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ownloads/"/>
    </mc:Choice>
  </mc:AlternateContent>
  <xr:revisionPtr revIDLastSave="0" documentId="8_{9D33287F-9DDC-8D41-AF7D-A9D8AB5FBC27}" xr6:coauthVersionLast="47" xr6:coauthVersionMax="47" xr10:uidLastSave="{00000000-0000-0000-0000-000000000000}"/>
  <bookViews>
    <workbookView xWindow="4340" yWindow="500" windowWidth="24460" windowHeight="17500" xr2:uid="{9FE951EA-3DF8-5247-BBC6-009B746A6215}"/>
  </bookViews>
  <sheets>
    <sheet name="DATA-1.1" sheetId="1" r:id="rId1"/>
    <sheet name="CALCS-1.1" sheetId="4" r:id="rId2"/>
    <sheet name="COUPONS-1.1" sheetId="5" r:id="rId3"/>
    <sheet name="DATA-1.3" sheetId="6" r:id="rId4"/>
    <sheet name="BOOT_SWAP_RATES-1.3" sheetId="7" r:id="rId5"/>
    <sheet name="FRN-1.2" sheetId="8" r:id="rId6"/>
    <sheet name="IVOL-C-1.4" sheetId="11" r:id="rId7"/>
    <sheet name="IVOL-F-1.4" sheetId="16" r:id="rId8"/>
    <sheet name="CAP-1.2" sheetId="12" r:id="rId9"/>
    <sheet name="FLOOR-1.2" sheetId="15" r:id="rId10"/>
    <sheet name="IVOL-B-1.2" sheetId="19" r:id="rId11"/>
    <sheet name="INTER-FWD-1.2" sheetId="20" r:id="rId12"/>
    <sheet name="SUR-PROB-1.10" sheetId="22" r:id="rId13"/>
    <sheet name="BOND-1.2" sheetId="17" r:id="rId14"/>
    <sheet name="SWAP-1.2" sheetId="23" r:id="rId15"/>
    <sheet name="SHIFTS-1.8" sheetId="25" r:id="rId16"/>
    <sheet name="SENSITIVITY-1.8" sheetId="24" r:id="rId17"/>
  </sheets>
  <externalReferences>
    <externalReference r:id="rId18"/>
    <externalReference r:id="rId19"/>
    <externalReference r:id="rId20"/>
    <externalReference r:id="rId21"/>
  </externalReferences>
  <definedNames>
    <definedName name="_xlnm._FilterDatabase" localSheetId="0" hidden="1">'DATA-1.1'!$A$1:$B$2150</definedName>
    <definedName name="_xlnm._FilterDatabase" localSheetId="11" hidden="1">'INTER-FWD-1.2'!$G$3:$O$1718</definedName>
    <definedName name="drng_Tenor">OFFSET(#REF!,0,0,#REF!,1)</definedName>
    <definedName name="drng_TTM">OFFSET(#REF!,0,0,#REF!-1,1)</definedName>
    <definedName name="EurHolidays">[1]Holidays!$F$5:$F$557</definedName>
    <definedName name="fx_DCC">_xlfn.LAMBDA(_xlpm.Date1,_xlpm.Date2,_xlpm.Basis,_xlfn.IFS(_xlpm.Basis = 1, fx_DCCACTACT(_xlpm.Date1, _xlpm.Date2), _xlpm.Basis = 2, fx_DCC30360SIA(_xlpm.Date1, _xlpm.Date2), _xlpm.Basis = 3, fx_DCCACT360(_xlpm.Date1, _xlpm.Date2), _xlpm.Basis = 4, fx_DCCACT365(_xlpm.Date1, _xlpm.Date2), _xlpm.Basis = 5, fx_DCC30360PSA(_xlpm.Date1, _xlpm.Date2), _xlpm.Basis = 6, fx_DCC30360ISDA(_xlpm.Date1, _xlpm.Date2), _xlpm.Basis = 7, fx_DCC360e(_xlpm.Date1, _xlpm.Date2), _xlpm.Basis = 8, fx_DCC365Jap(_xlpm.Date1, _xlpm.Date2), _xlpm.Basis = 9, fx_DCCACTACTISMA(_xlpm.Date1, _xlpm.Date2), _xlpm.Basis = 10, fx_DCCACT360ISMA(_xlpm.Date1, _xlpm.Date2), _xlpm.Basis = 11, fx_DCCACT365ISMA(_xlpm.Date1, _xlpm.Date2), _xlpm.Basis = 12, fx_DCC30360ISMA(_xlpm.Date1, _xlpm.Date2), _xlpm.Basis = 13, fx_DCCACT365ISDA(_xlpm.Date1, _xlpm.Date2)))</definedName>
    <definedName name="fx_DCC30360ISDA">_xlfn.LAMBDA(_xlpm.Date1,_xlpm.Date2,_xlfn.LET(_xlpm.Year1, YEAR(_xlpm.Date1), _xlpm.Month1, MONTH(_xlpm.Date1), _xlpm._Day1, DAY(_xlpm.Date1), _xlpm.Year2, YEAR(_xlpm.Date2), _xlpm.Month2, MONTH(_xlpm.Date2), _xlpm._Day2, DAY(_xlpm.Date2), _xlpm.AdjDate1, IF(_xlpm._Day1 = 31, 30, _xlpm._Day1), _xlpm._ind2, (_xlpm._Day2 = 31) * 1, _xlpm._ind3, (_xlpm._Day1 = 30) * 1, _xlpm.ind3a, _xlpm._ind2 * _xlpm._ind3, _xlpm.AdjDate2, IF(_xlpm.ind3a = 1, 30, _xlpm._Day2), _xlpm.Num, 360 * (_xlpm.Year2 - _xlpm.Year1) + 30 * (_xlpm.Month2 - _xlpm.Month1) + _xlpm.AdjDate2 - _xlpm.AdjDate1, _xlpm.Den, 360, _xlpm.Num / _xlpm.Den))</definedName>
    <definedName name="fx_DCC30360ISMA">_xlfn.LAMBDA(_xlpm.Date1,_xlpm.Date2,fx_DCC360e(_xlpm.Date1, _xlpm.Date2))</definedName>
    <definedName name="fx_DCC30360PSA">_xlfn.LAMBDA(_xlpm.Date1,_xlpm.Date2,_xlfn.LET(_xlpm.Year1, YEAR(_xlpm.Date1), _xlpm.Month1, MONTH(_xlpm.Date1), _xlpm._Day1, DAY(_xlpm.Date1), _xlpm.Year2, YEAR(_xlpm.Date2), _xlpm.Month2, MONTH(_xlpm.Date2), _xlpm._Day2, DAY(_xlpm.Date2), _xlpm.Is31Date2, (_xlpm._Day2 = 31) * 1, _xlpm._ind1, (_xlpm._Day1 = 31) * 1, _xlpm.AdjD1, IF(_xlpm._ind1 = 1, 30, _xlpm._Day1), _xlpm.LeapYear1, (MONTH(DATE(_xlpm.Year1, 2, 29)) = 2) * 1, _xlpm.LeapYear2, (MONTH(DATE(_xlpm.Year2, 2, 29)) = 2) * 1, _xlpm.NoLeapYear1, 1 - _xlpm.LeapYear1, _xlpm.NoLeapYear2, 1 - _xlpm.LeapYear2, _xlpm.IsFebDate1, (_xlpm.Month1 = 2) * 1, _xlpm.IsFebandLeapDate1, _xlpm.IsFebDate1 * _xlpm.LeapYear1, _xlpm.IsFebandNoLeapDate1, _xlpm.IsFebDate1 * _xlpm.NoLeapYear1, _xlpm.Is28Date1, (_xlpm._Day1 = 28) * 1, _xlpm.Is29Date1, (_xlpm._Day1 = 29) * 1, _xlpm.Condition1, _xlpm.IsFebandNoLeapDate1 * _xlpm.Is28Date1 + _xlpm.IsFebandLeapDate1 * _xlpm.Is29Date1, _xlpm.AdjDate1, IF(_xlpm.Condition1 = 1, 30, _xlpm.AdjD1), _xlpm.Is30Date1, (_xlpm.AdjDate1 = 30) * 1, _xlpm._ind3, _xlpm.Is31Date2 * _xlpm.Is30Date1, _xlpm.ind3a, _xlpm.Is30Date1 * _xlpm._ind3, _xlpm.AdjDate2, IF(_xlpm.ind3a = 1, 30, _xlpm._Day2), _xlpm.Num, 360 * (_xlpm.Year2 - _xlpm.Year1) + 30 * (_xlpm.Month2 - _xlpm.Month1) + _xlpm.AdjDate2 - _xlpm.AdjDate1, IF(_xlpm.Date1 = _xlpm.Date2, 0, _xlpm.Num / 360)))</definedName>
    <definedName name="fx_DCC30360SIA">_xlfn.LAMBDA(_xlpm.Date1,_xlpm.Date2,_xlfn.LET(_xlpm.Year1, YEAR(_xlpm.Date1), _xlpm.Month1, MONTH(_xlpm.Date1), _xlpm._Day1, DAY(_xlpm.Date1), _xlpm.Year2, YEAR(_xlpm.Date2), _xlpm.Month2, MONTH(_xlpm.Date2), _xlpm._Day2, DAY(_xlpm.Date2), _xlpm.LeapYear1, (MONTH(DATE(YEAR(_xlpm.Date1), 2, 29)) = 2) * 1, _xlpm.LeapYear2, (MONTH(DATE(YEAR(_xlpm.Date2), 2, 29)) = 2) * 1, _xlpm.NoLeapYear1, 1 - _xlpm.LeapYear1, _xlpm.NoLeapYear2, 1 - _xlpm.LeapYear2, _xlpm.IsFebDate1, (MONTH(_xlpm.Date1) = 2) * 1, _xlpm.IsFebDate2, (MONTH(_xlpm.Date2) = 2) * 1, _xlpm.IsDate1FebandLeap, _xlpm.LeapYear1 * _xlpm.IsFebDate1, _xlpm.IsDate1FebandNoLeap, _xlpm.NoLeapYear1 * _xlpm.IsFebDate1, _xlpm.IsDate2FebandLeap, _xlpm.LeapYear2 * _xlpm.IsFebDate2, _xlpm.IsDate2FebandNoLeap, _xlpm.NoLeapYear2 * _xlpm.IsFebDate2, _xlpm.IsDate1_28, (_xlpm._Day1 = 28) * 1, _xlpm.IsDate1_29, (_xlpm._Day1 = 29) * 1, _xlpm.IsDate2_28, (_xlpm._Day2 = 28) * 1, _xlpm.IsDate2_29, (_xlpm._Day2 = 29) * 1, _xlpm.Condition1, _xlpm.IsDate1FebandLeap * _xlpm.IsDate1_29 + _xlpm.IsDate1FebandNoLeap * _xlpm.IsDate1_28, _xlpm.Condition2, _xlpm.IsDate2FebandNoLeap * _xlpm.IsDate2_28 + _xlpm.IsDate2FebandLeap * _xlpm.IsDate2_29, _xlpm.Condition3d2, _xlpm.Condition1 * _xlpm.Condition2, _xlpm.Adjd1, IF((_xlpm.Condition1 = 1), 30, _xlpm._Day1), _xlpm.Adjd2, IF(_xlpm.Condition3d2 = 1, 30, _xlpm._Day2), _xlpm.ConCondidtion3d2, IF(_xlpm.Adjd2 = 31, (_xlpm.Adjd1 = 31) + (_xlpm.Adjd1 = 30), 0), _xlpm.AdjAdjd2, IF(_xlpm.ConCondidtion3d2 = 1, 30, _xlpm.Adjd2), _xlpm._ind1, (_xlpm.Adjd1 = 31) * 1, _xlpm.AdjAdjd1, IF(_xlpm._ind1 = 1, 30, _xlpm.Adjd1), _xlpm.Num, 360 * (_xlpm.Year2 - _xlpm.Year1) + 30 * (_xlpm.Month2 - _xlpm.Month1) + _xlpm.AdjAdjd2 - _xlpm.AdjAdjd1, _xlpm.Den, 360, _xlpm.Num / _xlpm.Den))</definedName>
    <definedName name="fx_DCC360e">_xlfn.LAMBDA(_xlpm.Date1,_xlpm.Date2,_xlfn.LET(_xlpm.Year1, YEAR(_xlpm.Date1), _xlpm.Month1, MONTH(_xlpm.Date1), _xlpm.Year2, YEAR(_xlpm.Date2), _xlpm.Month2, MONTH(_xlpm.Date2), _xlpm._Day1, DAY(_xlpm.Date1), _xlpm._ind1, (_xlpm._Day1 = 31) * 1, _xlpm.AdDay1, IF(_xlpm._ind1 = 1, 30, _xlpm._Day1), _xlpm._Day2, DAY(_xlpm.Date2), _xlpm._ind2, (_xlpm._Day2 = 31) * 1, _xlpm.AdDay2, IF(_xlpm._ind2 = 1, 30, _xlpm._Day2), _xlpm.Num, 360 * (_xlpm.Year2 - _xlpm.Year1) + 30 * (_xlpm.Month2 - _xlpm.Month1) + _xlpm.AdDay2 - _xlpm.AdDay1, _xlpm.Den, 360, _xlpm.Num / _xlpm.Den))</definedName>
    <definedName name="fx_DCC365Jap">_xlfn.LAMBDA(_xlpm.Date1,_xlpm.Date2,_xlfn.LET(_xlpm.Year1, YEAR(_xlpm.Date1), _xlpm.Month1, MONTH(_xlpm.Date1), _xlpm._Day1, DAY(_xlpm.Date1), _xlpm.Year2, YEAR(_xlpm.Date2), _xlpm.Month2, MONTH(_xlpm.Date2), _xlpm._Day2, DAY(_xlpm.Date2), _xlpm.DayTotal, {0,31,59,90,120,151,181,212,243,273,304,334}, _xlpm.tempd, 365 * (_xlpm.Year2 - _xlpm.Year1) + INDEX(_xlpm.DayTotal, , _xlpm.Month2) - INDEX(_xlpm.DayTotal, , _xlpm.Month1) + _xlpm._Day2 - _xlpm._Day1, _xlpm.tempd / 365))</definedName>
    <definedName name="fx_DCCACT360">_xlfn.LAMBDA(_xlpm.Date1,_xlpm.Date2,(_xlpm.Date2 - _xlpm.Date1) / 360)</definedName>
    <definedName name="fx_DCCACT360ISMA">_xlfn.LAMBDA(_xlpm.Date1,_xlpm.Date2,fx_DCCACT360(_xlpm.Date1, _xlpm.Date2))</definedName>
    <definedName name="fx_DCCACT365">_xlfn.LAMBDA(_xlpm.Date1,_xlpm.Date2,(_xlpm.Date2 - _xlpm.Date1) / 365)</definedName>
    <definedName name="fx_DCCACT365ISDA">_xlfn.LAMBDA(_xlpm.Date1,_xlpm.Date2,_xlfn.LET(_xlpm.Month1, MONTH(_xlpm.Date1), _xlpm._Day1, DAY(_xlpm.Date1), _xlpm.Year1, YEAR(_xlpm.Date1), _xlpm.yeardays1, DATE(_xlpm.Year1, 12, 31) - DATE(_xlpm.Year1, 1, 1) + 1, _xlpm.D1_frac, (1 + DATE(_xlpm.Year1, 12, 31) - DATE(_xlpm.Year1, _xlpm.Month1, _xlpm._Day1)) / _xlpm.yeardays1, _xlpm.Month2, MONTH(_xlpm.Date2), _xlpm._Day2, DAY(_xlpm.Date2), _xlpm.Year2, YEAR(_xlpm.Date2), _xlpm.yeardays2, DATE(_xlpm.Year2, 12, 31) - DATE(_xlpm.Year2, 1, 1) + 1, _xlpm.D2_frac, (DATE(_xlpm.Year2, _xlpm.Month2, _xlpm._Day2) - DATE(_xlpm.Year2, 1, 1)) / _xlpm.yeardays2, _xlpm.D1_frac + _xlpm.D2_frac - _xlpm.Year1 + _xlpm.Year2 - 1))</definedName>
    <definedName name="fx_DCCACT365ISMA">_xlfn.LAMBDA(_xlpm.Date1,_xlpm.Date2,fx_DCCACT365(_xlpm.Date1, _xlpm.Date2))</definedName>
    <definedName name="fx_DCCACTACT">_xlfn.LAMBDA(_xlpm.Date1,_xlpm.Date2,_xlfn.LET(_xlpm.Num, _xlpm.Date2 - _xlpm.Date1, _xlpm.Den, DATE(YEAR(_xlpm.Date1) + 1, MONTH(_xlpm.Date1), DAY(_xlpm.Date1)) - DATE(YEAR(_xlpm.Date1), MONTH(_xlpm.Date1), DAY(_xlpm.Date1)), _xlpm.Num / _xlpm.Den))</definedName>
    <definedName name="fx_DCCACTACTISMA">_xlfn.LAMBDA(_xlpm.Date1,_xlpm.Date2,fx_DCCACTACT(_xlpm.Date1, _xlpm.Date2))</definedName>
    <definedName name="fx_getrandn">_xlfn.LAMBDA(_xlpm.N,_xlfn.NORM.S.INV(_xlfn.RANDARRAY(_xlpm.N,1,0,1,0)))</definedName>
    <definedName name="fx_lininterp">_xlfn.LAMBDA(_xlpm.x,_xlpm.xvalues,_xlpm.yvalues,_xlfn.LET(_xlpm.xmin, MIN(_xlpm.xvalues), _xlpm.xmax, MAX(_xlpm.xvalues), _xlpm.nobs, COUNT(_xlpm.xvalues), _xlpm.outputmin, IF(_xlpm.x &lt;= _xlpm.xmin, _xlfn.TAKE(_xlpm.yvalues, 1, 1)), _xlpm.outputmax, IF(_xlpm.x &gt;= _xlpm.xmax, _xlfn.TAKE(_xlpm.yvalues, -1, 1)), _xlpm.xxx1, INDEX(_xlpm.xvalues, MATCH(_xlpm.x, _xlpm.xvalues, 1)), _xlpm.xxx2, INDEX(_xlpm.xvalues, MATCH(_xlpm.x, _xlpm.xvalues, 1) + 1), _xlpm.yyy1, INDEX(_xlpm.yvalues, MATCH(_xlpm.x, _xlpm.xvalues, 1)), _xlpm.yyy2, INDEX(_xlpm.yvalues, MATCH(_xlpm.x, _xlpm.xvalues, 1) + 1), _xlpm.yinterp, _xlpm.yyy1 + (_xlpm.x - _xlpm.xxx1) * (_xlpm.yyy2 - _xlpm.yyy1) / (_xlpm.xxx2 - _xlpm.xxx1), _xlpm.output, _xlfn.IFS(AND(_xlpm.x &gt; _xlpm.xmin, _xlpm.x &lt; _xlpm.xmax), _xlpm.yinterp, _xlpm.x &lt;= _xlpm.xmin, _xlpm.outputmin, _xlpm.x &gt;= _xlpm.xmax, _xlpm.outputmax), _xlpm.output))</definedName>
    <definedName name="fx_ShowFormula">_xlfn.LAMBDA(_xlpm.reference, IF( OR(_xlfn.ISFORMULA(_xlpm.reference)), _xlfn.TOCOL(ADDRESS(ROW(_xlpm.reference), COLUMN(_xlpm.reference), 4)&amp;": "&amp;_xlfn.FORMULATEXT(_xlpm.reference),2), ""))</definedName>
    <definedName name="holidays">[2]HolidaysEUR!$B$2:$B$1249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" i="25" l="1"/>
  <c r="I13" i="25"/>
  <c r="I20" i="25"/>
  <c r="Q15" i="17" l="1"/>
  <c r="Q13" i="17"/>
  <c r="M31" i="12" a="1"/>
  <c r="M31" i="12" s="1"/>
  <c r="C3" i="7" a="1"/>
  <c r="C3" i="7" s="1"/>
  <c r="E3" i="22"/>
  <c r="I22" i="25"/>
  <c r="O21" i="25" s="1"/>
  <c r="I21" i="25"/>
  <c r="O20" i="25" s="1"/>
  <c r="O19" i="25"/>
  <c r="I14" i="25"/>
  <c r="G14" i="24"/>
  <c r="F14" i="24"/>
  <c r="G13" i="24"/>
  <c r="F13" i="24"/>
  <c r="H13" i="24" s="1"/>
  <c r="G12" i="24"/>
  <c r="F12" i="24"/>
  <c r="K25" i="23"/>
  <c r="H24" i="23"/>
  <c r="B14" i="23"/>
  <c r="B13" i="23"/>
  <c r="B10" i="23"/>
  <c r="B8" i="23"/>
  <c r="B3" i="23"/>
  <c r="E1" i="23"/>
  <c r="H14" i="24" l="1"/>
  <c r="H12" i="24"/>
  <c r="D3" i="23"/>
  <c r="C3" i="23"/>
  <c r="E3" i="23"/>
  <c r="B4" i="23"/>
  <c r="C1" i="23"/>
  <c r="D1" i="23"/>
  <c r="B17" i="23" l="1"/>
  <c r="D24" i="23"/>
  <c r="C14" i="23"/>
  <c r="A25" i="23" l="1" a="1"/>
  <c r="A25" i="23" s="1"/>
  <c r="N25" i="23" a="1"/>
  <c r="N25" i="23" s="1"/>
  <c r="C13" i="23" l="1"/>
  <c r="B18" i="23"/>
  <c r="D25" i="23" a="1"/>
  <c r="D25" i="23" s="1"/>
  <c r="F25" i="23" l="1" a="1"/>
  <c r="F25" i="23" s="1"/>
  <c r="E25" i="23" a="1"/>
  <c r="E25" i="23" s="1"/>
  <c r="C25" i="23" a="1"/>
  <c r="C25" i="23" s="1"/>
  <c r="B16" i="23"/>
  <c r="B15" i="23"/>
  <c r="B25" i="23" l="1" a="1"/>
  <c r="B25" i="23" s="1"/>
  <c r="M25" i="23" a="1"/>
  <c r="M25" i="23" s="1"/>
  <c r="I25" i="23" a="1"/>
  <c r="I25" i="23" s="1"/>
  <c r="J25" i="23" s="1" a="1"/>
  <c r="J25" i="23" s="1"/>
  <c r="C27" i="16" l="1" a="1"/>
  <c r="C27" i="16"/>
  <c r="F24" i="16" a="1"/>
  <c r="F24" i="16" s="1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3" i="16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Q14" i="17"/>
  <c r="C4" i="22"/>
  <c r="D17" i="22" s="1"/>
  <c r="D11" i="22" l="1"/>
  <c r="D12" i="22"/>
  <c r="D13" i="22"/>
  <c r="D9" i="22"/>
  <c r="D10" i="22"/>
  <c r="D7" i="22"/>
  <c r="D8" i="22"/>
  <c r="D14" i="22"/>
  <c r="D15" i="22"/>
  <c r="D16" i="22"/>
  <c r="K24" i="17" l="1"/>
  <c r="K4" i="19" l="1"/>
  <c r="G4" i="19"/>
  <c r="H4" i="19"/>
  <c r="B4" i="17"/>
  <c r="B12" i="17" s="1"/>
  <c r="C12" i="17" s="1"/>
  <c r="C2" i="17"/>
  <c r="D2" i="17"/>
  <c r="E2" i="17"/>
  <c r="B17" i="12"/>
  <c r="B18" i="12"/>
  <c r="F22" i="16"/>
  <c r="C25" i="16" s="1"/>
  <c r="F22" i="11"/>
  <c r="F24" i="11" s="1" a="1"/>
  <c r="F24" i="11" s="1"/>
  <c r="G4" i="6"/>
  <c r="G5" i="6"/>
  <c r="G6" i="6"/>
  <c r="G7" i="6"/>
  <c r="G8" i="6"/>
  <c r="G9" i="6"/>
  <c r="H9" i="6" s="1"/>
  <c r="G10" i="6"/>
  <c r="H10" i="6" s="1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" i="6"/>
  <c r="K9" i="6"/>
  <c r="E11" i="6" s="1"/>
  <c r="K8" i="6"/>
  <c r="E10" i="6" s="1"/>
  <c r="F10" i="6" s="1"/>
  <c r="K7" i="6"/>
  <c r="E9" i="6" s="1"/>
  <c r="F9" i="6" s="1"/>
  <c r="K6" i="6"/>
  <c r="E8" i="6" s="1"/>
  <c r="F8" i="6" s="1"/>
  <c r="K5" i="6"/>
  <c r="E7" i="6" s="1"/>
  <c r="F7" i="6" s="1"/>
  <c r="K4" i="6"/>
  <c r="E6" i="6" s="1"/>
  <c r="F6" i="6" s="1"/>
  <c r="K3" i="6"/>
  <c r="E5" i="6" s="1"/>
  <c r="F5" i="6" s="1"/>
  <c r="K2" i="6"/>
  <c r="E4" i="6" s="1"/>
  <c r="F4" i="6" s="1"/>
  <c r="B5" i="8"/>
  <c r="M3" i="15" a="1"/>
  <c r="I3" i="15" a="1"/>
  <c r="J3" i="15" a="1"/>
  <c r="F23" i="16" l="1" a="1"/>
  <c r="F23" i="16" s="1"/>
  <c r="B25" i="16" s="1"/>
  <c r="B15" i="17"/>
  <c r="D4" i="17"/>
  <c r="B11" i="17"/>
  <c r="E4" i="17"/>
  <c r="D23" i="17"/>
  <c r="C4" i="17"/>
  <c r="I3" i="15"/>
  <c r="J3" i="15"/>
  <c r="M3" i="15"/>
  <c r="B5" i="15"/>
  <c r="B17" i="15" s="1"/>
  <c r="F23" i="11" a="1"/>
  <c r="F23" i="11" s="1"/>
  <c r="H8" i="6"/>
  <c r="H6" i="6"/>
  <c r="H5" i="6"/>
  <c r="H7" i="6"/>
  <c r="H4" i="6"/>
  <c r="E23" i="17" l="1" a="1"/>
  <c r="E23" i="17" s="1"/>
  <c r="F23" i="17" s="1"/>
  <c r="C11" i="17"/>
  <c r="B16" i="17"/>
  <c r="N25" i="17" a="1"/>
  <c r="N25" i="17" s="1"/>
  <c r="A24" i="17" a="1"/>
  <c r="A24" i="17" s="1"/>
  <c r="X24" i="17" a="1"/>
  <c r="X24" i="17" s="1"/>
  <c r="D24" i="17" a="1"/>
  <c r="D24" i="17" s="1"/>
  <c r="C24" i="17" a="1"/>
  <c r="C24" i="17" s="1"/>
  <c r="B19" i="15"/>
  <c r="B18" i="15"/>
  <c r="C30" i="15"/>
  <c r="B15" i="15"/>
  <c r="B16" i="15" s="1"/>
  <c r="B14" i="17" l="1"/>
  <c r="B13" i="17"/>
  <c r="I24" i="17" a="1"/>
  <c r="I24" i="17" s="1"/>
  <c r="J24" i="17" s="1" a="1"/>
  <c r="J24" i="17" s="1"/>
  <c r="E24" i="17" a="1"/>
  <c r="E24" i="17" s="1"/>
  <c r="F24" i="17" s="1" a="1"/>
  <c r="F24" i="17" s="1"/>
  <c r="B24" i="17" a="1"/>
  <c r="B24" i="17" s="1"/>
  <c r="E18" i="15"/>
  <c r="C18" i="15"/>
  <c r="D18" i="15"/>
  <c r="A31" i="15" a="1"/>
  <c r="A31" i="15" s="1"/>
  <c r="L31" i="15" a="1"/>
  <c r="L31" i="15" s="1"/>
  <c r="C17" i="15"/>
  <c r="E17" i="15"/>
  <c r="D17" i="15"/>
  <c r="B12" i="15"/>
  <c r="G9" i="22" l="1" a="1"/>
  <c r="G9" i="22" s="1"/>
  <c r="C2" i="19" a="1"/>
  <c r="C2" i="19" s="1"/>
  <c r="G5" i="19" s="1" a="1"/>
  <c r="G5" i="19" s="1"/>
  <c r="H23" i="17"/>
  <c r="O32" i="17"/>
  <c r="O28" i="17"/>
  <c r="O29" i="17"/>
  <c r="O25" i="17"/>
  <c r="O33" i="17"/>
  <c r="O26" i="17"/>
  <c r="O27" i="17"/>
  <c r="O30" i="17"/>
  <c r="O31" i="17"/>
  <c r="L24" i="17" a="1"/>
  <c r="L24" i="17" s="1"/>
  <c r="C31" i="15" a="1"/>
  <c r="C31" i="15" s="1"/>
  <c r="B31" i="15" a="1"/>
  <c r="B31" i="15" s="1"/>
  <c r="H9" i="22" l="1" a="1"/>
  <c r="H9" i="22" s="1"/>
  <c r="W23" i="17" s="1" a="1"/>
  <c r="W23" i="17" s="1"/>
  <c r="AA24" i="17" s="1" a="1"/>
  <c r="AA24" i="17" s="1"/>
  <c r="AB24" i="17" s="1" a="1"/>
  <c r="AB24" i="17" s="1"/>
  <c r="AB18" i="17" s="1"/>
  <c r="H5" i="19" a="1"/>
  <c r="H5" i="19" s="1"/>
  <c r="K5" i="19" s="1" a="1"/>
  <c r="K5" i="19" s="1"/>
  <c r="B20" i="17" s="1"/>
  <c r="M25" i="17" s="1" a="1"/>
  <c r="M25" i="17" s="1"/>
  <c r="K3" i="19"/>
  <c r="H31" i="15" a="1"/>
  <c r="H31" i="15" s="1"/>
  <c r="J31" i="15" s="1" a="1"/>
  <c r="J31" i="15" s="1"/>
  <c r="D31" i="15" a="1"/>
  <c r="D31" i="15" s="1"/>
  <c r="E31" i="15" s="1" a="1"/>
  <c r="E31" i="15" s="1"/>
  <c r="I31" i="15" s="1" a="1"/>
  <c r="I31" i="15" s="1"/>
  <c r="M27" i="12" l="1"/>
  <c r="B4" i="12"/>
  <c r="B5" i="12" s="1"/>
  <c r="B19" i="12" s="1"/>
  <c r="A31" i="12" s="1" a="1"/>
  <c r="A31" i="12" s="1"/>
  <c r="A1" i="12"/>
  <c r="J3" i="12" a="1"/>
  <c r="M3" i="12" a="1"/>
  <c r="I3" i="12" a="1"/>
  <c r="C30" i="12" l="1"/>
  <c r="B15" i="12"/>
  <c r="B16" i="12" s="1"/>
  <c r="I3" i="12"/>
  <c r="M3" i="12"/>
  <c r="J3" i="12"/>
  <c r="L31" i="12" a="1"/>
  <c r="L31" i="12" s="1"/>
  <c r="B12" i="12"/>
  <c r="C25" i="11"/>
  <c r="B25" i="11"/>
  <c r="C21" i="11" l="1"/>
  <c r="C22" i="11" s="1"/>
  <c r="C21" i="16"/>
  <c r="C22" i="16" s="1"/>
  <c r="B27" i="11" a="1"/>
  <c r="B27" i="11" s="1"/>
  <c r="E27" i="11" s="1" a="1"/>
  <c r="E27" i="11" s="1"/>
  <c r="B26" i="11" a="1"/>
  <c r="B26" i="11" s="1"/>
  <c r="E26" i="11" s="1" a="1"/>
  <c r="E26" i="11" s="1"/>
  <c r="B29" i="11" s="1" a="1"/>
  <c r="B29" i="11" s="1"/>
  <c r="B31" i="11" s="1"/>
  <c r="C24" i="11" a="1"/>
  <c r="C24" i="11" s="1"/>
  <c r="A27" i="11" s="1"/>
  <c r="C27" i="11" a="1"/>
  <c r="C27" i="11" s="1"/>
  <c r="C23" i="11" a="1"/>
  <c r="C23" i="11" s="1"/>
  <c r="A26" i="11" s="1"/>
  <c r="D17" i="12"/>
  <c r="C17" i="12"/>
  <c r="E17" i="12"/>
  <c r="D18" i="12"/>
  <c r="C18" i="12"/>
  <c r="E18" i="12"/>
  <c r="B31" i="12" l="1" a="1"/>
  <c r="B31" i="12" s="1"/>
  <c r="B26" i="16" a="1"/>
  <c r="B26" i="16" s="1"/>
  <c r="E26" i="16" s="1" a="1"/>
  <c r="E26" i="16" s="1"/>
  <c r="C23" i="16" a="1"/>
  <c r="C23" i="16" s="1"/>
  <c r="A26" i="16" s="1"/>
  <c r="B27" i="16" a="1"/>
  <c r="B27" i="16" s="1"/>
  <c r="E27" i="16" s="1" a="1"/>
  <c r="E27" i="16" s="1"/>
  <c r="C24" i="16" a="1"/>
  <c r="C24" i="16" s="1"/>
  <c r="A27" i="16" s="1"/>
  <c r="B20" i="12"/>
  <c r="N31" i="12" s="1" a="1"/>
  <c r="N31" i="12" s="1"/>
  <c r="C31" i="12" a="1"/>
  <c r="C31" i="12" s="1"/>
  <c r="B29" i="16" l="1" a="1"/>
  <c r="B29" i="16" s="1"/>
  <c r="B31" i="16" s="1"/>
  <c r="B20" i="15" s="1"/>
  <c r="N31" i="15" s="1" a="1"/>
  <c r="N31" i="15" s="1"/>
  <c r="H31" i="12" a="1"/>
  <c r="H31" i="12" s="1"/>
  <c r="J31" i="12" s="1" a="1"/>
  <c r="J31" i="12" s="1"/>
  <c r="D31" i="12" a="1"/>
  <c r="D31" i="12" s="1"/>
  <c r="F31" i="15" l="1" a="1"/>
  <c r="F31" i="15" s="1"/>
  <c r="E31" i="12" a="1"/>
  <c r="E31" i="12" s="1"/>
  <c r="I31" i="12" s="1" a="1"/>
  <c r="I31" i="12" s="1"/>
  <c r="F31" i="12" a="1"/>
  <c r="F31" i="12" s="1"/>
  <c r="AF34" i="8" l="1" a="1"/>
  <c r="AF34" i="8" s="1"/>
  <c r="AD34" i="8" a="1"/>
  <c r="AD34" i="8" s="1"/>
  <c r="J24" i="8"/>
  <c r="G23" i="8"/>
  <c r="B17" i="8"/>
  <c r="E17" i="8" s="1"/>
  <c r="G27" i="8"/>
  <c r="J34" i="8"/>
  <c r="C33" i="8"/>
  <c r="J3" i="8" a="1"/>
  <c r="K3" i="8" a="1"/>
  <c r="I3" i="8" a="1"/>
  <c r="L3" i="8" a="1"/>
  <c r="M3" i="8" a="1"/>
  <c r="B19" i="8" l="1"/>
  <c r="A34" i="8" s="1" a="1"/>
  <c r="A34" i="8" s="1"/>
  <c r="M34" i="8" s="1" a="1"/>
  <c r="M34" i="8" s="1"/>
  <c r="B18" i="8"/>
  <c r="E18" i="8" s="1"/>
  <c r="K3" i="8"/>
  <c r="I3" i="8"/>
  <c r="L3" i="8"/>
  <c r="M3" i="8"/>
  <c r="J3" i="8"/>
  <c r="C17" i="8"/>
  <c r="B15" i="8"/>
  <c r="B16" i="8" s="1"/>
  <c r="D17" i="8"/>
  <c r="B25" i="8"/>
  <c r="B24" i="8"/>
  <c r="A3" i="7" a="1"/>
  <c r="A3" i="7" s="1"/>
  <c r="B26" i="8" l="1"/>
  <c r="K34" i="8" a="1"/>
  <c r="K34" i="8" s="1"/>
  <c r="D18" i="8"/>
  <c r="C18" i="8"/>
  <c r="B27" i="8"/>
  <c r="B28" i="8" s="1"/>
  <c r="P34" i="8" a="1"/>
  <c r="P34" i="8" s="1"/>
  <c r="B34" i="8" a="1"/>
  <c r="B34" i="8" s="1"/>
  <c r="B12" i="8" s="1"/>
  <c r="C34" i="8" a="1"/>
  <c r="C34" i="8" s="1"/>
  <c r="G25" i="8"/>
  <c r="D34" i="8" l="1" a="1"/>
  <c r="D34" i="8" s="1"/>
  <c r="H34" i="8" a="1"/>
  <c r="H34" i="8" s="1"/>
  <c r="I34" i="8" s="1" a="1"/>
  <c r="I34" i="8" s="1"/>
  <c r="E34" i="8" l="1" a="1"/>
  <c r="E34" i="8" s="1"/>
  <c r="O33" i="8" s="1" a="1"/>
  <c r="O33" i="8" s="1"/>
  <c r="F3" i="7" a="1"/>
  <c r="F3" i="7" s="1"/>
  <c r="G26" i="8"/>
  <c r="S34" i="8" l="1" a="1"/>
  <c r="S34" i="8" s="1"/>
  <c r="U34" i="8" a="1"/>
  <c r="U34" i="8" s="1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F11" i="6"/>
  <c r="K13" i="6"/>
  <c r="E15" i="6" s="1"/>
  <c r="F15" i="6" s="1"/>
  <c r="H15" i="6" s="1"/>
  <c r="K12" i="6"/>
  <c r="E14" i="6" s="1"/>
  <c r="F14" i="6" s="1"/>
  <c r="H14" i="6" s="1"/>
  <c r="K11" i="6"/>
  <c r="E13" i="6" s="1"/>
  <c r="F13" i="6" s="1"/>
  <c r="H13" i="6" s="1"/>
  <c r="K10" i="6"/>
  <c r="E12" i="6" s="1"/>
  <c r="F12" i="6" s="1"/>
  <c r="H12" i="6" s="1"/>
  <c r="K1" i="6"/>
  <c r="E3" i="6" s="1"/>
  <c r="E8" i="4"/>
  <c r="C22" i="4"/>
  <c r="C7" i="4"/>
  <c r="C4" i="4"/>
  <c r="C6" i="4" s="1"/>
  <c r="F23" i="4"/>
  <c r="F8" i="4"/>
  <c r="D8" i="4"/>
  <c r="L4" i="4" a="1"/>
  <c r="E24" i="6" l="1"/>
  <c r="F24" i="6" s="1"/>
  <c r="H24" i="6" s="1"/>
  <c r="E27" i="6"/>
  <c r="F27" i="6" s="1"/>
  <c r="H27" i="6" s="1"/>
  <c r="E23" i="6"/>
  <c r="F23" i="6" s="1"/>
  <c r="H23" i="6" s="1"/>
  <c r="E26" i="6"/>
  <c r="F26" i="6" s="1"/>
  <c r="H26" i="6" s="1"/>
  <c r="E20" i="6"/>
  <c r="F20" i="6" s="1"/>
  <c r="H20" i="6" s="1"/>
  <c r="E28" i="6"/>
  <c r="F28" i="6" s="1"/>
  <c r="H28" i="6" s="1"/>
  <c r="E16" i="6"/>
  <c r="F16" i="6" s="1"/>
  <c r="H16" i="6" s="1"/>
  <c r="E17" i="6"/>
  <c r="F17" i="6" s="1"/>
  <c r="H17" i="6" s="1"/>
  <c r="E25" i="6"/>
  <c r="F25" i="6" s="1"/>
  <c r="H25" i="6" s="1"/>
  <c r="E19" i="6"/>
  <c r="F19" i="6" s="1"/>
  <c r="H19" i="6" s="1"/>
  <c r="H3" i="7" a="1"/>
  <c r="H3" i="7" s="1"/>
  <c r="F34" i="8" s="1" a="1"/>
  <c r="F34" i="8" s="1"/>
  <c r="F3" i="6"/>
  <c r="H3" i="6" s="1"/>
  <c r="E21" i="6"/>
  <c r="F21" i="6" s="1"/>
  <c r="H21" i="6" s="1"/>
  <c r="E18" i="6"/>
  <c r="F18" i="6" s="1"/>
  <c r="H18" i="6" s="1"/>
  <c r="E22" i="6"/>
  <c r="F22" i="6" s="1"/>
  <c r="H22" i="6" s="1"/>
  <c r="E7" i="4"/>
  <c r="C15" i="4"/>
  <c r="B3" i="7" a="1"/>
  <c r="B3" i="7" s="1"/>
  <c r="H11" i="6"/>
  <c r="C18" i="4"/>
  <c r="C17" i="4"/>
  <c r="C19" i="4" s="1"/>
  <c r="C16" i="4"/>
  <c r="A24" i="4" a="1"/>
  <c r="A24" i="4" s="1"/>
  <c r="F7" i="4"/>
  <c r="L4" i="4"/>
  <c r="D7" i="4"/>
  <c r="H14" i="7" l="1"/>
  <c r="D3" i="7" a="1"/>
  <c r="D3" i="7" s="1"/>
  <c r="G24" i="4" a="1"/>
  <c r="H40" i="4" s="1"/>
  <c r="D24" i="4" a="1"/>
  <c r="D24" i="4" s="1"/>
  <c r="G3" i="7" s="1" a="1"/>
  <c r="G3" i="7" s="1"/>
  <c r="C24" i="4" a="1"/>
  <c r="C24" i="4" s="1"/>
  <c r="B24" i="4" s="1" a="1"/>
  <c r="B24" i="4" s="1"/>
  <c r="G31" i="15" l="1" a="1"/>
  <c r="G31" i="15" s="1"/>
  <c r="K31" i="15" s="1" a="1"/>
  <c r="G31" i="12" a="1"/>
  <c r="G31" i="12" s="1"/>
  <c r="K31" i="12" s="1" a="1"/>
  <c r="A4" i="20" a="1"/>
  <c r="I3" i="7" a="1"/>
  <c r="I3" i="7" s="1"/>
  <c r="G34" i="8" s="1" a="1"/>
  <c r="G34" i="8" s="1"/>
  <c r="J35" i="8" s="1" a="1"/>
  <c r="J35" i="8" s="1"/>
  <c r="L34" i="8" s="1" a="1"/>
  <c r="L34" i="8" s="1"/>
  <c r="G24" i="4"/>
  <c r="H24" i="4" s="1"/>
  <c r="H25" i="4"/>
  <c r="H33" i="4"/>
  <c r="H34" i="4"/>
  <c r="H35" i="4"/>
  <c r="H28" i="4"/>
  <c r="H26" i="4"/>
  <c r="H38" i="4"/>
  <c r="H39" i="4"/>
  <c r="H27" i="4"/>
  <c r="H31" i="4"/>
  <c r="H32" i="4"/>
  <c r="H36" i="4"/>
  <c r="H29" i="4"/>
  <c r="H37" i="4"/>
  <c r="H30" i="4"/>
  <c r="I24" i="4" a="1"/>
  <c r="I24" i="4" s="1"/>
  <c r="J24" i="4" s="1" a="1"/>
  <c r="J24" i="4" s="1"/>
  <c r="K31" i="12" l="1"/>
  <c r="K31" i="15"/>
  <c r="C4" i="20" a="1"/>
  <c r="C4" i="20" s="1"/>
  <c r="A4" i="20"/>
  <c r="G24" i="8"/>
  <c r="D23" i="8" a="1"/>
  <c r="D23" i="8" s="1"/>
  <c r="G28" i="8" a="1"/>
  <c r="G28" i="8" s="1"/>
  <c r="V34" i="8" a="1"/>
  <c r="V34" i="8" s="1"/>
  <c r="J27" i="8" s="1"/>
  <c r="T34" i="8" a="1"/>
  <c r="T34" i="8" s="1"/>
  <c r="J26" i="8" s="1"/>
  <c r="K24" i="4" a="1"/>
  <c r="K24" i="4" s="1"/>
  <c r="M31" i="15" l="1" a="1"/>
  <c r="O31" i="15" a="1"/>
  <c r="O31" i="15" s="1"/>
  <c r="O31" i="12" a="1"/>
  <c r="O31" i="12" s="1"/>
  <c r="N45" i="8" a="1"/>
  <c r="N45" i="8" s="1"/>
  <c r="N34" i="8" a="1"/>
  <c r="N34" i="8" s="1"/>
  <c r="B23" i="8" s="1"/>
  <c r="B29" i="8" s="1"/>
  <c r="D5" i="20" a="1"/>
  <c r="D5" i="20" s="1"/>
  <c r="G5" i="20" a="1"/>
  <c r="G5" i="20" s="1"/>
  <c r="A2" i="25" s="1" a="1"/>
  <c r="A2" i="25" s="1"/>
  <c r="B4" i="20" a="1"/>
  <c r="B4" i="20" s="1"/>
  <c r="Q34" i="8" a="1"/>
  <c r="Q34" i="8" s="1"/>
  <c r="R34" i="8" s="1" a="1"/>
  <c r="R34" i="8" s="1"/>
  <c r="J25" i="8" s="1"/>
  <c r="J28" i="8" s="1"/>
  <c r="C23" i="8" a="1"/>
  <c r="C23" i="8" s="1"/>
  <c r="G29" i="8"/>
  <c r="P31" i="12" l="1" a="1"/>
  <c r="P31" i="12" s="1"/>
  <c r="R31" i="12" a="1"/>
  <c r="R31" i="12" s="1"/>
  <c r="Q31" i="12" a="1"/>
  <c r="S36" i="12" s="1" a="1"/>
  <c r="S36" i="12" s="1"/>
  <c r="T36" i="12" s="1"/>
  <c r="R31" i="15" a="1"/>
  <c r="R31" i="15" s="1"/>
  <c r="Q31" i="15" a="1"/>
  <c r="P31" i="15" a="1"/>
  <c r="P31" i="15" s="1"/>
  <c r="M31" i="15"/>
  <c r="H14" i="25"/>
  <c r="H20" i="25"/>
  <c r="L19" i="25" s="1"/>
  <c r="C2" i="25" a="1"/>
  <c r="C2" i="25" s="1"/>
  <c r="H13" i="25"/>
  <c r="H21" i="25"/>
  <c r="L20" i="25" s="1"/>
  <c r="M20" i="25" s="1"/>
  <c r="H22" i="25"/>
  <c r="L21" i="25" s="1"/>
  <c r="M21" i="25" s="1"/>
  <c r="H5" i="20" a="1"/>
  <c r="H5" i="20" s="1"/>
  <c r="I5" i="20" s="1" a="1"/>
  <c r="I5" i="20" s="1"/>
  <c r="J4" i="20" s="1" a="1"/>
  <c r="E5" i="20" s="1"/>
  <c r="F5" i="20" s="1"/>
  <c r="J29" i="8"/>
  <c r="S36" i="15" l="1" a="1"/>
  <c r="S36" i="15" s="1"/>
  <c r="T36" i="15" s="1"/>
  <c r="S38" i="15" a="1"/>
  <c r="S38" i="15" s="1"/>
  <c r="T38" i="15" s="1"/>
  <c r="S35" i="15" a="1"/>
  <c r="S35" i="15" s="1"/>
  <c r="T35" i="15" s="1"/>
  <c r="S37" i="15" a="1"/>
  <c r="S37" i="15" s="1"/>
  <c r="T37" i="15" s="1"/>
  <c r="S37" i="12" a="1"/>
  <c r="S37" i="12" s="1"/>
  <c r="T37" i="12" s="1"/>
  <c r="S39" i="12" a="1"/>
  <c r="S39" i="12" s="1"/>
  <c r="T39" i="12" s="1"/>
  <c r="S38" i="12" a="1"/>
  <c r="S38" i="12" s="1"/>
  <c r="T38" i="12" s="1"/>
  <c r="Q31" i="15"/>
  <c r="S31" i="15" s="1" a="1"/>
  <c r="S31" i="15" s="1"/>
  <c r="T31" i="15" s="1"/>
  <c r="S32" i="15" a="1"/>
  <c r="S32" i="15" s="1"/>
  <c r="T32" i="15" s="1"/>
  <c r="S34" i="15" a="1"/>
  <c r="S34" i="15" s="1"/>
  <c r="T34" i="15" s="1"/>
  <c r="S33" i="15" a="1"/>
  <c r="S33" i="15" s="1"/>
  <c r="T33" i="15" s="1"/>
  <c r="S40" i="12" a="1"/>
  <c r="S40" i="12" s="1"/>
  <c r="T40" i="12" s="1"/>
  <c r="S39" i="15" a="1"/>
  <c r="S39" i="15" s="1"/>
  <c r="T39" i="15" s="1"/>
  <c r="S40" i="15" a="1"/>
  <c r="S40" i="15" s="1"/>
  <c r="T40" i="15" s="1"/>
  <c r="Q31" i="12"/>
  <c r="S31" i="12" s="1" a="1"/>
  <c r="S31" i="12" s="1"/>
  <c r="T31" i="12" s="1"/>
  <c r="S32" i="12" a="1"/>
  <c r="S32" i="12" s="1"/>
  <c r="T32" i="12" s="1"/>
  <c r="S33" i="12" a="1"/>
  <c r="S33" i="12" s="1"/>
  <c r="T33" i="12" s="1"/>
  <c r="S34" i="12" a="1"/>
  <c r="S34" i="12" s="1"/>
  <c r="T34" i="12" s="1"/>
  <c r="S35" i="12" a="1"/>
  <c r="S35" i="12" s="1"/>
  <c r="T35" i="12" s="1"/>
  <c r="M19" i="25"/>
  <c r="K23" i="25" s="1" a="1"/>
  <c r="K23" i="25" s="1"/>
  <c r="H15" i="25"/>
  <c r="H16" i="25"/>
  <c r="E12" i="20"/>
  <c r="F12" i="20" s="1"/>
  <c r="E8" i="20"/>
  <c r="F8" i="20" s="1"/>
  <c r="E11" i="20"/>
  <c r="F11" i="20" s="1"/>
  <c r="E6" i="20"/>
  <c r="F6" i="20" s="1"/>
  <c r="E10" i="20"/>
  <c r="F10" i="20" s="1"/>
  <c r="E14" i="20"/>
  <c r="F14" i="20" s="1"/>
  <c r="E9" i="20"/>
  <c r="F9" i="20" s="1"/>
  <c r="E7" i="20"/>
  <c r="F7" i="20" s="1"/>
  <c r="E13" i="20"/>
  <c r="F13" i="20" s="1"/>
  <c r="J4" i="20"/>
  <c r="E57" i="20" s="1"/>
  <c r="F57" i="20" s="1"/>
  <c r="B23" i="12" l="1"/>
  <c r="B23" i="15"/>
  <c r="O23" i="25" a="1"/>
  <c r="O23" i="25" s="1"/>
  <c r="H23" i="25" s="1" a="1"/>
  <c r="H23" i="25" s="1"/>
  <c r="E2" i="25" s="1" a="1"/>
  <c r="E2" i="25" s="1"/>
  <c r="B2" i="25" s="1" a="1"/>
  <c r="B2" i="25" s="1"/>
  <c r="D2" i="25" a="1"/>
  <c r="D2" i="25" s="1"/>
  <c r="E41" i="20"/>
  <c r="F41" i="20" s="1"/>
  <c r="E21" i="20"/>
  <c r="F21" i="20" s="1"/>
  <c r="E54" i="20"/>
  <c r="F54" i="20" s="1"/>
  <c r="E16" i="20"/>
  <c r="F16" i="20" s="1"/>
  <c r="E58" i="20"/>
  <c r="F58" i="20" s="1"/>
  <c r="E37" i="20"/>
  <c r="F37" i="20" s="1"/>
  <c r="E15" i="20"/>
  <c r="F15" i="20" s="1"/>
  <c r="E50" i="20"/>
  <c r="F50" i="20" s="1"/>
  <c r="E52" i="20"/>
  <c r="F52" i="20" s="1"/>
  <c r="E23" i="20"/>
  <c r="F23" i="20" s="1"/>
  <c r="E19" i="20"/>
  <c r="F19" i="20" s="1"/>
  <c r="E32" i="20"/>
  <c r="F32" i="20" s="1"/>
  <c r="E26" i="20"/>
  <c r="F26" i="20" s="1"/>
  <c r="E46" i="20"/>
  <c r="F46" i="20" s="1"/>
  <c r="E44" i="20"/>
  <c r="F44" i="20" s="1"/>
  <c r="L5" i="20" a="1"/>
  <c r="L5" i="20" s="1"/>
  <c r="E42" i="20"/>
  <c r="F42" i="20" s="1"/>
  <c r="E45" i="20"/>
  <c r="F45" i="20" s="1"/>
  <c r="E48" i="20"/>
  <c r="F48" i="20" s="1"/>
  <c r="E20" i="20"/>
  <c r="F20" i="20" s="1"/>
  <c r="E29" i="20"/>
  <c r="F29" i="20" s="1"/>
  <c r="E27" i="20"/>
  <c r="F27" i="20" s="1"/>
  <c r="E51" i="20"/>
  <c r="F51" i="20" s="1"/>
  <c r="E30" i="20"/>
  <c r="F30" i="20" s="1"/>
  <c r="E34" i="20"/>
  <c r="F34" i="20" s="1"/>
  <c r="E25" i="20"/>
  <c r="F25" i="20" s="1"/>
  <c r="E55" i="20"/>
  <c r="F55" i="20" s="1"/>
  <c r="E22" i="20"/>
  <c r="F22" i="20" s="1"/>
  <c r="E40" i="20"/>
  <c r="F40" i="20" s="1"/>
  <c r="E33" i="20"/>
  <c r="F33" i="20" s="1"/>
  <c r="E53" i="20"/>
  <c r="F53" i="20" s="1"/>
  <c r="E28" i="20"/>
  <c r="F28" i="20" s="1"/>
  <c r="E47" i="20"/>
  <c r="F47" i="20" s="1"/>
  <c r="E38" i="20"/>
  <c r="F38" i="20" s="1"/>
  <c r="E43" i="20"/>
  <c r="F43" i="20" s="1"/>
  <c r="E36" i="20"/>
  <c r="F36" i="20" s="1"/>
  <c r="E24" i="20"/>
  <c r="F24" i="20" s="1"/>
  <c r="K5" i="20" a="1"/>
  <c r="K5" i="20" s="1"/>
  <c r="E31" i="20"/>
  <c r="F31" i="20" s="1"/>
  <c r="E17" i="20"/>
  <c r="F17" i="20" s="1"/>
  <c r="E56" i="20"/>
  <c r="F56" i="20" s="1"/>
  <c r="E49" i="20"/>
  <c r="F49" i="20" s="1"/>
  <c r="E18" i="20"/>
  <c r="F18" i="20" s="1"/>
  <c r="E39" i="20"/>
  <c r="F39" i="20" s="1"/>
  <c r="E35" i="20"/>
  <c r="F35" i="20" s="1"/>
  <c r="M5" i="20" l="1" a="1"/>
  <c r="M5" i="20" s="1"/>
  <c r="N5" i="20" s="1" a="1"/>
  <c r="G24" i="17" s="1" a="1"/>
  <c r="G24" i="17" s="1"/>
  <c r="N5" i="20" l="1"/>
  <c r="O5" i="20" s="1" a="1"/>
  <c r="H25" i="23" s="1" a="1"/>
  <c r="H25" i="23" s="1"/>
  <c r="I7" i="23" s="1" a="1"/>
  <c r="I7" i="23" s="1"/>
  <c r="G25" i="23" a="1"/>
  <c r="G25" i="23" s="1"/>
  <c r="H24" i="17" l="1" a="1"/>
  <c r="H24" i="17" s="1"/>
  <c r="K25" i="17" s="1" a="1"/>
  <c r="K25" i="17" s="1"/>
  <c r="P25" i="17" s="1" a="1"/>
  <c r="P25" i="17" s="1"/>
  <c r="Q25" i="17" s="1" a="1"/>
  <c r="Q25" i="17" s="1"/>
  <c r="B20" i="23"/>
  <c r="O5" i="20"/>
  <c r="O25" i="23" a="1"/>
  <c r="O25" i="23" s="1"/>
  <c r="I5" i="23" s="1"/>
  <c r="L25" i="23" a="1"/>
  <c r="L25" i="23" s="1"/>
  <c r="I4" i="23" s="1"/>
  <c r="B19" i="23" a="1"/>
  <c r="B19" i="23" s="1"/>
  <c r="K26" i="23" a="1"/>
  <c r="K26" i="23" s="1"/>
  <c r="G6" i="17" l="1" a="1"/>
  <c r="G6" i="17" s="1"/>
  <c r="U24" i="17" a="1"/>
  <c r="U24" i="17" s="1"/>
  <c r="H5" i="17" s="1" a="1"/>
  <c r="H5" i="17" s="1"/>
  <c r="I8" i="23"/>
  <c r="I6" i="23"/>
  <c r="C9" i="24" s="1"/>
  <c r="R25" i="17" a="1"/>
  <c r="R25" i="17" s="1"/>
  <c r="S24" i="17" s="1" a="1"/>
  <c r="S24" i="17" s="1"/>
  <c r="I5" i="17" s="1" a="1"/>
  <c r="I5" i="17" s="1"/>
  <c r="AC24" i="17" l="1" a="1"/>
  <c r="AC24" i="17" s="1"/>
  <c r="G14" i="17" s="1"/>
  <c r="G13" i="17" a="1"/>
  <c r="G13" i="17" s="1"/>
  <c r="T24" i="17" a="1"/>
  <c r="T24" i="17" s="1"/>
  <c r="V24" i="17" s="1" a="1"/>
  <c r="V24" i="17" s="1"/>
  <c r="G5" i="17" s="1"/>
  <c r="G7" i="17" s="1"/>
  <c r="B9" i="24" s="1"/>
  <c r="Y24" i="17" l="1" a="1"/>
  <c r="Y24" i="17" s="1"/>
  <c r="G8" i="17"/>
  <c r="G9" i="17" s="1"/>
  <c r="G10" i="17" s="1"/>
  <c r="I13" i="17"/>
  <c r="Z24" i="17" l="1" a="1"/>
  <c r="Z24" i="17" s="1"/>
  <c r="G12" i="17" s="1"/>
  <c r="AD24" i="17" a="1"/>
  <c r="AD24" i="17" s="1"/>
  <c r="G15" i="17" l="1"/>
  <c r="I14" i="17" s="1"/>
  <c r="Z18" i="17"/>
  <c r="I15" i="17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<sst xmlns="http://schemas.openxmlformats.org/spreadsheetml/2006/main" count="650" uniqueCount="342">
  <si>
    <t>Date</t>
  </si>
  <si>
    <t>6 month</t>
  </si>
  <si>
    <t>Calculation of past coupons</t>
  </si>
  <si>
    <t>Web Link</t>
  </si>
  <si>
    <t>https://www.emmi-benchmarks.eu/euribor-org/euribor-rates.html</t>
  </si>
  <si>
    <t>Face Value</t>
  </si>
  <si>
    <t>Input Cell</t>
  </si>
  <si>
    <t>Ref Rate</t>
  </si>
  <si>
    <t>Main Formulas</t>
  </si>
  <si>
    <t>Trade Date</t>
  </si>
  <si>
    <t>Calculated Cell</t>
  </si>
  <si>
    <t>Spot Lag</t>
  </si>
  <si>
    <t>Final Result</t>
  </si>
  <si>
    <t>Settlement date</t>
  </si>
  <si>
    <t>D</t>
  </si>
  <si>
    <t>M</t>
  </si>
  <si>
    <t>YYYY</t>
  </si>
  <si>
    <t>Effective Date</t>
  </si>
  <si>
    <t>Maturity</t>
  </si>
  <si>
    <t>Next Coupon Date</t>
  </si>
  <si>
    <t>Reference Rate</t>
  </si>
  <si>
    <t>EUR6M</t>
  </si>
  <si>
    <t>Pick the reference rate</t>
  </si>
  <si>
    <t>Period</t>
  </si>
  <si>
    <t>Day Count Convention</t>
  </si>
  <si>
    <t xml:space="preserve">Modified Foll. Bus Day </t>
  </si>
  <si>
    <t>Reset Days</t>
  </si>
  <si>
    <t>Past Number of Payments</t>
  </si>
  <si>
    <t>First Coupon Date</t>
  </si>
  <si>
    <t>Previous Coupon Date</t>
  </si>
  <si>
    <t>Last Reset Date</t>
  </si>
  <si>
    <t>Euribor at Last Reset Date</t>
  </si>
  <si>
    <t>Spread</t>
  </si>
  <si>
    <t>Current coupon rate</t>
  </si>
  <si>
    <t>Recovering past Euribor rates</t>
  </si>
  <si>
    <t>Reset Date</t>
  </si>
  <si>
    <t>Payment starts</t>
  </si>
  <si>
    <t>Payment ends</t>
  </si>
  <si>
    <t>Annualized Coupon Rate</t>
  </si>
  <si>
    <t>Coupon Days</t>
  </si>
  <si>
    <t>Accrual Factor</t>
  </si>
  <si>
    <t>Coupon Amount</t>
  </si>
  <si>
    <t xml:space="preserve">Market Discount Curve </t>
  </si>
  <si>
    <t>DAYS</t>
  </si>
  <si>
    <t>TTM</t>
  </si>
  <si>
    <t>Spot Rate (c.c.)</t>
  </si>
  <si>
    <t>Discount Factors</t>
  </si>
  <si>
    <t>Interpolated Term Structure</t>
  </si>
  <si>
    <t>Bond Payment Dates</t>
  </si>
  <si>
    <t>2 YR</t>
  </si>
  <si>
    <t>3 YR</t>
  </si>
  <si>
    <t>4 YR</t>
  </si>
  <si>
    <t>5 YR</t>
  </si>
  <si>
    <t>6 YR</t>
  </si>
  <si>
    <t>7 YR</t>
  </si>
  <si>
    <t>8 YR</t>
  </si>
  <si>
    <t>9 YR</t>
  </si>
  <si>
    <t>10 YR</t>
  </si>
  <si>
    <t>11 YR</t>
  </si>
  <si>
    <t>12 YR</t>
  </si>
  <si>
    <t>15 YR</t>
  </si>
  <si>
    <t>20 YR</t>
  </si>
  <si>
    <t>25 YR</t>
  </si>
  <si>
    <t>30 YR</t>
  </si>
  <si>
    <t>40 YR</t>
  </si>
  <si>
    <t>50 YR</t>
  </si>
  <si>
    <t>Time to payment(days)</t>
  </si>
  <si>
    <t>FRN Pricing</t>
  </si>
  <si>
    <t>Notional</t>
  </si>
  <si>
    <t>Main Formulas: Setup</t>
  </si>
  <si>
    <t>Main Formulas: Payment schedue</t>
  </si>
  <si>
    <t>Main Formulas for risk free pricing</t>
  </si>
  <si>
    <t>Main Formulas: Risky Calculation</t>
  </si>
  <si>
    <t>Main Formulas for risky pricing</t>
  </si>
  <si>
    <t>Dynamic Named Ranges</t>
  </si>
  <si>
    <t>Business Days</t>
  </si>
  <si>
    <t>Value Date (VD)</t>
  </si>
  <si>
    <t>Final result</t>
  </si>
  <si>
    <t>Expiry</t>
  </si>
  <si>
    <t>Periods</t>
  </si>
  <si>
    <t>ACT/360</t>
  </si>
  <si>
    <t>Euribor at Reset Date</t>
  </si>
  <si>
    <t>Coupon Spread</t>
  </si>
  <si>
    <t>Time to maturity (days)</t>
  </si>
  <si>
    <t>Time to maturity (years)</t>
  </si>
  <si>
    <t>Previous Coupon Date (LCD)</t>
  </si>
  <si>
    <t>Next Coupon Date (NCD)</t>
  </si>
  <si>
    <t>Cpn Number</t>
  </si>
  <si>
    <t>Risk Free Valuation</t>
  </si>
  <si>
    <t>Short Cut Formula</t>
  </si>
  <si>
    <t>Risky Valuation</t>
  </si>
  <si>
    <t>PV</t>
  </si>
  <si>
    <t>PV(Coupons)</t>
  </si>
  <si>
    <t>PV(Notional)</t>
  </si>
  <si>
    <t>Recovery ratio</t>
  </si>
  <si>
    <t>Gross Price</t>
  </si>
  <si>
    <t>CDS</t>
  </si>
  <si>
    <t>Current Coupon Rate</t>
  </si>
  <si>
    <t>P(t,T1)</t>
  </si>
  <si>
    <t>CDS/(1-R)</t>
  </si>
  <si>
    <t>Days(LCD, VD)</t>
  </si>
  <si>
    <t>Days since last coupon</t>
  </si>
  <si>
    <t>PV(Coupons on Survival)</t>
  </si>
  <si>
    <t>Days(VD, NCD)</t>
  </si>
  <si>
    <t>Days to next coupon</t>
  </si>
  <si>
    <t>a(T0,T1)</t>
  </si>
  <si>
    <t>PV(Notional on Survival)</t>
  </si>
  <si>
    <t>Days in the Coupon Period</t>
  </si>
  <si>
    <t>Days in the coupon period</t>
  </si>
  <si>
    <t>PV(Cash Flows on Default)</t>
  </si>
  <si>
    <t>Accrued Interest</t>
  </si>
  <si>
    <t>Spread Annuity</t>
  </si>
  <si>
    <t>Bond Gross Price</t>
  </si>
  <si>
    <t>Clean Price</t>
  </si>
  <si>
    <t>CVA</t>
  </si>
  <si>
    <t>Relevant coupon dates</t>
  </si>
  <si>
    <t>Time to payment</t>
  </si>
  <si>
    <t>Spot rates and discount factors</t>
  </si>
  <si>
    <t>Coupon Tenor (days &amp; year frac)</t>
  </si>
  <si>
    <t>Floating Component</t>
  </si>
  <si>
    <t>Fixed Component</t>
  </si>
  <si>
    <t>Cash flows and their PV</t>
  </si>
  <si>
    <t>Coupon Number</t>
  </si>
  <si>
    <t>Payment Start Date</t>
  </si>
  <si>
    <t>Payment End Date</t>
  </si>
  <si>
    <t>Days</t>
  </si>
  <si>
    <t>Years (365)</t>
  </si>
  <si>
    <t>Spot Rate</t>
  </si>
  <si>
    <t>DF</t>
  </si>
  <si>
    <t>Coupon Tenor (days)</t>
  </si>
  <si>
    <t>AF (ACT/£60)</t>
  </si>
  <si>
    <t>Fwd Rate</t>
  </si>
  <si>
    <t>Expected Coupon</t>
  </si>
  <si>
    <t>PV(Cash Flow)</t>
  </si>
  <si>
    <t>Survival Probabilty</t>
  </si>
  <si>
    <t>Recovery x Notional</t>
  </si>
  <si>
    <t>Coupon on Survival</t>
  </si>
  <si>
    <t>PV(Coupon) on survival</t>
  </si>
  <si>
    <t>Notional on survival</t>
  </si>
  <si>
    <t>PV(Notional) on survival</t>
  </si>
  <si>
    <t>CF on Default</t>
  </si>
  <si>
    <t>PV on Default</t>
  </si>
  <si>
    <t>NSIm</t>
  </si>
  <si>
    <t>Z</t>
  </si>
  <si>
    <t>VCUBE</t>
  </si>
  <si>
    <t>Term</t>
  </si>
  <si>
    <t>Strike</t>
  </si>
  <si>
    <t>ATM</t>
  </si>
  <si>
    <t>Interpolating the Volatility for pricing the bond</t>
  </si>
  <si>
    <t>Contract Maturity</t>
  </si>
  <si>
    <t>Match Maturity</t>
  </si>
  <si>
    <t>Match Strike</t>
  </si>
  <si>
    <t>Expiry&lt;=Mat</t>
  </si>
  <si>
    <t>Cube&lt;=Strike</t>
  </si>
  <si>
    <t>Expiry&gt;Mat</t>
  </si>
  <si>
    <t>Cube&gt;Strike</t>
  </si>
  <si>
    <t>Interpolated</t>
  </si>
  <si>
    <t>Interpolated Volatility</t>
  </si>
  <si>
    <t>Vol. Shift</t>
  </si>
  <si>
    <t>Shifted Vol.</t>
  </si>
  <si>
    <t>Caplets Number</t>
  </si>
  <si>
    <t>IVOL</t>
  </si>
  <si>
    <t>PV(caplets)</t>
  </si>
  <si>
    <t>Delta</t>
  </si>
  <si>
    <t>Gamma</t>
  </si>
  <si>
    <t>Vega</t>
  </si>
  <si>
    <t>Theta</t>
  </si>
  <si>
    <t>PHI</t>
  </si>
  <si>
    <t>Intrinsic Value</t>
  </si>
  <si>
    <t>Volatility</t>
  </si>
  <si>
    <t>d1</t>
  </si>
  <si>
    <t>d2</t>
  </si>
  <si>
    <t>N(phi d1)</t>
  </si>
  <si>
    <t>N(phi d2)</t>
  </si>
  <si>
    <t>Fwd Premium</t>
  </si>
  <si>
    <t>Premium</t>
  </si>
  <si>
    <t>Bond Pricing Spreadsheet</t>
  </si>
  <si>
    <t>Settle</t>
  </si>
  <si>
    <t xml:space="preserve">Fixed Comp. </t>
  </si>
  <si>
    <t>Option Component</t>
  </si>
  <si>
    <t>PV Coupons</t>
  </si>
  <si>
    <t>PV Notional</t>
  </si>
  <si>
    <t>Number of coupons per year</t>
  </si>
  <si>
    <t>We should make the tenor dependent on this choice</t>
  </si>
  <si>
    <t>Current Coupon</t>
  </si>
  <si>
    <t>Risky Adjusted Valuation</t>
  </si>
  <si>
    <t>CVA Calculation</t>
  </si>
  <si>
    <t>PV Coupons on Survival</t>
  </si>
  <si>
    <t>PV Notional on Survival</t>
  </si>
  <si>
    <t>Risk Free Value</t>
  </si>
  <si>
    <t>PV Cash Flow on Default</t>
  </si>
  <si>
    <t>Risky Value</t>
  </si>
  <si>
    <t>Remaining Payments</t>
  </si>
  <si>
    <t>Coupon Strike</t>
  </si>
  <si>
    <t>https://www.suomenpankki.fi/en/Statistics/interest-rates/charts/korot_kuviot/euriborkorot_pv_chrt_en/</t>
  </si>
  <si>
    <t>Fixed component</t>
  </si>
  <si>
    <t>Volatility (basis points)</t>
  </si>
  <si>
    <t>Recovery Ratio</t>
  </si>
  <si>
    <t>Caplet Component</t>
  </si>
  <si>
    <t>Payment Starts</t>
  </si>
  <si>
    <t>Payment Ends</t>
  </si>
  <si>
    <t>Days to payment</t>
  </si>
  <si>
    <t>Days in the Cpn Period</t>
  </si>
  <si>
    <t>Tenor</t>
  </si>
  <si>
    <t>Fixed</t>
  </si>
  <si>
    <t>Vol</t>
  </si>
  <si>
    <t>N(d1)</t>
  </si>
  <si>
    <t>n(d1)</t>
  </si>
  <si>
    <t>Exp. Coupon</t>
  </si>
  <si>
    <t>PV(Exp. Cpn)</t>
  </si>
  <si>
    <t>Survival Probability</t>
  </si>
  <si>
    <t>Recovery</t>
  </si>
  <si>
    <t>CF on Survival</t>
  </si>
  <si>
    <t>PV(CF) on survival</t>
  </si>
  <si>
    <t>DQ</t>
  </si>
  <si>
    <t>7 MONTHS</t>
  </si>
  <si>
    <t>6 MONTHS</t>
  </si>
  <si>
    <t>8 MONTHS</t>
  </si>
  <si>
    <t>9 MONTHS</t>
  </si>
  <si>
    <t>10 MONTHS</t>
  </si>
  <si>
    <t>11 MONTHS</t>
  </si>
  <si>
    <t>12 MONTHS</t>
  </si>
  <si>
    <t>15 MONTHS</t>
  </si>
  <si>
    <t>18 MONTHS</t>
  </si>
  <si>
    <t>1Yr</t>
  </si>
  <si>
    <t>18Mo</t>
  </si>
  <si>
    <t>2Yr</t>
  </si>
  <si>
    <t>3Yr</t>
  </si>
  <si>
    <t>4Yr</t>
  </si>
  <si>
    <t>5Yr</t>
  </si>
  <si>
    <t>6Yr</t>
  </si>
  <si>
    <t>7Yr</t>
  </si>
  <si>
    <t>8Yr</t>
  </si>
  <si>
    <t>9Yr</t>
  </si>
  <si>
    <t>10Yr</t>
  </si>
  <si>
    <t>12Yr</t>
  </si>
  <si>
    <t>15Yr</t>
  </si>
  <si>
    <t>20Yr</t>
  </si>
  <si>
    <t>25Yr</t>
  </si>
  <si>
    <t>30Yr</t>
  </si>
  <si>
    <t>FLOOR Pricer</t>
  </si>
  <si>
    <t>PV(floorlets)</t>
  </si>
  <si>
    <t>N(-phi d1)</t>
  </si>
  <si>
    <t>N(-phi d2)</t>
  </si>
  <si>
    <t>Bond time to maturity</t>
  </si>
  <si>
    <t>Cap Strike</t>
  </si>
  <si>
    <t>Market Implied Volatility</t>
  </si>
  <si>
    <t>Interpolated IVOL across term</t>
  </si>
  <si>
    <t>Term\Strike</t>
  </si>
  <si>
    <t>Ivol</t>
  </si>
  <si>
    <t>Value is assumed</t>
  </si>
  <si>
    <t xml:space="preserve"> Interpolation of the Discount Curve Constant Forward Rates</t>
  </si>
  <si>
    <t>Market Bootsrapped</t>
  </si>
  <si>
    <t xml:space="preserve">Interpolated </t>
  </si>
  <si>
    <t>Daily DF Fwd</t>
  </si>
  <si>
    <t>Int DF</t>
  </si>
  <si>
    <t>Error</t>
  </si>
  <si>
    <t>Match</t>
  </si>
  <si>
    <t>Daily Fwd DF</t>
  </si>
  <si>
    <t>Interp. DF (const Fwd)</t>
  </si>
  <si>
    <t>Spot</t>
  </si>
  <si>
    <t>Daily Fwd Rate</t>
  </si>
  <si>
    <t>Shift</t>
  </si>
  <si>
    <t>Shifted Spot</t>
  </si>
  <si>
    <t>Shifted DF</t>
  </si>
  <si>
    <t xml:space="preserve"> TTM (Years)</t>
  </si>
  <si>
    <t>Credit Curve</t>
  </si>
  <si>
    <t>CDS (bps)</t>
  </si>
  <si>
    <t>Shifted CDS (bps)/m</t>
  </si>
  <si>
    <t>Default Prob</t>
  </si>
  <si>
    <t>6M</t>
  </si>
  <si>
    <t>I Survival Prob.</t>
  </si>
  <si>
    <t>1Y</t>
  </si>
  <si>
    <t>2Y</t>
  </si>
  <si>
    <t>3Y</t>
  </si>
  <si>
    <t>4Y</t>
  </si>
  <si>
    <t>5Y</t>
  </si>
  <si>
    <t>7Y</t>
  </si>
  <si>
    <t>10Y</t>
  </si>
  <si>
    <t>15Y</t>
  </si>
  <si>
    <t>20Y</t>
  </si>
  <si>
    <t>30Y</t>
  </si>
  <si>
    <t>Floorlets Number</t>
  </si>
  <si>
    <t>Expected Cash flows without Notional</t>
  </si>
  <si>
    <t>0% s</t>
  </si>
  <si>
    <t>0% d</t>
  </si>
  <si>
    <t>2% s</t>
  </si>
  <si>
    <t>2% d</t>
  </si>
  <si>
    <t>Unshifted Term Structure values</t>
  </si>
  <si>
    <t>Valuation</t>
  </si>
  <si>
    <t>Floating Leg</t>
  </si>
  <si>
    <t>5 years swap</t>
  </si>
  <si>
    <t>Fixed Leg</t>
  </si>
  <si>
    <t>Net Value</t>
  </si>
  <si>
    <t>Annuity</t>
  </si>
  <si>
    <t>ACT360</t>
  </si>
  <si>
    <t>Fair Swap Rate</t>
  </si>
  <si>
    <t>30360ISDA</t>
  </si>
  <si>
    <t>http://www.emmi-benchmarks.eu/euribor-org/euribor-rates.html</t>
  </si>
  <si>
    <t>Fixed Rate</t>
  </si>
  <si>
    <t>Fair Fixed Rate</t>
  </si>
  <si>
    <t>CPN DAYS</t>
  </si>
  <si>
    <t>Fwd Rate x AF x DF</t>
  </si>
  <si>
    <t>AF</t>
  </si>
  <si>
    <t>Fix x AF xDF</t>
  </si>
  <si>
    <t>Sensitivity Analysis to Market Rates</t>
  </si>
  <si>
    <t>Apply the Shift</t>
  </si>
  <si>
    <t>None</t>
  </si>
  <si>
    <t>Bond Pricing</t>
  </si>
  <si>
    <t>Up</t>
  </si>
  <si>
    <t>Input Cells</t>
  </si>
  <si>
    <t>Parallel</t>
  </si>
  <si>
    <t>Down</t>
  </si>
  <si>
    <t>Slope</t>
  </si>
  <si>
    <t>Swap Pricing</t>
  </si>
  <si>
    <t>Convexity</t>
  </si>
  <si>
    <t>Initial Value</t>
  </si>
  <si>
    <t>Shifted Value</t>
  </si>
  <si>
    <t>Up Shifts</t>
  </si>
  <si>
    <t>Down Shifts</t>
  </si>
  <si>
    <t>DV01</t>
  </si>
  <si>
    <t>Bond</t>
  </si>
  <si>
    <t>Swap</t>
  </si>
  <si>
    <t>HR</t>
  </si>
  <si>
    <t>DD</t>
  </si>
  <si>
    <t>Parallel Shift</t>
  </si>
  <si>
    <t>Slope Shift</t>
  </si>
  <si>
    <t>Curvature Shift</t>
  </si>
  <si>
    <t>T</t>
  </si>
  <si>
    <t>ALL</t>
  </si>
  <si>
    <t>T1</t>
  </si>
  <si>
    <t>Tn</t>
  </si>
  <si>
    <t>a</t>
  </si>
  <si>
    <t>b</t>
  </si>
  <si>
    <t>Curvature</t>
  </si>
  <si>
    <t>X</t>
  </si>
  <si>
    <t>y</t>
  </si>
  <si>
    <t>Tm</t>
  </si>
  <si>
    <t>inv(X'X)</t>
  </si>
  <si>
    <t>X'Y</t>
  </si>
  <si>
    <t>c</t>
  </si>
  <si>
    <t>1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</si>
</sst>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_-* #,##0.00_-;\-* #,##0.00_-;_-* &quot;-&quot;??_-;_-@_-"/>
    <numFmt numFmtId="165" formatCode="[$-10000]dddd\,\ mmmm\ d\,\ yyyy;@"/>
    <numFmt numFmtId="166" formatCode="0.000%"/>
    <numFmt numFmtId="167" formatCode="[$-10000]dddd\,\ d\ mmmm\ yyyy;@"/>
    <numFmt numFmtId="168" formatCode="0.0000%"/>
    <numFmt numFmtId="169" formatCode="0.0000"/>
    <numFmt numFmtId="170" formatCode="0.00000"/>
    <numFmt numFmtId="171" formatCode="[$-F800]dddd\,\ mmmm\ dd\,\ yyyy"/>
    <numFmt numFmtId="172" formatCode="0.0%"/>
    <numFmt numFmtId="173" formatCode="0.00000%"/>
    <numFmt numFmtId="174" formatCode="0.000000"/>
    <numFmt numFmtId="175" formatCode="_-* #,##0\ _€_-;\-* #,##0\ _€_-;_-* &quot;-&quot;??\ _€_-;_-@_-"/>
    <numFmt numFmtId="176" formatCode="dd/mm/yyyy;@"/>
    <numFmt numFmtId="177" formatCode="_-* #,##0.0000_-;\-* #,##0.0000_-;_-* &quot;-&quot;??_-;_-@_-"/>
    <numFmt numFmtId="178" formatCode="0.0000000"/>
    <numFmt numFmtId="179" formatCode="0.00000000"/>
    <numFmt numFmtId="180" formatCode="_-* #,##0.0000\ _€_-;\-* #,##0.0000\ _€_-;_-* &quot;-&quot;??\ _€_-;_-@_-"/>
    <numFmt numFmtId="181" formatCode="yyyy\-mm\-dd;@"/>
    <numFmt numFmtId="182" formatCode="_-* #,##0_-;\-* #,##0_-;_-* &quot;-&quot;??_-;_-@_-"/>
    <numFmt numFmtId="183" formatCode="_-* #,##0.00\ _€_-;\-* #,##0.00\ _€_-;_-* &quot;-&quot;??\ _€_-;_-@_-"/>
    <numFmt numFmtId="184" formatCode="_-* #,##0.00000_-;\-* #,##0.00000_-;_-* &quot;-&quot;??_-;_-@_-"/>
    <numFmt numFmtId="185" formatCode="[$-809]dd\ mmmm\ yyyy;@"/>
  </numFmts>
  <fonts count="2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color rgb="FF1F2322"/>
      <name val="Helvetica Neue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G Times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name val="CG Times"/>
      <family val="1"/>
    </font>
    <font>
      <sz val="10"/>
      <color theme="1"/>
      <name val="Calibri"/>
      <family val="2"/>
      <scheme val="minor"/>
    </font>
    <font>
      <sz val="10"/>
      <color theme="1"/>
      <name val="Calibri  "/>
    </font>
    <font>
      <b/>
      <sz val="16"/>
      <color theme="0"/>
      <name val="Arial"/>
      <family val="2"/>
    </font>
    <font>
      <sz val="12"/>
      <name val="CalibrI"/>
      <family val="2"/>
    </font>
    <font>
      <b/>
      <sz val="8"/>
      <color rgb="FFFFFFFF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7"/>
      <color rgb="FF165788"/>
      <name val="Arial"/>
      <family val="2"/>
    </font>
    <font>
      <sz val="10"/>
      <color theme="1"/>
      <name val="Times New Roman"/>
      <family val="1"/>
    </font>
    <font>
      <sz val="10"/>
      <color rgb="FF165788"/>
      <name val="Times New Roman"/>
      <family val="1"/>
    </font>
    <font>
      <u/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B9FB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3D3DF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7B9FBC"/>
      </left>
      <right/>
      <top style="medium">
        <color rgb="FF7B9FBC"/>
      </top>
      <bottom/>
      <diagonal/>
    </border>
    <border>
      <left/>
      <right/>
      <top style="medium">
        <color rgb="FF7B9FBC"/>
      </top>
      <bottom/>
      <diagonal/>
    </border>
    <border>
      <left/>
      <right style="medium">
        <color rgb="FF7B9FBC"/>
      </right>
      <top style="medium">
        <color rgb="FF7B9FBC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7" fillId="0" borderId="0"/>
    <xf numFmtId="164" fontId="1" fillId="0" borderId="0" applyFont="0" applyFill="0" applyBorder="0" applyAlignment="0" applyProtection="0"/>
    <xf numFmtId="0" fontId="13" fillId="0" borderId="0"/>
    <xf numFmtId="0" fontId="16" fillId="0" borderId="0"/>
    <xf numFmtId="0" fontId="7" fillId="0" borderId="0"/>
    <xf numFmtId="9" fontId="7" fillId="0" borderId="0" applyFont="0" applyFill="0" applyBorder="0" applyAlignment="0" applyProtection="0"/>
  </cellStyleXfs>
  <cellXfs count="391">
    <xf numFmtId="0" fontId="0" fillId="0" borderId="0" xfId="0"/>
    <xf numFmtId="0" fontId="3" fillId="0" borderId="0" xfId="0" applyFont="1"/>
    <xf numFmtId="15" fontId="3" fillId="0" borderId="0" xfId="0" applyNumberFormat="1" applyFont="1"/>
    <xf numFmtId="0" fontId="4" fillId="0" borderId="0" xfId="0" applyFont="1"/>
    <xf numFmtId="0" fontId="2" fillId="0" borderId="0" xfId="0" applyFont="1"/>
    <xf numFmtId="15" fontId="2" fillId="0" borderId="0" xfId="0" applyNumberFormat="1" applyFont="1"/>
    <xf numFmtId="0" fontId="5" fillId="0" borderId="0" xfId="2"/>
    <xf numFmtId="0" fontId="0" fillId="3" borderId="0" xfId="0" applyFill="1"/>
    <xf numFmtId="0" fontId="0" fillId="4" borderId="0" xfId="0" applyFill="1"/>
    <xf numFmtId="0" fontId="0" fillId="0" borderId="2" xfId="0" applyBorder="1"/>
    <xf numFmtId="0" fontId="6" fillId="0" borderId="0" xfId="0" applyFont="1"/>
    <xf numFmtId="165" fontId="0" fillId="3" borderId="0" xfId="0" applyNumberFormat="1" applyFill="1"/>
    <xf numFmtId="0" fontId="0" fillId="0" borderId="3" xfId="0" applyBorder="1"/>
    <xf numFmtId="0" fontId="0" fillId="0" borderId="4" xfId="0" applyBorder="1"/>
    <xf numFmtId="0" fontId="0" fillId="0" borderId="0" xfId="0" applyAlignment="1">
      <alignment horizontal="left" vertical="top"/>
    </xf>
    <xf numFmtId="0" fontId="0" fillId="5" borderId="0" xfId="0" applyFill="1"/>
    <xf numFmtId="0" fontId="7" fillId="0" borderId="0" xfId="3" applyAlignment="1">
      <alignment horizontal="center"/>
    </xf>
    <xf numFmtId="0" fontId="0" fillId="0" borderId="0" xfId="0" applyAlignment="1">
      <alignment horizontal="center"/>
    </xf>
    <xf numFmtId="165" fontId="0" fillId="6" borderId="5" xfId="0" applyNumberFormat="1" applyFill="1" applyBorder="1" applyAlignment="1">
      <alignment horizontal="right"/>
    </xf>
    <xf numFmtId="165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6" xfId="0" applyBorder="1" applyAlignment="1">
      <alignment horizontal="center"/>
    </xf>
    <xf numFmtId="166" fontId="0" fillId="0" borderId="0" xfId="1" applyNumberFormat="1" applyFont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3" borderId="0" xfId="0" applyNumberFormat="1" applyFill="1" applyAlignment="1">
      <alignment horizontal="right"/>
    </xf>
    <xf numFmtId="171" fontId="0" fillId="3" borderId="0" xfId="0" applyNumberFormat="1" applyFill="1" applyAlignment="1">
      <alignment horizontal="right" vertical="center"/>
    </xf>
    <xf numFmtId="10" fontId="0" fillId="5" borderId="0" xfId="1" applyNumberFormat="1" applyFont="1" applyFill="1"/>
    <xf numFmtId="169" fontId="3" fillId="0" borderId="0" xfId="0" applyNumberFormat="1" applyFont="1"/>
    <xf numFmtId="169" fontId="4" fillId="0" borderId="0" xfId="0" applyNumberFormat="1" applyFont="1"/>
    <xf numFmtId="169" fontId="0" fillId="0" borderId="0" xfId="0" applyNumberFormat="1"/>
    <xf numFmtId="168" fontId="0" fillId="0" borderId="0" xfId="1" applyNumberFormat="1" applyFont="1" applyAlignment="1">
      <alignment horizontal="center"/>
    </xf>
    <xf numFmtId="168" fontId="0" fillId="0" borderId="0" xfId="1" applyNumberFormat="1" applyFont="1" applyBorder="1" applyAlignment="1">
      <alignment horizontal="center"/>
    </xf>
    <xf numFmtId="0" fontId="0" fillId="8" borderId="0" xfId="0" applyFill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0" borderId="8" xfId="0" applyBorder="1" applyAlignment="1">
      <alignment horizontal="center"/>
    </xf>
    <xf numFmtId="169" fontId="0" fillId="0" borderId="9" xfId="0" applyNumberFormat="1" applyBorder="1" applyAlignment="1">
      <alignment horizontal="center"/>
    </xf>
    <xf numFmtId="169" fontId="0" fillId="0" borderId="10" xfId="0" applyNumberFormat="1" applyBorder="1" applyAlignment="1">
      <alignment horizontal="center"/>
    </xf>
    <xf numFmtId="168" fontId="0" fillId="0" borderId="10" xfId="1" applyNumberFormat="1" applyFon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8" fontId="0" fillId="0" borderId="9" xfId="1" applyNumberFormat="1" applyFon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167" fontId="0" fillId="2" borderId="11" xfId="0" applyNumberFormat="1" applyFill="1" applyBorder="1" applyAlignment="1">
      <alignment horizontal="center" wrapText="1"/>
    </xf>
    <xf numFmtId="167" fontId="0" fillId="2" borderId="12" xfId="0" applyNumberFormat="1" applyFill="1" applyBorder="1" applyAlignment="1">
      <alignment horizontal="center" wrapText="1"/>
    </xf>
    <xf numFmtId="166" fontId="0" fillId="2" borderId="12" xfId="1" applyNumberFormat="1" applyFont="1" applyFill="1" applyBorder="1" applyAlignment="1">
      <alignment horizontal="center" wrapText="1"/>
    </xf>
    <xf numFmtId="0" fontId="0" fillId="2" borderId="12" xfId="0" applyFill="1" applyBorder="1" applyAlignment="1">
      <alignment horizontal="center" wrapText="1"/>
    </xf>
    <xf numFmtId="169" fontId="0" fillId="2" borderId="12" xfId="0" applyNumberFormat="1" applyFill="1" applyBorder="1" applyAlignment="1">
      <alignment horizontal="center" wrapText="1"/>
    </xf>
    <xf numFmtId="0" fontId="0" fillId="2" borderId="13" xfId="0" applyFill="1" applyBorder="1" applyAlignment="1">
      <alignment wrapText="1"/>
    </xf>
    <xf numFmtId="166" fontId="0" fillId="0" borderId="0" xfId="1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68" fontId="0" fillId="0" borderId="0" xfId="1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0" fontId="8" fillId="0" borderId="0" xfId="0" applyFont="1"/>
    <xf numFmtId="10" fontId="2" fillId="0" borderId="0" xfId="0" applyNumberFormat="1" applyFont="1"/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170" fontId="2" fillId="0" borderId="19" xfId="0" applyNumberFormat="1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166" fontId="2" fillId="0" borderId="17" xfId="1" applyNumberFormat="1" applyFont="1" applyBorder="1" applyAlignment="1">
      <alignment horizontal="center"/>
    </xf>
    <xf numFmtId="170" fontId="2" fillId="0" borderId="20" xfId="0" applyNumberFormat="1" applyFont="1" applyBorder="1" applyAlignment="1">
      <alignment horizontal="center"/>
    </xf>
    <xf numFmtId="170" fontId="2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7" xfId="0" applyBorder="1" applyAlignment="1">
      <alignment horizontal="center"/>
    </xf>
    <xf numFmtId="168" fontId="0" fillId="0" borderId="0" xfId="1" applyNumberFormat="1" applyFont="1" applyFill="1" applyAlignment="1">
      <alignment horizontal="center"/>
    </xf>
    <xf numFmtId="167" fontId="9" fillId="0" borderId="0" xfId="0" applyNumberFormat="1" applyFont="1" applyAlignment="1">
      <alignment horizontal="center"/>
    </xf>
    <xf numFmtId="166" fontId="0" fillId="0" borderId="0" xfId="1" applyNumberFormat="1" applyFont="1" applyBorder="1" applyAlignment="1"/>
    <xf numFmtId="0" fontId="0" fillId="7" borderId="21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 wrapText="1"/>
    </xf>
    <xf numFmtId="0" fontId="0" fillId="7" borderId="22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165" fontId="0" fillId="3" borderId="23" xfId="0" applyNumberForma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 wrapText="1"/>
    </xf>
    <xf numFmtId="0" fontId="0" fillId="7" borderId="24" xfId="0" applyFill="1" applyBorder="1" applyAlignment="1">
      <alignment horizontal="center" vertical="center" wrapText="1"/>
    </xf>
    <xf numFmtId="0" fontId="0" fillId="0" borderId="22" xfId="0" applyBorder="1"/>
    <xf numFmtId="167" fontId="0" fillId="0" borderId="0" xfId="0" applyNumberFormat="1" applyAlignment="1">
      <alignment horizontal="left"/>
    </xf>
    <xf numFmtId="168" fontId="0" fillId="5" borderId="0" xfId="1" applyNumberFormat="1" applyFont="1" applyFill="1" applyAlignment="1">
      <alignment horizontal="right"/>
    </xf>
    <xf numFmtId="9" fontId="0" fillId="6" borderId="0" xfId="0" applyNumberFormat="1" applyFill="1"/>
    <xf numFmtId="2" fontId="2" fillId="0" borderId="0" xfId="0" applyNumberFormat="1" applyFont="1"/>
    <xf numFmtId="173" fontId="2" fillId="0" borderId="0" xfId="0" applyNumberFormat="1" applyFont="1"/>
    <xf numFmtId="170" fontId="2" fillId="0" borderId="0" xfId="0" applyNumberFormat="1" applyFont="1"/>
    <xf numFmtId="14" fontId="2" fillId="0" borderId="0" xfId="0" applyNumberFormat="1" applyFont="1"/>
    <xf numFmtId="173" fontId="0" fillId="0" borderId="0" xfId="1" applyNumberFormat="1" applyFont="1" applyFill="1" applyBorder="1" applyAlignment="1">
      <alignment horizontal="center"/>
    </xf>
    <xf numFmtId="173" fontId="0" fillId="0" borderId="0" xfId="0" applyNumberFormat="1"/>
    <xf numFmtId="0" fontId="7" fillId="0" borderId="0" xfId="3"/>
    <xf numFmtId="0" fontId="7" fillId="6" borderId="0" xfId="3" applyFill="1" applyAlignment="1">
      <alignment horizontal="center"/>
    </xf>
    <xf numFmtId="0" fontId="6" fillId="0" borderId="0" xfId="0" applyFont="1" applyAlignment="1">
      <alignment horizontal="left"/>
    </xf>
    <xf numFmtId="165" fontId="7" fillId="6" borderId="0" xfId="3" applyNumberFormat="1" applyFill="1" applyAlignment="1">
      <alignment horizontal="center"/>
    </xf>
    <xf numFmtId="0" fontId="0" fillId="0" borderId="0" xfId="0" applyAlignment="1">
      <alignment horizontal="left"/>
    </xf>
    <xf numFmtId="165" fontId="7" fillId="3" borderId="0" xfId="3" applyNumberFormat="1" applyFill="1" applyAlignment="1">
      <alignment horizontal="center"/>
    </xf>
    <xf numFmtId="0" fontId="0" fillId="6" borderId="0" xfId="0" applyFill="1"/>
    <xf numFmtId="172" fontId="7" fillId="6" borderId="0" xfId="1" applyNumberFormat="1" applyFont="1" applyFill="1" applyAlignment="1">
      <alignment horizontal="center"/>
    </xf>
    <xf numFmtId="0" fontId="7" fillId="3" borderId="0" xfId="3" applyFill="1" applyAlignment="1">
      <alignment horizontal="center"/>
    </xf>
    <xf numFmtId="174" fontId="7" fillId="3" borderId="0" xfId="3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14" xfId="0" applyBorder="1"/>
    <xf numFmtId="0" fontId="0" fillId="4" borderId="18" xfId="0" applyFill="1" applyBorder="1" applyAlignment="1">
      <alignment horizontal="center"/>
    </xf>
    <xf numFmtId="0" fontId="7" fillId="5" borderId="0" xfId="3" applyFill="1"/>
    <xf numFmtId="169" fontId="7" fillId="5" borderId="0" xfId="3" applyNumberFormat="1" applyFill="1" applyAlignment="1">
      <alignment horizontal="center"/>
    </xf>
    <xf numFmtId="0" fontId="7" fillId="3" borderId="0" xfId="3" applyFill="1"/>
    <xf numFmtId="0" fontId="0" fillId="0" borderId="1" xfId="0" applyBorder="1"/>
    <xf numFmtId="10" fontId="0" fillId="4" borderId="19" xfId="0" applyNumberFormat="1" applyFill="1" applyBorder="1" applyAlignment="1">
      <alignment horizontal="center"/>
    </xf>
    <xf numFmtId="166" fontId="0" fillId="3" borderId="0" xfId="0" applyNumberFormat="1" applyFill="1" applyAlignment="1">
      <alignment horizontal="center"/>
    </xf>
    <xf numFmtId="0" fontId="0" fillId="0" borderId="1" xfId="0" applyBorder="1" applyAlignment="1">
      <alignment horizontal="left"/>
    </xf>
    <xf numFmtId="168" fontId="0" fillId="3" borderId="19" xfId="1" applyNumberFormat="1" applyFont="1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169" fontId="0" fillId="3" borderId="19" xfId="0" applyNumberFormat="1" applyFill="1" applyBorder="1" applyAlignment="1">
      <alignment horizontal="center"/>
    </xf>
    <xf numFmtId="0" fontId="0" fillId="3" borderId="19" xfId="1" applyNumberFormat="1" applyFont="1" applyFill="1" applyBorder="1" applyAlignment="1">
      <alignment horizontal="center"/>
    </xf>
    <xf numFmtId="166" fontId="0" fillId="4" borderId="19" xfId="1" applyNumberFormat="1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9" xfId="1" applyNumberFormat="1" applyFont="1" applyFill="1" applyBorder="1" applyAlignment="1">
      <alignment horizontal="center"/>
    </xf>
    <xf numFmtId="0" fontId="7" fillId="10" borderId="0" xfId="3" applyFill="1"/>
    <xf numFmtId="169" fontId="7" fillId="10" borderId="0" xfId="3" applyNumberFormat="1" applyFill="1" applyAlignment="1">
      <alignment horizontal="center"/>
    </xf>
    <xf numFmtId="0" fontId="6" fillId="5" borderId="16" xfId="0" applyFont="1" applyFill="1" applyBorder="1"/>
    <xf numFmtId="169" fontId="6" fillId="5" borderId="20" xfId="0" applyNumberFormat="1" applyFont="1" applyFill="1" applyBorder="1" applyAlignment="1">
      <alignment horizontal="center"/>
    </xf>
    <xf numFmtId="0" fontId="0" fillId="0" borderId="16" xfId="0" applyBorder="1"/>
    <xf numFmtId="0" fontId="0" fillId="3" borderId="20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1" borderId="18" xfId="0" applyFill="1" applyBorder="1" applyAlignment="1">
      <alignment horizontal="center"/>
    </xf>
    <xf numFmtId="0" fontId="7" fillId="7" borderId="6" xfId="3" applyFill="1" applyBorder="1" applyAlignment="1">
      <alignment horizontal="center" vertical="center" wrapText="1"/>
    </xf>
    <xf numFmtId="0" fontId="0" fillId="7" borderId="8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7" borderId="5" xfId="0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 vertical="top"/>
    </xf>
    <xf numFmtId="170" fontId="7" fillId="0" borderId="0" xfId="3" applyNumberFormat="1" applyAlignment="1">
      <alignment horizontal="center"/>
    </xf>
    <xf numFmtId="168" fontId="0" fillId="12" borderId="0" xfId="1" applyNumberFormat="1" applyFont="1" applyFill="1" applyAlignment="1">
      <alignment horizontal="center"/>
    </xf>
    <xf numFmtId="10" fontId="0" fillId="0" borderId="0" xfId="1" applyNumberFormat="1" applyFont="1" applyAlignment="1">
      <alignment horizontal="center"/>
    </xf>
    <xf numFmtId="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73" fontId="0" fillId="0" borderId="0" xfId="1" applyNumberFormat="1" applyFont="1" applyAlignment="1">
      <alignment horizontal="center"/>
    </xf>
    <xf numFmtId="166" fontId="7" fillId="6" borderId="0" xfId="1" applyNumberFormat="1" applyFont="1" applyFill="1" applyAlignment="1">
      <alignment horizontal="center"/>
    </xf>
    <xf numFmtId="172" fontId="0" fillId="0" borderId="0" xfId="1" applyNumberFormat="1" applyFont="1" applyFill="1" applyAlignment="1">
      <alignment horizontal="center"/>
    </xf>
    <xf numFmtId="0" fontId="13" fillId="0" borderId="0" xfId="5"/>
    <xf numFmtId="0" fontId="0" fillId="14" borderId="5" xfId="0" applyFill="1" applyBorder="1" applyAlignment="1">
      <alignment horizontal="center"/>
    </xf>
    <xf numFmtId="10" fontId="0" fillId="0" borderId="15" xfId="0" applyNumberFormat="1" applyBorder="1"/>
    <xf numFmtId="10" fontId="0" fillId="0" borderId="18" xfId="0" applyNumberFormat="1" applyBorder="1"/>
    <xf numFmtId="0" fontId="0" fillId="0" borderId="19" xfId="0" applyBorder="1"/>
    <xf numFmtId="0" fontId="0" fillId="0" borderId="17" xfId="0" applyBorder="1"/>
    <xf numFmtId="0" fontId="0" fillId="0" borderId="20" xfId="0" applyBorder="1"/>
    <xf numFmtId="10" fontId="6" fillId="0" borderId="0" xfId="1" applyNumberFormat="1" applyFont="1"/>
    <xf numFmtId="10" fontId="0" fillId="0" borderId="0" xfId="1" applyNumberFormat="1" applyFont="1"/>
    <xf numFmtId="10" fontId="0" fillId="0" borderId="0" xfId="0" applyNumberFormat="1"/>
    <xf numFmtId="0" fontId="0" fillId="15" borderId="6" xfId="0" applyFill="1" applyBorder="1" applyAlignment="1">
      <alignment vertical="center" wrapText="1"/>
    </xf>
    <xf numFmtId="168" fontId="0" fillId="15" borderId="5" xfId="1" applyNumberFormat="1" applyFont="1" applyFill="1" applyBorder="1" applyAlignment="1">
      <alignment vertical="center"/>
    </xf>
    <xf numFmtId="168" fontId="0" fillId="0" borderId="0" xfId="0" applyNumberFormat="1"/>
    <xf numFmtId="3" fontId="7" fillId="3" borderId="0" xfId="3" applyNumberFormat="1" applyFill="1" applyAlignment="1">
      <alignment horizontal="center"/>
    </xf>
    <xf numFmtId="168" fontId="0" fillId="4" borderId="0" xfId="1" applyNumberFormat="1" applyFont="1" applyFill="1"/>
    <xf numFmtId="0" fontId="7" fillId="0" borderId="0" xfId="3" applyAlignment="1">
      <alignment horizontal="left"/>
    </xf>
    <xf numFmtId="0" fontId="0" fillId="0" borderId="14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5" borderId="2" xfId="0" applyFill="1" applyBorder="1"/>
    <xf numFmtId="0" fontId="0" fillId="5" borderId="18" xfId="0" applyFill="1" applyBorder="1"/>
    <xf numFmtId="0" fontId="0" fillId="5" borderId="18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7" fillId="0" borderId="6" xfId="3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7" fillId="0" borderId="8" xfId="3" applyBorder="1" applyAlignment="1">
      <alignment horizontal="center" wrapText="1"/>
    </xf>
    <xf numFmtId="0" fontId="0" fillId="0" borderId="8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68" fontId="0" fillId="0" borderId="0" xfId="1" applyNumberFormat="1" applyFont="1"/>
    <xf numFmtId="0" fontId="0" fillId="12" borderId="0" xfId="1" applyNumberFormat="1" applyFont="1" applyFill="1" applyAlignment="1">
      <alignment horizontal="center"/>
    </xf>
    <xf numFmtId="2" fontId="7" fillId="0" borderId="0" xfId="3" applyNumberFormat="1" applyAlignment="1">
      <alignment horizontal="center"/>
    </xf>
    <xf numFmtId="2" fontId="0" fillId="0" borderId="0" xfId="1" applyNumberFormat="1" applyFont="1" applyAlignment="1">
      <alignment horizontal="center"/>
    </xf>
    <xf numFmtId="0" fontId="0" fillId="0" borderId="0" xfId="0" applyAlignment="1">
      <alignment horizontal="center" vertical="top"/>
    </xf>
    <xf numFmtId="165" fontId="0" fillId="16" borderId="0" xfId="0" applyNumberFormat="1" applyFill="1"/>
    <xf numFmtId="0" fontId="0" fillId="16" borderId="0" xfId="0" applyFill="1"/>
    <xf numFmtId="165" fontId="15" fillId="6" borderId="0" xfId="0" applyNumberFormat="1" applyFont="1" applyFill="1"/>
    <xf numFmtId="175" fontId="0" fillId="0" borderId="0" xfId="0" applyNumberFormat="1"/>
    <xf numFmtId="171" fontId="0" fillId="0" borderId="0" xfId="0" applyNumberFormat="1" applyAlignment="1">
      <alignment horizontal="left"/>
    </xf>
    <xf numFmtId="0" fontId="0" fillId="0" borderId="6" xfId="0" applyBorder="1"/>
    <xf numFmtId="10" fontId="0" fillId="16" borderId="0" xfId="0" applyNumberFormat="1" applyFill="1"/>
    <xf numFmtId="166" fontId="0" fillId="16" borderId="0" xfId="0" applyNumberFormat="1" applyFill="1"/>
    <xf numFmtId="10" fontId="0" fillId="6" borderId="0" xfId="0" applyNumberFormat="1" applyFill="1"/>
    <xf numFmtId="166" fontId="0" fillId="6" borderId="0" xfId="1" applyNumberFormat="1" applyFont="1" applyFill="1"/>
    <xf numFmtId="0" fontId="0" fillId="0" borderId="1" xfId="0" applyBorder="1" applyAlignment="1">
      <alignment horizontal="center"/>
    </xf>
    <xf numFmtId="176" fontId="0" fillId="0" borderId="0" xfId="0" applyNumberFormat="1"/>
    <xf numFmtId="4" fontId="16" fillId="0" borderId="0" xfId="6" applyNumberFormat="1" applyAlignment="1">
      <alignment horizontal="center"/>
    </xf>
    <xf numFmtId="166" fontId="0" fillId="0" borderId="0" xfId="1" applyNumberFormat="1" applyFont="1"/>
    <xf numFmtId="177" fontId="0" fillId="0" borderId="19" xfId="0" applyNumberFormat="1" applyBorder="1"/>
    <xf numFmtId="166" fontId="2" fillId="0" borderId="0" xfId="1" applyNumberFormat="1" applyFont="1" applyAlignment="1">
      <alignment horizontal="center"/>
    </xf>
    <xf numFmtId="0" fontId="2" fillId="0" borderId="16" xfId="0" applyFont="1" applyBorder="1" applyAlignment="1">
      <alignment horizontal="center"/>
    </xf>
    <xf numFmtId="0" fontId="17" fillId="0" borderId="0" xfId="0" applyFont="1"/>
    <xf numFmtId="0" fontId="14" fillId="8" borderId="0" xfId="0" applyFont="1" applyFill="1"/>
    <xf numFmtId="0" fontId="0" fillId="0" borderId="18" xfId="0" applyBorder="1"/>
    <xf numFmtId="0" fontId="18" fillId="0" borderId="0" xfId="0" applyFont="1"/>
    <xf numFmtId="170" fontId="7" fillId="3" borderId="0" xfId="3" applyNumberFormat="1" applyFill="1" applyAlignment="1">
      <alignment horizontal="center"/>
    </xf>
    <xf numFmtId="167" fontId="0" fillId="0" borderId="0" xfId="0" applyNumberFormat="1"/>
    <xf numFmtId="0" fontId="0" fillId="0" borderId="16" xfId="4" applyNumberFormat="1" applyFont="1" applyBorder="1"/>
    <xf numFmtId="164" fontId="0" fillId="0" borderId="0" xfId="4" applyFont="1" applyAlignment="1">
      <alignment horizontal="center"/>
    </xf>
    <xf numFmtId="10" fontId="16" fillId="0" borderId="0" xfId="1" applyNumberFormat="1" applyFont="1" applyAlignment="1">
      <alignment horizontal="center"/>
    </xf>
    <xf numFmtId="0" fontId="0" fillId="0" borderId="0" xfId="0" applyAlignment="1">
      <alignment vertical="center"/>
    </xf>
    <xf numFmtId="10" fontId="0" fillId="0" borderId="15" xfId="0" applyNumberFormat="1" applyBorder="1" applyAlignment="1">
      <alignment horizontal="center"/>
    </xf>
    <xf numFmtId="10" fontId="15" fillId="0" borderId="19" xfId="0" applyNumberFormat="1" applyFont="1" applyBorder="1"/>
    <xf numFmtId="0" fontId="15" fillId="0" borderId="16" xfId="0" applyFont="1" applyBorder="1"/>
    <xf numFmtId="0" fontId="6" fillId="0" borderId="6" xfId="0" applyFont="1" applyBorder="1"/>
    <xf numFmtId="0" fontId="6" fillId="18" borderId="7" xfId="0" applyFont="1" applyFill="1" applyBorder="1"/>
    <xf numFmtId="0" fontId="0" fillId="0" borderId="16" xfId="0" applyBorder="1" applyAlignment="1">
      <alignment horizontal="center"/>
    </xf>
    <xf numFmtId="0" fontId="7" fillId="0" borderId="0" xfId="7"/>
    <xf numFmtId="0" fontId="7" fillId="0" borderId="0" xfId="7" applyAlignment="1">
      <alignment horizontal="center"/>
    </xf>
    <xf numFmtId="168" fontId="7" fillId="0" borderId="0" xfId="1" applyNumberFormat="1" applyFont="1" applyAlignment="1">
      <alignment horizontal="center"/>
    </xf>
    <xf numFmtId="0" fontId="14" fillId="0" borderId="6" xfId="7" applyFont="1" applyBorder="1" applyAlignment="1">
      <alignment horizontal="center"/>
    </xf>
    <xf numFmtId="0" fontId="14" fillId="0" borderId="8" xfId="7" applyFont="1" applyBorder="1" applyAlignment="1">
      <alignment horizontal="center"/>
    </xf>
    <xf numFmtId="0" fontId="14" fillId="0" borderId="8" xfId="7" applyFont="1" applyBorder="1"/>
    <xf numFmtId="0" fontId="14" fillId="0" borderId="7" xfId="7" applyFont="1" applyBorder="1" applyAlignment="1">
      <alignment horizontal="center"/>
    </xf>
    <xf numFmtId="0" fontId="7" fillId="0" borderId="8" xfId="7" applyBorder="1"/>
    <xf numFmtId="0" fontId="7" fillId="0" borderId="7" xfId="7" applyBorder="1"/>
    <xf numFmtId="0" fontId="14" fillId="0" borderId="1" xfId="7" applyFont="1" applyBorder="1" applyAlignment="1">
      <alignment horizontal="center"/>
    </xf>
    <xf numFmtId="0" fontId="7" fillId="0" borderId="1" xfId="7" applyBorder="1" applyAlignment="1">
      <alignment horizontal="center"/>
    </xf>
    <xf numFmtId="0" fontId="7" fillId="0" borderId="16" xfId="7" applyBorder="1" applyAlignment="1">
      <alignment horizontal="center"/>
    </xf>
    <xf numFmtId="0" fontId="14" fillId="0" borderId="0" xfId="7" applyFont="1" applyAlignment="1">
      <alignment horizontal="center"/>
    </xf>
    <xf numFmtId="0" fontId="7" fillId="0" borderId="17" xfId="7" applyBorder="1" applyAlignment="1">
      <alignment horizontal="center"/>
    </xf>
    <xf numFmtId="166" fontId="7" fillId="0" borderId="0" xfId="7" applyNumberFormat="1" applyAlignment="1">
      <alignment horizontal="center"/>
    </xf>
    <xf numFmtId="166" fontId="7" fillId="0" borderId="17" xfId="7" applyNumberFormat="1" applyBorder="1" applyAlignment="1">
      <alignment horizontal="center"/>
    </xf>
    <xf numFmtId="0" fontId="14" fillId="0" borderId="19" xfId="7" applyFont="1" applyBorder="1" applyAlignment="1">
      <alignment horizontal="center"/>
    </xf>
    <xf numFmtId="178" fontId="7" fillId="0" borderId="0" xfId="7" applyNumberFormat="1" applyAlignment="1">
      <alignment horizontal="center"/>
    </xf>
    <xf numFmtId="166" fontId="7" fillId="0" borderId="19" xfId="7" applyNumberFormat="1" applyBorder="1" applyAlignment="1">
      <alignment horizontal="center"/>
    </xf>
    <xf numFmtId="168" fontId="7" fillId="0" borderId="0" xfId="1" applyNumberFormat="1" applyFont="1"/>
    <xf numFmtId="178" fontId="7" fillId="0" borderId="0" xfId="7" applyNumberFormat="1"/>
    <xf numFmtId="168" fontId="0" fillId="0" borderId="0" xfId="8" applyNumberFormat="1" applyFont="1" applyAlignment="1">
      <alignment horizontal="center"/>
    </xf>
    <xf numFmtId="179" fontId="7" fillId="0" borderId="0" xfId="7" applyNumberFormat="1"/>
    <xf numFmtId="2" fontId="0" fillId="0" borderId="0" xfId="1" applyNumberFormat="1" applyFont="1" applyFill="1" applyAlignment="1">
      <alignment horizontal="center"/>
    </xf>
    <xf numFmtId="0" fontId="12" fillId="9" borderId="14" xfId="0" applyFont="1" applyFill="1" applyBorder="1" applyAlignment="1">
      <alignment horizontal="center"/>
    </xf>
    <xf numFmtId="0" fontId="12" fillId="9" borderId="18" xfId="0" applyFont="1" applyFill="1" applyBorder="1" applyAlignment="1">
      <alignment horizontal="center"/>
    </xf>
    <xf numFmtId="173" fontId="0" fillId="0" borderId="0" xfId="1" applyNumberFormat="1" applyFont="1"/>
    <xf numFmtId="170" fontId="20" fillId="0" borderId="0" xfId="1" applyNumberFormat="1" applyFont="1" applyAlignment="1">
      <alignment horizontal="center"/>
    </xf>
    <xf numFmtId="0" fontId="22" fillId="21" borderId="14" xfId="0" applyFont="1" applyFill="1" applyBorder="1" applyAlignment="1">
      <alignment horizontal="left" vertical="center" wrapText="1"/>
    </xf>
    <xf numFmtId="0" fontId="22" fillId="21" borderId="15" xfId="0" applyFont="1" applyFill="1" applyBorder="1" applyAlignment="1">
      <alignment horizontal="left" vertical="center" wrapText="1"/>
    </xf>
    <xf numFmtId="0" fontId="23" fillId="21" borderId="18" xfId="0" applyFont="1" applyFill="1" applyBorder="1" applyAlignment="1">
      <alignment horizontal="center" vertical="center" wrapText="1"/>
    </xf>
    <xf numFmtId="0" fontId="22" fillId="21" borderId="1" xfId="0" applyFont="1" applyFill="1" applyBorder="1" applyAlignment="1">
      <alignment horizontal="left" vertical="center" wrapText="1"/>
    </xf>
    <xf numFmtId="9" fontId="23" fillId="21" borderId="0" xfId="1" applyFont="1" applyFill="1" applyBorder="1" applyAlignment="1">
      <alignment horizontal="center" vertical="center" wrapText="1"/>
    </xf>
    <xf numFmtId="0" fontId="22" fillId="21" borderId="0" xfId="0" applyFont="1" applyFill="1" applyAlignment="1">
      <alignment horizontal="left" vertical="center" wrapText="1"/>
    </xf>
    <xf numFmtId="10" fontId="17" fillId="0" borderId="19" xfId="1" applyNumberFormat="1" applyFont="1" applyBorder="1" applyAlignment="1">
      <alignment horizontal="center" vertical="center"/>
    </xf>
    <xf numFmtId="0" fontId="22" fillId="21" borderId="16" xfId="0" applyFont="1" applyFill="1" applyBorder="1" applyAlignment="1">
      <alignment horizontal="left" vertical="center" wrapText="1"/>
    </xf>
    <xf numFmtId="166" fontId="0" fillId="0" borderId="17" xfId="0" applyNumberFormat="1" applyBorder="1" applyAlignment="1">
      <alignment horizontal="center"/>
    </xf>
    <xf numFmtId="0" fontId="24" fillId="22" borderId="16" xfId="0" applyFont="1" applyFill="1" applyBorder="1" applyAlignment="1">
      <alignment horizontal="left"/>
    </xf>
    <xf numFmtId="0" fontId="24" fillId="22" borderId="17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10" fontId="25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10" fontId="23" fillId="21" borderId="15" xfId="0" applyNumberFormat="1" applyFont="1" applyFill="1" applyBorder="1" applyAlignment="1">
      <alignment horizontal="center" vertical="center" wrapText="1"/>
    </xf>
    <xf numFmtId="177" fontId="0" fillId="0" borderId="19" xfId="4" applyNumberFormat="1" applyFont="1" applyBorder="1"/>
    <xf numFmtId="177" fontId="0" fillId="0" borderId="19" xfId="4" applyNumberFormat="1" applyFont="1" applyBorder="1" applyAlignment="1">
      <alignment horizontal="center"/>
    </xf>
    <xf numFmtId="177" fontId="0" fillId="0" borderId="20" xfId="4" applyNumberFormat="1" applyFont="1" applyBorder="1"/>
    <xf numFmtId="180" fontId="0" fillId="0" borderId="0" xfId="0" applyNumberFormat="1"/>
    <xf numFmtId="177" fontId="0" fillId="0" borderId="20" xfId="4" applyNumberFormat="1" applyFont="1" applyBorder="1" applyAlignment="1">
      <alignment horizontal="center"/>
    </xf>
    <xf numFmtId="177" fontId="0" fillId="0" borderId="7" xfId="4" applyNumberFormat="1" applyFont="1" applyBorder="1" applyAlignment="1">
      <alignment horizontal="center"/>
    </xf>
    <xf numFmtId="0" fontId="7" fillId="0" borderId="0" xfId="0" applyFont="1" applyAlignment="1">
      <alignment horizontal="center" vertical="center" wrapText="1"/>
    </xf>
    <xf numFmtId="170" fontId="0" fillId="0" borderId="0" xfId="0" applyNumberFormat="1" applyAlignment="1">
      <alignment vertical="top" wrapText="1"/>
    </xf>
    <xf numFmtId="2" fontId="0" fillId="0" borderId="0" xfId="0" applyNumberFormat="1" applyAlignment="1">
      <alignment horizontal="center" vertical="top"/>
    </xf>
    <xf numFmtId="177" fontId="0" fillId="0" borderId="0" xfId="4" applyNumberFormat="1" applyFont="1" applyBorder="1"/>
    <xf numFmtId="0" fontId="12" fillId="0" borderId="0" xfId="0" applyFont="1" applyAlignment="1">
      <alignment horizontal="center"/>
    </xf>
    <xf numFmtId="177" fontId="0" fillId="0" borderId="0" xfId="4" applyNumberFormat="1" applyFont="1" applyFill="1" applyBorder="1"/>
    <xf numFmtId="177" fontId="0" fillId="0" borderId="0" xfId="4" applyNumberFormat="1" applyFont="1" applyFill="1" applyBorder="1" applyAlignment="1">
      <alignment horizontal="center"/>
    </xf>
    <xf numFmtId="0" fontId="0" fillId="0" borderId="0" xfId="4" applyNumberFormat="1" applyFont="1" applyFill="1" applyBorder="1"/>
    <xf numFmtId="177" fontId="0" fillId="0" borderId="0" xfId="0" applyNumberFormat="1"/>
    <xf numFmtId="181" fontId="0" fillId="0" borderId="0" xfId="0" applyNumberFormat="1" applyAlignment="1">
      <alignment horizontal="center"/>
    </xf>
    <xf numFmtId="0" fontId="6" fillId="7" borderId="6" xfId="0" applyFont="1" applyFill="1" applyBorder="1" applyAlignment="1">
      <alignment horizontal="center"/>
    </xf>
    <xf numFmtId="0" fontId="6" fillId="7" borderId="7" xfId="0" applyFont="1" applyFill="1" applyBorder="1" applyAlignment="1">
      <alignment horizontal="center"/>
    </xf>
    <xf numFmtId="0" fontId="0" fillId="14" borderId="7" xfId="0" applyFill="1" applyBorder="1" applyAlignment="1">
      <alignment horizontal="center"/>
    </xf>
    <xf numFmtId="2" fontId="0" fillId="0" borderId="0" xfId="0" applyNumberFormat="1"/>
    <xf numFmtId="182" fontId="0" fillId="0" borderId="19" xfId="4" applyNumberFormat="1" applyFont="1" applyBorder="1"/>
    <xf numFmtId="164" fontId="0" fillId="0" borderId="19" xfId="4" applyFont="1" applyBorder="1" applyAlignment="1">
      <alignment horizontal="center"/>
    </xf>
    <xf numFmtId="183" fontId="0" fillId="0" borderId="20" xfId="4" applyNumberFormat="1" applyFont="1" applyBorder="1"/>
    <xf numFmtId="0" fontId="27" fillId="0" borderId="28" xfId="0" applyFont="1" applyBorder="1"/>
    <xf numFmtId="0" fontId="0" fillId="0" borderId="29" xfId="0" applyBorder="1"/>
    <xf numFmtId="182" fontId="0" fillId="0" borderId="18" xfId="0" applyNumberFormat="1" applyBorder="1"/>
    <xf numFmtId="0" fontId="0" fillId="0" borderId="30" xfId="0" applyBorder="1"/>
    <xf numFmtId="0" fontId="0" fillId="6" borderId="31" xfId="0" applyFill="1" applyBorder="1"/>
    <xf numFmtId="168" fontId="0" fillId="0" borderId="20" xfId="1" applyNumberFormat="1" applyFont="1" applyBorder="1"/>
    <xf numFmtId="165" fontId="0" fillId="6" borderId="0" xfId="0" applyNumberFormat="1" applyFill="1"/>
    <xf numFmtId="184" fontId="0" fillId="6" borderId="0" xfId="4" applyNumberFormat="1" applyFont="1" applyFill="1"/>
    <xf numFmtId="168" fontId="0" fillId="6" borderId="0" xfId="1" applyNumberFormat="1" applyFont="1" applyFill="1"/>
    <xf numFmtId="185" fontId="0" fillId="0" borderId="0" xfId="0" applyNumberFormat="1" applyAlignment="1">
      <alignment horizontal="center"/>
    </xf>
    <xf numFmtId="10" fontId="0" fillId="0" borderId="0" xfId="1" applyNumberFormat="1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166" fontId="16" fillId="0" borderId="33" xfId="1" applyNumberFormat="1" applyFont="1" applyBorder="1" applyAlignment="1">
      <alignment horizontal="center"/>
    </xf>
    <xf numFmtId="170" fontId="0" fillId="0" borderId="0" xfId="0" applyNumberFormat="1"/>
    <xf numFmtId="0" fontId="0" fillId="0" borderId="19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0" borderId="17" xfId="0" applyBorder="1" applyAlignment="1">
      <alignment horizontal="center"/>
    </xf>
    <xf numFmtId="169" fontId="0" fillId="0" borderId="3" xfId="0" applyNumberFormat="1" applyBorder="1"/>
    <xf numFmtId="0" fontId="0" fillId="0" borderId="16" xfId="0" quotePrefix="1" applyBorder="1" applyAlignment="1">
      <alignment horizontal="center"/>
    </xf>
    <xf numFmtId="169" fontId="0" fillId="0" borderId="4" xfId="0" applyNumberFormat="1" applyBorder="1"/>
    <xf numFmtId="0" fontId="0" fillId="16" borderId="20" xfId="0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169" fontId="0" fillId="0" borderId="14" xfId="4" applyNumberFormat="1" applyFont="1" applyBorder="1" applyAlignment="1">
      <alignment horizontal="center"/>
    </xf>
    <xf numFmtId="169" fontId="0" fillId="0" borderId="18" xfId="4" applyNumberFormat="1" applyFont="1" applyBorder="1"/>
    <xf numFmtId="169" fontId="0" fillId="0" borderId="15" xfId="4" applyNumberFormat="1" applyFont="1" applyBorder="1"/>
    <xf numFmtId="169" fontId="0" fillId="0" borderId="1" xfId="4" applyNumberFormat="1" applyFont="1" applyBorder="1"/>
    <xf numFmtId="169" fontId="0" fillId="0" borderId="19" xfId="4" applyNumberFormat="1" applyFont="1" applyBorder="1"/>
    <xf numFmtId="169" fontId="0" fillId="0" borderId="1" xfId="4" applyNumberFormat="1" applyFont="1" applyBorder="1" applyAlignment="1">
      <alignment horizontal="center"/>
    </xf>
    <xf numFmtId="169" fontId="0" fillId="0" borderId="0" xfId="4" applyNumberFormat="1" applyFont="1" applyBorder="1"/>
    <xf numFmtId="169" fontId="0" fillId="0" borderId="16" xfId="4" applyNumberFormat="1" applyFont="1" applyBorder="1" applyAlignment="1">
      <alignment horizontal="center"/>
    </xf>
    <xf numFmtId="169" fontId="0" fillId="0" borderId="20" xfId="4" applyNumberFormat="1" applyFont="1" applyBorder="1"/>
    <xf numFmtId="169" fontId="0" fillId="0" borderId="17" xfId="4" applyNumberFormat="1" applyFont="1" applyBorder="1"/>
    <xf numFmtId="169" fontId="0" fillId="0" borderId="16" xfId="4" applyNumberFormat="1" applyFont="1" applyBorder="1"/>
    <xf numFmtId="169" fontId="9" fillId="0" borderId="0" xfId="4" applyNumberFormat="1" applyFont="1" applyFill="1" applyBorder="1" applyAlignment="1">
      <alignment horizontal="center" vertical="center"/>
    </xf>
    <xf numFmtId="0" fontId="0" fillId="0" borderId="0" xfId="0" quotePrefix="1" applyAlignment="1">
      <alignment horizontal="center"/>
    </xf>
    <xf numFmtId="182" fontId="0" fillId="0" borderId="0" xfId="4" applyNumberFormat="1" applyFont="1" applyFill="1" applyBorder="1" applyAlignment="1">
      <alignment horizontal="center"/>
    </xf>
    <xf numFmtId="172" fontId="0" fillId="0" borderId="0" xfId="0" applyNumberFormat="1" applyAlignment="1">
      <alignment horizontal="center"/>
    </xf>
    <xf numFmtId="0" fontId="6" fillId="0" borderId="5" xfId="0" applyFont="1" applyBorder="1"/>
    <xf numFmtId="0" fontId="0" fillId="0" borderId="5" xfId="0" applyBorder="1"/>
    <xf numFmtId="169" fontId="0" fillId="0" borderId="15" xfId="4" applyNumberFormat="1" applyFont="1" applyBorder="1" applyAlignment="1">
      <alignment horizontal="center"/>
    </xf>
    <xf numFmtId="169" fontId="0" fillId="0" borderId="18" xfId="4" applyNumberFormat="1" applyFont="1" applyBorder="1" applyAlignment="1">
      <alignment horizontal="center"/>
    </xf>
    <xf numFmtId="169" fontId="0" fillId="0" borderId="17" xfId="4" applyNumberFormat="1" applyFont="1" applyBorder="1" applyAlignment="1">
      <alignment horizontal="center"/>
    </xf>
    <xf numFmtId="169" fontId="0" fillId="0" borderId="20" xfId="4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185" fontId="0" fillId="0" borderId="17" xfId="0" applyNumberForma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10" fontId="0" fillId="0" borderId="17" xfId="1" applyNumberFormat="1" applyFont="1" applyBorder="1" applyAlignment="1">
      <alignment horizontal="center"/>
    </xf>
    <xf numFmtId="173" fontId="0" fillId="0" borderId="17" xfId="1" applyNumberFormat="1" applyFont="1" applyBorder="1"/>
    <xf numFmtId="0" fontId="0" fillId="0" borderId="34" xfId="0" applyBorder="1" applyAlignment="1">
      <alignment horizontal="center"/>
    </xf>
    <xf numFmtId="170" fontId="0" fillId="0" borderId="17" xfId="0" applyNumberFormat="1" applyBorder="1" applyAlignment="1">
      <alignment horizontal="center"/>
    </xf>
    <xf numFmtId="166" fontId="0" fillId="0" borderId="17" xfId="1" applyNumberFormat="1" applyFont="1" applyFill="1" applyBorder="1" applyAlignment="1">
      <alignment horizontal="center"/>
    </xf>
    <xf numFmtId="166" fontId="16" fillId="0" borderId="35" xfId="1" applyNumberFormat="1" applyFont="1" applyBorder="1" applyAlignment="1">
      <alignment horizontal="center"/>
    </xf>
    <xf numFmtId="170" fontId="0" fillId="0" borderId="17" xfId="0" applyNumberFormat="1" applyBorder="1"/>
    <xf numFmtId="168" fontId="0" fillId="0" borderId="17" xfId="1" applyNumberFormat="1" applyFont="1" applyBorder="1"/>
    <xf numFmtId="177" fontId="0" fillId="0" borderId="20" xfId="0" applyNumberFormat="1" applyBorder="1"/>
    <xf numFmtId="166" fontId="0" fillId="0" borderId="9" xfId="1" applyNumberFormat="1" applyFont="1" applyBorder="1"/>
    <xf numFmtId="166" fontId="0" fillId="0" borderId="9" xfId="0" applyNumberFormat="1" applyBorder="1"/>
    <xf numFmtId="168" fontId="0" fillId="0" borderId="0" xfId="0" applyNumberForma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0" fontId="6" fillId="7" borderId="6" xfId="0" applyFont="1" applyFill="1" applyBorder="1" applyAlignment="1">
      <alignment horizontal="center"/>
    </xf>
    <xf numFmtId="0" fontId="6" fillId="7" borderId="8" xfId="0" applyFont="1" applyFill="1" applyBorder="1" applyAlignment="1">
      <alignment horizontal="center"/>
    </xf>
    <xf numFmtId="0" fontId="6" fillId="7" borderId="7" xfId="0" applyFont="1" applyFill="1" applyBorder="1" applyAlignment="1">
      <alignment horizontal="center"/>
    </xf>
    <xf numFmtId="10" fontId="6" fillId="7" borderId="17" xfId="0" applyNumberFormat="1" applyFont="1" applyFill="1" applyBorder="1" applyAlignment="1">
      <alignment horizontal="center" vertical="center"/>
    </xf>
    <xf numFmtId="170" fontId="0" fillId="0" borderId="0" xfId="0" applyNumberFormat="1" applyAlignment="1">
      <alignment horizontal="center" vertical="top" wrapText="1"/>
    </xf>
    <xf numFmtId="0" fontId="6" fillId="11" borderId="14" xfId="0" applyFont="1" applyFill="1" applyBorder="1" applyAlignment="1">
      <alignment horizontal="center"/>
    </xf>
    <xf numFmtId="0" fontId="6" fillId="11" borderId="15" xfId="0" applyFont="1" applyFill="1" applyBorder="1" applyAlignment="1">
      <alignment horizontal="center"/>
    </xf>
    <xf numFmtId="0" fontId="6" fillId="11" borderId="18" xfId="0" applyFont="1" applyFill="1" applyBorder="1" applyAlignment="1">
      <alignment horizontal="center"/>
    </xf>
    <xf numFmtId="0" fontId="11" fillId="7" borderId="6" xfId="0" applyFont="1" applyFill="1" applyBorder="1" applyAlignment="1">
      <alignment horizontal="center"/>
    </xf>
    <xf numFmtId="0" fontId="11" fillId="7" borderId="8" xfId="0" applyFont="1" applyFill="1" applyBorder="1" applyAlignment="1">
      <alignment horizontal="center"/>
    </xf>
    <xf numFmtId="0" fontId="11" fillId="7" borderId="7" xfId="0" applyFont="1" applyFill="1" applyBorder="1" applyAlignment="1">
      <alignment horizontal="center"/>
    </xf>
    <xf numFmtId="0" fontId="10" fillId="9" borderId="16" xfId="0" applyFont="1" applyFill="1" applyBorder="1" applyAlignment="1">
      <alignment horizontal="center"/>
    </xf>
    <xf numFmtId="0" fontId="10" fillId="9" borderId="17" xfId="0" applyFont="1" applyFill="1" applyBorder="1" applyAlignment="1">
      <alignment horizontal="center"/>
    </xf>
    <xf numFmtId="0" fontId="10" fillId="9" borderId="20" xfId="0" applyFont="1" applyFill="1" applyBorder="1" applyAlignment="1">
      <alignment horizontal="center"/>
    </xf>
    <xf numFmtId="0" fontId="10" fillId="9" borderId="1" xfId="0" applyFont="1" applyFill="1" applyBorder="1" applyAlignment="1">
      <alignment horizontal="center"/>
    </xf>
    <xf numFmtId="0" fontId="10" fillId="9" borderId="0" xfId="0" applyFont="1" applyFill="1" applyAlignment="1">
      <alignment horizontal="center"/>
    </xf>
    <xf numFmtId="170" fontId="7" fillId="11" borderId="6" xfId="3" applyNumberFormat="1" applyFill="1" applyBorder="1" applyAlignment="1">
      <alignment horizontal="center"/>
    </xf>
    <xf numFmtId="170" fontId="7" fillId="11" borderId="7" xfId="3" applyNumberFormat="1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0" fillId="11" borderId="14" xfId="0" applyFill="1" applyBorder="1" applyAlignment="1">
      <alignment horizontal="center"/>
    </xf>
    <xf numFmtId="0" fontId="0" fillId="11" borderId="15" xfId="0" applyFill="1" applyBorder="1" applyAlignment="1">
      <alignment horizontal="center"/>
    </xf>
    <xf numFmtId="0" fontId="0" fillId="11" borderId="18" xfId="0" applyFill="1" applyBorder="1" applyAlignment="1">
      <alignment horizontal="center"/>
    </xf>
    <xf numFmtId="0" fontId="14" fillId="13" borderId="6" xfId="0" applyFont="1" applyFill="1" applyBorder="1" applyAlignment="1">
      <alignment horizontal="center"/>
    </xf>
    <xf numFmtId="0" fontId="14" fillId="13" borderId="8" xfId="0" applyFont="1" applyFill="1" applyBorder="1" applyAlignment="1">
      <alignment horizontal="center"/>
    </xf>
    <xf numFmtId="0" fontId="14" fillId="13" borderId="7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8" xfId="0" applyBorder="1" applyAlignment="1">
      <alignment horizontal="center" vertical="center" wrapText="1"/>
    </xf>
    <xf numFmtId="0" fontId="0" fillId="17" borderId="6" xfId="0" applyFill="1" applyBorder="1" applyAlignment="1">
      <alignment horizontal="center"/>
    </xf>
    <xf numFmtId="0" fontId="0" fillId="17" borderId="8" xfId="0" applyFill="1" applyBorder="1" applyAlignment="1">
      <alignment horizontal="center"/>
    </xf>
    <xf numFmtId="0" fontId="0" fillId="17" borderId="7" xfId="0" applyFill="1" applyBorder="1" applyAlignment="1">
      <alignment horizontal="center"/>
    </xf>
    <xf numFmtId="0" fontId="6" fillId="17" borderId="6" xfId="0" applyFont="1" applyFill="1" applyBorder="1" applyAlignment="1">
      <alignment horizontal="center"/>
    </xf>
    <xf numFmtId="0" fontId="6" fillId="17" borderId="8" xfId="0" applyFont="1" applyFill="1" applyBorder="1" applyAlignment="1">
      <alignment horizontal="center"/>
    </xf>
    <xf numFmtId="0" fontId="6" fillId="17" borderId="7" xfId="0" applyFont="1" applyFill="1" applyBorder="1" applyAlignment="1">
      <alignment horizontal="center"/>
    </xf>
    <xf numFmtId="0" fontId="19" fillId="9" borderId="0" xfId="7" applyFont="1" applyFill="1" applyAlignment="1">
      <alignment horizontal="center"/>
    </xf>
    <xf numFmtId="0" fontId="19" fillId="19" borderId="0" xfId="7" applyFont="1" applyFill="1" applyAlignment="1">
      <alignment horizontal="center"/>
    </xf>
    <xf numFmtId="0" fontId="21" fillId="20" borderId="25" xfId="0" applyFont="1" applyFill="1" applyBorder="1" applyAlignment="1">
      <alignment vertical="top" wrapText="1"/>
    </xf>
    <xf numFmtId="0" fontId="21" fillId="20" borderId="26" xfId="0" applyFont="1" applyFill="1" applyBorder="1" applyAlignment="1">
      <alignment vertical="top" wrapText="1"/>
    </xf>
    <xf numFmtId="0" fontId="21" fillId="20" borderId="27" xfId="0" applyFont="1" applyFill="1" applyBorder="1" applyAlignment="1">
      <alignment vertical="top" wrapText="1"/>
    </xf>
    <xf numFmtId="0" fontId="12" fillId="0" borderId="0" xfId="0" applyFont="1" applyAlignment="1">
      <alignment horizontal="center"/>
    </xf>
    <xf numFmtId="0" fontId="12" fillId="9" borderId="1" xfId="0" applyFont="1" applyFill="1" applyBorder="1" applyAlignment="1">
      <alignment horizontal="center"/>
    </xf>
    <xf numFmtId="0" fontId="12" fillId="9" borderId="19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12" fillId="9" borderId="14" xfId="0" applyFont="1" applyFill="1" applyBorder="1" applyAlignment="1">
      <alignment horizontal="center"/>
    </xf>
    <xf numFmtId="0" fontId="12" fillId="9" borderId="18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6" fillId="0" borderId="0" xfId="0" applyFont="1" applyAlignment="1">
      <alignment horizontal="center" vertical="center" wrapText="1"/>
    </xf>
    <xf numFmtId="0" fontId="6" fillId="0" borderId="6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7" xfId="0" applyFont="1" applyBorder="1" applyAlignment="1">
      <alignment horizontal="center"/>
    </xf>
  </cellXfs>
  <cellStyles count="9">
    <cellStyle name="Comma" xfId="4" builtinId="3"/>
    <cellStyle name="Hyperlink" xfId="2" builtinId="8"/>
    <cellStyle name="Normal" xfId="0" builtinId="0"/>
    <cellStyle name="Normal 2" xfId="7" xr:uid="{A80B1490-2C91-490F-9263-06FF7B0A1D92}"/>
    <cellStyle name="Normale 2 2" xfId="3" xr:uid="{632A5A54-551B-044D-A5C3-5B6B76FBB6C7}"/>
    <cellStyle name="Normale_NIKEMARI" xfId="6" xr:uid="{2EFFAF8C-D4F3-4B38-8368-C4F42D90DE44}"/>
    <cellStyle name="Normale_XXX" xfId="5" xr:uid="{C9F4C41C-44D7-4D3B-ACAF-57A2E418F77B}"/>
    <cellStyle name="Per cent" xfId="1" builtinId="5"/>
    <cellStyle name="Percent 2" xfId="8" xr:uid="{3A3EBC65-3855-45DB-9190-773AF686105B}"/>
  </cellStyles>
  <dxfs count="5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45200"/>
      <color rgb="FFC78F73"/>
      <color rgb="FFF05047"/>
      <color rgb="FFFBD59D"/>
      <color rgb="FFCEA5D0"/>
      <color rgb="FF9898D0"/>
      <color rgb="FFF2A4AB"/>
      <color rgb="FF58FD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Interpolated Term Structure of Spot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'BOOT_SWAP_RATES-1.3'!$F$3:$F$12</c:f>
              <c:numCache>
                <c:formatCode>General</c:formatCode>
                <c:ptCount val="10"/>
                <c:pt idx="0">
                  <c:v>69</c:v>
                </c:pt>
                <c:pt idx="1">
                  <c:v>252</c:v>
                </c:pt>
                <c:pt idx="2">
                  <c:v>434</c:v>
                </c:pt>
                <c:pt idx="3">
                  <c:v>617</c:v>
                </c:pt>
                <c:pt idx="4">
                  <c:v>799</c:v>
                </c:pt>
                <c:pt idx="5">
                  <c:v>982</c:v>
                </c:pt>
                <c:pt idx="6">
                  <c:v>1164</c:v>
                </c:pt>
                <c:pt idx="7">
                  <c:v>1347</c:v>
                </c:pt>
                <c:pt idx="8">
                  <c:v>1533</c:v>
                </c:pt>
                <c:pt idx="9">
                  <c:v>1714</c:v>
                </c:pt>
              </c:numCache>
            </c:numRef>
          </c:cat>
          <c:val>
            <c:numRef>
              <c:f>'BOOT_SWAP_RATES-1.3'!$H$3:$H$12</c:f>
              <c:numCache>
                <c:formatCode>0.0000%</c:formatCode>
                <c:ptCount val="10"/>
                <c:pt idx="0" formatCode="0.0%">
                  <c:v>3.8980800000000003E-2</c:v>
                </c:pt>
                <c:pt idx="1">
                  <c:v>3.7289038709677418E-2</c:v>
                </c:pt>
                <c:pt idx="2">
                  <c:v>3.4576028089887641E-2</c:v>
                </c:pt>
                <c:pt idx="3">
                  <c:v>3.2696732786311279E-2</c:v>
                </c:pt>
                <c:pt idx="4">
                  <c:v>3.1563645179957578E-2</c:v>
                </c:pt>
                <c:pt idx="5">
                  <c:v>3.0482904460332187E-2</c:v>
                </c:pt>
                <c:pt idx="6">
                  <c:v>2.9585487966668128E-2</c:v>
                </c:pt>
                <c:pt idx="7">
                  <c:v>2.8982211844561838E-2</c:v>
                </c:pt>
                <c:pt idx="8">
                  <c:v>2.8485976281713239E-2</c:v>
                </c:pt>
                <c:pt idx="9">
                  <c:v>2.8183243203032834E-2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9-4643-9B4D-B5420C512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406872"/>
        <c:axId val="776412784"/>
      </c:lineChart>
      <c:catAx>
        <c:axId val="725406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Time to Payment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412784"/>
        <c:crosses val="autoZero"/>
        <c:auto val="0"/>
        <c:lblAlgn val="ctr"/>
        <c:lblOffset val="100"/>
        <c:noMultiLvlLbl val="0"/>
      </c:catAx>
      <c:valAx>
        <c:axId val="7764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Spot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6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</a:t>
            </a:r>
            <a:r>
              <a:rPr lang="en-GB" baseline="0"/>
              <a:t> Coupon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898D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898D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051-534C-93CB-49DCA6F103CD}"/>
              </c:ext>
            </c:extLst>
          </c:dPt>
          <c:cat>
            <c:numRef>
              <c:f>'FRN-1.2'!$D$34:$D$43</c:f>
              <c:numCache>
                <c:formatCode>General</c:formatCode>
                <c:ptCount val="10"/>
                <c:pt idx="0">
                  <c:v>69</c:v>
                </c:pt>
                <c:pt idx="1">
                  <c:v>252</c:v>
                </c:pt>
                <c:pt idx="2">
                  <c:v>434</c:v>
                </c:pt>
                <c:pt idx="3">
                  <c:v>617</c:v>
                </c:pt>
                <c:pt idx="4">
                  <c:v>799</c:v>
                </c:pt>
                <c:pt idx="5">
                  <c:v>982</c:v>
                </c:pt>
                <c:pt idx="6">
                  <c:v>1164</c:v>
                </c:pt>
                <c:pt idx="7">
                  <c:v>1347</c:v>
                </c:pt>
                <c:pt idx="8">
                  <c:v>1533</c:v>
                </c:pt>
                <c:pt idx="9">
                  <c:v>1714</c:v>
                </c:pt>
              </c:numCache>
            </c:numRef>
          </c:cat>
          <c:val>
            <c:numRef>
              <c:f>'FRN-1.2'!$L$34:$L$43</c:f>
              <c:numCache>
                <c:formatCode>0.00</c:formatCode>
                <c:ptCount val="10"/>
                <c:pt idx="0">
                  <c:v>25.793444444444447</c:v>
                </c:pt>
                <c:pt idx="1">
                  <c:v>23.601217091859549</c:v>
                </c:pt>
                <c:pt idx="2">
                  <c:v>20.514023249479298</c:v>
                </c:pt>
                <c:pt idx="3">
                  <c:v>19.314860313925006</c:v>
                </c:pt>
                <c:pt idx="4">
                  <c:v>18.946960984048612</c:v>
                </c:pt>
                <c:pt idx="5">
                  <c:v>18.056769654741533</c:v>
                </c:pt>
                <c:pt idx="6">
                  <c:v>17.441999120738995</c:v>
                </c:pt>
                <c:pt idx="7">
                  <c:v>17.742293202356279</c:v>
                </c:pt>
                <c:pt idx="8">
                  <c:v>17.848955201644092</c:v>
                </c:pt>
                <c:pt idx="9">
                  <c:v>17.840919400748685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1-534C-93CB-49DCA6F10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4982447"/>
        <c:axId val="1087360271"/>
      </c:barChart>
      <c:catAx>
        <c:axId val="1124982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Days</a:t>
                </a:r>
                <a:r>
                  <a:rPr lang="en-GB" baseline="0">
                    <a:solidFill>
                      <a:schemeClr val="tx1"/>
                    </a:solidFill>
                  </a:rPr>
                  <a:t> to Payment</a:t>
                </a:r>
              </a:p>
            </c:rich>
          </c:tx>
          <c:layout>
            <c:manualLayout>
              <c:xMode val="edge"/>
              <c:yMode val="edge"/>
              <c:x val="0.4043197197019805"/>
              <c:y val="0.9287171954189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360271"/>
        <c:crosses val="autoZero"/>
        <c:auto val="1"/>
        <c:lblAlgn val="ctr"/>
        <c:lblOffset val="100"/>
        <c:noMultiLvlLbl val="0"/>
      </c:catAx>
      <c:valAx>
        <c:axId val="108736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Coupoun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98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solidFill>
                  <a:schemeClr val="tx1"/>
                </a:solidFill>
                <a:effectLst/>
              </a:rPr>
              <a:t>Expected Cash Flows without Notional</a:t>
            </a:r>
            <a:r>
              <a:rPr lang="en-IN" sz="1400" b="0" i="0" u="none" strike="noStrike" baseline="0">
                <a:solidFill>
                  <a:schemeClr val="tx1"/>
                </a:solidFill>
              </a:rPr>
              <a:t> </a:t>
            </a:r>
            <a:endParaRPr lang="en-GB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'FRN-1.2'!$D$34:$D$43</c:f>
              <c:numCache>
                <c:formatCode>General</c:formatCode>
                <c:ptCount val="10"/>
                <c:pt idx="0">
                  <c:v>69</c:v>
                </c:pt>
                <c:pt idx="1">
                  <c:v>252</c:v>
                </c:pt>
                <c:pt idx="2">
                  <c:v>434</c:v>
                </c:pt>
                <c:pt idx="3">
                  <c:v>617</c:v>
                </c:pt>
                <c:pt idx="4">
                  <c:v>799</c:v>
                </c:pt>
                <c:pt idx="5">
                  <c:v>982</c:v>
                </c:pt>
                <c:pt idx="6">
                  <c:v>1164</c:v>
                </c:pt>
                <c:pt idx="7">
                  <c:v>1347</c:v>
                </c:pt>
                <c:pt idx="8">
                  <c:v>1533</c:v>
                </c:pt>
                <c:pt idx="9">
                  <c:v>1714</c:v>
                </c:pt>
              </c:numCache>
            </c:numRef>
          </c:cat>
          <c:val>
            <c:numRef>
              <c:f>'FRN-1.2'!$N$45:$N$54</c:f>
              <c:numCache>
                <c:formatCode>0.00</c:formatCode>
                <c:ptCount val="10"/>
                <c:pt idx="0">
                  <c:v>25.604071842616928</c:v>
                </c:pt>
                <c:pt idx="1">
                  <c:v>23.001364066705133</c:v>
                </c:pt>
                <c:pt idx="2">
                  <c:v>19.687745668342309</c:v>
                </c:pt>
                <c:pt idx="3">
                  <c:v>18.276276426023685</c:v>
                </c:pt>
                <c:pt idx="4">
                  <c:v>17.682039943934367</c:v>
                </c:pt>
                <c:pt idx="5">
                  <c:v>16.635003574855432</c:v>
                </c:pt>
                <c:pt idx="6">
                  <c:v>15.871605631474944</c:v>
                </c:pt>
                <c:pt idx="7">
                  <c:v>15.942603059683741</c:v>
                </c:pt>
                <c:pt idx="8">
                  <c:v>15.836285759472291</c:v>
                </c:pt>
                <c:pt idx="9">
                  <c:v>15.629329421741133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0D-5446-9E01-1BDBE9602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3403807"/>
        <c:axId val="1174685375"/>
      </c:barChart>
      <c:catAx>
        <c:axId val="1963403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Days to Payment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685375"/>
        <c:crosses val="autoZero"/>
        <c:auto val="1"/>
        <c:lblAlgn val="ctr"/>
        <c:lblOffset val="100"/>
        <c:noMultiLvlLbl val="0"/>
      </c:catAx>
      <c:valAx>
        <c:axId val="117468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Expected Cash Flows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403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 b="0">
                <a:solidFill>
                  <a:schemeClr val="tx1"/>
                </a:solidFill>
              </a:rPr>
              <a:t>Caplet  Values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2A4AB"/>
            </a:solidFill>
            <a:ln>
              <a:noFill/>
            </a:ln>
            <a:effectLst/>
          </c:spPr>
          <c:invertIfNegative val="0"/>
          <c:cat>
            <c:numRef>
              <c:f>'CAP-1.2'!$C$31:$C$40</c:f>
              <c:numCache>
                <c:formatCode>[$-10000]dddd\,\ mmmm\ d\,\ yyyy;@</c:formatCode>
                <c:ptCount val="10"/>
                <c:pt idx="0">
                  <c:v>45412</c:v>
                </c:pt>
                <c:pt idx="1">
                  <c:v>45595</c:v>
                </c:pt>
                <c:pt idx="2">
                  <c:v>45777</c:v>
                </c:pt>
                <c:pt idx="3">
                  <c:v>45960</c:v>
                </c:pt>
                <c:pt idx="4">
                  <c:v>46142</c:v>
                </c:pt>
                <c:pt idx="5">
                  <c:v>46325</c:v>
                </c:pt>
                <c:pt idx="6">
                  <c:v>46507</c:v>
                </c:pt>
                <c:pt idx="7">
                  <c:v>46692</c:v>
                </c:pt>
                <c:pt idx="8">
                  <c:v>46874</c:v>
                </c:pt>
                <c:pt idx="9">
                  <c:v>47056</c:v>
                </c:pt>
              </c:numCache>
            </c:numRef>
          </c:cat>
          <c:val>
            <c:numRef>
              <c:f>'CAP-1.2'!$T$31:$T$40</c:f>
              <c:numCache>
                <c:formatCode>0.00</c:formatCode>
                <c:ptCount val="10"/>
                <c:pt idx="0">
                  <c:v>5.5601114623845804</c:v>
                </c:pt>
                <c:pt idx="1">
                  <c:v>3.1983777943768739</c:v>
                </c:pt>
                <c:pt idx="2">
                  <c:v>0.28516715421925443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0-3B43-8B81-DDABC2695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7449215"/>
        <c:axId val="1639066159"/>
      </c:barChart>
      <c:catAx>
        <c:axId val="196744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Caplet Maturities</a:t>
                </a:r>
                <a:endParaRPr lang="en-GB" baseline="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1825778440851535"/>
              <c:y val="0.914265330376013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d\-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66159"/>
        <c:crosses val="autoZero"/>
        <c:auto val="0"/>
        <c:lblAlgn val="ctr"/>
        <c:lblOffset val="100"/>
        <c:noMultiLvlLbl val="0"/>
      </c:catAx>
      <c:valAx>
        <c:axId val="16390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Premium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44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Floorlet Values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BD59D"/>
            </a:solidFill>
            <a:ln>
              <a:noFill/>
            </a:ln>
            <a:effectLst/>
          </c:spPr>
          <c:invertIfNegative val="0"/>
          <c:cat>
            <c:numRef>
              <c:f>'FLOOR-1.2'!$C$31:$C$40</c:f>
              <c:numCache>
                <c:formatCode>[$-10000]dddd\,\ mmmm\ d\,\ yyyy;@</c:formatCode>
                <c:ptCount val="10"/>
                <c:pt idx="0">
                  <c:v>45412</c:v>
                </c:pt>
                <c:pt idx="1">
                  <c:v>45595</c:v>
                </c:pt>
                <c:pt idx="2">
                  <c:v>45777</c:v>
                </c:pt>
                <c:pt idx="3">
                  <c:v>45960</c:v>
                </c:pt>
                <c:pt idx="4">
                  <c:v>46142</c:v>
                </c:pt>
                <c:pt idx="5">
                  <c:v>46325</c:v>
                </c:pt>
                <c:pt idx="6">
                  <c:v>46507</c:v>
                </c:pt>
                <c:pt idx="7">
                  <c:v>46692</c:v>
                </c:pt>
                <c:pt idx="8">
                  <c:v>46874</c:v>
                </c:pt>
                <c:pt idx="9">
                  <c:v>47056</c:v>
                </c:pt>
              </c:numCache>
            </c:numRef>
          </c:cat>
          <c:val>
            <c:numRef>
              <c:f>'FLOOR-1.2'!$T$31:$T$40</c:f>
              <c:numCache>
                <c:formatCode>0.00</c:formatCode>
                <c:ptCount val="10"/>
                <c:pt idx="0">
                  <c:v>0.46490005138732576</c:v>
                </c:pt>
                <c:pt idx="1">
                  <c:v>0</c:v>
                </c:pt>
                <c:pt idx="2">
                  <c:v>0</c:v>
                </c:pt>
                <c:pt idx="3">
                  <c:v>0.93032690229420023</c:v>
                </c:pt>
                <c:pt idx="4">
                  <c:v>1.169019223399214</c:v>
                </c:pt>
                <c:pt idx="5">
                  <c:v>2.0771055455498462</c:v>
                </c:pt>
                <c:pt idx="6">
                  <c:v>2.5017579666103669</c:v>
                </c:pt>
                <c:pt idx="7">
                  <c:v>2.3332463967772448</c:v>
                </c:pt>
                <c:pt idx="8">
                  <c:v>2.3754336287628699</c:v>
                </c:pt>
                <c:pt idx="9">
                  <c:v>2.0230954327540602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C-3B41-B412-45AF067E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0462271"/>
        <c:axId val="2041851167"/>
      </c:barChart>
      <c:catAx>
        <c:axId val="1590462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Floorlet</a:t>
                </a:r>
                <a:r>
                  <a:rPr lang="en-GB" baseline="0">
                    <a:solidFill>
                      <a:schemeClr val="tx1"/>
                    </a:solidFill>
                  </a:rPr>
                  <a:t> Maturties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d\-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851167"/>
        <c:crosses val="autoZero"/>
        <c:auto val="0"/>
        <c:lblAlgn val="ctr"/>
        <c:lblOffset val="100"/>
        <c:noMultiLvlLbl val="0"/>
      </c:catAx>
      <c:valAx>
        <c:axId val="204185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Premium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46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Interpolated Daily Spot</a:t>
            </a:r>
            <a:r>
              <a:rPr lang="en-GB" baseline="0">
                <a:solidFill>
                  <a:schemeClr val="tx1"/>
                </a:solidFill>
              </a:rPr>
              <a:t> vs Interpolated Daily Fwd Rate</a:t>
            </a:r>
            <a:endParaRPr lang="en-GB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'INTER-FWD-1.2'!$L$3</c:f>
              <c:strCache>
                <c:ptCount val="1"/>
                <c:pt idx="0">
                  <c:v>Daily Fwd Rate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'INTER-FWD-1.2'!$G$5:$G$1718</c:f>
              <c:numCache>
                <c:formatCode>General</c:formatCode>
                <c:ptCount val="17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</c:numCache>
            </c:numRef>
          </c:xVal>
          <c:yVal>
            <c:numRef>
              <c:f>'INTER-FWD-1.2'!$L$5:$L$17185</c:f>
              <c:numCache>
                <c:formatCode>0.0000%</c:formatCode>
                <c:ptCount val="17181"/>
                <c:pt idx="0">
                  <c:v>3.8982881584714857E-2</c:v>
                </c:pt>
                <c:pt idx="1">
                  <c:v>3.8982881584714857E-2</c:v>
                </c:pt>
                <c:pt idx="2">
                  <c:v>3.8982881584714857E-2</c:v>
                </c:pt>
                <c:pt idx="3">
                  <c:v>3.8982881584714857E-2</c:v>
                </c:pt>
                <c:pt idx="4">
                  <c:v>3.8982881584714857E-2</c:v>
                </c:pt>
                <c:pt idx="5">
                  <c:v>3.8982881584714857E-2</c:v>
                </c:pt>
                <c:pt idx="6">
                  <c:v>3.8982881584714857E-2</c:v>
                </c:pt>
                <c:pt idx="7">
                  <c:v>3.8982881584714857E-2</c:v>
                </c:pt>
                <c:pt idx="8">
                  <c:v>3.8982881584714857E-2</c:v>
                </c:pt>
                <c:pt idx="9">
                  <c:v>3.8982881584714857E-2</c:v>
                </c:pt>
                <c:pt idx="10">
                  <c:v>3.8982881584714857E-2</c:v>
                </c:pt>
                <c:pt idx="11">
                  <c:v>3.8982881584714857E-2</c:v>
                </c:pt>
                <c:pt idx="12">
                  <c:v>3.8982881584714857E-2</c:v>
                </c:pt>
                <c:pt idx="13">
                  <c:v>3.8982881584714857E-2</c:v>
                </c:pt>
                <c:pt idx="14">
                  <c:v>3.8982881584714857E-2</c:v>
                </c:pt>
                <c:pt idx="15">
                  <c:v>3.8982881584714857E-2</c:v>
                </c:pt>
                <c:pt idx="16">
                  <c:v>3.8982881584714857E-2</c:v>
                </c:pt>
                <c:pt idx="17">
                  <c:v>3.8982881584714857E-2</c:v>
                </c:pt>
                <c:pt idx="18">
                  <c:v>3.8982881584714857E-2</c:v>
                </c:pt>
                <c:pt idx="19">
                  <c:v>3.8982881584714857E-2</c:v>
                </c:pt>
                <c:pt idx="20">
                  <c:v>3.8982881584714857E-2</c:v>
                </c:pt>
                <c:pt idx="21">
                  <c:v>3.8982881584714857E-2</c:v>
                </c:pt>
                <c:pt idx="22">
                  <c:v>3.8982881584714857E-2</c:v>
                </c:pt>
                <c:pt idx="23">
                  <c:v>3.8982881584714857E-2</c:v>
                </c:pt>
                <c:pt idx="24">
                  <c:v>3.8982881584714857E-2</c:v>
                </c:pt>
                <c:pt idx="25">
                  <c:v>3.8982881584714857E-2</c:v>
                </c:pt>
                <c:pt idx="26">
                  <c:v>3.8982881584714857E-2</c:v>
                </c:pt>
                <c:pt idx="27">
                  <c:v>3.8982881584714857E-2</c:v>
                </c:pt>
                <c:pt idx="28">
                  <c:v>3.8982881584714857E-2</c:v>
                </c:pt>
                <c:pt idx="29">
                  <c:v>3.8982881584714857E-2</c:v>
                </c:pt>
                <c:pt idx="30">
                  <c:v>3.8982881584714857E-2</c:v>
                </c:pt>
                <c:pt idx="31">
                  <c:v>3.8982881584714857E-2</c:v>
                </c:pt>
                <c:pt idx="32">
                  <c:v>3.8982881584714857E-2</c:v>
                </c:pt>
                <c:pt idx="33">
                  <c:v>3.8982881584714857E-2</c:v>
                </c:pt>
                <c:pt idx="34">
                  <c:v>3.8982881584714857E-2</c:v>
                </c:pt>
                <c:pt idx="35">
                  <c:v>3.8982881584714857E-2</c:v>
                </c:pt>
                <c:pt idx="36">
                  <c:v>3.8982881584714857E-2</c:v>
                </c:pt>
                <c:pt idx="37">
                  <c:v>3.8982881584714857E-2</c:v>
                </c:pt>
                <c:pt idx="38">
                  <c:v>3.8982881584714857E-2</c:v>
                </c:pt>
                <c:pt idx="39">
                  <c:v>3.8982881584714857E-2</c:v>
                </c:pt>
                <c:pt idx="40">
                  <c:v>3.8982881584714857E-2</c:v>
                </c:pt>
                <c:pt idx="41">
                  <c:v>3.8982881584714857E-2</c:v>
                </c:pt>
                <c:pt idx="42">
                  <c:v>3.8982881584714857E-2</c:v>
                </c:pt>
                <c:pt idx="43">
                  <c:v>3.8982881584714857E-2</c:v>
                </c:pt>
                <c:pt idx="44">
                  <c:v>3.8982881584714857E-2</c:v>
                </c:pt>
                <c:pt idx="45">
                  <c:v>3.8982881584714857E-2</c:v>
                </c:pt>
                <c:pt idx="46">
                  <c:v>3.8982881584714857E-2</c:v>
                </c:pt>
                <c:pt idx="47">
                  <c:v>3.8982881584714857E-2</c:v>
                </c:pt>
                <c:pt idx="48">
                  <c:v>3.8982881584714857E-2</c:v>
                </c:pt>
                <c:pt idx="49">
                  <c:v>3.8982881584714857E-2</c:v>
                </c:pt>
                <c:pt idx="50">
                  <c:v>3.8982881584714857E-2</c:v>
                </c:pt>
                <c:pt idx="51">
                  <c:v>3.8982881584714857E-2</c:v>
                </c:pt>
                <c:pt idx="52">
                  <c:v>3.8982881584714857E-2</c:v>
                </c:pt>
                <c:pt idx="53">
                  <c:v>3.8982881584714857E-2</c:v>
                </c:pt>
                <c:pt idx="54">
                  <c:v>3.8982881584714857E-2</c:v>
                </c:pt>
                <c:pt idx="55">
                  <c:v>3.8982881584714857E-2</c:v>
                </c:pt>
                <c:pt idx="56">
                  <c:v>3.8982881584714857E-2</c:v>
                </c:pt>
                <c:pt idx="57">
                  <c:v>3.8982881584714857E-2</c:v>
                </c:pt>
                <c:pt idx="58">
                  <c:v>3.8982881584714857E-2</c:v>
                </c:pt>
                <c:pt idx="59">
                  <c:v>3.8982881584714857E-2</c:v>
                </c:pt>
                <c:pt idx="60">
                  <c:v>3.8982881584714857E-2</c:v>
                </c:pt>
                <c:pt idx="61">
                  <c:v>3.8982881584714857E-2</c:v>
                </c:pt>
                <c:pt idx="62">
                  <c:v>3.8982881584714857E-2</c:v>
                </c:pt>
                <c:pt idx="63">
                  <c:v>3.8982881584714857E-2</c:v>
                </c:pt>
                <c:pt idx="64">
                  <c:v>3.8982881584714857E-2</c:v>
                </c:pt>
                <c:pt idx="65">
                  <c:v>3.8982881584714857E-2</c:v>
                </c:pt>
                <c:pt idx="66">
                  <c:v>3.8982881584714857E-2</c:v>
                </c:pt>
                <c:pt idx="67">
                  <c:v>3.8982881584714857E-2</c:v>
                </c:pt>
                <c:pt idx="68">
                  <c:v>3.8982881584714857E-2</c:v>
                </c:pt>
                <c:pt idx="69">
                  <c:v>3.6653001710902355E-2</c:v>
                </c:pt>
                <c:pt idx="70">
                  <c:v>3.6653001710902355E-2</c:v>
                </c:pt>
                <c:pt idx="71">
                  <c:v>3.6653001710902355E-2</c:v>
                </c:pt>
                <c:pt idx="72">
                  <c:v>3.6653001710902355E-2</c:v>
                </c:pt>
                <c:pt idx="73">
                  <c:v>3.6653001710902355E-2</c:v>
                </c:pt>
                <c:pt idx="74">
                  <c:v>3.6653001710902355E-2</c:v>
                </c:pt>
                <c:pt idx="75">
                  <c:v>3.6653001710902355E-2</c:v>
                </c:pt>
                <c:pt idx="76">
                  <c:v>3.6653001710902355E-2</c:v>
                </c:pt>
                <c:pt idx="77">
                  <c:v>3.6653001710902355E-2</c:v>
                </c:pt>
                <c:pt idx="78">
                  <c:v>3.6653001710902355E-2</c:v>
                </c:pt>
                <c:pt idx="79">
                  <c:v>3.6653001710902355E-2</c:v>
                </c:pt>
                <c:pt idx="80">
                  <c:v>3.6653001710902355E-2</c:v>
                </c:pt>
                <c:pt idx="81">
                  <c:v>3.6653001710902355E-2</c:v>
                </c:pt>
                <c:pt idx="82">
                  <c:v>3.6653001710902355E-2</c:v>
                </c:pt>
                <c:pt idx="83">
                  <c:v>3.6653001710902355E-2</c:v>
                </c:pt>
                <c:pt idx="84">
                  <c:v>3.6653001710902355E-2</c:v>
                </c:pt>
                <c:pt idx="85">
                  <c:v>3.6653001710902355E-2</c:v>
                </c:pt>
                <c:pt idx="86">
                  <c:v>3.6653001710902355E-2</c:v>
                </c:pt>
                <c:pt idx="87">
                  <c:v>3.6653001710902355E-2</c:v>
                </c:pt>
                <c:pt idx="88">
                  <c:v>3.6653001710902355E-2</c:v>
                </c:pt>
                <c:pt idx="89">
                  <c:v>3.6653001710902355E-2</c:v>
                </c:pt>
                <c:pt idx="90">
                  <c:v>3.6653001710902355E-2</c:v>
                </c:pt>
                <c:pt idx="91">
                  <c:v>3.6653001710902355E-2</c:v>
                </c:pt>
                <c:pt idx="92">
                  <c:v>3.6653001710902355E-2</c:v>
                </c:pt>
                <c:pt idx="93">
                  <c:v>3.6653001710902355E-2</c:v>
                </c:pt>
                <c:pt idx="94">
                  <c:v>3.6653001710902355E-2</c:v>
                </c:pt>
                <c:pt idx="95">
                  <c:v>3.6653001710902355E-2</c:v>
                </c:pt>
                <c:pt idx="96">
                  <c:v>3.6653001710902355E-2</c:v>
                </c:pt>
                <c:pt idx="97">
                  <c:v>3.6653001710902355E-2</c:v>
                </c:pt>
                <c:pt idx="98">
                  <c:v>3.6653001710902355E-2</c:v>
                </c:pt>
                <c:pt idx="99">
                  <c:v>3.6653001710902355E-2</c:v>
                </c:pt>
                <c:pt idx="100">
                  <c:v>3.6653001710902355E-2</c:v>
                </c:pt>
                <c:pt idx="101">
                  <c:v>3.6653001710902355E-2</c:v>
                </c:pt>
                <c:pt idx="102">
                  <c:v>3.6653001710902355E-2</c:v>
                </c:pt>
                <c:pt idx="103">
                  <c:v>3.6653001710902355E-2</c:v>
                </c:pt>
                <c:pt idx="104">
                  <c:v>3.6653001710902355E-2</c:v>
                </c:pt>
                <c:pt idx="105">
                  <c:v>3.6653001710902355E-2</c:v>
                </c:pt>
                <c:pt idx="106">
                  <c:v>3.6653001710902355E-2</c:v>
                </c:pt>
                <c:pt idx="107">
                  <c:v>3.6653001710902355E-2</c:v>
                </c:pt>
                <c:pt idx="108">
                  <c:v>3.6653001710902355E-2</c:v>
                </c:pt>
                <c:pt idx="109">
                  <c:v>3.6653001710902355E-2</c:v>
                </c:pt>
                <c:pt idx="110">
                  <c:v>3.6653001710902355E-2</c:v>
                </c:pt>
                <c:pt idx="111">
                  <c:v>3.6653001710902355E-2</c:v>
                </c:pt>
                <c:pt idx="112">
                  <c:v>3.6653001710902355E-2</c:v>
                </c:pt>
                <c:pt idx="113">
                  <c:v>3.6653001710902355E-2</c:v>
                </c:pt>
                <c:pt idx="114">
                  <c:v>3.6653001710902355E-2</c:v>
                </c:pt>
                <c:pt idx="115">
                  <c:v>3.6653001710902355E-2</c:v>
                </c:pt>
                <c:pt idx="116">
                  <c:v>3.6653001710902355E-2</c:v>
                </c:pt>
                <c:pt idx="117">
                  <c:v>3.6653001710902355E-2</c:v>
                </c:pt>
                <c:pt idx="118">
                  <c:v>3.6653001710902355E-2</c:v>
                </c:pt>
                <c:pt idx="119">
                  <c:v>3.6653001710902355E-2</c:v>
                </c:pt>
                <c:pt idx="120">
                  <c:v>3.6653001710902355E-2</c:v>
                </c:pt>
                <c:pt idx="121">
                  <c:v>3.6653001710902355E-2</c:v>
                </c:pt>
                <c:pt idx="122">
                  <c:v>3.6653001710902355E-2</c:v>
                </c:pt>
                <c:pt idx="123">
                  <c:v>3.6653001710902355E-2</c:v>
                </c:pt>
                <c:pt idx="124">
                  <c:v>3.6653001710902355E-2</c:v>
                </c:pt>
                <c:pt idx="125">
                  <c:v>3.6653001710902355E-2</c:v>
                </c:pt>
                <c:pt idx="126">
                  <c:v>3.6653001710902355E-2</c:v>
                </c:pt>
                <c:pt idx="127">
                  <c:v>3.6653001710902355E-2</c:v>
                </c:pt>
                <c:pt idx="128">
                  <c:v>3.6653001710902355E-2</c:v>
                </c:pt>
                <c:pt idx="129">
                  <c:v>3.6653001710902355E-2</c:v>
                </c:pt>
                <c:pt idx="130">
                  <c:v>3.6653001710902355E-2</c:v>
                </c:pt>
                <c:pt idx="131">
                  <c:v>3.6653001710902355E-2</c:v>
                </c:pt>
                <c:pt idx="132">
                  <c:v>3.6653001710902355E-2</c:v>
                </c:pt>
                <c:pt idx="133">
                  <c:v>3.6653001710902355E-2</c:v>
                </c:pt>
                <c:pt idx="134">
                  <c:v>3.6653001710902355E-2</c:v>
                </c:pt>
                <c:pt idx="135">
                  <c:v>3.6653001710902355E-2</c:v>
                </c:pt>
                <c:pt idx="136">
                  <c:v>3.6653001710902355E-2</c:v>
                </c:pt>
                <c:pt idx="137">
                  <c:v>3.6653001710902355E-2</c:v>
                </c:pt>
                <c:pt idx="138">
                  <c:v>3.6653001710902355E-2</c:v>
                </c:pt>
                <c:pt idx="139">
                  <c:v>3.6653001710902355E-2</c:v>
                </c:pt>
                <c:pt idx="140">
                  <c:v>3.6653001710902355E-2</c:v>
                </c:pt>
                <c:pt idx="141">
                  <c:v>3.6653001710902355E-2</c:v>
                </c:pt>
                <c:pt idx="142">
                  <c:v>3.6653001710902355E-2</c:v>
                </c:pt>
                <c:pt idx="143">
                  <c:v>3.6653001710902355E-2</c:v>
                </c:pt>
                <c:pt idx="144">
                  <c:v>3.6653001710902355E-2</c:v>
                </c:pt>
                <c:pt idx="145">
                  <c:v>3.6653001710902355E-2</c:v>
                </c:pt>
                <c:pt idx="146">
                  <c:v>3.6653001710902355E-2</c:v>
                </c:pt>
                <c:pt idx="147">
                  <c:v>3.6653001710902355E-2</c:v>
                </c:pt>
                <c:pt idx="148">
                  <c:v>3.6653001710902355E-2</c:v>
                </c:pt>
                <c:pt idx="149">
                  <c:v>3.6653001710902355E-2</c:v>
                </c:pt>
                <c:pt idx="150">
                  <c:v>3.6653001710902355E-2</c:v>
                </c:pt>
                <c:pt idx="151">
                  <c:v>3.6653001710902355E-2</c:v>
                </c:pt>
                <c:pt idx="152">
                  <c:v>3.6653001710902355E-2</c:v>
                </c:pt>
                <c:pt idx="153">
                  <c:v>3.6653001710902355E-2</c:v>
                </c:pt>
                <c:pt idx="154">
                  <c:v>3.6653001710902355E-2</c:v>
                </c:pt>
                <c:pt idx="155">
                  <c:v>3.6653001710902355E-2</c:v>
                </c:pt>
                <c:pt idx="156">
                  <c:v>3.6653001710902355E-2</c:v>
                </c:pt>
                <c:pt idx="157">
                  <c:v>3.6653001710902355E-2</c:v>
                </c:pt>
                <c:pt idx="158">
                  <c:v>3.6653001710902355E-2</c:v>
                </c:pt>
                <c:pt idx="159">
                  <c:v>3.6653001710902355E-2</c:v>
                </c:pt>
                <c:pt idx="160">
                  <c:v>3.6653001710902355E-2</c:v>
                </c:pt>
                <c:pt idx="161">
                  <c:v>3.6653001710902355E-2</c:v>
                </c:pt>
                <c:pt idx="162">
                  <c:v>3.6653001710902355E-2</c:v>
                </c:pt>
                <c:pt idx="163">
                  <c:v>3.6653001710902355E-2</c:v>
                </c:pt>
                <c:pt idx="164">
                  <c:v>3.6653001710902355E-2</c:v>
                </c:pt>
                <c:pt idx="165">
                  <c:v>3.6653001710902355E-2</c:v>
                </c:pt>
                <c:pt idx="166">
                  <c:v>3.6653001710902355E-2</c:v>
                </c:pt>
                <c:pt idx="167">
                  <c:v>3.6653001710902355E-2</c:v>
                </c:pt>
                <c:pt idx="168">
                  <c:v>3.6653001710902355E-2</c:v>
                </c:pt>
                <c:pt idx="169">
                  <c:v>3.6653001710902355E-2</c:v>
                </c:pt>
                <c:pt idx="170">
                  <c:v>3.6653001710902355E-2</c:v>
                </c:pt>
                <c:pt idx="171">
                  <c:v>3.6653001710902355E-2</c:v>
                </c:pt>
                <c:pt idx="172">
                  <c:v>3.6653001710902355E-2</c:v>
                </c:pt>
                <c:pt idx="173">
                  <c:v>3.6653001710902355E-2</c:v>
                </c:pt>
                <c:pt idx="174">
                  <c:v>3.6653001710902355E-2</c:v>
                </c:pt>
                <c:pt idx="175">
                  <c:v>3.6653001710902355E-2</c:v>
                </c:pt>
                <c:pt idx="176">
                  <c:v>3.6653001710902355E-2</c:v>
                </c:pt>
                <c:pt idx="177">
                  <c:v>3.6653001710902355E-2</c:v>
                </c:pt>
                <c:pt idx="178">
                  <c:v>3.6653001710902355E-2</c:v>
                </c:pt>
                <c:pt idx="179">
                  <c:v>3.6653001710902355E-2</c:v>
                </c:pt>
                <c:pt idx="180">
                  <c:v>3.6653001710902355E-2</c:v>
                </c:pt>
                <c:pt idx="181">
                  <c:v>3.6653001710902355E-2</c:v>
                </c:pt>
                <c:pt idx="182">
                  <c:v>3.6653001710902355E-2</c:v>
                </c:pt>
                <c:pt idx="183">
                  <c:v>3.6653001710902355E-2</c:v>
                </c:pt>
                <c:pt idx="184">
                  <c:v>3.6653001710902355E-2</c:v>
                </c:pt>
                <c:pt idx="185">
                  <c:v>3.6653001710902355E-2</c:v>
                </c:pt>
                <c:pt idx="186">
                  <c:v>3.6653001710902355E-2</c:v>
                </c:pt>
                <c:pt idx="187">
                  <c:v>3.6653001710902355E-2</c:v>
                </c:pt>
                <c:pt idx="188">
                  <c:v>3.6653001710902355E-2</c:v>
                </c:pt>
                <c:pt idx="189">
                  <c:v>3.6653001710902355E-2</c:v>
                </c:pt>
                <c:pt idx="190">
                  <c:v>3.6653001710902355E-2</c:v>
                </c:pt>
                <c:pt idx="191">
                  <c:v>3.6653001710902355E-2</c:v>
                </c:pt>
                <c:pt idx="192">
                  <c:v>3.6653001710902355E-2</c:v>
                </c:pt>
                <c:pt idx="193">
                  <c:v>3.6653001710902355E-2</c:v>
                </c:pt>
                <c:pt idx="194">
                  <c:v>3.6653001710902355E-2</c:v>
                </c:pt>
                <c:pt idx="195">
                  <c:v>3.6653001710902355E-2</c:v>
                </c:pt>
                <c:pt idx="196">
                  <c:v>3.6653001710902355E-2</c:v>
                </c:pt>
                <c:pt idx="197">
                  <c:v>3.6653001710902355E-2</c:v>
                </c:pt>
                <c:pt idx="198">
                  <c:v>3.6653001710902355E-2</c:v>
                </c:pt>
                <c:pt idx="199">
                  <c:v>3.6653001710902355E-2</c:v>
                </c:pt>
                <c:pt idx="200">
                  <c:v>3.6653001710902355E-2</c:v>
                </c:pt>
                <c:pt idx="201">
                  <c:v>3.6653001710902355E-2</c:v>
                </c:pt>
                <c:pt idx="202">
                  <c:v>3.6653001710902355E-2</c:v>
                </c:pt>
                <c:pt idx="203">
                  <c:v>3.6653001710902355E-2</c:v>
                </c:pt>
                <c:pt idx="204">
                  <c:v>3.6653001710902355E-2</c:v>
                </c:pt>
                <c:pt idx="205">
                  <c:v>3.6653001710902355E-2</c:v>
                </c:pt>
                <c:pt idx="206">
                  <c:v>3.6653001710902355E-2</c:v>
                </c:pt>
                <c:pt idx="207">
                  <c:v>3.6653001710902355E-2</c:v>
                </c:pt>
                <c:pt idx="208">
                  <c:v>3.6653001710902355E-2</c:v>
                </c:pt>
                <c:pt idx="209">
                  <c:v>3.6653001710902355E-2</c:v>
                </c:pt>
                <c:pt idx="210">
                  <c:v>3.6653001710902355E-2</c:v>
                </c:pt>
                <c:pt idx="211">
                  <c:v>3.6653001710902355E-2</c:v>
                </c:pt>
                <c:pt idx="212">
                  <c:v>3.6653001710902355E-2</c:v>
                </c:pt>
                <c:pt idx="213">
                  <c:v>3.6653001710902355E-2</c:v>
                </c:pt>
                <c:pt idx="214">
                  <c:v>3.6653001710902355E-2</c:v>
                </c:pt>
                <c:pt idx="215">
                  <c:v>3.6653001710902355E-2</c:v>
                </c:pt>
                <c:pt idx="216">
                  <c:v>3.6653001710902355E-2</c:v>
                </c:pt>
                <c:pt idx="217">
                  <c:v>3.6653001710902355E-2</c:v>
                </c:pt>
                <c:pt idx="218">
                  <c:v>3.6653001710902355E-2</c:v>
                </c:pt>
                <c:pt idx="219">
                  <c:v>3.6653001710902355E-2</c:v>
                </c:pt>
                <c:pt idx="220">
                  <c:v>3.6653001710902355E-2</c:v>
                </c:pt>
                <c:pt idx="221">
                  <c:v>3.6653001710902355E-2</c:v>
                </c:pt>
                <c:pt idx="222">
                  <c:v>3.6653001710902355E-2</c:v>
                </c:pt>
                <c:pt idx="223">
                  <c:v>3.6653001710902355E-2</c:v>
                </c:pt>
                <c:pt idx="224">
                  <c:v>3.6653001710902355E-2</c:v>
                </c:pt>
                <c:pt idx="225">
                  <c:v>3.6653001710902355E-2</c:v>
                </c:pt>
                <c:pt idx="226">
                  <c:v>3.6653001710902355E-2</c:v>
                </c:pt>
                <c:pt idx="227">
                  <c:v>3.6653001710902355E-2</c:v>
                </c:pt>
                <c:pt idx="228">
                  <c:v>3.6653001710902355E-2</c:v>
                </c:pt>
                <c:pt idx="229">
                  <c:v>3.6653001710902355E-2</c:v>
                </c:pt>
                <c:pt idx="230">
                  <c:v>3.6653001710902355E-2</c:v>
                </c:pt>
                <c:pt idx="231">
                  <c:v>3.6653001710902355E-2</c:v>
                </c:pt>
                <c:pt idx="232">
                  <c:v>3.6653001710902355E-2</c:v>
                </c:pt>
                <c:pt idx="233">
                  <c:v>3.6653001710902355E-2</c:v>
                </c:pt>
                <c:pt idx="234">
                  <c:v>3.6653001710902355E-2</c:v>
                </c:pt>
                <c:pt idx="235">
                  <c:v>3.6653001710902355E-2</c:v>
                </c:pt>
                <c:pt idx="236">
                  <c:v>3.6653001710902355E-2</c:v>
                </c:pt>
                <c:pt idx="237">
                  <c:v>3.6653001710902355E-2</c:v>
                </c:pt>
                <c:pt idx="238">
                  <c:v>3.6653001710902355E-2</c:v>
                </c:pt>
                <c:pt idx="239">
                  <c:v>3.6653001710902355E-2</c:v>
                </c:pt>
                <c:pt idx="240">
                  <c:v>3.6653001710902355E-2</c:v>
                </c:pt>
                <c:pt idx="241">
                  <c:v>3.6653001710902355E-2</c:v>
                </c:pt>
                <c:pt idx="242">
                  <c:v>3.6653001710902355E-2</c:v>
                </c:pt>
                <c:pt idx="243">
                  <c:v>3.6653001710902355E-2</c:v>
                </c:pt>
                <c:pt idx="244">
                  <c:v>3.6653001710902355E-2</c:v>
                </c:pt>
                <c:pt idx="245">
                  <c:v>3.6653001710902355E-2</c:v>
                </c:pt>
                <c:pt idx="246">
                  <c:v>3.6653001710902355E-2</c:v>
                </c:pt>
                <c:pt idx="247">
                  <c:v>3.6653001710902355E-2</c:v>
                </c:pt>
                <c:pt idx="248">
                  <c:v>3.6653001710902355E-2</c:v>
                </c:pt>
                <c:pt idx="249">
                  <c:v>3.6653001710902355E-2</c:v>
                </c:pt>
                <c:pt idx="250">
                  <c:v>3.6653001710902355E-2</c:v>
                </c:pt>
                <c:pt idx="251">
                  <c:v>3.6653001710902355E-2</c:v>
                </c:pt>
                <c:pt idx="252">
                  <c:v>3.0820853040901541E-2</c:v>
                </c:pt>
                <c:pt idx="253">
                  <c:v>3.0820853040901541E-2</c:v>
                </c:pt>
                <c:pt idx="254">
                  <c:v>3.0820853040982588E-2</c:v>
                </c:pt>
                <c:pt idx="255">
                  <c:v>3.0820853040901541E-2</c:v>
                </c:pt>
                <c:pt idx="256">
                  <c:v>3.0820853040982588E-2</c:v>
                </c:pt>
                <c:pt idx="257">
                  <c:v>3.0820853040982588E-2</c:v>
                </c:pt>
                <c:pt idx="258">
                  <c:v>3.0820853040982588E-2</c:v>
                </c:pt>
                <c:pt idx="259">
                  <c:v>3.0820853040901541E-2</c:v>
                </c:pt>
                <c:pt idx="260">
                  <c:v>3.0820853040901541E-2</c:v>
                </c:pt>
                <c:pt idx="261">
                  <c:v>3.0820853040901541E-2</c:v>
                </c:pt>
                <c:pt idx="262">
                  <c:v>3.0820853040901541E-2</c:v>
                </c:pt>
                <c:pt idx="263">
                  <c:v>3.0820853040901541E-2</c:v>
                </c:pt>
                <c:pt idx="264">
                  <c:v>3.0820853040901541E-2</c:v>
                </c:pt>
                <c:pt idx="265">
                  <c:v>3.0820853040901541E-2</c:v>
                </c:pt>
                <c:pt idx="266">
                  <c:v>3.0820853040982588E-2</c:v>
                </c:pt>
                <c:pt idx="267">
                  <c:v>3.0820853040982588E-2</c:v>
                </c:pt>
                <c:pt idx="268">
                  <c:v>3.0820853040901541E-2</c:v>
                </c:pt>
                <c:pt idx="269">
                  <c:v>3.0820853040901541E-2</c:v>
                </c:pt>
                <c:pt idx="270">
                  <c:v>3.0820853040901541E-2</c:v>
                </c:pt>
                <c:pt idx="271">
                  <c:v>3.0820853040901541E-2</c:v>
                </c:pt>
                <c:pt idx="272">
                  <c:v>3.0820853040982588E-2</c:v>
                </c:pt>
                <c:pt idx="273">
                  <c:v>3.0820853040901541E-2</c:v>
                </c:pt>
                <c:pt idx="274">
                  <c:v>3.0820853040901541E-2</c:v>
                </c:pt>
                <c:pt idx="275">
                  <c:v>3.0820853040901541E-2</c:v>
                </c:pt>
                <c:pt idx="276">
                  <c:v>3.0820853040901541E-2</c:v>
                </c:pt>
                <c:pt idx="277">
                  <c:v>3.0820853040901541E-2</c:v>
                </c:pt>
                <c:pt idx="278">
                  <c:v>3.0820853040901541E-2</c:v>
                </c:pt>
                <c:pt idx="279">
                  <c:v>3.0820853040982588E-2</c:v>
                </c:pt>
                <c:pt idx="280">
                  <c:v>3.0820853040901541E-2</c:v>
                </c:pt>
                <c:pt idx="281">
                  <c:v>3.0820853040901541E-2</c:v>
                </c:pt>
                <c:pt idx="282">
                  <c:v>3.0820853040901541E-2</c:v>
                </c:pt>
                <c:pt idx="283">
                  <c:v>3.0820853040901541E-2</c:v>
                </c:pt>
                <c:pt idx="284">
                  <c:v>3.0820853040982588E-2</c:v>
                </c:pt>
                <c:pt idx="285">
                  <c:v>3.0820853040901541E-2</c:v>
                </c:pt>
                <c:pt idx="286">
                  <c:v>3.0820853040982588E-2</c:v>
                </c:pt>
                <c:pt idx="287">
                  <c:v>3.0820853040901541E-2</c:v>
                </c:pt>
                <c:pt idx="288">
                  <c:v>3.0820853040901541E-2</c:v>
                </c:pt>
                <c:pt idx="289">
                  <c:v>3.0820853040901541E-2</c:v>
                </c:pt>
                <c:pt idx="290">
                  <c:v>3.0820853040901541E-2</c:v>
                </c:pt>
                <c:pt idx="291">
                  <c:v>3.0820853040901541E-2</c:v>
                </c:pt>
                <c:pt idx="292">
                  <c:v>3.0820853040982588E-2</c:v>
                </c:pt>
                <c:pt idx="293">
                  <c:v>3.0820853040901541E-2</c:v>
                </c:pt>
                <c:pt idx="294">
                  <c:v>3.0820853040982588E-2</c:v>
                </c:pt>
                <c:pt idx="295">
                  <c:v>3.0820853040982588E-2</c:v>
                </c:pt>
                <c:pt idx="296">
                  <c:v>3.0820853040982588E-2</c:v>
                </c:pt>
                <c:pt idx="297">
                  <c:v>3.0820853040982588E-2</c:v>
                </c:pt>
                <c:pt idx="298">
                  <c:v>3.0820853040901541E-2</c:v>
                </c:pt>
                <c:pt idx="299">
                  <c:v>3.0820853040901541E-2</c:v>
                </c:pt>
                <c:pt idx="300">
                  <c:v>3.0820853040982588E-2</c:v>
                </c:pt>
                <c:pt idx="301">
                  <c:v>3.0820853040901541E-2</c:v>
                </c:pt>
                <c:pt idx="302">
                  <c:v>3.0820853040901541E-2</c:v>
                </c:pt>
                <c:pt idx="303">
                  <c:v>3.0820853040901541E-2</c:v>
                </c:pt>
                <c:pt idx="304">
                  <c:v>3.0820853040901541E-2</c:v>
                </c:pt>
                <c:pt idx="305">
                  <c:v>3.0820853040901541E-2</c:v>
                </c:pt>
                <c:pt idx="306">
                  <c:v>3.0820853040982588E-2</c:v>
                </c:pt>
                <c:pt idx="307">
                  <c:v>3.0820853040982588E-2</c:v>
                </c:pt>
                <c:pt idx="308">
                  <c:v>3.0820853040901541E-2</c:v>
                </c:pt>
                <c:pt idx="309">
                  <c:v>3.0820853040982588E-2</c:v>
                </c:pt>
                <c:pt idx="310">
                  <c:v>3.0820853040901541E-2</c:v>
                </c:pt>
                <c:pt idx="311">
                  <c:v>3.0820853040982588E-2</c:v>
                </c:pt>
                <c:pt idx="312">
                  <c:v>3.0820853040901541E-2</c:v>
                </c:pt>
                <c:pt idx="313">
                  <c:v>3.0820853040901541E-2</c:v>
                </c:pt>
                <c:pt idx="314">
                  <c:v>3.0820853040982588E-2</c:v>
                </c:pt>
                <c:pt idx="315">
                  <c:v>3.0820853040901541E-2</c:v>
                </c:pt>
                <c:pt idx="316">
                  <c:v>3.0820853040982588E-2</c:v>
                </c:pt>
                <c:pt idx="317">
                  <c:v>3.0820853040901541E-2</c:v>
                </c:pt>
                <c:pt idx="318">
                  <c:v>3.0820853040901541E-2</c:v>
                </c:pt>
                <c:pt idx="319">
                  <c:v>3.0820853040901541E-2</c:v>
                </c:pt>
                <c:pt idx="320">
                  <c:v>3.0820853040901541E-2</c:v>
                </c:pt>
                <c:pt idx="321">
                  <c:v>3.0820853040901541E-2</c:v>
                </c:pt>
                <c:pt idx="322">
                  <c:v>3.0820853040982588E-2</c:v>
                </c:pt>
                <c:pt idx="323">
                  <c:v>3.0820853040901541E-2</c:v>
                </c:pt>
                <c:pt idx="324">
                  <c:v>3.0820853040901541E-2</c:v>
                </c:pt>
                <c:pt idx="325">
                  <c:v>3.0820853040901541E-2</c:v>
                </c:pt>
                <c:pt idx="326">
                  <c:v>3.0820853040901541E-2</c:v>
                </c:pt>
                <c:pt idx="327">
                  <c:v>3.0820853040901541E-2</c:v>
                </c:pt>
                <c:pt idx="328">
                  <c:v>3.0820853040901541E-2</c:v>
                </c:pt>
                <c:pt idx="329">
                  <c:v>3.0820853040901541E-2</c:v>
                </c:pt>
                <c:pt idx="330">
                  <c:v>3.0820853040982588E-2</c:v>
                </c:pt>
                <c:pt idx="331">
                  <c:v>3.0820853040901541E-2</c:v>
                </c:pt>
                <c:pt idx="332">
                  <c:v>3.0820853040901541E-2</c:v>
                </c:pt>
                <c:pt idx="333">
                  <c:v>3.0820853040901541E-2</c:v>
                </c:pt>
                <c:pt idx="334">
                  <c:v>3.0820853040982588E-2</c:v>
                </c:pt>
                <c:pt idx="335">
                  <c:v>3.0820853040901541E-2</c:v>
                </c:pt>
                <c:pt idx="336">
                  <c:v>3.0820853040982588E-2</c:v>
                </c:pt>
                <c:pt idx="337">
                  <c:v>3.0820853040901541E-2</c:v>
                </c:pt>
                <c:pt idx="338">
                  <c:v>3.0820853040982588E-2</c:v>
                </c:pt>
                <c:pt idx="339">
                  <c:v>3.0820853040901541E-2</c:v>
                </c:pt>
                <c:pt idx="340">
                  <c:v>3.0820853040901541E-2</c:v>
                </c:pt>
                <c:pt idx="341">
                  <c:v>3.0820853040901541E-2</c:v>
                </c:pt>
                <c:pt idx="342">
                  <c:v>3.0820853040901541E-2</c:v>
                </c:pt>
                <c:pt idx="343">
                  <c:v>3.0820853040982588E-2</c:v>
                </c:pt>
                <c:pt idx="344">
                  <c:v>3.0820853040901541E-2</c:v>
                </c:pt>
                <c:pt idx="345">
                  <c:v>3.0820853040982588E-2</c:v>
                </c:pt>
                <c:pt idx="346">
                  <c:v>3.0820853040982588E-2</c:v>
                </c:pt>
                <c:pt idx="347">
                  <c:v>3.0820853040901541E-2</c:v>
                </c:pt>
                <c:pt idx="348">
                  <c:v>3.0820853040901541E-2</c:v>
                </c:pt>
                <c:pt idx="349">
                  <c:v>3.0820853040901541E-2</c:v>
                </c:pt>
                <c:pt idx="350">
                  <c:v>3.0820853040982588E-2</c:v>
                </c:pt>
                <c:pt idx="351">
                  <c:v>3.0820853040901541E-2</c:v>
                </c:pt>
                <c:pt idx="352">
                  <c:v>3.0820853040901541E-2</c:v>
                </c:pt>
                <c:pt idx="353">
                  <c:v>3.0820853040901541E-2</c:v>
                </c:pt>
                <c:pt idx="354">
                  <c:v>3.0820853040982588E-2</c:v>
                </c:pt>
                <c:pt idx="355">
                  <c:v>3.0820853040982588E-2</c:v>
                </c:pt>
                <c:pt idx="356">
                  <c:v>3.0820853040901541E-2</c:v>
                </c:pt>
                <c:pt idx="357">
                  <c:v>3.0820853040982588E-2</c:v>
                </c:pt>
                <c:pt idx="358">
                  <c:v>3.0820853040901541E-2</c:v>
                </c:pt>
                <c:pt idx="359">
                  <c:v>3.0820853040982588E-2</c:v>
                </c:pt>
                <c:pt idx="360">
                  <c:v>3.0820853040901541E-2</c:v>
                </c:pt>
                <c:pt idx="361">
                  <c:v>3.0820853040901541E-2</c:v>
                </c:pt>
                <c:pt idx="362">
                  <c:v>3.0820853040982588E-2</c:v>
                </c:pt>
                <c:pt idx="363">
                  <c:v>3.0820853040982588E-2</c:v>
                </c:pt>
                <c:pt idx="364">
                  <c:v>3.0820853040901541E-2</c:v>
                </c:pt>
                <c:pt idx="365">
                  <c:v>3.0820853040901541E-2</c:v>
                </c:pt>
                <c:pt idx="366">
                  <c:v>3.0820853040901541E-2</c:v>
                </c:pt>
                <c:pt idx="367">
                  <c:v>3.0820853040982588E-2</c:v>
                </c:pt>
                <c:pt idx="368">
                  <c:v>3.0820853040982588E-2</c:v>
                </c:pt>
                <c:pt idx="369">
                  <c:v>3.0820853040982588E-2</c:v>
                </c:pt>
                <c:pt idx="370">
                  <c:v>3.0820853040982588E-2</c:v>
                </c:pt>
                <c:pt idx="371">
                  <c:v>3.0820853040901541E-2</c:v>
                </c:pt>
                <c:pt idx="372">
                  <c:v>3.0820853040982588E-2</c:v>
                </c:pt>
                <c:pt idx="373">
                  <c:v>3.0820853040901541E-2</c:v>
                </c:pt>
                <c:pt idx="374">
                  <c:v>3.0820853040901541E-2</c:v>
                </c:pt>
                <c:pt idx="375">
                  <c:v>3.0820853040901541E-2</c:v>
                </c:pt>
                <c:pt idx="376">
                  <c:v>3.0820853040982588E-2</c:v>
                </c:pt>
                <c:pt idx="377">
                  <c:v>3.0820853040901541E-2</c:v>
                </c:pt>
                <c:pt idx="378">
                  <c:v>3.0820853040901541E-2</c:v>
                </c:pt>
                <c:pt idx="379">
                  <c:v>3.0820853040901541E-2</c:v>
                </c:pt>
                <c:pt idx="380">
                  <c:v>3.0820853040982588E-2</c:v>
                </c:pt>
                <c:pt idx="381">
                  <c:v>3.0820853040901541E-2</c:v>
                </c:pt>
                <c:pt idx="382">
                  <c:v>3.0820853040982588E-2</c:v>
                </c:pt>
                <c:pt idx="383">
                  <c:v>3.0820853040901541E-2</c:v>
                </c:pt>
                <c:pt idx="384">
                  <c:v>3.0820853040901541E-2</c:v>
                </c:pt>
                <c:pt idx="385">
                  <c:v>3.0820853040982588E-2</c:v>
                </c:pt>
                <c:pt idx="386">
                  <c:v>3.0820853040901541E-2</c:v>
                </c:pt>
                <c:pt idx="387">
                  <c:v>3.0820853040982588E-2</c:v>
                </c:pt>
                <c:pt idx="388">
                  <c:v>3.0820853040901541E-2</c:v>
                </c:pt>
                <c:pt idx="389">
                  <c:v>3.0820853040901541E-2</c:v>
                </c:pt>
                <c:pt idx="390">
                  <c:v>3.0820853040982588E-2</c:v>
                </c:pt>
                <c:pt idx="391">
                  <c:v>3.0820853040901541E-2</c:v>
                </c:pt>
                <c:pt idx="392">
                  <c:v>3.0820853040901541E-2</c:v>
                </c:pt>
                <c:pt idx="393">
                  <c:v>3.0820853040901541E-2</c:v>
                </c:pt>
                <c:pt idx="394">
                  <c:v>3.0820853040901541E-2</c:v>
                </c:pt>
                <c:pt idx="395">
                  <c:v>3.0820853040982588E-2</c:v>
                </c:pt>
                <c:pt idx="396">
                  <c:v>3.0820853040901541E-2</c:v>
                </c:pt>
                <c:pt idx="397">
                  <c:v>3.0820853040901541E-2</c:v>
                </c:pt>
                <c:pt idx="398">
                  <c:v>3.0820853040982588E-2</c:v>
                </c:pt>
                <c:pt idx="399">
                  <c:v>3.0820853040901541E-2</c:v>
                </c:pt>
                <c:pt idx="400">
                  <c:v>3.0820853040901541E-2</c:v>
                </c:pt>
                <c:pt idx="401">
                  <c:v>3.0820853040982588E-2</c:v>
                </c:pt>
                <c:pt idx="402">
                  <c:v>3.0820853040901541E-2</c:v>
                </c:pt>
                <c:pt idx="403">
                  <c:v>3.0820853040901541E-2</c:v>
                </c:pt>
                <c:pt idx="404">
                  <c:v>3.0820853040901541E-2</c:v>
                </c:pt>
                <c:pt idx="405">
                  <c:v>3.0820853040901541E-2</c:v>
                </c:pt>
                <c:pt idx="406">
                  <c:v>3.0820853040982588E-2</c:v>
                </c:pt>
                <c:pt idx="407">
                  <c:v>3.0820853040901541E-2</c:v>
                </c:pt>
                <c:pt idx="408">
                  <c:v>3.0820853040982588E-2</c:v>
                </c:pt>
                <c:pt idx="409">
                  <c:v>3.0820853040901541E-2</c:v>
                </c:pt>
                <c:pt idx="410">
                  <c:v>3.0820853040901541E-2</c:v>
                </c:pt>
                <c:pt idx="411">
                  <c:v>3.0820853040982588E-2</c:v>
                </c:pt>
                <c:pt idx="412">
                  <c:v>3.0820853040901541E-2</c:v>
                </c:pt>
                <c:pt idx="413">
                  <c:v>3.0820853040982588E-2</c:v>
                </c:pt>
                <c:pt idx="414">
                  <c:v>3.0820853040982588E-2</c:v>
                </c:pt>
                <c:pt idx="415">
                  <c:v>3.0820853040901541E-2</c:v>
                </c:pt>
                <c:pt idx="416">
                  <c:v>3.0820853040901541E-2</c:v>
                </c:pt>
                <c:pt idx="417">
                  <c:v>3.0820853040982588E-2</c:v>
                </c:pt>
                <c:pt idx="418">
                  <c:v>3.0820853040901541E-2</c:v>
                </c:pt>
                <c:pt idx="419">
                  <c:v>3.0820853040901541E-2</c:v>
                </c:pt>
                <c:pt idx="420">
                  <c:v>3.0820853040982588E-2</c:v>
                </c:pt>
                <c:pt idx="421">
                  <c:v>3.0820853040901541E-2</c:v>
                </c:pt>
                <c:pt idx="422">
                  <c:v>3.0820853040982588E-2</c:v>
                </c:pt>
                <c:pt idx="423">
                  <c:v>3.0820853040982588E-2</c:v>
                </c:pt>
                <c:pt idx="424">
                  <c:v>3.0820853040901541E-2</c:v>
                </c:pt>
                <c:pt idx="425">
                  <c:v>3.0820853040901541E-2</c:v>
                </c:pt>
                <c:pt idx="426">
                  <c:v>3.0820853040901541E-2</c:v>
                </c:pt>
                <c:pt idx="427">
                  <c:v>3.0820853040901541E-2</c:v>
                </c:pt>
                <c:pt idx="428">
                  <c:v>3.0820853040901541E-2</c:v>
                </c:pt>
                <c:pt idx="429">
                  <c:v>3.0820853040901541E-2</c:v>
                </c:pt>
                <c:pt idx="430">
                  <c:v>3.0820853040901541E-2</c:v>
                </c:pt>
                <c:pt idx="431">
                  <c:v>3.0820853040901541E-2</c:v>
                </c:pt>
                <c:pt idx="432">
                  <c:v>3.0820853040982588E-2</c:v>
                </c:pt>
                <c:pt idx="433">
                  <c:v>3.0820853040901541E-2</c:v>
                </c:pt>
                <c:pt idx="434">
                  <c:v>2.824091727571143E-2</c:v>
                </c:pt>
                <c:pt idx="435">
                  <c:v>2.8240917275630384E-2</c:v>
                </c:pt>
                <c:pt idx="436">
                  <c:v>2.8240917275630384E-2</c:v>
                </c:pt>
                <c:pt idx="437">
                  <c:v>2.8240917275630384E-2</c:v>
                </c:pt>
                <c:pt idx="438">
                  <c:v>2.824091727571143E-2</c:v>
                </c:pt>
                <c:pt idx="439">
                  <c:v>2.8240917275630384E-2</c:v>
                </c:pt>
                <c:pt idx="440">
                  <c:v>2.8240917275630384E-2</c:v>
                </c:pt>
                <c:pt idx="441">
                  <c:v>2.8240917275630384E-2</c:v>
                </c:pt>
                <c:pt idx="442">
                  <c:v>2.8240917275630384E-2</c:v>
                </c:pt>
                <c:pt idx="443">
                  <c:v>2.8240917275630384E-2</c:v>
                </c:pt>
                <c:pt idx="444">
                  <c:v>2.824091727571143E-2</c:v>
                </c:pt>
                <c:pt idx="445">
                  <c:v>2.824091727571143E-2</c:v>
                </c:pt>
                <c:pt idx="446">
                  <c:v>2.824091727571143E-2</c:v>
                </c:pt>
                <c:pt idx="447">
                  <c:v>2.8240917275630384E-2</c:v>
                </c:pt>
                <c:pt idx="448">
                  <c:v>2.8240917275630384E-2</c:v>
                </c:pt>
                <c:pt idx="449">
                  <c:v>2.8240917275630384E-2</c:v>
                </c:pt>
                <c:pt idx="450">
                  <c:v>2.8240917275630384E-2</c:v>
                </c:pt>
                <c:pt idx="451">
                  <c:v>2.8240917275630384E-2</c:v>
                </c:pt>
                <c:pt idx="452">
                  <c:v>2.824091727571143E-2</c:v>
                </c:pt>
                <c:pt idx="453">
                  <c:v>2.824091727571143E-2</c:v>
                </c:pt>
                <c:pt idx="454">
                  <c:v>2.8240917275630384E-2</c:v>
                </c:pt>
                <c:pt idx="455">
                  <c:v>2.824091727571143E-2</c:v>
                </c:pt>
                <c:pt idx="456">
                  <c:v>2.8240917275630384E-2</c:v>
                </c:pt>
                <c:pt idx="457">
                  <c:v>2.8240917275630384E-2</c:v>
                </c:pt>
                <c:pt idx="458">
                  <c:v>2.8240917275630384E-2</c:v>
                </c:pt>
                <c:pt idx="459">
                  <c:v>2.824091727571143E-2</c:v>
                </c:pt>
                <c:pt idx="460">
                  <c:v>2.824091727571143E-2</c:v>
                </c:pt>
                <c:pt idx="461">
                  <c:v>2.824091727571143E-2</c:v>
                </c:pt>
                <c:pt idx="462">
                  <c:v>2.8240917275630384E-2</c:v>
                </c:pt>
                <c:pt idx="463">
                  <c:v>2.8240917275630384E-2</c:v>
                </c:pt>
                <c:pt idx="464">
                  <c:v>2.8240917275630384E-2</c:v>
                </c:pt>
                <c:pt idx="465">
                  <c:v>2.824091727571143E-2</c:v>
                </c:pt>
                <c:pt idx="466">
                  <c:v>2.824091727571143E-2</c:v>
                </c:pt>
                <c:pt idx="467">
                  <c:v>2.8240917275630384E-2</c:v>
                </c:pt>
                <c:pt idx="468">
                  <c:v>2.8240917275630384E-2</c:v>
                </c:pt>
                <c:pt idx="469">
                  <c:v>2.8240917275630384E-2</c:v>
                </c:pt>
                <c:pt idx="470">
                  <c:v>2.8240917275630384E-2</c:v>
                </c:pt>
                <c:pt idx="471">
                  <c:v>2.8240917275630384E-2</c:v>
                </c:pt>
                <c:pt idx="472">
                  <c:v>2.8240917275630384E-2</c:v>
                </c:pt>
                <c:pt idx="473">
                  <c:v>2.824091727571143E-2</c:v>
                </c:pt>
                <c:pt idx="474">
                  <c:v>2.8240917275630384E-2</c:v>
                </c:pt>
                <c:pt idx="475">
                  <c:v>2.8240917275630384E-2</c:v>
                </c:pt>
                <c:pt idx="476">
                  <c:v>2.8240917275630384E-2</c:v>
                </c:pt>
                <c:pt idx="477">
                  <c:v>2.824091727571143E-2</c:v>
                </c:pt>
                <c:pt idx="478">
                  <c:v>2.8240917275630384E-2</c:v>
                </c:pt>
                <c:pt idx="479">
                  <c:v>2.8240917275630384E-2</c:v>
                </c:pt>
                <c:pt idx="480">
                  <c:v>2.8240917275630384E-2</c:v>
                </c:pt>
                <c:pt idx="481">
                  <c:v>2.824091727571143E-2</c:v>
                </c:pt>
                <c:pt idx="482">
                  <c:v>2.8240917275630384E-2</c:v>
                </c:pt>
                <c:pt idx="483">
                  <c:v>2.8240917275630384E-2</c:v>
                </c:pt>
                <c:pt idx="484">
                  <c:v>2.824091727571143E-2</c:v>
                </c:pt>
                <c:pt idx="485">
                  <c:v>2.8240917275630384E-2</c:v>
                </c:pt>
                <c:pt idx="486">
                  <c:v>2.824091727571143E-2</c:v>
                </c:pt>
                <c:pt idx="487">
                  <c:v>2.8240917275630384E-2</c:v>
                </c:pt>
                <c:pt idx="488">
                  <c:v>2.8240917275630384E-2</c:v>
                </c:pt>
                <c:pt idx="489">
                  <c:v>2.8240917275630384E-2</c:v>
                </c:pt>
                <c:pt idx="490">
                  <c:v>2.8240917275630384E-2</c:v>
                </c:pt>
                <c:pt idx="491">
                  <c:v>2.8240917275630384E-2</c:v>
                </c:pt>
                <c:pt idx="492">
                  <c:v>2.8240917275630384E-2</c:v>
                </c:pt>
                <c:pt idx="493">
                  <c:v>2.8240917275630384E-2</c:v>
                </c:pt>
                <c:pt idx="494">
                  <c:v>2.8240917275630384E-2</c:v>
                </c:pt>
                <c:pt idx="495">
                  <c:v>2.8240917275630384E-2</c:v>
                </c:pt>
                <c:pt idx="496">
                  <c:v>2.824091727571143E-2</c:v>
                </c:pt>
                <c:pt idx="497">
                  <c:v>2.8240917275630384E-2</c:v>
                </c:pt>
                <c:pt idx="498">
                  <c:v>2.8240917275630384E-2</c:v>
                </c:pt>
                <c:pt idx="499">
                  <c:v>2.824091727571143E-2</c:v>
                </c:pt>
                <c:pt idx="500">
                  <c:v>2.8240917275630384E-2</c:v>
                </c:pt>
                <c:pt idx="501">
                  <c:v>2.8240917275630384E-2</c:v>
                </c:pt>
                <c:pt idx="502">
                  <c:v>2.8240917275630384E-2</c:v>
                </c:pt>
                <c:pt idx="503">
                  <c:v>2.8240917275630384E-2</c:v>
                </c:pt>
                <c:pt idx="504">
                  <c:v>2.8240917275630384E-2</c:v>
                </c:pt>
                <c:pt idx="505">
                  <c:v>2.824091727571143E-2</c:v>
                </c:pt>
                <c:pt idx="506">
                  <c:v>2.824091727571143E-2</c:v>
                </c:pt>
                <c:pt idx="507">
                  <c:v>2.8240917275630384E-2</c:v>
                </c:pt>
                <c:pt idx="508">
                  <c:v>2.8240917275630384E-2</c:v>
                </c:pt>
                <c:pt idx="509">
                  <c:v>2.824091727571143E-2</c:v>
                </c:pt>
                <c:pt idx="510">
                  <c:v>2.824091727571143E-2</c:v>
                </c:pt>
                <c:pt idx="511">
                  <c:v>2.8240917275630384E-2</c:v>
                </c:pt>
                <c:pt idx="512">
                  <c:v>2.824091727571143E-2</c:v>
                </c:pt>
                <c:pt idx="513">
                  <c:v>2.8240917275630384E-2</c:v>
                </c:pt>
                <c:pt idx="514">
                  <c:v>2.8240917275630384E-2</c:v>
                </c:pt>
                <c:pt idx="515">
                  <c:v>2.8240917275630384E-2</c:v>
                </c:pt>
                <c:pt idx="516">
                  <c:v>2.824091727571143E-2</c:v>
                </c:pt>
                <c:pt idx="517">
                  <c:v>2.8240917275630384E-2</c:v>
                </c:pt>
                <c:pt idx="518">
                  <c:v>2.824091727571143E-2</c:v>
                </c:pt>
                <c:pt idx="519">
                  <c:v>2.8240917275630384E-2</c:v>
                </c:pt>
                <c:pt idx="520">
                  <c:v>2.8240917275630384E-2</c:v>
                </c:pt>
                <c:pt idx="521">
                  <c:v>2.8240917275630384E-2</c:v>
                </c:pt>
                <c:pt idx="522">
                  <c:v>2.8240917275630384E-2</c:v>
                </c:pt>
                <c:pt idx="523">
                  <c:v>2.8240917275630384E-2</c:v>
                </c:pt>
                <c:pt idx="524">
                  <c:v>2.8240917275630384E-2</c:v>
                </c:pt>
                <c:pt idx="525">
                  <c:v>2.8240917275630384E-2</c:v>
                </c:pt>
                <c:pt idx="526">
                  <c:v>2.824091727571143E-2</c:v>
                </c:pt>
                <c:pt idx="527">
                  <c:v>2.824091727571143E-2</c:v>
                </c:pt>
                <c:pt idx="528">
                  <c:v>2.824091727571143E-2</c:v>
                </c:pt>
                <c:pt idx="529">
                  <c:v>2.8240917275630384E-2</c:v>
                </c:pt>
                <c:pt idx="530">
                  <c:v>2.8240917275630384E-2</c:v>
                </c:pt>
                <c:pt idx="531">
                  <c:v>2.8240917275630384E-2</c:v>
                </c:pt>
                <c:pt idx="532">
                  <c:v>2.824091727571143E-2</c:v>
                </c:pt>
                <c:pt idx="533">
                  <c:v>2.8240917275630384E-2</c:v>
                </c:pt>
                <c:pt idx="534">
                  <c:v>2.824091727571143E-2</c:v>
                </c:pt>
                <c:pt idx="535">
                  <c:v>2.824091727571143E-2</c:v>
                </c:pt>
                <c:pt idx="536">
                  <c:v>2.8240917275630384E-2</c:v>
                </c:pt>
                <c:pt idx="537">
                  <c:v>2.8240917275630384E-2</c:v>
                </c:pt>
                <c:pt idx="538">
                  <c:v>2.824091727571143E-2</c:v>
                </c:pt>
                <c:pt idx="539">
                  <c:v>2.8240917275630384E-2</c:v>
                </c:pt>
                <c:pt idx="540">
                  <c:v>2.8240917275630384E-2</c:v>
                </c:pt>
                <c:pt idx="541">
                  <c:v>2.8240917275630384E-2</c:v>
                </c:pt>
                <c:pt idx="542">
                  <c:v>2.8240917275630384E-2</c:v>
                </c:pt>
                <c:pt idx="543">
                  <c:v>2.8240917275630384E-2</c:v>
                </c:pt>
                <c:pt idx="544">
                  <c:v>2.824091727571143E-2</c:v>
                </c:pt>
                <c:pt idx="545">
                  <c:v>2.824091727571143E-2</c:v>
                </c:pt>
                <c:pt idx="546">
                  <c:v>2.8240917275630384E-2</c:v>
                </c:pt>
                <c:pt idx="547">
                  <c:v>2.8240917275630384E-2</c:v>
                </c:pt>
                <c:pt idx="548">
                  <c:v>2.8240917275630384E-2</c:v>
                </c:pt>
                <c:pt idx="549">
                  <c:v>2.824091727571143E-2</c:v>
                </c:pt>
                <c:pt idx="550">
                  <c:v>2.8240917275630384E-2</c:v>
                </c:pt>
                <c:pt idx="551">
                  <c:v>2.8240917275630384E-2</c:v>
                </c:pt>
                <c:pt idx="552">
                  <c:v>2.824091727571143E-2</c:v>
                </c:pt>
                <c:pt idx="553">
                  <c:v>2.8240917275630384E-2</c:v>
                </c:pt>
                <c:pt idx="554">
                  <c:v>2.8240917275630384E-2</c:v>
                </c:pt>
                <c:pt idx="555">
                  <c:v>2.8240917275630384E-2</c:v>
                </c:pt>
                <c:pt idx="556">
                  <c:v>2.8240917275630384E-2</c:v>
                </c:pt>
                <c:pt idx="557">
                  <c:v>2.8240917275630384E-2</c:v>
                </c:pt>
                <c:pt idx="558">
                  <c:v>2.8240917275630384E-2</c:v>
                </c:pt>
                <c:pt idx="559">
                  <c:v>2.824091727571143E-2</c:v>
                </c:pt>
                <c:pt idx="560">
                  <c:v>2.824091727571143E-2</c:v>
                </c:pt>
                <c:pt idx="561">
                  <c:v>2.8240917275630384E-2</c:v>
                </c:pt>
                <c:pt idx="562">
                  <c:v>2.824091727571143E-2</c:v>
                </c:pt>
                <c:pt idx="563">
                  <c:v>2.8240917275630384E-2</c:v>
                </c:pt>
                <c:pt idx="564">
                  <c:v>2.824091727571143E-2</c:v>
                </c:pt>
                <c:pt idx="565">
                  <c:v>2.8240917275630384E-2</c:v>
                </c:pt>
                <c:pt idx="566">
                  <c:v>2.824091727571143E-2</c:v>
                </c:pt>
                <c:pt idx="567">
                  <c:v>2.8240917275630384E-2</c:v>
                </c:pt>
                <c:pt idx="568">
                  <c:v>2.824091727571143E-2</c:v>
                </c:pt>
                <c:pt idx="569">
                  <c:v>2.8240917275630384E-2</c:v>
                </c:pt>
                <c:pt idx="570">
                  <c:v>2.824091727571143E-2</c:v>
                </c:pt>
                <c:pt idx="571">
                  <c:v>2.824091727571143E-2</c:v>
                </c:pt>
                <c:pt idx="572">
                  <c:v>2.824091727571143E-2</c:v>
                </c:pt>
                <c:pt idx="573">
                  <c:v>2.824091727571143E-2</c:v>
                </c:pt>
                <c:pt idx="574">
                  <c:v>2.8240917275630384E-2</c:v>
                </c:pt>
                <c:pt idx="575">
                  <c:v>2.8240917275630384E-2</c:v>
                </c:pt>
                <c:pt idx="576">
                  <c:v>2.824091727571143E-2</c:v>
                </c:pt>
                <c:pt idx="577">
                  <c:v>2.8240917275630384E-2</c:v>
                </c:pt>
                <c:pt idx="578">
                  <c:v>2.8240917275630384E-2</c:v>
                </c:pt>
                <c:pt idx="579">
                  <c:v>2.8240917275630384E-2</c:v>
                </c:pt>
                <c:pt idx="580">
                  <c:v>2.8240917275630384E-2</c:v>
                </c:pt>
                <c:pt idx="581">
                  <c:v>2.8240917275630384E-2</c:v>
                </c:pt>
                <c:pt idx="582">
                  <c:v>2.8240917275630384E-2</c:v>
                </c:pt>
                <c:pt idx="583">
                  <c:v>2.8240917275630384E-2</c:v>
                </c:pt>
                <c:pt idx="584">
                  <c:v>2.824091727571143E-2</c:v>
                </c:pt>
                <c:pt idx="585">
                  <c:v>2.8240917275630384E-2</c:v>
                </c:pt>
                <c:pt idx="586">
                  <c:v>2.8240917275630384E-2</c:v>
                </c:pt>
                <c:pt idx="587">
                  <c:v>2.824091727571143E-2</c:v>
                </c:pt>
                <c:pt idx="588">
                  <c:v>2.824091727571143E-2</c:v>
                </c:pt>
                <c:pt idx="589">
                  <c:v>2.824091727571143E-2</c:v>
                </c:pt>
                <c:pt idx="590">
                  <c:v>2.8240917275630384E-2</c:v>
                </c:pt>
                <c:pt idx="591">
                  <c:v>2.8240917275630384E-2</c:v>
                </c:pt>
                <c:pt idx="592">
                  <c:v>2.8240917275630384E-2</c:v>
                </c:pt>
                <c:pt idx="593">
                  <c:v>2.824091727571143E-2</c:v>
                </c:pt>
                <c:pt idx="594">
                  <c:v>2.824091727571143E-2</c:v>
                </c:pt>
                <c:pt idx="595">
                  <c:v>2.8240917275630384E-2</c:v>
                </c:pt>
                <c:pt idx="596">
                  <c:v>2.824091727571143E-2</c:v>
                </c:pt>
                <c:pt idx="597">
                  <c:v>2.8240917275630384E-2</c:v>
                </c:pt>
                <c:pt idx="598">
                  <c:v>2.8240917275630384E-2</c:v>
                </c:pt>
                <c:pt idx="599">
                  <c:v>2.824091727571143E-2</c:v>
                </c:pt>
                <c:pt idx="600">
                  <c:v>2.824091727571143E-2</c:v>
                </c:pt>
                <c:pt idx="601">
                  <c:v>2.8240917275630384E-2</c:v>
                </c:pt>
                <c:pt idx="602">
                  <c:v>2.824091727571143E-2</c:v>
                </c:pt>
                <c:pt idx="603">
                  <c:v>2.824091727571143E-2</c:v>
                </c:pt>
                <c:pt idx="604">
                  <c:v>2.8240917275630384E-2</c:v>
                </c:pt>
                <c:pt idx="605">
                  <c:v>2.824091727571143E-2</c:v>
                </c:pt>
                <c:pt idx="606">
                  <c:v>2.8240917275630384E-2</c:v>
                </c:pt>
                <c:pt idx="607">
                  <c:v>2.824091727571143E-2</c:v>
                </c:pt>
                <c:pt idx="608">
                  <c:v>2.824091727571143E-2</c:v>
                </c:pt>
                <c:pt idx="609">
                  <c:v>2.8240917275630384E-2</c:v>
                </c:pt>
                <c:pt idx="610">
                  <c:v>2.8240917275630384E-2</c:v>
                </c:pt>
                <c:pt idx="611">
                  <c:v>2.8240917275630384E-2</c:v>
                </c:pt>
                <c:pt idx="612">
                  <c:v>2.8240917275630384E-2</c:v>
                </c:pt>
                <c:pt idx="613">
                  <c:v>2.8240917275630384E-2</c:v>
                </c:pt>
                <c:pt idx="614">
                  <c:v>2.824091727571143E-2</c:v>
                </c:pt>
                <c:pt idx="615">
                  <c:v>2.8240917275630384E-2</c:v>
                </c:pt>
                <c:pt idx="616">
                  <c:v>2.8240917275630384E-2</c:v>
                </c:pt>
                <c:pt idx="617">
                  <c:v>2.7723406485256064E-2</c:v>
                </c:pt>
                <c:pt idx="618">
                  <c:v>2.7723406485256064E-2</c:v>
                </c:pt>
                <c:pt idx="619">
                  <c:v>2.7723406485256064E-2</c:v>
                </c:pt>
                <c:pt idx="620">
                  <c:v>2.7723406485256064E-2</c:v>
                </c:pt>
                <c:pt idx="621">
                  <c:v>2.7723406485256064E-2</c:v>
                </c:pt>
                <c:pt idx="622">
                  <c:v>2.7723406485256064E-2</c:v>
                </c:pt>
                <c:pt idx="623">
                  <c:v>2.7723406485256064E-2</c:v>
                </c:pt>
                <c:pt idx="624">
                  <c:v>2.7723406485256064E-2</c:v>
                </c:pt>
                <c:pt idx="625">
                  <c:v>2.7723406485256064E-2</c:v>
                </c:pt>
                <c:pt idx="626">
                  <c:v>2.7723406485256064E-2</c:v>
                </c:pt>
                <c:pt idx="627">
                  <c:v>2.7723406485256064E-2</c:v>
                </c:pt>
                <c:pt idx="628">
                  <c:v>2.7723406485256064E-2</c:v>
                </c:pt>
                <c:pt idx="629">
                  <c:v>2.7723406485256064E-2</c:v>
                </c:pt>
                <c:pt idx="630">
                  <c:v>2.7723406485256064E-2</c:v>
                </c:pt>
                <c:pt idx="631">
                  <c:v>2.7723406485256064E-2</c:v>
                </c:pt>
                <c:pt idx="632">
                  <c:v>2.7723406485256064E-2</c:v>
                </c:pt>
                <c:pt idx="633">
                  <c:v>2.7723406485256064E-2</c:v>
                </c:pt>
                <c:pt idx="634">
                  <c:v>2.7723406485256064E-2</c:v>
                </c:pt>
                <c:pt idx="635">
                  <c:v>2.7723406485256064E-2</c:v>
                </c:pt>
                <c:pt idx="636">
                  <c:v>2.7723406485256064E-2</c:v>
                </c:pt>
                <c:pt idx="637">
                  <c:v>2.7723406485256064E-2</c:v>
                </c:pt>
                <c:pt idx="638">
                  <c:v>2.7723406485256064E-2</c:v>
                </c:pt>
                <c:pt idx="639">
                  <c:v>2.7723406485256064E-2</c:v>
                </c:pt>
                <c:pt idx="640">
                  <c:v>2.7723406485256064E-2</c:v>
                </c:pt>
                <c:pt idx="641">
                  <c:v>2.7723406485256064E-2</c:v>
                </c:pt>
                <c:pt idx="642">
                  <c:v>2.7723406485256064E-2</c:v>
                </c:pt>
                <c:pt idx="643">
                  <c:v>2.7723406485256064E-2</c:v>
                </c:pt>
                <c:pt idx="644">
                  <c:v>2.7723406485256064E-2</c:v>
                </c:pt>
                <c:pt idx="645">
                  <c:v>2.7723406485256064E-2</c:v>
                </c:pt>
                <c:pt idx="646">
                  <c:v>2.7723406485256064E-2</c:v>
                </c:pt>
                <c:pt idx="647">
                  <c:v>2.7723406485256064E-2</c:v>
                </c:pt>
                <c:pt idx="648">
                  <c:v>2.7723406485256064E-2</c:v>
                </c:pt>
                <c:pt idx="649">
                  <c:v>2.7723406485256064E-2</c:v>
                </c:pt>
                <c:pt idx="650">
                  <c:v>2.7723406485256064E-2</c:v>
                </c:pt>
                <c:pt idx="651">
                  <c:v>2.7723406485256064E-2</c:v>
                </c:pt>
                <c:pt idx="652">
                  <c:v>2.7723406485256064E-2</c:v>
                </c:pt>
                <c:pt idx="653">
                  <c:v>2.7723406485256064E-2</c:v>
                </c:pt>
                <c:pt idx="654">
                  <c:v>2.7723406485256064E-2</c:v>
                </c:pt>
                <c:pt idx="655">
                  <c:v>2.7723406485256064E-2</c:v>
                </c:pt>
                <c:pt idx="656">
                  <c:v>2.7723406485256064E-2</c:v>
                </c:pt>
                <c:pt idx="657">
                  <c:v>2.7723406485256064E-2</c:v>
                </c:pt>
                <c:pt idx="658">
                  <c:v>2.7723406485256064E-2</c:v>
                </c:pt>
                <c:pt idx="659">
                  <c:v>2.7723406485256064E-2</c:v>
                </c:pt>
                <c:pt idx="660">
                  <c:v>2.7723406485256064E-2</c:v>
                </c:pt>
                <c:pt idx="661">
                  <c:v>2.7723406485256064E-2</c:v>
                </c:pt>
                <c:pt idx="662">
                  <c:v>2.7723406485256064E-2</c:v>
                </c:pt>
                <c:pt idx="663">
                  <c:v>2.7723406485256064E-2</c:v>
                </c:pt>
                <c:pt idx="664">
                  <c:v>2.7723406485256064E-2</c:v>
                </c:pt>
                <c:pt idx="665">
                  <c:v>2.7723406485256064E-2</c:v>
                </c:pt>
                <c:pt idx="666">
                  <c:v>2.7723406485256064E-2</c:v>
                </c:pt>
                <c:pt idx="667">
                  <c:v>2.7723406485256064E-2</c:v>
                </c:pt>
                <c:pt idx="668">
                  <c:v>2.7723406485256064E-2</c:v>
                </c:pt>
                <c:pt idx="669">
                  <c:v>2.7723406485256064E-2</c:v>
                </c:pt>
                <c:pt idx="670">
                  <c:v>2.7723406485256064E-2</c:v>
                </c:pt>
                <c:pt idx="671">
                  <c:v>2.7723406485256064E-2</c:v>
                </c:pt>
                <c:pt idx="672">
                  <c:v>2.7723406485256064E-2</c:v>
                </c:pt>
                <c:pt idx="673">
                  <c:v>2.7723406485256064E-2</c:v>
                </c:pt>
                <c:pt idx="674">
                  <c:v>2.7723406485256064E-2</c:v>
                </c:pt>
                <c:pt idx="675">
                  <c:v>2.7723406485256064E-2</c:v>
                </c:pt>
                <c:pt idx="676">
                  <c:v>2.7723406485256064E-2</c:v>
                </c:pt>
                <c:pt idx="677">
                  <c:v>2.7723406485256064E-2</c:v>
                </c:pt>
                <c:pt idx="678">
                  <c:v>2.7723406485256064E-2</c:v>
                </c:pt>
                <c:pt idx="679">
                  <c:v>2.7723406485256064E-2</c:v>
                </c:pt>
                <c:pt idx="680">
                  <c:v>2.7723406485256064E-2</c:v>
                </c:pt>
                <c:pt idx="681">
                  <c:v>2.7723406485256064E-2</c:v>
                </c:pt>
                <c:pt idx="682">
                  <c:v>2.7723406485256064E-2</c:v>
                </c:pt>
                <c:pt idx="683">
                  <c:v>2.7723406485256064E-2</c:v>
                </c:pt>
                <c:pt idx="684">
                  <c:v>2.7723406485256064E-2</c:v>
                </c:pt>
                <c:pt idx="685">
                  <c:v>2.7723406485256064E-2</c:v>
                </c:pt>
                <c:pt idx="686">
                  <c:v>2.7723406485256064E-2</c:v>
                </c:pt>
                <c:pt idx="687">
                  <c:v>2.7723406485256064E-2</c:v>
                </c:pt>
                <c:pt idx="688">
                  <c:v>2.7723406485256064E-2</c:v>
                </c:pt>
                <c:pt idx="689">
                  <c:v>2.7723406485256064E-2</c:v>
                </c:pt>
                <c:pt idx="690">
                  <c:v>2.7723406485256064E-2</c:v>
                </c:pt>
                <c:pt idx="691">
                  <c:v>2.7723406485256064E-2</c:v>
                </c:pt>
                <c:pt idx="692">
                  <c:v>2.7723406485256064E-2</c:v>
                </c:pt>
                <c:pt idx="693">
                  <c:v>2.7723406485256064E-2</c:v>
                </c:pt>
                <c:pt idx="694">
                  <c:v>2.7723406485256064E-2</c:v>
                </c:pt>
                <c:pt idx="695">
                  <c:v>2.7723406485256064E-2</c:v>
                </c:pt>
                <c:pt idx="696">
                  <c:v>2.7723406485256064E-2</c:v>
                </c:pt>
                <c:pt idx="697">
                  <c:v>2.7723406485256064E-2</c:v>
                </c:pt>
                <c:pt idx="698">
                  <c:v>2.7723406485256064E-2</c:v>
                </c:pt>
                <c:pt idx="699">
                  <c:v>2.7723406485256064E-2</c:v>
                </c:pt>
                <c:pt idx="700">
                  <c:v>2.7723406485256064E-2</c:v>
                </c:pt>
                <c:pt idx="701">
                  <c:v>2.7723406485256064E-2</c:v>
                </c:pt>
                <c:pt idx="702">
                  <c:v>2.7723406485256064E-2</c:v>
                </c:pt>
                <c:pt idx="703">
                  <c:v>2.7723406485256064E-2</c:v>
                </c:pt>
                <c:pt idx="704">
                  <c:v>2.7723406485256064E-2</c:v>
                </c:pt>
                <c:pt idx="705">
                  <c:v>2.7723406485256064E-2</c:v>
                </c:pt>
                <c:pt idx="706">
                  <c:v>2.7723406485256064E-2</c:v>
                </c:pt>
                <c:pt idx="707">
                  <c:v>2.7723406485256064E-2</c:v>
                </c:pt>
                <c:pt idx="708">
                  <c:v>2.7723406485256064E-2</c:v>
                </c:pt>
                <c:pt idx="709">
                  <c:v>2.7723406485256064E-2</c:v>
                </c:pt>
                <c:pt idx="710">
                  <c:v>2.7723406485256064E-2</c:v>
                </c:pt>
                <c:pt idx="711">
                  <c:v>2.7723406485256064E-2</c:v>
                </c:pt>
                <c:pt idx="712">
                  <c:v>2.7723406485256064E-2</c:v>
                </c:pt>
                <c:pt idx="713">
                  <c:v>2.7723406485256064E-2</c:v>
                </c:pt>
                <c:pt idx="714">
                  <c:v>2.7723406485256064E-2</c:v>
                </c:pt>
                <c:pt idx="715">
                  <c:v>2.7723406485256064E-2</c:v>
                </c:pt>
                <c:pt idx="716">
                  <c:v>2.7723406485256064E-2</c:v>
                </c:pt>
                <c:pt idx="717">
                  <c:v>2.7723406485256064E-2</c:v>
                </c:pt>
                <c:pt idx="718">
                  <c:v>2.7723406485256064E-2</c:v>
                </c:pt>
                <c:pt idx="719">
                  <c:v>2.7723406485256064E-2</c:v>
                </c:pt>
                <c:pt idx="720">
                  <c:v>2.7723406485256064E-2</c:v>
                </c:pt>
                <c:pt idx="721">
                  <c:v>2.7723406485256064E-2</c:v>
                </c:pt>
                <c:pt idx="722">
                  <c:v>2.7723406485256064E-2</c:v>
                </c:pt>
                <c:pt idx="723">
                  <c:v>2.7723406485256064E-2</c:v>
                </c:pt>
                <c:pt idx="724">
                  <c:v>2.7723406485256064E-2</c:v>
                </c:pt>
                <c:pt idx="725">
                  <c:v>2.7723406485256064E-2</c:v>
                </c:pt>
                <c:pt idx="726">
                  <c:v>2.7723406485256064E-2</c:v>
                </c:pt>
                <c:pt idx="727">
                  <c:v>2.7723406485256064E-2</c:v>
                </c:pt>
                <c:pt idx="728">
                  <c:v>2.7723406485256064E-2</c:v>
                </c:pt>
                <c:pt idx="729">
                  <c:v>2.7723406485256064E-2</c:v>
                </c:pt>
                <c:pt idx="730">
                  <c:v>2.7723406485256064E-2</c:v>
                </c:pt>
                <c:pt idx="731">
                  <c:v>2.7723406485256064E-2</c:v>
                </c:pt>
                <c:pt idx="732">
                  <c:v>2.7723406485256064E-2</c:v>
                </c:pt>
                <c:pt idx="733">
                  <c:v>2.7723406485256064E-2</c:v>
                </c:pt>
                <c:pt idx="734">
                  <c:v>2.7723406485256064E-2</c:v>
                </c:pt>
                <c:pt idx="735">
                  <c:v>2.7723406485256064E-2</c:v>
                </c:pt>
                <c:pt idx="736">
                  <c:v>2.7723406485256064E-2</c:v>
                </c:pt>
                <c:pt idx="737">
                  <c:v>2.7723406485256064E-2</c:v>
                </c:pt>
                <c:pt idx="738">
                  <c:v>2.7723406485256064E-2</c:v>
                </c:pt>
                <c:pt idx="739">
                  <c:v>2.7723406485256064E-2</c:v>
                </c:pt>
                <c:pt idx="740">
                  <c:v>2.7723406485256064E-2</c:v>
                </c:pt>
                <c:pt idx="741">
                  <c:v>2.7723406485256064E-2</c:v>
                </c:pt>
                <c:pt idx="742">
                  <c:v>2.7723406485256064E-2</c:v>
                </c:pt>
                <c:pt idx="743">
                  <c:v>2.7723406485256064E-2</c:v>
                </c:pt>
                <c:pt idx="744">
                  <c:v>2.7723406485256064E-2</c:v>
                </c:pt>
                <c:pt idx="745">
                  <c:v>2.7723406485256064E-2</c:v>
                </c:pt>
                <c:pt idx="746">
                  <c:v>2.7723406485256064E-2</c:v>
                </c:pt>
                <c:pt idx="747">
                  <c:v>2.7723406485256064E-2</c:v>
                </c:pt>
                <c:pt idx="748">
                  <c:v>2.7723406485256064E-2</c:v>
                </c:pt>
                <c:pt idx="749">
                  <c:v>2.7723406485256064E-2</c:v>
                </c:pt>
                <c:pt idx="750">
                  <c:v>2.7723406485256064E-2</c:v>
                </c:pt>
                <c:pt idx="751">
                  <c:v>2.7723406485256064E-2</c:v>
                </c:pt>
                <c:pt idx="752">
                  <c:v>2.7723406485256064E-2</c:v>
                </c:pt>
                <c:pt idx="753">
                  <c:v>2.7723406485256064E-2</c:v>
                </c:pt>
                <c:pt idx="754">
                  <c:v>2.7723406485256064E-2</c:v>
                </c:pt>
                <c:pt idx="755">
                  <c:v>2.7723406485256064E-2</c:v>
                </c:pt>
                <c:pt idx="756">
                  <c:v>2.7723406485256064E-2</c:v>
                </c:pt>
                <c:pt idx="757">
                  <c:v>2.7723406485256064E-2</c:v>
                </c:pt>
                <c:pt idx="758">
                  <c:v>2.7723406485256064E-2</c:v>
                </c:pt>
                <c:pt idx="759">
                  <c:v>2.7723406485256064E-2</c:v>
                </c:pt>
                <c:pt idx="760">
                  <c:v>2.7723406485256064E-2</c:v>
                </c:pt>
                <c:pt idx="761">
                  <c:v>2.7723406485256064E-2</c:v>
                </c:pt>
                <c:pt idx="762">
                  <c:v>2.7723406485256064E-2</c:v>
                </c:pt>
                <c:pt idx="763">
                  <c:v>2.7723406485256064E-2</c:v>
                </c:pt>
                <c:pt idx="764">
                  <c:v>2.7723406485256064E-2</c:v>
                </c:pt>
                <c:pt idx="765">
                  <c:v>2.7723406485256064E-2</c:v>
                </c:pt>
                <c:pt idx="766">
                  <c:v>2.7723406485256064E-2</c:v>
                </c:pt>
                <c:pt idx="767">
                  <c:v>2.7723406485256064E-2</c:v>
                </c:pt>
                <c:pt idx="768">
                  <c:v>2.7723406485256064E-2</c:v>
                </c:pt>
                <c:pt idx="769">
                  <c:v>2.7723406485256064E-2</c:v>
                </c:pt>
                <c:pt idx="770">
                  <c:v>2.7723406485256064E-2</c:v>
                </c:pt>
                <c:pt idx="771">
                  <c:v>2.7723406485256064E-2</c:v>
                </c:pt>
                <c:pt idx="772">
                  <c:v>2.7723406485256064E-2</c:v>
                </c:pt>
                <c:pt idx="773">
                  <c:v>2.7723406485256064E-2</c:v>
                </c:pt>
                <c:pt idx="774">
                  <c:v>2.7723406485256064E-2</c:v>
                </c:pt>
                <c:pt idx="775">
                  <c:v>2.7723406485256064E-2</c:v>
                </c:pt>
                <c:pt idx="776">
                  <c:v>2.7723406485256064E-2</c:v>
                </c:pt>
                <c:pt idx="777">
                  <c:v>2.7723406485256064E-2</c:v>
                </c:pt>
                <c:pt idx="778">
                  <c:v>2.7723406485256064E-2</c:v>
                </c:pt>
                <c:pt idx="779">
                  <c:v>2.7723406485256064E-2</c:v>
                </c:pt>
                <c:pt idx="780">
                  <c:v>2.7723406485256064E-2</c:v>
                </c:pt>
                <c:pt idx="781">
                  <c:v>2.7723406485256064E-2</c:v>
                </c:pt>
                <c:pt idx="782">
                  <c:v>2.7723406485256064E-2</c:v>
                </c:pt>
                <c:pt idx="783">
                  <c:v>2.7723406485256064E-2</c:v>
                </c:pt>
                <c:pt idx="784">
                  <c:v>2.7723406485256064E-2</c:v>
                </c:pt>
                <c:pt idx="785">
                  <c:v>2.7723406485256064E-2</c:v>
                </c:pt>
                <c:pt idx="786">
                  <c:v>2.7723406485256064E-2</c:v>
                </c:pt>
                <c:pt idx="787">
                  <c:v>2.7723406485256064E-2</c:v>
                </c:pt>
                <c:pt idx="788">
                  <c:v>2.7723406485256064E-2</c:v>
                </c:pt>
                <c:pt idx="789">
                  <c:v>2.7723406485256064E-2</c:v>
                </c:pt>
                <c:pt idx="790">
                  <c:v>2.7723406485256064E-2</c:v>
                </c:pt>
                <c:pt idx="791">
                  <c:v>2.7723406485256064E-2</c:v>
                </c:pt>
                <c:pt idx="792">
                  <c:v>2.7723406485256064E-2</c:v>
                </c:pt>
                <c:pt idx="793">
                  <c:v>2.7723406485256064E-2</c:v>
                </c:pt>
                <c:pt idx="794">
                  <c:v>2.7723406485256064E-2</c:v>
                </c:pt>
                <c:pt idx="795">
                  <c:v>2.7723406485256064E-2</c:v>
                </c:pt>
                <c:pt idx="796">
                  <c:v>2.7723406485256064E-2</c:v>
                </c:pt>
                <c:pt idx="797">
                  <c:v>2.7723406485256064E-2</c:v>
                </c:pt>
                <c:pt idx="798">
                  <c:v>2.7723406485256064E-2</c:v>
                </c:pt>
                <c:pt idx="799">
                  <c:v>2.5765169885818562E-2</c:v>
                </c:pt>
                <c:pt idx="800">
                  <c:v>2.5765169885818562E-2</c:v>
                </c:pt>
                <c:pt idx="801">
                  <c:v>2.5765169885899608E-2</c:v>
                </c:pt>
                <c:pt idx="802">
                  <c:v>2.5765169885899608E-2</c:v>
                </c:pt>
                <c:pt idx="803">
                  <c:v>2.5765169885899608E-2</c:v>
                </c:pt>
                <c:pt idx="804">
                  <c:v>2.5765169885899608E-2</c:v>
                </c:pt>
                <c:pt idx="805">
                  <c:v>2.5765169885818562E-2</c:v>
                </c:pt>
                <c:pt idx="806">
                  <c:v>2.5765169885899608E-2</c:v>
                </c:pt>
                <c:pt idx="807">
                  <c:v>2.5765169885818562E-2</c:v>
                </c:pt>
                <c:pt idx="808">
                  <c:v>2.5765169885899608E-2</c:v>
                </c:pt>
                <c:pt idx="809">
                  <c:v>2.5765169885818562E-2</c:v>
                </c:pt>
                <c:pt idx="810">
                  <c:v>2.5765169885818562E-2</c:v>
                </c:pt>
                <c:pt idx="811">
                  <c:v>2.5765169885899608E-2</c:v>
                </c:pt>
                <c:pt idx="812">
                  <c:v>2.5765169885899608E-2</c:v>
                </c:pt>
                <c:pt idx="813">
                  <c:v>2.5765169885818562E-2</c:v>
                </c:pt>
                <c:pt idx="814">
                  <c:v>2.5765169885818562E-2</c:v>
                </c:pt>
                <c:pt idx="815">
                  <c:v>2.5765169885818562E-2</c:v>
                </c:pt>
                <c:pt idx="816">
                  <c:v>2.5765169885818562E-2</c:v>
                </c:pt>
                <c:pt idx="817">
                  <c:v>2.5765169885818562E-2</c:v>
                </c:pt>
                <c:pt idx="818">
                  <c:v>2.5765169885818562E-2</c:v>
                </c:pt>
                <c:pt idx="819">
                  <c:v>2.5765169885899608E-2</c:v>
                </c:pt>
                <c:pt idx="820">
                  <c:v>2.5765169885818562E-2</c:v>
                </c:pt>
                <c:pt idx="821">
                  <c:v>2.5765169885899608E-2</c:v>
                </c:pt>
                <c:pt idx="822">
                  <c:v>2.5765169885899608E-2</c:v>
                </c:pt>
                <c:pt idx="823">
                  <c:v>2.5765169885899608E-2</c:v>
                </c:pt>
                <c:pt idx="824">
                  <c:v>2.5765169885818562E-2</c:v>
                </c:pt>
                <c:pt idx="825">
                  <c:v>2.5765169885818562E-2</c:v>
                </c:pt>
                <c:pt idx="826">
                  <c:v>2.5765169885899608E-2</c:v>
                </c:pt>
                <c:pt idx="827">
                  <c:v>2.5765169885818562E-2</c:v>
                </c:pt>
                <c:pt idx="828">
                  <c:v>2.5765169885818562E-2</c:v>
                </c:pt>
                <c:pt idx="829">
                  <c:v>2.5765169885899608E-2</c:v>
                </c:pt>
                <c:pt idx="830">
                  <c:v>2.5765169885899608E-2</c:v>
                </c:pt>
                <c:pt idx="831">
                  <c:v>2.5765169885899608E-2</c:v>
                </c:pt>
                <c:pt idx="832">
                  <c:v>2.5765169885899608E-2</c:v>
                </c:pt>
                <c:pt idx="833">
                  <c:v>2.5765169885899608E-2</c:v>
                </c:pt>
                <c:pt idx="834">
                  <c:v>2.5765169885899608E-2</c:v>
                </c:pt>
                <c:pt idx="835">
                  <c:v>2.5765169885818562E-2</c:v>
                </c:pt>
                <c:pt idx="836">
                  <c:v>2.5765169885899608E-2</c:v>
                </c:pt>
                <c:pt idx="837">
                  <c:v>2.5765169885818562E-2</c:v>
                </c:pt>
                <c:pt idx="838">
                  <c:v>2.5765169885818562E-2</c:v>
                </c:pt>
                <c:pt idx="839">
                  <c:v>2.5765169885818562E-2</c:v>
                </c:pt>
                <c:pt idx="840">
                  <c:v>2.5765169885899608E-2</c:v>
                </c:pt>
                <c:pt idx="841">
                  <c:v>2.5765169885899608E-2</c:v>
                </c:pt>
                <c:pt idx="842">
                  <c:v>2.5765169885899608E-2</c:v>
                </c:pt>
                <c:pt idx="843">
                  <c:v>2.5765169885899608E-2</c:v>
                </c:pt>
                <c:pt idx="844">
                  <c:v>2.5765169885899608E-2</c:v>
                </c:pt>
                <c:pt idx="845">
                  <c:v>2.5765169885899608E-2</c:v>
                </c:pt>
                <c:pt idx="846">
                  <c:v>2.5765169885818562E-2</c:v>
                </c:pt>
                <c:pt idx="847">
                  <c:v>2.5765169885818562E-2</c:v>
                </c:pt>
                <c:pt idx="848">
                  <c:v>2.5765169885899608E-2</c:v>
                </c:pt>
                <c:pt idx="849">
                  <c:v>2.5765169885818562E-2</c:v>
                </c:pt>
                <c:pt idx="850">
                  <c:v>2.5765169885818562E-2</c:v>
                </c:pt>
                <c:pt idx="851">
                  <c:v>2.5765169885818562E-2</c:v>
                </c:pt>
                <c:pt idx="852">
                  <c:v>2.5765169885899608E-2</c:v>
                </c:pt>
                <c:pt idx="853">
                  <c:v>2.5765169885818562E-2</c:v>
                </c:pt>
                <c:pt idx="854">
                  <c:v>2.5765169885899608E-2</c:v>
                </c:pt>
                <c:pt idx="855">
                  <c:v>2.5765169885899608E-2</c:v>
                </c:pt>
                <c:pt idx="856">
                  <c:v>2.5765169885899608E-2</c:v>
                </c:pt>
                <c:pt idx="857">
                  <c:v>2.5765169885818562E-2</c:v>
                </c:pt>
                <c:pt idx="858">
                  <c:v>2.5765169885899608E-2</c:v>
                </c:pt>
                <c:pt idx="859">
                  <c:v>2.5765169885818562E-2</c:v>
                </c:pt>
                <c:pt idx="860">
                  <c:v>2.5765169885818562E-2</c:v>
                </c:pt>
                <c:pt idx="861">
                  <c:v>2.5765169885899608E-2</c:v>
                </c:pt>
                <c:pt idx="862">
                  <c:v>2.5765169885818562E-2</c:v>
                </c:pt>
                <c:pt idx="863">
                  <c:v>2.5765169885818562E-2</c:v>
                </c:pt>
                <c:pt idx="864">
                  <c:v>2.5765169885818562E-2</c:v>
                </c:pt>
                <c:pt idx="865">
                  <c:v>2.5765169885818562E-2</c:v>
                </c:pt>
                <c:pt idx="866">
                  <c:v>2.5765169885899608E-2</c:v>
                </c:pt>
                <c:pt idx="867">
                  <c:v>2.5765169885818562E-2</c:v>
                </c:pt>
                <c:pt idx="868">
                  <c:v>2.5765169885818562E-2</c:v>
                </c:pt>
                <c:pt idx="869">
                  <c:v>2.5765169885899608E-2</c:v>
                </c:pt>
                <c:pt idx="870">
                  <c:v>2.5765169885818562E-2</c:v>
                </c:pt>
                <c:pt idx="871">
                  <c:v>2.5765169885818562E-2</c:v>
                </c:pt>
                <c:pt idx="872">
                  <c:v>2.5765169885818562E-2</c:v>
                </c:pt>
                <c:pt idx="873">
                  <c:v>2.5765169885818562E-2</c:v>
                </c:pt>
                <c:pt idx="874">
                  <c:v>2.5765169885818562E-2</c:v>
                </c:pt>
                <c:pt idx="875">
                  <c:v>2.5765169885818562E-2</c:v>
                </c:pt>
                <c:pt idx="876">
                  <c:v>2.5765169885818562E-2</c:v>
                </c:pt>
                <c:pt idx="877">
                  <c:v>2.5765169885899608E-2</c:v>
                </c:pt>
                <c:pt idx="878">
                  <c:v>2.5765169885899608E-2</c:v>
                </c:pt>
                <c:pt idx="879">
                  <c:v>2.5765169885818562E-2</c:v>
                </c:pt>
                <c:pt idx="880">
                  <c:v>2.5765169885899608E-2</c:v>
                </c:pt>
                <c:pt idx="881">
                  <c:v>2.5765169885818562E-2</c:v>
                </c:pt>
                <c:pt idx="882">
                  <c:v>2.5765169885818562E-2</c:v>
                </c:pt>
                <c:pt idx="883">
                  <c:v>2.5765169885899608E-2</c:v>
                </c:pt>
                <c:pt idx="884">
                  <c:v>2.5765169885899608E-2</c:v>
                </c:pt>
                <c:pt idx="885">
                  <c:v>2.5765169885899608E-2</c:v>
                </c:pt>
                <c:pt idx="886">
                  <c:v>2.5765169885899608E-2</c:v>
                </c:pt>
                <c:pt idx="887">
                  <c:v>2.5765169885899608E-2</c:v>
                </c:pt>
                <c:pt idx="888">
                  <c:v>2.5765169885818562E-2</c:v>
                </c:pt>
                <c:pt idx="889">
                  <c:v>2.5765169885899608E-2</c:v>
                </c:pt>
                <c:pt idx="890">
                  <c:v>2.5765169885818562E-2</c:v>
                </c:pt>
                <c:pt idx="891">
                  <c:v>2.5765169885818562E-2</c:v>
                </c:pt>
                <c:pt idx="892">
                  <c:v>2.5765169885818562E-2</c:v>
                </c:pt>
                <c:pt idx="893">
                  <c:v>2.5765169885899608E-2</c:v>
                </c:pt>
                <c:pt idx="894">
                  <c:v>2.5765169885818562E-2</c:v>
                </c:pt>
                <c:pt idx="895">
                  <c:v>2.5765169885818562E-2</c:v>
                </c:pt>
                <c:pt idx="896">
                  <c:v>2.5765169885899608E-2</c:v>
                </c:pt>
                <c:pt idx="897">
                  <c:v>2.5765169885899608E-2</c:v>
                </c:pt>
                <c:pt idx="898">
                  <c:v>2.5765169885818562E-2</c:v>
                </c:pt>
                <c:pt idx="899">
                  <c:v>2.5765169885818562E-2</c:v>
                </c:pt>
                <c:pt idx="900">
                  <c:v>2.5765169885818562E-2</c:v>
                </c:pt>
                <c:pt idx="901">
                  <c:v>2.5765169885818562E-2</c:v>
                </c:pt>
                <c:pt idx="902">
                  <c:v>2.5765169885899608E-2</c:v>
                </c:pt>
                <c:pt idx="903">
                  <c:v>2.5765169885818562E-2</c:v>
                </c:pt>
                <c:pt idx="904">
                  <c:v>2.5765169885818562E-2</c:v>
                </c:pt>
                <c:pt idx="905">
                  <c:v>2.5765169885899608E-2</c:v>
                </c:pt>
                <c:pt idx="906">
                  <c:v>2.5765169885899608E-2</c:v>
                </c:pt>
                <c:pt idx="907">
                  <c:v>2.5765169885818562E-2</c:v>
                </c:pt>
                <c:pt idx="908">
                  <c:v>2.5765169885818562E-2</c:v>
                </c:pt>
                <c:pt idx="909">
                  <c:v>2.5765169885818562E-2</c:v>
                </c:pt>
                <c:pt idx="910">
                  <c:v>2.5765169885899608E-2</c:v>
                </c:pt>
                <c:pt idx="911">
                  <c:v>2.5765169885818562E-2</c:v>
                </c:pt>
                <c:pt idx="912">
                  <c:v>2.5765169885818562E-2</c:v>
                </c:pt>
                <c:pt idx="913">
                  <c:v>2.5765169885899608E-2</c:v>
                </c:pt>
                <c:pt idx="914">
                  <c:v>2.5765169885899608E-2</c:v>
                </c:pt>
                <c:pt idx="915">
                  <c:v>2.5765169885818562E-2</c:v>
                </c:pt>
                <c:pt idx="916">
                  <c:v>2.5765169885899608E-2</c:v>
                </c:pt>
                <c:pt idx="917">
                  <c:v>2.5765169885818562E-2</c:v>
                </c:pt>
                <c:pt idx="918">
                  <c:v>2.5765169885818562E-2</c:v>
                </c:pt>
                <c:pt idx="919">
                  <c:v>2.5765169885818562E-2</c:v>
                </c:pt>
                <c:pt idx="920">
                  <c:v>2.5765169885818562E-2</c:v>
                </c:pt>
                <c:pt idx="921">
                  <c:v>2.5765169885818562E-2</c:v>
                </c:pt>
                <c:pt idx="922">
                  <c:v>2.5765169885818562E-2</c:v>
                </c:pt>
                <c:pt idx="923">
                  <c:v>2.5765169885818562E-2</c:v>
                </c:pt>
                <c:pt idx="924">
                  <c:v>2.5765169885899608E-2</c:v>
                </c:pt>
                <c:pt idx="925">
                  <c:v>2.5765169885818562E-2</c:v>
                </c:pt>
                <c:pt idx="926">
                  <c:v>2.5765169885899608E-2</c:v>
                </c:pt>
                <c:pt idx="927">
                  <c:v>2.5765169885818562E-2</c:v>
                </c:pt>
                <c:pt idx="928">
                  <c:v>2.5765169885818562E-2</c:v>
                </c:pt>
                <c:pt idx="929">
                  <c:v>2.5765169885818562E-2</c:v>
                </c:pt>
                <c:pt idx="930">
                  <c:v>2.5765169885899608E-2</c:v>
                </c:pt>
                <c:pt idx="931">
                  <c:v>2.5765169885899608E-2</c:v>
                </c:pt>
                <c:pt idx="932">
                  <c:v>2.5765169885899608E-2</c:v>
                </c:pt>
                <c:pt idx="933">
                  <c:v>2.5765169885818562E-2</c:v>
                </c:pt>
                <c:pt idx="934">
                  <c:v>2.5765169885899608E-2</c:v>
                </c:pt>
                <c:pt idx="935">
                  <c:v>2.5765169885899608E-2</c:v>
                </c:pt>
                <c:pt idx="936">
                  <c:v>2.5765169885899608E-2</c:v>
                </c:pt>
                <c:pt idx="937">
                  <c:v>2.5765169885899608E-2</c:v>
                </c:pt>
                <c:pt idx="938">
                  <c:v>2.5765169885818562E-2</c:v>
                </c:pt>
                <c:pt idx="939">
                  <c:v>2.5765169885818562E-2</c:v>
                </c:pt>
                <c:pt idx="940">
                  <c:v>2.5765169885818562E-2</c:v>
                </c:pt>
                <c:pt idx="941">
                  <c:v>2.5765169885818562E-2</c:v>
                </c:pt>
                <c:pt idx="942">
                  <c:v>2.5765169885899608E-2</c:v>
                </c:pt>
                <c:pt idx="943">
                  <c:v>2.5765169885818562E-2</c:v>
                </c:pt>
                <c:pt idx="944">
                  <c:v>2.5765169885899608E-2</c:v>
                </c:pt>
                <c:pt idx="945">
                  <c:v>2.5765169885899608E-2</c:v>
                </c:pt>
                <c:pt idx="946">
                  <c:v>2.5765169885818562E-2</c:v>
                </c:pt>
                <c:pt idx="947">
                  <c:v>2.5765169885899608E-2</c:v>
                </c:pt>
                <c:pt idx="948">
                  <c:v>2.5765169885899608E-2</c:v>
                </c:pt>
                <c:pt idx="949">
                  <c:v>2.5765169885818562E-2</c:v>
                </c:pt>
                <c:pt idx="950">
                  <c:v>2.5765169885899608E-2</c:v>
                </c:pt>
                <c:pt idx="951">
                  <c:v>2.5765169885818562E-2</c:v>
                </c:pt>
                <c:pt idx="952">
                  <c:v>2.5765169885818562E-2</c:v>
                </c:pt>
                <c:pt idx="953">
                  <c:v>2.5765169885899608E-2</c:v>
                </c:pt>
                <c:pt idx="954">
                  <c:v>2.5765169885899608E-2</c:v>
                </c:pt>
                <c:pt idx="955">
                  <c:v>2.5765169885899608E-2</c:v>
                </c:pt>
                <c:pt idx="956">
                  <c:v>2.5765169885899608E-2</c:v>
                </c:pt>
                <c:pt idx="957">
                  <c:v>2.5765169885818562E-2</c:v>
                </c:pt>
                <c:pt idx="958">
                  <c:v>2.5765169885818562E-2</c:v>
                </c:pt>
                <c:pt idx="959">
                  <c:v>2.5765169885818562E-2</c:v>
                </c:pt>
                <c:pt idx="960">
                  <c:v>2.5765169885899608E-2</c:v>
                </c:pt>
                <c:pt idx="961">
                  <c:v>2.5765169885899608E-2</c:v>
                </c:pt>
                <c:pt idx="962">
                  <c:v>2.5765169885899608E-2</c:v>
                </c:pt>
                <c:pt idx="963">
                  <c:v>2.5765169885899608E-2</c:v>
                </c:pt>
                <c:pt idx="964">
                  <c:v>2.5765169885818562E-2</c:v>
                </c:pt>
                <c:pt idx="965">
                  <c:v>2.5765169885899608E-2</c:v>
                </c:pt>
                <c:pt idx="966">
                  <c:v>2.5765169885818562E-2</c:v>
                </c:pt>
                <c:pt idx="967">
                  <c:v>2.5765169885899608E-2</c:v>
                </c:pt>
                <c:pt idx="968">
                  <c:v>2.5765169885818562E-2</c:v>
                </c:pt>
                <c:pt idx="969">
                  <c:v>2.5765169885899608E-2</c:v>
                </c:pt>
                <c:pt idx="970">
                  <c:v>2.5765169885818562E-2</c:v>
                </c:pt>
                <c:pt idx="971">
                  <c:v>2.5765169885899608E-2</c:v>
                </c:pt>
                <c:pt idx="972">
                  <c:v>2.5765169885818562E-2</c:v>
                </c:pt>
                <c:pt idx="973">
                  <c:v>2.5765169885899608E-2</c:v>
                </c:pt>
                <c:pt idx="974">
                  <c:v>2.5765169885818562E-2</c:v>
                </c:pt>
                <c:pt idx="975">
                  <c:v>2.5765169885818562E-2</c:v>
                </c:pt>
                <c:pt idx="976">
                  <c:v>2.5765169885899608E-2</c:v>
                </c:pt>
                <c:pt idx="977">
                  <c:v>2.5765169885818562E-2</c:v>
                </c:pt>
                <c:pt idx="978">
                  <c:v>2.5765169885818562E-2</c:v>
                </c:pt>
                <c:pt idx="979">
                  <c:v>2.5765169885818562E-2</c:v>
                </c:pt>
                <c:pt idx="980">
                  <c:v>2.5765169885818562E-2</c:v>
                </c:pt>
                <c:pt idx="981">
                  <c:v>2.5765169885818562E-2</c:v>
                </c:pt>
                <c:pt idx="982">
                  <c:v>2.4744222285847384E-2</c:v>
                </c:pt>
                <c:pt idx="983">
                  <c:v>2.4744222285847384E-2</c:v>
                </c:pt>
                <c:pt idx="984">
                  <c:v>2.4744222285847384E-2</c:v>
                </c:pt>
                <c:pt idx="985">
                  <c:v>2.4744222285847384E-2</c:v>
                </c:pt>
                <c:pt idx="986">
                  <c:v>2.4744222285847384E-2</c:v>
                </c:pt>
                <c:pt idx="987">
                  <c:v>2.4744222285847384E-2</c:v>
                </c:pt>
                <c:pt idx="988">
                  <c:v>2.4744222285847384E-2</c:v>
                </c:pt>
                <c:pt idx="989">
                  <c:v>2.4744222285847384E-2</c:v>
                </c:pt>
                <c:pt idx="990">
                  <c:v>2.4744222285847384E-2</c:v>
                </c:pt>
                <c:pt idx="991">
                  <c:v>2.4744222285847384E-2</c:v>
                </c:pt>
                <c:pt idx="992">
                  <c:v>2.4744222285847384E-2</c:v>
                </c:pt>
                <c:pt idx="993">
                  <c:v>2.4744222285847384E-2</c:v>
                </c:pt>
                <c:pt idx="994">
                  <c:v>2.4744222285847384E-2</c:v>
                </c:pt>
                <c:pt idx="995">
                  <c:v>2.4744222285847384E-2</c:v>
                </c:pt>
                <c:pt idx="996">
                  <c:v>2.4744222285847384E-2</c:v>
                </c:pt>
                <c:pt idx="997">
                  <c:v>2.4744222285847384E-2</c:v>
                </c:pt>
                <c:pt idx="998">
                  <c:v>2.4744222285847384E-2</c:v>
                </c:pt>
                <c:pt idx="999">
                  <c:v>2.4744222285847384E-2</c:v>
                </c:pt>
                <c:pt idx="1000">
                  <c:v>2.4744222285847384E-2</c:v>
                </c:pt>
                <c:pt idx="1001">
                  <c:v>2.4744222285847384E-2</c:v>
                </c:pt>
                <c:pt idx="1002">
                  <c:v>2.4744222285847384E-2</c:v>
                </c:pt>
                <c:pt idx="1003">
                  <c:v>2.4744222285847384E-2</c:v>
                </c:pt>
                <c:pt idx="1004">
                  <c:v>2.4744222285847384E-2</c:v>
                </c:pt>
                <c:pt idx="1005">
                  <c:v>2.4744222285847384E-2</c:v>
                </c:pt>
                <c:pt idx="1006">
                  <c:v>2.4744222285847384E-2</c:v>
                </c:pt>
                <c:pt idx="1007">
                  <c:v>2.4744222285847384E-2</c:v>
                </c:pt>
                <c:pt idx="1008">
                  <c:v>2.4744222285847384E-2</c:v>
                </c:pt>
                <c:pt idx="1009">
                  <c:v>2.4744222285847384E-2</c:v>
                </c:pt>
                <c:pt idx="1010">
                  <c:v>2.4744222285847384E-2</c:v>
                </c:pt>
                <c:pt idx="1011">
                  <c:v>2.4744222285847384E-2</c:v>
                </c:pt>
                <c:pt idx="1012">
                  <c:v>2.4744222285847384E-2</c:v>
                </c:pt>
                <c:pt idx="1013">
                  <c:v>2.4744222285847384E-2</c:v>
                </c:pt>
                <c:pt idx="1014">
                  <c:v>2.4744222285847384E-2</c:v>
                </c:pt>
                <c:pt idx="1015">
                  <c:v>2.4744222285847384E-2</c:v>
                </c:pt>
                <c:pt idx="1016">
                  <c:v>2.4744222285847384E-2</c:v>
                </c:pt>
                <c:pt idx="1017">
                  <c:v>2.4744222285847384E-2</c:v>
                </c:pt>
                <c:pt idx="1018">
                  <c:v>2.4744222285847384E-2</c:v>
                </c:pt>
                <c:pt idx="1019">
                  <c:v>2.4744222285847384E-2</c:v>
                </c:pt>
                <c:pt idx="1020">
                  <c:v>2.4744222285847384E-2</c:v>
                </c:pt>
                <c:pt idx="1021">
                  <c:v>2.4744222285847384E-2</c:v>
                </c:pt>
                <c:pt idx="1022">
                  <c:v>2.4744222285847384E-2</c:v>
                </c:pt>
                <c:pt idx="1023">
                  <c:v>2.4744222285847384E-2</c:v>
                </c:pt>
                <c:pt idx="1024">
                  <c:v>2.4744222285847384E-2</c:v>
                </c:pt>
                <c:pt idx="1025">
                  <c:v>2.4744222285847384E-2</c:v>
                </c:pt>
                <c:pt idx="1026">
                  <c:v>2.4744222285847384E-2</c:v>
                </c:pt>
                <c:pt idx="1027">
                  <c:v>2.4744222285847384E-2</c:v>
                </c:pt>
                <c:pt idx="1028">
                  <c:v>2.4744222285847384E-2</c:v>
                </c:pt>
                <c:pt idx="1029">
                  <c:v>2.4744222285847384E-2</c:v>
                </c:pt>
                <c:pt idx="1030">
                  <c:v>2.4744222285847384E-2</c:v>
                </c:pt>
                <c:pt idx="1031">
                  <c:v>2.4744222285847384E-2</c:v>
                </c:pt>
                <c:pt idx="1032">
                  <c:v>2.4744222285847384E-2</c:v>
                </c:pt>
                <c:pt idx="1033">
                  <c:v>2.4744222285847384E-2</c:v>
                </c:pt>
                <c:pt idx="1034">
                  <c:v>2.4744222285847384E-2</c:v>
                </c:pt>
                <c:pt idx="1035">
                  <c:v>2.4744222285847384E-2</c:v>
                </c:pt>
                <c:pt idx="1036">
                  <c:v>2.4744222285847384E-2</c:v>
                </c:pt>
                <c:pt idx="1037">
                  <c:v>2.4744222285847384E-2</c:v>
                </c:pt>
                <c:pt idx="1038">
                  <c:v>2.4744222285847384E-2</c:v>
                </c:pt>
                <c:pt idx="1039">
                  <c:v>2.4744222285847384E-2</c:v>
                </c:pt>
                <c:pt idx="1040">
                  <c:v>2.4744222285847384E-2</c:v>
                </c:pt>
                <c:pt idx="1041">
                  <c:v>2.4744222285847384E-2</c:v>
                </c:pt>
                <c:pt idx="1042">
                  <c:v>2.4744222285847384E-2</c:v>
                </c:pt>
                <c:pt idx="1043">
                  <c:v>2.4744222285847384E-2</c:v>
                </c:pt>
                <c:pt idx="1044">
                  <c:v>2.4744222285847384E-2</c:v>
                </c:pt>
                <c:pt idx="1045">
                  <c:v>2.4744222285847384E-2</c:v>
                </c:pt>
                <c:pt idx="1046">
                  <c:v>2.4744222285847384E-2</c:v>
                </c:pt>
                <c:pt idx="1047">
                  <c:v>2.4744222285847384E-2</c:v>
                </c:pt>
                <c:pt idx="1048">
                  <c:v>2.4744222285847384E-2</c:v>
                </c:pt>
                <c:pt idx="1049">
                  <c:v>2.4744222285847384E-2</c:v>
                </c:pt>
                <c:pt idx="1050">
                  <c:v>2.4744222285847384E-2</c:v>
                </c:pt>
                <c:pt idx="1051">
                  <c:v>2.4744222285847384E-2</c:v>
                </c:pt>
                <c:pt idx="1052">
                  <c:v>2.4744222285847384E-2</c:v>
                </c:pt>
                <c:pt idx="1053">
                  <c:v>2.4744222285847384E-2</c:v>
                </c:pt>
                <c:pt idx="1054">
                  <c:v>2.4744222285847384E-2</c:v>
                </c:pt>
                <c:pt idx="1055">
                  <c:v>2.4744222285847384E-2</c:v>
                </c:pt>
                <c:pt idx="1056">
                  <c:v>2.4744222285847384E-2</c:v>
                </c:pt>
                <c:pt idx="1057">
                  <c:v>2.4744222285847384E-2</c:v>
                </c:pt>
                <c:pt idx="1058">
                  <c:v>2.4744222285847384E-2</c:v>
                </c:pt>
                <c:pt idx="1059">
                  <c:v>2.4744222285847384E-2</c:v>
                </c:pt>
                <c:pt idx="1060">
                  <c:v>2.4744222285847384E-2</c:v>
                </c:pt>
                <c:pt idx="1061">
                  <c:v>2.4744222285847384E-2</c:v>
                </c:pt>
                <c:pt idx="1062">
                  <c:v>2.4744222285847384E-2</c:v>
                </c:pt>
                <c:pt idx="1063">
                  <c:v>2.4744222285847384E-2</c:v>
                </c:pt>
                <c:pt idx="1064">
                  <c:v>2.4744222285847384E-2</c:v>
                </c:pt>
                <c:pt idx="1065">
                  <c:v>2.4744222285847384E-2</c:v>
                </c:pt>
                <c:pt idx="1066">
                  <c:v>2.4744222285847384E-2</c:v>
                </c:pt>
                <c:pt idx="1067">
                  <c:v>2.4744222285847384E-2</c:v>
                </c:pt>
                <c:pt idx="1068">
                  <c:v>2.4744222285847384E-2</c:v>
                </c:pt>
                <c:pt idx="1069">
                  <c:v>2.4744222285847384E-2</c:v>
                </c:pt>
                <c:pt idx="1070">
                  <c:v>2.4744222285847384E-2</c:v>
                </c:pt>
                <c:pt idx="1071">
                  <c:v>2.4744222285847384E-2</c:v>
                </c:pt>
                <c:pt idx="1072">
                  <c:v>2.4744222285847384E-2</c:v>
                </c:pt>
                <c:pt idx="1073">
                  <c:v>2.4744222285847384E-2</c:v>
                </c:pt>
                <c:pt idx="1074">
                  <c:v>2.4744222285847384E-2</c:v>
                </c:pt>
                <c:pt idx="1075">
                  <c:v>2.4744222285847384E-2</c:v>
                </c:pt>
                <c:pt idx="1076">
                  <c:v>2.4744222285847384E-2</c:v>
                </c:pt>
                <c:pt idx="1077">
                  <c:v>2.4744222285847384E-2</c:v>
                </c:pt>
                <c:pt idx="1078">
                  <c:v>2.4744222285847384E-2</c:v>
                </c:pt>
                <c:pt idx="1079">
                  <c:v>2.4744222285847384E-2</c:v>
                </c:pt>
                <c:pt idx="1080">
                  <c:v>2.4744222285847384E-2</c:v>
                </c:pt>
                <c:pt idx="1081">
                  <c:v>2.4744222285847384E-2</c:v>
                </c:pt>
                <c:pt idx="1082">
                  <c:v>2.4744222285847384E-2</c:v>
                </c:pt>
                <c:pt idx="1083">
                  <c:v>2.4744222285847384E-2</c:v>
                </c:pt>
                <c:pt idx="1084">
                  <c:v>2.4744222285847384E-2</c:v>
                </c:pt>
                <c:pt idx="1085">
                  <c:v>2.4744222285847384E-2</c:v>
                </c:pt>
                <c:pt idx="1086">
                  <c:v>2.4744222285847384E-2</c:v>
                </c:pt>
                <c:pt idx="1087">
                  <c:v>2.4744222285847384E-2</c:v>
                </c:pt>
                <c:pt idx="1088">
                  <c:v>2.4744222285847384E-2</c:v>
                </c:pt>
                <c:pt idx="1089">
                  <c:v>2.4744222285847384E-2</c:v>
                </c:pt>
                <c:pt idx="1090">
                  <c:v>2.4744222285847384E-2</c:v>
                </c:pt>
                <c:pt idx="1091">
                  <c:v>2.4744222285847384E-2</c:v>
                </c:pt>
                <c:pt idx="1092">
                  <c:v>2.4744222285847384E-2</c:v>
                </c:pt>
                <c:pt idx="1093">
                  <c:v>2.4744222285847384E-2</c:v>
                </c:pt>
                <c:pt idx="1094">
                  <c:v>2.4744222285847384E-2</c:v>
                </c:pt>
                <c:pt idx="1095">
                  <c:v>2.4744222285847384E-2</c:v>
                </c:pt>
                <c:pt idx="1096">
                  <c:v>2.4744222285847384E-2</c:v>
                </c:pt>
                <c:pt idx="1097">
                  <c:v>2.4744222285847384E-2</c:v>
                </c:pt>
                <c:pt idx="1098">
                  <c:v>2.4744222285847384E-2</c:v>
                </c:pt>
                <c:pt idx="1099">
                  <c:v>2.4744222285847384E-2</c:v>
                </c:pt>
                <c:pt idx="1100">
                  <c:v>2.4744222285847384E-2</c:v>
                </c:pt>
                <c:pt idx="1101">
                  <c:v>2.4744222285847384E-2</c:v>
                </c:pt>
                <c:pt idx="1102">
                  <c:v>2.4744222285847384E-2</c:v>
                </c:pt>
                <c:pt idx="1103">
                  <c:v>2.4744222285847384E-2</c:v>
                </c:pt>
                <c:pt idx="1104">
                  <c:v>2.4744222285847384E-2</c:v>
                </c:pt>
                <c:pt idx="1105">
                  <c:v>2.4744222285847384E-2</c:v>
                </c:pt>
                <c:pt idx="1106">
                  <c:v>2.4744222285847384E-2</c:v>
                </c:pt>
                <c:pt idx="1107">
                  <c:v>2.4744222285847384E-2</c:v>
                </c:pt>
                <c:pt idx="1108">
                  <c:v>2.4744222285847384E-2</c:v>
                </c:pt>
                <c:pt idx="1109">
                  <c:v>2.4744222285847384E-2</c:v>
                </c:pt>
                <c:pt idx="1110">
                  <c:v>2.4744222285847384E-2</c:v>
                </c:pt>
                <c:pt idx="1111">
                  <c:v>2.4744222285847384E-2</c:v>
                </c:pt>
                <c:pt idx="1112">
                  <c:v>2.4744222285847384E-2</c:v>
                </c:pt>
                <c:pt idx="1113">
                  <c:v>2.4744222285847384E-2</c:v>
                </c:pt>
                <c:pt idx="1114">
                  <c:v>2.4744222285847384E-2</c:v>
                </c:pt>
                <c:pt idx="1115">
                  <c:v>2.4744222285847384E-2</c:v>
                </c:pt>
                <c:pt idx="1116">
                  <c:v>2.4744222285847384E-2</c:v>
                </c:pt>
                <c:pt idx="1117">
                  <c:v>2.4744222285847384E-2</c:v>
                </c:pt>
                <c:pt idx="1118">
                  <c:v>2.4744222285847384E-2</c:v>
                </c:pt>
                <c:pt idx="1119">
                  <c:v>2.4744222285847384E-2</c:v>
                </c:pt>
                <c:pt idx="1120">
                  <c:v>2.4744222285847384E-2</c:v>
                </c:pt>
                <c:pt idx="1121">
                  <c:v>2.4744222285847384E-2</c:v>
                </c:pt>
                <c:pt idx="1122">
                  <c:v>2.4744222285847384E-2</c:v>
                </c:pt>
                <c:pt idx="1123">
                  <c:v>2.4744222285847384E-2</c:v>
                </c:pt>
                <c:pt idx="1124">
                  <c:v>2.4744222285847384E-2</c:v>
                </c:pt>
                <c:pt idx="1125">
                  <c:v>2.4744222285847384E-2</c:v>
                </c:pt>
                <c:pt idx="1126">
                  <c:v>2.4744222285847384E-2</c:v>
                </c:pt>
                <c:pt idx="1127">
                  <c:v>2.4744222285847384E-2</c:v>
                </c:pt>
                <c:pt idx="1128">
                  <c:v>2.4744222285847384E-2</c:v>
                </c:pt>
                <c:pt idx="1129">
                  <c:v>2.4744222285847384E-2</c:v>
                </c:pt>
                <c:pt idx="1130">
                  <c:v>2.4744222285847384E-2</c:v>
                </c:pt>
                <c:pt idx="1131">
                  <c:v>2.4744222285847384E-2</c:v>
                </c:pt>
                <c:pt idx="1132">
                  <c:v>2.4744222285847384E-2</c:v>
                </c:pt>
                <c:pt idx="1133">
                  <c:v>2.4744222285847384E-2</c:v>
                </c:pt>
                <c:pt idx="1134">
                  <c:v>2.4744222285847384E-2</c:v>
                </c:pt>
                <c:pt idx="1135">
                  <c:v>2.4744222285847384E-2</c:v>
                </c:pt>
                <c:pt idx="1136">
                  <c:v>2.4744222285847384E-2</c:v>
                </c:pt>
                <c:pt idx="1137">
                  <c:v>2.4744222285847384E-2</c:v>
                </c:pt>
                <c:pt idx="1138">
                  <c:v>2.4744222285847384E-2</c:v>
                </c:pt>
                <c:pt idx="1139">
                  <c:v>2.4744222285847384E-2</c:v>
                </c:pt>
                <c:pt idx="1140">
                  <c:v>2.4744222285847384E-2</c:v>
                </c:pt>
                <c:pt idx="1141">
                  <c:v>2.4744222285847384E-2</c:v>
                </c:pt>
                <c:pt idx="1142">
                  <c:v>2.4744222285847384E-2</c:v>
                </c:pt>
                <c:pt idx="1143">
                  <c:v>2.4744222285847384E-2</c:v>
                </c:pt>
                <c:pt idx="1144">
                  <c:v>2.4744222285847384E-2</c:v>
                </c:pt>
                <c:pt idx="1145">
                  <c:v>2.4744222285847384E-2</c:v>
                </c:pt>
                <c:pt idx="1146">
                  <c:v>2.4744222285847384E-2</c:v>
                </c:pt>
                <c:pt idx="1147">
                  <c:v>2.4744222285847384E-2</c:v>
                </c:pt>
                <c:pt idx="1148">
                  <c:v>2.4744222285847384E-2</c:v>
                </c:pt>
                <c:pt idx="1149">
                  <c:v>2.4744222285847384E-2</c:v>
                </c:pt>
                <c:pt idx="1150">
                  <c:v>2.4744222285847384E-2</c:v>
                </c:pt>
                <c:pt idx="1151">
                  <c:v>2.4744222285847384E-2</c:v>
                </c:pt>
                <c:pt idx="1152">
                  <c:v>2.4744222285847384E-2</c:v>
                </c:pt>
                <c:pt idx="1153">
                  <c:v>2.4744222285847384E-2</c:v>
                </c:pt>
                <c:pt idx="1154">
                  <c:v>2.4744222285847384E-2</c:v>
                </c:pt>
                <c:pt idx="1155">
                  <c:v>2.4744222285847384E-2</c:v>
                </c:pt>
                <c:pt idx="1156">
                  <c:v>2.4744222285847384E-2</c:v>
                </c:pt>
                <c:pt idx="1157">
                  <c:v>2.4744222285847384E-2</c:v>
                </c:pt>
                <c:pt idx="1158">
                  <c:v>2.4744222285847384E-2</c:v>
                </c:pt>
                <c:pt idx="1159">
                  <c:v>2.4744222285847384E-2</c:v>
                </c:pt>
                <c:pt idx="1160">
                  <c:v>2.4744222285847384E-2</c:v>
                </c:pt>
                <c:pt idx="1161">
                  <c:v>2.4744222285847384E-2</c:v>
                </c:pt>
                <c:pt idx="1162">
                  <c:v>2.4744222285847384E-2</c:v>
                </c:pt>
                <c:pt idx="1163">
                  <c:v>2.4744222285847384E-2</c:v>
                </c:pt>
                <c:pt idx="1164">
                  <c:v>2.5145846260308247E-2</c:v>
                </c:pt>
                <c:pt idx="1165">
                  <c:v>2.51458462602272E-2</c:v>
                </c:pt>
                <c:pt idx="1166">
                  <c:v>2.51458462602272E-2</c:v>
                </c:pt>
                <c:pt idx="1167">
                  <c:v>2.51458462602272E-2</c:v>
                </c:pt>
                <c:pt idx="1168">
                  <c:v>2.51458462602272E-2</c:v>
                </c:pt>
                <c:pt idx="1169">
                  <c:v>2.51458462602272E-2</c:v>
                </c:pt>
                <c:pt idx="1170">
                  <c:v>2.51458462602272E-2</c:v>
                </c:pt>
                <c:pt idx="1171">
                  <c:v>2.51458462602272E-2</c:v>
                </c:pt>
                <c:pt idx="1172">
                  <c:v>2.51458462602272E-2</c:v>
                </c:pt>
                <c:pt idx="1173">
                  <c:v>2.5145846260308247E-2</c:v>
                </c:pt>
                <c:pt idx="1174">
                  <c:v>2.51458462602272E-2</c:v>
                </c:pt>
                <c:pt idx="1175">
                  <c:v>2.51458462602272E-2</c:v>
                </c:pt>
                <c:pt idx="1176">
                  <c:v>2.51458462602272E-2</c:v>
                </c:pt>
                <c:pt idx="1177">
                  <c:v>2.5145846260308247E-2</c:v>
                </c:pt>
                <c:pt idx="1178">
                  <c:v>2.51458462602272E-2</c:v>
                </c:pt>
                <c:pt idx="1179">
                  <c:v>2.51458462602272E-2</c:v>
                </c:pt>
                <c:pt idx="1180">
                  <c:v>2.51458462602272E-2</c:v>
                </c:pt>
                <c:pt idx="1181">
                  <c:v>2.51458462602272E-2</c:v>
                </c:pt>
                <c:pt idx="1182">
                  <c:v>2.51458462602272E-2</c:v>
                </c:pt>
                <c:pt idx="1183">
                  <c:v>2.51458462602272E-2</c:v>
                </c:pt>
                <c:pt idx="1184">
                  <c:v>2.5145846260308247E-2</c:v>
                </c:pt>
                <c:pt idx="1185">
                  <c:v>2.51458462602272E-2</c:v>
                </c:pt>
                <c:pt idx="1186">
                  <c:v>2.51458462602272E-2</c:v>
                </c:pt>
                <c:pt idx="1187">
                  <c:v>2.51458462602272E-2</c:v>
                </c:pt>
                <c:pt idx="1188">
                  <c:v>2.51458462602272E-2</c:v>
                </c:pt>
                <c:pt idx="1189">
                  <c:v>2.5145846260308247E-2</c:v>
                </c:pt>
                <c:pt idx="1190">
                  <c:v>2.5145846260308247E-2</c:v>
                </c:pt>
                <c:pt idx="1191">
                  <c:v>2.5145846260308247E-2</c:v>
                </c:pt>
                <c:pt idx="1192">
                  <c:v>2.51458462602272E-2</c:v>
                </c:pt>
                <c:pt idx="1193">
                  <c:v>2.5145846260308247E-2</c:v>
                </c:pt>
                <c:pt idx="1194">
                  <c:v>2.51458462602272E-2</c:v>
                </c:pt>
                <c:pt idx="1195">
                  <c:v>2.51458462602272E-2</c:v>
                </c:pt>
                <c:pt idx="1196">
                  <c:v>2.51458462602272E-2</c:v>
                </c:pt>
                <c:pt idx="1197">
                  <c:v>2.51458462602272E-2</c:v>
                </c:pt>
                <c:pt idx="1198">
                  <c:v>2.5145846260308247E-2</c:v>
                </c:pt>
                <c:pt idx="1199">
                  <c:v>2.5145846260308247E-2</c:v>
                </c:pt>
                <c:pt idx="1200">
                  <c:v>2.51458462602272E-2</c:v>
                </c:pt>
                <c:pt idx="1201">
                  <c:v>2.51458462602272E-2</c:v>
                </c:pt>
                <c:pt idx="1202">
                  <c:v>2.51458462602272E-2</c:v>
                </c:pt>
                <c:pt idx="1203">
                  <c:v>2.5145846260308247E-2</c:v>
                </c:pt>
                <c:pt idx="1204">
                  <c:v>2.51458462602272E-2</c:v>
                </c:pt>
                <c:pt idx="1205">
                  <c:v>2.51458462602272E-2</c:v>
                </c:pt>
                <c:pt idx="1206">
                  <c:v>2.5145846260308247E-2</c:v>
                </c:pt>
                <c:pt idx="1207">
                  <c:v>2.51458462602272E-2</c:v>
                </c:pt>
                <c:pt idx="1208">
                  <c:v>2.51458462602272E-2</c:v>
                </c:pt>
                <c:pt idx="1209">
                  <c:v>2.51458462602272E-2</c:v>
                </c:pt>
                <c:pt idx="1210">
                  <c:v>2.51458462602272E-2</c:v>
                </c:pt>
                <c:pt idx="1211">
                  <c:v>2.51458462602272E-2</c:v>
                </c:pt>
                <c:pt idx="1212">
                  <c:v>2.51458462602272E-2</c:v>
                </c:pt>
                <c:pt idx="1213">
                  <c:v>2.51458462602272E-2</c:v>
                </c:pt>
                <c:pt idx="1214">
                  <c:v>2.51458462602272E-2</c:v>
                </c:pt>
                <c:pt idx="1215">
                  <c:v>2.51458462602272E-2</c:v>
                </c:pt>
                <c:pt idx="1216">
                  <c:v>2.51458462602272E-2</c:v>
                </c:pt>
                <c:pt idx="1217">
                  <c:v>2.51458462602272E-2</c:v>
                </c:pt>
                <c:pt idx="1218">
                  <c:v>2.51458462602272E-2</c:v>
                </c:pt>
                <c:pt idx="1219">
                  <c:v>2.5145846260308247E-2</c:v>
                </c:pt>
                <c:pt idx="1220">
                  <c:v>2.5145846260308247E-2</c:v>
                </c:pt>
                <c:pt idx="1221">
                  <c:v>2.51458462602272E-2</c:v>
                </c:pt>
                <c:pt idx="1222">
                  <c:v>2.5145846260308247E-2</c:v>
                </c:pt>
                <c:pt idx="1223">
                  <c:v>2.51458462602272E-2</c:v>
                </c:pt>
                <c:pt idx="1224">
                  <c:v>2.51458462602272E-2</c:v>
                </c:pt>
                <c:pt idx="1225">
                  <c:v>2.51458462602272E-2</c:v>
                </c:pt>
                <c:pt idx="1226">
                  <c:v>2.51458462602272E-2</c:v>
                </c:pt>
                <c:pt idx="1227">
                  <c:v>2.5145846260308247E-2</c:v>
                </c:pt>
                <c:pt idx="1228">
                  <c:v>2.51458462602272E-2</c:v>
                </c:pt>
                <c:pt idx="1229">
                  <c:v>2.51458462602272E-2</c:v>
                </c:pt>
                <c:pt idx="1230">
                  <c:v>2.51458462602272E-2</c:v>
                </c:pt>
                <c:pt idx="1231">
                  <c:v>2.5145846260308247E-2</c:v>
                </c:pt>
                <c:pt idx="1232">
                  <c:v>2.51458462602272E-2</c:v>
                </c:pt>
                <c:pt idx="1233">
                  <c:v>2.51458462602272E-2</c:v>
                </c:pt>
                <c:pt idx="1234">
                  <c:v>2.51458462602272E-2</c:v>
                </c:pt>
                <c:pt idx="1235">
                  <c:v>2.51458462602272E-2</c:v>
                </c:pt>
                <c:pt idx="1236">
                  <c:v>2.51458462602272E-2</c:v>
                </c:pt>
                <c:pt idx="1237">
                  <c:v>2.5145846260308247E-2</c:v>
                </c:pt>
                <c:pt idx="1238">
                  <c:v>2.51458462602272E-2</c:v>
                </c:pt>
                <c:pt idx="1239">
                  <c:v>2.51458462602272E-2</c:v>
                </c:pt>
                <c:pt idx="1240">
                  <c:v>2.51458462602272E-2</c:v>
                </c:pt>
                <c:pt idx="1241">
                  <c:v>2.51458462602272E-2</c:v>
                </c:pt>
                <c:pt idx="1242">
                  <c:v>2.51458462602272E-2</c:v>
                </c:pt>
                <c:pt idx="1243">
                  <c:v>2.5145846260308247E-2</c:v>
                </c:pt>
                <c:pt idx="1244">
                  <c:v>2.51458462602272E-2</c:v>
                </c:pt>
                <c:pt idx="1245">
                  <c:v>2.51458462602272E-2</c:v>
                </c:pt>
                <c:pt idx="1246">
                  <c:v>2.5145846260308247E-2</c:v>
                </c:pt>
                <c:pt idx="1247">
                  <c:v>2.5145846260308247E-2</c:v>
                </c:pt>
                <c:pt idx="1248">
                  <c:v>2.51458462602272E-2</c:v>
                </c:pt>
                <c:pt idx="1249">
                  <c:v>2.51458462602272E-2</c:v>
                </c:pt>
                <c:pt idx="1250">
                  <c:v>2.51458462602272E-2</c:v>
                </c:pt>
                <c:pt idx="1251">
                  <c:v>2.51458462602272E-2</c:v>
                </c:pt>
                <c:pt idx="1252">
                  <c:v>2.51458462602272E-2</c:v>
                </c:pt>
                <c:pt idx="1253">
                  <c:v>2.51458462602272E-2</c:v>
                </c:pt>
                <c:pt idx="1254">
                  <c:v>2.51458462602272E-2</c:v>
                </c:pt>
                <c:pt idx="1255">
                  <c:v>2.5145846260308247E-2</c:v>
                </c:pt>
                <c:pt idx="1256">
                  <c:v>2.51458462602272E-2</c:v>
                </c:pt>
                <c:pt idx="1257">
                  <c:v>2.51458462602272E-2</c:v>
                </c:pt>
                <c:pt idx="1258">
                  <c:v>2.51458462602272E-2</c:v>
                </c:pt>
                <c:pt idx="1259">
                  <c:v>2.51458462602272E-2</c:v>
                </c:pt>
                <c:pt idx="1260">
                  <c:v>2.5145846260308247E-2</c:v>
                </c:pt>
                <c:pt idx="1261">
                  <c:v>2.5145846260308247E-2</c:v>
                </c:pt>
                <c:pt idx="1262">
                  <c:v>2.5145846260308247E-2</c:v>
                </c:pt>
                <c:pt idx="1263">
                  <c:v>2.51458462602272E-2</c:v>
                </c:pt>
                <c:pt idx="1264">
                  <c:v>2.51458462602272E-2</c:v>
                </c:pt>
                <c:pt idx="1265">
                  <c:v>2.5145846260308247E-2</c:v>
                </c:pt>
                <c:pt idx="1266">
                  <c:v>2.51458462602272E-2</c:v>
                </c:pt>
                <c:pt idx="1267">
                  <c:v>2.51458462602272E-2</c:v>
                </c:pt>
                <c:pt idx="1268">
                  <c:v>2.51458462602272E-2</c:v>
                </c:pt>
                <c:pt idx="1269">
                  <c:v>2.51458462602272E-2</c:v>
                </c:pt>
                <c:pt idx="1270">
                  <c:v>2.51458462602272E-2</c:v>
                </c:pt>
                <c:pt idx="1271">
                  <c:v>2.5145846260308247E-2</c:v>
                </c:pt>
                <c:pt idx="1272">
                  <c:v>2.51458462602272E-2</c:v>
                </c:pt>
                <c:pt idx="1273">
                  <c:v>2.51458462602272E-2</c:v>
                </c:pt>
                <c:pt idx="1274">
                  <c:v>2.51458462602272E-2</c:v>
                </c:pt>
                <c:pt idx="1275">
                  <c:v>2.51458462602272E-2</c:v>
                </c:pt>
                <c:pt idx="1276">
                  <c:v>2.51458462602272E-2</c:v>
                </c:pt>
                <c:pt idx="1277">
                  <c:v>2.51458462602272E-2</c:v>
                </c:pt>
                <c:pt idx="1278">
                  <c:v>2.51458462602272E-2</c:v>
                </c:pt>
                <c:pt idx="1279">
                  <c:v>2.5145846260308247E-2</c:v>
                </c:pt>
                <c:pt idx="1280">
                  <c:v>2.51458462602272E-2</c:v>
                </c:pt>
                <c:pt idx="1281">
                  <c:v>2.51458462602272E-2</c:v>
                </c:pt>
                <c:pt idx="1282">
                  <c:v>2.5145846260308247E-2</c:v>
                </c:pt>
                <c:pt idx="1283">
                  <c:v>2.5145846260308247E-2</c:v>
                </c:pt>
                <c:pt idx="1284">
                  <c:v>2.5145846260308247E-2</c:v>
                </c:pt>
                <c:pt idx="1285">
                  <c:v>2.51458462602272E-2</c:v>
                </c:pt>
                <c:pt idx="1286">
                  <c:v>2.5145846260308247E-2</c:v>
                </c:pt>
                <c:pt idx="1287">
                  <c:v>2.5145846260308247E-2</c:v>
                </c:pt>
                <c:pt idx="1288">
                  <c:v>2.5145846260308247E-2</c:v>
                </c:pt>
                <c:pt idx="1289">
                  <c:v>2.5145846260308247E-2</c:v>
                </c:pt>
                <c:pt idx="1290">
                  <c:v>2.51458462602272E-2</c:v>
                </c:pt>
                <c:pt idx="1291">
                  <c:v>2.51458462602272E-2</c:v>
                </c:pt>
                <c:pt idx="1292">
                  <c:v>2.51458462602272E-2</c:v>
                </c:pt>
                <c:pt idx="1293">
                  <c:v>2.5145846260308247E-2</c:v>
                </c:pt>
                <c:pt idx="1294">
                  <c:v>2.51458462602272E-2</c:v>
                </c:pt>
                <c:pt idx="1295">
                  <c:v>2.51458462602272E-2</c:v>
                </c:pt>
                <c:pt idx="1296">
                  <c:v>2.5145846260308247E-2</c:v>
                </c:pt>
                <c:pt idx="1297">
                  <c:v>2.5145846260308247E-2</c:v>
                </c:pt>
                <c:pt idx="1298">
                  <c:v>2.5145846260308247E-2</c:v>
                </c:pt>
                <c:pt idx="1299">
                  <c:v>2.51458462602272E-2</c:v>
                </c:pt>
                <c:pt idx="1300">
                  <c:v>2.51458462602272E-2</c:v>
                </c:pt>
                <c:pt idx="1301">
                  <c:v>2.51458462602272E-2</c:v>
                </c:pt>
                <c:pt idx="1302">
                  <c:v>2.5145846260308247E-2</c:v>
                </c:pt>
                <c:pt idx="1303">
                  <c:v>2.51458462602272E-2</c:v>
                </c:pt>
                <c:pt idx="1304">
                  <c:v>2.51458462602272E-2</c:v>
                </c:pt>
                <c:pt idx="1305">
                  <c:v>2.5145846260308247E-2</c:v>
                </c:pt>
                <c:pt idx="1306">
                  <c:v>2.5145846260308247E-2</c:v>
                </c:pt>
                <c:pt idx="1307">
                  <c:v>2.51458462602272E-2</c:v>
                </c:pt>
                <c:pt idx="1308">
                  <c:v>2.51458462602272E-2</c:v>
                </c:pt>
                <c:pt idx="1309">
                  <c:v>2.51458462602272E-2</c:v>
                </c:pt>
                <c:pt idx="1310">
                  <c:v>2.5145846260308247E-2</c:v>
                </c:pt>
                <c:pt idx="1311">
                  <c:v>2.5145846260308247E-2</c:v>
                </c:pt>
                <c:pt idx="1312">
                  <c:v>2.51458462602272E-2</c:v>
                </c:pt>
                <c:pt idx="1313">
                  <c:v>2.51458462602272E-2</c:v>
                </c:pt>
                <c:pt idx="1314">
                  <c:v>2.5145846260308247E-2</c:v>
                </c:pt>
                <c:pt idx="1315">
                  <c:v>2.51458462602272E-2</c:v>
                </c:pt>
                <c:pt idx="1316">
                  <c:v>2.51458462602272E-2</c:v>
                </c:pt>
                <c:pt idx="1317">
                  <c:v>2.51458462602272E-2</c:v>
                </c:pt>
                <c:pt idx="1318">
                  <c:v>2.5145846260308247E-2</c:v>
                </c:pt>
                <c:pt idx="1319">
                  <c:v>2.5145846260308247E-2</c:v>
                </c:pt>
                <c:pt idx="1320">
                  <c:v>2.5145846260308247E-2</c:v>
                </c:pt>
                <c:pt idx="1321">
                  <c:v>2.5145846260308247E-2</c:v>
                </c:pt>
                <c:pt idx="1322">
                  <c:v>2.5145846260308247E-2</c:v>
                </c:pt>
                <c:pt idx="1323">
                  <c:v>2.51458462602272E-2</c:v>
                </c:pt>
                <c:pt idx="1324">
                  <c:v>2.51458462602272E-2</c:v>
                </c:pt>
                <c:pt idx="1325">
                  <c:v>2.51458462602272E-2</c:v>
                </c:pt>
                <c:pt idx="1326">
                  <c:v>2.51458462602272E-2</c:v>
                </c:pt>
                <c:pt idx="1327">
                  <c:v>2.51458462602272E-2</c:v>
                </c:pt>
                <c:pt idx="1328">
                  <c:v>2.51458462602272E-2</c:v>
                </c:pt>
                <c:pt idx="1329">
                  <c:v>2.5145846260308247E-2</c:v>
                </c:pt>
                <c:pt idx="1330">
                  <c:v>2.51458462602272E-2</c:v>
                </c:pt>
                <c:pt idx="1331">
                  <c:v>2.51458462602272E-2</c:v>
                </c:pt>
                <c:pt idx="1332">
                  <c:v>2.51458462602272E-2</c:v>
                </c:pt>
                <c:pt idx="1333">
                  <c:v>2.5145846260308247E-2</c:v>
                </c:pt>
                <c:pt idx="1334">
                  <c:v>2.51458462602272E-2</c:v>
                </c:pt>
                <c:pt idx="1335">
                  <c:v>2.5145846260308247E-2</c:v>
                </c:pt>
                <c:pt idx="1336">
                  <c:v>2.5145846260308247E-2</c:v>
                </c:pt>
                <c:pt idx="1337">
                  <c:v>2.5145846260308247E-2</c:v>
                </c:pt>
                <c:pt idx="1338">
                  <c:v>2.51458462602272E-2</c:v>
                </c:pt>
                <c:pt idx="1339">
                  <c:v>2.51458462602272E-2</c:v>
                </c:pt>
                <c:pt idx="1340">
                  <c:v>2.51458462602272E-2</c:v>
                </c:pt>
                <c:pt idx="1341">
                  <c:v>2.5145846260308247E-2</c:v>
                </c:pt>
                <c:pt idx="1342">
                  <c:v>2.51458462602272E-2</c:v>
                </c:pt>
                <c:pt idx="1343">
                  <c:v>2.5145846260308247E-2</c:v>
                </c:pt>
                <c:pt idx="1344">
                  <c:v>2.51458462602272E-2</c:v>
                </c:pt>
                <c:pt idx="1345">
                  <c:v>2.51458462602272E-2</c:v>
                </c:pt>
                <c:pt idx="1346">
                  <c:v>2.51458462602272E-2</c:v>
                </c:pt>
                <c:pt idx="1347">
                  <c:v>2.4893119171612854E-2</c:v>
                </c:pt>
                <c:pt idx="1348">
                  <c:v>2.4893119171612854E-2</c:v>
                </c:pt>
                <c:pt idx="1349">
                  <c:v>2.4893119171612854E-2</c:v>
                </c:pt>
                <c:pt idx="1350">
                  <c:v>2.4893119171612854E-2</c:v>
                </c:pt>
                <c:pt idx="1351">
                  <c:v>2.4893119171612854E-2</c:v>
                </c:pt>
                <c:pt idx="1352">
                  <c:v>2.4893119171612854E-2</c:v>
                </c:pt>
                <c:pt idx="1353">
                  <c:v>2.4893119171612854E-2</c:v>
                </c:pt>
                <c:pt idx="1354">
                  <c:v>2.4893119171612854E-2</c:v>
                </c:pt>
                <c:pt idx="1355">
                  <c:v>2.4893119171612854E-2</c:v>
                </c:pt>
                <c:pt idx="1356">
                  <c:v>2.4893119171612854E-2</c:v>
                </c:pt>
                <c:pt idx="1357">
                  <c:v>2.4893119171612854E-2</c:v>
                </c:pt>
                <c:pt idx="1358">
                  <c:v>2.4893119171612854E-2</c:v>
                </c:pt>
                <c:pt idx="1359">
                  <c:v>2.4893119171612854E-2</c:v>
                </c:pt>
                <c:pt idx="1360">
                  <c:v>2.4893119171612854E-2</c:v>
                </c:pt>
                <c:pt idx="1361">
                  <c:v>2.4893119171612854E-2</c:v>
                </c:pt>
                <c:pt idx="1362">
                  <c:v>2.4893119171612854E-2</c:v>
                </c:pt>
                <c:pt idx="1363">
                  <c:v>2.4893119171612854E-2</c:v>
                </c:pt>
                <c:pt idx="1364">
                  <c:v>2.4893119171612854E-2</c:v>
                </c:pt>
                <c:pt idx="1365">
                  <c:v>2.4893119171612854E-2</c:v>
                </c:pt>
                <c:pt idx="1366">
                  <c:v>2.4893119171612854E-2</c:v>
                </c:pt>
                <c:pt idx="1367">
                  <c:v>2.4893119171612854E-2</c:v>
                </c:pt>
                <c:pt idx="1368">
                  <c:v>2.4893119171612854E-2</c:v>
                </c:pt>
                <c:pt idx="1369">
                  <c:v>2.4893119171612854E-2</c:v>
                </c:pt>
                <c:pt idx="1370">
                  <c:v>2.4893119171612854E-2</c:v>
                </c:pt>
                <c:pt idx="1371">
                  <c:v>2.4893119171612854E-2</c:v>
                </c:pt>
                <c:pt idx="1372">
                  <c:v>2.4893119171612854E-2</c:v>
                </c:pt>
                <c:pt idx="1373">
                  <c:v>2.4893119171612854E-2</c:v>
                </c:pt>
                <c:pt idx="1374">
                  <c:v>2.4893119171612854E-2</c:v>
                </c:pt>
                <c:pt idx="1375">
                  <c:v>2.4893119171612854E-2</c:v>
                </c:pt>
                <c:pt idx="1376">
                  <c:v>2.4893119171612854E-2</c:v>
                </c:pt>
                <c:pt idx="1377">
                  <c:v>2.4893119171612854E-2</c:v>
                </c:pt>
                <c:pt idx="1378">
                  <c:v>2.4893119171612854E-2</c:v>
                </c:pt>
                <c:pt idx="1379">
                  <c:v>2.4893119171612854E-2</c:v>
                </c:pt>
                <c:pt idx="1380">
                  <c:v>2.4893119171612854E-2</c:v>
                </c:pt>
                <c:pt idx="1381">
                  <c:v>2.4893119171612854E-2</c:v>
                </c:pt>
                <c:pt idx="1382">
                  <c:v>2.4893119171612854E-2</c:v>
                </c:pt>
                <c:pt idx="1383">
                  <c:v>2.4893119171612854E-2</c:v>
                </c:pt>
                <c:pt idx="1384">
                  <c:v>2.4893119171612854E-2</c:v>
                </c:pt>
                <c:pt idx="1385">
                  <c:v>2.4893119171612854E-2</c:v>
                </c:pt>
                <c:pt idx="1386">
                  <c:v>2.4893119171612854E-2</c:v>
                </c:pt>
                <c:pt idx="1387">
                  <c:v>2.4893119171612854E-2</c:v>
                </c:pt>
                <c:pt idx="1388">
                  <c:v>2.4893119171612854E-2</c:v>
                </c:pt>
                <c:pt idx="1389">
                  <c:v>2.4893119171612854E-2</c:v>
                </c:pt>
                <c:pt idx="1390">
                  <c:v>2.4893119171612854E-2</c:v>
                </c:pt>
                <c:pt idx="1391">
                  <c:v>2.4893119171612854E-2</c:v>
                </c:pt>
                <c:pt idx="1392">
                  <c:v>2.4893119171612854E-2</c:v>
                </c:pt>
                <c:pt idx="1393">
                  <c:v>2.4893119171612854E-2</c:v>
                </c:pt>
                <c:pt idx="1394">
                  <c:v>2.4893119171612854E-2</c:v>
                </c:pt>
                <c:pt idx="1395">
                  <c:v>2.4893119171612854E-2</c:v>
                </c:pt>
                <c:pt idx="1396">
                  <c:v>2.4893119171612854E-2</c:v>
                </c:pt>
                <c:pt idx="1397">
                  <c:v>2.4893119171612854E-2</c:v>
                </c:pt>
                <c:pt idx="1398">
                  <c:v>2.4893119171612854E-2</c:v>
                </c:pt>
                <c:pt idx="1399">
                  <c:v>2.4893119171612854E-2</c:v>
                </c:pt>
                <c:pt idx="1400">
                  <c:v>2.4893119171612854E-2</c:v>
                </c:pt>
                <c:pt idx="1401">
                  <c:v>2.4893119171612854E-2</c:v>
                </c:pt>
                <c:pt idx="1402">
                  <c:v>2.4893119171612854E-2</c:v>
                </c:pt>
                <c:pt idx="1403">
                  <c:v>2.4893119171612854E-2</c:v>
                </c:pt>
                <c:pt idx="1404">
                  <c:v>2.4893119171612854E-2</c:v>
                </c:pt>
                <c:pt idx="1405">
                  <c:v>2.4893119171612854E-2</c:v>
                </c:pt>
                <c:pt idx="1406">
                  <c:v>2.4893119171612854E-2</c:v>
                </c:pt>
                <c:pt idx="1407">
                  <c:v>2.4893119171612854E-2</c:v>
                </c:pt>
                <c:pt idx="1408">
                  <c:v>2.4893119171612854E-2</c:v>
                </c:pt>
                <c:pt idx="1409">
                  <c:v>2.4893119171612854E-2</c:v>
                </c:pt>
                <c:pt idx="1410">
                  <c:v>2.4893119171612854E-2</c:v>
                </c:pt>
                <c:pt idx="1411">
                  <c:v>2.4893119171612854E-2</c:v>
                </c:pt>
                <c:pt idx="1412">
                  <c:v>2.4893119171612854E-2</c:v>
                </c:pt>
                <c:pt idx="1413">
                  <c:v>2.4893119171612854E-2</c:v>
                </c:pt>
                <c:pt idx="1414">
                  <c:v>2.4893119171612854E-2</c:v>
                </c:pt>
                <c:pt idx="1415">
                  <c:v>2.4893119171612854E-2</c:v>
                </c:pt>
                <c:pt idx="1416">
                  <c:v>2.4893119171612854E-2</c:v>
                </c:pt>
                <c:pt idx="1417">
                  <c:v>2.4893119171612854E-2</c:v>
                </c:pt>
                <c:pt idx="1418">
                  <c:v>2.4893119171612854E-2</c:v>
                </c:pt>
                <c:pt idx="1419">
                  <c:v>2.4893119171612854E-2</c:v>
                </c:pt>
                <c:pt idx="1420">
                  <c:v>2.4893119171612854E-2</c:v>
                </c:pt>
                <c:pt idx="1421">
                  <c:v>2.4893119171612854E-2</c:v>
                </c:pt>
                <c:pt idx="1422">
                  <c:v>2.4893119171612854E-2</c:v>
                </c:pt>
                <c:pt idx="1423">
                  <c:v>2.4893119171612854E-2</c:v>
                </c:pt>
                <c:pt idx="1424">
                  <c:v>2.4893119171612854E-2</c:v>
                </c:pt>
                <c:pt idx="1425">
                  <c:v>2.4893119171612854E-2</c:v>
                </c:pt>
                <c:pt idx="1426">
                  <c:v>2.4893119171612854E-2</c:v>
                </c:pt>
                <c:pt idx="1427">
                  <c:v>2.4893119171531808E-2</c:v>
                </c:pt>
                <c:pt idx="1428">
                  <c:v>2.4893119171612854E-2</c:v>
                </c:pt>
                <c:pt idx="1429">
                  <c:v>2.4893119171612854E-2</c:v>
                </c:pt>
                <c:pt idx="1430">
                  <c:v>2.4893119171612854E-2</c:v>
                </c:pt>
                <c:pt idx="1431">
                  <c:v>2.4893119171612854E-2</c:v>
                </c:pt>
                <c:pt idx="1432">
                  <c:v>2.4893119171612854E-2</c:v>
                </c:pt>
                <c:pt idx="1433">
                  <c:v>2.4893119171612854E-2</c:v>
                </c:pt>
                <c:pt idx="1434">
                  <c:v>2.4893119171531808E-2</c:v>
                </c:pt>
                <c:pt idx="1435">
                  <c:v>2.4893119171612854E-2</c:v>
                </c:pt>
                <c:pt idx="1436">
                  <c:v>2.4893119171612854E-2</c:v>
                </c:pt>
                <c:pt idx="1437">
                  <c:v>2.4893119171612854E-2</c:v>
                </c:pt>
                <c:pt idx="1438">
                  <c:v>2.4893119171612854E-2</c:v>
                </c:pt>
                <c:pt idx="1439">
                  <c:v>2.4893119171612854E-2</c:v>
                </c:pt>
                <c:pt idx="1440">
                  <c:v>2.4893119171612854E-2</c:v>
                </c:pt>
                <c:pt idx="1441">
                  <c:v>2.4893119171612854E-2</c:v>
                </c:pt>
                <c:pt idx="1442">
                  <c:v>2.4893119171612854E-2</c:v>
                </c:pt>
                <c:pt idx="1443">
                  <c:v>2.4893119171612854E-2</c:v>
                </c:pt>
                <c:pt idx="1444">
                  <c:v>2.4893119171612854E-2</c:v>
                </c:pt>
                <c:pt idx="1445">
                  <c:v>2.4893119171612854E-2</c:v>
                </c:pt>
                <c:pt idx="1446">
                  <c:v>2.4893119171612854E-2</c:v>
                </c:pt>
                <c:pt idx="1447">
                  <c:v>2.4893119171612854E-2</c:v>
                </c:pt>
                <c:pt idx="1448">
                  <c:v>2.4893119171612854E-2</c:v>
                </c:pt>
                <c:pt idx="1449">
                  <c:v>2.4893119171612854E-2</c:v>
                </c:pt>
                <c:pt idx="1450">
                  <c:v>2.4893119171612854E-2</c:v>
                </c:pt>
                <c:pt idx="1451">
                  <c:v>2.4893119171612854E-2</c:v>
                </c:pt>
                <c:pt idx="1452">
                  <c:v>2.4893119171612854E-2</c:v>
                </c:pt>
                <c:pt idx="1453">
                  <c:v>2.4893119171612854E-2</c:v>
                </c:pt>
                <c:pt idx="1454">
                  <c:v>2.4893119171612854E-2</c:v>
                </c:pt>
                <c:pt idx="1455">
                  <c:v>2.4893119171612854E-2</c:v>
                </c:pt>
                <c:pt idx="1456">
                  <c:v>2.4893119171612854E-2</c:v>
                </c:pt>
                <c:pt idx="1457">
                  <c:v>2.4893119171612854E-2</c:v>
                </c:pt>
                <c:pt idx="1458">
                  <c:v>2.4893119171612854E-2</c:v>
                </c:pt>
                <c:pt idx="1459">
                  <c:v>2.4893119171612854E-2</c:v>
                </c:pt>
                <c:pt idx="1460">
                  <c:v>2.4893119171612854E-2</c:v>
                </c:pt>
                <c:pt idx="1461">
                  <c:v>2.4893119171612854E-2</c:v>
                </c:pt>
                <c:pt idx="1462">
                  <c:v>2.4893119171612854E-2</c:v>
                </c:pt>
                <c:pt idx="1463">
                  <c:v>2.4893119171612854E-2</c:v>
                </c:pt>
                <c:pt idx="1464">
                  <c:v>2.4893119171612854E-2</c:v>
                </c:pt>
                <c:pt idx="1465">
                  <c:v>2.4893119171612854E-2</c:v>
                </c:pt>
                <c:pt idx="1466">
                  <c:v>2.4893119171612854E-2</c:v>
                </c:pt>
                <c:pt idx="1467">
                  <c:v>2.4893119171612854E-2</c:v>
                </c:pt>
                <c:pt idx="1468">
                  <c:v>2.4893119171612854E-2</c:v>
                </c:pt>
                <c:pt idx="1469">
                  <c:v>2.4893119171612854E-2</c:v>
                </c:pt>
                <c:pt idx="1470">
                  <c:v>2.4893119171612854E-2</c:v>
                </c:pt>
                <c:pt idx="1471">
                  <c:v>2.4893119171612854E-2</c:v>
                </c:pt>
                <c:pt idx="1472">
                  <c:v>2.4893119171612854E-2</c:v>
                </c:pt>
                <c:pt idx="1473">
                  <c:v>2.4893119171612854E-2</c:v>
                </c:pt>
                <c:pt idx="1474">
                  <c:v>2.4893119171612854E-2</c:v>
                </c:pt>
                <c:pt idx="1475">
                  <c:v>2.4893119171612854E-2</c:v>
                </c:pt>
                <c:pt idx="1476">
                  <c:v>2.4893119171612854E-2</c:v>
                </c:pt>
                <c:pt idx="1477">
                  <c:v>2.4893119171612854E-2</c:v>
                </c:pt>
                <c:pt idx="1478">
                  <c:v>2.4893119171612854E-2</c:v>
                </c:pt>
                <c:pt idx="1479">
                  <c:v>2.4893119171612854E-2</c:v>
                </c:pt>
                <c:pt idx="1480">
                  <c:v>2.4893119171612854E-2</c:v>
                </c:pt>
                <c:pt idx="1481">
                  <c:v>2.4893119171612854E-2</c:v>
                </c:pt>
                <c:pt idx="1482">
                  <c:v>2.4893119171612854E-2</c:v>
                </c:pt>
                <c:pt idx="1483">
                  <c:v>2.4893119171612854E-2</c:v>
                </c:pt>
                <c:pt idx="1484">
                  <c:v>2.4893119171612854E-2</c:v>
                </c:pt>
                <c:pt idx="1485">
                  <c:v>2.4893119171612854E-2</c:v>
                </c:pt>
                <c:pt idx="1486">
                  <c:v>2.4893119171612854E-2</c:v>
                </c:pt>
                <c:pt idx="1487">
                  <c:v>2.4893119171612854E-2</c:v>
                </c:pt>
                <c:pt idx="1488">
                  <c:v>2.4893119171612854E-2</c:v>
                </c:pt>
                <c:pt idx="1489">
                  <c:v>2.4893119171612854E-2</c:v>
                </c:pt>
                <c:pt idx="1490">
                  <c:v>2.4893119171612854E-2</c:v>
                </c:pt>
                <c:pt idx="1491">
                  <c:v>2.4893119171612854E-2</c:v>
                </c:pt>
                <c:pt idx="1492">
                  <c:v>2.4893119171612854E-2</c:v>
                </c:pt>
                <c:pt idx="1493">
                  <c:v>2.4893119171612854E-2</c:v>
                </c:pt>
                <c:pt idx="1494">
                  <c:v>2.4893119171612854E-2</c:v>
                </c:pt>
                <c:pt idx="1495">
                  <c:v>2.4893119171612854E-2</c:v>
                </c:pt>
                <c:pt idx="1496">
                  <c:v>2.4893119171612854E-2</c:v>
                </c:pt>
                <c:pt idx="1497">
                  <c:v>2.4893119171612854E-2</c:v>
                </c:pt>
                <c:pt idx="1498">
                  <c:v>2.4893119171612854E-2</c:v>
                </c:pt>
                <c:pt idx="1499">
                  <c:v>2.4893119171612854E-2</c:v>
                </c:pt>
                <c:pt idx="1500">
                  <c:v>2.4893119171612854E-2</c:v>
                </c:pt>
                <c:pt idx="1501">
                  <c:v>2.4893119171612854E-2</c:v>
                </c:pt>
                <c:pt idx="1502">
                  <c:v>2.4893119171612854E-2</c:v>
                </c:pt>
                <c:pt idx="1503">
                  <c:v>2.4893119171612854E-2</c:v>
                </c:pt>
                <c:pt idx="1504">
                  <c:v>2.4893119171612854E-2</c:v>
                </c:pt>
                <c:pt idx="1505">
                  <c:v>2.4893119171612854E-2</c:v>
                </c:pt>
                <c:pt idx="1506">
                  <c:v>2.4893119171612854E-2</c:v>
                </c:pt>
                <c:pt idx="1507">
                  <c:v>2.4893119171612854E-2</c:v>
                </c:pt>
                <c:pt idx="1508">
                  <c:v>2.4893119171612854E-2</c:v>
                </c:pt>
                <c:pt idx="1509">
                  <c:v>2.4893119171612854E-2</c:v>
                </c:pt>
                <c:pt idx="1510">
                  <c:v>2.4893119171612854E-2</c:v>
                </c:pt>
                <c:pt idx="1511">
                  <c:v>2.4893119171612854E-2</c:v>
                </c:pt>
                <c:pt idx="1512">
                  <c:v>2.4893119171612854E-2</c:v>
                </c:pt>
                <c:pt idx="1513">
                  <c:v>2.4893119171612854E-2</c:v>
                </c:pt>
                <c:pt idx="1514">
                  <c:v>2.4893119171531808E-2</c:v>
                </c:pt>
                <c:pt idx="1515">
                  <c:v>2.4893119171612854E-2</c:v>
                </c:pt>
                <c:pt idx="1516">
                  <c:v>2.4893119171612854E-2</c:v>
                </c:pt>
                <c:pt idx="1517">
                  <c:v>2.4893119171612854E-2</c:v>
                </c:pt>
                <c:pt idx="1518">
                  <c:v>2.4893119171612854E-2</c:v>
                </c:pt>
                <c:pt idx="1519">
                  <c:v>2.4893119171612854E-2</c:v>
                </c:pt>
                <c:pt idx="1520">
                  <c:v>2.4893119171612854E-2</c:v>
                </c:pt>
                <c:pt idx="1521">
                  <c:v>2.4893119171612854E-2</c:v>
                </c:pt>
                <c:pt idx="1522">
                  <c:v>2.4893119171612854E-2</c:v>
                </c:pt>
                <c:pt idx="1523">
                  <c:v>2.4893119171612854E-2</c:v>
                </c:pt>
                <c:pt idx="1524">
                  <c:v>2.4893119171612854E-2</c:v>
                </c:pt>
                <c:pt idx="1525">
                  <c:v>2.4893119171612854E-2</c:v>
                </c:pt>
                <c:pt idx="1526">
                  <c:v>2.4893119171612854E-2</c:v>
                </c:pt>
                <c:pt idx="1527">
                  <c:v>2.4893119171612854E-2</c:v>
                </c:pt>
                <c:pt idx="1528">
                  <c:v>2.4893119171531808E-2</c:v>
                </c:pt>
                <c:pt idx="1529">
                  <c:v>2.4893119171612854E-2</c:v>
                </c:pt>
                <c:pt idx="1530">
                  <c:v>2.4893119171612854E-2</c:v>
                </c:pt>
                <c:pt idx="1531">
                  <c:v>2.4893119171612854E-2</c:v>
                </c:pt>
                <c:pt idx="1532">
                  <c:v>2.4893119171612854E-2</c:v>
                </c:pt>
                <c:pt idx="1533">
                  <c:v>2.5620110228042892E-2</c:v>
                </c:pt>
                <c:pt idx="1534">
                  <c:v>2.5620110228042892E-2</c:v>
                </c:pt>
                <c:pt idx="1535">
                  <c:v>2.5620110228042892E-2</c:v>
                </c:pt>
                <c:pt idx="1536">
                  <c:v>2.5620110228042892E-2</c:v>
                </c:pt>
                <c:pt idx="1537">
                  <c:v>2.5620110228123938E-2</c:v>
                </c:pt>
                <c:pt idx="1538">
                  <c:v>2.5620110228123938E-2</c:v>
                </c:pt>
                <c:pt idx="1539">
                  <c:v>2.5620110228042892E-2</c:v>
                </c:pt>
                <c:pt idx="1540">
                  <c:v>2.5620110228042892E-2</c:v>
                </c:pt>
                <c:pt idx="1541">
                  <c:v>2.5620110228042892E-2</c:v>
                </c:pt>
                <c:pt idx="1542">
                  <c:v>2.5620110228042892E-2</c:v>
                </c:pt>
                <c:pt idx="1543">
                  <c:v>2.5620110228123938E-2</c:v>
                </c:pt>
                <c:pt idx="1544">
                  <c:v>2.5620110228042892E-2</c:v>
                </c:pt>
                <c:pt idx="1545">
                  <c:v>2.5620110228123938E-2</c:v>
                </c:pt>
                <c:pt idx="1546">
                  <c:v>2.5620110228042892E-2</c:v>
                </c:pt>
                <c:pt idx="1547">
                  <c:v>2.5620110228042892E-2</c:v>
                </c:pt>
                <c:pt idx="1548">
                  <c:v>2.5620110228042892E-2</c:v>
                </c:pt>
                <c:pt idx="1549">
                  <c:v>2.5620110228123938E-2</c:v>
                </c:pt>
                <c:pt idx="1550">
                  <c:v>2.5620110228123938E-2</c:v>
                </c:pt>
                <c:pt idx="1551">
                  <c:v>2.5620110228042892E-2</c:v>
                </c:pt>
                <c:pt idx="1552">
                  <c:v>2.5620110228042892E-2</c:v>
                </c:pt>
                <c:pt idx="1553">
                  <c:v>2.5620110228123938E-2</c:v>
                </c:pt>
                <c:pt idx="1554">
                  <c:v>2.5620110228042892E-2</c:v>
                </c:pt>
                <c:pt idx="1555">
                  <c:v>2.5620110228042892E-2</c:v>
                </c:pt>
                <c:pt idx="1556">
                  <c:v>2.5620110228123938E-2</c:v>
                </c:pt>
                <c:pt idx="1557">
                  <c:v>2.5620110228123938E-2</c:v>
                </c:pt>
                <c:pt idx="1558">
                  <c:v>2.5620110228042892E-2</c:v>
                </c:pt>
                <c:pt idx="1559">
                  <c:v>2.5620110228123938E-2</c:v>
                </c:pt>
                <c:pt idx="1560">
                  <c:v>2.5620110228042892E-2</c:v>
                </c:pt>
                <c:pt idx="1561">
                  <c:v>2.5620110228123938E-2</c:v>
                </c:pt>
                <c:pt idx="1562">
                  <c:v>2.5620110228042892E-2</c:v>
                </c:pt>
                <c:pt idx="1563">
                  <c:v>2.5620110228123938E-2</c:v>
                </c:pt>
                <c:pt idx="1564">
                  <c:v>2.5620110228042892E-2</c:v>
                </c:pt>
                <c:pt idx="1565">
                  <c:v>2.5620110228042892E-2</c:v>
                </c:pt>
                <c:pt idx="1566">
                  <c:v>2.5620110228123938E-2</c:v>
                </c:pt>
                <c:pt idx="1567">
                  <c:v>2.5620110228123938E-2</c:v>
                </c:pt>
                <c:pt idx="1568">
                  <c:v>2.5620110228123938E-2</c:v>
                </c:pt>
                <c:pt idx="1569">
                  <c:v>2.5620110228042892E-2</c:v>
                </c:pt>
                <c:pt idx="1570">
                  <c:v>2.5620110228042892E-2</c:v>
                </c:pt>
                <c:pt idx="1571">
                  <c:v>2.5620110228042892E-2</c:v>
                </c:pt>
                <c:pt idx="1572">
                  <c:v>2.5620110228042892E-2</c:v>
                </c:pt>
                <c:pt idx="1573">
                  <c:v>2.5620110228042892E-2</c:v>
                </c:pt>
                <c:pt idx="1574">
                  <c:v>2.5620110228042892E-2</c:v>
                </c:pt>
                <c:pt idx="1575">
                  <c:v>2.5620110228042892E-2</c:v>
                </c:pt>
                <c:pt idx="1576">
                  <c:v>2.5620110228042892E-2</c:v>
                </c:pt>
                <c:pt idx="1577">
                  <c:v>2.5620110228042892E-2</c:v>
                </c:pt>
                <c:pt idx="1578">
                  <c:v>2.5620110228123938E-2</c:v>
                </c:pt>
                <c:pt idx="1579">
                  <c:v>2.5620110228042892E-2</c:v>
                </c:pt>
                <c:pt idx="1580">
                  <c:v>2.5620110228042892E-2</c:v>
                </c:pt>
                <c:pt idx="1581">
                  <c:v>2.5620110228042892E-2</c:v>
                </c:pt>
                <c:pt idx="1582">
                  <c:v>2.5620110228042892E-2</c:v>
                </c:pt>
                <c:pt idx="1583">
                  <c:v>2.5620110228042892E-2</c:v>
                </c:pt>
                <c:pt idx="1584">
                  <c:v>2.5620110228123938E-2</c:v>
                </c:pt>
                <c:pt idx="1585">
                  <c:v>2.5620110228042892E-2</c:v>
                </c:pt>
                <c:pt idx="1586">
                  <c:v>2.5620110228042892E-2</c:v>
                </c:pt>
                <c:pt idx="1587">
                  <c:v>2.5620110228123938E-2</c:v>
                </c:pt>
                <c:pt idx="1588">
                  <c:v>2.5620110228042892E-2</c:v>
                </c:pt>
                <c:pt idx="1589">
                  <c:v>2.5620110228042892E-2</c:v>
                </c:pt>
                <c:pt idx="1590">
                  <c:v>2.5620110228042892E-2</c:v>
                </c:pt>
                <c:pt idx="1591">
                  <c:v>2.5620110228042892E-2</c:v>
                </c:pt>
                <c:pt idx="1592">
                  <c:v>2.5620110228042892E-2</c:v>
                </c:pt>
                <c:pt idx="1593">
                  <c:v>2.5620110228042892E-2</c:v>
                </c:pt>
                <c:pt idx="1594">
                  <c:v>2.5620110228123938E-2</c:v>
                </c:pt>
                <c:pt idx="1595">
                  <c:v>2.5620110228123938E-2</c:v>
                </c:pt>
                <c:pt idx="1596">
                  <c:v>2.5620110228042892E-2</c:v>
                </c:pt>
                <c:pt idx="1597">
                  <c:v>2.5620110228123938E-2</c:v>
                </c:pt>
                <c:pt idx="1598">
                  <c:v>2.5620110228042892E-2</c:v>
                </c:pt>
                <c:pt idx="1599">
                  <c:v>2.5620110228042892E-2</c:v>
                </c:pt>
                <c:pt idx="1600">
                  <c:v>2.5620110228042892E-2</c:v>
                </c:pt>
                <c:pt idx="1601">
                  <c:v>2.5620110228042892E-2</c:v>
                </c:pt>
                <c:pt idx="1602">
                  <c:v>2.5620110228123938E-2</c:v>
                </c:pt>
                <c:pt idx="1603">
                  <c:v>2.5620110228042892E-2</c:v>
                </c:pt>
                <c:pt idx="1604">
                  <c:v>2.5620110228042892E-2</c:v>
                </c:pt>
                <c:pt idx="1605">
                  <c:v>2.5620110228042892E-2</c:v>
                </c:pt>
                <c:pt idx="1606">
                  <c:v>2.5620110228042892E-2</c:v>
                </c:pt>
                <c:pt idx="1607">
                  <c:v>2.5620110228123938E-2</c:v>
                </c:pt>
                <c:pt idx="1608">
                  <c:v>2.5620110228042892E-2</c:v>
                </c:pt>
                <c:pt idx="1609">
                  <c:v>2.5620110228042892E-2</c:v>
                </c:pt>
                <c:pt idx="1610">
                  <c:v>2.5620110228042892E-2</c:v>
                </c:pt>
                <c:pt idx="1611">
                  <c:v>2.5620110228042892E-2</c:v>
                </c:pt>
                <c:pt idx="1612">
                  <c:v>2.5620110228042892E-2</c:v>
                </c:pt>
                <c:pt idx="1613">
                  <c:v>2.5620110228123938E-2</c:v>
                </c:pt>
                <c:pt idx="1614">
                  <c:v>2.5620110228042892E-2</c:v>
                </c:pt>
                <c:pt idx="1615">
                  <c:v>2.5620110228042892E-2</c:v>
                </c:pt>
                <c:pt idx="1616">
                  <c:v>2.5620110228123938E-2</c:v>
                </c:pt>
                <c:pt idx="1617">
                  <c:v>2.5620110228123938E-2</c:v>
                </c:pt>
                <c:pt idx="1618">
                  <c:v>2.5620110228123938E-2</c:v>
                </c:pt>
                <c:pt idx="1619">
                  <c:v>2.5620110228123938E-2</c:v>
                </c:pt>
                <c:pt idx="1620">
                  <c:v>2.5620110228042892E-2</c:v>
                </c:pt>
                <c:pt idx="1621">
                  <c:v>2.5620110228042892E-2</c:v>
                </c:pt>
                <c:pt idx="1622">
                  <c:v>2.5620110228123938E-2</c:v>
                </c:pt>
                <c:pt idx="1623">
                  <c:v>2.5620110228042892E-2</c:v>
                </c:pt>
                <c:pt idx="1624">
                  <c:v>2.5620110228123938E-2</c:v>
                </c:pt>
                <c:pt idx="1625">
                  <c:v>2.5620110228042892E-2</c:v>
                </c:pt>
                <c:pt idx="1626">
                  <c:v>2.5620110228123938E-2</c:v>
                </c:pt>
                <c:pt idx="1627">
                  <c:v>2.5620110228042892E-2</c:v>
                </c:pt>
                <c:pt idx="1628">
                  <c:v>2.5620110228042892E-2</c:v>
                </c:pt>
                <c:pt idx="1629">
                  <c:v>2.5620110228042892E-2</c:v>
                </c:pt>
                <c:pt idx="1630">
                  <c:v>2.5620110228123938E-2</c:v>
                </c:pt>
                <c:pt idx="1631">
                  <c:v>2.5620110228042892E-2</c:v>
                </c:pt>
                <c:pt idx="1632">
                  <c:v>2.5620110228042892E-2</c:v>
                </c:pt>
                <c:pt idx="1633">
                  <c:v>2.5620110228042892E-2</c:v>
                </c:pt>
                <c:pt idx="1634">
                  <c:v>2.5620110228123938E-2</c:v>
                </c:pt>
                <c:pt idx="1635">
                  <c:v>2.5620110228123938E-2</c:v>
                </c:pt>
                <c:pt idx="1636">
                  <c:v>2.5620110228042892E-2</c:v>
                </c:pt>
                <c:pt idx="1637">
                  <c:v>2.5620110228123938E-2</c:v>
                </c:pt>
                <c:pt idx="1638">
                  <c:v>2.5620110228042892E-2</c:v>
                </c:pt>
                <c:pt idx="1639">
                  <c:v>2.5620110228042892E-2</c:v>
                </c:pt>
                <c:pt idx="1640">
                  <c:v>2.5620110228123938E-2</c:v>
                </c:pt>
                <c:pt idx="1641">
                  <c:v>2.5620110228042892E-2</c:v>
                </c:pt>
                <c:pt idx="1642">
                  <c:v>2.5620110228123938E-2</c:v>
                </c:pt>
                <c:pt idx="1643">
                  <c:v>2.5620110228123938E-2</c:v>
                </c:pt>
                <c:pt idx="1644">
                  <c:v>2.5620110228042892E-2</c:v>
                </c:pt>
                <c:pt idx="1645">
                  <c:v>2.5620110228123938E-2</c:v>
                </c:pt>
                <c:pt idx="1646">
                  <c:v>2.5620110228042892E-2</c:v>
                </c:pt>
                <c:pt idx="1647">
                  <c:v>2.5620110228042892E-2</c:v>
                </c:pt>
                <c:pt idx="1648">
                  <c:v>2.5620110228042892E-2</c:v>
                </c:pt>
                <c:pt idx="1649">
                  <c:v>2.5620110228042892E-2</c:v>
                </c:pt>
                <c:pt idx="1650">
                  <c:v>2.5620110228123938E-2</c:v>
                </c:pt>
                <c:pt idx="1651">
                  <c:v>2.5620110228123938E-2</c:v>
                </c:pt>
                <c:pt idx="1652">
                  <c:v>2.5620110228042892E-2</c:v>
                </c:pt>
                <c:pt idx="1653">
                  <c:v>2.5620110228042892E-2</c:v>
                </c:pt>
                <c:pt idx="1654">
                  <c:v>2.5620110228123938E-2</c:v>
                </c:pt>
                <c:pt idx="1655">
                  <c:v>2.5620110228123938E-2</c:v>
                </c:pt>
                <c:pt idx="1656">
                  <c:v>2.5620110228123938E-2</c:v>
                </c:pt>
                <c:pt idx="1657">
                  <c:v>2.5620110228123938E-2</c:v>
                </c:pt>
                <c:pt idx="1658">
                  <c:v>2.5620110228123938E-2</c:v>
                </c:pt>
                <c:pt idx="1659">
                  <c:v>2.5620110228042892E-2</c:v>
                </c:pt>
                <c:pt idx="1660">
                  <c:v>2.5620110228042892E-2</c:v>
                </c:pt>
                <c:pt idx="1661">
                  <c:v>2.5620110228042892E-2</c:v>
                </c:pt>
                <c:pt idx="1662">
                  <c:v>2.5620110228042892E-2</c:v>
                </c:pt>
                <c:pt idx="1663">
                  <c:v>2.5620110228042892E-2</c:v>
                </c:pt>
                <c:pt idx="1664">
                  <c:v>2.5620110228042892E-2</c:v>
                </c:pt>
                <c:pt idx="1665">
                  <c:v>2.5620110228042892E-2</c:v>
                </c:pt>
                <c:pt idx="1666">
                  <c:v>2.5620110228042892E-2</c:v>
                </c:pt>
                <c:pt idx="1667">
                  <c:v>2.5620110228123938E-2</c:v>
                </c:pt>
                <c:pt idx="1668">
                  <c:v>2.5620110228123938E-2</c:v>
                </c:pt>
                <c:pt idx="1669">
                  <c:v>2.5620110228042892E-2</c:v>
                </c:pt>
                <c:pt idx="1670">
                  <c:v>2.5620110228042892E-2</c:v>
                </c:pt>
                <c:pt idx="1671">
                  <c:v>2.5620110228123938E-2</c:v>
                </c:pt>
                <c:pt idx="1672">
                  <c:v>2.5620110228123938E-2</c:v>
                </c:pt>
                <c:pt idx="1673">
                  <c:v>2.5620110228042892E-2</c:v>
                </c:pt>
                <c:pt idx="1674">
                  <c:v>2.5620110228042892E-2</c:v>
                </c:pt>
                <c:pt idx="1675">
                  <c:v>2.5620110228123938E-2</c:v>
                </c:pt>
                <c:pt idx="1676">
                  <c:v>2.5620110228123938E-2</c:v>
                </c:pt>
                <c:pt idx="1677">
                  <c:v>2.5620110228042892E-2</c:v>
                </c:pt>
                <c:pt idx="1678">
                  <c:v>2.5620110228042892E-2</c:v>
                </c:pt>
                <c:pt idx="1679">
                  <c:v>2.5620110228042892E-2</c:v>
                </c:pt>
                <c:pt idx="1680">
                  <c:v>2.5620110228123938E-2</c:v>
                </c:pt>
                <c:pt idx="1681">
                  <c:v>2.5620110228042892E-2</c:v>
                </c:pt>
                <c:pt idx="1682">
                  <c:v>2.5620110228123938E-2</c:v>
                </c:pt>
                <c:pt idx="1683">
                  <c:v>2.5620110228123938E-2</c:v>
                </c:pt>
                <c:pt idx="1684">
                  <c:v>2.5620110228042892E-2</c:v>
                </c:pt>
                <c:pt idx="1685">
                  <c:v>2.5620110228123938E-2</c:v>
                </c:pt>
                <c:pt idx="1686">
                  <c:v>2.5620110228042892E-2</c:v>
                </c:pt>
                <c:pt idx="1687">
                  <c:v>2.5620110228123938E-2</c:v>
                </c:pt>
                <c:pt idx="1688">
                  <c:v>2.5620110228123938E-2</c:v>
                </c:pt>
                <c:pt idx="1689">
                  <c:v>2.5620110228042892E-2</c:v>
                </c:pt>
                <c:pt idx="1690">
                  <c:v>2.5620110228123938E-2</c:v>
                </c:pt>
                <c:pt idx="1691">
                  <c:v>2.5620110228123938E-2</c:v>
                </c:pt>
                <c:pt idx="1692">
                  <c:v>2.5620110228042892E-2</c:v>
                </c:pt>
                <c:pt idx="1693">
                  <c:v>2.5620110228123938E-2</c:v>
                </c:pt>
                <c:pt idx="1694">
                  <c:v>2.5620110228042892E-2</c:v>
                </c:pt>
                <c:pt idx="1695">
                  <c:v>2.5620110228042892E-2</c:v>
                </c:pt>
                <c:pt idx="1696">
                  <c:v>2.5620110228123938E-2</c:v>
                </c:pt>
                <c:pt idx="1697">
                  <c:v>2.5620110228123938E-2</c:v>
                </c:pt>
                <c:pt idx="1698">
                  <c:v>2.5620110228042892E-2</c:v>
                </c:pt>
                <c:pt idx="1699">
                  <c:v>2.5620110228123938E-2</c:v>
                </c:pt>
                <c:pt idx="1700">
                  <c:v>2.5620110228042892E-2</c:v>
                </c:pt>
                <c:pt idx="1701">
                  <c:v>2.5620110228042892E-2</c:v>
                </c:pt>
                <c:pt idx="1702">
                  <c:v>2.5620110228123938E-2</c:v>
                </c:pt>
                <c:pt idx="1703">
                  <c:v>2.5620110228042892E-2</c:v>
                </c:pt>
                <c:pt idx="1704">
                  <c:v>2.5620110228042892E-2</c:v>
                </c:pt>
                <c:pt idx="1705">
                  <c:v>2.5620110228123938E-2</c:v>
                </c:pt>
                <c:pt idx="1706">
                  <c:v>2.5620110228042892E-2</c:v>
                </c:pt>
                <c:pt idx="1707">
                  <c:v>2.5620110228123938E-2</c:v>
                </c:pt>
                <c:pt idx="1708">
                  <c:v>2.5620110228042892E-2</c:v>
                </c:pt>
                <c:pt idx="1709">
                  <c:v>2.5620110228042892E-2</c:v>
                </c:pt>
                <c:pt idx="1710">
                  <c:v>2.5620110228042892E-2</c:v>
                </c:pt>
                <c:pt idx="1711">
                  <c:v>2.5620110228123938E-2</c:v>
                </c:pt>
                <c:pt idx="1712">
                  <c:v>2.5620110228042892E-2</c:v>
                </c:pt>
                <c:pt idx="1713">
                  <c:v>2.5620110228123938E-2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6-4EEF-9C68-FA5E623A961E}"/>
            </c:ext>
          </c:extLst>
        </c:ser>
        <c:ser>
          <c:idx val="3"/>
          <c:order val="1"/>
          <c:tx>
            <c:strRef>
              <c:f>'INTER-FWD-1.2'!$K$3</c:f>
              <c:strCache>
                <c:ptCount val="1"/>
                <c:pt idx="0">
                  <c:v>Spot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'INTER-FWD-1.2'!$G$5:$G$1718</c:f>
              <c:numCache>
                <c:formatCode>General</c:formatCode>
                <c:ptCount val="17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</c:numCache>
            </c:numRef>
          </c:xVal>
          <c:yVal>
            <c:numRef>
              <c:f>'INTER-FWD-1.2'!$K$5:$K$1718</c:f>
              <c:numCache>
                <c:formatCode>0.0000%</c:formatCode>
                <c:ptCount val="1714"/>
                <c:pt idx="0">
                  <c:v>3.8980799999985494E-2</c:v>
                </c:pt>
                <c:pt idx="1">
                  <c:v>3.8980799999995597E-2</c:v>
                </c:pt>
                <c:pt idx="2">
                  <c:v>3.8980799999996561E-2</c:v>
                </c:pt>
                <c:pt idx="3">
                  <c:v>3.8980799999990094E-2</c:v>
                </c:pt>
                <c:pt idx="4">
                  <c:v>3.8980799999986077E-2</c:v>
                </c:pt>
                <c:pt idx="5">
                  <c:v>3.8980799999988922E-2</c:v>
                </c:pt>
                <c:pt idx="6">
                  <c:v>3.8980799999989935E-2</c:v>
                </c:pt>
                <c:pt idx="7">
                  <c:v>3.8980799999990733E-2</c:v>
                </c:pt>
                <c:pt idx="8">
                  <c:v>3.8980799999988436E-2</c:v>
                </c:pt>
                <c:pt idx="9">
                  <c:v>3.898079999999015E-2</c:v>
                </c:pt>
                <c:pt idx="10">
                  <c:v>3.8980799999989948E-2</c:v>
                </c:pt>
                <c:pt idx="11">
                  <c:v>3.8980799999991232E-2</c:v>
                </c:pt>
                <c:pt idx="12">
                  <c:v>3.8980799999990622E-2</c:v>
                </c:pt>
                <c:pt idx="13">
                  <c:v>3.8980799999989116E-2</c:v>
                </c:pt>
                <c:pt idx="14">
                  <c:v>3.8980799999987902E-2</c:v>
                </c:pt>
                <c:pt idx="15">
                  <c:v>3.8980799999988304E-2</c:v>
                </c:pt>
                <c:pt idx="16">
                  <c:v>3.8980799999986944E-2</c:v>
                </c:pt>
                <c:pt idx="17">
                  <c:v>3.8980799999986125E-2</c:v>
                </c:pt>
                <c:pt idx="18">
                  <c:v>3.8980799999985861E-2</c:v>
                </c:pt>
                <c:pt idx="19">
                  <c:v>3.8980799999986514E-2</c:v>
                </c:pt>
                <c:pt idx="20">
                  <c:v>3.8980799999986777E-2</c:v>
                </c:pt>
                <c:pt idx="21">
                  <c:v>3.8980799999985889E-2</c:v>
                </c:pt>
                <c:pt idx="22">
                  <c:v>3.8980799999985279E-2</c:v>
                </c:pt>
                <c:pt idx="23">
                  <c:v>3.8980799999984758E-2</c:v>
                </c:pt>
                <c:pt idx="24">
                  <c:v>3.8980799999984411E-2</c:v>
                </c:pt>
                <c:pt idx="25">
                  <c:v>3.8980799999984571E-2</c:v>
                </c:pt>
                <c:pt idx="26">
                  <c:v>3.89807999999843E-2</c:v>
                </c:pt>
                <c:pt idx="27">
                  <c:v>3.8980799999984474E-2</c:v>
                </c:pt>
                <c:pt idx="28">
                  <c:v>3.8980799999984682E-2</c:v>
                </c:pt>
                <c:pt idx="29">
                  <c:v>3.8980799999984793E-2</c:v>
                </c:pt>
                <c:pt idx="30">
                  <c:v>3.8980799999984918E-2</c:v>
                </c:pt>
                <c:pt idx="31">
                  <c:v>3.8980799999985362E-2</c:v>
                </c:pt>
                <c:pt idx="32">
                  <c:v>3.8980799999985383E-2</c:v>
                </c:pt>
                <c:pt idx="33">
                  <c:v>3.8980799999985695E-2</c:v>
                </c:pt>
                <c:pt idx="34">
                  <c:v>3.8980799999986E-2</c:v>
                </c:pt>
                <c:pt idx="35">
                  <c:v>3.8980799999986188E-2</c:v>
                </c:pt>
                <c:pt idx="36">
                  <c:v>3.8980799999986368E-2</c:v>
                </c:pt>
                <c:pt idx="37">
                  <c:v>3.8980799999986798E-2</c:v>
                </c:pt>
                <c:pt idx="38">
                  <c:v>3.8980799999986854E-2</c:v>
                </c:pt>
                <c:pt idx="39">
                  <c:v>3.8980799999987166E-2</c:v>
                </c:pt>
                <c:pt idx="40">
                  <c:v>3.8980799999987457E-2</c:v>
                </c:pt>
                <c:pt idx="41">
                  <c:v>3.8980799999987659E-2</c:v>
                </c:pt>
                <c:pt idx="42">
                  <c:v>3.8980799999987839E-2</c:v>
                </c:pt>
                <c:pt idx="43">
                  <c:v>3.8980799999987326E-2</c:v>
                </c:pt>
                <c:pt idx="44">
                  <c:v>3.8980799999987437E-2</c:v>
                </c:pt>
                <c:pt idx="45">
                  <c:v>3.8980799999987763E-2</c:v>
                </c:pt>
                <c:pt idx="46">
                  <c:v>3.8980799999988075E-2</c:v>
                </c:pt>
                <c:pt idx="47">
                  <c:v>3.8980799999988311E-2</c:v>
                </c:pt>
                <c:pt idx="48">
                  <c:v>3.8980799999988512E-2</c:v>
                </c:pt>
                <c:pt idx="49">
                  <c:v>3.8980799999988103E-2</c:v>
                </c:pt>
                <c:pt idx="50">
                  <c:v>3.8980799999988221E-2</c:v>
                </c:pt>
                <c:pt idx="51">
                  <c:v>3.8980799999988519E-2</c:v>
                </c:pt>
                <c:pt idx="52">
                  <c:v>3.8980799999988783E-2</c:v>
                </c:pt>
                <c:pt idx="53">
                  <c:v>3.8980799999988949E-2</c:v>
                </c:pt>
                <c:pt idx="54">
                  <c:v>3.8980799999989081E-2</c:v>
                </c:pt>
                <c:pt idx="55">
                  <c:v>3.8980799999989331E-2</c:v>
                </c:pt>
                <c:pt idx="56">
                  <c:v>3.8980799999989303E-2</c:v>
                </c:pt>
                <c:pt idx="57">
                  <c:v>3.898079999998938E-2</c:v>
                </c:pt>
                <c:pt idx="58">
                  <c:v>3.8980799999989386E-2</c:v>
                </c:pt>
                <c:pt idx="59">
                  <c:v>3.8980799999989255E-2</c:v>
                </c:pt>
                <c:pt idx="60">
                  <c:v>3.8980799999989026E-2</c:v>
                </c:pt>
                <c:pt idx="61">
                  <c:v>3.8980799999988859E-2</c:v>
                </c:pt>
                <c:pt idx="62">
                  <c:v>3.8980799999988991E-2</c:v>
                </c:pt>
                <c:pt idx="63">
                  <c:v>3.8980799999989144E-2</c:v>
                </c:pt>
                <c:pt idx="64">
                  <c:v>3.898079999998913E-2</c:v>
                </c:pt>
                <c:pt idx="65">
                  <c:v>3.898079999998888E-2</c:v>
                </c:pt>
                <c:pt idx="66">
                  <c:v>3.8980799999989039E-2</c:v>
                </c:pt>
                <c:pt idx="67">
                  <c:v>3.8980799999989123E-2</c:v>
                </c:pt>
                <c:pt idx="68">
                  <c:v>3.8980799999989352E-2</c:v>
                </c:pt>
                <c:pt idx="69">
                  <c:v>3.8947519450015657E-2</c:v>
                </c:pt>
                <c:pt idx="70">
                  <c:v>3.891517638032306E-2</c:v>
                </c:pt>
                <c:pt idx="71">
                  <c:v>3.8883731729233068E-2</c:v>
                </c:pt>
                <c:pt idx="72">
                  <c:v>3.8853148575433018E-2</c:v>
                </c:pt>
                <c:pt idx="73">
                  <c:v>3.8823391993357437E-2</c:v>
                </c:pt>
                <c:pt idx="74">
                  <c:v>3.8794428920137056E-2</c:v>
                </c:pt>
                <c:pt idx="75">
                  <c:v>3.8766228033054101E-2</c:v>
                </c:pt>
                <c:pt idx="76">
                  <c:v>3.8738759636544946E-2</c:v>
                </c:pt>
                <c:pt idx="77">
                  <c:v>3.8711995557894778E-2</c:v>
                </c:pt>
                <c:pt idx="78">
                  <c:v>3.8685909050856379E-2</c:v>
                </c:pt>
                <c:pt idx="79">
                  <c:v>3.8660474706493787E-2</c:v>
                </c:pt>
                <c:pt idx="80">
                  <c:v>3.8635668370633799E-2</c:v>
                </c:pt>
                <c:pt idx="81">
                  <c:v>3.8611467067355985E-2</c:v>
                </c:pt>
                <c:pt idx="82">
                  <c:v>3.8587848928012682E-2</c:v>
                </c:pt>
                <c:pt idx="83">
                  <c:v>3.8564793125320351E-2</c:v>
                </c:pt>
                <c:pt idx="84">
                  <c:v>3.8542279812102842E-2</c:v>
                </c:pt>
                <c:pt idx="85">
                  <c:v>3.8520290064308932E-2</c:v>
                </c:pt>
                <c:pt idx="86">
                  <c:v>3.8498805827958685E-2</c:v>
                </c:pt>
                <c:pt idx="87">
                  <c:v>3.8477809869707544E-2</c:v>
                </c:pt>
                <c:pt idx="88">
                  <c:v>3.8457285730742821E-2</c:v>
                </c:pt>
                <c:pt idx="89">
                  <c:v>3.8437217683754993E-2</c:v>
                </c:pt>
                <c:pt idx="90">
                  <c:v>3.8417590692744821E-2</c:v>
                </c:pt>
                <c:pt idx="91">
                  <c:v>3.8398390375452583E-2</c:v>
                </c:pt>
                <c:pt idx="92">
                  <c:v>3.8379602968209428E-2</c:v>
                </c:pt>
                <c:pt idx="93">
                  <c:v>3.8361215293035385E-2</c:v>
                </c:pt>
                <c:pt idx="94">
                  <c:v>3.8343214726812319E-2</c:v>
                </c:pt>
                <c:pt idx="95">
                  <c:v>3.8325589172385738E-2</c:v>
                </c:pt>
                <c:pt idx="96">
                  <c:v>3.8308327031452413E-2</c:v>
                </c:pt>
                <c:pt idx="97">
                  <c:v>3.8291417179109652E-2</c:v>
                </c:pt>
                <c:pt idx="98">
                  <c:v>3.8274848939945295E-2</c:v>
                </c:pt>
                <c:pt idx="99">
                  <c:v>3.8258612065564482E-2</c:v>
                </c:pt>
                <c:pt idx="100">
                  <c:v>3.8242696713448487E-2</c:v>
                </c:pt>
                <c:pt idx="101">
                  <c:v>3.822709342706012E-2</c:v>
                </c:pt>
                <c:pt idx="102">
                  <c:v>3.8211793117106686E-2</c:v>
                </c:pt>
                <c:pt idx="103">
                  <c:v>3.8196787043882859E-2</c:v>
                </c:pt>
                <c:pt idx="104">
                  <c:v>3.8182066800625199E-2</c:v>
                </c:pt>
                <c:pt idx="105">
                  <c:v>3.8167624297806582E-2</c:v>
                </c:pt>
                <c:pt idx="106">
                  <c:v>3.8153451748311716E-2</c:v>
                </c:pt>
                <c:pt idx="107">
                  <c:v>3.8139541653436936E-2</c:v>
                </c:pt>
                <c:pt idx="108">
                  <c:v>3.812588678966071E-2</c:v>
                </c:pt>
                <c:pt idx="109">
                  <c:v>3.8112480196134974E-2</c:v>
                </c:pt>
                <c:pt idx="110">
                  <c:v>3.8099315162852997E-2</c:v>
                </c:pt>
                <c:pt idx="111">
                  <c:v>3.8086385219451131E-2</c:v>
                </c:pt>
                <c:pt idx="112">
                  <c:v>3.8073684124605101E-2</c:v>
                </c:pt>
                <c:pt idx="113">
                  <c:v>3.8061205855984416E-2</c:v>
                </c:pt>
                <c:pt idx="114">
                  <c:v>3.8048944600730952E-2</c:v>
                </c:pt>
                <c:pt idx="115">
                  <c:v>3.8036894746430246E-2</c:v>
                </c:pt>
                <c:pt idx="116">
                  <c:v>3.8025050872544916E-2</c:v>
                </c:pt>
                <c:pt idx="117">
                  <c:v>3.8013407742284885E-2</c:v>
                </c:pt>
                <c:pt idx="118">
                  <c:v>3.8001960294886283E-2</c:v>
                </c:pt>
                <c:pt idx="119">
                  <c:v>3.7990703638277654E-2</c:v>
                </c:pt>
                <c:pt idx="120">
                  <c:v>3.7979633042108892E-2</c:v>
                </c:pt>
                <c:pt idx="121">
                  <c:v>3.7968743931122977E-2</c:v>
                </c:pt>
                <c:pt idx="122">
                  <c:v>3.7958031878852362E-2</c:v>
                </c:pt>
                <c:pt idx="123">
                  <c:v>3.7947492601618407E-2</c:v>
                </c:pt>
                <c:pt idx="124">
                  <c:v>3.7937121952820167E-2</c:v>
                </c:pt>
                <c:pt idx="125">
                  <c:v>3.7926915917495099E-2</c:v>
                </c:pt>
                <c:pt idx="126">
                  <c:v>3.7916870607135542E-2</c:v>
                </c:pt>
                <c:pt idx="127">
                  <c:v>3.7906982254750567E-2</c:v>
                </c:pt>
                <c:pt idx="128">
                  <c:v>3.7897247210154542E-2</c:v>
                </c:pt>
                <c:pt idx="129">
                  <c:v>3.7887661935475193E-2</c:v>
                </c:pt>
                <c:pt idx="130">
                  <c:v>3.7878223000867482E-2</c:v>
                </c:pt>
                <c:pt idx="131">
                  <c:v>3.7868927080420417E-2</c:v>
                </c:pt>
                <c:pt idx="132">
                  <c:v>3.7859770948250673E-2</c:v>
                </c:pt>
                <c:pt idx="133">
                  <c:v>3.7850751474769941E-2</c:v>
                </c:pt>
                <c:pt idx="134">
                  <c:v>3.7841865623118712E-2</c:v>
                </c:pt>
                <c:pt idx="135">
                  <c:v>3.7833110445756532E-2</c:v>
                </c:pt>
                <c:pt idx="136">
                  <c:v>3.782448308120253E-2</c:v>
                </c:pt>
                <c:pt idx="137">
                  <c:v>3.7815980750917244E-2</c:v>
                </c:pt>
                <c:pt idx="138">
                  <c:v>3.7807600756319476E-2</c:v>
                </c:pt>
                <c:pt idx="139">
                  <c:v>3.7799340475930303E-2</c:v>
                </c:pt>
                <c:pt idx="140">
                  <c:v>3.7791197362638966E-2</c:v>
                </c:pt>
                <c:pt idx="141">
                  <c:v>3.7783168941084008E-2</c:v>
                </c:pt>
                <c:pt idx="142">
                  <c:v>3.7775252805145383E-2</c:v>
                </c:pt>
                <c:pt idx="143">
                  <c:v>3.7767446615539116E-2</c:v>
                </c:pt>
                <c:pt idx="144">
                  <c:v>3.7759748097513743E-2</c:v>
                </c:pt>
                <c:pt idx="145">
                  <c:v>3.7752155038639455E-2</c:v>
                </c:pt>
                <c:pt idx="146">
                  <c:v>3.7744665286688579E-2</c:v>
                </c:pt>
                <c:pt idx="147">
                  <c:v>3.7737276747601738E-2</c:v>
                </c:pt>
                <c:pt idx="148">
                  <c:v>3.7729987383536161E-2</c:v>
                </c:pt>
                <c:pt idx="149">
                  <c:v>3.7722795210991519E-2</c:v>
                </c:pt>
                <c:pt idx="150">
                  <c:v>3.7715698299010503E-2</c:v>
                </c:pt>
                <c:pt idx="151">
                  <c:v>3.7708694767450202E-2</c:v>
                </c:pt>
                <c:pt idx="152">
                  <c:v>3.7701782785321984E-2</c:v>
                </c:pt>
                <c:pt idx="153">
                  <c:v>3.7694960569195614E-2</c:v>
                </c:pt>
                <c:pt idx="154">
                  <c:v>3.768822638166431E-2</c:v>
                </c:pt>
                <c:pt idx="155">
                  <c:v>3.7681578529870662E-2</c:v>
                </c:pt>
                <c:pt idx="156">
                  <c:v>3.7675015364087135E-2</c:v>
                </c:pt>
                <c:pt idx="157">
                  <c:v>3.7668535276351389E-2</c:v>
                </c:pt>
                <c:pt idx="158">
                  <c:v>3.7662136699153206E-2</c:v>
                </c:pt>
                <c:pt idx="159">
                  <c:v>3.7655818104170118E-2</c:v>
                </c:pt>
                <c:pt idx="160">
                  <c:v>3.7649578001050087E-2</c:v>
                </c:pt>
                <c:pt idx="161">
                  <c:v>3.7643414936240162E-2</c:v>
                </c:pt>
                <c:pt idx="162">
                  <c:v>3.7637327491857331E-2</c:v>
                </c:pt>
                <c:pt idx="163">
                  <c:v>3.7631314284601113E-2</c:v>
                </c:pt>
                <c:pt idx="164">
                  <c:v>3.7625373964705527E-2</c:v>
                </c:pt>
                <c:pt idx="165">
                  <c:v>3.7619505214929308E-2</c:v>
                </c:pt>
                <c:pt idx="166">
                  <c:v>3.7613706749581616E-2</c:v>
                </c:pt>
                <c:pt idx="167">
                  <c:v>3.7607977313583271E-2</c:v>
                </c:pt>
                <c:pt idx="168">
                  <c:v>3.7602315681561076E-2</c:v>
                </c:pt>
                <c:pt idx="169">
                  <c:v>3.7596720656974607E-2</c:v>
                </c:pt>
                <c:pt idx="170">
                  <c:v>3.7591191071272186E-2</c:v>
                </c:pt>
                <c:pt idx="171">
                  <c:v>3.7585725783077742E-2</c:v>
                </c:pt>
                <c:pt idx="172">
                  <c:v>3.7580323677405832E-2</c:v>
                </c:pt>
                <c:pt idx="173">
                  <c:v>3.7574983664902625E-2</c:v>
                </c:pt>
                <c:pt idx="174">
                  <c:v>3.7569704681113772E-2</c:v>
                </c:pt>
                <c:pt idx="175">
                  <c:v>3.756448568577702E-2</c:v>
                </c:pt>
                <c:pt idx="176">
                  <c:v>3.7559325662138911E-2</c:v>
                </c:pt>
                <c:pt idx="177">
                  <c:v>3.7554223616294506E-2</c:v>
                </c:pt>
                <c:pt idx="178">
                  <c:v>3.7549178576549075E-2</c:v>
                </c:pt>
                <c:pt idx="179">
                  <c:v>3.7544189592800814E-2</c:v>
                </c:pt>
                <c:pt idx="180">
                  <c:v>3.7539255735944632E-2</c:v>
                </c:pt>
                <c:pt idx="181">
                  <c:v>3.7534376097295763E-2</c:v>
                </c:pt>
                <c:pt idx="182">
                  <c:v>3.7529549788030921E-2</c:v>
                </c:pt>
                <c:pt idx="183">
                  <c:v>3.7524775938649509E-2</c:v>
                </c:pt>
                <c:pt idx="184">
                  <c:v>3.752005369845067E-2</c:v>
                </c:pt>
                <c:pt idx="185">
                  <c:v>3.7515382235027983E-2</c:v>
                </c:pt>
                <c:pt idx="186">
                  <c:v>3.7510760733781109E-2</c:v>
                </c:pt>
                <c:pt idx="187">
                  <c:v>3.7506188397440972E-2</c:v>
                </c:pt>
                <c:pt idx="188">
                  <c:v>3.7501664445612336E-2</c:v>
                </c:pt>
                <c:pt idx="189">
                  <c:v>3.7497188114329304E-2</c:v>
                </c:pt>
                <c:pt idx="190">
                  <c:v>3.749275865562525E-2</c:v>
                </c:pt>
                <c:pt idx="191">
                  <c:v>3.7488375337115944E-2</c:v>
                </c:pt>
                <c:pt idx="192">
                  <c:v>3.74840374415965E-2</c:v>
                </c:pt>
                <c:pt idx="193">
                  <c:v>3.7479744266649351E-2</c:v>
                </c:pt>
                <c:pt idx="194">
                  <c:v>3.7475495124265651E-2</c:v>
                </c:pt>
                <c:pt idx="195">
                  <c:v>3.7471289340477741E-2</c:v>
                </c:pt>
                <c:pt idx="196">
                  <c:v>3.7467126255002377E-2</c:v>
                </c:pt>
                <c:pt idx="197">
                  <c:v>3.7463005220895525E-2</c:v>
                </c:pt>
                <c:pt idx="198">
                  <c:v>3.7458925604216854E-2</c:v>
                </c:pt>
                <c:pt idx="199">
                  <c:v>3.745488678370501E-2</c:v>
                </c:pt>
                <c:pt idx="200">
                  <c:v>3.7450888150462026E-2</c:v>
                </c:pt>
                <c:pt idx="201">
                  <c:v>3.7446929107647103E-2</c:v>
                </c:pt>
                <c:pt idx="202">
                  <c:v>3.7443009070180014E-2</c:v>
                </c:pt>
                <c:pt idx="203">
                  <c:v>3.7439127464452902E-2</c:v>
                </c:pt>
                <c:pt idx="204">
                  <c:v>3.743528372805003E-2</c:v>
                </c:pt>
                <c:pt idx="205">
                  <c:v>3.7431477309476324E-2</c:v>
                </c:pt>
                <c:pt idx="206">
                  <c:v>3.7427707667893606E-2</c:v>
                </c:pt>
                <c:pt idx="207">
                  <c:v>3.7423974272864598E-2</c:v>
                </c:pt>
                <c:pt idx="208">
                  <c:v>3.7420276604103735E-2</c:v>
                </c:pt>
                <c:pt idx="209">
                  <c:v>3.7416614151235809E-2</c:v>
                </c:pt>
                <c:pt idx="210">
                  <c:v>3.7412986413560965E-2</c:v>
                </c:pt>
                <c:pt idx="211">
                  <c:v>3.7409392899826491E-2</c:v>
                </c:pt>
                <c:pt idx="212">
                  <c:v>3.740583312800505E-2</c:v>
                </c:pt>
                <c:pt idx="213">
                  <c:v>3.7402306625079165E-2</c:v>
                </c:pt>
                <c:pt idx="214">
                  <c:v>3.7398812926831636E-2</c:v>
                </c:pt>
                <c:pt idx="215">
                  <c:v>3.7395351577641872E-2</c:v>
                </c:pt>
                <c:pt idx="216">
                  <c:v>3.7391922130287976E-2</c:v>
                </c:pt>
                <c:pt idx="217">
                  <c:v>3.7388524145753776E-2</c:v>
                </c:pt>
                <c:pt idx="218">
                  <c:v>3.73851571930418E-2</c:v>
                </c:pt>
                <c:pt idx="219">
                  <c:v>3.7381820848990895E-2</c:v>
                </c:pt>
                <c:pt idx="220">
                  <c:v>3.73785146980989E-2</c:v>
                </c:pt>
                <c:pt idx="221">
                  <c:v>3.7375238332349965E-2</c:v>
                </c:pt>
                <c:pt idx="222">
                  <c:v>3.7371991351047296E-2</c:v>
                </c:pt>
                <c:pt idx="223">
                  <c:v>3.7368773360649171E-2</c:v>
                </c:pt>
                <c:pt idx="224">
                  <c:v>3.7365583974610143E-2</c:v>
                </c:pt>
                <c:pt idx="225">
                  <c:v>3.7362422813226256E-2</c:v>
                </c:pt>
                <c:pt idx="226">
                  <c:v>3.7359289503484563E-2</c:v>
                </c:pt>
                <c:pt idx="227">
                  <c:v>3.7356183678915966E-2</c:v>
                </c:pt>
                <c:pt idx="228">
                  <c:v>3.735310497945276E-2</c:v>
                </c:pt>
                <c:pt idx="229">
                  <c:v>3.7350053051289259E-2</c:v>
                </c:pt>
                <c:pt idx="230">
                  <c:v>3.7347027546746271E-2</c:v>
                </c:pt>
                <c:pt idx="231">
                  <c:v>3.734402812413886E-2</c:v>
                </c:pt>
                <c:pt idx="232">
                  <c:v>3.7341054447648278E-2</c:v>
                </c:pt>
                <c:pt idx="233">
                  <c:v>3.7338106187196088E-2</c:v>
                </c:pt>
                <c:pt idx="234">
                  <c:v>3.7335183018322317E-2</c:v>
                </c:pt>
                <c:pt idx="235">
                  <c:v>3.7332284622065982E-2</c:v>
                </c:pt>
                <c:pt idx="236">
                  <c:v>3.7329410684849913E-2</c:v>
                </c:pt>
                <c:pt idx="237">
                  <c:v>3.7326560898366765E-2</c:v>
                </c:pt>
                <c:pt idx="238">
                  <c:v>3.7323734959469133E-2</c:v>
                </c:pt>
                <c:pt idx="239">
                  <c:v>3.7320932570062408E-2</c:v>
                </c:pt>
                <c:pt idx="240">
                  <c:v>3.7318153436999221E-2</c:v>
                </c:pt>
                <c:pt idx="241">
                  <c:v>3.7315397271977961E-2</c:v>
                </c:pt>
                <c:pt idx="242">
                  <c:v>3.7312663791442366E-2</c:v>
                </c:pt>
                <c:pt idx="243">
                  <c:v>3.7309952716484941E-2</c:v>
                </c:pt>
                <c:pt idx="244">
                  <c:v>3.7307263772751773E-2</c:v>
                </c:pt>
                <c:pt idx="245">
                  <c:v>3.7304596690349801E-2</c:v>
                </c:pt>
                <c:pt idx="246">
                  <c:v>3.7301951203756685E-2</c:v>
                </c:pt>
                <c:pt idx="247">
                  <c:v>3.7299327051732861E-2</c:v>
                </c:pt>
                <c:pt idx="248">
                  <c:v>3.7296723977235359E-2</c:v>
                </c:pt>
                <c:pt idx="249">
                  <c:v>3.7294141727333856E-2</c:v>
                </c:pt>
                <c:pt idx="250">
                  <c:v>3.7291580053128659E-2</c:v>
                </c:pt>
                <c:pt idx="251">
                  <c:v>3.728903870967111E-2</c:v>
                </c:pt>
                <c:pt idx="252">
                  <c:v>3.7263467615352618E-2</c:v>
                </c:pt>
                <c:pt idx="253">
                  <c:v>3.7238097868233476E-2</c:v>
                </c:pt>
                <c:pt idx="254">
                  <c:v>3.7212927099523119E-2</c:v>
                </c:pt>
                <c:pt idx="255">
                  <c:v>3.7187952977443241E-2</c:v>
                </c:pt>
                <c:pt idx="256">
                  <c:v>3.7163173206508054E-2</c:v>
                </c:pt>
                <c:pt idx="257">
                  <c:v>3.7138585526820443E-2</c:v>
                </c:pt>
                <c:pt idx="258">
                  <c:v>3.7114187713385226E-2</c:v>
                </c:pt>
                <c:pt idx="259">
                  <c:v>3.7089977575437853E-2</c:v>
                </c:pt>
                <c:pt idx="260">
                  <c:v>3.706595295578894E-2</c:v>
                </c:pt>
                <c:pt idx="261">
                  <c:v>3.704211173018318E-2</c:v>
                </c:pt>
                <c:pt idx="262">
                  <c:v>3.7018451806673278E-2</c:v>
                </c:pt>
                <c:pt idx="263">
                  <c:v>3.6994971125008151E-2</c:v>
                </c:pt>
                <c:pt idx="264">
                  <c:v>3.6971667656034789E-2</c:v>
                </c:pt>
                <c:pt idx="265">
                  <c:v>3.6948539401113943E-2</c:v>
                </c:pt>
                <c:pt idx="266">
                  <c:v>3.6925584391548333E-2</c:v>
                </c:pt>
                <c:pt idx="267">
                  <c:v>3.6902800688024255E-2</c:v>
                </c:pt>
                <c:pt idx="268">
                  <c:v>3.6880186380065301E-2</c:v>
                </c:pt>
                <c:pt idx="269">
                  <c:v>3.6857739585498657E-2</c:v>
                </c:pt>
                <c:pt idx="270">
                  <c:v>3.6835458449932558E-2</c:v>
                </c:pt>
                <c:pt idx="271">
                  <c:v>3.6813341146245626E-2</c:v>
                </c:pt>
                <c:pt idx="272">
                  <c:v>3.6791385874087562E-2</c:v>
                </c:pt>
                <c:pt idx="273">
                  <c:v>3.6769590859390466E-2</c:v>
                </c:pt>
                <c:pt idx="274">
                  <c:v>3.6747954353891138E-2</c:v>
                </c:pt>
                <c:pt idx="275">
                  <c:v>3.6726474634663567E-2</c:v>
                </c:pt>
                <c:pt idx="276">
                  <c:v>3.6705150003661494E-2</c:v>
                </c:pt>
                <c:pt idx="277">
                  <c:v>3.6683978787270873E-2</c:v>
                </c:pt>
                <c:pt idx="278">
                  <c:v>3.6662959335872332E-2</c:v>
                </c:pt>
                <c:pt idx="279">
                  <c:v>3.6642090023412441E-2</c:v>
                </c:pt>
                <c:pt idx="280">
                  <c:v>3.662136924698417E-2</c:v>
                </c:pt>
                <c:pt idx="281">
                  <c:v>3.6600795426417143E-2</c:v>
                </c:pt>
                <c:pt idx="282">
                  <c:v>3.6580367003875326E-2</c:v>
                </c:pt>
                <c:pt idx="283">
                  <c:v>3.6560082443464072E-2</c:v>
                </c:pt>
                <c:pt idx="284">
                  <c:v>3.6539940230845253E-2</c:v>
                </c:pt>
                <c:pt idx="285">
                  <c:v>3.6519938872860029E-2</c:v>
                </c:pt>
                <c:pt idx="286">
                  <c:v>3.6500076897160526E-2</c:v>
                </c:pt>
                <c:pt idx="287">
                  <c:v>3.6480352851847753E-2</c:v>
                </c:pt>
                <c:pt idx="288">
                  <c:v>3.6460765305118423E-2</c:v>
                </c:pt>
                <c:pt idx="289">
                  <c:v>3.6441312844918326E-2</c:v>
                </c:pt>
                <c:pt idx="290">
                  <c:v>3.6421994078602714E-2</c:v>
                </c:pt>
                <c:pt idx="291">
                  <c:v>3.6402807632604353E-2</c:v>
                </c:pt>
                <c:pt idx="292">
                  <c:v>3.6383752152107728E-2</c:v>
                </c:pt>
                <c:pt idx="293">
                  <c:v>3.636482630073009E-2</c:v>
                </c:pt>
                <c:pt idx="294">
                  <c:v>3.6346028760209328E-2</c:v>
                </c:pt>
                <c:pt idx="295">
                  <c:v>3.6327358230097487E-2</c:v>
                </c:pt>
                <c:pt idx="296">
                  <c:v>3.6308813427461117E-2</c:v>
                </c:pt>
                <c:pt idx="297">
                  <c:v>3.6290393086587422E-2</c:v>
                </c:pt>
                <c:pt idx="298">
                  <c:v>3.6272095958696113E-2</c:v>
                </c:pt>
                <c:pt idx="299">
                  <c:v>3.6253920811657403E-2</c:v>
                </c:pt>
                <c:pt idx="300">
                  <c:v>3.6235866429715352E-2</c:v>
                </c:pt>
                <c:pt idx="301">
                  <c:v>3.6217931613216563E-2</c:v>
                </c:pt>
                <c:pt idx="302">
                  <c:v>3.620011517834483E-2</c:v>
                </c:pt>
                <c:pt idx="303">
                  <c:v>3.6182415956860392E-2</c:v>
                </c:pt>
                <c:pt idx="304">
                  <c:v>3.6164832795844745E-2</c:v>
                </c:pt>
                <c:pt idx="305">
                  <c:v>3.6147364557450115E-2</c:v>
                </c:pt>
                <c:pt idx="306">
                  <c:v>3.6130010118654202E-2</c:v>
                </c:pt>
                <c:pt idx="307">
                  <c:v>3.6112768371019295E-2</c:v>
                </c:pt>
                <c:pt idx="308">
                  <c:v>3.6095638220456354E-2</c:v>
                </c:pt>
                <c:pt idx="309">
                  <c:v>3.6078618586993912E-2</c:v>
                </c:pt>
                <c:pt idx="310">
                  <c:v>3.6061708404550488E-2</c:v>
                </c:pt>
                <c:pt idx="311">
                  <c:v>3.6044906620712504E-2</c:v>
                </c:pt>
                <c:pt idx="312">
                  <c:v>3.6028212196515551E-2</c:v>
                </c:pt>
                <c:pt idx="313">
                  <c:v>3.6011624106230752E-2</c:v>
                </c:pt>
                <c:pt idx="314">
                  <c:v>3.5995141337154146E-2</c:v>
                </c:pt>
                <c:pt idx="315">
                  <c:v>3.5978762889400766E-2</c:v>
                </c:pt>
                <c:pt idx="316">
                  <c:v>3.5962487775702642E-2</c:v>
                </c:pt>
                <c:pt idx="317">
                  <c:v>3.5946315021210089E-2</c:v>
                </c:pt>
                <c:pt idx="318">
                  <c:v>3.5930243663297425E-2</c:v>
                </c:pt>
                <c:pt idx="319">
                  <c:v>3.5914272751371712E-2</c:v>
                </c:pt>
                <c:pt idx="320">
                  <c:v>3.5898401346685475E-2</c:v>
                </c:pt>
                <c:pt idx="321">
                  <c:v>3.5882628522152495E-2</c:v>
                </c:pt>
                <c:pt idx="322">
                  <c:v>3.5866953362167796E-2</c:v>
                </c:pt>
                <c:pt idx="323">
                  <c:v>3.5851374962429863E-2</c:v>
                </c:pt>
                <c:pt idx="324">
                  <c:v>3.5835892429767216E-2</c:v>
                </c:pt>
                <c:pt idx="325">
                  <c:v>3.5820504881967585E-2</c:v>
                </c:pt>
                <c:pt idx="326">
                  <c:v>3.5805211447610105E-2</c:v>
                </c:pt>
                <c:pt idx="327">
                  <c:v>3.5790011265901166E-2</c:v>
                </c:pt>
                <c:pt idx="328">
                  <c:v>3.5774903486512681E-2</c:v>
                </c:pt>
                <c:pt idx="329">
                  <c:v>3.5759887269423467E-2</c:v>
                </c:pt>
                <c:pt idx="330">
                  <c:v>3.5744961784763857E-2</c:v>
                </c:pt>
                <c:pt idx="331">
                  <c:v>3.5730126212662437E-2</c:v>
                </c:pt>
                <c:pt idx="332">
                  <c:v>3.5715379743096118E-2</c:v>
                </c:pt>
                <c:pt idx="333">
                  <c:v>3.570072157574275E-2</c:v>
                </c:pt>
                <c:pt idx="334">
                  <c:v>3.568615091983636E-2</c:v>
                </c:pt>
                <c:pt idx="335">
                  <c:v>3.567166699402461E-2</c:v>
                </c:pt>
                <c:pt idx="336">
                  <c:v>3.5657269026229572E-2</c:v>
                </c:pt>
                <c:pt idx="337">
                  <c:v>3.5642956253510168E-2</c:v>
                </c:pt>
                <c:pt idx="338">
                  <c:v>3.5628727921927832E-2</c:v>
                </c:pt>
                <c:pt idx="339">
                  <c:v>3.5614583286413579E-2</c:v>
                </c:pt>
                <c:pt idx="340">
                  <c:v>3.5600521610638411E-2</c:v>
                </c:pt>
                <c:pt idx="341">
                  <c:v>3.5586542166885289E-2</c:v>
                </c:pt>
                <c:pt idx="342">
                  <c:v>3.5572644235923725E-2</c:v>
                </c:pt>
                <c:pt idx="343">
                  <c:v>3.5558827106886425E-2</c:v>
                </c:pt>
                <c:pt idx="344">
                  <c:v>3.5545090077147866E-2</c:v>
                </c:pt>
                <c:pt idx="345">
                  <c:v>3.5531432452205511E-2</c:v>
                </c:pt>
                <c:pt idx="346">
                  <c:v>3.5517853545562562E-2</c:v>
                </c:pt>
                <c:pt idx="347">
                  <c:v>3.5504352678612933E-2</c:v>
                </c:pt>
                <c:pt idx="348">
                  <c:v>3.5490929180528291E-2</c:v>
                </c:pt>
                <c:pt idx="349">
                  <c:v>3.5477582388146973E-2</c:v>
                </c:pt>
                <c:pt idx="350">
                  <c:v>3.546431164586477E-2</c:v>
                </c:pt>
                <c:pt idx="351">
                  <c:v>3.5451116305527337E-2</c:v>
                </c:pt>
                <c:pt idx="352">
                  <c:v>3.5437995726324903E-2</c:v>
                </c:pt>
                <c:pt idx="353">
                  <c:v>3.5424949274688651E-2</c:v>
                </c:pt>
                <c:pt idx="354">
                  <c:v>3.5411976324188382E-2</c:v>
                </c:pt>
                <c:pt idx="355">
                  <c:v>3.5399076255432524E-2</c:v>
                </c:pt>
                <c:pt idx="356">
                  <c:v>3.5386248455969348E-2</c:v>
                </c:pt>
                <c:pt idx="357">
                  <c:v>3.5373492320190367E-2</c:v>
                </c:pt>
                <c:pt idx="358">
                  <c:v>3.5360807249234627E-2</c:v>
                </c:pt>
                <c:pt idx="359">
                  <c:v>3.5348192650895359E-2</c:v>
                </c:pt>
                <c:pt idx="360">
                  <c:v>3.5335647939527447E-2</c:v>
                </c:pt>
                <c:pt idx="361">
                  <c:v>3.5323172535957181E-2</c:v>
                </c:pt>
                <c:pt idx="362">
                  <c:v>3.5310765867392839E-2</c:v>
                </c:pt>
                <c:pt idx="363">
                  <c:v>3.5298427367337071E-2</c:v>
                </c:pt>
                <c:pt idx="364">
                  <c:v>3.5286156475500756E-2</c:v>
                </c:pt>
                <c:pt idx="365">
                  <c:v>3.5273952637718202E-2</c:v>
                </c:pt>
                <c:pt idx="366">
                  <c:v>3.5261815305863628E-2</c:v>
                </c:pt>
                <c:pt idx="367">
                  <c:v>3.5249743937769154E-2</c:v>
                </c:pt>
                <c:pt idx="368">
                  <c:v>3.5237737997144039E-2</c:v>
                </c:pt>
                <c:pt idx="369">
                  <c:v>3.5225796953495279E-2</c:v>
                </c:pt>
                <c:pt idx="370">
                  <c:v>3.5213920282049463E-2</c:v>
                </c:pt>
                <c:pt idx="371">
                  <c:v>3.52021074636759E-2</c:v>
                </c:pt>
                <c:pt idx="372">
                  <c:v>3.5190357984811078E-2</c:v>
                </c:pt>
                <c:pt idx="373">
                  <c:v>3.5178671337383949E-2</c:v>
                </c:pt>
                <c:pt idx="374">
                  <c:v>3.516704701874316E-2</c:v>
                </c:pt>
                <c:pt idx="375">
                  <c:v>3.5155484531584444E-2</c:v>
                </c:pt>
                <c:pt idx="376">
                  <c:v>3.5143983383880216E-2</c:v>
                </c:pt>
                <c:pt idx="377">
                  <c:v>3.5132543088809282E-2</c:v>
                </c:pt>
                <c:pt idx="378">
                  <c:v>3.5121163164688635E-2</c:v>
                </c:pt>
                <c:pt idx="379">
                  <c:v>3.5109843134905477E-2</c:v>
                </c:pt>
                <c:pt idx="380">
                  <c:v>3.509858252785085E-2</c:v>
                </c:pt>
                <c:pt idx="381">
                  <c:v>3.5087380876854056E-2</c:v>
                </c:pt>
                <c:pt idx="382">
                  <c:v>3.5076237720118385E-2</c:v>
                </c:pt>
                <c:pt idx="383">
                  <c:v>3.5065152600657366E-2</c:v>
                </c:pt>
                <c:pt idx="384">
                  <c:v>3.5054125066232455E-2</c:v>
                </c:pt>
                <c:pt idx="385">
                  <c:v>3.5043154669291698E-2</c:v>
                </c:pt>
                <c:pt idx="386">
                  <c:v>3.5032240966908733E-2</c:v>
                </c:pt>
                <c:pt idx="387">
                  <c:v>3.5021383520723669E-2</c:v>
                </c:pt>
                <c:pt idx="388">
                  <c:v>3.5010581896883948E-2</c:v>
                </c:pt>
                <c:pt idx="389">
                  <c:v>3.4999835665986995E-2</c:v>
                </c:pt>
                <c:pt idx="390">
                  <c:v>3.4989144403023101E-2</c:v>
                </c:pt>
                <c:pt idx="391">
                  <c:v>3.4978507687319152E-2</c:v>
                </c:pt>
                <c:pt idx="392">
                  <c:v>3.4967925102483907E-2</c:v>
                </c:pt>
                <c:pt idx="393">
                  <c:v>3.4957396236353459E-2</c:v>
                </c:pt>
                <c:pt idx="394">
                  <c:v>3.494692068093757E-2</c:v>
                </c:pt>
                <c:pt idx="395">
                  <c:v>3.4936498032367258E-2</c:v>
                </c:pt>
                <c:pt idx="396">
                  <c:v>3.4926127890842575E-2</c:v>
                </c:pt>
                <c:pt idx="397">
                  <c:v>3.4915809860581841E-2</c:v>
                </c:pt>
                <c:pt idx="398">
                  <c:v>3.4905543549771122E-2</c:v>
                </c:pt>
                <c:pt idx="399">
                  <c:v>3.4895328570514382E-2</c:v>
                </c:pt>
                <c:pt idx="400">
                  <c:v>3.4885164538785131E-2</c:v>
                </c:pt>
                <c:pt idx="401">
                  <c:v>3.4875051074377966E-2</c:v>
                </c:pt>
                <c:pt idx="402">
                  <c:v>3.4864987800861065E-2</c:v>
                </c:pt>
                <c:pt idx="403">
                  <c:v>3.4854974345529935E-2</c:v>
                </c:pt>
                <c:pt idx="404">
                  <c:v>3.484501033936091E-2</c:v>
                </c:pt>
                <c:pt idx="405">
                  <c:v>3.4835095416966132E-2</c:v>
                </c:pt>
                <c:pt idx="406">
                  <c:v>3.4825229216548764E-2</c:v>
                </c:pt>
                <c:pt idx="407">
                  <c:v>3.4815411379858871E-2</c:v>
                </c:pt>
                <c:pt idx="408">
                  <c:v>3.4805641552150435E-2</c:v>
                </c:pt>
                <c:pt idx="409">
                  <c:v>3.4795919382138073E-2</c:v>
                </c:pt>
                <c:pt idx="410">
                  <c:v>3.4786244521955459E-2</c:v>
                </c:pt>
                <c:pt idx="411">
                  <c:v>3.4776616627113573E-2</c:v>
                </c:pt>
                <c:pt idx="412">
                  <c:v>3.4767035356459752E-2</c:v>
                </c:pt>
                <c:pt idx="413">
                  <c:v>3.4757500372137609E-2</c:v>
                </c:pt>
                <c:pt idx="414">
                  <c:v>3.4748011339547157E-2</c:v>
                </c:pt>
                <c:pt idx="415">
                  <c:v>3.4738567927305668E-2</c:v>
                </c:pt>
                <c:pt idx="416">
                  <c:v>3.4729169807209179E-2</c:v>
                </c:pt>
                <c:pt idx="417">
                  <c:v>3.4719816654194581E-2</c:v>
                </c:pt>
                <c:pt idx="418">
                  <c:v>3.4710508146301729E-2</c:v>
                </c:pt>
                <c:pt idx="419">
                  <c:v>3.4701243964636926E-2</c:v>
                </c:pt>
                <c:pt idx="420">
                  <c:v>3.4692023793336371E-2</c:v>
                </c:pt>
                <c:pt idx="421">
                  <c:v>3.46828473195301E-2</c:v>
                </c:pt>
                <c:pt idx="422">
                  <c:v>3.467371423330684E-2</c:v>
                </c:pt>
                <c:pt idx="423">
                  <c:v>3.4664624227678992E-2</c:v>
                </c:pt>
                <c:pt idx="424">
                  <c:v>3.4655576998548161E-2</c:v>
                </c:pt>
                <c:pt idx="425">
                  <c:v>3.4646572244671492E-2</c:v>
                </c:pt>
                <c:pt idx="426">
                  <c:v>3.4637609667627939E-2</c:v>
                </c:pt>
                <c:pt idx="427">
                  <c:v>3.4628688971785559E-2</c:v>
                </c:pt>
                <c:pt idx="428">
                  <c:v>3.4619809864268741E-2</c:v>
                </c:pt>
                <c:pt idx="429">
                  <c:v>3.4610972054926428E-2</c:v>
                </c:pt>
                <c:pt idx="430">
                  <c:v>3.4602175256300341E-2</c:v>
                </c:pt>
                <c:pt idx="431">
                  <c:v>3.4593419183593779E-2</c:v>
                </c:pt>
                <c:pt idx="432">
                  <c:v>3.4584703554641126E-2</c:v>
                </c:pt>
                <c:pt idx="433">
                  <c:v>3.4576028089877184E-2</c:v>
                </c:pt>
                <c:pt idx="434">
                  <c:v>3.456146210529952E-2</c:v>
                </c:pt>
                <c:pt idx="435">
                  <c:v>3.4546962937164846E-2</c:v>
                </c:pt>
                <c:pt idx="436">
                  <c:v>3.4532530126779037E-2</c:v>
                </c:pt>
                <c:pt idx="437">
                  <c:v>3.4518163219637008E-2</c:v>
                </c:pt>
                <c:pt idx="438">
                  <c:v>3.450386176537492E-2</c:v>
                </c:pt>
                <c:pt idx="439">
                  <c:v>3.448962531772308E-2</c:v>
                </c:pt>
                <c:pt idx="440">
                  <c:v>3.4475453434459714E-2</c:v>
                </c:pt>
                <c:pt idx="441">
                  <c:v>3.4461345677364967E-2</c:v>
                </c:pt>
                <c:pt idx="442">
                  <c:v>3.444730161217583E-2</c:v>
                </c:pt>
                <c:pt idx="443">
                  <c:v>3.4433320808541584E-2</c:v>
                </c:pt>
                <c:pt idx="444">
                  <c:v>3.44194028399799E-2</c:v>
                </c:pt>
                <c:pt idx="445">
                  <c:v>3.4405547283833285E-2</c:v>
                </c:pt>
                <c:pt idx="446">
                  <c:v>3.4391753721226492E-2</c:v>
                </c:pt>
                <c:pt idx="447">
                  <c:v>3.4378021737024145E-2</c:v>
                </c:pt>
                <c:pt idx="448">
                  <c:v>3.4364350919789309E-2</c:v>
                </c:pt>
                <c:pt idx="449">
                  <c:v>3.4350740861742182E-2</c:v>
                </c:pt>
                <c:pt idx="450">
                  <c:v>3.4337191158719596E-2</c:v>
                </c:pt>
                <c:pt idx="451">
                  <c:v>3.4323701410135167E-2</c:v>
                </c:pt>
                <c:pt idx="452">
                  <c:v>3.431027121893971E-2</c:v>
                </c:pt>
                <c:pt idx="453">
                  <c:v>3.429690019158211E-2</c:v>
                </c:pt>
                <c:pt idx="454">
                  <c:v>3.4283587937971108E-2</c:v>
                </c:pt>
                <c:pt idx="455">
                  <c:v>3.4270334071437376E-2</c:v>
                </c:pt>
                <c:pt idx="456">
                  <c:v>3.4257138208695873E-2</c:v>
                </c:pt>
                <c:pt idx="457">
                  <c:v>3.4243999969809133E-2</c:v>
                </c:pt>
                <c:pt idx="458">
                  <c:v>3.4230918978150629E-2</c:v>
                </c:pt>
                <c:pt idx="459">
                  <c:v>3.4217894860368976E-2</c:v>
                </c:pt>
                <c:pt idx="460">
                  <c:v>3.4204927246352108E-2</c:v>
                </c:pt>
                <c:pt idx="461">
                  <c:v>3.4192015769192445E-2</c:v>
                </c:pt>
                <c:pt idx="462">
                  <c:v>3.4179160065152238E-2</c:v>
                </c:pt>
                <c:pt idx="463">
                  <c:v>3.4166359773629452E-2</c:v>
                </c:pt>
                <c:pt idx="464">
                  <c:v>3.4153614537123948E-2</c:v>
                </c:pt>
                <c:pt idx="465">
                  <c:v>3.4140924001204352E-2</c:v>
                </c:pt>
                <c:pt idx="466">
                  <c:v>3.4128287814474981E-2</c:v>
                </c:pt>
                <c:pt idx="467">
                  <c:v>3.411570562854354E-2</c:v>
                </c:pt>
                <c:pt idx="468">
                  <c:v>3.4103177097989226E-2</c:v>
                </c:pt>
                <c:pt idx="469">
                  <c:v>3.4090701880330913E-2</c:v>
                </c:pt>
                <c:pt idx="470">
                  <c:v>3.4078279635995974E-2</c:v>
                </c:pt>
                <c:pt idx="471">
                  <c:v>3.4065910028289535E-2</c:v>
                </c:pt>
                <c:pt idx="472">
                  <c:v>3.4053592723364161E-2</c:v>
                </c:pt>
                <c:pt idx="473">
                  <c:v>3.4041327390189523E-2</c:v>
                </c:pt>
                <c:pt idx="474">
                  <c:v>3.4029113700522966E-2</c:v>
                </c:pt>
                <c:pt idx="475">
                  <c:v>3.4016951328880198E-2</c:v>
                </c:pt>
                <c:pt idx="476">
                  <c:v>3.4004839952506367E-2</c:v>
                </c:pt>
                <c:pt idx="477">
                  <c:v>3.3992779251347562E-2</c:v>
                </c:pt>
                <c:pt idx="478">
                  <c:v>3.3980768908022353E-2</c:v>
                </c:pt>
                <c:pt idx="479">
                  <c:v>3.3968808607794339E-2</c:v>
                </c:pt>
                <c:pt idx="480">
                  <c:v>3.3956898038544417E-2</c:v>
                </c:pt>
                <c:pt idx="481">
                  <c:v>3.3945036890743699E-2</c:v>
                </c:pt>
                <c:pt idx="482">
                  <c:v>3.3933224857426565E-2</c:v>
                </c:pt>
                <c:pt idx="483">
                  <c:v>3.392146163416445E-2</c:v>
                </c:pt>
                <c:pt idx="484">
                  <c:v>3.3909746919039557E-2</c:v>
                </c:pt>
                <c:pt idx="485">
                  <c:v>3.389808041261886E-2</c:v>
                </c:pt>
                <c:pt idx="486">
                  <c:v>3.3886461817928856E-2</c:v>
                </c:pt>
                <c:pt idx="487">
                  <c:v>3.3874890840430188E-2</c:v>
                </c:pt>
                <c:pt idx="488">
                  <c:v>3.3863367187992849E-2</c:v>
                </c:pt>
                <c:pt idx="489">
                  <c:v>3.3851890570871603E-2</c:v>
                </c:pt>
                <c:pt idx="490">
                  <c:v>3.3840460701681584E-2</c:v>
                </c:pt>
                <c:pt idx="491">
                  <c:v>3.3829077295374425E-2</c:v>
                </c:pt>
                <c:pt idx="492">
                  <c:v>3.3817740069214564E-2</c:v>
                </c:pt>
                <c:pt idx="493">
                  <c:v>3.3806448742755797E-2</c:v>
                </c:pt>
                <c:pt idx="494">
                  <c:v>3.3795203037818022E-2</c:v>
                </c:pt>
                <c:pt idx="495">
                  <c:v>3.3784002678464736E-2</c:v>
                </c:pt>
                <c:pt idx="496">
                  <c:v>3.3772847390980069E-2</c:v>
                </c:pt>
                <c:pt idx="497">
                  <c:v>3.3761736903846741E-2</c:v>
                </c:pt>
                <c:pt idx="498">
                  <c:v>3.3750670947723965E-2</c:v>
                </c:pt>
                <c:pt idx="499">
                  <c:v>3.3739649255425705E-2</c:v>
                </c:pt>
                <c:pt idx="500">
                  <c:v>3.3728671561899022E-2</c:v>
                </c:pt>
                <c:pt idx="501">
                  <c:v>3.371773760420313E-2</c:v>
                </c:pt>
                <c:pt idx="502">
                  <c:v>3.3706847121488172E-2</c:v>
                </c:pt>
                <c:pt idx="503">
                  <c:v>3.369599985497447E-2</c:v>
                </c:pt>
                <c:pt idx="504">
                  <c:v>3.3685195547932111E-2</c:v>
                </c:pt>
                <c:pt idx="505">
                  <c:v>3.3674433945660692E-2</c:v>
                </c:pt>
                <c:pt idx="506">
                  <c:v>3.366371479546923E-2</c:v>
                </c:pt>
                <c:pt idx="507">
                  <c:v>3.3653037846656443E-2</c:v>
                </c:pt>
                <c:pt idx="508">
                  <c:v>3.3642402850491249E-2</c:v>
                </c:pt>
                <c:pt idx="509">
                  <c:v>3.3631809560193397E-2</c:v>
                </c:pt>
                <c:pt idx="510">
                  <c:v>3.3621257730914338E-2</c:v>
                </c:pt>
                <c:pt idx="511">
                  <c:v>3.3610747119718336E-2</c:v>
                </c:pt>
                <c:pt idx="512">
                  <c:v>3.3600277485564094E-2</c:v>
                </c:pt>
                <c:pt idx="513">
                  <c:v>3.3589848589285889E-2</c:v>
                </c:pt>
                <c:pt idx="514">
                  <c:v>3.3579460193575786E-2</c:v>
                </c:pt>
                <c:pt idx="515">
                  <c:v>3.3569112062965326E-2</c:v>
                </c:pt>
                <c:pt idx="516">
                  <c:v>3.3558803963807927E-2</c:v>
                </c:pt>
                <c:pt idx="517">
                  <c:v>3.354853566426113E-2</c:v>
                </c:pt>
                <c:pt idx="518">
                  <c:v>3.3538306934269471E-2</c:v>
                </c:pt>
                <c:pt idx="519">
                  <c:v>3.3528117545546944E-2</c:v>
                </c:pt>
                <c:pt idx="520">
                  <c:v>3.3517967271560395E-2</c:v>
                </c:pt>
                <c:pt idx="521">
                  <c:v>3.3507855887512525E-2</c:v>
                </c:pt>
                <c:pt idx="522">
                  <c:v>3.3497783170325222E-2</c:v>
                </c:pt>
                <c:pt idx="523">
                  <c:v>3.348774889862341E-2</c:v>
                </c:pt>
                <c:pt idx="524">
                  <c:v>3.3477752852718534E-2</c:v>
                </c:pt>
                <c:pt idx="525">
                  <c:v>3.3467794814592763E-2</c:v>
                </c:pt>
                <c:pt idx="526">
                  <c:v>3.3457874567883093E-2</c:v>
                </c:pt>
                <c:pt idx="527">
                  <c:v>3.3447991897865487E-2</c:v>
                </c:pt>
                <c:pt idx="528">
                  <c:v>3.3438146591439635E-2</c:v>
                </c:pt>
                <c:pt idx="529">
                  <c:v>3.3428338437113486E-2</c:v>
                </c:pt>
                <c:pt idx="530">
                  <c:v>3.3418567224988163E-2</c:v>
                </c:pt>
                <c:pt idx="531">
                  <c:v>3.3408832746743007E-2</c:v>
                </c:pt>
                <c:pt idx="532">
                  <c:v>3.3399134795620768E-2</c:v>
                </c:pt>
                <c:pt idx="533">
                  <c:v>3.3389473166412796E-2</c:v>
                </c:pt>
                <c:pt idx="534">
                  <c:v>3.3379847655444897E-2</c:v>
                </c:pt>
                <c:pt idx="535">
                  <c:v>3.3370258060562707E-2</c:v>
                </c:pt>
                <c:pt idx="536">
                  <c:v>3.3360704181117674E-2</c:v>
                </c:pt>
                <c:pt idx="537">
                  <c:v>3.3351185817953113E-2</c:v>
                </c:pt>
                <c:pt idx="538">
                  <c:v>3.3341702773390304E-2</c:v>
                </c:pt>
                <c:pt idx="539">
                  <c:v>3.3332254851214695E-2</c:v>
                </c:pt>
                <c:pt idx="540">
                  <c:v>3.3322841856662649E-2</c:v>
                </c:pt>
                <c:pt idx="541">
                  <c:v>3.331346359640789E-2</c:v>
                </c:pt>
                <c:pt idx="542">
                  <c:v>3.3304119878548179E-2</c:v>
                </c:pt>
                <c:pt idx="543">
                  <c:v>3.3294810512592359E-2</c:v>
                </c:pt>
                <c:pt idx="544">
                  <c:v>3.3285535309447417E-2</c:v>
                </c:pt>
                <c:pt idx="545">
                  <c:v>3.3276294081405547E-2</c:v>
                </c:pt>
                <c:pt idx="546">
                  <c:v>3.3267086642131641E-2</c:v>
                </c:pt>
                <c:pt idx="547">
                  <c:v>3.3257912806650684E-2</c:v>
                </c:pt>
                <c:pt idx="548">
                  <c:v>3.3248772391335446E-2</c:v>
                </c:pt>
                <c:pt idx="549">
                  <c:v>3.3239665213894092E-2</c:v>
                </c:pt>
                <c:pt idx="550">
                  <c:v>3.3230591093358089E-2</c:v>
                </c:pt>
                <c:pt idx="551">
                  <c:v>3.3221549850070455E-2</c:v>
                </c:pt>
                <c:pt idx="552">
                  <c:v>3.3212541305673575E-2</c:v>
                </c:pt>
                <c:pt idx="553">
                  <c:v>3.3203565283097577E-2</c:v>
                </c:pt>
                <c:pt idx="554">
                  <c:v>3.3194621606548853E-2</c:v>
                </c:pt>
                <c:pt idx="555">
                  <c:v>3.3185710101498532E-2</c:v>
                </c:pt>
                <c:pt idx="556">
                  <c:v>3.3176830594671018E-2</c:v>
                </c:pt>
                <c:pt idx="557">
                  <c:v>3.316798291403282E-2</c:v>
                </c:pt>
                <c:pt idx="558">
                  <c:v>3.3159166888781524E-2</c:v>
                </c:pt>
                <c:pt idx="559">
                  <c:v>3.3150382349334762E-2</c:v>
                </c:pt>
                <c:pt idx="560">
                  <c:v>3.3141629127319182E-2</c:v>
                </c:pt>
                <c:pt idx="561">
                  <c:v>3.3132907055559858E-2</c:v>
                </c:pt>
                <c:pt idx="562">
                  <c:v>3.3124215968069672E-2</c:v>
                </c:pt>
                <c:pt idx="563">
                  <c:v>3.3115555700038622E-2</c:v>
                </c:pt>
                <c:pt idx="564">
                  <c:v>3.3106926087823674E-2</c:v>
                </c:pt>
                <c:pt idx="565">
                  <c:v>3.3098326968938073E-2</c:v>
                </c:pt>
                <c:pt idx="566">
                  <c:v>3.3089758182041511E-2</c:v>
                </c:pt>
                <c:pt idx="567">
                  <c:v>3.3081219566929783E-2</c:v>
                </c:pt>
                <c:pt idx="568">
                  <c:v>3.3072710964524979E-2</c:v>
                </c:pt>
                <c:pt idx="569">
                  <c:v>3.30642322168654E-2</c:v>
                </c:pt>
                <c:pt idx="570">
                  <c:v>3.3055783167096092E-2</c:v>
                </c:pt>
                <c:pt idx="571">
                  <c:v>3.3047363659458845E-2</c:v>
                </c:pt>
                <c:pt idx="572">
                  <c:v>3.3038973539282805E-2</c:v>
                </c:pt>
                <c:pt idx="573">
                  <c:v>3.3030612652974981E-2</c:v>
                </c:pt>
                <c:pt idx="574">
                  <c:v>3.3022280848010795E-2</c:v>
                </c:pt>
                <c:pt idx="575">
                  <c:v>3.3013977972924984E-2</c:v>
                </c:pt>
                <c:pt idx="576">
                  <c:v>3.3005703877302228E-2</c:v>
                </c:pt>
                <c:pt idx="577">
                  <c:v>3.299745841176812E-2</c:v>
                </c:pt>
                <c:pt idx="578">
                  <c:v>3.2989241427980195E-2</c:v>
                </c:pt>
                <c:pt idx="579">
                  <c:v>3.2981052778619152E-2</c:v>
                </c:pt>
                <c:pt idx="580">
                  <c:v>3.2972892317379807E-2</c:v>
                </c:pt>
                <c:pt idx="581">
                  <c:v>3.2964759898962623E-2</c:v>
                </c:pt>
                <c:pt idx="582">
                  <c:v>3.2956655379064878E-2</c:v>
                </c:pt>
                <c:pt idx="583">
                  <c:v>3.2948578614372226E-2</c:v>
                </c:pt>
                <c:pt idx="584">
                  <c:v>3.2940529462550383E-2</c:v>
                </c:pt>
                <c:pt idx="585">
                  <c:v>3.2932507782236449E-2</c:v>
                </c:pt>
                <c:pt idx="586">
                  <c:v>3.2924513433030898E-2</c:v>
                </c:pt>
                <c:pt idx="587">
                  <c:v>3.2916546275489338E-2</c:v>
                </c:pt>
                <c:pt idx="588">
                  <c:v>3.2908606171114296E-2</c:v>
                </c:pt>
                <c:pt idx="589">
                  <c:v>3.2900692982347317E-2</c:v>
                </c:pt>
                <c:pt idx="590">
                  <c:v>3.2892806572560898E-2</c:v>
                </c:pt>
                <c:pt idx="591">
                  <c:v>3.2884946806050794E-2</c:v>
                </c:pt>
                <c:pt idx="592">
                  <c:v>3.2877113548028081E-2</c:v>
                </c:pt>
                <c:pt idx="593">
                  <c:v>3.2869306664611526E-2</c:v>
                </c:pt>
                <c:pt idx="594">
                  <c:v>3.2861526022819901E-2</c:v>
                </c:pt>
                <c:pt idx="595">
                  <c:v>3.2853771490564482E-2</c:v>
                </c:pt>
                <c:pt idx="596">
                  <c:v>3.2846042936641569E-2</c:v>
                </c:pt>
                <c:pt idx="597">
                  <c:v>3.2838340230725051E-2</c:v>
                </c:pt>
                <c:pt idx="598">
                  <c:v>3.283066324335919E-2</c:v>
                </c:pt>
                <c:pt idx="599">
                  <c:v>3.2823011845951253E-2</c:v>
                </c:pt>
                <c:pt idx="600">
                  <c:v>3.2815385910764293E-2</c:v>
                </c:pt>
                <c:pt idx="601">
                  <c:v>3.2807785310910144E-2</c:v>
                </c:pt>
                <c:pt idx="602">
                  <c:v>3.2800209920342452E-2</c:v>
                </c:pt>
                <c:pt idx="603">
                  <c:v>3.279265961384948E-2</c:v>
                </c:pt>
                <c:pt idx="604">
                  <c:v>3.2785134267047364E-2</c:v>
                </c:pt>
                <c:pt idx="605">
                  <c:v>3.2777633756373339E-2</c:v>
                </c:pt>
                <c:pt idx="606">
                  <c:v>3.2770157959078783E-2</c:v>
                </c:pt>
                <c:pt idx="607">
                  <c:v>3.2762706753222716E-2</c:v>
                </c:pt>
                <c:pt idx="608">
                  <c:v>3.2755280017665041E-2</c:v>
                </c:pt>
                <c:pt idx="609">
                  <c:v>3.2747877632059955E-2</c:v>
                </c:pt>
                <c:pt idx="610">
                  <c:v>3.2740499476849642E-2</c:v>
                </c:pt>
                <c:pt idx="611">
                  <c:v>3.2733145433257692E-2</c:v>
                </c:pt>
                <c:pt idx="612">
                  <c:v>3.2725815383282668E-2</c:v>
                </c:pt>
                <c:pt idx="613">
                  <c:v>3.2718509209691923E-2</c:v>
                </c:pt>
                <c:pt idx="614">
                  <c:v>3.271122679601534E-2</c:v>
                </c:pt>
                <c:pt idx="615">
                  <c:v>3.2703968026539E-2</c:v>
                </c:pt>
                <c:pt idx="616">
                  <c:v>3.2696732786299199E-2</c:v>
                </c:pt>
                <c:pt idx="617">
                  <c:v>3.2688683629168117E-2</c:v>
                </c:pt>
                <c:pt idx="618">
                  <c:v>3.2680660479006744E-2</c:v>
                </c:pt>
                <c:pt idx="619">
                  <c:v>3.2672663209974917E-2</c:v>
                </c:pt>
                <c:pt idx="620">
                  <c:v>3.2664691697043072E-2</c:v>
                </c:pt>
                <c:pt idx="621">
                  <c:v>3.2656745815985544E-2</c:v>
                </c:pt>
                <c:pt idx="622">
                  <c:v>3.2648825443374462E-2</c:v>
                </c:pt>
                <c:pt idx="623">
                  <c:v>3.2640930456573007E-2</c:v>
                </c:pt>
                <c:pt idx="624">
                  <c:v>3.263306073372934E-2</c:v>
                </c:pt>
                <c:pt idx="625">
                  <c:v>3.2625216153770183E-2</c:v>
                </c:pt>
                <c:pt idx="626">
                  <c:v>3.2617396596394586E-2</c:v>
                </c:pt>
                <c:pt idx="627">
                  <c:v>3.2609601942067953E-2</c:v>
                </c:pt>
                <c:pt idx="628">
                  <c:v>3.2601832072015856E-2</c:v>
                </c:pt>
                <c:pt idx="629">
                  <c:v>3.2594086868217888E-2</c:v>
                </c:pt>
                <c:pt idx="630">
                  <c:v>3.2586366213401857E-2</c:v>
                </c:pt>
                <c:pt idx="631">
                  <c:v>3.2578669991037756E-2</c:v>
                </c:pt>
                <c:pt idx="632">
                  <c:v>3.2570998085331967E-2</c:v>
                </c:pt>
                <c:pt idx="633">
                  <c:v>3.2563350381221462E-2</c:v>
                </c:pt>
                <c:pt idx="634">
                  <c:v>3.255572676436802E-2</c:v>
                </c:pt>
                <c:pt idx="635">
                  <c:v>3.2548127121152501E-2</c:v>
                </c:pt>
                <c:pt idx="636">
                  <c:v>3.2540551338669205E-2</c:v>
                </c:pt>
                <c:pt idx="637">
                  <c:v>3.2532999304720318E-2</c:v>
                </c:pt>
                <c:pt idx="638">
                  <c:v>3.2525470907810404E-2</c:v>
                </c:pt>
                <c:pt idx="639">
                  <c:v>3.2517966037140827E-2</c:v>
                </c:pt>
                <c:pt idx="640">
                  <c:v>3.2510484582604388E-2</c:v>
                </c:pt>
                <c:pt idx="641">
                  <c:v>3.2503026434779883E-2</c:v>
                </c:pt>
                <c:pt idx="642">
                  <c:v>3.249559148492686E-2</c:v>
                </c:pt>
                <c:pt idx="643">
                  <c:v>3.2488179624980171E-2</c:v>
                </c:pt>
                <c:pt idx="644">
                  <c:v>3.2480790747544994E-2</c:v>
                </c:pt>
                <c:pt idx="645">
                  <c:v>3.2473424745891301E-2</c:v>
                </c:pt>
                <c:pt idx="646">
                  <c:v>3.2466081513949072E-2</c:v>
                </c:pt>
                <c:pt idx="647">
                  <c:v>3.2458760946302977E-2</c:v>
                </c:pt>
                <c:pt idx="648">
                  <c:v>3.2451462938187368E-2</c:v>
                </c:pt>
                <c:pt idx="649">
                  <c:v>3.2444187385481368E-2</c:v>
                </c:pt>
                <c:pt idx="650">
                  <c:v>3.2436934184703781E-2</c:v>
                </c:pt>
                <c:pt idx="651">
                  <c:v>3.2429703233008374E-2</c:v>
                </c:pt>
                <c:pt idx="652">
                  <c:v>3.2422494428178766E-2</c:v>
                </c:pt>
                <c:pt idx="653">
                  <c:v>3.2415307668623883E-2</c:v>
                </c:pt>
                <c:pt idx="654">
                  <c:v>3.2408142853372998E-2</c:v>
                </c:pt>
                <c:pt idx="655">
                  <c:v>3.2400999882071041E-2</c:v>
                </c:pt>
                <c:pt idx="656">
                  <c:v>3.2393878654973916E-2</c:v>
                </c:pt>
                <c:pt idx="657">
                  <c:v>3.2386779072943989E-2</c:v>
                </c:pt>
                <c:pt idx="658">
                  <c:v>3.2379701037445245E-2</c:v>
                </c:pt>
                <c:pt idx="659">
                  <c:v>3.2372644450538939E-2</c:v>
                </c:pt>
                <c:pt idx="660">
                  <c:v>3.2365609214878951E-2</c:v>
                </c:pt>
                <c:pt idx="661">
                  <c:v>3.235859523370737E-2</c:v>
                </c:pt>
                <c:pt idx="662">
                  <c:v>3.2351602410850014E-2</c:v>
                </c:pt>
                <c:pt idx="663">
                  <c:v>3.2344630650712122E-2</c:v>
                </c:pt>
                <c:pt idx="664">
                  <c:v>3.2337679858273849E-2</c:v>
                </c:pt>
                <c:pt idx="665">
                  <c:v>3.2330749939086176E-2</c:v>
                </c:pt>
                <c:pt idx="666">
                  <c:v>3.2323840799266389E-2</c:v>
                </c:pt>
                <c:pt idx="667">
                  <c:v>3.2316952345493949E-2</c:v>
                </c:pt>
                <c:pt idx="668">
                  <c:v>3.231008448500633E-2</c:v>
                </c:pt>
                <c:pt idx="669">
                  <c:v>3.2303237125594811E-2</c:v>
                </c:pt>
                <c:pt idx="670">
                  <c:v>3.229641017560031E-2</c:v>
                </c:pt>
                <c:pt idx="671">
                  <c:v>3.2289603543909369E-2</c:v>
                </c:pt>
                <c:pt idx="672">
                  <c:v>3.2282817139950057E-2</c:v>
                </c:pt>
                <c:pt idx="673">
                  <c:v>3.2276050873687928E-2</c:v>
                </c:pt>
                <c:pt idx="674">
                  <c:v>3.2269304655622166E-2</c:v>
                </c:pt>
                <c:pt idx="675">
                  <c:v>3.226257839678142E-2</c:v>
                </c:pt>
                <c:pt idx="676">
                  <c:v>3.2255872008720106E-2</c:v>
                </c:pt>
                <c:pt idx="677">
                  <c:v>3.2249185403514458E-2</c:v>
                </c:pt>
                <c:pt idx="678">
                  <c:v>3.2242518493758573E-2</c:v>
                </c:pt>
                <c:pt idx="679">
                  <c:v>3.2235871192560835E-2</c:v>
                </c:pt>
                <c:pt idx="680">
                  <c:v>3.2229243413539888E-2</c:v>
                </c:pt>
                <c:pt idx="681">
                  <c:v>3.2222635070821057E-2</c:v>
                </c:pt>
                <c:pt idx="682">
                  <c:v>3.2216046079032584E-2</c:v>
                </c:pt>
                <c:pt idx="683">
                  <c:v>3.2209476353301923E-2</c:v>
                </c:pt>
                <c:pt idx="684">
                  <c:v>3.220292580925229E-2</c:v>
                </c:pt>
                <c:pt idx="685">
                  <c:v>3.219639436299869E-2</c:v>
                </c:pt>
                <c:pt idx="686">
                  <c:v>3.2189881931144679E-2</c:v>
                </c:pt>
                <c:pt idx="687">
                  <c:v>3.2183388430778566E-2</c:v>
                </c:pt>
                <c:pt idx="688">
                  <c:v>3.2176913779470129E-2</c:v>
                </c:pt>
                <c:pt idx="689">
                  <c:v>3.217045789526695E-2</c:v>
                </c:pt>
                <c:pt idx="690">
                  <c:v>3.2164020696691012E-2</c:v>
                </c:pt>
                <c:pt idx="691">
                  <c:v>3.2157602102735244E-2</c:v>
                </c:pt>
                <c:pt idx="692">
                  <c:v>3.2151202032860142E-2</c:v>
                </c:pt>
                <c:pt idx="693">
                  <c:v>3.214482040699046E-2</c:v>
                </c:pt>
                <c:pt idx="694">
                  <c:v>3.2138457145511737E-2</c:v>
                </c:pt>
                <c:pt idx="695">
                  <c:v>3.2132112169267167E-2</c:v>
                </c:pt>
                <c:pt idx="696">
                  <c:v>3.2125785399554151E-2</c:v>
                </c:pt>
                <c:pt idx="697">
                  <c:v>3.2119476758121088E-2</c:v>
                </c:pt>
                <c:pt idx="698">
                  <c:v>3.2113186167164229E-2</c:v>
                </c:pt>
                <c:pt idx="699">
                  <c:v>3.2106913549324392E-2</c:v>
                </c:pt>
                <c:pt idx="700">
                  <c:v>3.2100658827683808E-2</c:v>
                </c:pt>
                <c:pt idx="701">
                  <c:v>3.2094421925763034E-2</c:v>
                </c:pt>
                <c:pt idx="702">
                  <c:v>3.208820276751765E-2</c:v>
                </c:pt>
                <c:pt idx="703">
                  <c:v>3.2082001277335466E-2</c:v>
                </c:pt>
                <c:pt idx="704">
                  <c:v>3.2075817380033268E-2</c:v>
                </c:pt>
                <c:pt idx="705">
                  <c:v>3.2069651000853718E-2</c:v>
                </c:pt>
                <c:pt idx="706">
                  <c:v>3.2063502065462504E-2</c:v>
                </c:pt>
                <c:pt idx="707">
                  <c:v>3.2057370499945316E-2</c:v>
                </c:pt>
                <c:pt idx="708">
                  <c:v>3.2051256230804723E-2</c:v>
                </c:pt>
                <c:pt idx="709">
                  <c:v>3.2045159184957525E-2</c:v>
                </c:pt>
                <c:pt idx="710">
                  <c:v>3.2039079289731549E-2</c:v>
                </c:pt>
                <c:pt idx="711">
                  <c:v>3.2033016472862955E-2</c:v>
                </c:pt>
                <c:pt idx="712">
                  <c:v>3.202697066249325E-2</c:v>
                </c:pt>
                <c:pt idx="713">
                  <c:v>3.2020941787166628E-2</c:v>
                </c:pt>
                <c:pt idx="714">
                  <c:v>3.2014929775826949E-2</c:v>
                </c:pt>
                <c:pt idx="715">
                  <c:v>3.2008934557815019E-2</c:v>
                </c:pt>
                <c:pt idx="716">
                  <c:v>3.2002956062865906E-2</c:v>
                </c:pt>
                <c:pt idx="717">
                  <c:v>3.1996994221106023E-2</c:v>
                </c:pt>
                <c:pt idx="718">
                  <c:v>3.199104896305064E-2</c:v>
                </c:pt>
                <c:pt idx="719">
                  <c:v>3.1985120219600968E-2</c:v>
                </c:pt>
                <c:pt idx="720">
                  <c:v>3.1979207922041571E-2</c:v>
                </c:pt>
                <c:pt idx="721">
                  <c:v>3.1973312002037714E-2</c:v>
                </c:pt>
                <c:pt idx="722">
                  <c:v>3.1967432391632772E-2</c:v>
                </c:pt>
                <c:pt idx="723">
                  <c:v>3.196156902324556E-2</c:v>
                </c:pt>
                <c:pt idx="724">
                  <c:v>3.1955721829667667E-2</c:v>
                </c:pt>
                <c:pt idx="725">
                  <c:v>3.1949890744061044E-2</c:v>
                </c:pt>
                <c:pt idx="726">
                  <c:v>3.1944075699955415E-2</c:v>
                </c:pt>
                <c:pt idx="727">
                  <c:v>3.1938276631245668E-2</c:v>
                </c:pt>
                <c:pt idx="728">
                  <c:v>3.1932493472189502E-2</c:v>
                </c:pt>
                <c:pt idx="729">
                  <c:v>3.1926726157404668E-2</c:v>
                </c:pt>
                <c:pt idx="730">
                  <c:v>3.1920974621866903E-2</c:v>
                </c:pt>
                <c:pt idx="731">
                  <c:v>3.1915238800907075E-2</c:v>
                </c:pt>
                <c:pt idx="732">
                  <c:v>3.1909518630209077E-2</c:v>
                </c:pt>
                <c:pt idx="733">
                  <c:v>3.1903814045807249E-2</c:v>
                </c:pt>
                <c:pt idx="734">
                  <c:v>3.1898124984084071E-2</c:v>
                </c:pt>
                <c:pt idx="735">
                  <c:v>3.1892451381767779E-2</c:v>
                </c:pt>
                <c:pt idx="736">
                  <c:v>3.188679317592992E-2</c:v>
                </c:pt>
                <c:pt idx="737">
                  <c:v>3.1881150303983252E-2</c:v>
                </c:pt>
                <c:pt idx="738">
                  <c:v>3.187552270367916E-2</c:v>
                </c:pt>
                <c:pt idx="739">
                  <c:v>3.1869910313105661E-2</c:v>
                </c:pt>
                <c:pt idx="740">
                  <c:v>3.1864313070684845E-2</c:v>
                </c:pt>
                <c:pt idx="741">
                  <c:v>3.1858730915170809E-2</c:v>
                </c:pt>
                <c:pt idx="742">
                  <c:v>3.1853163785647412E-2</c:v>
                </c:pt>
                <c:pt idx="743">
                  <c:v>3.184761162152594E-2</c:v>
                </c:pt>
                <c:pt idx="744">
                  <c:v>3.1842074362543063E-2</c:v>
                </c:pt>
                <c:pt idx="745">
                  <c:v>3.1836551948758549E-2</c:v>
                </c:pt>
                <c:pt idx="746">
                  <c:v>3.1831044320553101E-2</c:v>
                </c:pt>
                <c:pt idx="747">
                  <c:v>3.1825551418626252E-2</c:v>
                </c:pt>
                <c:pt idx="748">
                  <c:v>3.1820073183994275E-2</c:v>
                </c:pt>
                <c:pt idx="749">
                  <c:v>3.1814609557987976E-2</c:v>
                </c:pt>
                <c:pt idx="750">
                  <c:v>3.1809160482250687E-2</c:v>
                </c:pt>
                <c:pt idx="751">
                  <c:v>3.1803725898736084E-2</c:v>
                </c:pt>
                <c:pt idx="752">
                  <c:v>3.1798305749706261E-2</c:v>
                </c:pt>
                <c:pt idx="753">
                  <c:v>3.1792899977729536E-2</c:v>
                </c:pt>
                <c:pt idx="754">
                  <c:v>3.1787508525678632E-2</c:v>
                </c:pt>
                <c:pt idx="755">
                  <c:v>3.1782131336728345E-2</c:v>
                </c:pt>
                <c:pt idx="756">
                  <c:v>3.1776768354353897E-2</c:v>
                </c:pt>
                <c:pt idx="757">
                  <c:v>3.1771419522328752E-2</c:v>
                </c:pt>
                <c:pt idx="758">
                  <c:v>3.1766084784722634E-2</c:v>
                </c:pt>
                <c:pt idx="759">
                  <c:v>3.1760764085899659E-2</c:v>
                </c:pt>
                <c:pt idx="760">
                  <c:v>3.1755457370516452E-2</c:v>
                </c:pt>
                <c:pt idx="761">
                  <c:v>3.175016458352007E-2</c:v>
                </c:pt>
                <c:pt idx="762">
                  <c:v>3.1744885670146245E-2</c:v>
                </c:pt>
                <c:pt idx="763">
                  <c:v>3.17396205759174E-2</c:v>
                </c:pt>
                <c:pt idx="764">
                  <c:v>3.1734369246640734E-2</c:v>
                </c:pt>
                <c:pt idx="765">
                  <c:v>3.172913162840655E-2</c:v>
                </c:pt>
                <c:pt idx="766">
                  <c:v>3.1723907667586308E-2</c:v>
                </c:pt>
                <c:pt idx="767">
                  <c:v>3.1718697310830719E-2</c:v>
                </c:pt>
                <c:pt idx="768">
                  <c:v>3.1713500505067965E-2</c:v>
                </c:pt>
                <c:pt idx="769">
                  <c:v>3.1708317197502008E-2</c:v>
                </c:pt>
                <c:pt idx="770">
                  <c:v>3.1703147335610665E-2</c:v>
                </c:pt>
                <c:pt idx="771">
                  <c:v>3.1697990867143908E-2</c:v>
                </c:pt>
                <c:pt idx="772">
                  <c:v>3.1692847740122113E-2</c:v>
                </c:pt>
                <c:pt idx="773">
                  <c:v>3.1687717902834228E-2</c:v>
                </c:pt>
                <c:pt idx="774">
                  <c:v>3.16826013038361E-2</c:v>
                </c:pt>
                <c:pt idx="775">
                  <c:v>3.1677497891948812E-2</c:v>
                </c:pt>
                <c:pt idx="776">
                  <c:v>3.1672407616256844E-2</c:v>
                </c:pt>
                <c:pt idx="777">
                  <c:v>3.1667330426106505E-2</c:v>
                </c:pt>
                <c:pt idx="778">
                  <c:v>3.1662266271104154E-2</c:v>
                </c:pt>
                <c:pt idx="779">
                  <c:v>3.1657215101114619E-2</c:v>
                </c:pt>
                <c:pt idx="780">
                  <c:v>3.1652176866259513E-2</c:v>
                </c:pt>
                <c:pt idx="781">
                  <c:v>3.1647151516915571E-2</c:v>
                </c:pt>
                <c:pt idx="782">
                  <c:v>3.1642139003712946E-2</c:v>
                </c:pt>
                <c:pt idx="783">
                  <c:v>3.1637139277533845E-2</c:v>
                </c:pt>
                <c:pt idx="784">
                  <c:v>3.16321522895106E-2</c:v>
                </c:pt>
                <c:pt idx="785">
                  <c:v>3.162717799102429E-2</c:v>
                </c:pt>
                <c:pt idx="786">
                  <c:v>3.1622216333703115E-2</c:v>
                </c:pt>
                <c:pt idx="787">
                  <c:v>3.1617267269420844E-2</c:v>
                </c:pt>
                <c:pt idx="788">
                  <c:v>3.1612330750295209E-2</c:v>
                </c:pt>
                <c:pt idx="789">
                  <c:v>3.160740672868631E-2</c:v>
                </c:pt>
                <c:pt idx="790">
                  <c:v>3.1602495157195307E-2</c:v>
                </c:pt>
                <c:pt idx="791">
                  <c:v>3.1597595988662588E-2</c:v>
                </c:pt>
                <c:pt idx="792">
                  <c:v>3.1592709176166536E-2</c:v>
                </c:pt>
                <c:pt idx="793">
                  <c:v>3.1587834673021856E-2</c:v>
                </c:pt>
                <c:pt idx="794">
                  <c:v>3.1582972432778175E-2</c:v>
                </c:pt>
                <c:pt idx="795">
                  <c:v>3.1578122409218527E-2</c:v>
                </c:pt>
                <c:pt idx="796">
                  <c:v>3.1573284556357849E-2</c:v>
                </c:pt>
                <c:pt idx="797">
                  <c:v>3.1568458828441705E-2</c:v>
                </c:pt>
                <c:pt idx="798">
                  <c:v>3.1563645179944651E-2</c:v>
                </c:pt>
                <c:pt idx="799">
                  <c:v>3.1556395949161389E-2</c:v>
                </c:pt>
                <c:pt idx="800">
                  <c:v>3.1549164818829502E-2</c:v>
                </c:pt>
                <c:pt idx="801">
                  <c:v>3.1541951721241628E-2</c:v>
                </c:pt>
                <c:pt idx="802">
                  <c:v>3.1534756589027553E-2</c:v>
                </c:pt>
                <c:pt idx="803">
                  <c:v>3.1527579355152338E-2</c:v>
                </c:pt>
                <c:pt idx="804">
                  <c:v>3.1520419952914068E-2</c:v>
                </c:pt>
                <c:pt idx="805">
                  <c:v>3.1513278315941869E-2</c:v>
                </c:pt>
                <c:pt idx="806">
                  <c:v>3.1506154378193922E-2</c:v>
                </c:pt>
                <c:pt idx="807">
                  <c:v>3.1499048073955239E-2</c:v>
                </c:pt>
                <c:pt idx="808">
                  <c:v>3.1491959337835822E-2</c:v>
                </c:pt>
                <c:pt idx="809">
                  <c:v>3.1484888104768537E-2</c:v>
                </c:pt>
                <c:pt idx="810">
                  <c:v>3.1477834310007197E-2</c:v>
                </c:pt>
                <c:pt idx="811">
                  <c:v>3.1470797889124609E-2</c:v>
                </c:pt>
                <c:pt idx="812">
                  <c:v>3.1463778778010494E-2</c:v>
                </c:pt>
                <c:pt idx="813">
                  <c:v>3.1456776912869598E-2</c:v>
                </c:pt>
                <c:pt idx="814">
                  <c:v>3.1449792230219847E-2</c:v>
                </c:pt>
                <c:pt idx="815">
                  <c:v>3.1442824666890308E-2</c:v>
                </c:pt>
                <c:pt idx="816">
                  <c:v>3.1435874160019361E-2</c:v>
                </c:pt>
                <c:pt idx="817">
                  <c:v>3.1428940647052747E-2</c:v>
                </c:pt>
                <c:pt idx="818">
                  <c:v>3.1422024065741724E-2</c:v>
                </c:pt>
                <c:pt idx="819">
                  <c:v>3.141512435414124E-2</c:v>
                </c:pt>
                <c:pt idx="820">
                  <c:v>3.1408241450607957E-2</c:v>
                </c:pt>
                <c:pt idx="821">
                  <c:v>3.1401375293798633E-2</c:v>
                </c:pt>
                <c:pt idx="822">
                  <c:v>3.1394525822668065E-2</c:v>
                </c:pt>
                <c:pt idx="823">
                  <c:v>3.1387692976467443E-2</c:v>
                </c:pt>
                <c:pt idx="824">
                  <c:v>3.1380876694742411E-2</c:v>
                </c:pt>
                <c:pt idx="825">
                  <c:v>3.1374076917331503E-2</c:v>
                </c:pt>
                <c:pt idx="826">
                  <c:v>3.1367293584364159E-2</c:v>
                </c:pt>
                <c:pt idx="827">
                  <c:v>3.1360526636259038E-2</c:v>
                </c:pt>
                <c:pt idx="828">
                  <c:v>3.1353776013722343E-2</c:v>
                </c:pt>
                <c:pt idx="829">
                  <c:v>3.1347041657745975E-2</c:v>
                </c:pt>
                <c:pt idx="830">
                  <c:v>3.1340323509605902E-2</c:v>
                </c:pt>
                <c:pt idx="831">
                  <c:v>3.1333621510860409E-2</c:v>
                </c:pt>
                <c:pt idx="832">
                  <c:v>3.1326935603348371E-2</c:v>
                </c:pt>
                <c:pt idx="833">
                  <c:v>3.1320265729187703E-2</c:v>
                </c:pt>
                <c:pt idx="834">
                  <c:v>3.1313611830773545E-2</c:v>
                </c:pt>
                <c:pt idx="835">
                  <c:v>3.130697385077659E-2</c:v>
                </c:pt>
                <c:pt idx="836">
                  <c:v>3.130035173214165E-2</c:v>
                </c:pt>
                <c:pt idx="837">
                  <c:v>3.1293745418085793E-2</c:v>
                </c:pt>
                <c:pt idx="838">
                  <c:v>3.1287154852096793E-2</c:v>
                </c:pt>
                <c:pt idx="839">
                  <c:v>3.12805799779316E-2</c:v>
                </c:pt>
                <c:pt idx="840">
                  <c:v>3.1274020739614626E-2</c:v>
                </c:pt>
                <c:pt idx="841">
                  <c:v>3.1267477081436151E-2</c:v>
                </c:pt>
                <c:pt idx="842">
                  <c:v>3.1260948947950888E-2</c:v>
                </c:pt>
                <c:pt idx="843">
                  <c:v>3.1254436283976256E-2</c:v>
                </c:pt>
                <c:pt idx="844">
                  <c:v>3.1247939034590898E-2</c:v>
                </c:pt>
                <c:pt idx="845">
                  <c:v>3.1241457145133166E-2</c:v>
                </c:pt>
                <c:pt idx="846">
                  <c:v>3.1234990561199508E-2</c:v>
                </c:pt>
                <c:pt idx="847">
                  <c:v>3.1228539228643052E-2</c:v>
                </c:pt>
                <c:pt idx="848">
                  <c:v>3.1222103093572033E-2</c:v>
                </c:pt>
                <c:pt idx="849">
                  <c:v>3.1215682102348218E-2</c:v>
                </c:pt>
                <c:pt idx="850">
                  <c:v>3.1209276201585551E-2</c:v>
                </c:pt>
                <c:pt idx="851">
                  <c:v>3.1202885338148627E-2</c:v>
                </c:pt>
                <c:pt idx="852">
                  <c:v>3.1196509459151218E-2</c:v>
                </c:pt>
                <c:pt idx="853">
                  <c:v>3.1190148511954712E-2</c:v>
                </c:pt>
                <c:pt idx="854">
                  <c:v>3.118380244416687E-2</c:v>
                </c:pt>
                <c:pt idx="855">
                  <c:v>3.1177471203640204E-2</c:v>
                </c:pt>
                <c:pt idx="856">
                  <c:v>3.117115473847067E-2</c:v>
                </c:pt>
                <c:pt idx="857">
                  <c:v>3.1164852996996145E-2</c:v>
                </c:pt>
                <c:pt idx="858">
                  <c:v>3.1158565927795166E-2</c:v>
                </c:pt>
                <c:pt idx="859">
                  <c:v>3.1152293479685327E-2</c:v>
                </c:pt>
                <c:pt idx="860">
                  <c:v>3.1146035601722074E-2</c:v>
                </c:pt>
                <c:pt idx="861">
                  <c:v>3.1139792243197274E-2</c:v>
                </c:pt>
                <c:pt idx="862">
                  <c:v>3.1133563353637751E-2</c:v>
                </c:pt>
                <c:pt idx="863">
                  <c:v>3.1127348882804055E-2</c:v>
                </c:pt>
                <c:pt idx="864">
                  <c:v>3.1121148780689039E-2</c:v>
                </c:pt>
                <c:pt idx="865">
                  <c:v>3.1114962997516569E-2</c:v>
                </c:pt>
                <c:pt idx="866">
                  <c:v>3.1108791483740132E-2</c:v>
                </c:pt>
                <c:pt idx="867">
                  <c:v>3.110263419004149E-2</c:v>
                </c:pt>
                <c:pt idx="868">
                  <c:v>3.10964910673295E-2</c:v>
                </c:pt>
                <c:pt idx="869">
                  <c:v>3.1090362066738708E-2</c:v>
                </c:pt>
                <c:pt idx="870">
                  <c:v>3.108424713962802E-2</c:v>
                </c:pt>
                <c:pt idx="871">
                  <c:v>3.1078146237579513E-2</c:v>
                </c:pt>
                <c:pt idx="872">
                  <c:v>3.107205931239709E-2</c:v>
                </c:pt>
                <c:pt idx="873">
                  <c:v>3.106598631610524E-2</c:v>
                </c:pt>
                <c:pt idx="874">
                  <c:v>3.1059927200947773E-2</c:v>
                </c:pt>
                <c:pt idx="875">
                  <c:v>3.1053881919386565E-2</c:v>
                </c:pt>
                <c:pt idx="876">
                  <c:v>3.1047850424100298E-2</c:v>
                </c:pt>
                <c:pt idx="877">
                  <c:v>3.1041832667983275E-2</c:v>
                </c:pt>
                <c:pt idx="878">
                  <c:v>3.103582860414409E-2</c:v>
                </c:pt>
                <c:pt idx="879">
                  <c:v>3.1029838185904539E-2</c:v>
                </c:pt>
                <c:pt idx="880">
                  <c:v>3.1023861366798341E-2</c:v>
                </c:pt>
                <c:pt idx="881">
                  <c:v>3.1017898100569926E-2</c:v>
                </c:pt>
                <c:pt idx="882">
                  <c:v>3.1011948341173268E-2</c:v>
                </c:pt>
                <c:pt idx="883">
                  <c:v>3.1006012042770752E-2</c:v>
                </c:pt>
                <c:pt idx="884">
                  <c:v>3.1000089159731844E-2</c:v>
                </c:pt>
                <c:pt idx="885">
                  <c:v>3.0994179646632099E-2</c:v>
                </c:pt>
                <c:pt idx="886">
                  <c:v>3.0988283458251852E-2</c:v>
                </c:pt>
                <c:pt idx="887">
                  <c:v>3.0982400549575149E-2</c:v>
                </c:pt>
                <c:pt idx="888">
                  <c:v>3.0976530875788607E-2</c:v>
                </c:pt>
                <c:pt idx="889">
                  <c:v>3.0970674392280236E-2</c:v>
                </c:pt>
                <c:pt idx="890">
                  <c:v>3.0964831054638313E-2</c:v>
                </c:pt>
                <c:pt idx="891">
                  <c:v>3.0959000818650297E-2</c:v>
                </c:pt>
                <c:pt idx="892">
                  <c:v>3.0953183640301685E-2</c:v>
                </c:pt>
                <c:pt idx="893">
                  <c:v>3.0947379475774889E-2</c:v>
                </c:pt>
                <c:pt idx="894">
                  <c:v>3.0941588281448128E-2</c:v>
                </c:pt>
                <c:pt idx="895">
                  <c:v>3.0935810013894418E-2</c:v>
                </c:pt>
                <c:pt idx="896">
                  <c:v>3.0930044629880443E-2</c:v>
                </c:pt>
                <c:pt idx="897">
                  <c:v>3.0924292086365365E-2</c:v>
                </c:pt>
                <c:pt idx="898">
                  <c:v>3.0918552340499918E-2</c:v>
                </c:pt>
                <c:pt idx="899">
                  <c:v>3.0912825349625285E-2</c:v>
                </c:pt>
                <c:pt idx="900">
                  <c:v>3.0907111071272003E-2</c:v>
                </c:pt>
                <c:pt idx="901">
                  <c:v>3.0901409463158998E-2</c:v>
                </c:pt>
                <c:pt idx="902">
                  <c:v>3.0895720483192432E-2</c:v>
                </c:pt>
                <c:pt idx="903">
                  <c:v>3.0890044089464705E-2</c:v>
                </c:pt>
                <c:pt idx="904">
                  <c:v>3.0884380240253497E-2</c:v>
                </c:pt>
                <c:pt idx="905">
                  <c:v>3.0878728894020706E-2</c:v>
                </c:pt>
                <c:pt idx="906">
                  <c:v>3.087309000941137E-2</c:v>
                </c:pt>
                <c:pt idx="907">
                  <c:v>3.0867463545252674E-2</c:v>
                </c:pt>
                <c:pt idx="908">
                  <c:v>3.0861849460553092E-2</c:v>
                </c:pt>
                <c:pt idx="909">
                  <c:v>3.0856247714501198E-2</c:v>
                </c:pt>
                <c:pt idx="910">
                  <c:v>3.0850658266464808E-2</c:v>
                </c:pt>
                <c:pt idx="911">
                  <c:v>3.0845081075989864E-2</c:v>
                </c:pt>
                <c:pt idx="912">
                  <c:v>3.0839516102799655E-2</c:v>
                </c:pt>
                <c:pt idx="913">
                  <c:v>3.0833963306793687E-2</c:v>
                </c:pt>
                <c:pt idx="914">
                  <c:v>3.0828422648046753E-2</c:v>
                </c:pt>
                <c:pt idx="915">
                  <c:v>3.0822894086807977E-2</c:v>
                </c:pt>
                <c:pt idx="916">
                  <c:v>3.0817377583499953E-2</c:v>
                </c:pt>
                <c:pt idx="917">
                  <c:v>3.0811873098717628E-2</c:v>
                </c:pt>
                <c:pt idx="918">
                  <c:v>3.0806380593227531E-2</c:v>
                </c:pt>
                <c:pt idx="919">
                  <c:v>3.0800900027966774E-2</c:v>
                </c:pt>
                <c:pt idx="920">
                  <c:v>3.0795431364042079E-2</c:v>
                </c:pt>
                <c:pt idx="921">
                  <c:v>3.0789974562728931E-2</c:v>
                </c:pt>
                <c:pt idx="922">
                  <c:v>3.0784529585470621E-2</c:v>
                </c:pt>
                <c:pt idx="923">
                  <c:v>3.0779096393877395E-2</c:v>
                </c:pt>
                <c:pt idx="924">
                  <c:v>3.077367494972548E-2</c:v>
                </c:pt>
                <c:pt idx="925">
                  <c:v>3.0768265214956153E-2</c:v>
                </c:pt>
                <c:pt idx="926">
                  <c:v>3.0762867151675019E-2</c:v>
                </c:pt>
                <c:pt idx="927">
                  <c:v>3.0757480722150933E-2</c:v>
                </c:pt>
                <c:pt idx="928">
                  <c:v>3.0752105888815277E-2</c:v>
                </c:pt>
                <c:pt idx="929">
                  <c:v>3.074674261426099E-2</c:v>
                </c:pt>
                <c:pt idx="930">
                  <c:v>3.0741390861241742E-2</c:v>
                </c:pt>
                <c:pt idx="931">
                  <c:v>3.0736050592671031E-2</c:v>
                </c:pt>
                <c:pt idx="932">
                  <c:v>3.0730721771621394E-2</c:v>
                </c:pt>
                <c:pt idx="933">
                  <c:v>3.0725404361323441E-2</c:v>
                </c:pt>
                <c:pt idx="934">
                  <c:v>3.0720098325165174E-2</c:v>
                </c:pt>
                <c:pt idx="935">
                  <c:v>3.0714803626691004E-2</c:v>
                </c:pt>
                <c:pt idx="936">
                  <c:v>3.0709520229600985E-2</c:v>
                </c:pt>
                <c:pt idx="937">
                  <c:v>3.0704248097749971E-2</c:v>
                </c:pt>
                <c:pt idx="938">
                  <c:v>3.0698987195146753E-2</c:v>
                </c:pt>
                <c:pt idx="939">
                  <c:v>3.0693737485953335E-2</c:v>
                </c:pt>
                <c:pt idx="940">
                  <c:v>3.068849893448403E-2</c:v>
                </c:pt>
                <c:pt idx="941">
                  <c:v>3.0683271505204682E-2</c:v>
                </c:pt>
                <c:pt idx="942">
                  <c:v>3.0678055162731876E-2</c:v>
                </c:pt>
                <c:pt idx="943">
                  <c:v>3.0672849871832088E-2</c:v>
                </c:pt>
                <c:pt idx="944">
                  <c:v>3.0667655597420993E-2</c:v>
                </c:pt>
                <c:pt idx="945">
                  <c:v>3.066247230456258E-2</c:v>
                </c:pt>
                <c:pt idx="946">
                  <c:v>3.0657299958468342E-2</c:v>
                </c:pt>
                <c:pt idx="947">
                  <c:v>3.0652138524496685E-2</c:v>
                </c:pt>
                <c:pt idx="948">
                  <c:v>3.0646987968151948E-2</c:v>
                </c:pt>
                <c:pt idx="949">
                  <c:v>3.0641848255083707E-2</c:v>
                </c:pt>
                <c:pt idx="950">
                  <c:v>3.0636719351086094E-2</c:v>
                </c:pt>
                <c:pt idx="951">
                  <c:v>3.0631601222096856E-2</c:v>
                </c:pt>
                <c:pt idx="952">
                  <c:v>3.0626493834196779E-2</c:v>
                </c:pt>
                <c:pt idx="953">
                  <c:v>3.0621397153608877E-2</c:v>
                </c:pt>
                <c:pt idx="954">
                  <c:v>3.0616311146697616E-2</c:v>
                </c:pt>
                <c:pt idx="955">
                  <c:v>3.0611235779968174E-2</c:v>
                </c:pt>
                <c:pt idx="956">
                  <c:v>3.0606171020065756E-2</c:v>
                </c:pt>
                <c:pt idx="957">
                  <c:v>3.06011168337748E-2</c:v>
                </c:pt>
                <c:pt idx="958">
                  <c:v>3.0596073188018345E-2</c:v>
                </c:pt>
                <c:pt idx="959">
                  <c:v>3.0591040049857205E-2</c:v>
                </c:pt>
                <c:pt idx="960">
                  <c:v>3.0586017386489358E-2</c:v>
                </c:pt>
                <c:pt idx="961">
                  <c:v>3.0581005165249083E-2</c:v>
                </c:pt>
                <c:pt idx="962">
                  <c:v>3.0576003353606405E-2</c:v>
                </c:pt>
                <c:pt idx="963">
                  <c:v>3.0571011919166304E-2</c:v>
                </c:pt>
                <c:pt idx="964">
                  <c:v>3.0566030829668023E-2</c:v>
                </c:pt>
                <c:pt idx="965">
                  <c:v>3.0561060052984458E-2</c:v>
                </c:pt>
                <c:pt idx="966">
                  <c:v>3.0556099557121325E-2</c:v>
                </c:pt>
                <c:pt idx="967">
                  <c:v>3.0551149310216585E-2</c:v>
                </c:pt>
                <c:pt idx="968">
                  <c:v>3.0546209280539714E-2</c:v>
                </c:pt>
                <c:pt idx="969">
                  <c:v>3.054127943649106E-2</c:v>
                </c:pt>
                <c:pt idx="970">
                  <c:v>3.0536359746601079E-2</c:v>
                </c:pt>
                <c:pt idx="971">
                  <c:v>3.0531450179529837E-2</c:v>
                </c:pt>
                <c:pt idx="972">
                  <c:v>3.0526550704066107E-2</c:v>
                </c:pt>
                <c:pt idx="973">
                  <c:v>3.0521661289126974E-2</c:v>
                </c:pt>
                <c:pt idx="974">
                  <c:v>3.051678190375693E-2</c:v>
                </c:pt>
                <c:pt idx="975">
                  <c:v>3.0511912517127378E-2</c:v>
                </c:pt>
                <c:pt idx="976">
                  <c:v>3.0507053098536002E-2</c:v>
                </c:pt>
                <c:pt idx="977">
                  <c:v>3.0502203617405934E-2</c:v>
                </c:pt>
                <c:pt idx="978">
                  <c:v>3.0497364043285322E-2</c:v>
                </c:pt>
                <c:pt idx="979">
                  <c:v>3.0492534345846579E-2</c:v>
                </c:pt>
                <c:pt idx="980">
                  <c:v>3.0487714494885791E-2</c:v>
                </c:pt>
                <c:pt idx="981">
                  <c:v>3.0482904460322084E-2</c:v>
                </c:pt>
                <c:pt idx="982">
                  <c:v>3.0477065680188254E-2</c:v>
                </c:pt>
                <c:pt idx="983">
                  <c:v>3.0471238767493747E-2</c:v>
                </c:pt>
                <c:pt idx="984">
                  <c:v>3.0465423686094052E-2</c:v>
                </c:pt>
                <c:pt idx="985">
                  <c:v>3.0459620399991325E-2</c:v>
                </c:pt>
                <c:pt idx="986">
                  <c:v>3.0453828873333571E-2</c:v>
                </c:pt>
                <c:pt idx="987">
                  <c:v>3.0448049070413971E-2</c:v>
                </c:pt>
                <c:pt idx="988">
                  <c:v>3.0442280955670163E-2</c:v>
                </c:pt>
                <c:pt idx="989">
                  <c:v>3.0436524493683389E-2</c:v>
                </c:pt>
                <c:pt idx="990">
                  <c:v>3.0430779649177953E-2</c:v>
                </c:pt>
                <c:pt idx="991">
                  <c:v>3.0425046387020319E-2</c:v>
                </c:pt>
                <c:pt idx="992">
                  <c:v>3.041932467221848E-2</c:v>
                </c:pt>
                <c:pt idx="993">
                  <c:v>3.041361446992125E-2</c:v>
                </c:pt>
                <c:pt idx="994">
                  <c:v>3.0407915745417603E-2</c:v>
                </c:pt>
                <c:pt idx="995">
                  <c:v>3.0402228464135837E-2</c:v>
                </c:pt>
                <c:pt idx="996">
                  <c:v>3.0396552591642995E-2</c:v>
                </c:pt>
                <c:pt idx="997">
                  <c:v>3.0390888093644142E-2</c:v>
                </c:pt>
                <c:pt idx="998">
                  <c:v>3.0385234935981626E-2</c:v>
                </c:pt>
                <c:pt idx="999">
                  <c:v>3.0379593084634431E-2</c:v>
                </c:pt>
                <c:pt idx="1000">
                  <c:v>3.0373962505717493E-2</c:v>
                </c:pt>
                <c:pt idx="1001">
                  <c:v>3.0368343165481027E-2</c:v>
                </c:pt>
                <c:pt idx="1002">
                  <c:v>3.0362735030309857E-2</c:v>
                </c:pt>
                <c:pt idx="1003">
                  <c:v>3.0357138066722696E-2</c:v>
                </c:pt>
                <c:pt idx="1004">
                  <c:v>3.0351552241371503E-2</c:v>
                </c:pt>
                <c:pt idx="1005">
                  <c:v>3.0345977521040911E-2</c:v>
                </c:pt>
                <c:pt idx="1006">
                  <c:v>3.0340413872647406E-2</c:v>
                </c:pt>
                <c:pt idx="1007">
                  <c:v>3.0334861263238793E-2</c:v>
                </c:pt>
                <c:pt idx="1008">
                  <c:v>3.0329319659993546E-2</c:v>
                </c:pt>
                <c:pt idx="1009">
                  <c:v>3.0323789030220049E-2</c:v>
                </c:pt>
                <c:pt idx="1010">
                  <c:v>3.0318269341356122E-2</c:v>
                </c:pt>
                <c:pt idx="1011">
                  <c:v>3.0312760560968224E-2</c:v>
                </c:pt>
                <c:pt idx="1012">
                  <c:v>3.030726265675087E-2</c:v>
                </c:pt>
                <c:pt idx="1013">
                  <c:v>3.030177559652604E-2</c:v>
                </c:pt>
                <c:pt idx="1014">
                  <c:v>3.0296299348242555E-2</c:v>
                </c:pt>
                <c:pt idx="1015">
                  <c:v>3.029083387997537E-2</c:v>
                </c:pt>
                <c:pt idx="1016">
                  <c:v>3.0285379159925015E-2</c:v>
                </c:pt>
                <c:pt idx="1017">
                  <c:v>3.0279935156417036E-2</c:v>
                </c:pt>
                <c:pt idx="1018">
                  <c:v>3.0274501837901202E-2</c:v>
                </c:pt>
                <c:pt idx="1019">
                  <c:v>3.0269079172951099E-2</c:v>
                </c:pt>
                <c:pt idx="1020">
                  <c:v>3.0263667130263364E-2</c:v>
                </c:pt>
                <c:pt idx="1021">
                  <c:v>3.0258265678657227E-2</c:v>
                </c:pt>
                <c:pt idx="1022">
                  <c:v>3.0252874787073787E-2</c:v>
                </c:pt>
                <c:pt idx="1023">
                  <c:v>3.0247494424575472E-2</c:v>
                </c:pt>
                <c:pt idx="1024">
                  <c:v>3.0242124560345425E-2</c:v>
                </c:pt>
                <c:pt idx="1025">
                  <c:v>3.0236765163686962E-2</c:v>
                </c:pt>
                <c:pt idx="1026">
                  <c:v>3.0231416204022983E-2</c:v>
                </c:pt>
                <c:pt idx="1027">
                  <c:v>3.0226077650895314E-2</c:v>
                </c:pt>
                <c:pt idx="1028">
                  <c:v>3.0220749473964192E-2</c:v>
                </c:pt>
                <c:pt idx="1029">
                  <c:v>3.0215431643007697E-2</c:v>
                </c:pt>
                <c:pt idx="1030">
                  <c:v>3.0210124127921154E-2</c:v>
                </c:pt>
                <c:pt idx="1031">
                  <c:v>3.020482689871655E-2</c:v>
                </c:pt>
                <c:pt idx="1032">
                  <c:v>3.0199539925522031E-2</c:v>
                </c:pt>
                <c:pt idx="1033">
                  <c:v>3.0194263178581274E-2</c:v>
                </c:pt>
                <c:pt idx="1034">
                  <c:v>3.0188996628252959E-2</c:v>
                </c:pt>
                <c:pt idx="1035">
                  <c:v>3.0183740245010228E-2</c:v>
                </c:pt>
                <c:pt idx="1036">
                  <c:v>3.0178493999440108E-2</c:v>
                </c:pt>
                <c:pt idx="1037">
                  <c:v>3.0173257862242953E-2</c:v>
                </c:pt>
                <c:pt idx="1038">
                  <c:v>3.0168031804231908E-2</c:v>
                </c:pt>
                <c:pt idx="1039">
                  <c:v>3.0162815796332437E-2</c:v>
                </c:pt>
                <c:pt idx="1040">
                  <c:v>3.0157609809581681E-2</c:v>
                </c:pt>
                <c:pt idx="1041">
                  <c:v>3.015241381512793E-2</c:v>
                </c:pt>
                <c:pt idx="1042">
                  <c:v>3.0147227784230169E-2</c:v>
                </c:pt>
                <c:pt idx="1043">
                  <c:v>3.0142051688257513E-2</c:v>
                </c:pt>
                <c:pt idx="1044">
                  <c:v>3.0136885498688634E-2</c:v>
                </c:pt>
                <c:pt idx="1045">
                  <c:v>3.0131729187111277E-2</c:v>
                </c:pt>
                <c:pt idx="1046">
                  <c:v>3.0126582725221743E-2</c:v>
                </c:pt>
                <c:pt idx="1047">
                  <c:v>3.0121446084824373E-2</c:v>
                </c:pt>
                <c:pt idx="1048">
                  <c:v>3.0116319237831025E-2</c:v>
                </c:pt>
                <c:pt idx="1049">
                  <c:v>3.0111202156260522E-2</c:v>
                </c:pt>
                <c:pt idx="1050">
                  <c:v>3.0106094812238193E-2</c:v>
                </c:pt>
                <c:pt idx="1051">
                  <c:v>3.0100997177995366E-2</c:v>
                </c:pt>
                <c:pt idx="1052">
                  <c:v>3.0095909225868855E-2</c:v>
                </c:pt>
                <c:pt idx="1053">
                  <c:v>3.0090830928300463E-2</c:v>
                </c:pt>
                <c:pt idx="1054">
                  <c:v>3.0085762257836483E-2</c:v>
                </c:pt>
                <c:pt idx="1055">
                  <c:v>3.0080703187127134E-2</c:v>
                </c:pt>
                <c:pt idx="1056">
                  <c:v>3.0075653688926261E-2</c:v>
                </c:pt>
                <c:pt idx="1057">
                  <c:v>3.0070613736090605E-2</c:v>
                </c:pt>
                <c:pt idx="1058">
                  <c:v>3.0065583301579477E-2</c:v>
                </c:pt>
                <c:pt idx="1059">
                  <c:v>3.0060562358454182E-2</c:v>
                </c:pt>
                <c:pt idx="1060">
                  <c:v>3.0055550879877695E-2</c:v>
                </c:pt>
                <c:pt idx="1061">
                  <c:v>3.0050548839113959E-2</c:v>
                </c:pt>
                <c:pt idx="1062">
                  <c:v>3.004555620952758E-2</c:v>
                </c:pt>
                <c:pt idx="1063">
                  <c:v>3.0040572964583252E-2</c:v>
                </c:pt>
                <c:pt idx="1064">
                  <c:v>3.0035599077845414E-2</c:v>
                </c:pt>
                <c:pt idx="1065">
                  <c:v>3.003063452297762E-2</c:v>
                </c:pt>
                <c:pt idx="1066">
                  <c:v>3.0025679273742209E-2</c:v>
                </c:pt>
                <c:pt idx="1067">
                  <c:v>3.0020733303999746E-2</c:v>
                </c:pt>
                <c:pt idx="1068">
                  <c:v>3.0015796587708622E-2</c:v>
                </c:pt>
                <c:pt idx="1069">
                  <c:v>3.001086909892459E-2</c:v>
                </c:pt>
                <c:pt idx="1070">
                  <c:v>3.000595081180029E-2</c:v>
                </c:pt>
                <c:pt idx="1071">
                  <c:v>3.0001041700584787E-2</c:v>
                </c:pt>
                <c:pt idx="1072">
                  <c:v>2.999614173962319E-2</c:v>
                </c:pt>
                <c:pt idx="1073">
                  <c:v>2.9991250903356113E-2</c:v>
                </c:pt>
                <c:pt idx="1074">
                  <c:v>2.9986369166319301E-2</c:v>
                </c:pt>
                <c:pt idx="1075">
                  <c:v>2.9981496503143142E-2</c:v>
                </c:pt>
                <c:pt idx="1076">
                  <c:v>2.997663288855228E-2</c:v>
                </c:pt>
                <c:pt idx="1077">
                  <c:v>2.9971778297365095E-2</c:v>
                </c:pt>
                <c:pt idx="1078">
                  <c:v>2.9966932704493379E-2</c:v>
                </c:pt>
                <c:pt idx="1079">
                  <c:v>2.9962096084941801E-2</c:v>
                </c:pt>
                <c:pt idx="1080">
                  <c:v>2.9957268413807518E-2</c:v>
                </c:pt>
                <c:pt idx="1081">
                  <c:v>2.9952449666279773E-2</c:v>
                </c:pt>
                <c:pt idx="1082">
                  <c:v>2.9947639817639413E-2</c:v>
                </c:pt>
                <c:pt idx="1083">
                  <c:v>2.9942838843258539E-2</c:v>
                </c:pt>
                <c:pt idx="1084">
                  <c:v>2.9938046718600047E-2</c:v>
                </c:pt>
                <c:pt idx="1085">
                  <c:v>2.9933263419217149E-2</c:v>
                </c:pt>
                <c:pt idx="1086">
                  <c:v>2.9928488920753095E-2</c:v>
                </c:pt>
                <c:pt idx="1087">
                  <c:v>2.9923723198940617E-2</c:v>
                </c:pt>
                <c:pt idx="1088">
                  <c:v>2.9918966229601631E-2</c:v>
                </c:pt>
                <c:pt idx="1089">
                  <c:v>2.9914217988646769E-2</c:v>
                </c:pt>
                <c:pt idx="1090">
                  <c:v>2.9909478452074929E-2</c:v>
                </c:pt>
                <c:pt idx="1091">
                  <c:v>2.9904747595973002E-2</c:v>
                </c:pt>
                <c:pt idx="1092">
                  <c:v>2.9900025396515376E-2</c:v>
                </c:pt>
                <c:pt idx="1093">
                  <c:v>2.989531182996354E-2</c:v>
                </c:pt>
                <c:pt idx="1094">
                  <c:v>2.9890606872665666E-2</c:v>
                </c:pt>
                <c:pt idx="1095">
                  <c:v>2.9885910501056271E-2</c:v>
                </c:pt>
                <c:pt idx="1096">
                  <c:v>2.9881222691655832E-2</c:v>
                </c:pt>
                <c:pt idx="1097">
                  <c:v>2.9876543421070333E-2</c:v>
                </c:pt>
                <c:pt idx="1098">
                  <c:v>2.9871872665990909E-2</c:v>
                </c:pt>
                <c:pt idx="1099">
                  <c:v>2.9867210403193466E-2</c:v>
                </c:pt>
                <c:pt idx="1100">
                  <c:v>2.9862556609538248E-2</c:v>
                </c:pt>
                <c:pt idx="1101">
                  <c:v>2.9857911261969503E-2</c:v>
                </c:pt>
                <c:pt idx="1102">
                  <c:v>2.9853274337515123E-2</c:v>
                </c:pt>
                <c:pt idx="1103">
                  <c:v>2.984864581328622E-2</c:v>
                </c:pt>
                <c:pt idx="1104">
                  <c:v>2.9844025666476703E-2</c:v>
                </c:pt>
                <c:pt idx="1105">
                  <c:v>2.9839413874363035E-2</c:v>
                </c:pt>
                <c:pt idx="1106">
                  <c:v>2.9834810414303789E-2</c:v>
                </c:pt>
                <c:pt idx="1107">
                  <c:v>2.9830215263739222E-2</c:v>
                </c:pt>
                <c:pt idx="1108">
                  <c:v>2.9825628400191033E-2</c:v>
                </c:pt>
                <c:pt idx="1109">
                  <c:v>2.9821049801261837E-2</c:v>
                </c:pt>
                <c:pt idx="1110">
                  <c:v>2.9816479444634943E-2</c:v>
                </c:pt>
                <c:pt idx="1111">
                  <c:v>2.9811917308073931E-2</c:v>
                </c:pt>
                <c:pt idx="1112">
                  <c:v>2.9807363369422277E-2</c:v>
                </c:pt>
                <c:pt idx="1113">
                  <c:v>2.9802817606603048E-2</c:v>
                </c:pt>
                <c:pt idx="1114">
                  <c:v>2.9798279997618447E-2</c:v>
                </c:pt>
                <c:pt idx="1115">
                  <c:v>2.9793750520549611E-2</c:v>
                </c:pt>
                <c:pt idx="1116">
                  <c:v>2.9789229153556078E-2</c:v>
                </c:pt>
                <c:pt idx="1117">
                  <c:v>2.9784715874875595E-2</c:v>
                </c:pt>
                <c:pt idx="1118">
                  <c:v>2.9780210662823704E-2</c:v>
                </c:pt>
                <c:pt idx="1119">
                  <c:v>2.9775713495793308E-2</c:v>
                </c:pt>
                <c:pt idx="1120">
                  <c:v>2.9771224352254499E-2</c:v>
                </c:pt>
                <c:pt idx="1121">
                  <c:v>2.97667432107541E-2</c:v>
                </c:pt>
                <c:pt idx="1122">
                  <c:v>2.9762270049915305E-2</c:v>
                </c:pt>
                <c:pt idx="1123">
                  <c:v>2.9757804848437444E-2</c:v>
                </c:pt>
                <c:pt idx="1124">
                  <c:v>2.9753347585095524E-2</c:v>
                </c:pt>
                <c:pt idx="1125">
                  <c:v>2.9748898238740027E-2</c:v>
                </c:pt>
                <c:pt idx="1126">
                  <c:v>2.9744456788296399E-2</c:v>
                </c:pt>
                <c:pt idx="1127">
                  <c:v>2.9740023212764935E-2</c:v>
                </c:pt>
                <c:pt idx="1128">
                  <c:v>2.9735597491220241E-2</c:v>
                </c:pt>
                <c:pt idx="1129">
                  <c:v>2.9731179602810989E-2</c:v>
                </c:pt>
                <c:pt idx="1130">
                  <c:v>2.9726769526759671E-2</c:v>
                </c:pt>
                <c:pt idx="1131">
                  <c:v>2.9722367242362147E-2</c:v>
                </c:pt>
                <c:pt idx="1132">
                  <c:v>2.9717972728987428E-2</c:v>
                </c:pt>
                <c:pt idx="1133">
                  <c:v>2.9713585966077215E-2</c:v>
                </c:pt>
                <c:pt idx="1134">
                  <c:v>2.970920693314567E-2</c:v>
                </c:pt>
                <c:pt idx="1135">
                  <c:v>2.9704835609779143E-2</c:v>
                </c:pt>
                <c:pt idx="1136">
                  <c:v>2.97004719756358E-2</c:v>
                </c:pt>
                <c:pt idx="1137">
                  <c:v>2.969611601044524E-2</c:v>
                </c:pt>
                <c:pt idx="1138">
                  <c:v>2.9691767694008327E-2</c:v>
                </c:pt>
                <c:pt idx="1139">
                  <c:v>2.9687427006196726E-2</c:v>
                </c:pt>
                <c:pt idx="1140">
                  <c:v>2.9683093926952727E-2</c:v>
                </c:pt>
                <c:pt idx="1141">
                  <c:v>2.9678768436288826E-2</c:v>
                </c:pt>
                <c:pt idx="1142">
                  <c:v>2.967445051428752E-2</c:v>
                </c:pt>
                <c:pt idx="1143">
                  <c:v>2.9670140141100875E-2</c:v>
                </c:pt>
                <c:pt idx="1144">
                  <c:v>2.9665837296950378E-2</c:v>
                </c:pt>
                <c:pt idx="1145">
                  <c:v>2.9661541962126486E-2</c:v>
                </c:pt>
                <c:pt idx="1146">
                  <c:v>2.9657254116988434E-2</c:v>
                </c:pt>
                <c:pt idx="1147">
                  <c:v>2.9652973741963882E-2</c:v>
                </c:pt>
                <c:pt idx="1148">
                  <c:v>2.9648700817548578E-2</c:v>
                </c:pt>
                <c:pt idx="1149">
                  <c:v>2.9644435324306193E-2</c:v>
                </c:pt>
                <c:pt idx="1150">
                  <c:v>2.9640177242867858E-2</c:v>
                </c:pt>
                <c:pt idx="1151">
                  <c:v>2.9635926553932011E-2</c:v>
                </c:pt>
                <c:pt idx="1152">
                  <c:v>2.9631683238264064E-2</c:v>
                </c:pt>
                <c:pt idx="1153">
                  <c:v>2.962744727669606E-2</c:v>
                </c:pt>
                <c:pt idx="1154">
                  <c:v>2.9623218650126435E-2</c:v>
                </c:pt>
                <c:pt idx="1155">
                  <c:v>2.9618997339519722E-2</c:v>
                </c:pt>
                <c:pt idx="1156">
                  <c:v>2.9614783325906276E-2</c:v>
                </c:pt>
                <c:pt idx="1157">
                  <c:v>2.9610576590381982E-2</c:v>
                </c:pt>
                <c:pt idx="1158">
                  <c:v>2.9606377114107938E-2</c:v>
                </c:pt>
                <c:pt idx="1159">
                  <c:v>2.9602184878310251E-2</c:v>
                </c:pt>
                <c:pt idx="1160">
                  <c:v>2.9597999864279665E-2</c:v>
                </c:pt>
                <c:pt idx="1161">
                  <c:v>2.9593822053371306E-2</c:v>
                </c:pt>
                <c:pt idx="1162">
                  <c:v>2.9589651427004517E-2</c:v>
                </c:pt>
                <c:pt idx="1163">
                  <c:v>2.958548796666241E-2</c:v>
                </c:pt>
                <c:pt idx="1164">
                  <c:v>2.9581676371941725E-2</c:v>
                </c:pt>
                <c:pt idx="1165">
                  <c:v>2.9577871315119342E-2</c:v>
                </c:pt>
                <c:pt idx="1166">
                  <c:v>2.9574072779388345E-2</c:v>
                </c:pt>
                <c:pt idx="1167">
                  <c:v>2.9570280747999358E-2</c:v>
                </c:pt>
                <c:pt idx="1168">
                  <c:v>2.9566495204260301E-2</c:v>
                </c:pt>
                <c:pt idx="1169">
                  <c:v>2.9562716131536174E-2</c:v>
                </c:pt>
                <c:pt idx="1170">
                  <c:v>2.9558943513248823E-2</c:v>
                </c:pt>
                <c:pt idx="1171">
                  <c:v>2.9555177332876624E-2</c:v>
                </c:pt>
                <c:pt idx="1172">
                  <c:v>2.9551417573954353E-2</c:v>
                </c:pt>
                <c:pt idx="1173">
                  <c:v>2.954766422007284E-2</c:v>
                </c:pt>
                <c:pt idx="1174">
                  <c:v>2.9543917254878756E-2</c:v>
                </c:pt>
                <c:pt idx="1175">
                  <c:v>2.9540176662074476E-2</c:v>
                </c:pt>
                <c:pt idx="1176">
                  <c:v>2.953644242541769E-2</c:v>
                </c:pt>
                <c:pt idx="1177">
                  <c:v>2.9532714528721294E-2</c:v>
                </c:pt>
                <c:pt idx="1178">
                  <c:v>2.9528992955853019E-2</c:v>
                </c:pt>
                <c:pt idx="1179">
                  <c:v>2.9525277690735374E-2</c:v>
                </c:pt>
                <c:pt idx="1180">
                  <c:v>2.9521568717345292E-2</c:v>
                </c:pt>
                <c:pt idx="1181">
                  <c:v>2.9517866019713894E-2</c:v>
                </c:pt>
                <c:pt idx="1182">
                  <c:v>2.9514169581926333E-2</c:v>
                </c:pt>
                <c:pt idx="1183">
                  <c:v>2.951047938812152E-2</c:v>
                </c:pt>
                <c:pt idx="1184">
                  <c:v>2.9506795422491933E-2</c:v>
                </c:pt>
                <c:pt idx="1185">
                  <c:v>2.9503117669283294E-2</c:v>
                </c:pt>
                <c:pt idx="1186">
                  <c:v>2.9499446112794477E-2</c:v>
                </c:pt>
                <c:pt idx="1187">
                  <c:v>2.9495780737377162E-2</c:v>
                </c:pt>
                <c:pt idx="1188">
                  <c:v>2.9492121527435737E-2</c:v>
                </c:pt>
                <c:pt idx="1189">
                  <c:v>2.9488468467427024E-2</c:v>
                </c:pt>
                <c:pt idx="1190">
                  <c:v>2.9484821541859964E-2</c:v>
                </c:pt>
                <c:pt idx="1191">
                  <c:v>2.9481180735295532E-2</c:v>
                </c:pt>
                <c:pt idx="1192">
                  <c:v>2.9477546032346438E-2</c:v>
                </c:pt>
                <c:pt idx="1193">
                  <c:v>2.9473917417677027E-2</c:v>
                </c:pt>
                <c:pt idx="1194">
                  <c:v>2.9470294876002862E-2</c:v>
                </c:pt>
                <c:pt idx="1195">
                  <c:v>2.9466678392090679E-2</c:v>
                </c:pt>
                <c:pt idx="1196">
                  <c:v>2.9463067950758148E-2</c:v>
                </c:pt>
                <c:pt idx="1197">
                  <c:v>2.9459463536873582E-2</c:v>
                </c:pt>
                <c:pt idx="1198">
                  <c:v>2.9455865135355808E-2</c:v>
                </c:pt>
                <c:pt idx="1199">
                  <c:v>2.9452272731173897E-2</c:v>
                </c:pt>
                <c:pt idx="1200">
                  <c:v>2.9448686309346987E-2</c:v>
                </c:pt>
                <c:pt idx="1201">
                  <c:v>2.9445105854944066E-2</c:v>
                </c:pt>
                <c:pt idx="1202">
                  <c:v>2.9441531353083798E-2</c:v>
                </c:pt>
                <c:pt idx="1203">
                  <c:v>2.9437962788934274E-2</c:v>
                </c:pt>
                <c:pt idx="1204">
                  <c:v>2.9434400147712796E-2</c:v>
                </c:pt>
                <c:pt idx="1205">
                  <c:v>2.9430843414685704E-2</c:v>
                </c:pt>
                <c:pt idx="1206">
                  <c:v>2.9427292575168205E-2</c:v>
                </c:pt>
                <c:pt idx="1207">
                  <c:v>2.9423747614524071E-2</c:v>
                </c:pt>
                <c:pt idx="1208">
                  <c:v>2.9420208518165535E-2</c:v>
                </c:pt>
                <c:pt idx="1209">
                  <c:v>2.9416675271553026E-2</c:v>
                </c:pt>
                <c:pt idx="1210">
                  <c:v>2.9413147860195041E-2</c:v>
                </c:pt>
                <c:pt idx="1211">
                  <c:v>2.9409626269647878E-2</c:v>
                </c:pt>
                <c:pt idx="1212">
                  <c:v>2.9406110485515474E-2</c:v>
                </c:pt>
                <c:pt idx="1213">
                  <c:v>2.9402600493449189E-2</c:v>
                </c:pt>
                <c:pt idx="1214">
                  <c:v>2.9399096279147614E-2</c:v>
                </c:pt>
                <c:pt idx="1215">
                  <c:v>2.9395597828356407E-2</c:v>
                </c:pt>
                <c:pt idx="1216">
                  <c:v>2.9392105126868059E-2</c:v>
                </c:pt>
                <c:pt idx="1217">
                  <c:v>2.938861816052174E-2</c:v>
                </c:pt>
                <c:pt idx="1218">
                  <c:v>2.9385136915203051E-2</c:v>
                </c:pt>
                <c:pt idx="1219">
                  <c:v>2.9381661376843921E-2</c:v>
                </c:pt>
                <c:pt idx="1220">
                  <c:v>2.937819153142231E-2</c:v>
                </c:pt>
                <c:pt idx="1221">
                  <c:v>2.9374727364962102E-2</c:v>
                </c:pt>
                <c:pt idx="1222">
                  <c:v>2.9371268863532914E-2</c:v>
                </c:pt>
                <c:pt idx="1223">
                  <c:v>2.9367816013249833E-2</c:v>
                </c:pt>
                <c:pt idx="1224">
                  <c:v>2.9364368800273325E-2</c:v>
                </c:pt>
                <c:pt idx="1225">
                  <c:v>2.9360927210809025E-2</c:v>
                </c:pt>
                <c:pt idx="1226">
                  <c:v>2.9357491231107501E-2</c:v>
                </c:pt>
                <c:pt idx="1227">
                  <c:v>2.9354060847464138E-2</c:v>
                </c:pt>
                <c:pt idx="1228">
                  <c:v>2.9350636046218875E-2</c:v>
                </c:pt>
                <c:pt idx="1229">
                  <c:v>2.934721681375612E-2</c:v>
                </c:pt>
                <c:pt idx="1230">
                  <c:v>2.9343803136504521E-2</c:v>
                </c:pt>
                <c:pt idx="1231">
                  <c:v>2.9340395000936787E-2</c:v>
                </c:pt>
                <c:pt idx="1232">
                  <c:v>2.9336992393569464E-2</c:v>
                </c:pt>
                <c:pt idx="1233">
                  <c:v>2.933359530096287E-2</c:v>
                </c:pt>
                <c:pt idx="1234">
                  <c:v>2.9330203709720837E-2</c:v>
                </c:pt>
                <c:pt idx="1235">
                  <c:v>2.9326817606490509E-2</c:v>
                </c:pt>
                <c:pt idx="1236">
                  <c:v>2.9323436977962244E-2</c:v>
                </c:pt>
                <c:pt idx="1237">
                  <c:v>2.9320061810869429E-2</c:v>
                </c:pt>
                <c:pt idx="1238">
                  <c:v>2.93166920919882E-2</c:v>
                </c:pt>
                <c:pt idx="1239">
                  <c:v>2.9313327808137449E-2</c:v>
                </c:pt>
                <c:pt idx="1240">
                  <c:v>2.9309968946178461E-2</c:v>
                </c:pt>
                <c:pt idx="1241">
                  <c:v>2.9306615493014894E-2</c:v>
                </c:pt>
                <c:pt idx="1242">
                  <c:v>2.9303267435592563E-2</c:v>
                </c:pt>
                <c:pt idx="1243">
                  <c:v>2.9299924760899213E-2</c:v>
                </c:pt>
                <c:pt idx="1244">
                  <c:v>2.929658745596438E-2</c:v>
                </c:pt>
                <c:pt idx="1245">
                  <c:v>2.9293255507859307E-2</c:v>
                </c:pt>
                <c:pt idx="1246">
                  <c:v>2.928992890369668E-2</c:v>
                </c:pt>
                <c:pt idx="1247">
                  <c:v>2.9286607630630471E-2</c:v>
                </c:pt>
                <c:pt idx="1248">
                  <c:v>2.9283291675855787E-2</c:v>
                </c:pt>
                <c:pt idx="1249">
                  <c:v>2.9279981026608726E-2</c:v>
                </c:pt>
                <c:pt idx="1250">
                  <c:v>2.9276675670166234E-2</c:v>
                </c:pt>
                <c:pt idx="1251">
                  <c:v>2.9273375593845845E-2</c:v>
                </c:pt>
                <c:pt idx="1252">
                  <c:v>2.927008078500562E-2</c:v>
                </c:pt>
                <c:pt idx="1253">
                  <c:v>2.9266791231043914E-2</c:v>
                </c:pt>
                <c:pt idx="1254">
                  <c:v>2.9263506919399294E-2</c:v>
                </c:pt>
                <c:pt idx="1255">
                  <c:v>2.9260227837550296E-2</c:v>
                </c:pt>
                <c:pt idx="1256">
                  <c:v>2.9256953973015282E-2</c:v>
                </c:pt>
                <c:pt idx="1257">
                  <c:v>2.9253685313352335E-2</c:v>
                </c:pt>
                <c:pt idx="1258">
                  <c:v>2.9250421846159072E-2</c:v>
                </c:pt>
                <c:pt idx="1259">
                  <c:v>2.9247163559072465E-2</c:v>
                </c:pt>
                <c:pt idx="1260">
                  <c:v>2.9243910439768733E-2</c:v>
                </c:pt>
                <c:pt idx="1261">
                  <c:v>2.9240662475963099E-2</c:v>
                </c:pt>
                <c:pt idx="1262">
                  <c:v>2.9237419655409731E-2</c:v>
                </c:pt>
                <c:pt idx="1263">
                  <c:v>2.9234181965901516E-2</c:v>
                </c:pt>
                <c:pt idx="1264">
                  <c:v>2.923094939527E-2</c:v>
                </c:pt>
                <c:pt idx="1265">
                  <c:v>2.9227721931385158E-2</c:v>
                </c:pt>
                <c:pt idx="1266">
                  <c:v>2.9224499562155226E-2</c:v>
                </c:pt>
                <c:pt idx="1267">
                  <c:v>2.9221282275526589E-2</c:v>
                </c:pt>
                <c:pt idx="1268">
                  <c:v>2.921807005948366E-2</c:v>
                </c:pt>
                <c:pt idx="1269">
                  <c:v>2.9214862902048663E-2</c:v>
                </c:pt>
                <c:pt idx="1270">
                  <c:v>2.9211660791281558E-2</c:v>
                </c:pt>
                <c:pt idx="1271">
                  <c:v>2.9208463715279815E-2</c:v>
                </c:pt>
                <c:pt idx="1272">
                  <c:v>2.9205271662178282E-2</c:v>
                </c:pt>
                <c:pt idx="1273">
                  <c:v>2.920208462014914E-2</c:v>
                </c:pt>
                <c:pt idx="1274">
                  <c:v>2.9198902577401611E-2</c:v>
                </c:pt>
                <c:pt idx="1275">
                  <c:v>2.9195725522181887E-2</c:v>
                </c:pt>
                <c:pt idx="1276">
                  <c:v>2.9192553442773002E-2</c:v>
                </c:pt>
                <c:pt idx="1277">
                  <c:v>2.9189386327494661E-2</c:v>
                </c:pt>
                <c:pt idx="1278">
                  <c:v>2.9186224164703053E-2</c:v>
                </c:pt>
                <c:pt idx="1279">
                  <c:v>2.9183066942790832E-2</c:v>
                </c:pt>
                <c:pt idx="1280">
                  <c:v>2.9179914650186801E-2</c:v>
                </c:pt>
                <c:pt idx="1281">
                  <c:v>2.9176767275355946E-2</c:v>
                </c:pt>
                <c:pt idx="1282">
                  <c:v>2.9173624806799209E-2</c:v>
                </c:pt>
                <c:pt idx="1283">
                  <c:v>2.9170487233053304E-2</c:v>
                </c:pt>
                <c:pt idx="1284">
                  <c:v>2.9167354542690673E-2</c:v>
                </c:pt>
                <c:pt idx="1285">
                  <c:v>2.9164226724319255E-2</c:v>
                </c:pt>
                <c:pt idx="1286">
                  <c:v>2.9161103766582458E-2</c:v>
                </c:pt>
                <c:pt idx="1287">
                  <c:v>2.9157985658158914E-2</c:v>
                </c:pt>
                <c:pt idx="1288">
                  <c:v>2.9154872387762404E-2</c:v>
                </c:pt>
                <c:pt idx="1289">
                  <c:v>2.9151763944141706E-2</c:v>
                </c:pt>
                <c:pt idx="1290">
                  <c:v>2.9148660316080436E-2</c:v>
                </c:pt>
                <c:pt idx="1291">
                  <c:v>2.9145561492396971E-2</c:v>
                </c:pt>
                <c:pt idx="1292">
                  <c:v>2.9142467461944249E-2</c:v>
                </c:pt>
                <c:pt idx="1293">
                  <c:v>2.9139378213609724E-2</c:v>
                </c:pt>
                <c:pt idx="1294">
                  <c:v>2.9136293736315075E-2</c:v>
                </c:pt>
                <c:pt idx="1295">
                  <c:v>2.9133214019016258E-2</c:v>
                </c:pt>
                <c:pt idx="1296">
                  <c:v>2.9130139050703267E-2</c:v>
                </c:pt>
                <c:pt idx="1297">
                  <c:v>2.9127068820400004E-2</c:v>
                </c:pt>
                <c:pt idx="1298">
                  <c:v>2.9124003317164179E-2</c:v>
                </c:pt>
                <c:pt idx="1299">
                  <c:v>2.9120942530087169E-2</c:v>
                </c:pt>
                <c:pt idx="1300">
                  <c:v>2.9117886448293908E-2</c:v>
                </c:pt>
                <c:pt idx="1301">
                  <c:v>2.9114835060942704E-2</c:v>
                </c:pt>
                <c:pt idx="1302">
                  <c:v>2.9111788357225225E-2</c:v>
                </c:pt>
                <c:pt idx="1303">
                  <c:v>2.9108746326366196E-2</c:v>
                </c:pt>
                <c:pt idx="1304">
                  <c:v>2.9105708957623412E-2</c:v>
                </c:pt>
                <c:pt idx="1305">
                  <c:v>2.910267624028761E-2</c:v>
                </c:pt>
                <c:pt idx="1306">
                  <c:v>2.9099648163682233E-2</c:v>
                </c:pt>
                <c:pt idx="1307">
                  <c:v>2.9096624717163389E-2</c:v>
                </c:pt>
                <c:pt idx="1308">
                  <c:v>2.909360589011974E-2</c:v>
                </c:pt>
                <c:pt idx="1309">
                  <c:v>2.9090591671972341E-2</c:v>
                </c:pt>
                <c:pt idx="1310">
                  <c:v>2.908758205217455E-2</c:v>
                </c:pt>
                <c:pt idx="1311">
                  <c:v>2.9084577020211812E-2</c:v>
                </c:pt>
                <c:pt idx="1312">
                  <c:v>2.9081576565601626E-2</c:v>
                </c:pt>
                <c:pt idx="1313">
                  <c:v>2.9078580677893432E-2</c:v>
                </c:pt>
                <c:pt idx="1314">
                  <c:v>2.9075589346668471E-2</c:v>
                </c:pt>
                <c:pt idx="1315">
                  <c:v>2.9072602561539582E-2</c:v>
                </c:pt>
                <c:pt idx="1316">
                  <c:v>2.9069620312151198E-2</c:v>
                </c:pt>
                <c:pt idx="1317">
                  <c:v>2.9066642588179183E-2</c:v>
                </c:pt>
                <c:pt idx="1318">
                  <c:v>2.906366937933072E-2</c:v>
                </c:pt>
                <c:pt idx="1319">
                  <c:v>2.9060700675344157E-2</c:v>
                </c:pt>
                <c:pt idx="1320">
                  <c:v>2.9057736465988904E-2</c:v>
                </c:pt>
                <c:pt idx="1321">
                  <c:v>2.9054776741065352E-2</c:v>
                </c:pt>
                <c:pt idx="1322">
                  <c:v>2.9051821490404736E-2</c:v>
                </c:pt>
                <c:pt idx="1323">
                  <c:v>2.9048870703868961E-2</c:v>
                </c:pt>
                <c:pt idx="1324">
                  <c:v>2.9045924371350607E-2</c:v>
                </c:pt>
                <c:pt idx="1325">
                  <c:v>2.9042982482772699E-2</c:v>
                </c:pt>
                <c:pt idx="1326">
                  <c:v>2.9040045028088639E-2</c:v>
                </c:pt>
                <c:pt idx="1327">
                  <c:v>2.9037111997282115E-2</c:v>
                </c:pt>
                <c:pt idx="1328">
                  <c:v>2.9034183380366958E-2</c:v>
                </c:pt>
                <c:pt idx="1329">
                  <c:v>2.9031259167387025E-2</c:v>
                </c:pt>
                <c:pt idx="1330">
                  <c:v>2.9028339348416057E-2</c:v>
                </c:pt>
                <c:pt idx="1331">
                  <c:v>2.9025423913557665E-2</c:v>
                </c:pt>
                <c:pt idx="1332">
                  <c:v>2.9022512852945125E-2</c:v>
                </c:pt>
                <c:pt idx="1333">
                  <c:v>2.9019606156741318E-2</c:v>
                </c:pt>
                <c:pt idx="1334">
                  <c:v>2.9016703815138548E-2</c:v>
                </c:pt>
                <c:pt idx="1335">
                  <c:v>2.9013805818358555E-2</c:v>
                </c:pt>
                <c:pt idx="1336">
                  <c:v>2.9010912156652274E-2</c:v>
                </c:pt>
                <c:pt idx="1337">
                  <c:v>2.9008022820299822E-2</c:v>
                </c:pt>
                <c:pt idx="1338">
                  <c:v>2.9005137799610298E-2</c:v>
                </c:pt>
                <c:pt idx="1339">
                  <c:v>2.900225708492182E-2</c:v>
                </c:pt>
                <c:pt idx="1340">
                  <c:v>2.8999380666601252E-2</c:v>
                </c:pt>
                <c:pt idx="1341">
                  <c:v>2.8996508535044225E-2</c:v>
                </c:pt>
                <c:pt idx="1342">
                  <c:v>2.8993640680674899E-2</c:v>
                </c:pt>
                <c:pt idx="1343">
                  <c:v>2.8990777093946023E-2</c:v>
                </c:pt>
                <c:pt idx="1344">
                  <c:v>2.8987917765338662E-2</c:v>
                </c:pt>
                <c:pt idx="1345">
                  <c:v>2.8985062685362224E-2</c:v>
                </c:pt>
                <c:pt idx="1346">
                  <c:v>2.8982211844554264E-2</c:v>
                </c:pt>
                <c:pt idx="1347">
                  <c:v>2.8979177763327413E-2</c:v>
                </c:pt>
                <c:pt idx="1348">
                  <c:v>2.8976148180367759E-2</c:v>
                </c:pt>
                <c:pt idx="1349">
                  <c:v>2.8973123085679144E-2</c:v>
                </c:pt>
                <c:pt idx="1350">
                  <c:v>2.8970102469295038E-2</c:v>
                </c:pt>
                <c:pt idx="1351">
                  <c:v>2.8967086321278375E-2</c:v>
                </c:pt>
                <c:pt idx="1352">
                  <c:v>2.8964074631721463E-2</c:v>
                </c:pt>
                <c:pt idx="1353">
                  <c:v>2.8961067390745873E-2</c:v>
                </c:pt>
                <c:pt idx="1354">
                  <c:v>2.8958064588502346E-2</c:v>
                </c:pt>
                <c:pt idx="1355">
                  <c:v>2.8955066215170688E-2</c:v>
                </c:pt>
                <c:pt idx="1356">
                  <c:v>2.8952072260959617E-2</c:v>
                </c:pt>
                <c:pt idx="1357">
                  <c:v>2.894908271610673E-2</c:v>
                </c:pt>
                <c:pt idx="1358">
                  <c:v>2.8946097570878362E-2</c:v>
                </c:pt>
                <c:pt idx="1359">
                  <c:v>2.8943116815569471E-2</c:v>
                </c:pt>
                <c:pt idx="1360">
                  <c:v>2.8940140440503481E-2</c:v>
                </c:pt>
                <c:pt idx="1361">
                  <c:v>2.8937168436032317E-2</c:v>
                </c:pt>
                <c:pt idx="1362">
                  <c:v>2.8934200792536162E-2</c:v>
                </c:pt>
                <c:pt idx="1363">
                  <c:v>2.8931237500423423E-2</c:v>
                </c:pt>
                <c:pt idx="1364">
                  <c:v>2.8928278550130634E-2</c:v>
                </c:pt>
                <c:pt idx="1365">
                  <c:v>2.892532393212232E-2</c:v>
                </c:pt>
                <c:pt idx="1366">
                  <c:v>2.8922373636890878E-2</c:v>
                </c:pt>
                <c:pt idx="1367">
                  <c:v>2.8919427654956566E-2</c:v>
                </c:pt>
                <c:pt idx="1368">
                  <c:v>2.8916485976867308E-2</c:v>
                </c:pt>
                <c:pt idx="1369">
                  <c:v>2.8913548593198623E-2</c:v>
                </c:pt>
                <c:pt idx="1370">
                  <c:v>2.8910615494553503E-2</c:v>
                </c:pt>
                <c:pt idx="1371">
                  <c:v>2.8907686671562387E-2</c:v>
                </c:pt>
                <c:pt idx="1372">
                  <c:v>2.8904762114882996E-2</c:v>
                </c:pt>
                <c:pt idx="1373">
                  <c:v>2.8901841815200217E-2</c:v>
                </c:pt>
                <c:pt idx="1374">
                  <c:v>2.8898925763226061E-2</c:v>
                </c:pt>
                <c:pt idx="1375">
                  <c:v>2.8896013949699571E-2</c:v>
                </c:pt>
                <c:pt idx="1376">
                  <c:v>2.8893106365386608E-2</c:v>
                </c:pt>
                <c:pt idx="1377">
                  <c:v>2.8890203001079928E-2</c:v>
                </c:pt>
                <c:pt idx="1378">
                  <c:v>2.8887303847598911E-2</c:v>
                </c:pt>
                <c:pt idx="1379">
                  <c:v>2.8884408895789606E-2</c:v>
                </c:pt>
                <c:pt idx="1380">
                  <c:v>2.888151813652454E-2</c:v>
                </c:pt>
                <c:pt idx="1381">
                  <c:v>2.8878631560702705E-2</c:v>
                </c:pt>
                <c:pt idx="1382">
                  <c:v>2.887574915924938E-2</c:v>
                </c:pt>
                <c:pt idx="1383">
                  <c:v>2.8872870923116079E-2</c:v>
                </c:pt>
                <c:pt idx="1384">
                  <c:v>2.8869996843280447E-2</c:v>
                </c:pt>
                <c:pt idx="1385">
                  <c:v>2.8867126910746166E-2</c:v>
                </c:pt>
                <c:pt idx="1386">
                  <c:v>2.8864261116542868E-2</c:v>
                </c:pt>
                <c:pt idx="1387">
                  <c:v>2.8861399451726031E-2</c:v>
                </c:pt>
                <c:pt idx="1388">
                  <c:v>2.8858541907376894E-2</c:v>
                </c:pt>
                <c:pt idx="1389">
                  <c:v>2.8855688474602362E-2</c:v>
                </c:pt>
                <c:pt idx="1390">
                  <c:v>2.8852839144534882E-2</c:v>
                </c:pt>
                <c:pt idx="1391">
                  <c:v>2.8849993908332473E-2</c:v>
                </c:pt>
                <c:pt idx="1392">
                  <c:v>2.8847152757178429E-2</c:v>
                </c:pt>
                <c:pt idx="1393">
                  <c:v>2.8844315682281418E-2</c:v>
                </c:pt>
                <c:pt idx="1394">
                  <c:v>2.8841482674875307E-2</c:v>
                </c:pt>
                <c:pt idx="1395">
                  <c:v>2.8838653726219073E-2</c:v>
                </c:pt>
                <c:pt idx="1396">
                  <c:v>2.8835828827596686E-2</c:v>
                </c:pt>
                <c:pt idx="1397">
                  <c:v>2.8833007970317105E-2</c:v>
                </c:pt>
                <c:pt idx="1398">
                  <c:v>2.8830191145714144E-2</c:v>
                </c:pt>
                <c:pt idx="1399">
                  <c:v>2.8827378345146322E-2</c:v>
                </c:pt>
                <c:pt idx="1400">
                  <c:v>2.8824569559996877E-2</c:v>
                </c:pt>
                <c:pt idx="1401">
                  <c:v>2.8821764781673601E-2</c:v>
                </c:pt>
                <c:pt idx="1402">
                  <c:v>2.8818964001608809E-2</c:v>
                </c:pt>
                <c:pt idx="1403">
                  <c:v>2.8816167211259194E-2</c:v>
                </c:pt>
                <c:pt idx="1404">
                  <c:v>2.8813374402105817E-2</c:v>
                </c:pt>
                <c:pt idx="1405">
                  <c:v>2.881058556565394E-2</c:v>
                </c:pt>
                <c:pt idx="1406">
                  <c:v>2.8807800693432997E-2</c:v>
                </c:pt>
                <c:pt idx="1407">
                  <c:v>2.8805019776996434E-2</c:v>
                </c:pt>
                <c:pt idx="1408">
                  <c:v>2.8802242807921742E-2</c:v>
                </c:pt>
                <c:pt idx="1409">
                  <c:v>2.8799469777810286E-2</c:v>
                </c:pt>
                <c:pt idx="1410">
                  <c:v>2.879670067828723E-2</c:v>
                </c:pt>
                <c:pt idx="1411">
                  <c:v>2.8793935501001431E-2</c:v>
                </c:pt>
                <c:pt idx="1412">
                  <c:v>2.8791174237625453E-2</c:v>
                </c:pt>
                <c:pt idx="1413">
                  <c:v>2.8788416879855401E-2</c:v>
                </c:pt>
                <c:pt idx="1414">
                  <c:v>2.8785663419410818E-2</c:v>
                </c:pt>
                <c:pt idx="1415">
                  <c:v>2.8782913848034646E-2</c:v>
                </c:pt>
                <c:pt idx="1416">
                  <c:v>2.878016815749317E-2</c:v>
                </c:pt>
                <c:pt idx="1417">
                  <c:v>2.8777426339575883E-2</c:v>
                </c:pt>
                <c:pt idx="1418">
                  <c:v>2.8774688386095391E-2</c:v>
                </c:pt>
                <c:pt idx="1419">
                  <c:v>2.8771954288887396E-2</c:v>
                </c:pt>
                <c:pt idx="1420">
                  <c:v>2.8769224039810599E-2</c:v>
                </c:pt>
                <c:pt idx="1421">
                  <c:v>2.8766497630746565E-2</c:v>
                </c:pt>
                <c:pt idx="1422">
                  <c:v>2.8763775053599696E-2</c:v>
                </c:pt>
                <c:pt idx="1423">
                  <c:v>2.8761056300297128E-2</c:v>
                </c:pt>
                <c:pt idx="1424">
                  <c:v>2.8758341362788667E-2</c:v>
                </c:pt>
                <c:pt idx="1425">
                  <c:v>2.8755630233046708E-2</c:v>
                </c:pt>
                <c:pt idx="1426">
                  <c:v>2.8752922903066129E-2</c:v>
                </c:pt>
                <c:pt idx="1427">
                  <c:v>2.8750219364864219E-2</c:v>
                </c:pt>
                <c:pt idx="1428">
                  <c:v>2.8747519610480658E-2</c:v>
                </c:pt>
                <c:pt idx="1429">
                  <c:v>2.8744823631977345E-2</c:v>
                </c:pt>
                <c:pt idx="1430">
                  <c:v>2.8742131421438423E-2</c:v>
                </c:pt>
                <c:pt idx="1431">
                  <c:v>2.8739442970970062E-2</c:v>
                </c:pt>
                <c:pt idx="1432">
                  <c:v>2.8736758272700565E-2</c:v>
                </c:pt>
                <c:pt idx="1433">
                  <c:v>2.8734077318780103E-2</c:v>
                </c:pt>
                <c:pt idx="1434">
                  <c:v>2.8731400101380769E-2</c:v>
                </c:pt>
                <c:pt idx="1435">
                  <c:v>2.8728726612696497E-2</c:v>
                </c:pt>
                <c:pt idx="1436">
                  <c:v>2.8726056844942886E-2</c:v>
                </c:pt>
                <c:pt idx="1437">
                  <c:v>2.8723390790357236E-2</c:v>
                </c:pt>
                <c:pt idx="1438">
                  <c:v>2.8720728441198388E-2</c:v>
                </c:pt>
                <c:pt idx="1439">
                  <c:v>2.8718069789746697E-2</c:v>
                </c:pt>
                <c:pt idx="1440">
                  <c:v>2.8715414828303955E-2</c:v>
                </c:pt>
                <c:pt idx="1441">
                  <c:v>2.8712763549193301E-2</c:v>
                </c:pt>
                <c:pt idx="1442">
                  <c:v>2.8710115944759178E-2</c:v>
                </c:pt>
                <c:pt idx="1443">
                  <c:v>2.8707472007367202E-2</c:v>
                </c:pt>
                <c:pt idx="1444">
                  <c:v>2.8704831729404155E-2</c:v>
                </c:pt>
                <c:pt idx="1445">
                  <c:v>2.8702195103277855E-2</c:v>
                </c:pt>
                <c:pt idx="1446">
                  <c:v>2.8699562121417076E-2</c:v>
                </c:pt>
                <c:pt idx="1447">
                  <c:v>2.8696932776271594E-2</c:v>
                </c:pt>
                <c:pt idx="1448">
                  <c:v>2.8694307060311956E-2</c:v>
                </c:pt>
                <c:pt idx="1449">
                  <c:v>2.8691684966029508E-2</c:v>
                </c:pt>
                <c:pt idx="1450">
                  <c:v>2.868906648593629E-2</c:v>
                </c:pt>
                <c:pt idx="1451">
                  <c:v>2.8686451612564962E-2</c:v>
                </c:pt>
                <c:pt idx="1452">
                  <c:v>2.8683840338468752E-2</c:v>
                </c:pt>
                <c:pt idx="1453">
                  <c:v>2.8681232656221373E-2</c:v>
                </c:pt>
                <c:pt idx="1454">
                  <c:v>2.8678628558416935E-2</c:v>
                </c:pt>
                <c:pt idx="1455">
                  <c:v>2.8676028037669929E-2</c:v>
                </c:pt>
                <c:pt idx="1456">
                  <c:v>2.8673431086615096E-2</c:v>
                </c:pt>
                <c:pt idx="1457">
                  <c:v>2.8670837697907389E-2</c:v>
                </c:pt>
                <c:pt idx="1458">
                  <c:v>2.86682478642219E-2</c:v>
                </c:pt>
                <c:pt idx="1459">
                  <c:v>2.8665661578253766E-2</c:v>
                </c:pt>
                <c:pt idx="1460">
                  <c:v>2.8663078832718163E-2</c:v>
                </c:pt>
                <c:pt idx="1461">
                  <c:v>2.8660499620350201E-2</c:v>
                </c:pt>
                <c:pt idx="1462">
                  <c:v>2.8657923933904823E-2</c:v>
                </c:pt>
                <c:pt idx="1463">
                  <c:v>2.8655351766156783E-2</c:v>
                </c:pt>
                <c:pt idx="1464">
                  <c:v>2.8652783109900534E-2</c:v>
                </c:pt>
                <c:pt idx="1465">
                  <c:v>2.8650217957950246E-2</c:v>
                </c:pt>
                <c:pt idx="1466">
                  <c:v>2.8647656303139628E-2</c:v>
                </c:pt>
                <c:pt idx="1467">
                  <c:v>2.8645098138321941E-2</c:v>
                </c:pt>
                <c:pt idx="1468">
                  <c:v>2.8642543456369889E-2</c:v>
                </c:pt>
                <c:pt idx="1469">
                  <c:v>2.8639992250175585E-2</c:v>
                </c:pt>
                <c:pt idx="1470">
                  <c:v>2.8637444512650476E-2</c:v>
                </c:pt>
                <c:pt idx="1471">
                  <c:v>2.8634900236725266E-2</c:v>
                </c:pt>
                <c:pt idx="1472">
                  <c:v>2.8632359415349851E-2</c:v>
                </c:pt>
                <c:pt idx="1473">
                  <c:v>2.8629822041493284E-2</c:v>
                </c:pt>
                <c:pt idx="1474">
                  <c:v>2.8627288108143644E-2</c:v>
                </c:pt>
                <c:pt idx="1475">
                  <c:v>2.8624757608308012E-2</c:v>
                </c:pt>
                <c:pt idx="1476">
                  <c:v>2.8622230535012463E-2</c:v>
                </c:pt>
                <c:pt idx="1477">
                  <c:v>2.8619706881301856E-2</c:v>
                </c:pt>
                <c:pt idx="1478">
                  <c:v>2.8617186640239965E-2</c:v>
                </c:pt>
                <c:pt idx="1479">
                  <c:v>2.8614669804909218E-2</c:v>
                </c:pt>
                <c:pt idx="1480">
                  <c:v>2.8612156368410802E-2</c:v>
                </c:pt>
                <c:pt idx="1481">
                  <c:v>2.860964632386449E-2</c:v>
                </c:pt>
                <c:pt idx="1482">
                  <c:v>2.8607139664408587E-2</c:v>
                </c:pt>
                <c:pt idx="1483">
                  <c:v>2.8604636383199933E-2</c:v>
                </c:pt>
                <c:pt idx="1484">
                  <c:v>2.8602136473413774E-2</c:v>
                </c:pt>
                <c:pt idx="1485">
                  <c:v>2.8599639928243763E-2</c:v>
                </c:pt>
                <c:pt idx="1486">
                  <c:v>2.8597146740901806E-2</c:v>
                </c:pt>
                <c:pt idx="1487">
                  <c:v>2.8594656904618095E-2</c:v>
                </c:pt>
                <c:pt idx="1488">
                  <c:v>2.8592170412641012E-2</c:v>
                </c:pt>
                <c:pt idx="1489">
                  <c:v>2.8589687258237063E-2</c:v>
                </c:pt>
                <c:pt idx="1490">
                  <c:v>2.8587207434690804E-2</c:v>
                </c:pt>
                <c:pt idx="1491">
                  <c:v>2.8584730935304802E-2</c:v>
                </c:pt>
                <c:pt idx="1492">
                  <c:v>2.8582257753399544E-2</c:v>
                </c:pt>
                <c:pt idx="1493">
                  <c:v>2.8579787882313447E-2</c:v>
                </c:pt>
                <c:pt idx="1494">
                  <c:v>2.85773213154027E-2</c:v>
                </c:pt>
                <c:pt idx="1495">
                  <c:v>2.8574858046041294E-2</c:v>
                </c:pt>
                <c:pt idx="1496">
                  <c:v>2.8572398067620942E-2</c:v>
                </c:pt>
                <c:pt idx="1497">
                  <c:v>2.8569941373550942E-2</c:v>
                </c:pt>
                <c:pt idx="1498">
                  <c:v>2.8567487957258206E-2</c:v>
                </c:pt>
                <c:pt idx="1499">
                  <c:v>2.8565037812187218E-2</c:v>
                </c:pt>
                <c:pt idx="1500">
                  <c:v>2.8562590931799858E-2</c:v>
                </c:pt>
                <c:pt idx="1501">
                  <c:v>2.8560147309575446E-2</c:v>
                </c:pt>
                <c:pt idx="1502">
                  <c:v>2.8557706939010701E-2</c:v>
                </c:pt>
                <c:pt idx="1503">
                  <c:v>2.8555269813619565E-2</c:v>
                </c:pt>
                <c:pt idx="1504">
                  <c:v>2.8552835926933282E-2</c:v>
                </c:pt>
                <c:pt idx="1505">
                  <c:v>2.8550405272500228E-2</c:v>
                </c:pt>
                <c:pt idx="1506">
                  <c:v>2.8547977843885939E-2</c:v>
                </c:pt>
                <c:pt idx="1507">
                  <c:v>2.8545553634672993E-2</c:v>
                </c:pt>
                <c:pt idx="1508">
                  <c:v>2.8543132638460984E-2</c:v>
                </c:pt>
                <c:pt idx="1509">
                  <c:v>2.8540714848866486E-2</c:v>
                </c:pt>
                <c:pt idx="1510">
                  <c:v>2.8538300259522933E-2</c:v>
                </c:pt>
                <c:pt idx="1511">
                  <c:v>2.8535888864080629E-2</c:v>
                </c:pt>
                <c:pt idx="1512">
                  <c:v>2.8533480656206665E-2</c:v>
                </c:pt>
                <c:pt idx="1513">
                  <c:v>2.8531075629584828E-2</c:v>
                </c:pt>
                <c:pt idx="1514">
                  <c:v>2.8528673777915618E-2</c:v>
                </c:pt>
                <c:pt idx="1515">
                  <c:v>2.852627509491619E-2</c:v>
                </c:pt>
                <c:pt idx="1516">
                  <c:v>2.8523879574320159E-2</c:v>
                </c:pt>
                <c:pt idx="1517">
                  <c:v>2.8521487209877766E-2</c:v>
                </c:pt>
                <c:pt idx="1518">
                  <c:v>2.8519097995355631E-2</c:v>
                </c:pt>
                <c:pt idx="1519">
                  <c:v>2.8516711924536805E-2</c:v>
                </c:pt>
                <c:pt idx="1520">
                  <c:v>2.8514328991220712E-2</c:v>
                </c:pt>
                <c:pt idx="1521">
                  <c:v>2.8511949189223024E-2</c:v>
                </c:pt>
                <c:pt idx="1522">
                  <c:v>2.8509572512375712E-2</c:v>
                </c:pt>
                <c:pt idx="1523">
                  <c:v>2.8507198954526896E-2</c:v>
                </c:pt>
                <c:pt idx="1524">
                  <c:v>2.8504828509540815E-2</c:v>
                </c:pt>
                <c:pt idx="1525">
                  <c:v>2.8502461171297854E-2</c:v>
                </c:pt>
                <c:pt idx="1526">
                  <c:v>2.850009693369435E-2</c:v>
                </c:pt>
                <c:pt idx="1527">
                  <c:v>2.8497735790642686E-2</c:v>
                </c:pt>
                <c:pt idx="1528">
                  <c:v>2.8495377736071133E-2</c:v>
                </c:pt>
                <c:pt idx="1529">
                  <c:v>2.8493022763923886E-2</c:v>
                </c:pt>
                <c:pt idx="1530">
                  <c:v>2.8490670868160876E-2</c:v>
                </c:pt>
                <c:pt idx="1531">
                  <c:v>2.8488322042757884E-2</c:v>
                </c:pt>
                <c:pt idx="1532">
                  <c:v>2.8485976281706342E-2</c:v>
                </c:pt>
                <c:pt idx="1533">
                  <c:v>2.8484107464772822E-2</c:v>
                </c:pt>
                <c:pt idx="1534">
                  <c:v>2.8482241082779941E-2</c:v>
                </c:pt>
                <c:pt idx="1535">
                  <c:v>2.848037713097195E-2</c:v>
                </c:pt>
                <c:pt idx="1536">
                  <c:v>2.8478515604605476E-2</c:v>
                </c:pt>
                <c:pt idx="1537">
                  <c:v>2.8476656498949503E-2</c:v>
                </c:pt>
                <c:pt idx="1538">
                  <c:v>2.8474799809285283E-2</c:v>
                </c:pt>
                <c:pt idx="1539">
                  <c:v>2.8472945530906318E-2</c:v>
                </c:pt>
                <c:pt idx="1540">
                  <c:v>2.8471093659118384E-2</c:v>
                </c:pt>
                <c:pt idx="1541">
                  <c:v>2.8469244189239386E-2</c:v>
                </c:pt>
                <c:pt idx="1542">
                  <c:v>2.8467397116599361E-2</c:v>
                </c:pt>
                <c:pt idx="1543">
                  <c:v>2.84655524365405E-2</c:v>
                </c:pt>
                <c:pt idx="1544">
                  <c:v>2.8463710144416988E-2</c:v>
                </c:pt>
                <c:pt idx="1545">
                  <c:v>2.8461870235595054E-2</c:v>
                </c:pt>
                <c:pt idx="1546">
                  <c:v>2.8460032705452897E-2</c:v>
                </c:pt>
                <c:pt idx="1547">
                  <c:v>2.8458197549380709E-2</c:v>
                </c:pt>
                <c:pt idx="1548">
                  <c:v>2.8456364762780524E-2</c:v>
                </c:pt>
                <c:pt idx="1549">
                  <c:v>2.8454534341066283E-2</c:v>
                </c:pt>
                <c:pt idx="1550">
                  <c:v>2.8452706279663738E-2</c:v>
                </c:pt>
                <c:pt idx="1551">
                  <c:v>2.8450880574010396E-2</c:v>
                </c:pt>
                <c:pt idx="1552">
                  <c:v>2.8449057219555589E-2</c:v>
                </c:pt>
                <c:pt idx="1553">
                  <c:v>2.8447236211760336E-2</c:v>
                </c:pt>
                <c:pt idx="1554">
                  <c:v>2.8445417546097265E-2</c:v>
                </c:pt>
                <c:pt idx="1555">
                  <c:v>2.8443601218050722E-2</c:v>
                </c:pt>
                <c:pt idx="1556">
                  <c:v>2.844178722311666E-2</c:v>
                </c:pt>
                <c:pt idx="1557">
                  <c:v>2.8439975556802537E-2</c:v>
                </c:pt>
                <c:pt idx="1558">
                  <c:v>2.8438166214627351E-2</c:v>
                </c:pt>
                <c:pt idx="1559">
                  <c:v>2.8436359192121639E-2</c:v>
                </c:pt>
                <c:pt idx="1560">
                  <c:v>2.8434554484827321E-2</c:v>
                </c:pt>
                <c:pt idx="1561">
                  <c:v>2.8432752088297802E-2</c:v>
                </c:pt>
                <c:pt idx="1562">
                  <c:v>2.8430951998097802E-2</c:v>
                </c:pt>
                <c:pt idx="1563">
                  <c:v>2.842915420980344E-2</c:v>
                </c:pt>
                <c:pt idx="1564">
                  <c:v>2.842735871900209E-2</c:v>
                </c:pt>
                <c:pt idx="1565">
                  <c:v>2.8425565521292433E-2</c:v>
                </c:pt>
                <c:pt idx="1566">
                  <c:v>2.8423774612284406E-2</c:v>
                </c:pt>
                <c:pt idx="1567">
                  <c:v>2.842198598759909E-2</c:v>
                </c:pt>
                <c:pt idx="1568">
                  <c:v>2.8420199642868758E-2</c:v>
                </c:pt>
                <c:pt idx="1569">
                  <c:v>2.8418415573736797E-2</c:v>
                </c:pt>
                <c:pt idx="1570">
                  <c:v>2.8416633775857712E-2</c:v>
                </c:pt>
                <c:pt idx="1571">
                  <c:v>2.8414854244897054E-2</c:v>
                </c:pt>
                <c:pt idx="1572">
                  <c:v>2.8413076976531379E-2</c:v>
                </c:pt>
                <c:pt idx="1573">
                  <c:v>2.8411301966448262E-2</c:v>
                </c:pt>
                <c:pt idx="1574">
                  <c:v>2.8409529210346191E-2</c:v>
                </c:pt>
                <c:pt idx="1575">
                  <c:v>2.8407758703934614E-2</c:v>
                </c:pt>
                <c:pt idx="1576">
                  <c:v>2.8405990442933834E-2</c:v>
                </c:pt>
                <c:pt idx="1577">
                  <c:v>2.8404224423075001E-2</c:v>
                </c:pt>
                <c:pt idx="1578">
                  <c:v>2.8402460640100102E-2</c:v>
                </c:pt>
                <c:pt idx="1579">
                  <c:v>2.840069908976187E-2</c:v>
                </c:pt>
                <c:pt idx="1580">
                  <c:v>2.8398939767823823E-2</c:v>
                </c:pt>
                <c:pt idx="1581">
                  <c:v>2.8397182670060153E-2</c:v>
                </c:pt>
                <c:pt idx="1582">
                  <c:v>2.8395427792255748E-2</c:v>
                </c:pt>
                <c:pt idx="1583">
                  <c:v>2.8393675130206152E-2</c:v>
                </c:pt>
                <c:pt idx="1584">
                  <c:v>2.839192467971751E-2</c:v>
                </c:pt>
                <c:pt idx="1585">
                  <c:v>2.8390176436606532E-2</c:v>
                </c:pt>
                <c:pt idx="1586">
                  <c:v>2.8388430396700474E-2</c:v>
                </c:pt>
                <c:pt idx="1587">
                  <c:v>2.8386686555837135E-2</c:v>
                </c:pt>
                <c:pt idx="1588">
                  <c:v>2.8384944909864738E-2</c:v>
                </c:pt>
                <c:pt idx="1589">
                  <c:v>2.8383205454641999E-2</c:v>
                </c:pt>
                <c:pt idx="1590">
                  <c:v>2.8381468186038001E-2</c:v>
                </c:pt>
                <c:pt idx="1591">
                  <c:v>2.8379733099932254E-2</c:v>
                </c:pt>
                <c:pt idx="1592">
                  <c:v>2.8378000192214592E-2</c:v>
                </c:pt>
                <c:pt idx="1593">
                  <c:v>2.8376269458785158E-2</c:v>
                </c:pt>
                <c:pt idx="1594">
                  <c:v>2.8374540895554398E-2</c:v>
                </c:pt>
                <c:pt idx="1595">
                  <c:v>2.8372814498442974E-2</c:v>
                </c:pt>
                <c:pt idx="1596">
                  <c:v>2.8371090263381769E-2</c:v>
                </c:pt>
                <c:pt idx="1597">
                  <c:v>2.8369368186311899E-2</c:v>
                </c:pt>
                <c:pt idx="1598">
                  <c:v>2.836764826318456E-2</c:v>
                </c:pt>
                <c:pt idx="1599">
                  <c:v>2.8365930489961125E-2</c:v>
                </c:pt>
                <c:pt idx="1600">
                  <c:v>2.8364214862613046E-2</c:v>
                </c:pt>
                <c:pt idx="1601">
                  <c:v>2.8362501377121829E-2</c:v>
                </c:pt>
                <c:pt idx="1602">
                  <c:v>2.8360790029479031E-2</c:v>
                </c:pt>
                <c:pt idx="1603">
                  <c:v>2.8359080815686149E-2</c:v>
                </c:pt>
                <c:pt idx="1604">
                  <c:v>2.8357373731754686E-2</c:v>
                </c:pt>
                <c:pt idx="1605">
                  <c:v>2.8355668773706082E-2</c:v>
                </c:pt>
                <c:pt idx="1606">
                  <c:v>2.8353965937571664E-2</c:v>
                </c:pt>
                <c:pt idx="1607">
                  <c:v>2.8352265219392655E-2</c:v>
                </c:pt>
                <c:pt idx="1608">
                  <c:v>2.8350566615220067E-2</c:v>
                </c:pt>
                <c:pt idx="1609">
                  <c:v>2.8348870121114776E-2</c:v>
                </c:pt>
                <c:pt idx="1610">
                  <c:v>2.8347175733147417E-2</c:v>
                </c:pt>
                <c:pt idx="1611">
                  <c:v>2.8345483447398366E-2</c:v>
                </c:pt>
                <c:pt idx="1612">
                  <c:v>2.8343793259957763E-2</c:v>
                </c:pt>
                <c:pt idx="1613">
                  <c:v>2.8342105166925396E-2</c:v>
                </c:pt>
                <c:pt idx="1614">
                  <c:v>2.8340419164410713E-2</c:v>
                </c:pt>
                <c:pt idx="1615">
                  <c:v>2.8338735248532795E-2</c:v>
                </c:pt>
                <c:pt idx="1616">
                  <c:v>2.8337053415420355E-2</c:v>
                </c:pt>
                <c:pt idx="1617">
                  <c:v>2.8335373661211641E-2</c:v>
                </c:pt>
                <c:pt idx="1618">
                  <c:v>2.8333695982054451E-2</c:v>
                </c:pt>
                <c:pt idx="1619">
                  <c:v>2.8332020374106093E-2</c:v>
                </c:pt>
                <c:pt idx="1620">
                  <c:v>2.8330346833533356E-2</c:v>
                </c:pt>
                <c:pt idx="1621">
                  <c:v>2.8328675356512491E-2</c:v>
                </c:pt>
                <c:pt idx="1622">
                  <c:v>2.8327005939229193E-2</c:v>
                </c:pt>
                <c:pt idx="1623">
                  <c:v>2.832533857787849E-2</c:v>
                </c:pt>
                <c:pt idx="1624">
                  <c:v>2.8323673268664858E-2</c:v>
                </c:pt>
                <c:pt idx="1625">
                  <c:v>2.8322010007802025E-2</c:v>
                </c:pt>
                <c:pt idx="1626">
                  <c:v>2.83203487915131E-2</c:v>
                </c:pt>
                <c:pt idx="1627">
                  <c:v>2.8318689616030412E-2</c:v>
                </c:pt>
                <c:pt idx="1628">
                  <c:v>2.8317032477595587E-2</c:v>
                </c:pt>
                <c:pt idx="1629">
                  <c:v>2.8315377372459441E-2</c:v>
                </c:pt>
                <c:pt idx="1630">
                  <c:v>2.8313724296882038E-2</c:v>
                </c:pt>
                <c:pt idx="1631">
                  <c:v>2.831207324713254E-2</c:v>
                </c:pt>
                <c:pt idx="1632">
                  <c:v>2.8310424219489278E-2</c:v>
                </c:pt>
                <c:pt idx="1633">
                  <c:v>2.8308777210239711E-2</c:v>
                </c:pt>
                <c:pt idx="1634">
                  <c:v>2.8307132215680365E-2</c:v>
                </c:pt>
                <c:pt idx="1635">
                  <c:v>2.8305489232116818E-2</c:v>
                </c:pt>
                <c:pt idx="1636">
                  <c:v>2.8303848255863649E-2</c:v>
                </c:pt>
                <c:pt idx="1637">
                  <c:v>2.8302209283244513E-2</c:v>
                </c:pt>
                <c:pt idx="1638">
                  <c:v>2.8300572310591961E-2</c:v>
                </c:pt>
                <c:pt idx="1639">
                  <c:v>2.8298937334247508E-2</c:v>
                </c:pt>
                <c:pt idx="1640">
                  <c:v>2.8297304350561627E-2</c:v>
                </c:pt>
                <c:pt idx="1641">
                  <c:v>2.829567335589361E-2</c:v>
                </c:pt>
                <c:pt idx="1642">
                  <c:v>2.8294044346611702E-2</c:v>
                </c:pt>
                <c:pt idx="1643">
                  <c:v>2.8292417319092916E-2</c:v>
                </c:pt>
                <c:pt idx="1644">
                  <c:v>2.8290792269723065E-2</c:v>
                </c:pt>
                <c:pt idx="1645">
                  <c:v>2.828916919489681E-2</c:v>
                </c:pt>
                <c:pt idx="1646">
                  <c:v>2.8287548091017512E-2</c:v>
                </c:pt>
                <c:pt idx="1647">
                  <c:v>2.8285928954497292E-2</c:v>
                </c:pt>
                <c:pt idx="1648">
                  <c:v>2.8284311781756968E-2</c:v>
                </c:pt>
                <c:pt idx="1649">
                  <c:v>2.828269656922601E-2</c:v>
                </c:pt>
                <c:pt idx="1650">
                  <c:v>2.82810833133426E-2</c:v>
                </c:pt>
                <c:pt idx="1651">
                  <c:v>2.8279472010553489E-2</c:v>
                </c:pt>
                <c:pt idx="1652">
                  <c:v>2.827786265731401E-2</c:v>
                </c:pt>
                <c:pt idx="1653">
                  <c:v>2.8276255250088131E-2</c:v>
                </c:pt>
                <c:pt idx="1654">
                  <c:v>2.8274649785348323E-2</c:v>
                </c:pt>
                <c:pt idx="1655">
                  <c:v>2.8273046259575597E-2</c:v>
                </c:pt>
                <c:pt idx="1656">
                  <c:v>2.8271444669259446E-2</c:v>
                </c:pt>
                <c:pt idx="1657">
                  <c:v>2.8269845010897836E-2</c:v>
                </c:pt>
                <c:pt idx="1658">
                  <c:v>2.8268247280997187E-2</c:v>
                </c:pt>
                <c:pt idx="1659">
                  <c:v>2.8266651476072296E-2</c:v>
                </c:pt>
                <c:pt idx="1660">
                  <c:v>2.8265057592646421E-2</c:v>
                </c:pt>
                <c:pt idx="1661">
                  <c:v>2.8263465627251148E-2</c:v>
                </c:pt>
                <c:pt idx="1662">
                  <c:v>2.8261875576426388E-2</c:v>
                </c:pt>
                <c:pt idx="1663">
                  <c:v>2.8260287436720422E-2</c:v>
                </c:pt>
                <c:pt idx="1664">
                  <c:v>2.8258701204689773E-2</c:v>
                </c:pt>
                <c:pt idx="1665">
                  <c:v>2.825711687689926E-2</c:v>
                </c:pt>
                <c:pt idx="1666">
                  <c:v>2.8255534449921932E-2</c:v>
                </c:pt>
                <c:pt idx="1667">
                  <c:v>2.8253953920339074E-2</c:v>
                </c:pt>
                <c:pt idx="1668">
                  <c:v>2.8252375284740141E-2</c:v>
                </c:pt>
                <c:pt idx="1669">
                  <c:v>2.8250798539722757E-2</c:v>
                </c:pt>
                <c:pt idx="1670">
                  <c:v>2.8249223681892695E-2</c:v>
                </c:pt>
                <c:pt idx="1671">
                  <c:v>2.8247650707863874E-2</c:v>
                </c:pt>
                <c:pt idx="1672">
                  <c:v>2.824607961425829E-2</c:v>
                </c:pt>
                <c:pt idx="1673">
                  <c:v>2.8244510397705983E-2</c:v>
                </c:pt>
                <c:pt idx="1674">
                  <c:v>2.824294305484509E-2</c:v>
                </c:pt>
                <c:pt idx="1675">
                  <c:v>2.8241377582321738E-2</c:v>
                </c:pt>
                <c:pt idx="1676">
                  <c:v>2.8239813976790075E-2</c:v>
                </c:pt>
                <c:pt idx="1677">
                  <c:v>2.8238252234912182E-2</c:v>
                </c:pt>
                <c:pt idx="1678">
                  <c:v>2.8236692353358146E-2</c:v>
                </c:pt>
                <c:pt idx="1679">
                  <c:v>2.8235134328805974E-2</c:v>
                </c:pt>
                <c:pt idx="1680">
                  <c:v>2.8233578157941558E-2</c:v>
                </c:pt>
                <c:pt idx="1681">
                  <c:v>2.8232023837458653E-2</c:v>
                </c:pt>
                <c:pt idx="1682">
                  <c:v>2.8230471364058925E-2</c:v>
                </c:pt>
                <c:pt idx="1683">
                  <c:v>2.8228920734451837E-2</c:v>
                </c:pt>
                <c:pt idx="1684">
                  <c:v>2.822737194535466E-2</c:v>
                </c:pt>
                <c:pt idx="1685">
                  <c:v>2.8225824993492479E-2</c:v>
                </c:pt>
                <c:pt idx="1686">
                  <c:v>2.8224279875598113E-2</c:v>
                </c:pt>
                <c:pt idx="1687">
                  <c:v>2.8222736588412171E-2</c:v>
                </c:pt>
                <c:pt idx="1688">
                  <c:v>2.8221195128682926E-2</c:v>
                </c:pt>
                <c:pt idx="1689">
                  <c:v>2.8219655493166369E-2</c:v>
                </c:pt>
                <c:pt idx="1690">
                  <c:v>2.821811767862618E-2</c:v>
                </c:pt>
                <c:pt idx="1691">
                  <c:v>2.8216581681833684E-2</c:v>
                </c:pt>
                <c:pt idx="1692">
                  <c:v>2.8215047499567797E-2</c:v>
                </c:pt>
                <c:pt idx="1693">
                  <c:v>2.821351512861511E-2</c:v>
                </c:pt>
                <c:pt idx="1694">
                  <c:v>2.8211984565769725E-2</c:v>
                </c:pt>
                <c:pt idx="1695">
                  <c:v>2.8210455807833358E-2</c:v>
                </c:pt>
                <c:pt idx="1696">
                  <c:v>2.8208928851615259E-2</c:v>
                </c:pt>
                <c:pt idx="1697">
                  <c:v>2.8207403693932161E-2</c:v>
                </c:pt>
                <c:pt idx="1698">
                  <c:v>2.8205880331608299E-2</c:v>
                </c:pt>
                <c:pt idx="1699">
                  <c:v>2.8204358761475416E-2</c:v>
                </c:pt>
                <c:pt idx="1700">
                  <c:v>2.8202838980372662E-2</c:v>
                </c:pt>
                <c:pt idx="1701">
                  <c:v>2.8201320985146647E-2</c:v>
                </c:pt>
                <c:pt idx="1702">
                  <c:v>2.8199804772651382E-2</c:v>
                </c:pt>
                <c:pt idx="1703">
                  <c:v>2.8198290339748241E-2</c:v>
                </c:pt>
                <c:pt idx="1704">
                  <c:v>2.819677768330598E-2</c:v>
                </c:pt>
                <c:pt idx="1705">
                  <c:v>2.8195266800200715E-2</c:v>
                </c:pt>
                <c:pt idx="1706">
                  <c:v>2.8193757687315822E-2</c:v>
                </c:pt>
                <c:pt idx="1707">
                  <c:v>2.8192250341542054E-2</c:v>
                </c:pt>
                <c:pt idx="1708">
                  <c:v>2.819074475977737E-2</c:v>
                </c:pt>
                <c:pt idx="1709">
                  <c:v>2.8189240938927038E-2</c:v>
                </c:pt>
                <c:pt idx="1710">
                  <c:v>2.818773887590352E-2</c:v>
                </c:pt>
                <c:pt idx="1711">
                  <c:v>2.8186238567626535E-2</c:v>
                </c:pt>
                <c:pt idx="1712">
                  <c:v>2.8184740011022953E-2</c:v>
                </c:pt>
                <c:pt idx="1713">
                  <c:v>2.8183243203026859E-2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6-4EEF-9C68-FA5E623A9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848528"/>
        <c:axId val="1498843776"/>
      </c:scatterChart>
      <c:valAx>
        <c:axId val="1498848528"/>
        <c:scaling>
          <c:orientation val="minMax"/>
          <c:max val="18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>
                    <a:solidFill>
                      <a:schemeClr val="tx1"/>
                    </a:solidFill>
                  </a:rPr>
                  <a:t>Time to Maturity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43776"/>
        <c:crosses val="autoZero"/>
        <c:crossBetween val="midCat"/>
      </c:valAx>
      <c:valAx>
        <c:axId val="1498843776"/>
        <c:scaling>
          <c:orientation val="minMax"/>
        </c:scaling>
        <c:delete val="0"/>
        <c:axPos val="l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4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PV</a:t>
            </a:r>
            <a:r>
              <a:rPr lang="en-GB" baseline="0">
                <a:solidFill>
                  <a:schemeClr val="tx1"/>
                </a:solidFill>
              </a:rPr>
              <a:t> of cash flows - survival vs default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05927093078313"/>
          <c:y val="9.9292376360846826E-2"/>
          <c:w val="0.8685447271964174"/>
          <c:h val="0.77506749220900917"/>
        </c:manualLayout>
      </c:layout>
      <c:barChart>
        <c:barDir val="col"/>
        <c:grouping val="clustered"/>
        <c:varyColors val="0"/>
        <c:ser>
          <c:idx val="1"/>
          <c:order val="0"/>
          <c:tx>
            <c:v>Survival CF's</c:v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'BOND-1.2'!$E$24:$E$33</c:f>
              <c:numCache>
                <c:formatCode>General</c:formatCode>
                <c:ptCount val="10"/>
                <c:pt idx="0">
                  <c:v>69</c:v>
                </c:pt>
                <c:pt idx="1">
                  <c:v>252</c:v>
                </c:pt>
                <c:pt idx="2">
                  <c:v>434</c:v>
                </c:pt>
                <c:pt idx="3">
                  <c:v>617</c:v>
                </c:pt>
                <c:pt idx="4">
                  <c:v>799</c:v>
                </c:pt>
                <c:pt idx="5">
                  <c:v>982</c:v>
                </c:pt>
                <c:pt idx="6">
                  <c:v>1164</c:v>
                </c:pt>
                <c:pt idx="7">
                  <c:v>1347</c:v>
                </c:pt>
                <c:pt idx="8">
                  <c:v>1533</c:v>
                </c:pt>
                <c:pt idx="9">
                  <c:v>1714</c:v>
                </c:pt>
              </c:numCache>
            </c:numRef>
          </c:cat>
          <c:val>
            <c:numRef>
              <c:f>'BOND-1.2'!$AD$24:$AD$33</c:f>
              <c:numCache>
                <c:formatCode>0.0000%</c:formatCode>
                <c:ptCount val="10"/>
                <c:pt idx="0">
                  <c:v>1.554269102778153E-2</c:v>
                </c:pt>
                <c:pt idx="1">
                  <c:v>1.5118856926861535E-2</c:v>
                </c:pt>
                <c:pt idx="2">
                  <c:v>1.3396552820018922E-2</c:v>
                </c:pt>
                <c:pt idx="3">
                  <c:v>1.198312248632543E-2</c:v>
                </c:pt>
                <c:pt idx="4">
                  <c:v>1.145150454945609E-2</c:v>
                </c:pt>
                <c:pt idx="5">
                  <c:v>1.0450386246513598E-2</c:v>
                </c:pt>
                <c:pt idx="6">
                  <c:v>9.8611803128553603E-3</c:v>
                </c:pt>
                <c:pt idx="7">
                  <c:v>9.8833942942711667E-3</c:v>
                </c:pt>
                <c:pt idx="8">
                  <c:v>9.7769742499377536E-3</c:v>
                </c:pt>
                <c:pt idx="9">
                  <c:v>9.6162966208847133E-3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F9-AB46-B022-8CE364B22F03}"/>
            </c:ext>
          </c:extLst>
        </c:ser>
        <c:ser>
          <c:idx val="0"/>
          <c:order val="1"/>
          <c:tx>
            <c:v>Default CF's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'BOND-1.2'!$E$24:$E$33</c:f>
              <c:numCache>
                <c:formatCode>General</c:formatCode>
                <c:ptCount val="10"/>
                <c:pt idx="0">
                  <c:v>69</c:v>
                </c:pt>
                <c:pt idx="1">
                  <c:v>252</c:v>
                </c:pt>
                <c:pt idx="2">
                  <c:v>434</c:v>
                </c:pt>
                <c:pt idx="3">
                  <c:v>617</c:v>
                </c:pt>
                <c:pt idx="4">
                  <c:v>799</c:v>
                </c:pt>
                <c:pt idx="5">
                  <c:v>982</c:v>
                </c:pt>
                <c:pt idx="6">
                  <c:v>1164</c:v>
                </c:pt>
                <c:pt idx="7">
                  <c:v>1347</c:v>
                </c:pt>
                <c:pt idx="8">
                  <c:v>1533</c:v>
                </c:pt>
                <c:pt idx="9">
                  <c:v>1714</c:v>
                </c:pt>
              </c:numCache>
            </c:numRef>
          </c:cat>
          <c:val>
            <c:numRef>
              <c:f>'BOND-1.2'!$AC$24:$AC$33</c:f>
              <c:numCache>
                <c:formatCode>0.0000%</c:formatCode>
                <c:ptCount val="10"/>
                <c:pt idx="0">
                  <c:v>6.2501815251812896E-4</c:v>
                </c:pt>
                <c:pt idx="1">
                  <c:v>1.6228002175356869E-3</c:v>
                </c:pt>
                <c:pt idx="2">
                  <c:v>1.5827114577204133E-3</c:v>
                </c:pt>
                <c:pt idx="3">
                  <c:v>1.5625103062649518E-3</c:v>
                </c:pt>
                <c:pt idx="4">
                  <c:v>1.5262661948225503E-3</c:v>
                </c:pt>
                <c:pt idx="5">
                  <c:v>1.5086568331229597E-3</c:v>
                </c:pt>
                <c:pt idx="6">
                  <c:v>1.4758525213163969E-3</c:v>
                </c:pt>
                <c:pt idx="7">
                  <c:v>1.4592778282587404E-3</c:v>
                </c:pt>
                <c:pt idx="8">
                  <c:v>1.4583491300780853E-3</c:v>
                </c:pt>
                <c:pt idx="9">
                  <c:v>1.3953727194585435E-3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F9-AB46-B022-8CE364B22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863103"/>
        <c:axId val="659387295"/>
      </c:barChart>
      <c:catAx>
        <c:axId val="658863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>
                    <a:solidFill>
                      <a:schemeClr val="tx1"/>
                    </a:solidFill>
                  </a:rPr>
                  <a:t>Days To Payment</a:t>
                </a:r>
              </a:p>
            </c:rich>
          </c:tx>
          <c:layout>
            <c:manualLayout>
              <c:xMode val="edge"/>
              <c:yMode val="edge"/>
              <c:x val="0.46304443737138501"/>
              <c:y val="0.92183764458084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87295"/>
        <c:crosses val="autoZero"/>
        <c:auto val="1"/>
        <c:lblAlgn val="ctr"/>
        <c:lblOffset val="100"/>
        <c:noMultiLvlLbl val="0"/>
      </c:catAx>
      <c:valAx>
        <c:axId val="65938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PV </a:t>
                </a:r>
                <a:r>
                  <a:rPr lang="en-GB" baseline="0">
                    <a:solidFill>
                      <a:schemeClr val="tx1"/>
                    </a:solidFill>
                  </a:rPr>
                  <a:t> of cash flows( in terms of %  of FV)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86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05269264346229"/>
          <c:y val="0.13269477281634098"/>
          <c:w val="0.12560708020592812"/>
          <c:h val="0.104128636293150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Shifted Term Structure - Survival vs Default CF's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66669971546849E-2"/>
          <c:y val="8.6061548497559204E-2"/>
          <c:w val="0.93407637016902889"/>
          <c:h val="0.84572273299961009"/>
        </c:manualLayout>
      </c:layout>
      <c:barChart>
        <c:barDir val="col"/>
        <c:grouping val="clustered"/>
        <c:varyColors val="0"/>
        <c:ser>
          <c:idx val="0"/>
          <c:order val="0"/>
          <c:tx>
            <c:v>Shifted Survival</c:v>
          </c:tx>
          <c:spPr>
            <a:solidFill>
              <a:srgbClr val="F05047"/>
            </a:solidFill>
            <a:ln>
              <a:noFill/>
            </a:ln>
            <a:effectLst/>
          </c:spPr>
          <c:invertIfNegative val="0"/>
          <c:cat>
            <c:numRef>
              <c:f>'BOND-1.2'!$E$24:$E$33</c:f>
              <c:numCache>
                <c:formatCode>General</c:formatCode>
                <c:ptCount val="10"/>
                <c:pt idx="0">
                  <c:v>69</c:v>
                </c:pt>
                <c:pt idx="1">
                  <c:v>252</c:v>
                </c:pt>
                <c:pt idx="2">
                  <c:v>434</c:v>
                </c:pt>
                <c:pt idx="3">
                  <c:v>617</c:v>
                </c:pt>
                <c:pt idx="4">
                  <c:v>799</c:v>
                </c:pt>
                <c:pt idx="5">
                  <c:v>982</c:v>
                </c:pt>
                <c:pt idx="6">
                  <c:v>1164</c:v>
                </c:pt>
                <c:pt idx="7">
                  <c:v>1347</c:v>
                </c:pt>
                <c:pt idx="8">
                  <c:v>1533</c:v>
                </c:pt>
                <c:pt idx="9">
                  <c:v>1714</c:v>
                </c:pt>
              </c:numCache>
            </c:numRef>
          </c:cat>
          <c:val>
            <c:numRef>
              <c:f>'BOND-1.2'!$AA$37:$AA$46</c:f>
              <c:numCache>
                <c:formatCode>0.00%</c:formatCode>
                <c:ptCount val="10"/>
                <c:pt idx="0">
                  <c:v>1.5647784381911861E-2</c:v>
                </c:pt>
                <c:pt idx="1">
                  <c:v>1.5548544860715071E-2</c:v>
                </c:pt>
                <c:pt idx="2">
                  <c:v>1.4663116815345366E-2</c:v>
                </c:pt>
                <c:pt idx="3">
                  <c:v>1.3627171778313683E-2</c:v>
                </c:pt>
                <c:pt idx="4">
                  <c:v>1.3219382772764259E-2</c:v>
                </c:pt>
                <c:pt idx="5">
                  <c:v>1.2199120875802315E-2</c:v>
                </c:pt>
                <c:pt idx="6">
                  <c:v>1.1555621683476385E-2</c:v>
                </c:pt>
                <c:pt idx="7">
                  <c:v>1.1746327514135665E-2</c:v>
                </c:pt>
                <c:pt idx="8">
                  <c:v>1.1760485939786335E-2</c:v>
                </c:pt>
                <c:pt idx="9">
                  <c:v>1.1703395103763777E-2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E2-DB45-9A4C-F1C4BEF6E106}"/>
            </c:ext>
          </c:extLst>
        </c:ser>
        <c:ser>
          <c:idx val="1"/>
          <c:order val="1"/>
          <c:tx>
            <c:v>Survival</c:v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'BOND-1.2'!$E$24:$E$33</c:f>
              <c:numCache>
                <c:formatCode>General</c:formatCode>
                <c:ptCount val="10"/>
                <c:pt idx="0">
                  <c:v>69</c:v>
                </c:pt>
                <c:pt idx="1">
                  <c:v>252</c:v>
                </c:pt>
                <c:pt idx="2">
                  <c:v>434</c:v>
                </c:pt>
                <c:pt idx="3">
                  <c:v>617</c:v>
                </c:pt>
                <c:pt idx="4">
                  <c:v>799</c:v>
                </c:pt>
                <c:pt idx="5">
                  <c:v>982</c:v>
                </c:pt>
                <c:pt idx="6">
                  <c:v>1164</c:v>
                </c:pt>
                <c:pt idx="7">
                  <c:v>1347</c:v>
                </c:pt>
                <c:pt idx="8">
                  <c:v>1533</c:v>
                </c:pt>
                <c:pt idx="9">
                  <c:v>1714</c:v>
                </c:pt>
              </c:numCache>
            </c:numRef>
          </c:cat>
          <c:val>
            <c:numRef>
              <c:f>'BOND-1.2'!$AB$37:$AB$46</c:f>
              <c:numCache>
                <c:formatCode>0.00%</c:formatCode>
                <c:ptCount val="10"/>
                <c:pt idx="0">
                  <c:v>1.5657647736910595E-2</c:v>
                </c:pt>
                <c:pt idx="1">
                  <c:v>1.5513141893533613E-2</c:v>
                </c:pt>
                <c:pt idx="2">
                  <c:v>1.3958794503051986E-2</c:v>
                </c:pt>
                <c:pt idx="3">
                  <c:v>1.2664086028949447E-2</c:v>
                </c:pt>
                <c:pt idx="4">
                  <c:v>1.2270711444785712E-2</c:v>
                </c:pt>
                <c:pt idx="5">
                  <c:v>1.1343563372694362E-2</c:v>
                </c:pt>
                <c:pt idx="6">
                  <c:v>1.0836880800842136E-2</c:v>
                </c:pt>
                <c:pt idx="7">
                  <c:v>1.0999087084272411E-2</c:v>
                </c:pt>
                <c:pt idx="8">
                  <c:v>1.1019552061971433E-2</c:v>
                </c:pt>
                <c:pt idx="9">
                  <c:v>1.0977027121089295E-2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E2-DB45-9A4C-F1C4BEF6E106}"/>
            </c:ext>
          </c:extLst>
        </c:ser>
        <c:ser>
          <c:idx val="2"/>
          <c:order val="2"/>
          <c:tx>
            <c:v>Shifted Default</c:v>
          </c:tx>
          <c:spPr>
            <a:solidFill>
              <a:srgbClr val="CEA5D0"/>
            </a:solidFill>
            <a:ln>
              <a:noFill/>
            </a:ln>
            <a:effectLst/>
          </c:spPr>
          <c:invertIfNegative val="0"/>
          <c:cat>
            <c:numRef>
              <c:f>'BOND-1.2'!$E$24:$E$33</c:f>
              <c:numCache>
                <c:formatCode>General</c:formatCode>
                <c:ptCount val="10"/>
                <c:pt idx="0">
                  <c:v>69</c:v>
                </c:pt>
                <c:pt idx="1">
                  <c:v>252</c:v>
                </c:pt>
                <c:pt idx="2">
                  <c:v>434</c:v>
                </c:pt>
                <c:pt idx="3">
                  <c:v>617</c:v>
                </c:pt>
                <c:pt idx="4">
                  <c:v>799</c:v>
                </c:pt>
                <c:pt idx="5">
                  <c:v>982</c:v>
                </c:pt>
                <c:pt idx="6">
                  <c:v>1164</c:v>
                </c:pt>
                <c:pt idx="7">
                  <c:v>1347</c:v>
                </c:pt>
                <c:pt idx="8">
                  <c:v>1533</c:v>
                </c:pt>
                <c:pt idx="9">
                  <c:v>1714</c:v>
                </c:pt>
              </c:numCache>
            </c:numRef>
          </c:cat>
          <c:val>
            <c:numRef>
              <c:f>'BOND-1.2'!$Y$37:$Y$46</c:f>
              <c:numCache>
                <c:formatCode>0.00%</c:formatCode>
                <c:ptCount val="10"/>
                <c:pt idx="0">
                  <c:v>8.8121966768905935E-4</c:v>
                </c:pt>
                <c:pt idx="1">
                  <c:v>2.3277569670510979E-3</c:v>
                </c:pt>
                <c:pt idx="2">
                  <c:v>2.3015718767650296E-3</c:v>
                </c:pt>
                <c:pt idx="3">
                  <c:v>2.300757604956427E-3</c:v>
                </c:pt>
                <c:pt idx="4">
                  <c:v>2.2748762322594819E-3</c:v>
                </c:pt>
                <c:pt idx="5">
                  <c:v>2.2740714050879076E-3</c:v>
                </c:pt>
                <c:pt idx="6">
                  <c:v>2.2484902271976636E-3</c:v>
                </c:pt>
                <c:pt idx="7">
                  <c:v>2.247694735115813E-3</c:v>
                </c:pt>
                <c:pt idx="8">
                  <c:v>2.2711094044755688E-3</c:v>
                </c:pt>
                <c:pt idx="9">
                  <c:v>2.1971331988693611E-3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E2-DB45-9A4C-F1C4BEF6E106}"/>
            </c:ext>
          </c:extLst>
        </c:ser>
        <c:ser>
          <c:idx val="3"/>
          <c:order val="3"/>
          <c:tx>
            <c:v>Default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'BOND-1.2'!$E$24:$E$33</c:f>
              <c:numCache>
                <c:formatCode>General</c:formatCode>
                <c:ptCount val="10"/>
                <c:pt idx="0">
                  <c:v>69</c:v>
                </c:pt>
                <c:pt idx="1">
                  <c:v>252</c:v>
                </c:pt>
                <c:pt idx="2">
                  <c:v>434</c:v>
                </c:pt>
                <c:pt idx="3">
                  <c:v>617</c:v>
                </c:pt>
                <c:pt idx="4">
                  <c:v>799</c:v>
                </c:pt>
                <c:pt idx="5">
                  <c:v>982</c:v>
                </c:pt>
                <c:pt idx="6">
                  <c:v>1164</c:v>
                </c:pt>
                <c:pt idx="7">
                  <c:v>1347</c:v>
                </c:pt>
                <c:pt idx="8">
                  <c:v>1533</c:v>
                </c:pt>
                <c:pt idx="9">
                  <c:v>1714</c:v>
                </c:pt>
              </c:numCache>
            </c:numRef>
          </c:cat>
          <c:val>
            <c:numRef>
              <c:f>'BOND-1.2'!$Z$37:$Z$46</c:f>
              <c:numCache>
                <c:formatCode>0.00%</c:formatCode>
                <c:ptCount val="10"/>
                <c:pt idx="0">
                  <c:v>6.2964090605746039E-4</c:v>
                </c:pt>
                <c:pt idx="1">
                  <c:v>1.6651212562743822E-3</c:v>
                </c:pt>
                <c:pt idx="2">
                  <c:v>1.6491364825532706E-3</c:v>
                </c:pt>
                <c:pt idx="3">
                  <c:v>1.6513029022477534E-3</c:v>
                </c:pt>
                <c:pt idx="4">
                  <c:v>1.6354507814860142E-3</c:v>
                </c:pt>
                <c:pt idx="5">
                  <c:v>1.637599222697439E-3</c:v>
                </c:pt>
                <c:pt idx="6">
                  <c:v>1.6218786540469488E-3</c:v>
                </c:pt>
                <c:pt idx="7">
                  <c:v>1.6240092659734807E-3</c:v>
                </c:pt>
                <c:pt idx="8">
                  <c:v>1.6436940256366662E-3</c:v>
                </c:pt>
                <c:pt idx="9">
                  <c:v>1.5928215184480622E-3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E2-DB45-9A4C-F1C4BEF6E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75340495"/>
        <c:axId val="567922671"/>
      </c:barChart>
      <c:catAx>
        <c:axId val="2075340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 to Payment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922671"/>
        <c:crosses val="autoZero"/>
        <c:auto val="1"/>
        <c:lblAlgn val="ctr"/>
        <c:lblOffset val="100"/>
        <c:noMultiLvlLbl val="0"/>
      </c:catAx>
      <c:valAx>
        <c:axId val="56792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34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267057390803315"/>
          <c:y val="0.11083096775844001"/>
          <c:w val="0.11497639216211029"/>
          <c:h val="0.15717081961158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Floating vs Fixed Swap Cash</a:t>
            </a:r>
            <a:r>
              <a:rPr lang="en-GB" baseline="0">
                <a:solidFill>
                  <a:schemeClr val="tx1"/>
                </a:solidFill>
              </a:rPr>
              <a:t> Flows</a:t>
            </a:r>
            <a:endParaRPr lang="en-GB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4744917089445"/>
          <c:y val="0.13839552238805969"/>
          <c:w val="0.85759800433109123"/>
          <c:h val="0.7369652720648725"/>
        </c:manualLayout>
      </c:layout>
      <c:barChart>
        <c:barDir val="col"/>
        <c:grouping val="clustered"/>
        <c:varyColors val="0"/>
        <c:ser>
          <c:idx val="1"/>
          <c:order val="0"/>
          <c:tx>
            <c:v>Floating Leg</c:v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'SWAP-1.2'!$E$25:$E$34</c:f>
              <c:numCache>
                <c:formatCode>General</c:formatCode>
                <c:ptCount val="10"/>
                <c:pt idx="0">
                  <c:v>70</c:v>
                </c:pt>
                <c:pt idx="1">
                  <c:v>253</c:v>
                </c:pt>
                <c:pt idx="2">
                  <c:v>435</c:v>
                </c:pt>
                <c:pt idx="3">
                  <c:v>618</c:v>
                </c:pt>
                <c:pt idx="4">
                  <c:v>800</c:v>
                </c:pt>
                <c:pt idx="5">
                  <c:v>983</c:v>
                </c:pt>
                <c:pt idx="6">
                  <c:v>1165</c:v>
                </c:pt>
                <c:pt idx="7">
                  <c:v>1350</c:v>
                </c:pt>
                <c:pt idx="8">
                  <c:v>1533</c:v>
                </c:pt>
                <c:pt idx="9">
                  <c:v>1714</c:v>
                </c:pt>
              </c:numCache>
            </c:numRef>
          </c:cat>
          <c:val>
            <c:numRef>
              <c:f>'SWAP-1.2'!$L$25:$L$34</c:f>
              <c:numCache>
                <c:formatCode>0.000%</c:formatCode>
                <c:ptCount val="10"/>
                <c:pt idx="0">
                  <c:v>7.9167563957764815E-3</c:v>
                </c:pt>
                <c:pt idx="1">
                  <c:v>2.0320143322031629E-2</c:v>
                </c:pt>
                <c:pt idx="2">
                  <c:v>1.9901054505573518E-2</c:v>
                </c:pt>
                <c:pt idx="3">
                  <c:v>1.9729105993280378E-2</c:v>
                </c:pt>
                <c:pt idx="4">
                  <c:v>1.9352037378674348E-2</c:v>
                </c:pt>
                <c:pt idx="5">
                  <c:v>1.9208685445969098E-2</c:v>
                </c:pt>
                <c:pt idx="6">
                  <c:v>1.8869449410988264E-2</c:v>
                </c:pt>
                <c:pt idx="7">
                  <c:v>1.8937624927227018E-2</c:v>
                </c:pt>
                <c:pt idx="8">
                  <c:v>1.850055577735717E-2</c:v>
                </c:pt>
                <c:pt idx="9">
                  <c:v>1.8067366062109579E-2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D3-9D42-BDB4-9B036906BF58}"/>
            </c:ext>
          </c:extLst>
        </c:ser>
        <c:ser>
          <c:idx val="0"/>
          <c:order val="1"/>
          <c:tx>
            <c:v>Fixed Leg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'SWAP-1.2'!$E$25:$E$34</c:f>
              <c:numCache>
                <c:formatCode>General</c:formatCode>
                <c:ptCount val="10"/>
                <c:pt idx="0">
                  <c:v>70</c:v>
                </c:pt>
                <c:pt idx="1">
                  <c:v>253</c:v>
                </c:pt>
                <c:pt idx="2">
                  <c:v>435</c:v>
                </c:pt>
                <c:pt idx="3">
                  <c:v>618</c:v>
                </c:pt>
                <c:pt idx="4">
                  <c:v>800</c:v>
                </c:pt>
                <c:pt idx="5">
                  <c:v>983</c:v>
                </c:pt>
                <c:pt idx="6">
                  <c:v>1165</c:v>
                </c:pt>
                <c:pt idx="7">
                  <c:v>1350</c:v>
                </c:pt>
                <c:pt idx="8">
                  <c:v>1533</c:v>
                </c:pt>
                <c:pt idx="9">
                  <c:v>1714</c:v>
                </c:pt>
              </c:numCache>
            </c:numRef>
          </c:cat>
          <c:val>
            <c:numRef>
              <c:f>'SWAP-1.2'!$O$25:$O$34</c:f>
              <c:numCache>
                <c:formatCode>_-* #,##0.0000_-;\-* #,##0.0000_-;_-* "-"??_-;_-@_-</c:formatCode>
                <c:ptCount val="10"/>
                <c:pt idx="0">
                  <c:v>5.3730496845055403E-3</c:v>
                </c:pt>
                <c:pt idx="1">
                  <c:v>1.3565061187713962E-2</c:v>
                </c:pt>
                <c:pt idx="2">
                  <c:v>1.3358287345536353E-2</c:v>
                </c:pt>
                <c:pt idx="3">
                  <c:v>1.3170504052871269E-2</c:v>
                </c:pt>
                <c:pt idx="4">
                  <c:v>1.298976775092462E-2</c:v>
                </c:pt>
                <c:pt idx="5">
                  <c:v>1.2823088365110496E-2</c:v>
                </c:pt>
                <c:pt idx="6">
                  <c:v>1.2665837743092942E-2</c:v>
                </c:pt>
                <c:pt idx="7">
                  <c:v>1.2574940307733082E-2</c:v>
                </c:pt>
                <c:pt idx="8">
                  <c:v>1.2418977359349414E-2</c:v>
                </c:pt>
                <c:pt idx="9">
                  <c:v>1.2058959767382743E-2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D3-9D42-BDB4-9B036906B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7470671"/>
        <c:axId val="1367476959"/>
      </c:barChart>
      <c:catAx>
        <c:axId val="1367470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Days</a:t>
                </a:r>
                <a:r>
                  <a:rPr lang="en-GB" baseline="0">
                    <a:solidFill>
                      <a:schemeClr val="tx1"/>
                    </a:solidFill>
                  </a:rPr>
                  <a:t> to Payment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76959"/>
        <c:crosses val="autoZero"/>
        <c:auto val="1"/>
        <c:lblAlgn val="ctr"/>
        <c:lblOffset val="100"/>
        <c:noMultiLvlLbl val="0"/>
      </c:catAx>
      <c:valAx>
        <c:axId val="136747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Cash Flows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7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452553124736955"/>
          <c:y val="0.14615612880479495"/>
          <c:w val="8.8349150070944391E-2"/>
          <c:h val="0.10463383357862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Types</a:t>
            </a:r>
            <a:r>
              <a:rPr lang="en-GB" baseline="0">
                <a:solidFill>
                  <a:schemeClr val="tx1"/>
                </a:solidFill>
              </a:rPr>
              <a:t> of Shifts</a:t>
            </a:r>
            <a:endParaRPr lang="en-GB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299044265593562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08956890952012"/>
          <c:y val="7.103353747448235E-2"/>
          <c:w val="0.83146412760636679"/>
          <c:h val="0.82042782152230975"/>
        </c:manualLayout>
      </c:layout>
      <c:scatterChart>
        <c:scatterStyle val="lineMarker"/>
        <c:varyColors val="0"/>
        <c:ser>
          <c:idx val="1"/>
          <c:order val="1"/>
          <c:tx>
            <c:v>Parallel Shift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'SHIFTS-1.8'!$A$2:$A$1715</c:f>
              <c:numCache>
                <c:formatCode>General</c:formatCode>
                <c:ptCount val="17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</c:numCache>
            </c:numRef>
          </c:xVal>
          <c:yVal>
            <c:numRef>
              <c:f>'SHIFTS-1.8'!$C$2:$C$1715</c:f>
              <c:numCache>
                <c:formatCode>0.0000%</c:formatCode>
                <c:ptCount val="1714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2E-3</c:v>
                </c:pt>
                <c:pt idx="7">
                  <c:v>2E-3</c:v>
                </c:pt>
                <c:pt idx="8">
                  <c:v>2E-3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2E-3</c:v>
                </c:pt>
                <c:pt idx="30">
                  <c:v>2E-3</c:v>
                </c:pt>
                <c:pt idx="31">
                  <c:v>2E-3</c:v>
                </c:pt>
                <c:pt idx="32">
                  <c:v>2E-3</c:v>
                </c:pt>
                <c:pt idx="33">
                  <c:v>2E-3</c:v>
                </c:pt>
                <c:pt idx="34">
                  <c:v>2E-3</c:v>
                </c:pt>
                <c:pt idx="35">
                  <c:v>2E-3</c:v>
                </c:pt>
                <c:pt idx="36">
                  <c:v>2E-3</c:v>
                </c:pt>
                <c:pt idx="37">
                  <c:v>2E-3</c:v>
                </c:pt>
                <c:pt idx="38">
                  <c:v>2E-3</c:v>
                </c:pt>
                <c:pt idx="39">
                  <c:v>2E-3</c:v>
                </c:pt>
                <c:pt idx="40">
                  <c:v>2E-3</c:v>
                </c:pt>
                <c:pt idx="41">
                  <c:v>2E-3</c:v>
                </c:pt>
                <c:pt idx="42">
                  <c:v>2E-3</c:v>
                </c:pt>
                <c:pt idx="43">
                  <c:v>2E-3</c:v>
                </c:pt>
                <c:pt idx="44">
                  <c:v>2E-3</c:v>
                </c:pt>
                <c:pt idx="45">
                  <c:v>2E-3</c:v>
                </c:pt>
                <c:pt idx="46">
                  <c:v>2E-3</c:v>
                </c:pt>
                <c:pt idx="47">
                  <c:v>2E-3</c:v>
                </c:pt>
                <c:pt idx="48">
                  <c:v>2E-3</c:v>
                </c:pt>
                <c:pt idx="49">
                  <c:v>2E-3</c:v>
                </c:pt>
                <c:pt idx="50">
                  <c:v>2E-3</c:v>
                </c:pt>
                <c:pt idx="51">
                  <c:v>2E-3</c:v>
                </c:pt>
                <c:pt idx="52">
                  <c:v>2E-3</c:v>
                </c:pt>
                <c:pt idx="53">
                  <c:v>2E-3</c:v>
                </c:pt>
                <c:pt idx="54">
                  <c:v>2E-3</c:v>
                </c:pt>
                <c:pt idx="55">
                  <c:v>2E-3</c:v>
                </c:pt>
                <c:pt idx="56">
                  <c:v>2E-3</c:v>
                </c:pt>
                <c:pt idx="57">
                  <c:v>2E-3</c:v>
                </c:pt>
                <c:pt idx="58">
                  <c:v>2E-3</c:v>
                </c:pt>
                <c:pt idx="59">
                  <c:v>2E-3</c:v>
                </c:pt>
                <c:pt idx="60">
                  <c:v>2E-3</c:v>
                </c:pt>
                <c:pt idx="61">
                  <c:v>2E-3</c:v>
                </c:pt>
                <c:pt idx="62">
                  <c:v>2E-3</c:v>
                </c:pt>
                <c:pt idx="63">
                  <c:v>2E-3</c:v>
                </c:pt>
                <c:pt idx="64">
                  <c:v>2E-3</c:v>
                </c:pt>
                <c:pt idx="65">
                  <c:v>2E-3</c:v>
                </c:pt>
                <c:pt idx="66">
                  <c:v>2E-3</c:v>
                </c:pt>
                <c:pt idx="67">
                  <c:v>2E-3</c:v>
                </c:pt>
                <c:pt idx="68">
                  <c:v>2E-3</c:v>
                </c:pt>
                <c:pt idx="69">
                  <c:v>2E-3</c:v>
                </c:pt>
                <c:pt idx="70">
                  <c:v>2E-3</c:v>
                </c:pt>
                <c:pt idx="71">
                  <c:v>2E-3</c:v>
                </c:pt>
                <c:pt idx="72">
                  <c:v>2E-3</c:v>
                </c:pt>
                <c:pt idx="73">
                  <c:v>2E-3</c:v>
                </c:pt>
                <c:pt idx="74">
                  <c:v>2E-3</c:v>
                </c:pt>
                <c:pt idx="75">
                  <c:v>2E-3</c:v>
                </c:pt>
                <c:pt idx="76">
                  <c:v>2E-3</c:v>
                </c:pt>
                <c:pt idx="77">
                  <c:v>2E-3</c:v>
                </c:pt>
                <c:pt idx="78">
                  <c:v>2E-3</c:v>
                </c:pt>
                <c:pt idx="79">
                  <c:v>2E-3</c:v>
                </c:pt>
                <c:pt idx="80">
                  <c:v>2E-3</c:v>
                </c:pt>
                <c:pt idx="81">
                  <c:v>2E-3</c:v>
                </c:pt>
                <c:pt idx="82">
                  <c:v>2E-3</c:v>
                </c:pt>
                <c:pt idx="83">
                  <c:v>2E-3</c:v>
                </c:pt>
                <c:pt idx="84">
                  <c:v>2E-3</c:v>
                </c:pt>
                <c:pt idx="85">
                  <c:v>2E-3</c:v>
                </c:pt>
                <c:pt idx="86">
                  <c:v>2E-3</c:v>
                </c:pt>
                <c:pt idx="87">
                  <c:v>2E-3</c:v>
                </c:pt>
                <c:pt idx="88">
                  <c:v>2E-3</c:v>
                </c:pt>
                <c:pt idx="89">
                  <c:v>2E-3</c:v>
                </c:pt>
                <c:pt idx="90">
                  <c:v>2E-3</c:v>
                </c:pt>
                <c:pt idx="91">
                  <c:v>2E-3</c:v>
                </c:pt>
                <c:pt idx="92">
                  <c:v>2E-3</c:v>
                </c:pt>
                <c:pt idx="93">
                  <c:v>2E-3</c:v>
                </c:pt>
                <c:pt idx="94">
                  <c:v>2E-3</c:v>
                </c:pt>
                <c:pt idx="95">
                  <c:v>2E-3</c:v>
                </c:pt>
                <c:pt idx="96">
                  <c:v>2E-3</c:v>
                </c:pt>
                <c:pt idx="97">
                  <c:v>2E-3</c:v>
                </c:pt>
                <c:pt idx="98">
                  <c:v>2E-3</c:v>
                </c:pt>
                <c:pt idx="99">
                  <c:v>2E-3</c:v>
                </c:pt>
                <c:pt idx="100">
                  <c:v>2E-3</c:v>
                </c:pt>
                <c:pt idx="101">
                  <c:v>2E-3</c:v>
                </c:pt>
                <c:pt idx="102">
                  <c:v>2E-3</c:v>
                </c:pt>
                <c:pt idx="103">
                  <c:v>2E-3</c:v>
                </c:pt>
                <c:pt idx="104">
                  <c:v>2E-3</c:v>
                </c:pt>
                <c:pt idx="105">
                  <c:v>2E-3</c:v>
                </c:pt>
                <c:pt idx="106">
                  <c:v>2E-3</c:v>
                </c:pt>
                <c:pt idx="107">
                  <c:v>2E-3</c:v>
                </c:pt>
                <c:pt idx="108">
                  <c:v>2E-3</c:v>
                </c:pt>
                <c:pt idx="109">
                  <c:v>2E-3</c:v>
                </c:pt>
                <c:pt idx="110">
                  <c:v>2E-3</c:v>
                </c:pt>
                <c:pt idx="111">
                  <c:v>2E-3</c:v>
                </c:pt>
                <c:pt idx="112">
                  <c:v>2E-3</c:v>
                </c:pt>
                <c:pt idx="113">
                  <c:v>2E-3</c:v>
                </c:pt>
                <c:pt idx="114">
                  <c:v>2E-3</c:v>
                </c:pt>
                <c:pt idx="115">
                  <c:v>2E-3</c:v>
                </c:pt>
                <c:pt idx="116">
                  <c:v>2E-3</c:v>
                </c:pt>
                <c:pt idx="117">
                  <c:v>2E-3</c:v>
                </c:pt>
                <c:pt idx="118">
                  <c:v>2E-3</c:v>
                </c:pt>
                <c:pt idx="119">
                  <c:v>2E-3</c:v>
                </c:pt>
                <c:pt idx="120">
                  <c:v>2E-3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2E-3</c:v>
                </c:pt>
                <c:pt idx="125">
                  <c:v>2E-3</c:v>
                </c:pt>
                <c:pt idx="126">
                  <c:v>2E-3</c:v>
                </c:pt>
                <c:pt idx="127">
                  <c:v>2E-3</c:v>
                </c:pt>
                <c:pt idx="128">
                  <c:v>2E-3</c:v>
                </c:pt>
                <c:pt idx="129">
                  <c:v>2E-3</c:v>
                </c:pt>
                <c:pt idx="130">
                  <c:v>2E-3</c:v>
                </c:pt>
                <c:pt idx="131">
                  <c:v>2E-3</c:v>
                </c:pt>
                <c:pt idx="132">
                  <c:v>2E-3</c:v>
                </c:pt>
                <c:pt idx="133">
                  <c:v>2E-3</c:v>
                </c:pt>
                <c:pt idx="134">
                  <c:v>2E-3</c:v>
                </c:pt>
                <c:pt idx="135">
                  <c:v>2E-3</c:v>
                </c:pt>
                <c:pt idx="136">
                  <c:v>2E-3</c:v>
                </c:pt>
                <c:pt idx="137">
                  <c:v>2E-3</c:v>
                </c:pt>
                <c:pt idx="138">
                  <c:v>2E-3</c:v>
                </c:pt>
                <c:pt idx="139">
                  <c:v>2E-3</c:v>
                </c:pt>
                <c:pt idx="140">
                  <c:v>2E-3</c:v>
                </c:pt>
                <c:pt idx="141">
                  <c:v>2E-3</c:v>
                </c:pt>
                <c:pt idx="142">
                  <c:v>2E-3</c:v>
                </c:pt>
                <c:pt idx="143">
                  <c:v>2E-3</c:v>
                </c:pt>
                <c:pt idx="144">
                  <c:v>2E-3</c:v>
                </c:pt>
                <c:pt idx="145">
                  <c:v>2E-3</c:v>
                </c:pt>
                <c:pt idx="146">
                  <c:v>2E-3</c:v>
                </c:pt>
                <c:pt idx="147">
                  <c:v>2E-3</c:v>
                </c:pt>
                <c:pt idx="148">
                  <c:v>2E-3</c:v>
                </c:pt>
                <c:pt idx="149">
                  <c:v>2E-3</c:v>
                </c:pt>
                <c:pt idx="150">
                  <c:v>2E-3</c:v>
                </c:pt>
                <c:pt idx="151">
                  <c:v>2E-3</c:v>
                </c:pt>
                <c:pt idx="152">
                  <c:v>2E-3</c:v>
                </c:pt>
                <c:pt idx="153">
                  <c:v>2E-3</c:v>
                </c:pt>
                <c:pt idx="154">
                  <c:v>2E-3</c:v>
                </c:pt>
                <c:pt idx="155">
                  <c:v>2E-3</c:v>
                </c:pt>
                <c:pt idx="156">
                  <c:v>2E-3</c:v>
                </c:pt>
                <c:pt idx="157">
                  <c:v>2E-3</c:v>
                </c:pt>
                <c:pt idx="158">
                  <c:v>2E-3</c:v>
                </c:pt>
                <c:pt idx="159">
                  <c:v>2E-3</c:v>
                </c:pt>
                <c:pt idx="160">
                  <c:v>2E-3</c:v>
                </c:pt>
                <c:pt idx="161">
                  <c:v>2E-3</c:v>
                </c:pt>
                <c:pt idx="162">
                  <c:v>2E-3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  <c:pt idx="167">
                  <c:v>2E-3</c:v>
                </c:pt>
                <c:pt idx="168">
                  <c:v>2E-3</c:v>
                </c:pt>
                <c:pt idx="169">
                  <c:v>2E-3</c:v>
                </c:pt>
                <c:pt idx="170">
                  <c:v>2E-3</c:v>
                </c:pt>
                <c:pt idx="171">
                  <c:v>2E-3</c:v>
                </c:pt>
                <c:pt idx="172">
                  <c:v>2E-3</c:v>
                </c:pt>
                <c:pt idx="173">
                  <c:v>2E-3</c:v>
                </c:pt>
                <c:pt idx="174">
                  <c:v>2E-3</c:v>
                </c:pt>
                <c:pt idx="175">
                  <c:v>2E-3</c:v>
                </c:pt>
                <c:pt idx="176">
                  <c:v>2E-3</c:v>
                </c:pt>
                <c:pt idx="177">
                  <c:v>2E-3</c:v>
                </c:pt>
                <c:pt idx="178">
                  <c:v>2E-3</c:v>
                </c:pt>
                <c:pt idx="179">
                  <c:v>2E-3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2E-3</c:v>
                </c:pt>
                <c:pt idx="187">
                  <c:v>2E-3</c:v>
                </c:pt>
                <c:pt idx="188">
                  <c:v>2E-3</c:v>
                </c:pt>
                <c:pt idx="189">
                  <c:v>2E-3</c:v>
                </c:pt>
                <c:pt idx="190">
                  <c:v>2E-3</c:v>
                </c:pt>
                <c:pt idx="191">
                  <c:v>2E-3</c:v>
                </c:pt>
                <c:pt idx="192">
                  <c:v>2E-3</c:v>
                </c:pt>
                <c:pt idx="193">
                  <c:v>2E-3</c:v>
                </c:pt>
                <c:pt idx="194">
                  <c:v>2E-3</c:v>
                </c:pt>
                <c:pt idx="195">
                  <c:v>2E-3</c:v>
                </c:pt>
                <c:pt idx="196">
                  <c:v>2E-3</c:v>
                </c:pt>
                <c:pt idx="197">
                  <c:v>2E-3</c:v>
                </c:pt>
                <c:pt idx="198">
                  <c:v>2E-3</c:v>
                </c:pt>
                <c:pt idx="199">
                  <c:v>2E-3</c:v>
                </c:pt>
                <c:pt idx="200">
                  <c:v>2E-3</c:v>
                </c:pt>
                <c:pt idx="201">
                  <c:v>2E-3</c:v>
                </c:pt>
                <c:pt idx="202">
                  <c:v>2E-3</c:v>
                </c:pt>
                <c:pt idx="203">
                  <c:v>2E-3</c:v>
                </c:pt>
                <c:pt idx="204">
                  <c:v>2E-3</c:v>
                </c:pt>
                <c:pt idx="205">
                  <c:v>2E-3</c:v>
                </c:pt>
                <c:pt idx="206">
                  <c:v>2E-3</c:v>
                </c:pt>
                <c:pt idx="207">
                  <c:v>2E-3</c:v>
                </c:pt>
                <c:pt idx="208">
                  <c:v>2E-3</c:v>
                </c:pt>
                <c:pt idx="209">
                  <c:v>2E-3</c:v>
                </c:pt>
                <c:pt idx="210">
                  <c:v>2E-3</c:v>
                </c:pt>
                <c:pt idx="211">
                  <c:v>2E-3</c:v>
                </c:pt>
                <c:pt idx="212">
                  <c:v>2E-3</c:v>
                </c:pt>
                <c:pt idx="213">
                  <c:v>2E-3</c:v>
                </c:pt>
                <c:pt idx="214">
                  <c:v>2E-3</c:v>
                </c:pt>
                <c:pt idx="215">
                  <c:v>2E-3</c:v>
                </c:pt>
                <c:pt idx="216">
                  <c:v>2E-3</c:v>
                </c:pt>
                <c:pt idx="217">
                  <c:v>2E-3</c:v>
                </c:pt>
                <c:pt idx="218">
                  <c:v>2E-3</c:v>
                </c:pt>
                <c:pt idx="219">
                  <c:v>2E-3</c:v>
                </c:pt>
                <c:pt idx="220">
                  <c:v>2E-3</c:v>
                </c:pt>
                <c:pt idx="221">
                  <c:v>2E-3</c:v>
                </c:pt>
                <c:pt idx="222">
                  <c:v>2E-3</c:v>
                </c:pt>
                <c:pt idx="223">
                  <c:v>2E-3</c:v>
                </c:pt>
                <c:pt idx="224">
                  <c:v>2E-3</c:v>
                </c:pt>
                <c:pt idx="225">
                  <c:v>2E-3</c:v>
                </c:pt>
                <c:pt idx="226">
                  <c:v>2E-3</c:v>
                </c:pt>
                <c:pt idx="227">
                  <c:v>2E-3</c:v>
                </c:pt>
                <c:pt idx="228">
                  <c:v>2E-3</c:v>
                </c:pt>
                <c:pt idx="229">
                  <c:v>2E-3</c:v>
                </c:pt>
                <c:pt idx="230">
                  <c:v>2E-3</c:v>
                </c:pt>
                <c:pt idx="231">
                  <c:v>2E-3</c:v>
                </c:pt>
                <c:pt idx="232">
                  <c:v>2E-3</c:v>
                </c:pt>
                <c:pt idx="233">
                  <c:v>2E-3</c:v>
                </c:pt>
                <c:pt idx="234">
                  <c:v>2E-3</c:v>
                </c:pt>
                <c:pt idx="235">
                  <c:v>2E-3</c:v>
                </c:pt>
                <c:pt idx="236">
                  <c:v>2E-3</c:v>
                </c:pt>
                <c:pt idx="237">
                  <c:v>2E-3</c:v>
                </c:pt>
                <c:pt idx="238">
                  <c:v>2E-3</c:v>
                </c:pt>
                <c:pt idx="239">
                  <c:v>2E-3</c:v>
                </c:pt>
                <c:pt idx="240">
                  <c:v>2E-3</c:v>
                </c:pt>
                <c:pt idx="241">
                  <c:v>2E-3</c:v>
                </c:pt>
                <c:pt idx="242">
                  <c:v>2E-3</c:v>
                </c:pt>
                <c:pt idx="243">
                  <c:v>2E-3</c:v>
                </c:pt>
                <c:pt idx="244">
                  <c:v>2E-3</c:v>
                </c:pt>
                <c:pt idx="245">
                  <c:v>2E-3</c:v>
                </c:pt>
                <c:pt idx="246">
                  <c:v>2E-3</c:v>
                </c:pt>
                <c:pt idx="247">
                  <c:v>2E-3</c:v>
                </c:pt>
                <c:pt idx="248">
                  <c:v>2E-3</c:v>
                </c:pt>
                <c:pt idx="249">
                  <c:v>2E-3</c:v>
                </c:pt>
                <c:pt idx="250">
                  <c:v>2E-3</c:v>
                </c:pt>
                <c:pt idx="251">
                  <c:v>2E-3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2E-3</c:v>
                </c:pt>
                <c:pt idx="259">
                  <c:v>2E-3</c:v>
                </c:pt>
                <c:pt idx="260">
                  <c:v>2E-3</c:v>
                </c:pt>
                <c:pt idx="261">
                  <c:v>2E-3</c:v>
                </c:pt>
                <c:pt idx="262">
                  <c:v>2E-3</c:v>
                </c:pt>
                <c:pt idx="263">
                  <c:v>2E-3</c:v>
                </c:pt>
                <c:pt idx="264">
                  <c:v>2E-3</c:v>
                </c:pt>
                <c:pt idx="265">
                  <c:v>2E-3</c:v>
                </c:pt>
                <c:pt idx="266">
                  <c:v>2E-3</c:v>
                </c:pt>
                <c:pt idx="267">
                  <c:v>2E-3</c:v>
                </c:pt>
                <c:pt idx="268">
                  <c:v>2E-3</c:v>
                </c:pt>
                <c:pt idx="269">
                  <c:v>2E-3</c:v>
                </c:pt>
                <c:pt idx="270">
                  <c:v>2E-3</c:v>
                </c:pt>
                <c:pt idx="271">
                  <c:v>2E-3</c:v>
                </c:pt>
                <c:pt idx="272">
                  <c:v>2E-3</c:v>
                </c:pt>
                <c:pt idx="273">
                  <c:v>2E-3</c:v>
                </c:pt>
                <c:pt idx="274">
                  <c:v>2E-3</c:v>
                </c:pt>
                <c:pt idx="275">
                  <c:v>2E-3</c:v>
                </c:pt>
                <c:pt idx="276">
                  <c:v>2E-3</c:v>
                </c:pt>
                <c:pt idx="277">
                  <c:v>2E-3</c:v>
                </c:pt>
                <c:pt idx="278">
                  <c:v>2E-3</c:v>
                </c:pt>
                <c:pt idx="279">
                  <c:v>2E-3</c:v>
                </c:pt>
                <c:pt idx="280">
                  <c:v>2E-3</c:v>
                </c:pt>
                <c:pt idx="281">
                  <c:v>2E-3</c:v>
                </c:pt>
                <c:pt idx="282">
                  <c:v>2E-3</c:v>
                </c:pt>
                <c:pt idx="283">
                  <c:v>2E-3</c:v>
                </c:pt>
                <c:pt idx="284">
                  <c:v>2E-3</c:v>
                </c:pt>
                <c:pt idx="285">
                  <c:v>2E-3</c:v>
                </c:pt>
                <c:pt idx="286">
                  <c:v>2E-3</c:v>
                </c:pt>
                <c:pt idx="287">
                  <c:v>2E-3</c:v>
                </c:pt>
                <c:pt idx="288">
                  <c:v>2E-3</c:v>
                </c:pt>
                <c:pt idx="289">
                  <c:v>2E-3</c:v>
                </c:pt>
                <c:pt idx="290">
                  <c:v>2E-3</c:v>
                </c:pt>
                <c:pt idx="291">
                  <c:v>2E-3</c:v>
                </c:pt>
                <c:pt idx="292">
                  <c:v>2E-3</c:v>
                </c:pt>
                <c:pt idx="293">
                  <c:v>2E-3</c:v>
                </c:pt>
                <c:pt idx="294">
                  <c:v>2E-3</c:v>
                </c:pt>
                <c:pt idx="295">
                  <c:v>2E-3</c:v>
                </c:pt>
                <c:pt idx="296">
                  <c:v>2E-3</c:v>
                </c:pt>
                <c:pt idx="297">
                  <c:v>2E-3</c:v>
                </c:pt>
                <c:pt idx="298">
                  <c:v>2E-3</c:v>
                </c:pt>
                <c:pt idx="299">
                  <c:v>2E-3</c:v>
                </c:pt>
                <c:pt idx="300">
                  <c:v>2E-3</c:v>
                </c:pt>
                <c:pt idx="301">
                  <c:v>2E-3</c:v>
                </c:pt>
                <c:pt idx="302">
                  <c:v>2E-3</c:v>
                </c:pt>
                <c:pt idx="303">
                  <c:v>2E-3</c:v>
                </c:pt>
                <c:pt idx="304">
                  <c:v>2E-3</c:v>
                </c:pt>
                <c:pt idx="305">
                  <c:v>2E-3</c:v>
                </c:pt>
                <c:pt idx="306">
                  <c:v>2E-3</c:v>
                </c:pt>
                <c:pt idx="307">
                  <c:v>2E-3</c:v>
                </c:pt>
                <c:pt idx="308">
                  <c:v>2E-3</c:v>
                </c:pt>
                <c:pt idx="309">
                  <c:v>2E-3</c:v>
                </c:pt>
                <c:pt idx="310">
                  <c:v>2E-3</c:v>
                </c:pt>
                <c:pt idx="311">
                  <c:v>2E-3</c:v>
                </c:pt>
                <c:pt idx="312">
                  <c:v>2E-3</c:v>
                </c:pt>
                <c:pt idx="313">
                  <c:v>2E-3</c:v>
                </c:pt>
                <c:pt idx="314">
                  <c:v>2E-3</c:v>
                </c:pt>
                <c:pt idx="315">
                  <c:v>2E-3</c:v>
                </c:pt>
                <c:pt idx="316">
                  <c:v>2E-3</c:v>
                </c:pt>
                <c:pt idx="317">
                  <c:v>2E-3</c:v>
                </c:pt>
                <c:pt idx="318">
                  <c:v>2E-3</c:v>
                </c:pt>
                <c:pt idx="319">
                  <c:v>2E-3</c:v>
                </c:pt>
                <c:pt idx="320">
                  <c:v>2E-3</c:v>
                </c:pt>
                <c:pt idx="321">
                  <c:v>2E-3</c:v>
                </c:pt>
                <c:pt idx="322">
                  <c:v>2E-3</c:v>
                </c:pt>
                <c:pt idx="323">
                  <c:v>2E-3</c:v>
                </c:pt>
                <c:pt idx="324">
                  <c:v>2E-3</c:v>
                </c:pt>
                <c:pt idx="325">
                  <c:v>2E-3</c:v>
                </c:pt>
                <c:pt idx="326">
                  <c:v>2E-3</c:v>
                </c:pt>
                <c:pt idx="327">
                  <c:v>2E-3</c:v>
                </c:pt>
                <c:pt idx="328">
                  <c:v>2E-3</c:v>
                </c:pt>
                <c:pt idx="329">
                  <c:v>2E-3</c:v>
                </c:pt>
                <c:pt idx="330">
                  <c:v>2E-3</c:v>
                </c:pt>
                <c:pt idx="331">
                  <c:v>2E-3</c:v>
                </c:pt>
                <c:pt idx="332">
                  <c:v>2E-3</c:v>
                </c:pt>
                <c:pt idx="333">
                  <c:v>2E-3</c:v>
                </c:pt>
                <c:pt idx="334">
                  <c:v>2E-3</c:v>
                </c:pt>
                <c:pt idx="335">
                  <c:v>2E-3</c:v>
                </c:pt>
                <c:pt idx="336">
                  <c:v>2E-3</c:v>
                </c:pt>
                <c:pt idx="337">
                  <c:v>2E-3</c:v>
                </c:pt>
                <c:pt idx="338">
                  <c:v>2E-3</c:v>
                </c:pt>
                <c:pt idx="339">
                  <c:v>2E-3</c:v>
                </c:pt>
                <c:pt idx="340">
                  <c:v>2E-3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2E-3</c:v>
                </c:pt>
                <c:pt idx="345">
                  <c:v>2E-3</c:v>
                </c:pt>
                <c:pt idx="346">
                  <c:v>2E-3</c:v>
                </c:pt>
                <c:pt idx="347">
                  <c:v>2E-3</c:v>
                </c:pt>
                <c:pt idx="348">
                  <c:v>2E-3</c:v>
                </c:pt>
                <c:pt idx="349">
                  <c:v>2E-3</c:v>
                </c:pt>
                <c:pt idx="350">
                  <c:v>2E-3</c:v>
                </c:pt>
                <c:pt idx="351">
                  <c:v>2E-3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2E-3</c:v>
                </c:pt>
                <c:pt idx="383">
                  <c:v>2E-3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2E-3</c:v>
                </c:pt>
                <c:pt idx="412">
                  <c:v>2E-3</c:v>
                </c:pt>
                <c:pt idx="413">
                  <c:v>2E-3</c:v>
                </c:pt>
                <c:pt idx="414">
                  <c:v>2E-3</c:v>
                </c:pt>
                <c:pt idx="415">
                  <c:v>2E-3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2E-3</c:v>
                </c:pt>
                <c:pt idx="432">
                  <c:v>2E-3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2E-3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2E-3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2E-3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2E-3</c:v>
                </c:pt>
                <c:pt idx="497">
                  <c:v>2E-3</c:v>
                </c:pt>
                <c:pt idx="498">
                  <c:v>2E-3</c:v>
                </c:pt>
                <c:pt idx="499">
                  <c:v>2E-3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2E-3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2E-3</c:v>
                </c:pt>
                <c:pt idx="534">
                  <c:v>2E-3</c:v>
                </c:pt>
                <c:pt idx="535">
                  <c:v>2E-3</c:v>
                </c:pt>
                <c:pt idx="536">
                  <c:v>2E-3</c:v>
                </c:pt>
                <c:pt idx="537">
                  <c:v>2E-3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2E-3</c:v>
                </c:pt>
                <c:pt idx="543">
                  <c:v>2E-3</c:v>
                </c:pt>
                <c:pt idx="544">
                  <c:v>2E-3</c:v>
                </c:pt>
                <c:pt idx="545">
                  <c:v>2E-3</c:v>
                </c:pt>
                <c:pt idx="546">
                  <c:v>2E-3</c:v>
                </c:pt>
                <c:pt idx="547">
                  <c:v>2E-3</c:v>
                </c:pt>
                <c:pt idx="548">
                  <c:v>2E-3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2E-3</c:v>
                </c:pt>
                <c:pt idx="554">
                  <c:v>2E-3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2E-3</c:v>
                </c:pt>
                <c:pt idx="579">
                  <c:v>2E-3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2E-3</c:v>
                </c:pt>
                <c:pt idx="591">
                  <c:v>2E-3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2E-3</c:v>
                </c:pt>
                <c:pt idx="607">
                  <c:v>2E-3</c:v>
                </c:pt>
                <c:pt idx="608">
                  <c:v>2E-3</c:v>
                </c:pt>
                <c:pt idx="609">
                  <c:v>2E-3</c:v>
                </c:pt>
                <c:pt idx="610">
                  <c:v>2E-3</c:v>
                </c:pt>
                <c:pt idx="611">
                  <c:v>2E-3</c:v>
                </c:pt>
                <c:pt idx="612">
                  <c:v>2E-3</c:v>
                </c:pt>
                <c:pt idx="613">
                  <c:v>2E-3</c:v>
                </c:pt>
                <c:pt idx="614">
                  <c:v>2E-3</c:v>
                </c:pt>
                <c:pt idx="615">
                  <c:v>2E-3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2E-3</c:v>
                </c:pt>
                <c:pt idx="638">
                  <c:v>2E-3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2E-3</c:v>
                </c:pt>
                <c:pt idx="643">
                  <c:v>2E-3</c:v>
                </c:pt>
                <c:pt idx="644">
                  <c:v>2E-3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2E-3</c:v>
                </c:pt>
                <c:pt idx="679">
                  <c:v>2E-3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2E-3</c:v>
                </c:pt>
                <c:pt idx="696">
                  <c:v>2E-3</c:v>
                </c:pt>
                <c:pt idx="697">
                  <c:v>2E-3</c:v>
                </c:pt>
                <c:pt idx="698">
                  <c:v>2E-3</c:v>
                </c:pt>
                <c:pt idx="699">
                  <c:v>2E-3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2E-3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2E-3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2E-3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2E-3</c:v>
                </c:pt>
                <c:pt idx="750">
                  <c:v>2E-3</c:v>
                </c:pt>
                <c:pt idx="751">
                  <c:v>2E-3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2E-3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2E-3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2E-3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2E-3</c:v>
                </c:pt>
                <c:pt idx="845">
                  <c:v>2E-3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2E-3</c:v>
                </c:pt>
                <c:pt idx="860">
                  <c:v>2E-3</c:v>
                </c:pt>
                <c:pt idx="861">
                  <c:v>2E-3</c:v>
                </c:pt>
                <c:pt idx="862">
                  <c:v>2E-3</c:v>
                </c:pt>
                <c:pt idx="863">
                  <c:v>2E-3</c:v>
                </c:pt>
                <c:pt idx="864">
                  <c:v>2E-3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2E-3</c:v>
                </c:pt>
                <c:pt idx="869">
                  <c:v>2E-3</c:v>
                </c:pt>
                <c:pt idx="870">
                  <c:v>2E-3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2E-3</c:v>
                </c:pt>
                <c:pt idx="875">
                  <c:v>2E-3</c:v>
                </c:pt>
                <c:pt idx="876">
                  <c:v>2E-3</c:v>
                </c:pt>
                <c:pt idx="877">
                  <c:v>2E-3</c:v>
                </c:pt>
                <c:pt idx="878">
                  <c:v>2E-3</c:v>
                </c:pt>
                <c:pt idx="879">
                  <c:v>2E-3</c:v>
                </c:pt>
                <c:pt idx="880">
                  <c:v>2E-3</c:v>
                </c:pt>
                <c:pt idx="881">
                  <c:v>2E-3</c:v>
                </c:pt>
                <c:pt idx="882">
                  <c:v>2E-3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2E-3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2E-3</c:v>
                </c:pt>
                <c:pt idx="964">
                  <c:v>2E-3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2E-3</c:v>
                </c:pt>
                <c:pt idx="975">
                  <c:v>2E-3</c:v>
                </c:pt>
                <c:pt idx="976">
                  <c:v>2E-3</c:v>
                </c:pt>
                <c:pt idx="977">
                  <c:v>2E-3</c:v>
                </c:pt>
                <c:pt idx="978">
                  <c:v>2E-3</c:v>
                </c:pt>
                <c:pt idx="979">
                  <c:v>2E-3</c:v>
                </c:pt>
                <c:pt idx="980">
                  <c:v>2E-3</c:v>
                </c:pt>
                <c:pt idx="981">
                  <c:v>2E-3</c:v>
                </c:pt>
                <c:pt idx="982">
                  <c:v>2E-3</c:v>
                </c:pt>
                <c:pt idx="983">
                  <c:v>2E-3</c:v>
                </c:pt>
                <c:pt idx="984">
                  <c:v>2E-3</c:v>
                </c:pt>
                <c:pt idx="985">
                  <c:v>2E-3</c:v>
                </c:pt>
                <c:pt idx="986">
                  <c:v>2E-3</c:v>
                </c:pt>
                <c:pt idx="987">
                  <c:v>2E-3</c:v>
                </c:pt>
                <c:pt idx="988">
                  <c:v>2E-3</c:v>
                </c:pt>
                <c:pt idx="989">
                  <c:v>2E-3</c:v>
                </c:pt>
                <c:pt idx="990">
                  <c:v>2E-3</c:v>
                </c:pt>
                <c:pt idx="991">
                  <c:v>2E-3</c:v>
                </c:pt>
                <c:pt idx="992">
                  <c:v>2E-3</c:v>
                </c:pt>
                <c:pt idx="993">
                  <c:v>2E-3</c:v>
                </c:pt>
                <c:pt idx="994">
                  <c:v>2E-3</c:v>
                </c:pt>
                <c:pt idx="995">
                  <c:v>2E-3</c:v>
                </c:pt>
                <c:pt idx="996">
                  <c:v>2E-3</c:v>
                </c:pt>
                <c:pt idx="997">
                  <c:v>2E-3</c:v>
                </c:pt>
                <c:pt idx="998">
                  <c:v>2E-3</c:v>
                </c:pt>
                <c:pt idx="999">
                  <c:v>2E-3</c:v>
                </c:pt>
                <c:pt idx="1000">
                  <c:v>2E-3</c:v>
                </c:pt>
                <c:pt idx="1001">
                  <c:v>2E-3</c:v>
                </c:pt>
                <c:pt idx="1002">
                  <c:v>2E-3</c:v>
                </c:pt>
                <c:pt idx="1003">
                  <c:v>2E-3</c:v>
                </c:pt>
                <c:pt idx="1004">
                  <c:v>2E-3</c:v>
                </c:pt>
                <c:pt idx="1005">
                  <c:v>2E-3</c:v>
                </c:pt>
                <c:pt idx="1006">
                  <c:v>2E-3</c:v>
                </c:pt>
                <c:pt idx="1007">
                  <c:v>2E-3</c:v>
                </c:pt>
                <c:pt idx="1008">
                  <c:v>2E-3</c:v>
                </c:pt>
                <c:pt idx="1009">
                  <c:v>2E-3</c:v>
                </c:pt>
                <c:pt idx="1010">
                  <c:v>2E-3</c:v>
                </c:pt>
                <c:pt idx="1011">
                  <c:v>2E-3</c:v>
                </c:pt>
                <c:pt idx="1012">
                  <c:v>2E-3</c:v>
                </c:pt>
                <c:pt idx="1013">
                  <c:v>2E-3</c:v>
                </c:pt>
                <c:pt idx="1014">
                  <c:v>2E-3</c:v>
                </c:pt>
                <c:pt idx="1015">
                  <c:v>2E-3</c:v>
                </c:pt>
                <c:pt idx="1016">
                  <c:v>2E-3</c:v>
                </c:pt>
                <c:pt idx="1017">
                  <c:v>2E-3</c:v>
                </c:pt>
                <c:pt idx="1018">
                  <c:v>2E-3</c:v>
                </c:pt>
                <c:pt idx="1019">
                  <c:v>2E-3</c:v>
                </c:pt>
                <c:pt idx="1020">
                  <c:v>2E-3</c:v>
                </c:pt>
                <c:pt idx="1021">
                  <c:v>2E-3</c:v>
                </c:pt>
                <c:pt idx="1022">
                  <c:v>2E-3</c:v>
                </c:pt>
                <c:pt idx="1023">
                  <c:v>2E-3</c:v>
                </c:pt>
                <c:pt idx="1024">
                  <c:v>2E-3</c:v>
                </c:pt>
                <c:pt idx="1025">
                  <c:v>2E-3</c:v>
                </c:pt>
                <c:pt idx="1026">
                  <c:v>2E-3</c:v>
                </c:pt>
                <c:pt idx="1027">
                  <c:v>2E-3</c:v>
                </c:pt>
                <c:pt idx="1028">
                  <c:v>2E-3</c:v>
                </c:pt>
                <c:pt idx="1029">
                  <c:v>2E-3</c:v>
                </c:pt>
                <c:pt idx="1030">
                  <c:v>2E-3</c:v>
                </c:pt>
                <c:pt idx="1031">
                  <c:v>2E-3</c:v>
                </c:pt>
                <c:pt idx="1032">
                  <c:v>2E-3</c:v>
                </c:pt>
                <c:pt idx="1033">
                  <c:v>2E-3</c:v>
                </c:pt>
                <c:pt idx="1034">
                  <c:v>2E-3</c:v>
                </c:pt>
                <c:pt idx="1035">
                  <c:v>2E-3</c:v>
                </c:pt>
                <c:pt idx="1036">
                  <c:v>2E-3</c:v>
                </c:pt>
                <c:pt idx="1037">
                  <c:v>2E-3</c:v>
                </c:pt>
                <c:pt idx="1038">
                  <c:v>2E-3</c:v>
                </c:pt>
                <c:pt idx="1039">
                  <c:v>2E-3</c:v>
                </c:pt>
                <c:pt idx="1040">
                  <c:v>2E-3</c:v>
                </c:pt>
                <c:pt idx="1041">
                  <c:v>2E-3</c:v>
                </c:pt>
                <c:pt idx="1042">
                  <c:v>2E-3</c:v>
                </c:pt>
                <c:pt idx="1043">
                  <c:v>2E-3</c:v>
                </c:pt>
                <c:pt idx="1044">
                  <c:v>2E-3</c:v>
                </c:pt>
                <c:pt idx="1045">
                  <c:v>2E-3</c:v>
                </c:pt>
                <c:pt idx="1046">
                  <c:v>2E-3</c:v>
                </c:pt>
                <c:pt idx="1047">
                  <c:v>2E-3</c:v>
                </c:pt>
                <c:pt idx="1048">
                  <c:v>2E-3</c:v>
                </c:pt>
                <c:pt idx="1049">
                  <c:v>2E-3</c:v>
                </c:pt>
                <c:pt idx="1050">
                  <c:v>2E-3</c:v>
                </c:pt>
                <c:pt idx="1051">
                  <c:v>2E-3</c:v>
                </c:pt>
                <c:pt idx="1052">
                  <c:v>2E-3</c:v>
                </c:pt>
                <c:pt idx="1053">
                  <c:v>2E-3</c:v>
                </c:pt>
                <c:pt idx="1054">
                  <c:v>2E-3</c:v>
                </c:pt>
                <c:pt idx="1055">
                  <c:v>2E-3</c:v>
                </c:pt>
                <c:pt idx="1056">
                  <c:v>2E-3</c:v>
                </c:pt>
                <c:pt idx="1057">
                  <c:v>2E-3</c:v>
                </c:pt>
                <c:pt idx="1058">
                  <c:v>2E-3</c:v>
                </c:pt>
                <c:pt idx="1059">
                  <c:v>2E-3</c:v>
                </c:pt>
                <c:pt idx="1060">
                  <c:v>2E-3</c:v>
                </c:pt>
                <c:pt idx="1061">
                  <c:v>2E-3</c:v>
                </c:pt>
                <c:pt idx="1062">
                  <c:v>2E-3</c:v>
                </c:pt>
                <c:pt idx="1063">
                  <c:v>2E-3</c:v>
                </c:pt>
                <c:pt idx="1064">
                  <c:v>2E-3</c:v>
                </c:pt>
                <c:pt idx="1065">
                  <c:v>2E-3</c:v>
                </c:pt>
                <c:pt idx="1066">
                  <c:v>2E-3</c:v>
                </c:pt>
                <c:pt idx="1067">
                  <c:v>2E-3</c:v>
                </c:pt>
                <c:pt idx="1068">
                  <c:v>2E-3</c:v>
                </c:pt>
                <c:pt idx="1069">
                  <c:v>2E-3</c:v>
                </c:pt>
                <c:pt idx="1070">
                  <c:v>2E-3</c:v>
                </c:pt>
                <c:pt idx="1071">
                  <c:v>2E-3</c:v>
                </c:pt>
                <c:pt idx="1072">
                  <c:v>2E-3</c:v>
                </c:pt>
                <c:pt idx="1073">
                  <c:v>2E-3</c:v>
                </c:pt>
                <c:pt idx="1074">
                  <c:v>2E-3</c:v>
                </c:pt>
                <c:pt idx="1075">
                  <c:v>2E-3</c:v>
                </c:pt>
                <c:pt idx="1076">
                  <c:v>2E-3</c:v>
                </c:pt>
                <c:pt idx="1077">
                  <c:v>2E-3</c:v>
                </c:pt>
                <c:pt idx="1078">
                  <c:v>2E-3</c:v>
                </c:pt>
                <c:pt idx="1079">
                  <c:v>2E-3</c:v>
                </c:pt>
                <c:pt idx="1080">
                  <c:v>2E-3</c:v>
                </c:pt>
                <c:pt idx="1081">
                  <c:v>2E-3</c:v>
                </c:pt>
                <c:pt idx="1082">
                  <c:v>2E-3</c:v>
                </c:pt>
                <c:pt idx="1083">
                  <c:v>2E-3</c:v>
                </c:pt>
                <c:pt idx="1084">
                  <c:v>2E-3</c:v>
                </c:pt>
                <c:pt idx="1085">
                  <c:v>2E-3</c:v>
                </c:pt>
                <c:pt idx="1086">
                  <c:v>2E-3</c:v>
                </c:pt>
                <c:pt idx="1087">
                  <c:v>2E-3</c:v>
                </c:pt>
                <c:pt idx="1088">
                  <c:v>2E-3</c:v>
                </c:pt>
                <c:pt idx="1089">
                  <c:v>2E-3</c:v>
                </c:pt>
                <c:pt idx="1090">
                  <c:v>2E-3</c:v>
                </c:pt>
                <c:pt idx="1091">
                  <c:v>2E-3</c:v>
                </c:pt>
                <c:pt idx="1092">
                  <c:v>2E-3</c:v>
                </c:pt>
                <c:pt idx="1093">
                  <c:v>2E-3</c:v>
                </c:pt>
                <c:pt idx="1094">
                  <c:v>2E-3</c:v>
                </c:pt>
                <c:pt idx="1095">
                  <c:v>2E-3</c:v>
                </c:pt>
                <c:pt idx="1096">
                  <c:v>2E-3</c:v>
                </c:pt>
                <c:pt idx="1097">
                  <c:v>2E-3</c:v>
                </c:pt>
                <c:pt idx="1098">
                  <c:v>2E-3</c:v>
                </c:pt>
                <c:pt idx="1099">
                  <c:v>2E-3</c:v>
                </c:pt>
                <c:pt idx="1100">
                  <c:v>2E-3</c:v>
                </c:pt>
                <c:pt idx="1101">
                  <c:v>2E-3</c:v>
                </c:pt>
                <c:pt idx="1102">
                  <c:v>2E-3</c:v>
                </c:pt>
                <c:pt idx="1103">
                  <c:v>2E-3</c:v>
                </c:pt>
                <c:pt idx="1104">
                  <c:v>2E-3</c:v>
                </c:pt>
                <c:pt idx="1105">
                  <c:v>2E-3</c:v>
                </c:pt>
                <c:pt idx="1106">
                  <c:v>2E-3</c:v>
                </c:pt>
                <c:pt idx="1107">
                  <c:v>2E-3</c:v>
                </c:pt>
                <c:pt idx="1108">
                  <c:v>2E-3</c:v>
                </c:pt>
                <c:pt idx="1109">
                  <c:v>2E-3</c:v>
                </c:pt>
                <c:pt idx="1110">
                  <c:v>2E-3</c:v>
                </c:pt>
                <c:pt idx="1111">
                  <c:v>2E-3</c:v>
                </c:pt>
                <c:pt idx="1112">
                  <c:v>2E-3</c:v>
                </c:pt>
                <c:pt idx="1113">
                  <c:v>2E-3</c:v>
                </c:pt>
                <c:pt idx="1114">
                  <c:v>2E-3</c:v>
                </c:pt>
                <c:pt idx="1115">
                  <c:v>2E-3</c:v>
                </c:pt>
                <c:pt idx="1116">
                  <c:v>2E-3</c:v>
                </c:pt>
                <c:pt idx="1117">
                  <c:v>2E-3</c:v>
                </c:pt>
                <c:pt idx="1118">
                  <c:v>2E-3</c:v>
                </c:pt>
                <c:pt idx="1119">
                  <c:v>2E-3</c:v>
                </c:pt>
                <c:pt idx="1120">
                  <c:v>2E-3</c:v>
                </c:pt>
                <c:pt idx="1121">
                  <c:v>2E-3</c:v>
                </c:pt>
                <c:pt idx="1122">
                  <c:v>2E-3</c:v>
                </c:pt>
                <c:pt idx="1123">
                  <c:v>2E-3</c:v>
                </c:pt>
                <c:pt idx="1124">
                  <c:v>2E-3</c:v>
                </c:pt>
                <c:pt idx="1125">
                  <c:v>2E-3</c:v>
                </c:pt>
                <c:pt idx="1126">
                  <c:v>2E-3</c:v>
                </c:pt>
                <c:pt idx="1127">
                  <c:v>2E-3</c:v>
                </c:pt>
                <c:pt idx="1128">
                  <c:v>2E-3</c:v>
                </c:pt>
                <c:pt idx="1129">
                  <c:v>2E-3</c:v>
                </c:pt>
                <c:pt idx="1130">
                  <c:v>2E-3</c:v>
                </c:pt>
                <c:pt idx="1131">
                  <c:v>2E-3</c:v>
                </c:pt>
                <c:pt idx="1132">
                  <c:v>2E-3</c:v>
                </c:pt>
                <c:pt idx="1133">
                  <c:v>2E-3</c:v>
                </c:pt>
                <c:pt idx="1134">
                  <c:v>2E-3</c:v>
                </c:pt>
                <c:pt idx="1135">
                  <c:v>2E-3</c:v>
                </c:pt>
                <c:pt idx="1136">
                  <c:v>2E-3</c:v>
                </c:pt>
                <c:pt idx="1137">
                  <c:v>2E-3</c:v>
                </c:pt>
                <c:pt idx="1138">
                  <c:v>2E-3</c:v>
                </c:pt>
                <c:pt idx="1139">
                  <c:v>2E-3</c:v>
                </c:pt>
                <c:pt idx="1140">
                  <c:v>2E-3</c:v>
                </c:pt>
                <c:pt idx="1141">
                  <c:v>2E-3</c:v>
                </c:pt>
                <c:pt idx="1142">
                  <c:v>2E-3</c:v>
                </c:pt>
                <c:pt idx="1143">
                  <c:v>2E-3</c:v>
                </c:pt>
                <c:pt idx="1144">
                  <c:v>2E-3</c:v>
                </c:pt>
                <c:pt idx="1145">
                  <c:v>2E-3</c:v>
                </c:pt>
                <c:pt idx="1146">
                  <c:v>2E-3</c:v>
                </c:pt>
                <c:pt idx="1147">
                  <c:v>2E-3</c:v>
                </c:pt>
                <c:pt idx="1148">
                  <c:v>2E-3</c:v>
                </c:pt>
                <c:pt idx="1149">
                  <c:v>2E-3</c:v>
                </c:pt>
                <c:pt idx="1150">
                  <c:v>2E-3</c:v>
                </c:pt>
                <c:pt idx="1151">
                  <c:v>2E-3</c:v>
                </c:pt>
                <c:pt idx="1152">
                  <c:v>2E-3</c:v>
                </c:pt>
                <c:pt idx="1153">
                  <c:v>2E-3</c:v>
                </c:pt>
                <c:pt idx="1154">
                  <c:v>2E-3</c:v>
                </c:pt>
                <c:pt idx="1155">
                  <c:v>2E-3</c:v>
                </c:pt>
                <c:pt idx="1156">
                  <c:v>2E-3</c:v>
                </c:pt>
                <c:pt idx="1157">
                  <c:v>2E-3</c:v>
                </c:pt>
                <c:pt idx="1158">
                  <c:v>2E-3</c:v>
                </c:pt>
                <c:pt idx="1159">
                  <c:v>2E-3</c:v>
                </c:pt>
                <c:pt idx="1160">
                  <c:v>2E-3</c:v>
                </c:pt>
                <c:pt idx="1161">
                  <c:v>2E-3</c:v>
                </c:pt>
                <c:pt idx="1162">
                  <c:v>2E-3</c:v>
                </c:pt>
                <c:pt idx="1163">
                  <c:v>2E-3</c:v>
                </c:pt>
                <c:pt idx="1164">
                  <c:v>2E-3</c:v>
                </c:pt>
                <c:pt idx="1165">
                  <c:v>2E-3</c:v>
                </c:pt>
                <c:pt idx="1166">
                  <c:v>2E-3</c:v>
                </c:pt>
                <c:pt idx="1167">
                  <c:v>2E-3</c:v>
                </c:pt>
                <c:pt idx="1168">
                  <c:v>2E-3</c:v>
                </c:pt>
                <c:pt idx="1169">
                  <c:v>2E-3</c:v>
                </c:pt>
                <c:pt idx="1170">
                  <c:v>2E-3</c:v>
                </c:pt>
                <c:pt idx="1171">
                  <c:v>2E-3</c:v>
                </c:pt>
                <c:pt idx="1172">
                  <c:v>2E-3</c:v>
                </c:pt>
                <c:pt idx="1173">
                  <c:v>2E-3</c:v>
                </c:pt>
                <c:pt idx="1174">
                  <c:v>2E-3</c:v>
                </c:pt>
                <c:pt idx="1175">
                  <c:v>2E-3</c:v>
                </c:pt>
                <c:pt idx="1176">
                  <c:v>2E-3</c:v>
                </c:pt>
                <c:pt idx="1177">
                  <c:v>2E-3</c:v>
                </c:pt>
                <c:pt idx="1178">
                  <c:v>2E-3</c:v>
                </c:pt>
                <c:pt idx="1179">
                  <c:v>2E-3</c:v>
                </c:pt>
                <c:pt idx="1180">
                  <c:v>2E-3</c:v>
                </c:pt>
                <c:pt idx="1181">
                  <c:v>2E-3</c:v>
                </c:pt>
                <c:pt idx="1182">
                  <c:v>2E-3</c:v>
                </c:pt>
                <c:pt idx="1183">
                  <c:v>2E-3</c:v>
                </c:pt>
                <c:pt idx="1184">
                  <c:v>2E-3</c:v>
                </c:pt>
                <c:pt idx="1185">
                  <c:v>2E-3</c:v>
                </c:pt>
                <c:pt idx="1186">
                  <c:v>2E-3</c:v>
                </c:pt>
                <c:pt idx="1187">
                  <c:v>2E-3</c:v>
                </c:pt>
                <c:pt idx="1188">
                  <c:v>2E-3</c:v>
                </c:pt>
                <c:pt idx="1189">
                  <c:v>2E-3</c:v>
                </c:pt>
                <c:pt idx="1190">
                  <c:v>2E-3</c:v>
                </c:pt>
                <c:pt idx="1191">
                  <c:v>2E-3</c:v>
                </c:pt>
                <c:pt idx="1192">
                  <c:v>2E-3</c:v>
                </c:pt>
                <c:pt idx="1193">
                  <c:v>2E-3</c:v>
                </c:pt>
                <c:pt idx="1194">
                  <c:v>2E-3</c:v>
                </c:pt>
                <c:pt idx="1195">
                  <c:v>2E-3</c:v>
                </c:pt>
                <c:pt idx="1196">
                  <c:v>2E-3</c:v>
                </c:pt>
                <c:pt idx="1197">
                  <c:v>2E-3</c:v>
                </c:pt>
                <c:pt idx="1198">
                  <c:v>2E-3</c:v>
                </c:pt>
                <c:pt idx="1199">
                  <c:v>2E-3</c:v>
                </c:pt>
                <c:pt idx="1200">
                  <c:v>2E-3</c:v>
                </c:pt>
                <c:pt idx="1201">
                  <c:v>2E-3</c:v>
                </c:pt>
                <c:pt idx="1202">
                  <c:v>2E-3</c:v>
                </c:pt>
                <c:pt idx="1203">
                  <c:v>2E-3</c:v>
                </c:pt>
                <c:pt idx="1204">
                  <c:v>2E-3</c:v>
                </c:pt>
                <c:pt idx="1205">
                  <c:v>2E-3</c:v>
                </c:pt>
                <c:pt idx="1206">
                  <c:v>2E-3</c:v>
                </c:pt>
                <c:pt idx="1207">
                  <c:v>2E-3</c:v>
                </c:pt>
                <c:pt idx="1208">
                  <c:v>2E-3</c:v>
                </c:pt>
                <c:pt idx="1209">
                  <c:v>2E-3</c:v>
                </c:pt>
                <c:pt idx="1210">
                  <c:v>2E-3</c:v>
                </c:pt>
                <c:pt idx="1211">
                  <c:v>2E-3</c:v>
                </c:pt>
                <c:pt idx="1212">
                  <c:v>2E-3</c:v>
                </c:pt>
                <c:pt idx="1213">
                  <c:v>2E-3</c:v>
                </c:pt>
                <c:pt idx="1214">
                  <c:v>2E-3</c:v>
                </c:pt>
                <c:pt idx="1215">
                  <c:v>2E-3</c:v>
                </c:pt>
                <c:pt idx="1216">
                  <c:v>2E-3</c:v>
                </c:pt>
                <c:pt idx="1217">
                  <c:v>2E-3</c:v>
                </c:pt>
                <c:pt idx="1218">
                  <c:v>2E-3</c:v>
                </c:pt>
                <c:pt idx="1219">
                  <c:v>2E-3</c:v>
                </c:pt>
                <c:pt idx="1220">
                  <c:v>2E-3</c:v>
                </c:pt>
                <c:pt idx="1221">
                  <c:v>2E-3</c:v>
                </c:pt>
                <c:pt idx="1222">
                  <c:v>2E-3</c:v>
                </c:pt>
                <c:pt idx="1223">
                  <c:v>2E-3</c:v>
                </c:pt>
                <c:pt idx="1224">
                  <c:v>2E-3</c:v>
                </c:pt>
                <c:pt idx="1225">
                  <c:v>2E-3</c:v>
                </c:pt>
                <c:pt idx="1226">
                  <c:v>2E-3</c:v>
                </c:pt>
                <c:pt idx="1227">
                  <c:v>2E-3</c:v>
                </c:pt>
                <c:pt idx="1228">
                  <c:v>2E-3</c:v>
                </c:pt>
                <c:pt idx="1229">
                  <c:v>2E-3</c:v>
                </c:pt>
                <c:pt idx="1230">
                  <c:v>2E-3</c:v>
                </c:pt>
                <c:pt idx="1231">
                  <c:v>2E-3</c:v>
                </c:pt>
                <c:pt idx="1232">
                  <c:v>2E-3</c:v>
                </c:pt>
                <c:pt idx="1233">
                  <c:v>2E-3</c:v>
                </c:pt>
                <c:pt idx="1234">
                  <c:v>2E-3</c:v>
                </c:pt>
                <c:pt idx="1235">
                  <c:v>2E-3</c:v>
                </c:pt>
                <c:pt idx="1236">
                  <c:v>2E-3</c:v>
                </c:pt>
                <c:pt idx="1237">
                  <c:v>2E-3</c:v>
                </c:pt>
                <c:pt idx="1238">
                  <c:v>2E-3</c:v>
                </c:pt>
                <c:pt idx="1239">
                  <c:v>2E-3</c:v>
                </c:pt>
                <c:pt idx="1240">
                  <c:v>2E-3</c:v>
                </c:pt>
                <c:pt idx="1241">
                  <c:v>2E-3</c:v>
                </c:pt>
                <c:pt idx="1242">
                  <c:v>2E-3</c:v>
                </c:pt>
                <c:pt idx="1243">
                  <c:v>2E-3</c:v>
                </c:pt>
                <c:pt idx="1244">
                  <c:v>2E-3</c:v>
                </c:pt>
                <c:pt idx="1245">
                  <c:v>2E-3</c:v>
                </c:pt>
                <c:pt idx="1246">
                  <c:v>2E-3</c:v>
                </c:pt>
                <c:pt idx="1247">
                  <c:v>2E-3</c:v>
                </c:pt>
                <c:pt idx="1248">
                  <c:v>2E-3</c:v>
                </c:pt>
                <c:pt idx="1249">
                  <c:v>2E-3</c:v>
                </c:pt>
                <c:pt idx="1250">
                  <c:v>2E-3</c:v>
                </c:pt>
                <c:pt idx="1251">
                  <c:v>2E-3</c:v>
                </c:pt>
                <c:pt idx="1252">
                  <c:v>2E-3</c:v>
                </c:pt>
                <c:pt idx="1253">
                  <c:v>2E-3</c:v>
                </c:pt>
                <c:pt idx="1254">
                  <c:v>2E-3</c:v>
                </c:pt>
                <c:pt idx="1255">
                  <c:v>2E-3</c:v>
                </c:pt>
                <c:pt idx="1256">
                  <c:v>2E-3</c:v>
                </c:pt>
                <c:pt idx="1257">
                  <c:v>2E-3</c:v>
                </c:pt>
                <c:pt idx="1258">
                  <c:v>2E-3</c:v>
                </c:pt>
                <c:pt idx="1259">
                  <c:v>2E-3</c:v>
                </c:pt>
                <c:pt idx="1260">
                  <c:v>2E-3</c:v>
                </c:pt>
                <c:pt idx="1261">
                  <c:v>2E-3</c:v>
                </c:pt>
                <c:pt idx="1262">
                  <c:v>2E-3</c:v>
                </c:pt>
                <c:pt idx="1263">
                  <c:v>2E-3</c:v>
                </c:pt>
                <c:pt idx="1264">
                  <c:v>2E-3</c:v>
                </c:pt>
                <c:pt idx="1265">
                  <c:v>2E-3</c:v>
                </c:pt>
                <c:pt idx="1266">
                  <c:v>2E-3</c:v>
                </c:pt>
                <c:pt idx="1267">
                  <c:v>2E-3</c:v>
                </c:pt>
                <c:pt idx="1268">
                  <c:v>2E-3</c:v>
                </c:pt>
                <c:pt idx="1269">
                  <c:v>2E-3</c:v>
                </c:pt>
                <c:pt idx="1270">
                  <c:v>2E-3</c:v>
                </c:pt>
                <c:pt idx="1271">
                  <c:v>2E-3</c:v>
                </c:pt>
                <c:pt idx="1272">
                  <c:v>2E-3</c:v>
                </c:pt>
                <c:pt idx="1273">
                  <c:v>2E-3</c:v>
                </c:pt>
                <c:pt idx="1274">
                  <c:v>2E-3</c:v>
                </c:pt>
                <c:pt idx="1275">
                  <c:v>2E-3</c:v>
                </c:pt>
                <c:pt idx="1276">
                  <c:v>2E-3</c:v>
                </c:pt>
                <c:pt idx="1277">
                  <c:v>2E-3</c:v>
                </c:pt>
                <c:pt idx="1278">
                  <c:v>2E-3</c:v>
                </c:pt>
                <c:pt idx="1279">
                  <c:v>2E-3</c:v>
                </c:pt>
                <c:pt idx="1280">
                  <c:v>2E-3</c:v>
                </c:pt>
                <c:pt idx="1281">
                  <c:v>2E-3</c:v>
                </c:pt>
                <c:pt idx="1282">
                  <c:v>2E-3</c:v>
                </c:pt>
                <c:pt idx="1283">
                  <c:v>2E-3</c:v>
                </c:pt>
                <c:pt idx="1284">
                  <c:v>2E-3</c:v>
                </c:pt>
                <c:pt idx="1285">
                  <c:v>2E-3</c:v>
                </c:pt>
                <c:pt idx="1286">
                  <c:v>2E-3</c:v>
                </c:pt>
                <c:pt idx="1287">
                  <c:v>2E-3</c:v>
                </c:pt>
                <c:pt idx="1288">
                  <c:v>2E-3</c:v>
                </c:pt>
                <c:pt idx="1289">
                  <c:v>2E-3</c:v>
                </c:pt>
                <c:pt idx="1290">
                  <c:v>2E-3</c:v>
                </c:pt>
                <c:pt idx="1291">
                  <c:v>2E-3</c:v>
                </c:pt>
                <c:pt idx="1292">
                  <c:v>2E-3</c:v>
                </c:pt>
                <c:pt idx="1293">
                  <c:v>2E-3</c:v>
                </c:pt>
                <c:pt idx="1294">
                  <c:v>2E-3</c:v>
                </c:pt>
                <c:pt idx="1295">
                  <c:v>2E-3</c:v>
                </c:pt>
                <c:pt idx="1296">
                  <c:v>2E-3</c:v>
                </c:pt>
                <c:pt idx="1297">
                  <c:v>2E-3</c:v>
                </c:pt>
                <c:pt idx="1298">
                  <c:v>2E-3</c:v>
                </c:pt>
                <c:pt idx="1299">
                  <c:v>2E-3</c:v>
                </c:pt>
                <c:pt idx="1300">
                  <c:v>2E-3</c:v>
                </c:pt>
                <c:pt idx="1301">
                  <c:v>2E-3</c:v>
                </c:pt>
                <c:pt idx="1302">
                  <c:v>2E-3</c:v>
                </c:pt>
                <c:pt idx="1303">
                  <c:v>2E-3</c:v>
                </c:pt>
                <c:pt idx="1304">
                  <c:v>2E-3</c:v>
                </c:pt>
                <c:pt idx="1305">
                  <c:v>2E-3</c:v>
                </c:pt>
                <c:pt idx="1306">
                  <c:v>2E-3</c:v>
                </c:pt>
                <c:pt idx="1307">
                  <c:v>2E-3</c:v>
                </c:pt>
                <c:pt idx="1308">
                  <c:v>2E-3</c:v>
                </c:pt>
                <c:pt idx="1309">
                  <c:v>2E-3</c:v>
                </c:pt>
                <c:pt idx="1310">
                  <c:v>2E-3</c:v>
                </c:pt>
                <c:pt idx="1311">
                  <c:v>2E-3</c:v>
                </c:pt>
                <c:pt idx="1312">
                  <c:v>2E-3</c:v>
                </c:pt>
                <c:pt idx="1313">
                  <c:v>2E-3</c:v>
                </c:pt>
                <c:pt idx="1314">
                  <c:v>2E-3</c:v>
                </c:pt>
                <c:pt idx="1315">
                  <c:v>2E-3</c:v>
                </c:pt>
                <c:pt idx="1316">
                  <c:v>2E-3</c:v>
                </c:pt>
                <c:pt idx="1317">
                  <c:v>2E-3</c:v>
                </c:pt>
                <c:pt idx="1318">
                  <c:v>2E-3</c:v>
                </c:pt>
                <c:pt idx="1319">
                  <c:v>2E-3</c:v>
                </c:pt>
                <c:pt idx="1320">
                  <c:v>2E-3</c:v>
                </c:pt>
                <c:pt idx="1321">
                  <c:v>2E-3</c:v>
                </c:pt>
                <c:pt idx="1322">
                  <c:v>2E-3</c:v>
                </c:pt>
                <c:pt idx="1323">
                  <c:v>2E-3</c:v>
                </c:pt>
                <c:pt idx="1324">
                  <c:v>2E-3</c:v>
                </c:pt>
                <c:pt idx="1325">
                  <c:v>2E-3</c:v>
                </c:pt>
                <c:pt idx="1326">
                  <c:v>2E-3</c:v>
                </c:pt>
                <c:pt idx="1327">
                  <c:v>2E-3</c:v>
                </c:pt>
                <c:pt idx="1328">
                  <c:v>2E-3</c:v>
                </c:pt>
                <c:pt idx="1329">
                  <c:v>2E-3</c:v>
                </c:pt>
                <c:pt idx="1330">
                  <c:v>2E-3</c:v>
                </c:pt>
                <c:pt idx="1331">
                  <c:v>2E-3</c:v>
                </c:pt>
                <c:pt idx="1332">
                  <c:v>2E-3</c:v>
                </c:pt>
                <c:pt idx="1333">
                  <c:v>2E-3</c:v>
                </c:pt>
                <c:pt idx="1334">
                  <c:v>2E-3</c:v>
                </c:pt>
                <c:pt idx="1335">
                  <c:v>2E-3</c:v>
                </c:pt>
                <c:pt idx="1336">
                  <c:v>2E-3</c:v>
                </c:pt>
                <c:pt idx="1337">
                  <c:v>2E-3</c:v>
                </c:pt>
                <c:pt idx="1338">
                  <c:v>2E-3</c:v>
                </c:pt>
                <c:pt idx="1339">
                  <c:v>2E-3</c:v>
                </c:pt>
                <c:pt idx="1340">
                  <c:v>2E-3</c:v>
                </c:pt>
                <c:pt idx="1341">
                  <c:v>2E-3</c:v>
                </c:pt>
                <c:pt idx="1342">
                  <c:v>2E-3</c:v>
                </c:pt>
                <c:pt idx="1343">
                  <c:v>2E-3</c:v>
                </c:pt>
                <c:pt idx="1344">
                  <c:v>2E-3</c:v>
                </c:pt>
                <c:pt idx="1345">
                  <c:v>2E-3</c:v>
                </c:pt>
                <c:pt idx="1346">
                  <c:v>2E-3</c:v>
                </c:pt>
                <c:pt idx="1347">
                  <c:v>2E-3</c:v>
                </c:pt>
                <c:pt idx="1348">
                  <c:v>2E-3</c:v>
                </c:pt>
                <c:pt idx="1349">
                  <c:v>2E-3</c:v>
                </c:pt>
                <c:pt idx="1350">
                  <c:v>2E-3</c:v>
                </c:pt>
                <c:pt idx="1351">
                  <c:v>2E-3</c:v>
                </c:pt>
                <c:pt idx="1352">
                  <c:v>2E-3</c:v>
                </c:pt>
                <c:pt idx="1353">
                  <c:v>2E-3</c:v>
                </c:pt>
                <c:pt idx="1354">
                  <c:v>2E-3</c:v>
                </c:pt>
                <c:pt idx="1355">
                  <c:v>2E-3</c:v>
                </c:pt>
                <c:pt idx="1356">
                  <c:v>2E-3</c:v>
                </c:pt>
                <c:pt idx="1357">
                  <c:v>2E-3</c:v>
                </c:pt>
                <c:pt idx="1358">
                  <c:v>2E-3</c:v>
                </c:pt>
                <c:pt idx="1359">
                  <c:v>2E-3</c:v>
                </c:pt>
                <c:pt idx="1360">
                  <c:v>2E-3</c:v>
                </c:pt>
                <c:pt idx="1361">
                  <c:v>2E-3</c:v>
                </c:pt>
                <c:pt idx="1362">
                  <c:v>2E-3</c:v>
                </c:pt>
                <c:pt idx="1363">
                  <c:v>2E-3</c:v>
                </c:pt>
                <c:pt idx="1364">
                  <c:v>2E-3</c:v>
                </c:pt>
                <c:pt idx="1365">
                  <c:v>2E-3</c:v>
                </c:pt>
                <c:pt idx="1366">
                  <c:v>2E-3</c:v>
                </c:pt>
                <c:pt idx="1367">
                  <c:v>2E-3</c:v>
                </c:pt>
                <c:pt idx="1368">
                  <c:v>2E-3</c:v>
                </c:pt>
                <c:pt idx="1369">
                  <c:v>2E-3</c:v>
                </c:pt>
                <c:pt idx="1370">
                  <c:v>2E-3</c:v>
                </c:pt>
                <c:pt idx="1371">
                  <c:v>2E-3</c:v>
                </c:pt>
                <c:pt idx="1372">
                  <c:v>2E-3</c:v>
                </c:pt>
                <c:pt idx="1373">
                  <c:v>2E-3</c:v>
                </c:pt>
                <c:pt idx="1374">
                  <c:v>2E-3</c:v>
                </c:pt>
                <c:pt idx="1375">
                  <c:v>2E-3</c:v>
                </c:pt>
                <c:pt idx="1376">
                  <c:v>2E-3</c:v>
                </c:pt>
                <c:pt idx="1377">
                  <c:v>2E-3</c:v>
                </c:pt>
                <c:pt idx="1378">
                  <c:v>2E-3</c:v>
                </c:pt>
                <c:pt idx="1379">
                  <c:v>2E-3</c:v>
                </c:pt>
                <c:pt idx="1380">
                  <c:v>2E-3</c:v>
                </c:pt>
                <c:pt idx="1381">
                  <c:v>2E-3</c:v>
                </c:pt>
                <c:pt idx="1382">
                  <c:v>2E-3</c:v>
                </c:pt>
                <c:pt idx="1383">
                  <c:v>2E-3</c:v>
                </c:pt>
                <c:pt idx="1384">
                  <c:v>2E-3</c:v>
                </c:pt>
                <c:pt idx="1385">
                  <c:v>2E-3</c:v>
                </c:pt>
                <c:pt idx="1386">
                  <c:v>2E-3</c:v>
                </c:pt>
                <c:pt idx="1387">
                  <c:v>2E-3</c:v>
                </c:pt>
                <c:pt idx="1388">
                  <c:v>2E-3</c:v>
                </c:pt>
                <c:pt idx="1389">
                  <c:v>2E-3</c:v>
                </c:pt>
                <c:pt idx="1390">
                  <c:v>2E-3</c:v>
                </c:pt>
                <c:pt idx="1391">
                  <c:v>2E-3</c:v>
                </c:pt>
                <c:pt idx="1392">
                  <c:v>2E-3</c:v>
                </c:pt>
                <c:pt idx="1393">
                  <c:v>2E-3</c:v>
                </c:pt>
                <c:pt idx="1394">
                  <c:v>2E-3</c:v>
                </c:pt>
                <c:pt idx="1395">
                  <c:v>2E-3</c:v>
                </c:pt>
                <c:pt idx="1396">
                  <c:v>2E-3</c:v>
                </c:pt>
                <c:pt idx="1397">
                  <c:v>2E-3</c:v>
                </c:pt>
                <c:pt idx="1398">
                  <c:v>2E-3</c:v>
                </c:pt>
                <c:pt idx="1399">
                  <c:v>2E-3</c:v>
                </c:pt>
                <c:pt idx="1400">
                  <c:v>2E-3</c:v>
                </c:pt>
                <c:pt idx="1401">
                  <c:v>2E-3</c:v>
                </c:pt>
                <c:pt idx="1402">
                  <c:v>2E-3</c:v>
                </c:pt>
                <c:pt idx="1403">
                  <c:v>2E-3</c:v>
                </c:pt>
                <c:pt idx="1404">
                  <c:v>2E-3</c:v>
                </c:pt>
                <c:pt idx="1405">
                  <c:v>2E-3</c:v>
                </c:pt>
                <c:pt idx="1406">
                  <c:v>2E-3</c:v>
                </c:pt>
                <c:pt idx="1407">
                  <c:v>2E-3</c:v>
                </c:pt>
                <c:pt idx="1408">
                  <c:v>2E-3</c:v>
                </c:pt>
                <c:pt idx="1409">
                  <c:v>2E-3</c:v>
                </c:pt>
                <c:pt idx="1410">
                  <c:v>2E-3</c:v>
                </c:pt>
                <c:pt idx="1411">
                  <c:v>2E-3</c:v>
                </c:pt>
                <c:pt idx="1412">
                  <c:v>2E-3</c:v>
                </c:pt>
                <c:pt idx="1413">
                  <c:v>2E-3</c:v>
                </c:pt>
                <c:pt idx="1414">
                  <c:v>2E-3</c:v>
                </c:pt>
                <c:pt idx="1415">
                  <c:v>2E-3</c:v>
                </c:pt>
                <c:pt idx="1416">
                  <c:v>2E-3</c:v>
                </c:pt>
                <c:pt idx="1417">
                  <c:v>2E-3</c:v>
                </c:pt>
                <c:pt idx="1418">
                  <c:v>2E-3</c:v>
                </c:pt>
                <c:pt idx="1419">
                  <c:v>2E-3</c:v>
                </c:pt>
                <c:pt idx="1420">
                  <c:v>2E-3</c:v>
                </c:pt>
                <c:pt idx="1421">
                  <c:v>2E-3</c:v>
                </c:pt>
                <c:pt idx="1422">
                  <c:v>2E-3</c:v>
                </c:pt>
                <c:pt idx="1423">
                  <c:v>2E-3</c:v>
                </c:pt>
                <c:pt idx="1424">
                  <c:v>2E-3</c:v>
                </c:pt>
                <c:pt idx="1425">
                  <c:v>2E-3</c:v>
                </c:pt>
                <c:pt idx="1426">
                  <c:v>2E-3</c:v>
                </c:pt>
                <c:pt idx="1427">
                  <c:v>2E-3</c:v>
                </c:pt>
                <c:pt idx="1428">
                  <c:v>2E-3</c:v>
                </c:pt>
                <c:pt idx="1429">
                  <c:v>2E-3</c:v>
                </c:pt>
                <c:pt idx="1430">
                  <c:v>2E-3</c:v>
                </c:pt>
                <c:pt idx="1431">
                  <c:v>2E-3</c:v>
                </c:pt>
                <c:pt idx="1432">
                  <c:v>2E-3</c:v>
                </c:pt>
                <c:pt idx="1433">
                  <c:v>2E-3</c:v>
                </c:pt>
                <c:pt idx="1434">
                  <c:v>2E-3</c:v>
                </c:pt>
                <c:pt idx="1435">
                  <c:v>2E-3</c:v>
                </c:pt>
                <c:pt idx="1436">
                  <c:v>2E-3</c:v>
                </c:pt>
                <c:pt idx="1437">
                  <c:v>2E-3</c:v>
                </c:pt>
                <c:pt idx="1438">
                  <c:v>2E-3</c:v>
                </c:pt>
                <c:pt idx="1439">
                  <c:v>2E-3</c:v>
                </c:pt>
                <c:pt idx="1440">
                  <c:v>2E-3</c:v>
                </c:pt>
                <c:pt idx="1441">
                  <c:v>2E-3</c:v>
                </c:pt>
                <c:pt idx="1442">
                  <c:v>2E-3</c:v>
                </c:pt>
                <c:pt idx="1443">
                  <c:v>2E-3</c:v>
                </c:pt>
                <c:pt idx="1444">
                  <c:v>2E-3</c:v>
                </c:pt>
                <c:pt idx="1445">
                  <c:v>2E-3</c:v>
                </c:pt>
                <c:pt idx="1446">
                  <c:v>2E-3</c:v>
                </c:pt>
                <c:pt idx="1447">
                  <c:v>2E-3</c:v>
                </c:pt>
                <c:pt idx="1448">
                  <c:v>2E-3</c:v>
                </c:pt>
                <c:pt idx="1449">
                  <c:v>2E-3</c:v>
                </c:pt>
                <c:pt idx="1450">
                  <c:v>2E-3</c:v>
                </c:pt>
                <c:pt idx="1451">
                  <c:v>2E-3</c:v>
                </c:pt>
                <c:pt idx="1452">
                  <c:v>2E-3</c:v>
                </c:pt>
                <c:pt idx="1453">
                  <c:v>2E-3</c:v>
                </c:pt>
                <c:pt idx="1454">
                  <c:v>2E-3</c:v>
                </c:pt>
                <c:pt idx="1455">
                  <c:v>2E-3</c:v>
                </c:pt>
                <c:pt idx="1456">
                  <c:v>2E-3</c:v>
                </c:pt>
                <c:pt idx="1457">
                  <c:v>2E-3</c:v>
                </c:pt>
                <c:pt idx="1458">
                  <c:v>2E-3</c:v>
                </c:pt>
                <c:pt idx="1459">
                  <c:v>2E-3</c:v>
                </c:pt>
                <c:pt idx="1460">
                  <c:v>2E-3</c:v>
                </c:pt>
                <c:pt idx="1461">
                  <c:v>2E-3</c:v>
                </c:pt>
                <c:pt idx="1462">
                  <c:v>2E-3</c:v>
                </c:pt>
                <c:pt idx="1463">
                  <c:v>2E-3</c:v>
                </c:pt>
                <c:pt idx="1464">
                  <c:v>2E-3</c:v>
                </c:pt>
                <c:pt idx="1465">
                  <c:v>2E-3</c:v>
                </c:pt>
                <c:pt idx="1466">
                  <c:v>2E-3</c:v>
                </c:pt>
                <c:pt idx="1467">
                  <c:v>2E-3</c:v>
                </c:pt>
                <c:pt idx="1468">
                  <c:v>2E-3</c:v>
                </c:pt>
                <c:pt idx="1469">
                  <c:v>2E-3</c:v>
                </c:pt>
                <c:pt idx="1470">
                  <c:v>2E-3</c:v>
                </c:pt>
                <c:pt idx="1471">
                  <c:v>2E-3</c:v>
                </c:pt>
                <c:pt idx="1472">
                  <c:v>2E-3</c:v>
                </c:pt>
                <c:pt idx="1473">
                  <c:v>2E-3</c:v>
                </c:pt>
                <c:pt idx="1474">
                  <c:v>2E-3</c:v>
                </c:pt>
                <c:pt idx="1475">
                  <c:v>2E-3</c:v>
                </c:pt>
                <c:pt idx="1476">
                  <c:v>2E-3</c:v>
                </c:pt>
                <c:pt idx="1477">
                  <c:v>2E-3</c:v>
                </c:pt>
                <c:pt idx="1478">
                  <c:v>2E-3</c:v>
                </c:pt>
                <c:pt idx="1479">
                  <c:v>2E-3</c:v>
                </c:pt>
                <c:pt idx="1480">
                  <c:v>2E-3</c:v>
                </c:pt>
                <c:pt idx="1481">
                  <c:v>2E-3</c:v>
                </c:pt>
                <c:pt idx="1482">
                  <c:v>2E-3</c:v>
                </c:pt>
                <c:pt idx="1483">
                  <c:v>2E-3</c:v>
                </c:pt>
                <c:pt idx="1484">
                  <c:v>2E-3</c:v>
                </c:pt>
                <c:pt idx="1485">
                  <c:v>2E-3</c:v>
                </c:pt>
                <c:pt idx="1486">
                  <c:v>2E-3</c:v>
                </c:pt>
                <c:pt idx="1487">
                  <c:v>2E-3</c:v>
                </c:pt>
                <c:pt idx="1488">
                  <c:v>2E-3</c:v>
                </c:pt>
                <c:pt idx="1489">
                  <c:v>2E-3</c:v>
                </c:pt>
                <c:pt idx="1490">
                  <c:v>2E-3</c:v>
                </c:pt>
                <c:pt idx="1491">
                  <c:v>2E-3</c:v>
                </c:pt>
                <c:pt idx="1492">
                  <c:v>2E-3</c:v>
                </c:pt>
                <c:pt idx="1493">
                  <c:v>2E-3</c:v>
                </c:pt>
                <c:pt idx="1494">
                  <c:v>2E-3</c:v>
                </c:pt>
                <c:pt idx="1495">
                  <c:v>2E-3</c:v>
                </c:pt>
                <c:pt idx="1496">
                  <c:v>2E-3</c:v>
                </c:pt>
                <c:pt idx="1497">
                  <c:v>2E-3</c:v>
                </c:pt>
                <c:pt idx="1498">
                  <c:v>2E-3</c:v>
                </c:pt>
                <c:pt idx="1499">
                  <c:v>2E-3</c:v>
                </c:pt>
                <c:pt idx="1500">
                  <c:v>2E-3</c:v>
                </c:pt>
                <c:pt idx="1501">
                  <c:v>2E-3</c:v>
                </c:pt>
                <c:pt idx="1502">
                  <c:v>2E-3</c:v>
                </c:pt>
                <c:pt idx="1503">
                  <c:v>2E-3</c:v>
                </c:pt>
                <c:pt idx="1504">
                  <c:v>2E-3</c:v>
                </c:pt>
                <c:pt idx="1505">
                  <c:v>2E-3</c:v>
                </c:pt>
                <c:pt idx="1506">
                  <c:v>2E-3</c:v>
                </c:pt>
                <c:pt idx="1507">
                  <c:v>2E-3</c:v>
                </c:pt>
                <c:pt idx="1508">
                  <c:v>2E-3</c:v>
                </c:pt>
                <c:pt idx="1509">
                  <c:v>2E-3</c:v>
                </c:pt>
                <c:pt idx="1510">
                  <c:v>2E-3</c:v>
                </c:pt>
                <c:pt idx="1511">
                  <c:v>2E-3</c:v>
                </c:pt>
                <c:pt idx="1512">
                  <c:v>2E-3</c:v>
                </c:pt>
                <c:pt idx="1513">
                  <c:v>2E-3</c:v>
                </c:pt>
                <c:pt idx="1514">
                  <c:v>2E-3</c:v>
                </c:pt>
                <c:pt idx="1515">
                  <c:v>2E-3</c:v>
                </c:pt>
                <c:pt idx="1516">
                  <c:v>2E-3</c:v>
                </c:pt>
                <c:pt idx="1517">
                  <c:v>2E-3</c:v>
                </c:pt>
                <c:pt idx="1518">
                  <c:v>2E-3</c:v>
                </c:pt>
                <c:pt idx="1519">
                  <c:v>2E-3</c:v>
                </c:pt>
                <c:pt idx="1520">
                  <c:v>2E-3</c:v>
                </c:pt>
                <c:pt idx="1521">
                  <c:v>2E-3</c:v>
                </c:pt>
                <c:pt idx="1522">
                  <c:v>2E-3</c:v>
                </c:pt>
                <c:pt idx="1523">
                  <c:v>2E-3</c:v>
                </c:pt>
                <c:pt idx="1524">
                  <c:v>2E-3</c:v>
                </c:pt>
                <c:pt idx="1525">
                  <c:v>2E-3</c:v>
                </c:pt>
                <c:pt idx="1526">
                  <c:v>2E-3</c:v>
                </c:pt>
                <c:pt idx="1527">
                  <c:v>2E-3</c:v>
                </c:pt>
                <c:pt idx="1528">
                  <c:v>2E-3</c:v>
                </c:pt>
                <c:pt idx="1529">
                  <c:v>2E-3</c:v>
                </c:pt>
                <c:pt idx="1530">
                  <c:v>2E-3</c:v>
                </c:pt>
                <c:pt idx="1531">
                  <c:v>2E-3</c:v>
                </c:pt>
                <c:pt idx="1532">
                  <c:v>2E-3</c:v>
                </c:pt>
                <c:pt idx="1533">
                  <c:v>2E-3</c:v>
                </c:pt>
                <c:pt idx="1534">
                  <c:v>2E-3</c:v>
                </c:pt>
                <c:pt idx="1535">
                  <c:v>2E-3</c:v>
                </c:pt>
                <c:pt idx="1536">
                  <c:v>2E-3</c:v>
                </c:pt>
                <c:pt idx="1537">
                  <c:v>2E-3</c:v>
                </c:pt>
                <c:pt idx="1538">
                  <c:v>2E-3</c:v>
                </c:pt>
                <c:pt idx="1539">
                  <c:v>2E-3</c:v>
                </c:pt>
                <c:pt idx="1540">
                  <c:v>2E-3</c:v>
                </c:pt>
                <c:pt idx="1541">
                  <c:v>2E-3</c:v>
                </c:pt>
                <c:pt idx="1542">
                  <c:v>2E-3</c:v>
                </c:pt>
                <c:pt idx="1543">
                  <c:v>2E-3</c:v>
                </c:pt>
                <c:pt idx="1544">
                  <c:v>2E-3</c:v>
                </c:pt>
                <c:pt idx="1545">
                  <c:v>2E-3</c:v>
                </c:pt>
                <c:pt idx="1546">
                  <c:v>2E-3</c:v>
                </c:pt>
                <c:pt idx="1547">
                  <c:v>2E-3</c:v>
                </c:pt>
                <c:pt idx="1548">
                  <c:v>2E-3</c:v>
                </c:pt>
                <c:pt idx="1549">
                  <c:v>2E-3</c:v>
                </c:pt>
                <c:pt idx="1550">
                  <c:v>2E-3</c:v>
                </c:pt>
                <c:pt idx="1551">
                  <c:v>2E-3</c:v>
                </c:pt>
                <c:pt idx="1552">
                  <c:v>2E-3</c:v>
                </c:pt>
                <c:pt idx="1553">
                  <c:v>2E-3</c:v>
                </c:pt>
                <c:pt idx="1554">
                  <c:v>2E-3</c:v>
                </c:pt>
                <c:pt idx="1555">
                  <c:v>2E-3</c:v>
                </c:pt>
                <c:pt idx="1556">
                  <c:v>2E-3</c:v>
                </c:pt>
                <c:pt idx="1557">
                  <c:v>2E-3</c:v>
                </c:pt>
                <c:pt idx="1558">
                  <c:v>2E-3</c:v>
                </c:pt>
                <c:pt idx="1559">
                  <c:v>2E-3</c:v>
                </c:pt>
                <c:pt idx="1560">
                  <c:v>2E-3</c:v>
                </c:pt>
                <c:pt idx="1561">
                  <c:v>2E-3</c:v>
                </c:pt>
                <c:pt idx="1562">
                  <c:v>2E-3</c:v>
                </c:pt>
                <c:pt idx="1563">
                  <c:v>2E-3</c:v>
                </c:pt>
                <c:pt idx="1564">
                  <c:v>2E-3</c:v>
                </c:pt>
                <c:pt idx="1565">
                  <c:v>2E-3</c:v>
                </c:pt>
                <c:pt idx="1566">
                  <c:v>2E-3</c:v>
                </c:pt>
                <c:pt idx="1567">
                  <c:v>2E-3</c:v>
                </c:pt>
                <c:pt idx="1568">
                  <c:v>2E-3</c:v>
                </c:pt>
                <c:pt idx="1569">
                  <c:v>2E-3</c:v>
                </c:pt>
                <c:pt idx="1570">
                  <c:v>2E-3</c:v>
                </c:pt>
                <c:pt idx="1571">
                  <c:v>2E-3</c:v>
                </c:pt>
                <c:pt idx="1572">
                  <c:v>2E-3</c:v>
                </c:pt>
                <c:pt idx="1573">
                  <c:v>2E-3</c:v>
                </c:pt>
                <c:pt idx="1574">
                  <c:v>2E-3</c:v>
                </c:pt>
                <c:pt idx="1575">
                  <c:v>2E-3</c:v>
                </c:pt>
                <c:pt idx="1576">
                  <c:v>2E-3</c:v>
                </c:pt>
                <c:pt idx="1577">
                  <c:v>2E-3</c:v>
                </c:pt>
                <c:pt idx="1578">
                  <c:v>2E-3</c:v>
                </c:pt>
                <c:pt idx="1579">
                  <c:v>2E-3</c:v>
                </c:pt>
                <c:pt idx="1580">
                  <c:v>2E-3</c:v>
                </c:pt>
                <c:pt idx="1581">
                  <c:v>2E-3</c:v>
                </c:pt>
                <c:pt idx="1582">
                  <c:v>2E-3</c:v>
                </c:pt>
                <c:pt idx="1583">
                  <c:v>2E-3</c:v>
                </c:pt>
                <c:pt idx="1584">
                  <c:v>2E-3</c:v>
                </c:pt>
                <c:pt idx="1585">
                  <c:v>2E-3</c:v>
                </c:pt>
                <c:pt idx="1586">
                  <c:v>2E-3</c:v>
                </c:pt>
                <c:pt idx="1587">
                  <c:v>2E-3</c:v>
                </c:pt>
                <c:pt idx="1588">
                  <c:v>2E-3</c:v>
                </c:pt>
                <c:pt idx="1589">
                  <c:v>2E-3</c:v>
                </c:pt>
                <c:pt idx="1590">
                  <c:v>2E-3</c:v>
                </c:pt>
                <c:pt idx="1591">
                  <c:v>2E-3</c:v>
                </c:pt>
                <c:pt idx="1592">
                  <c:v>2E-3</c:v>
                </c:pt>
                <c:pt idx="1593">
                  <c:v>2E-3</c:v>
                </c:pt>
                <c:pt idx="1594">
                  <c:v>2E-3</c:v>
                </c:pt>
                <c:pt idx="1595">
                  <c:v>2E-3</c:v>
                </c:pt>
                <c:pt idx="1596">
                  <c:v>2E-3</c:v>
                </c:pt>
                <c:pt idx="1597">
                  <c:v>2E-3</c:v>
                </c:pt>
                <c:pt idx="1598">
                  <c:v>2E-3</c:v>
                </c:pt>
                <c:pt idx="1599">
                  <c:v>2E-3</c:v>
                </c:pt>
                <c:pt idx="1600">
                  <c:v>2E-3</c:v>
                </c:pt>
                <c:pt idx="1601">
                  <c:v>2E-3</c:v>
                </c:pt>
                <c:pt idx="1602">
                  <c:v>2E-3</c:v>
                </c:pt>
                <c:pt idx="1603">
                  <c:v>2E-3</c:v>
                </c:pt>
                <c:pt idx="1604">
                  <c:v>2E-3</c:v>
                </c:pt>
                <c:pt idx="1605">
                  <c:v>2E-3</c:v>
                </c:pt>
                <c:pt idx="1606">
                  <c:v>2E-3</c:v>
                </c:pt>
                <c:pt idx="1607">
                  <c:v>2E-3</c:v>
                </c:pt>
                <c:pt idx="1608">
                  <c:v>2E-3</c:v>
                </c:pt>
                <c:pt idx="1609">
                  <c:v>2E-3</c:v>
                </c:pt>
                <c:pt idx="1610">
                  <c:v>2E-3</c:v>
                </c:pt>
                <c:pt idx="1611">
                  <c:v>2E-3</c:v>
                </c:pt>
                <c:pt idx="1612">
                  <c:v>2E-3</c:v>
                </c:pt>
                <c:pt idx="1613">
                  <c:v>2E-3</c:v>
                </c:pt>
                <c:pt idx="1614">
                  <c:v>2E-3</c:v>
                </c:pt>
                <c:pt idx="1615">
                  <c:v>2E-3</c:v>
                </c:pt>
                <c:pt idx="1616">
                  <c:v>2E-3</c:v>
                </c:pt>
                <c:pt idx="1617">
                  <c:v>2E-3</c:v>
                </c:pt>
                <c:pt idx="1618">
                  <c:v>2E-3</c:v>
                </c:pt>
                <c:pt idx="1619">
                  <c:v>2E-3</c:v>
                </c:pt>
                <c:pt idx="1620">
                  <c:v>2E-3</c:v>
                </c:pt>
                <c:pt idx="1621">
                  <c:v>2E-3</c:v>
                </c:pt>
                <c:pt idx="1622">
                  <c:v>2E-3</c:v>
                </c:pt>
                <c:pt idx="1623">
                  <c:v>2E-3</c:v>
                </c:pt>
                <c:pt idx="1624">
                  <c:v>2E-3</c:v>
                </c:pt>
                <c:pt idx="1625">
                  <c:v>2E-3</c:v>
                </c:pt>
                <c:pt idx="1626">
                  <c:v>2E-3</c:v>
                </c:pt>
                <c:pt idx="1627">
                  <c:v>2E-3</c:v>
                </c:pt>
                <c:pt idx="1628">
                  <c:v>2E-3</c:v>
                </c:pt>
                <c:pt idx="1629">
                  <c:v>2E-3</c:v>
                </c:pt>
                <c:pt idx="1630">
                  <c:v>2E-3</c:v>
                </c:pt>
                <c:pt idx="1631">
                  <c:v>2E-3</c:v>
                </c:pt>
                <c:pt idx="1632">
                  <c:v>2E-3</c:v>
                </c:pt>
                <c:pt idx="1633">
                  <c:v>2E-3</c:v>
                </c:pt>
                <c:pt idx="1634">
                  <c:v>2E-3</c:v>
                </c:pt>
                <c:pt idx="1635">
                  <c:v>2E-3</c:v>
                </c:pt>
                <c:pt idx="1636">
                  <c:v>2E-3</c:v>
                </c:pt>
                <c:pt idx="1637">
                  <c:v>2E-3</c:v>
                </c:pt>
                <c:pt idx="1638">
                  <c:v>2E-3</c:v>
                </c:pt>
                <c:pt idx="1639">
                  <c:v>2E-3</c:v>
                </c:pt>
                <c:pt idx="1640">
                  <c:v>2E-3</c:v>
                </c:pt>
                <c:pt idx="1641">
                  <c:v>2E-3</c:v>
                </c:pt>
                <c:pt idx="1642">
                  <c:v>2E-3</c:v>
                </c:pt>
                <c:pt idx="1643">
                  <c:v>2E-3</c:v>
                </c:pt>
                <c:pt idx="1644">
                  <c:v>2E-3</c:v>
                </c:pt>
                <c:pt idx="1645">
                  <c:v>2E-3</c:v>
                </c:pt>
                <c:pt idx="1646">
                  <c:v>2E-3</c:v>
                </c:pt>
                <c:pt idx="1647">
                  <c:v>2E-3</c:v>
                </c:pt>
                <c:pt idx="1648">
                  <c:v>2E-3</c:v>
                </c:pt>
                <c:pt idx="1649">
                  <c:v>2E-3</c:v>
                </c:pt>
                <c:pt idx="1650">
                  <c:v>2E-3</c:v>
                </c:pt>
                <c:pt idx="1651">
                  <c:v>2E-3</c:v>
                </c:pt>
                <c:pt idx="1652">
                  <c:v>2E-3</c:v>
                </c:pt>
                <c:pt idx="1653">
                  <c:v>2E-3</c:v>
                </c:pt>
                <c:pt idx="1654">
                  <c:v>2E-3</c:v>
                </c:pt>
                <c:pt idx="1655">
                  <c:v>2E-3</c:v>
                </c:pt>
                <c:pt idx="1656">
                  <c:v>2E-3</c:v>
                </c:pt>
                <c:pt idx="1657">
                  <c:v>2E-3</c:v>
                </c:pt>
                <c:pt idx="1658">
                  <c:v>2E-3</c:v>
                </c:pt>
                <c:pt idx="1659">
                  <c:v>2E-3</c:v>
                </c:pt>
                <c:pt idx="1660">
                  <c:v>2E-3</c:v>
                </c:pt>
                <c:pt idx="1661">
                  <c:v>2E-3</c:v>
                </c:pt>
                <c:pt idx="1662">
                  <c:v>2E-3</c:v>
                </c:pt>
                <c:pt idx="1663">
                  <c:v>2E-3</c:v>
                </c:pt>
                <c:pt idx="1664">
                  <c:v>2E-3</c:v>
                </c:pt>
                <c:pt idx="1665">
                  <c:v>2E-3</c:v>
                </c:pt>
                <c:pt idx="1666">
                  <c:v>2E-3</c:v>
                </c:pt>
                <c:pt idx="1667">
                  <c:v>2E-3</c:v>
                </c:pt>
                <c:pt idx="1668">
                  <c:v>2E-3</c:v>
                </c:pt>
                <c:pt idx="1669">
                  <c:v>2E-3</c:v>
                </c:pt>
                <c:pt idx="1670">
                  <c:v>2E-3</c:v>
                </c:pt>
                <c:pt idx="1671">
                  <c:v>2E-3</c:v>
                </c:pt>
                <c:pt idx="1672">
                  <c:v>2E-3</c:v>
                </c:pt>
                <c:pt idx="1673">
                  <c:v>2E-3</c:v>
                </c:pt>
                <c:pt idx="1674">
                  <c:v>2E-3</c:v>
                </c:pt>
                <c:pt idx="1675">
                  <c:v>2E-3</c:v>
                </c:pt>
                <c:pt idx="1676">
                  <c:v>2E-3</c:v>
                </c:pt>
                <c:pt idx="1677">
                  <c:v>2E-3</c:v>
                </c:pt>
                <c:pt idx="1678">
                  <c:v>2E-3</c:v>
                </c:pt>
                <c:pt idx="1679">
                  <c:v>2E-3</c:v>
                </c:pt>
                <c:pt idx="1680">
                  <c:v>2E-3</c:v>
                </c:pt>
                <c:pt idx="1681">
                  <c:v>2E-3</c:v>
                </c:pt>
                <c:pt idx="1682">
                  <c:v>2E-3</c:v>
                </c:pt>
                <c:pt idx="1683">
                  <c:v>2E-3</c:v>
                </c:pt>
                <c:pt idx="1684">
                  <c:v>2E-3</c:v>
                </c:pt>
                <c:pt idx="1685">
                  <c:v>2E-3</c:v>
                </c:pt>
                <c:pt idx="1686">
                  <c:v>2E-3</c:v>
                </c:pt>
                <c:pt idx="1687">
                  <c:v>2E-3</c:v>
                </c:pt>
                <c:pt idx="1688">
                  <c:v>2E-3</c:v>
                </c:pt>
                <c:pt idx="1689">
                  <c:v>2E-3</c:v>
                </c:pt>
                <c:pt idx="1690">
                  <c:v>2E-3</c:v>
                </c:pt>
                <c:pt idx="1691">
                  <c:v>2E-3</c:v>
                </c:pt>
                <c:pt idx="1692">
                  <c:v>2E-3</c:v>
                </c:pt>
                <c:pt idx="1693">
                  <c:v>2E-3</c:v>
                </c:pt>
                <c:pt idx="1694">
                  <c:v>2E-3</c:v>
                </c:pt>
                <c:pt idx="1695">
                  <c:v>2E-3</c:v>
                </c:pt>
                <c:pt idx="1696">
                  <c:v>2E-3</c:v>
                </c:pt>
                <c:pt idx="1697">
                  <c:v>2E-3</c:v>
                </c:pt>
                <c:pt idx="1698">
                  <c:v>2E-3</c:v>
                </c:pt>
                <c:pt idx="1699">
                  <c:v>2E-3</c:v>
                </c:pt>
                <c:pt idx="1700">
                  <c:v>2E-3</c:v>
                </c:pt>
                <c:pt idx="1701">
                  <c:v>2E-3</c:v>
                </c:pt>
                <c:pt idx="1702">
                  <c:v>2E-3</c:v>
                </c:pt>
                <c:pt idx="1703">
                  <c:v>2E-3</c:v>
                </c:pt>
                <c:pt idx="1704">
                  <c:v>2E-3</c:v>
                </c:pt>
                <c:pt idx="1705">
                  <c:v>2E-3</c:v>
                </c:pt>
                <c:pt idx="1706">
                  <c:v>2E-3</c:v>
                </c:pt>
                <c:pt idx="1707">
                  <c:v>2E-3</c:v>
                </c:pt>
                <c:pt idx="1708">
                  <c:v>2E-3</c:v>
                </c:pt>
                <c:pt idx="1709">
                  <c:v>2E-3</c:v>
                </c:pt>
                <c:pt idx="1710">
                  <c:v>2E-3</c:v>
                </c:pt>
                <c:pt idx="1711">
                  <c:v>2E-3</c:v>
                </c:pt>
                <c:pt idx="1712">
                  <c:v>2E-3</c:v>
                </c:pt>
                <c:pt idx="1713">
                  <c:v>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39-784B-A04E-EFCDA16A8EC5}"/>
            </c:ext>
          </c:extLst>
        </c:ser>
        <c:ser>
          <c:idx val="2"/>
          <c:order val="2"/>
          <c:tx>
            <c:v>Slope Shift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'SHIFTS-1.8'!$A$2:$A$1715</c:f>
              <c:numCache>
                <c:formatCode>General</c:formatCode>
                <c:ptCount val="17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</c:numCache>
            </c:numRef>
          </c:xVal>
          <c:yVal>
            <c:numRef>
              <c:f>'SHIFTS-1.8'!$D$2:$D$1715</c:f>
              <c:numCache>
                <c:formatCode>0.0000%</c:formatCode>
                <c:ptCount val="1714"/>
                <c:pt idx="0">
                  <c:v>9.999999999999998E-4</c:v>
                </c:pt>
                <c:pt idx="1">
                  <c:v>9.988324576765907E-4</c:v>
                </c:pt>
                <c:pt idx="2">
                  <c:v>9.9766491535318138E-4</c:v>
                </c:pt>
                <c:pt idx="3">
                  <c:v>9.9649737302977227E-4</c:v>
                </c:pt>
                <c:pt idx="4">
                  <c:v>9.9532983070636295E-4</c:v>
                </c:pt>
                <c:pt idx="5">
                  <c:v>9.9416228838295384E-4</c:v>
                </c:pt>
                <c:pt idx="6">
                  <c:v>9.9299474605954452E-4</c:v>
                </c:pt>
                <c:pt idx="7">
                  <c:v>9.9182720373613541E-4</c:v>
                </c:pt>
                <c:pt idx="8">
                  <c:v>9.9065966141272609E-4</c:v>
                </c:pt>
                <c:pt idx="9">
                  <c:v>9.8949211908931699E-4</c:v>
                </c:pt>
                <c:pt idx="10">
                  <c:v>9.8832457676590766E-4</c:v>
                </c:pt>
                <c:pt idx="11">
                  <c:v>9.8715703444249834E-4</c:v>
                </c:pt>
                <c:pt idx="12">
                  <c:v>9.8598949211908924E-4</c:v>
                </c:pt>
                <c:pt idx="13">
                  <c:v>9.8482194979567991E-4</c:v>
                </c:pt>
                <c:pt idx="14">
                  <c:v>9.8365440747227081E-4</c:v>
                </c:pt>
                <c:pt idx="15">
                  <c:v>9.8248686514886148E-4</c:v>
                </c:pt>
                <c:pt idx="16">
                  <c:v>9.8131932282545238E-4</c:v>
                </c:pt>
                <c:pt idx="17">
                  <c:v>9.8015178050204306E-4</c:v>
                </c:pt>
                <c:pt idx="18">
                  <c:v>9.7898423817863395E-4</c:v>
                </c:pt>
                <c:pt idx="19">
                  <c:v>9.7781669585522463E-4</c:v>
                </c:pt>
                <c:pt idx="20">
                  <c:v>9.7664915353181552E-4</c:v>
                </c:pt>
                <c:pt idx="21">
                  <c:v>9.754816112084062E-4</c:v>
                </c:pt>
                <c:pt idx="22">
                  <c:v>9.7431406888499699E-4</c:v>
                </c:pt>
                <c:pt idx="23">
                  <c:v>9.7314652656158777E-4</c:v>
                </c:pt>
                <c:pt idx="24">
                  <c:v>9.7197898423817856E-4</c:v>
                </c:pt>
                <c:pt idx="25">
                  <c:v>9.7081144191476934E-4</c:v>
                </c:pt>
                <c:pt idx="26">
                  <c:v>9.6964389959136013E-4</c:v>
                </c:pt>
                <c:pt idx="27">
                  <c:v>9.6847635726795092E-4</c:v>
                </c:pt>
                <c:pt idx="28">
                  <c:v>9.6730881494454159E-4</c:v>
                </c:pt>
                <c:pt idx="29">
                  <c:v>9.6614127262113238E-4</c:v>
                </c:pt>
                <c:pt idx="30">
                  <c:v>9.6497373029772317E-4</c:v>
                </c:pt>
                <c:pt idx="31">
                  <c:v>9.6380618797431395E-4</c:v>
                </c:pt>
                <c:pt idx="32">
                  <c:v>9.6263864565090474E-4</c:v>
                </c:pt>
                <c:pt idx="33">
                  <c:v>9.6147110332749552E-4</c:v>
                </c:pt>
                <c:pt idx="34">
                  <c:v>9.6030356100408631E-4</c:v>
                </c:pt>
                <c:pt idx="35">
                  <c:v>9.591360186806771E-4</c:v>
                </c:pt>
                <c:pt idx="36">
                  <c:v>9.5796847635726788E-4</c:v>
                </c:pt>
                <c:pt idx="37">
                  <c:v>9.5680093403385867E-4</c:v>
                </c:pt>
                <c:pt idx="38">
                  <c:v>9.5563339171044945E-4</c:v>
                </c:pt>
                <c:pt idx="39">
                  <c:v>9.5446584938704013E-4</c:v>
                </c:pt>
                <c:pt idx="40">
                  <c:v>9.5329830706363092E-4</c:v>
                </c:pt>
                <c:pt idx="41">
                  <c:v>9.521307647402217E-4</c:v>
                </c:pt>
                <c:pt idx="42">
                  <c:v>9.5096322241681249E-4</c:v>
                </c:pt>
                <c:pt idx="43">
                  <c:v>9.4979568009340327E-4</c:v>
                </c:pt>
                <c:pt idx="44">
                  <c:v>9.4862813776999406E-4</c:v>
                </c:pt>
                <c:pt idx="45">
                  <c:v>9.4746059544658485E-4</c:v>
                </c:pt>
                <c:pt idx="46">
                  <c:v>9.4629305312317563E-4</c:v>
                </c:pt>
                <c:pt idx="47">
                  <c:v>9.4512551079976642E-4</c:v>
                </c:pt>
                <c:pt idx="48">
                  <c:v>9.439579684763572E-4</c:v>
                </c:pt>
                <c:pt idx="49">
                  <c:v>9.4279042615294799E-4</c:v>
                </c:pt>
                <c:pt idx="50">
                  <c:v>9.4162288382953867E-4</c:v>
                </c:pt>
                <c:pt idx="51">
                  <c:v>9.4045534150612945E-4</c:v>
                </c:pt>
                <c:pt idx="52">
                  <c:v>9.3928779918272024E-4</c:v>
                </c:pt>
                <c:pt idx="53">
                  <c:v>9.3812025685931103E-4</c:v>
                </c:pt>
                <c:pt idx="54">
                  <c:v>9.3695271453590181E-4</c:v>
                </c:pt>
                <c:pt idx="55">
                  <c:v>9.357851722124926E-4</c:v>
                </c:pt>
                <c:pt idx="56">
                  <c:v>9.3461762988908338E-4</c:v>
                </c:pt>
                <c:pt idx="57">
                  <c:v>9.3345008756567417E-4</c:v>
                </c:pt>
                <c:pt idx="58">
                  <c:v>9.3228254524226496E-4</c:v>
                </c:pt>
                <c:pt idx="59">
                  <c:v>9.3111500291885574E-4</c:v>
                </c:pt>
                <c:pt idx="60">
                  <c:v>9.2994746059544653E-4</c:v>
                </c:pt>
                <c:pt idx="61">
                  <c:v>9.287799182720372E-4</c:v>
                </c:pt>
                <c:pt idx="62">
                  <c:v>9.276123759486281E-4</c:v>
                </c:pt>
                <c:pt idx="63">
                  <c:v>9.2644483362521878E-4</c:v>
                </c:pt>
                <c:pt idx="64">
                  <c:v>9.2527729130180956E-4</c:v>
                </c:pt>
                <c:pt idx="65">
                  <c:v>9.2410974897840035E-4</c:v>
                </c:pt>
                <c:pt idx="66">
                  <c:v>9.2294220665499113E-4</c:v>
                </c:pt>
                <c:pt idx="67">
                  <c:v>9.2177466433158192E-4</c:v>
                </c:pt>
                <c:pt idx="68">
                  <c:v>9.2060712200817271E-4</c:v>
                </c:pt>
                <c:pt idx="69">
                  <c:v>9.1943957968476349E-4</c:v>
                </c:pt>
                <c:pt idx="70">
                  <c:v>9.1827203736135428E-4</c:v>
                </c:pt>
                <c:pt idx="71">
                  <c:v>9.1710449503794506E-4</c:v>
                </c:pt>
                <c:pt idx="72">
                  <c:v>9.1593695271453585E-4</c:v>
                </c:pt>
                <c:pt idx="73">
                  <c:v>9.1476941039112664E-4</c:v>
                </c:pt>
                <c:pt idx="74">
                  <c:v>9.1360186806771731E-4</c:v>
                </c:pt>
                <c:pt idx="75">
                  <c:v>9.124343257443081E-4</c:v>
                </c:pt>
                <c:pt idx="76">
                  <c:v>9.1126678342089889E-4</c:v>
                </c:pt>
                <c:pt idx="77">
                  <c:v>9.1009924109748967E-4</c:v>
                </c:pt>
                <c:pt idx="78">
                  <c:v>9.0893169877408046E-4</c:v>
                </c:pt>
                <c:pt idx="79">
                  <c:v>9.0776415645067124E-4</c:v>
                </c:pt>
                <c:pt idx="80">
                  <c:v>9.0659661412726203E-4</c:v>
                </c:pt>
                <c:pt idx="81">
                  <c:v>9.0542907180385282E-4</c:v>
                </c:pt>
                <c:pt idx="82">
                  <c:v>9.042615294804436E-4</c:v>
                </c:pt>
                <c:pt idx="83">
                  <c:v>9.0309398715703439E-4</c:v>
                </c:pt>
                <c:pt idx="84">
                  <c:v>9.0192644483362517E-4</c:v>
                </c:pt>
                <c:pt idx="85">
                  <c:v>9.0075890251021585E-4</c:v>
                </c:pt>
                <c:pt idx="86">
                  <c:v>8.9959136018680664E-4</c:v>
                </c:pt>
                <c:pt idx="87">
                  <c:v>8.9842381786339742E-4</c:v>
                </c:pt>
                <c:pt idx="88">
                  <c:v>8.9725627553998821E-4</c:v>
                </c:pt>
                <c:pt idx="89">
                  <c:v>8.9608873321657899E-4</c:v>
                </c:pt>
                <c:pt idx="90">
                  <c:v>8.9492119089316978E-4</c:v>
                </c:pt>
                <c:pt idx="91">
                  <c:v>8.9375364856976057E-4</c:v>
                </c:pt>
                <c:pt idx="92">
                  <c:v>8.9258610624635135E-4</c:v>
                </c:pt>
                <c:pt idx="93">
                  <c:v>8.9141856392294214E-4</c:v>
                </c:pt>
                <c:pt idx="94">
                  <c:v>8.9025102159953292E-4</c:v>
                </c:pt>
                <c:pt idx="95">
                  <c:v>8.8908347927612371E-4</c:v>
                </c:pt>
                <c:pt idx="96">
                  <c:v>8.8791593695271439E-4</c:v>
                </c:pt>
                <c:pt idx="97">
                  <c:v>8.8674839462930517E-4</c:v>
                </c:pt>
                <c:pt idx="98">
                  <c:v>8.8558085230589596E-4</c:v>
                </c:pt>
                <c:pt idx="99">
                  <c:v>8.8441330998248675E-4</c:v>
                </c:pt>
                <c:pt idx="100">
                  <c:v>8.8324576765907753E-4</c:v>
                </c:pt>
                <c:pt idx="101">
                  <c:v>8.8207822533566832E-4</c:v>
                </c:pt>
                <c:pt idx="102">
                  <c:v>8.809106830122591E-4</c:v>
                </c:pt>
                <c:pt idx="103">
                  <c:v>8.7974314068884989E-4</c:v>
                </c:pt>
                <c:pt idx="104">
                  <c:v>8.7857559836544068E-4</c:v>
                </c:pt>
                <c:pt idx="105">
                  <c:v>8.7740805604203146E-4</c:v>
                </c:pt>
                <c:pt idx="106">
                  <c:v>8.7624051371862225E-4</c:v>
                </c:pt>
                <c:pt idx="107">
                  <c:v>8.7507297139521292E-4</c:v>
                </c:pt>
                <c:pt idx="108">
                  <c:v>8.7390542907180382E-4</c:v>
                </c:pt>
                <c:pt idx="109">
                  <c:v>8.727378867483945E-4</c:v>
                </c:pt>
                <c:pt idx="110">
                  <c:v>8.7157034442498528E-4</c:v>
                </c:pt>
                <c:pt idx="111">
                  <c:v>8.7040280210157607E-4</c:v>
                </c:pt>
                <c:pt idx="112">
                  <c:v>8.6923525977816685E-4</c:v>
                </c:pt>
                <c:pt idx="113">
                  <c:v>8.6806771745475764E-4</c:v>
                </c:pt>
                <c:pt idx="114">
                  <c:v>8.6690017513134843E-4</c:v>
                </c:pt>
                <c:pt idx="115">
                  <c:v>8.6573263280793921E-4</c:v>
                </c:pt>
                <c:pt idx="116">
                  <c:v>8.6456509048453E-4</c:v>
                </c:pt>
                <c:pt idx="117">
                  <c:v>8.6339754816112078E-4</c:v>
                </c:pt>
                <c:pt idx="118">
                  <c:v>8.6223000583771146E-4</c:v>
                </c:pt>
                <c:pt idx="119">
                  <c:v>8.6106246351430236E-4</c:v>
                </c:pt>
                <c:pt idx="120">
                  <c:v>8.5989492119089303E-4</c:v>
                </c:pt>
                <c:pt idx="121">
                  <c:v>8.5872737886748382E-4</c:v>
                </c:pt>
                <c:pt idx="122">
                  <c:v>8.5755983654407461E-4</c:v>
                </c:pt>
                <c:pt idx="123">
                  <c:v>8.5639229422066539E-4</c:v>
                </c:pt>
                <c:pt idx="124">
                  <c:v>8.5522475189725618E-4</c:v>
                </c:pt>
                <c:pt idx="125">
                  <c:v>8.5405720957384696E-4</c:v>
                </c:pt>
                <c:pt idx="126">
                  <c:v>8.5288966725043775E-4</c:v>
                </c:pt>
                <c:pt idx="127">
                  <c:v>8.5172212492702854E-4</c:v>
                </c:pt>
                <c:pt idx="128">
                  <c:v>8.5055458260361932E-4</c:v>
                </c:pt>
                <c:pt idx="129">
                  <c:v>8.4938704028021E-4</c:v>
                </c:pt>
                <c:pt idx="130">
                  <c:v>8.4821949795680089E-4</c:v>
                </c:pt>
                <c:pt idx="131">
                  <c:v>8.4705195563339157E-4</c:v>
                </c:pt>
                <c:pt idx="132">
                  <c:v>8.4588441330998236E-4</c:v>
                </c:pt>
                <c:pt idx="133">
                  <c:v>8.4471687098657314E-4</c:v>
                </c:pt>
                <c:pt idx="134">
                  <c:v>8.4354932866316393E-4</c:v>
                </c:pt>
                <c:pt idx="135">
                  <c:v>8.4238178633975471E-4</c:v>
                </c:pt>
                <c:pt idx="136">
                  <c:v>8.412142440163455E-4</c:v>
                </c:pt>
                <c:pt idx="137">
                  <c:v>8.4004670169293629E-4</c:v>
                </c:pt>
                <c:pt idx="138">
                  <c:v>8.3887915936952707E-4</c:v>
                </c:pt>
                <c:pt idx="139">
                  <c:v>8.3771161704611786E-4</c:v>
                </c:pt>
                <c:pt idx="140">
                  <c:v>8.3654407472270854E-4</c:v>
                </c:pt>
                <c:pt idx="141">
                  <c:v>8.3537653239929943E-4</c:v>
                </c:pt>
                <c:pt idx="142">
                  <c:v>8.3420899007589011E-4</c:v>
                </c:pt>
                <c:pt idx="143">
                  <c:v>8.3304144775248089E-4</c:v>
                </c:pt>
                <c:pt idx="144">
                  <c:v>8.3187390542907168E-4</c:v>
                </c:pt>
                <c:pt idx="145">
                  <c:v>8.3070636310566247E-4</c:v>
                </c:pt>
                <c:pt idx="146">
                  <c:v>8.2953882078225325E-4</c:v>
                </c:pt>
                <c:pt idx="147">
                  <c:v>8.2837127845884404E-4</c:v>
                </c:pt>
                <c:pt idx="148">
                  <c:v>8.2720373613543482E-4</c:v>
                </c:pt>
                <c:pt idx="149">
                  <c:v>8.2603619381202561E-4</c:v>
                </c:pt>
                <c:pt idx="150">
                  <c:v>8.248686514886164E-4</c:v>
                </c:pt>
                <c:pt idx="151">
                  <c:v>8.2370110916520718E-4</c:v>
                </c:pt>
                <c:pt idx="152">
                  <c:v>8.2253356684179797E-4</c:v>
                </c:pt>
                <c:pt idx="153">
                  <c:v>8.2136602451838864E-4</c:v>
                </c:pt>
                <c:pt idx="154">
                  <c:v>8.2019848219497954E-4</c:v>
                </c:pt>
                <c:pt idx="155">
                  <c:v>8.1903093987157022E-4</c:v>
                </c:pt>
                <c:pt idx="156">
                  <c:v>8.17863397548161E-4</c:v>
                </c:pt>
                <c:pt idx="157">
                  <c:v>8.1669585522475179E-4</c:v>
                </c:pt>
                <c:pt idx="158">
                  <c:v>8.1552831290134257E-4</c:v>
                </c:pt>
                <c:pt idx="159">
                  <c:v>8.1436077057793336E-4</c:v>
                </c:pt>
                <c:pt idx="160">
                  <c:v>8.1319322825452415E-4</c:v>
                </c:pt>
                <c:pt idx="161">
                  <c:v>8.1202568593111493E-4</c:v>
                </c:pt>
                <c:pt idx="162">
                  <c:v>8.1085814360770572E-4</c:v>
                </c:pt>
                <c:pt idx="163">
                  <c:v>8.096906012842965E-4</c:v>
                </c:pt>
                <c:pt idx="164">
                  <c:v>8.0852305896088718E-4</c:v>
                </c:pt>
                <c:pt idx="165">
                  <c:v>8.0735551663747808E-4</c:v>
                </c:pt>
                <c:pt idx="166">
                  <c:v>8.0618797431406875E-4</c:v>
                </c:pt>
                <c:pt idx="167">
                  <c:v>8.0502043199065954E-4</c:v>
                </c:pt>
                <c:pt idx="168">
                  <c:v>8.0385288966725033E-4</c:v>
                </c:pt>
                <c:pt idx="169">
                  <c:v>8.0268534734384111E-4</c:v>
                </c:pt>
                <c:pt idx="170">
                  <c:v>8.015178050204319E-4</c:v>
                </c:pt>
                <c:pt idx="171">
                  <c:v>8.0035026269702268E-4</c:v>
                </c:pt>
                <c:pt idx="172">
                  <c:v>7.9918272037361347E-4</c:v>
                </c:pt>
                <c:pt idx="173">
                  <c:v>7.9801517805020426E-4</c:v>
                </c:pt>
                <c:pt idx="174">
                  <c:v>7.9684763572679504E-4</c:v>
                </c:pt>
                <c:pt idx="175">
                  <c:v>7.9568009340338572E-4</c:v>
                </c:pt>
                <c:pt idx="176">
                  <c:v>7.9451255107997661E-4</c:v>
                </c:pt>
                <c:pt idx="177">
                  <c:v>7.9334500875656729E-4</c:v>
                </c:pt>
                <c:pt idx="178">
                  <c:v>7.9217746643315808E-4</c:v>
                </c:pt>
                <c:pt idx="179">
                  <c:v>7.9100992410974886E-4</c:v>
                </c:pt>
                <c:pt idx="180">
                  <c:v>7.8984238178633965E-4</c:v>
                </c:pt>
                <c:pt idx="181">
                  <c:v>7.8867483946293043E-4</c:v>
                </c:pt>
                <c:pt idx="182">
                  <c:v>7.8750729713952122E-4</c:v>
                </c:pt>
                <c:pt idx="183">
                  <c:v>7.8633975481611201E-4</c:v>
                </c:pt>
                <c:pt idx="184">
                  <c:v>7.8517221249270279E-4</c:v>
                </c:pt>
                <c:pt idx="185">
                  <c:v>7.8400467016929358E-4</c:v>
                </c:pt>
                <c:pt idx="186">
                  <c:v>7.8283712784588426E-4</c:v>
                </c:pt>
                <c:pt idx="187">
                  <c:v>7.8166958552247515E-4</c:v>
                </c:pt>
                <c:pt idx="188">
                  <c:v>7.8050204319906583E-4</c:v>
                </c:pt>
                <c:pt idx="189">
                  <c:v>7.7933450087565661E-4</c:v>
                </c:pt>
                <c:pt idx="190">
                  <c:v>7.781669585522474E-4</c:v>
                </c:pt>
                <c:pt idx="191">
                  <c:v>7.7699941622883819E-4</c:v>
                </c:pt>
                <c:pt idx="192">
                  <c:v>7.7583187390542897E-4</c:v>
                </c:pt>
                <c:pt idx="193">
                  <c:v>7.7466433158201976E-4</c:v>
                </c:pt>
                <c:pt idx="194">
                  <c:v>7.7349678925861054E-4</c:v>
                </c:pt>
                <c:pt idx="195">
                  <c:v>7.7232924693520133E-4</c:v>
                </c:pt>
                <c:pt idx="196">
                  <c:v>7.7116170461179212E-4</c:v>
                </c:pt>
                <c:pt idx="197">
                  <c:v>7.6999416228838279E-4</c:v>
                </c:pt>
                <c:pt idx="198">
                  <c:v>7.6882661996497369E-4</c:v>
                </c:pt>
                <c:pt idx="199">
                  <c:v>7.6765907764156436E-4</c:v>
                </c:pt>
                <c:pt idx="200">
                  <c:v>7.6649153531815515E-4</c:v>
                </c:pt>
                <c:pt idx="201">
                  <c:v>7.6532399299474594E-4</c:v>
                </c:pt>
                <c:pt idx="202">
                  <c:v>7.6415645067133672E-4</c:v>
                </c:pt>
                <c:pt idx="203">
                  <c:v>7.6298890834792751E-4</c:v>
                </c:pt>
                <c:pt idx="204">
                  <c:v>7.6182136602451829E-4</c:v>
                </c:pt>
                <c:pt idx="205">
                  <c:v>7.6065382370110908E-4</c:v>
                </c:pt>
                <c:pt idx="206">
                  <c:v>7.5948628137769987E-4</c:v>
                </c:pt>
                <c:pt idx="207">
                  <c:v>7.5831873905429065E-4</c:v>
                </c:pt>
                <c:pt idx="208">
                  <c:v>7.5715119673088144E-4</c:v>
                </c:pt>
                <c:pt idx="209">
                  <c:v>7.5598365440747222E-4</c:v>
                </c:pt>
                <c:pt idx="210">
                  <c:v>7.548161120840629E-4</c:v>
                </c:pt>
                <c:pt idx="211">
                  <c:v>7.536485697606538E-4</c:v>
                </c:pt>
                <c:pt idx="212">
                  <c:v>7.5248102743724447E-4</c:v>
                </c:pt>
                <c:pt idx="213">
                  <c:v>7.5131348511383526E-4</c:v>
                </c:pt>
                <c:pt idx="214">
                  <c:v>7.5014594279042605E-4</c:v>
                </c:pt>
                <c:pt idx="215">
                  <c:v>7.4897840046701683E-4</c:v>
                </c:pt>
                <c:pt idx="216">
                  <c:v>7.4781085814360762E-4</c:v>
                </c:pt>
                <c:pt idx="217">
                  <c:v>7.466433158201984E-4</c:v>
                </c:pt>
                <c:pt idx="218">
                  <c:v>7.4547577349678919E-4</c:v>
                </c:pt>
                <c:pt idx="219">
                  <c:v>7.4430823117337987E-4</c:v>
                </c:pt>
                <c:pt idx="220">
                  <c:v>7.4314068884997076E-4</c:v>
                </c:pt>
                <c:pt idx="221">
                  <c:v>7.4197314652656144E-4</c:v>
                </c:pt>
                <c:pt idx="222">
                  <c:v>7.4080560420315233E-4</c:v>
                </c:pt>
                <c:pt idx="223">
                  <c:v>7.3963806187974301E-4</c:v>
                </c:pt>
                <c:pt idx="224">
                  <c:v>7.384705195563338E-4</c:v>
                </c:pt>
                <c:pt idx="225">
                  <c:v>7.3730297723292458E-4</c:v>
                </c:pt>
                <c:pt idx="226">
                  <c:v>7.3613543490951537E-4</c:v>
                </c:pt>
                <c:pt idx="227">
                  <c:v>7.3496789258610615E-4</c:v>
                </c:pt>
                <c:pt idx="228">
                  <c:v>7.3380035026269694E-4</c:v>
                </c:pt>
                <c:pt idx="229">
                  <c:v>7.3263280793928773E-4</c:v>
                </c:pt>
                <c:pt idx="230">
                  <c:v>7.314652656158784E-4</c:v>
                </c:pt>
                <c:pt idx="231">
                  <c:v>7.302977232924693E-4</c:v>
                </c:pt>
                <c:pt idx="232">
                  <c:v>7.2913018096905998E-4</c:v>
                </c:pt>
                <c:pt idx="233">
                  <c:v>7.2796263864565087E-4</c:v>
                </c:pt>
                <c:pt idx="234">
                  <c:v>7.2679509632224155E-4</c:v>
                </c:pt>
                <c:pt idx="235">
                  <c:v>7.2562755399883244E-4</c:v>
                </c:pt>
                <c:pt idx="236">
                  <c:v>7.2446001167542312E-4</c:v>
                </c:pt>
                <c:pt idx="237">
                  <c:v>7.2329246935201391E-4</c:v>
                </c:pt>
                <c:pt idx="238">
                  <c:v>7.2212492702860469E-4</c:v>
                </c:pt>
                <c:pt idx="239">
                  <c:v>7.2095738470519548E-4</c:v>
                </c:pt>
                <c:pt idx="240">
                  <c:v>7.1978984238178626E-4</c:v>
                </c:pt>
                <c:pt idx="241">
                  <c:v>7.1862230005837694E-4</c:v>
                </c:pt>
                <c:pt idx="242">
                  <c:v>7.1745475773496784E-4</c:v>
                </c:pt>
                <c:pt idx="243">
                  <c:v>7.1628721541155851E-4</c:v>
                </c:pt>
                <c:pt idx="244">
                  <c:v>7.1511967308814941E-4</c:v>
                </c:pt>
                <c:pt idx="245">
                  <c:v>7.1395213076474008E-4</c:v>
                </c:pt>
                <c:pt idx="246">
                  <c:v>7.1278458844133098E-4</c:v>
                </c:pt>
                <c:pt idx="247">
                  <c:v>7.1161704611792166E-4</c:v>
                </c:pt>
                <c:pt idx="248">
                  <c:v>7.1044950379451244E-4</c:v>
                </c:pt>
                <c:pt idx="249">
                  <c:v>7.0928196147110323E-4</c:v>
                </c:pt>
                <c:pt idx="250">
                  <c:v>7.0811441914769401E-4</c:v>
                </c:pt>
                <c:pt idx="251">
                  <c:v>7.069468768242848E-4</c:v>
                </c:pt>
                <c:pt idx="252">
                  <c:v>7.0577933450087559E-4</c:v>
                </c:pt>
                <c:pt idx="253">
                  <c:v>7.0461179217746637E-4</c:v>
                </c:pt>
                <c:pt idx="254">
                  <c:v>7.0344424985405705E-4</c:v>
                </c:pt>
                <c:pt idx="255">
                  <c:v>7.0227670753064794E-4</c:v>
                </c:pt>
                <c:pt idx="256">
                  <c:v>7.0110916520723862E-4</c:v>
                </c:pt>
                <c:pt idx="257">
                  <c:v>6.9994162288382952E-4</c:v>
                </c:pt>
                <c:pt idx="258">
                  <c:v>6.9877408056042019E-4</c:v>
                </c:pt>
                <c:pt idx="259">
                  <c:v>6.9760653823701098E-4</c:v>
                </c:pt>
                <c:pt idx="260">
                  <c:v>6.9643899591360177E-4</c:v>
                </c:pt>
                <c:pt idx="261">
                  <c:v>6.9527145359019255E-4</c:v>
                </c:pt>
                <c:pt idx="262">
                  <c:v>6.9410391126678334E-4</c:v>
                </c:pt>
                <c:pt idx="263">
                  <c:v>6.9293636894337412E-4</c:v>
                </c:pt>
                <c:pt idx="264">
                  <c:v>6.9176882661996491E-4</c:v>
                </c:pt>
                <c:pt idx="265">
                  <c:v>6.9060128429655559E-4</c:v>
                </c:pt>
                <c:pt idx="266">
                  <c:v>6.8943374197314648E-4</c:v>
                </c:pt>
                <c:pt idx="267">
                  <c:v>6.8826619964973716E-4</c:v>
                </c:pt>
                <c:pt idx="268">
                  <c:v>6.8709865732632805E-4</c:v>
                </c:pt>
                <c:pt idx="269">
                  <c:v>6.8593111500291873E-4</c:v>
                </c:pt>
                <c:pt idx="270">
                  <c:v>6.8476357267950952E-4</c:v>
                </c:pt>
                <c:pt idx="271">
                  <c:v>6.835960303561003E-4</c:v>
                </c:pt>
                <c:pt idx="272">
                  <c:v>6.8242848803269109E-4</c:v>
                </c:pt>
                <c:pt idx="273">
                  <c:v>6.8126094570928187E-4</c:v>
                </c:pt>
                <c:pt idx="274">
                  <c:v>6.8009340338587266E-4</c:v>
                </c:pt>
                <c:pt idx="275">
                  <c:v>6.7892586106246345E-4</c:v>
                </c:pt>
                <c:pt idx="276">
                  <c:v>6.7775831873905412E-4</c:v>
                </c:pt>
                <c:pt idx="277">
                  <c:v>6.7659077641564502E-4</c:v>
                </c:pt>
                <c:pt idx="278">
                  <c:v>6.754232340922357E-4</c:v>
                </c:pt>
                <c:pt idx="279">
                  <c:v>6.7425569176882659E-4</c:v>
                </c:pt>
                <c:pt idx="280">
                  <c:v>6.7308814944541727E-4</c:v>
                </c:pt>
                <c:pt idx="281">
                  <c:v>6.7192060712200805E-4</c:v>
                </c:pt>
                <c:pt idx="282">
                  <c:v>6.7075306479859884E-4</c:v>
                </c:pt>
                <c:pt idx="283">
                  <c:v>6.6958552247518963E-4</c:v>
                </c:pt>
                <c:pt idx="284">
                  <c:v>6.6841798015178041E-4</c:v>
                </c:pt>
                <c:pt idx="285">
                  <c:v>6.672504378283712E-4</c:v>
                </c:pt>
                <c:pt idx="286">
                  <c:v>6.6608289550496198E-4</c:v>
                </c:pt>
                <c:pt idx="287">
                  <c:v>6.6491535318155266E-4</c:v>
                </c:pt>
                <c:pt idx="288">
                  <c:v>6.6374781085814356E-4</c:v>
                </c:pt>
                <c:pt idx="289">
                  <c:v>6.6258026853473423E-4</c:v>
                </c:pt>
                <c:pt idx="290">
                  <c:v>6.6141272621132513E-4</c:v>
                </c:pt>
                <c:pt idx="291">
                  <c:v>6.602451838879158E-4</c:v>
                </c:pt>
                <c:pt idx="292">
                  <c:v>6.5907764156450659E-4</c:v>
                </c:pt>
                <c:pt idx="293">
                  <c:v>6.5791009924109738E-4</c:v>
                </c:pt>
                <c:pt idx="294">
                  <c:v>6.5674255691768816E-4</c:v>
                </c:pt>
                <c:pt idx="295">
                  <c:v>6.5557501459427895E-4</c:v>
                </c:pt>
                <c:pt idx="296">
                  <c:v>6.5440747227086973E-4</c:v>
                </c:pt>
                <c:pt idx="297">
                  <c:v>6.5323992994746052E-4</c:v>
                </c:pt>
                <c:pt idx="298">
                  <c:v>6.520723876240512E-4</c:v>
                </c:pt>
                <c:pt idx="299">
                  <c:v>6.5090484530064209E-4</c:v>
                </c:pt>
                <c:pt idx="300">
                  <c:v>6.4973730297723277E-4</c:v>
                </c:pt>
                <c:pt idx="301">
                  <c:v>6.4856976065382366E-4</c:v>
                </c:pt>
                <c:pt idx="302">
                  <c:v>6.4740221833041434E-4</c:v>
                </c:pt>
                <c:pt idx="303">
                  <c:v>6.4623467600700524E-4</c:v>
                </c:pt>
                <c:pt idx="304">
                  <c:v>6.4506713368359591E-4</c:v>
                </c:pt>
                <c:pt idx="305">
                  <c:v>6.438995913601867E-4</c:v>
                </c:pt>
                <c:pt idx="306">
                  <c:v>6.4273204903677749E-4</c:v>
                </c:pt>
                <c:pt idx="307">
                  <c:v>6.4156450671336827E-4</c:v>
                </c:pt>
                <c:pt idx="308">
                  <c:v>6.4039696438995906E-4</c:v>
                </c:pt>
                <c:pt idx="309">
                  <c:v>6.3922942206654984E-4</c:v>
                </c:pt>
                <c:pt idx="310">
                  <c:v>6.3806187974314063E-4</c:v>
                </c:pt>
                <c:pt idx="311">
                  <c:v>6.3689433741973131E-4</c:v>
                </c:pt>
                <c:pt idx="312">
                  <c:v>6.357267950963222E-4</c:v>
                </c:pt>
                <c:pt idx="313">
                  <c:v>6.3455925277291288E-4</c:v>
                </c:pt>
                <c:pt idx="314">
                  <c:v>6.3339171044950377E-4</c:v>
                </c:pt>
                <c:pt idx="315">
                  <c:v>6.3222416812609445E-4</c:v>
                </c:pt>
                <c:pt idx="316">
                  <c:v>6.3105662580268524E-4</c:v>
                </c:pt>
                <c:pt idx="317">
                  <c:v>6.2988908347927602E-4</c:v>
                </c:pt>
                <c:pt idx="318">
                  <c:v>6.2872154115586681E-4</c:v>
                </c:pt>
                <c:pt idx="319">
                  <c:v>6.2755399883245759E-4</c:v>
                </c:pt>
                <c:pt idx="320">
                  <c:v>6.2638645650904838E-4</c:v>
                </c:pt>
                <c:pt idx="321">
                  <c:v>6.2521891418563917E-4</c:v>
                </c:pt>
                <c:pt idx="322">
                  <c:v>6.2405137186222984E-4</c:v>
                </c:pt>
                <c:pt idx="323">
                  <c:v>6.2288382953882074E-4</c:v>
                </c:pt>
                <c:pt idx="324">
                  <c:v>6.2171628721541142E-4</c:v>
                </c:pt>
                <c:pt idx="325">
                  <c:v>6.2054874489200231E-4</c:v>
                </c:pt>
                <c:pt idx="326">
                  <c:v>6.1938120256859299E-4</c:v>
                </c:pt>
                <c:pt idx="327">
                  <c:v>6.1821366024518377E-4</c:v>
                </c:pt>
                <c:pt idx="328">
                  <c:v>6.1704611792177456E-4</c:v>
                </c:pt>
                <c:pt idx="329">
                  <c:v>6.1587857559836535E-4</c:v>
                </c:pt>
                <c:pt idx="330">
                  <c:v>6.1471103327495613E-4</c:v>
                </c:pt>
                <c:pt idx="331">
                  <c:v>6.1354349095154692E-4</c:v>
                </c:pt>
                <c:pt idx="332">
                  <c:v>6.123759486281377E-4</c:v>
                </c:pt>
                <c:pt idx="333">
                  <c:v>6.1120840630472838E-4</c:v>
                </c:pt>
                <c:pt idx="334">
                  <c:v>6.1004086398131928E-4</c:v>
                </c:pt>
                <c:pt idx="335">
                  <c:v>6.0887332165790995E-4</c:v>
                </c:pt>
                <c:pt idx="336">
                  <c:v>6.0770577933450085E-4</c:v>
                </c:pt>
                <c:pt idx="337">
                  <c:v>6.0653823701109152E-4</c:v>
                </c:pt>
                <c:pt idx="338">
                  <c:v>6.0537069468768231E-4</c:v>
                </c:pt>
                <c:pt idx="339">
                  <c:v>6.042031523642731E-4</c:v>
                </c:pt>
                <c:pt idx="340">
                  <c:v>6.0303561004086388E-4</c:v>
                </c:pt>
                <c:pt idx="341">
                  <c:v>6.0186806771745467E-4</c:v>
                </c:pt>
                <c:pt idx="342">
                  <c:v>6.0070052539404545E-4</c:v>
                </c:pt>
                <c:pt idx="343">
                  <c:v>5.9953298307063624E-4</c:v>
                </c:pt>
                <c:pt idx="344">
                  <c:v>5.9836544074722692E-4</c:v>
                </c:pt>
                <c:pt idx="345">
                  <c:v>5.9719789842381781E-4</c:v>
                </c:pt>
                <c:pt idx="346">
                  <c:v>5.9603035610040849E-4</c:v>
                </c:pt>
                <c:pt idx="347">
                  <c:v>5.9486281377699938E-4</c:v>
                </c:pt>
                <c:pt idx="348">
                  <c:v>5.9369527145359006E-4</c:v>
                </c:pt>
                <c:pt idx="349">
                  <c:v>5.9252772913018085E-4</c:v>
                </c:pt>
                <c:pt idx="350">
                  <c:v>5.9136018680677163E-4</c:v>
                </c:pt>
                <c:pt idx="351">
                  <c:v>5.9019264448336242E-4</c:v>
                </c:pt>
                <c:pt idx="352">
                  <c:v>5.8902510215995321E-4</c:v>
                </c:pt>
                <c:pt idx="353">
                  <c:v>5.8785755983654399E-4</c:v>
                </c:pt>
                <c:pt idx="354">
                  <c:v>5.8669001751313478E-4</c:v>
                </c:pt>
                <c:pt idx="355">
                  <c:v>5.8552247518972545E-4</c:v>
                </c:pt>
                <c:pt idx="356">
                  <c:v>5.8435493286631635E-4</c:v>
                </c:pt>
                <c:pt idx="357">
                  <c:v>5.8318739054290703E-4</c:v>
                </c:pt>
                <c:pt idx="358">
                  <c:v>5.8201984821949792E-4</c:v>
                </c:pt>
                <c:pt idx="359">
                  <c:v>5.808523058960886E-4</c:v>
                </c:pt>
                <c:pt idx="360">
                  <c:v>5.7968476357267949E-4</c:v>
                </c:pt>
                <c:pt idx="361">
                  <c:v>5.7851722124927017E-4</c:v>
                </c:pt>
                <c:pt idx="362">
                  <c:v>5.7734967892586096E-4</c:v>
                </c:pt>
                <c:pt idx="363">
                  <c:v>5.7618213660245174E-4</c:v>
                </c:pt>
                <c:pt idx="364">
                  <c:v>5.7501459427904253E-4</c:v>
                </c:pt>
                <c:pt idx="365">
                  <c:v>5.7384705195563331E-4</c:v>
                </c:pt>
                <c:pt idx="366">
                  <c:v>5.7267950963222399E-4</c:v>
                </c:pt>
                <c:pt idx="367">
                  <c:v>5.7151196730881489E-4</c:v>
                </c:pt>
                <c:pt idx="368">
                  <c:v>5.7034442498540556E-4</c:v>
                </c:pt>
                <c:pt idx="369">
                  <c:v>5.6917688266199646E-4</c:v>
                </c:pt>
                <c:pt idx="370">
                  <c:v>5.6800934033858714E-4</c:v>
                </c:pt>
                <c:pt idx="371">
                  <c:v>5.6684179801517803E-4</c:v>
                </c:pt>
                <c:pt idx="372">
                  <c:v>5.6567425569176871E-4</c:v>
                </c:pt>
                <c:pt idx="373">
                  <c:v>5.6450671336835949E-4</c:v>
                </c:pt>
                <c:pt idx="374">
                  <c:v>5.6333917104495028E-4</c:v>
                </c:pt>
                <c:pt idx="375">
                  <c:v>5.6217162872154107E-4</c:v>
                </c:pt>
                <c:pt idx="376">
                  <c:v>5.6100408639813185E-4</c:v>
                </c:pt>
                <c:pt idx="377">
                  <c:v>5.5983654407472264E-4</c:v>
                </c:pt>
                <c:pt idx="378">
                  <c:v>5.5866900175131342E-4</c:v>
                </c:pt>
                <c:pt idx="379">
                  <c:v>5.575014594279041E-4</c:v>
                </c:pt>
                <c:pt idx="380">
                  <c:v>5.5633391710449499E-4</c:v>
                </c:pt>
                <c:pt idx="381">
                  <c:v>5.5516637478108567E-4</c:v>
                </c:pt>
                <c:pt idx="382">
                  <c:v>5.5399883245767657E-4</c:v>
                </c:pt>
                <c:pt idx="383">
                  <c:v>5.5283129013426724E-4</c:v>
                </c:pt>
                <c:pt idx="384">
                  <c:v>5.5166374781085803E-4</c:v>
                </c:pt>
                <c:pt idx="385">
                  <c:v>5.5049620548744882E-4</c:v>
                </c:pt>
                <c:pt idx="386">
                  <c:v>5.493286631640396E-4</c:v>
                </c:pt>
                <c:pt idx="387">
                  <c:v>5.4816112084063039E-4</c:v>
                </c:pt>
                <c:pt idx="388">
                  <c:v>5.4699357851722117E-4</c:v>
                </c:pt>
                <c:pt idx="389">
                  <c:v>5.4582603619381196E-4</c:v>
                </c:pt>
                <c:pt idx="390">
                  <c:v>5.4465849387040264E-4</c:v>
                </c:pt>
                <c:pt idx="391">
                  <c:v>5.4349095154699353E-4</c:v>
                </c:pt>
                <c:pt idx="392">
                  <c:v>5.4232340922358421E-4</c:v>
                </c:pt>
                <c:pt idx="393">
                  <c:v>5.411558669001751E-4</c:v>
                </c:pt>
                <c:pt idx="394">
                  <c:v>5.3998832457676578E-4</c:v>
                </c:pt>
                <c:pt idx="395">
                  <c:v>5.3882078225335657E-4</c:v>
                </c:pt>
                <c:pt idx="396">
                  <c:v>5.3765323992994735E-4</c:v>
                </c:pt>
                <c:pt idx="397">
                  <c:v>5.3648569760653814E-4</c:v>
                </c:pt>
                <c:pt idx="398">
                  <c:v>5.3531815528312893E-4</c:v>
                </c:pt>
                <c:pt idx="399">
                  <c:v>5.3415061295971971E-4</c:v>
                </c:pt>
                <c:pt idx="400">
                  <c:v>5.329830706363105E-4</c:v>
                </c:pt>
                <c:pt idx="401">
                  <c:v>5.3181552831290117E-4</c:v>
                </c:pt>
                <c:pt idx="402">
                  <c:v>5.3064798598949207E-4</c:v>
                </c:pt>
                <c:pt idx="403">
                  <c:v>5.2948044366608275E-4</c:v>
                </c:pt>
                <c:pt idx="404">
                  <c:v>5.2831290134267364E-4</c:v>
                </c:pt>
                <c:pt idx="405">
                  <c:v>5.2714535901926432E-4</c:v>
                </c:pt>
                <c:pt idx="406">
                  <c:v>5.259778166958551E-4</c:v>
                </c:pt>
                <c:pt idx="407">
                  <c:v>5.2481027437244589E-4</c:v>
                </c:pt>
                <c:pt idx="408">
                  <c:v>5.2364273204903668E-4</c:v>
                </c:pt>
                <c:pt idx="409">
                  <c:v>5.2247518972562746E-4</c:v>
                </c:pt>
                <c:pt idx="410">
                  <c:v>5.2130764740221825E-4</c:v>
                </c:pt>
                <c:pt idx="411">
                  <c:v>5.2014010507880903E-4</c:v>
                </c:pt>
                <c:pt idx="412">
                  <c:v>5.1897256275539971E-4</c:v>
                </c:pt>
                <c:pt idx="413">
                  <c:v>5.1780502043199061E-4</c:v>
                </c:pt>
                <c:pt idx="414">
                  <c:v>5.1663747810858128E-4</c:v>
                </c:pt>
                <c:pt idx="415">
                  <c:v>5.1546993578517218E-4</c:v>
                </c:pt>
                <c:pt idx="416">
                  <c:v>5.1430239346176286E-4</c:v>
                </c:pt>
                <c:pt idx="417">
                  <c:v>5.1313485113835375E-4</c:v>
                </c:pt>
                <c:pt idx="418">
                  <c:v>5.1196730881494443E-4</c:v>
                </c:pt>
                <c:pt idx="419">
                  <c:v>5.1079976649153521E-4</c:v>
                </c:pt>
                <c:pt idx="420">
                  <c:v>5.09632224168126E-4</c:v>
                </c:pt>
                <c:pt idx="421">
                  <c:v>5.0846468184471679E-4</c:v>
                </c:pt>
                <c:pt idx="422">
                  <c:v>5.0729713952130757E-4</c:v>
                </c:pt>
                <c:pt idx="423">
                  <c:v>5.0612959719789836E-4</c:v>
                </c:pt>
                <c:pt idx="424">
                  <c:v>5.0496205487448914E-4</c:v>
                </c:pt>
                <c:pt idx="425">
                  <c:v>5.0379451255107993E-4</c:v>
                </c:pt>
                <c:pt idx="426">
                  <c:v>5.0262697022767061E-4</c:v>
                </c:pt>
                <c:pt idx="427">
                  <c:v>5.0145942790426139E-4</c:v>
                </c:pt>
                <c:pt idx="428">
                  <c:v>5.0029188558085218E-4</c:v>
                </c:pt>
                <c:pt idx="429">
                  <c:v>4.9912434325744296E-4</c:v>
                </c:pt>
                <c:pt idx="430">
                  <c:v>4.9795680093403375E-4</c:v>
                </c:pt>
                <c:pt idx="431">
                  <c:v>4.9678925861062454E-4</c:v>
                </c:pt>
                <c:pt idx="432">
                  <c:v>4.9562171628721532E-4</c:v>
                </c:pt>
                <c:pt idx="433">
                  <c:v>4.9445417396380611E-4</c:v>
                </c:pt>
                <c:pt idx="434">
                  <c:v>4.9328663164039689E-4</c:v>
                </c:pt>
                <c:pt idx="435">
                  <c:v>4.9211908931698768E-4</c:v>
                </c:pt>
                <c:pt idx="436">
                  <c:v>4.9095154699357847E-4</c:v>
                </c:pt>
                <c:pt idx="437">
                  <c:v>4.8978400467016925E-4</c:v>
                </c:pt>
                <c:pt idx="438">
                  <c:v>4.8861646234675993E-4</c:v>
                </c:pt>
                <c:pt idx="439">
                  <c:v>4.8744892002335072E-4</c:v>
                </c:pt>
                <c:pt idx="440">
                  <c:v>4.862813776999415E-4</c:v>
                </c:pt>
                <c:pt idx="441">
                  <c:v>4.8511383537653229E-4</c:v>
                </c:pt>
                <c:pt idx="442">
                  <c:v>4.8394629305312307E-4</c:v>
                </c:pt>
                <c:pt idx="443">
                  <c:v>4.8277875072971386E-4</c:v>
                </c:pt>
                <c:pt idx="444">
                  <c:v>4.8161120840630465E-4</c:v>
                </c:pt>
                <c:pt idx="445">
                  <c:v>4.8044366608289543E-4</c:v>
                </c:pt>
                <c:pt idx="446">
                  <c:v>4.7927612375948622E-4</c:v>
                </c:pt>
                <c:pt idx="447">
                  <c:v>4.78108581436077E-4</c:v>
                </c:pt>
                <c:pt idx="448">
                  <c:v>4.7694103911266779E-4</c:v>
                </c:pt>
                <c:pt idx="449">
                  <c:v>4.7577349678925847E-4</c:v>
                </c:pt>
                <c:pt idx="450">
                  <c:v>4.7460595446584925E-4</c:v>
                </c:pt>
                <c:pt idx="451">
                  <c:v>4.7343841214244004E-4</c:v>
                </c:pt>
                <c:pt idx="452">
                  <c:v>4.7227086981903082E-4</c:v>
                </c:pt>
                <c:pt idx="453">
                  <c:v>4.7110332749562161E-4</c:v>
                </c:pt>
                <c:pt idx="454">
                  <c:v>4.699357851722124E-4</c:v>
                </c:pt>
                <c:pt idx="455">
                  <c:v>4.6876824284880318E-4</c:v>
                </c:pt>
                <c:pt idx="456">
                  <c:v>4.6760070052539397E-4</c:v>
                </c:pt>
                <c:pt idx="457">
                  <c:v>4.6643315820198475E-4</c:v>
                </c:pt>
                <c:pt idx="458">
                  <c:v>4.6526561587857554E-4</c:v>
                </c:pt>
                <c:pt idx="459">
                  <c:v>4.6409807355516633E-4</c:v>
                </c:pt>
                <c:pt idx="460">
                  <c:v>4.62930531231757E-4</c:v>
                </c:pt>
                <c:pt idx="461">
                  <c:v>4.6176298890834779E-4</c:v>
                </c:pt>
                <c:pt idx="462">
                  <c:v>4.6059544658493858E-4</c:v>
                </c:pt>
                <c:pt idx="463">
                  <c:v>4.5942790426152936E-4</c:v>
                </c:pt>
                <c:pt idx="464">
                  <c:v>4.5826036193812015E-4</c:v>
                </c:pt>
                <c:pt idx="465">
                  <c:v>4.5709281961471093E-4</c:v>
                </c:pt>
                <c:pt idx="466">
                  <c:v>4.5592527729130172E-4</c:v>
                </c:pt>
                <c:pt idx="467">
                  <c:v>4.5475773496789251E-4</c:v>
                </c:pt>
                <c:pt idx="468">
                  <c:v>4.5359019264448329E-4</c:v>
                </c:pt>
                <c:pt idx="469">
                  <c:v>4.5242265032107408E-4</c:v>
                </c:pt>
                <c:pt idx="470">
                  <c:v>4.5125510799766486E-4</c:v>
                </c:pt>
                <c:pt idx="471">
                  <c:v>4.5008756567425565E-4</c:v>
                </c:pt>
                <c:pt idx="472">
                  <c:v>4.4892002335084633E-4</c:v>
                </c:pt>
                <c:pt idx="473">
                  <c:v>4.4775248102743711E-4</c:v>
                </c:pt>
                <c:pt idx="474">
                  <c:v>4.465849387040279E-4</c:v>
                </c:pt>
                <c:pt idx="475">
                  <c:v>4.4541739638061868E-4</c:v>
                </c:pt>
                <c:pt idx="476">
                  <c:v>4.4424985405720947E-4</c:v>
                </c:pt>
                <c:pt idx="477">
                  <c:v>4.4308231173380026E-4</c:v>
                </c:pt>
                <c:pt idx="478">
                  <c:v>4.4191476941039104E-4</c:v>
                </c:pt>
                <c:pt idx="479">
                  <c:v>4.4074722708698183E-4</c:v>
                </c:pt>
                <c:pt idx="480">
                  <c:v>4.3957968476357261E-4</c:v>
                </c:pt>
                <c:pt idx="481">
                  <c:v>4.384121424401634E-4</c:v>
                </c:pt>
                <c:pt idx="482">
                  <c:v>4.3724460011675419E-4</c:v>
                </c:pt>
                <c:pt idx="483">
                  <c:v>4.3607705779334486E-4</c:v>
                </c:pt>
                <c:pt idx="484">
                  <c:v>4.3490951546993565E-4</c:v>
                </c:pt>
                <c:pt idx="485">
                  <c:v>4.3374197314652644E-4</c:v>
                </c:pt>
                <c:pt idx="486">
                  <c:v>4.3257443082311722E-4</c:v>
                </c:pt>
                <c:pt idx="487">
                  <c:v>4.3140688849970801E-4</c:v>
                </c:pt>
                <c:pt idx="488">
                  <c:v>4.3023934617629879E-4</c:v>
                </c:pt>
                <c:pt idx="489">
                  <c:v>4.2907180385288958E-4</c:v>
                </c:pt>
                <c:pt idx="490">
                  <c:v>4.2790426152948037E-4</c:v>
                </c:pt>
                <c:pt idx="491">
                  <c:v>4.2673671920607115E-4</c:v>
                </c:pt>
                <c:pt idx="492">
                  <c:v>4.2556917688266194E-4</c:v>
                </c:pt>
                <c:pt idx="493">
                  <c:v>4.2440163455925272E-4</c:v>
                </c:pt>
                <c:pt idx="494">
                  <c:v>4.232340922358434E-4</c:v>
                </c:pt>
                <c:pt idx="495">
                  <c:v>4.2206654991243419E-4</c:v>
                </c:pt>
                <c:pt idx="496">
                  <c:v>4.2089900758902497E-4</c:v>
                </c:pt>
                <c:pt idx="497">
                  <c:v>4.1973146526561576E-4</c:v>
                </c:pt>
                <c:pt idx="498">
                  <c:v>4.1856392294220654E-4</c:v>
                </c:pt>
                <c:pt idx="499">
                  <c:v>4.1739638061879733E-4</c:v>
                </c:pt>
                <c:pt idx="500">
                  <c:v>4.1622883829538812E-4</c:v>
                </c:pt>
                <c:pt idx="501">
                  <c:v>4.150612959719789E-4</c:v>
                </c:pt>
                <c:pt idx="502">
                  <c:v>4.1389375364856969E-4</c:v>
                </c:pt>
                <c:pt idx="503">
                  <c:v>4.1272621132516047E-4</c:v>
                </c:pt>
                <c:pt idx="504">
                  <c:v>4.1155866900175126E-4</c:v>
                </c:pt>
                <c:pt idx="505">
                  <c:v>4.1039112667834205E-4</c:v>
                </c:pt>
                <c:pt idx="506">
                  <c:v>4.0922358435493272E-4</c:v>
                </c:pt>
                <c:pt idx="507">
                  <c:v>4.0805604203152351E-4</c:v>
                </c:pt>
                <c:pt idx="508">
                  <c:v>4.068884997081143E-4</c:v>
                </c:pt>
                <c:pt idx="509">
                  <c:v>4.0572095738470508E-4</c:v>
                </c:pt>
                <c:pt idx="510">
                  <c:v>4.0455341506129587E-4</c:v>
                </c:pt>
                <c:pt idx="511">
                  <c:v>4.0338587273788665E-4</c:v>
                </c:pt>
                <c:pt idx="512">
                  <c:v>4.0221833041447744E-4</c:v>
                </c:pt>
                <c:pt idx="513">
                  <c:v>4.0105078809106823E-4</c:v>
                </c:pt>
                <c:pt idx="514">
                  <c:v>3.9988324576765901E-4</c:v>
                </c:pt>
                <c:pt idx="515">
                  <c:v>3.987157034442498E-4</c:v>
                </c:pt>
                <c:pt idx="516">
                  <c:v>3.9754816112084058E-4</c:v>
                </c:pt>
                <c:pt idx="517">
                  <c:v>3.9638061879743126E-4</c:v>
                </c:pt>
                <c:pt idx="518">
                  <c:v>3.9521307647402205E-4</c:v>
                </c:pt>
                <c:pt idx="519">
                  <c:v>3.9404553415061283E-4</c:v>
                </c:pt>
                <c:pt idx="520">
                  <c:v>3.9287799182720362E-4</c:v>
                </c:pt>
                <c:pt idx="521">
                  <c:v>3.917104495037944E-4</c:v>
                </c:pt>
                <c:pt idx="522">
                  <c:v>3.9054290718038519E-4</c:v>
                </c:pt>
                <c:pt idx="523">
                  <c:v>3.8937536485697598E-4</c:v>
                </c:pt>
                <c:pt idx="524">
                  <c:v>3.8820782253356676E-4</c:v>
                </c:pt>
                <c:pt idx="525">
                  <c:v>3.8704028021015755E-4</c:v>
                </c:pt>
                <c:pt idx="526">
                  <c:v>3.8587273788674833E-4</c:v>
                </c:pt>
                <c:pt idx="527">
                  <c:v>3.8470519556333912E-4</c:v>
                </c:pt>
                <c:pt idx="528">
                  <c:v>3.8353765323992991E-4</c:v>
                </c:pt>
                <c:pt idx="529">
                  <c:v>3.8237011091652058E-4</c:v>
                </c:pt>
                <c:pt idx="530">
                  <c:v>3.8120256859311137E-4</c:v>
                </c:pt>
                <c:pt idx="531">
                  <c:v>3.8003502626970216E-4</c:v>
                </c:pt>
                <c:pt idx="532">
                  <c:v>3.7886748394629294E-4</c:v>
                </c:pt>
                <c:pt idx="533">
                  <c:v>3.7769994162288373E-4</c:v>
                </c:pt>
                <c:pt idx="534">
                  <c:v>3.7653239929947451E-4</c:v>
                </c:pt>
                <c:pt idx="535">
                  <c:v>3.753648569760653E-4</c:v>
                </c:pt>
                <c:pt idx="536">
                  <c:v>3.7419731465265609E-4</c:v>
                </c:pt>
                <c:pt idx="537">
                  <c:v>3.7302977232924687E-4</c:v>
                </c:pt>
                <c:pt idx="538">
                  <c:v>3.7186223000583766E-4</c:v>
                </c:pt>
                <c:pt idx="539">
                  <c:v>3.7069468768242844E-4</c:v>
                </c:pt>
                <c:pt idx="540">
                  <c:v>3.6952714535901912E-4</c:v>
                </c:pt>
                <c:pt idx="541">
                  <c:v>3.6835960303560991E-4</c:v>
                </c:pt>
                <c:pt idx="542">
                  <c:v>3.6719206071220069E-4</c:v>
                </c:pt>
                <c:pt idx="543">
                  <c:v>3.6602451838879148E-4</c:v>
                </c:pt>
                <c:pt idx="544">
                  <c:v>3.6485697606538226E-4</c:v>
                </c:pt>
                <c:pt idx="545">
                  <c:v>3.6368943374197305E-4</c:v>
                </c:pt>
                <c:pt idx="546">
                  <c:v>3.6252189141856384E-4</c:v>
                </c:pt>
                <c:pt idx="547">
                  <c:v>3.6135434909515462E-4</c:v>
                </c:pt>
                <c:pt idx="548">
                  <c:v>3.6018680677174541E-4</c:v>
                </c:pt>
                <c:pt idx="549">
                  <c:v>3.5901926444833619E-4</c:v>
                </c:pt>
                <c:pt idx="550">
                  <c:v>3.5785172212492698E-4</c:v>
                </c:pt>
                <c:pt idx="551">
                  <c:v>3.5668417980151766E-4</c:v>
                </c:pt>
                <c:pt idx="552">
                  <c:v>3.5551663747810844E-4</c:v>
                </c:pt>
                <c:pt idx="553">
                  <c:v>3.5434909515469923E-4</c:v>
                </c:pt>
                <c:pt idx="554">
                  <c:v>3.5318155283129002E-4</c:v>
                </c:pt>
                <c:pt idx="555">
                  <c:v>3.520140105078808E-4</c:v>
                </c:pt>
                <c:pt idx="556">
                  <c:v>3.5084646818447159E-4</c:v>
                </c:pt>
                <c:pt idx="557">
                  <c:v>3.4967892586106237E-4</c:v>
                </c:pt>
                <c:pt idx="558">
                  <c:v>3.4851138353765316E-4</c:v>
                </c:pt>
                <c:pt idx="559">
                  <c:v>3.4734384121424395E-4</c:v>
                </c:pt>
                <c:pt idx="560">
                  <c:v>3.4617629889083473E-4</c:v>
                </c:pt>
                <c:pt idx="561">
                  <c:v>3.4500875656742552E-4</c:v>
                </c:pt>
                <c:pt idx="562">
                  <c:v>3.438412142440163E-4</c:v>
                </c:pt>
                <c:pt idx="563">
                  <c:v>3.4267367192060698E-4</c:v>
                </c:pt>
                <c:pt idx="564">
                  <c:v>3.4150612959719777E-4</c:v>
                </c:pt>
                <c:pt idx="565">
                  <c:v>3.4033858727378855E-4</c:v>
                </c:pt>
                <c:pt idx="566">
                  <c:v>3.3917104495037934E-4</c:v>
                </c:pt>
                <c:pt idx="567">
                  <c:v>3.3800350262697012E-4</c:v>
                </c:pt>
                <c:pt idx="568">
                  <c:v>3.3683596030356091E-4</c:v>
                </c:pt>
                <c:pt idx="569">
                  <c:v>3.356684179801517E-4</c:v>
                </c:pt>
                <c:pt idx="570">
                  <c:v>3.3450087565674248E-4</c:v>
                </c:pt>
                <c:pt idx="571">
                  <c:v>3.3333333333333327E-4</c:v>
                </c:pt>
                <c:pt idx="572">
                  <c:v>3.3216579100992405E-4</c:v>
                </c:pt>
                <c:pt idx="573">
                  <c:v>3.3099824868651484E-4</c:v>
                </c:pt>
                <c:pt idx="574">
                  <c:v>3.2983070636310552E-4</c:v>
                </c:pt>
                <c:pt idx="575">
                  <c:v>3.286631640396963E-4</c:v>
                </c:pt>
                <c:pt idx="576">
                  <c:v>3.2749562171628709E-4</c:v>
                </c:pt>
                <c:pt idx="577">
                  <c:v>3.2632807939287788E-4</c:v>
                </c:pt>
                <c:pt idx="578">
                  <c:v>3.2516053706946866E-4</c:v>
                </c:pt>
                <c:pt idx="579">
                  <c:v>3.2399299474605945E-4</c:v>
                </c:pt>
                <c:pt idx="580">
                  <c:v>3.2282545242265023E-4</c:v>
                </c:pt>
                <c:pt idx="581">
                  <c:v>3.2165791009924102E-4</c:v>
                </c:pt>
                <c:pt idx="582">
                  <c:v>3.2049036777583181E-4</c:v>
                </c:pt>
                <c:pt idx="583">
                  <c:v>3.1932282545242259E-4</c:v>
                </c:pt>
                <c:pt idx="584">
                  <c:v>3.1815528312901338E-4</c:v>
                </c:pt>
                <c:pt idx="585">
                  <c:v>3.1698774080560405E-4</c:v>
                </c:pt>
                <c:pt idx="586">
                  <c:v>3.1582019848219484E-4</c:v>
                </c:pt>
                <c:pt idx="587">
                  <c:v>3.1465265615878563E-4</c:v>
                </c:pt>
                <c:pt idx="588">
                  <c:v>3.1348511383537641E-4</c:v>
                </c:pt>
                <c:pt idx="589">
                  <c:v>3.123175715119672E-4</c:v>
                </c:pt>
                <c:pt idx="590">
                  <c:v>3.1115002918855798E-4</c:v>
                </c:pt>
                <c:pt idx="591">
                  <c:v>3.0998248686514877E-4</c:v>
                </c:pt>
                <c:pt idx="592">
                  <c:v>3.0881494454173956E-4</c:v>
                </c:pt>
                <c:pt idx="593">
                  <c:v>3.0764740221833034E-4</c:v>
                </c:pt>
                <c:pt idx="594">
                  <c:v>3.0647985989492113E-4</c:v>
                </c:pt>
                <c:pt idx="595">
                  <c:v>3.0531231757151191E-4</c:v>
                </c:pt>
                <c:pt idx="596">
                  <c:v>3.041447752481027E-4</c:v>
                </c:pt>
                <c:pt idx="597">
                  <c:v>3.0297723292469338E-4</c:v>
                </c:pt>
                <c:pt idx="598">
                  <c:v>3.0180969060128416E-4</c:v>
                </c:pt>
                <c:pt idx="599">
                  <c:v>3.0064214827787495E-4</c:v>
                </c:pt>
                <c:pt idx="600">
                  <c:v>2.9947460595446574E-4</c:v>
                </c:pt>
                <c:pt idx="601">
                  <c:v>2.9830706363105652E-4</c:v>
                </c:pt>
                <c:pt idx="602">
                  <c:v>2.9713952130764731E-4</c:v>
                </c:pt>
                <c:pt idx="603">
                  <c:v>2.9597197898423809E-4</c:v>
                </c:pt>
                <c:pt idx="604">
                  <c:v>2.9480443666082888E-4</c:v>
                </c:pt>
                <c:pt idx="605">
                  <c:v>2.9363689433741966E-4</c:v>
                </c:pt>
                <c:pt idx="606">
                  <c:v>2.9246935201401045E-4</c:v>
                </c:pt>
                <c:pt idx="607">
                  <c:v>2.9130180969060124E-4</c:v>
                </c:pt>
                <c:pt idx="608">
                  <c:v>2.9013426736719191E-4</c:v>
                </c:pt>
                <c:pt idx="609">
                  <c:v>2.889667250437827E-4</c:v>
                </c:pt>
                <c:pt idx="610">
                  <c:v>2.8779918272037349E-4</c:v>
                </c:pt>
                <c:pt idx="611">
                  <c:v>2.8663164039696427E-4</c:v>
                </c:pt>
                <c:pt idx="612">
                  <c:v>2.8546409807355506E-4</c:v>
                </c:pt>
                <c:pt idx="613">
                  <c:v>2.8429655575014584E-4</c:v>
                </c:pt>
                <c:pt idx="614">
                  <c:v>2.8312901342673663E-4</c:v>
                </c:pt>
                <c:pt idx="615">
                  <c:v>2.8196147110332742E-4</c:v>
                </c:pt>
                <c:pt idx="616">
                  <c:v>2.807939287799182E-4</c:v>
                </c:pt>
                <c:pt idx="617">
                  <c:v>2.7962638645650899E-4</c:v>
                </c:pt>
                <c:pt idx="618">
                  <c:v>2.7845884413309977E-4</c:v>
                </c:pt>
                <c:pt idx="619">
                  <c:v>2.7729130180969056E-4</c:v>
                </c:pt>
                <c:pt idx="620">
                  <c:v>2.7612375948628124E-4</c:v>
                </c:pt>
                <c:pt idx="621">
                  <c:v>2.7495621716287202E-4</c:v>
                </c:pt>
                <c:pt idx="622">
                  <c:v>2.7378867483946281E-4</c:v>
                </c:pt>
                <c:pt idx="623">
                  <c:v>2.726211325160536E-4</c:v>
                </c:pt>
                <c:pt idx="624">
                  <c:v>2.7145359019264438E-4</c:v>
                </c:pt>
                <c:pt idx="625">
                  <c:v>2.7028604786923517E-4</c:v>
                </c:pt>
                <c:pt idx="626">
                  <c:v>2.6911850554582595E-4</c:v>
                </c:pt>
                <c:pt idx="627">
                  <c:v>2.6795096322241674E-4</c:v>
                </c:pt>
                <c:pt idx="628">
                  <c:v>2.6678342089900752E-4</c:v>
                </c:pt>
                <c:pt idx="629">
                  <c:v>2.6561587857559831E-4</c:v>
                </c:pt>
                <c:pt idx="630">
                  <c:v>2.644483362521891E-4</c:v>
                </c:pt>
                <c:pt idx="631">
                  <c:v>2.6328079392877977E-4</c:v>
                </c:pt>
                <c:pt idx="632">
                  <c:v>2.6211325160537056E-4</c:v>
                </c:pt>
                <c:pt idx="633">
                  <c:v>2.6094570928196135E-4</c:v>
                </c:pt>
                <c:pt idx="634">
                  <c:v>2.5977816695855213E-4</c:v>
                </c:pt>
                <c:pt idx="635">
                  <c:v>2.5861062463514292E-4</c:v>
                </c:pt>
                <c:pt idx="636">
                  <c:v>2.574430823117337E-4</c:v>
                </c:pt>
                <c:pt idx="637">
                  <c:v>2.5627553998832449E-4</c:v>
                </c:pt>
                <c:pt idx="638">
                  <c:v>2.5510799766491528E-4</c:v>
                </c:pt>
                <c:pt idx="639">
                  <c:v>2.5394045534150606E-4</c:v>
                </c:pt>
                <c:pt idx="640">
                  <c:v>2.5277291301809685E-4</c:v>
                </c:pt>
                <c:pt idx="641">
                  <c:v>2.5160537069468763E-4</c:v>
                </c:pt>
                <c:pt idx="642">
                  <c:v>2.5043782837127831E-4</c:v>
                </c:pt>
                <c:pt idx="643">
                  <c:v>2.492702860478691E-4</c:v>
                </c:pt>
                <c:pt idx="644">
                  <c:v>2.4810274372445988E-4</c:v>
                </c:pt>
                <c:pt idx="645">
                  <c:v>2.4693520140105067E-4</c:v>
                </c:pt>
                <c:pt idx="646">
                  <c:v>2.4576765907764146E-4</c:v>
                </c:pt>
                <c:pt idx="647">
                  <c:v>2.4460011675423224E-4</c:v>
                </c:pt>
                <c:pt idx="648">
                  <c:v>2.4343257443082303E-4</c:v>
                </c:pt>
                <c:pt idx="649">
                  <c:v>2.4226503210741381E-4</c:v>
                </c:pt>
                <c:pt idx="650">
                  <c:v>2.410974897840046E-4</c:v>
                </c:pt>
                <c:pt idx="651">
                  <c:v>2.3992994746059538E-4</c:v>
                </c:pt>
                <c:pt idx="652">
                  <c:v>2.3876240513718617E-4</c:v>
                </c:pt>
                <c:pt idx="653">
                  <c:v>2.3759486281377696E-4</c:v>
                </c:pt>
                <c:pt idx="654">
                  <c:v>2.3642732049036763E-4</c:v>
                </c:pt>
                <c:pt idx="655">
                  <c:v>2.3525977816695842E-4</c:v>
                </c:pt>
                <c:pt idx="656">
                  <c:v>2.3409223584354921E-4</c:v>
                </c:pt>
                <c:pt idx="657">
                  <c:v>2.3292469352013999E-4</c:v>
                </c:pt>
                <c:pt idx="658">
                  <c:v>2.3175715119673078E-4</c:v>
                </c:pt>
                <c:pt idx="659">
                  <c:v>2.3058960887332156E-4</c:v>
                </c:pt>
                <c:pt idx="660">
                  <c:v>2.2942206654991235E-4</c:v>
                </c:pt>
                <c:pt idx="661">
                  <c:v>2.2825452422650314E-4</c:v>
                </c:pt>
                <c:pt idx="662">
                  <c:v>2.2708698190309392E-4</c:v>
                </c:pt>
                <c:pt idx="663">
                  <c:v>2.2591943957968471E-4</c:v>
                </c:pt>
                <c:pt idx="664">
                  <c:v>2.2475189725627549E-4</c:v>
                </c:pt>
                <c:pt idx="665">
                  <c:v>2.2358435493286617E-4</c:v>
                </c:pt>
                <c:pt idx="666">
                  <c:v>2.2241681260945696E-4</c:v>
                </c:pt>
                <c:pt idx="667">
                  <c:v>2.2124927028604774E-4</c:v>
                </c:pt>
                <c:pt idx="668">
                  <c:v>2.2008172796263853E-4</c:v>
                </c:pt>
                <c:pt idx="669">
                  <c:v>2.1891418563922932E-4</c:v>
                </c:pt>
                <c:pt idx="670">
                  <c:v>2.177466433158201E-4</c:v>
                </c:pt>
                <c:pt idx="671">
                  <c:v>2.1657910099241089E-4</c:v>
                </c:pt>
                <c:pt idx="672">
                  <c:v>2.1541155866900167E-4</c:v>
                </c:pt>
                <c:pt idx="673">
                  <c:v>2.1424401634559246E-4</c:v>
                </c:pt>
                <c:pt idx="674">
                  <c:v>2.1307647402218324E-4</c:v>
                </c:pt>
                <c:pt idx="675">
                  <c:v>2.1190893169877403E-4</c:v>
                </c:pt>
                <c:pt idx="676">
                  <c:v>2.1074138937536471E-4</c:v>
                </c:pt>
                <c:pt idx="677">
                  <c:v>2.0957384705195549E-4</c:v>
                </c:pt>
                <c:pt idx="678">
                  <c:v>2.0840630472854628E-4</c:v>
                </c:pt>
                <c:pt idx="679">
                  <c:v>2.0723876240513707E-4</c:v>
                </c:pt>
                <c:pt idx="680">
                  <c:v>2.0607122008172785E-4</c:v>
                </c:pt>
                <c:pt idx="681">
                  <c:v>2.0490367775831864E-4</c:v>
                </c:pt>
                <c:pt idx="682">
                  <c:v>2.0373613543490942E-4</c:v>
                </c:pt>
                <c:pt idx="683">
                  <c:v>2.0256859311150021E-4</c:v>
                </c:pt>
                <c:pt idx="684">
                  <c:v>2.01401050788091E-4</c:v>
                </c:pt>
                <c:pt idx="685">
                  <c:v>2.0023350846468178E-4</c:v>
                </c:pt>
                <c:pt idx="686">
                  <c:v>1.9906596614127257E-4</c:v>
                </c:pt>
                <c:pt idx="687">
                  <c:v>1.9789842381786335E-4</c:v>
                </c:pt>
                <c:pt idx="688">
                  <c:v>1.9673088149445403E-4</c:v>
                </c:pt>
                <c:pt idx="689">
                  <c:v>1.9556333917104482E-4</c:v>
                </c:pt>
                <c:pt idx="690">
                  <c:v>1.943957968476356E-4</c:v>
                </c:pt>
                <c:pt idx="691">
                  <c:v>1.9322825452422639E-4</c:v>
                </c:pt>
                <c:pt idx="692">
                  <c:v>1.9206071220081718E-4</c:v>
                </c:pt>
                <c:pt idx="693">
                  <c:v>1.9089316987740796E-4</c:v>
                </c:pt>
                <c:pt idx="694">
                  <c:v>1.8972562755399875E-4</c:v>
                </c:pt>
                <c:pt idx="695">
                  <c:v>1.8855808523058953E-4</c:v>
                </c:pt>
                <c:pt idx="696">
                  <c:v>1.8739054290718032E-4</c:v>
                </c:pt>
                <c:pt idx="697">
                  <c:v>1.862230005837711E-4</c:v>
                </c:pt>
                <c:pt idx="698">
                  <c:v>1.8505545826036189E-4</c:v>
                </c:pt>
                <c:pt idx="699">
                  <c:v>1.8388791593695257E-4</c:v>
                </c:pt>
                <c:pt idx="700">
                  <c:v>1.8272037361354335E-4</c:v>
                </c:pt>
                <c:pt idx="701">
                  <c:v>1.8155283129013414E-4</c:v>
                </c:pt>
                <c:pt idx="702">
                  <c:v>1.8038528896672493E-4</c:v>
                </c:pt>
                <c:pt idx="703">
                  <c:v>1.7921774664331571E-4</c:v>
                </c:pt>
                <c:pt idx="704">
                  <c:v>1.780502043199065E-4</c:v>
                </c:pt>
                <c:pt idx="705">
                  <c:v>1.7688266199649728E-4</c:v>
                </c:pt>
                <c:pt idx="706">
                  <c:v>1.7571511967308807E-4</c:v>
                </c:pt>
                <c:pt idx="707">
                  <c:v>1.7454757734967886E-4</c:v>
                </c:pt>
                <c:pt idx="708">
                  <c:v>1.7338003502626964E-4</c:v>
                </c:pt>
                <c:pt idx="709">
                  <c:v>1.7221249270286043E-4</c:v>
                </c:pt>
                <c:pt idx="710">
                  <c:v>1.7104495037945121E-4</c:v>
                </c:pt>
                <c:pt idx="711">
                  <c:v>1.6987740805604189E-4</c:v>
                </c:pt>
                <c:pt idx="712">
                  <c:v>1.6870986573263268E-4</c:v>
                </c:pt>
                <c:pt idx="713">
                  <c:v>1.6754232340922346E-4</c:v>
                </c:pt>
                <c:pt idx="714">
                  <c:v>1.6637478108581425E-4</c:v>
                </c:pt>
                <c:pt idx="715">
                  <c:v>1.6520723876240504E-4</c:v>
                </c:pt>
                <c:pt idx="716">
                  <c:v>1.6403969643899582E-4</c:v>
                </c:pt>
                <c:pt idx="717">
                  <c:v>1.6287215411558661E-4</c:v>
                </c:pt>
                <c:pt idx="718">
                  <c:v>1.6170461179217739E-4</c:v>
                </c:pt>
                <c:pt idx="719">
                  <c:v>1.6053706946876818E-4</c:v>
                </c:pt>
                <c:pt idx="720">
                  <c:v>1.5936952714535896E-4</c:v>
                </c:pt>
                <c:pt idx="721">
                  <c:v>1.5820198482194975E-4</c:v>
                </c:pt>
                <c:pt idx="722">
                  <c:v>1.5703444249854043E-4</c:v>
                </c:pt>
                <c:pt idx="723">
                  <c:v>1.5586690017513121E-4</c:v>
                </c:pt>
                <c:pt idx="724">
                  <c:v>1.54699357851722E-4</c:v>
                </c:pt>
                <c:pt idx="725">
                  <c:v>1.5353181552831279E-4</c:v>
                </c:pt>
                <c:pt idx="726">
                  <c:v>1.5236427320490357E-4</c:v>
                </c:pt>
                <c:pt idx="727">
                  <c:v>1.5119673088149436E-4</c:v>
                </c:pt>
                <c:pt idx="728">
                  <c:v>1.5002918855808514E-4</c:v>
                </c:pt>
                <c:pt idx="729">
                  <c:v>1.4886164623467593E-4</c:v>
                </c:pt>
                <c:pt idx="730">
                  <c:v>1.4769410391126672E-4</c:v>
                </c:pt>
                <c:pt idx="731">
                  <c:v>1.465265615878575E-4</c:v>
                </c:pt>
                <c:pt idx="732">
                  <c:v>1.4535901926444829E-4</c:v>
                </c:pt>
                <c:pt idx="733">
                  <c:v>1.4419147694103897E-4</c:v>
                </c:pt>
                <c:pt idx="734">
                  <c:v>1.4302393461762975E-4</c:v>
                </c:pt>
                <c:pt idx="735">
                  <c:v>1.4185639229422054E-4</c:v>
                </c:pt>
                <c:pt idx="736">
                  <c:v>1.4068884997081132E-4</c:v>
                </c:pt>
                <c:pt idx="737">
                  <c:v>1.3952130764740211E-4</c:v>
                </c:pt>
                <c:pt idx="738">
                  <c:v>1.383537653239929E-4</c:v>
                </c:pt>
                <c:pt idx="739">
                  <c:v>1.3718622300058368E-4</c:v>
                </c:pt>
                <c:pt idx="740">
                  <c:v>1.3601868067717447E-4</c:v>
                </c:pt>
                <c:pt idx="741">
                  <c:v>1.3485113835376525E-4</c:v>
                </c:pt>
                <c:pt idx="742">
                  <c:v>1.3368359603035604E-4</c:v>
                </c:pt>
                <c:pt idx="743">
                  <c:v>1.3251605370694682E-4</c:v>
                </c:pt>
                <c:pt idx="744">
                  <c:v>1.3134851138353761E-4</c:v>
                </c:pt>
                <c:pt idx="745">
                  <c:v>1.3018096906012829E-4</c:v>
                </c:pt>
                <c:pt idx="746">
                  <c:v>1.2901342673671907E-4</c:v>
                </c:pt>
                <c:pt idx="747">
                  <c:v>1.2784588441330986E-4</c:v>
                </c:pt>
                <c:pt idx="748">
                  <c:v>1.2667834208990065E-4</c:v>
                </c:pt>
                <c:pt idx="749">
                  <c:v>1.2551079976649143E-4</c:v>
                </c:pt>
                <c:pt idx="750">
                  <c:v>1.2434325744308222E-4</c:v>
                </c:pt>
                <c:pt idx="751">
                  <c:v>1.23175715119673E-4</c:v>
                </c:pt>
                <c:pt idx="752">
                  <c:v>1.2200817279626379E-4</c:v>
                </c:pt>
                <c:pt idx="753">
                  <c:v>1.2084063047285458E-4</c:v>
                </c:pt>
                <c:pt idx="754">
                  <c:v>1.1967308814944536E-4</c:v>
                </c:pt>
                <c:pt idx="755">
                  <c:v>1.1850554582603615E-4</c:v>
                </c:pt>
                <c:pt idx="756">
                  <c:v>1.1733800350262683E-4</c:v>
                </c:pt>
                <c:pt idx="757">
                  <c:v>1.1617046117921761E-4</c:v>
                </c:pt>
                <c:pt idx="758">
                  <c:v>1.150029188558084E-4</c:v>
                </c:pt>
                <c:pt idx="759">
                  <c:v>1.1383537653239918E-4</c:v>
                </c:pt>
                <c:pt idx="760">
                  <c:v>1.1266783420898997E-4</c:v>
                </c:pt>
                <c:pt idx="761">
                  <c:v>1.1150029188558076E-4</c:v>
                </c:pt>
                <c:pt idx="762">
                  <c:v>1.1033274956217154E-4</c:v>
                </c:pt>
                <c:pt idx="763">
                  <c:v>1.0916520723876233E-4</c:v>
                </c:pt>
                <c:pt idx="764">
                  <c:v>1.0799766491535311E-4</c:v>
                </c:pt>
                <c:pt idx="765">
                  <c:v>1.068301225919439E-4</c:v>
                </c:pt>
                <c:pt idx="766">
                  <c:v>1.0566258026853468E-4</c:v>
                </c:pt>
                <c:pt idx="767">
                  <c:v>1.0449503794512536E-4</c:v>
                </c:pt>
                <c:pt idx="768">
                  <c:v>1.0332749562171615E-4</c:v>
                </c:pt>
                <c:pt idx="769">
                  <c:v>1.0215995329830693E-4</c:v>
                </c:pt>
                <c:pt idx="770">
                  <c:v>1.0099241097489772E-4</c:v>
                </c:pt>
                <c:pt idx="771">
                  <c:v>9.9824868651488506E-5</c:v>
                </c:pt>
                <c:pt idx="772">
                  <c:v>9.8657326328079292E-5</c:v>
                </c:pt>
                <c:pt idx="773">
                  <c:v>9.7489784004670078E-5</c:v>
                </c:pt>
                <c:pt idx="774">
                  <c:v>9.6322241681260864E-5</c:v>
                </c:pt>
                <c:pt idx="775">
                  <c:v>9.515469935785165E-5</c:v>
                </c:pt>
                <c:pt idx="776">
                  <c:v>9.3987157034442436E-5</c:v>
                </c:pt>
                <c:pt idx="777">
                  <c:v>9.2819614711033222E-5</c:v>
                </c:pt>
                <c:pt idx="778">
                  <c:v>9.1652072387624008E-5</c:v>
                </c:pt>
                <c:pt idx="779">
                  <c:v>9.0484530064214685E-5</c:v>
                </c:pt>
                <c:pt idx="780">
                  <c:v>8.9316987740805471E-5</c:v>
                </c:pt>
                <c:pt idx="781">
                  <c:v>8.8149445417396257E-5</c:v>
                </c:pt>
                <c:pt idx="782">
                  <c:v>8.6981903093987043E-5</c:v>
                </c:pt>
                <c:pt idx="783">
                  <c:v>8.5814360770577829E-5</c:v>
                </c:pt>
                <c:pt idx="784">
                  <c:v>8.4646818447168615E-5</c:v>
                </c:pt>
                <c:pt idx="785">
                  <c:v>8.3479276123759401E-5</c:v>
                </c:pt>
                <c:pt idx="786">
                  <c:v>8.2311733800350187E-5</c:v>
                </c:pt>
                <c:pt idx="787">
                  <c:v>8.1144191476940973E-5</c:v>
                </c:pt>
                <c:pt idx="788">
                  <c:v>7.9976649153531759E-5</c:v>
                </c:pt>
                <c:pt idx="789">
                  <c:v>7.8809106830122545E-5</c:v>
                </c:pt>
                <c:pt idx="790">
                  <c:v>7.7641564506713222E-5</c:v>
                </c:pt>
                <c:pt idx="791">
                  <c:v>7.6474022183304008E-5</c:v>
                </c:pt>
                <c:pt idx="792">
                  <c:v>7.5306479859894794E-5</c:v>
                </c:pt>
                <c:pt idx="793">
                  <c:v>7.413893753648558E-5</c:v>
                </c:pt>
                <c:pt idx="794">
                  <c:v>7.2971395213076366E-5</c:v>
                </c:pt>
                <c:pt idx="795">
                  <c:v>7.1803852889667152E-5</c:v>
                </c:pt>
                <c:pt idx="796">
                  <c:v>7.0636310566257938E-5</c:v>
                </c:pt>
                <c:pt idx="797">
                  <c:v>6.9468768242848724E-5</c:v>
                </c:pt>
                <c:pt idx="798">
                  <c:v>6.830122591943951E-5</c:v>
                </c:pt>
                <c:pt idx="799">
                  <c:v>6.7133683596030296E-5</c:v>
                </c:pt>
                <c:pt idx="800">
                  <c:v>6.5966141272621082E-5</c:v>
                </c:pt>
                <c:pt idx="801">
                  <c:v>6.4798598949211868E-5</c:v>
                </c:pt>
                <c:pt idx="802">
                  <c:v>6.3631056625802545E-5</c:v>
                </c:pt>
                <c:pt idx="803">
                  <c:v>6.2463514302393331E-5</c:v>
                </c:pt>
                <c:pt idx="804">
                  <c:v>6.1295971978984117E-5</c:v>
                </c:pt>
                <c:pt idx="805">
                  <c:v>6.0128429655574903E-5</c:v>
                </c:pt>
                <c:pt idx="806">
                  <c:v>5.8960887332165689E-5</c:v>
                </c:pt>
                <c:pt idx="807">
                  <c:v>5.7793345008756475E-5</c:v>
                </c:pt>
                <c:pt idx="808">
                  <c:v>5.6625802685347261E-5</c:v>
                </c:pt>
                <c:pt idx="809">
                  <c:v>5.5458260361938047E-5</c:v>
                </c:pt>
                <c:pt idx="810">
                  <c:v>5.4290718038528833E-5</c:v>
                </c:pt>
                <c:pt idx="811">
                  <c:v>5.3123175715119619E-5</c:v>
                </c:pt>
                <c:pt idx="812">
                  <c:v>5.1955633391710405E-5</c:v>
                </c:pt>
                <c:pt idx="813">
                  <c:v>5.0788091068301082E-5</c:v>
                </c:pt>
                <c:pt idx="814">
                  <c:v>4.9620548744891868E-5</c:v>
                </c:pt>
                <c:pt idx="815">
                  <c:v>4.8453006421482654E-5</c:v>
                </c:pt>
                <c:pt idx="816">
                  <c:v>4.728546409807344E-5</c:v>
                </c:pt>
                <c:pt idx="817">
                  <c:v>4.6117921774664226E-5</c:v>
                </c:pt>
                <c:pt idx="818">
                  <c:v>4.4950379451255012E-5</c:v>
                </c:pt>
                <c:pt idx="819">
                  <c:v>4.3782837127845798E-5</c:v>
                </c:pt>
                <c:pt idx="820">
                  <c:v>4.2615294804436584E-5</c:v>
                </c:pt>
                <c:pt idx="821">
                  <c:v>4.144775248102737E-5</c:v>
                </c:pt>
                <c:pt idx="822">
                  <c:v>4.0280210157618156E-5</c:v>
                </c:pt>
                <c:pt idx="823">
                  <c:v>3.9112667834208942E-5</c:v>
                </c:pt>
                <c:pt idx="824">
                  <c:v>3.7945125510799619E-5</c:v>
                </c:pt>
                <c:pt idx="825">
                  <c:v>3.6777583187390405E-5</c:v>
                </c:pt>
                <c:pt idx="826">
                  <c:v>3.5610040863981191E-5</c:v>
                </c:pt>
                <c:pt idx="827">
                  <c:v>3.4442498540571977E-5</c:v>
                </c:pt>
                <c:pt idx="828">
                  <c:v>3.3274956217162763E-5</c:v>
                </c:pt>
                <c:pt idx="829">
                  <c:v>3.2107413893753549E-5</c:v>
                </c:pt>
                <c:pt idx="830">
                  <c:v>3.0939871570344335E-5</c:v>
                </c:pt>
                <c:pt idx="831">
                  <c:v>2.9772329246935121E-5</c:v>
                </c:pt>
                <c:pt idx="832">
                  <c:v>2.8604786923525907E-5</c:v>
                </c:pt>
                <c:pt idx="833">
                  <c:v>2.7437244600116693E-5</c:v>
                </c:pt>
                <c:pt idx="834">
                  <c:v>2.6269702276707479E-5</c:v>
                </c:pt>
                <c:pt idx="835">
                  <c:v>2.5102159953298265E-5</c:v>
                </c:pt>
                <c:pt idx="836">
                  <c:v>2.3934617629889051E-5</c:v>
                </c:pt>
                <c:pt idx="837">
                  <c:v>2.2767075306479728E-5</c:v>
                </c:pt>
                <c:pt idx="838">
                  <c:v>2.1599532983070623E-5</c:v>
                </c:pt>
                <c:pt idx="839">
                  <c:v>2.04319906596613E-5</c:v>
                </c:pt>
                <c:pt idx="840">
                  <c:v>1.9264448336252194E-5</c:v>
                </c:pt>
                <c:pt idx="841">
                  <c:v>1.8096906012842872E-5</c:v>
                </c:pt>
                <c:pt idx="842">
                  <c:v>1.692936368943355E-5</c:v>
                </c:pt>
                <c:pt idx="843">
                  <c:v>1.5761821366024444E-5</c:v>
                </c:pt>
                <c:pt idx="844">
                  <c:v>1.4594279042615121E-5</c:v>
                </c:pt>
                <c:pt idx="845">
                  <c:v>1.3426736719206016E-5</c:v>
                </c:pt>
                <c:pt idx="846">
                  <c:v>1.2259194395796693E-5</c:v>
                </c:pt>
                <c:pt idx="847">
                  <c:v>1.1091652072387588E-5</c:v>
                </c:pt>
                <c:pt idx="848">
                  <c:v>9.9241097489782652E-6</c:v>
                </c:pt>
                <c:pt idx="849">
                  <c:v>8.7565674255691596E-6</c:v>
                </c:pt>
                <c:pt idx="850">
                  <c:v>7.5890251021598371E-6</c:v>
                </c:pt>
                <c:pt idx="851">
                  <c:v>6.4214827787507315E-6</c:v>
                </c:pt>
                <c:pt idx="852">
                  <c:v>5.253940455341409E-6</c:v>
                </c:pt>
                <c:pt idx="853">
                  <c:v>4.0863981319320865E-6</c:v>
                </c:pt>
                <c:pt idx="854">
                  <c:v>2.9188558085229809E-6</c:v>
                </c:pt>
                <c:pt idx="855">
                  <c:v>1.7513134851136584E-6</c:v>
                </c:pt>
                <c:pt idx="856">
                  <c:v>5.8377116170455282E-7</c:v>
                </c:pt>
                <c:pt idx="857">
                  <c:v>-5.8377116170476966E-7</c:v>
                </c:pt>
                <c:pt idx="858">
                  <c:v>-1.7513134851138753E-6</c:v>
                </c:pt>
                <c:pt idx="859">
                  <c:v>-2.9188558085231978E-6</c:v>
                </c:pt>
                <c:pt idx="860">
                  <c:v>-4.0863981319323034E-6</c:v>
                </c:pt>
                <c:pt idx="861">
                  <c:v>-5.2539404553416259E-6</c:v>
                </c:pt>
                <c:pt idx="862">
                  <c:v>-6.4214827787507315E-6</c:v>
                </c:pt>
                <c:pt idx="863">
                  <c:v>-7.589025102160054E-6</c:v>
                </c:pt>
                <c:pt idx="864">
                  <c:v>-8.7565674255693764E-6</c:v>
                </c:pt>
                <c:pt idx="865">
                  <c:v>-9.9241097489784821E-6</c:v>
                </c:pt>
                <c:pt idx="866">
                  <c:v>-1.1091652072387805E-5</c:v>
                </c:pt>
                <c:pt idx="867">
                  <c:v>-1.225919439579691E-5</c:v>
                </c:pt>
                <c:pt idx="868">
                  <c:v>-1.3426736719206233E-5</c:v>
                </c:pt>
                <c:pt idx="869">
                  <c:v>-1.4594279042615338E-5</c:v>
                </c:pt>
                <c:pt idx="870">
                  <c:v>-1.5761821366024661E-5</c:v>
                </c:pt>
                <c:pt idx="871">
                  <c:v>-1.6929363689433766E-5</c:v>
                </c:pt>
                <c:pt idx="872">
                  <c:v>-1.8096906012843089E-5</c:v>
                </c:pt>
                <c:pt idx="873">
                  <c:v>-1.9264448336252194E-5</c:v>
                </c:pt>
                <c:pt idx="874">
                  <c:v>-2.0431990659661517E-5</c:v>
                </c:pt>
                <c:pt idx="875">
                  <c:v>-2.1599532983070623E-5</c:v>
                </c:pt>
                <c:pt idx="876">
                  <c:v>-2.2767075306479945E-5</c:v>
                </c:pt>
                <c:pt idx="877">
                  <c:v>-2.3934617629889268E-5</c:v>
                </c:pt>
                <c:pt idx="878">
                  <c:v>-2.5102159953298373E-5</c:v>
                </c:pt>
                <c:pt idx="879">
                  <c:v>-2.6269702276707696E-5</c:v>
                </c:pt>
                <c:pt idx="880">
                  <c:v>-2.7437244600116801E-5</c:v>
                </c:pt>
                <c:pt idx="881">
                  <c:v>-2.8604786923526124E-5</c:v>
                </c:pt>
                <c:pt idx="882">
                  <c:v>-2.9772329246935229E-5</c:v>
                </c:pt>
                <c:pt idx="883">
                  <c:v>-3.0939871570344552E-5</c:v>
                </c:pt>
                <c:pt idx="884">
                  <c:v>-3.2107413893753657E-5</c:v>
                </c:pt>
                <c:pt idx="885">
                  <c:v>-3.327495621716298E-5</c:v>
                </c:pt>
                <c:pt idx="886">
                  <c:v>-3.4442498540572086E-5</c:v>
                </c:pt>
                <c:pt idx="887">
                  <c:v>-3.5610040863981408E-5</c:v>
                </c:pt>
                <c:pt idx="888">
                  <c:v>-3.6777583187390731E-5</c:v>
                </c:pt>
                <c:pt idx="889">
                  <c:v>-3.7945125510799836E-5</c:v>
                </c:pt>
                <c:pt idx="890">
                  <c:v>-3.9112667834209159E-5</c:v>
                </c:pt>
                <c:pt idx="891">
                  <c:v>-4.0280210157618264E-5</c:v>
                </c:pt>
                <c:pt idx="892">
                  <c:v>-4.1447752481027587E-5</c:v>
                </c:pt>
                <c:pt idx="893">
                  <c:v>-4.2615294804436692E-5</c:v>
                </c:pt>
                <c:pt idx="894">
                  <c:v>-4.3782837127846015E-5</c:v>
                </c:pt>
                <c:pt idx="895">
                  <c:v>-4.495037945125512E-5</c:v>
                </c:pt>
                <c:pt idx="896">
                  <c:v>-4.6117921774664443E-5</c:v>
                </c:pt>
                <c:pt idx="897">
                  <c:v>-4.7285464098073549E-5</c:v>
                </c:pt>
                <c:pt idx="898">
                  <c:v>-4.8453006421482871E-5</c:v>
                </c:pt>
                <c:pt idx="899">
                  <c:v>-4.9620548744892193E-5</c:v>
                </c:pt>
                <c:pt idx="900">
                  <c:v>-5.0788091068301299E-5</c:v>
                </c:pt>
                <c:pt idx="901">
                  <c:v>-5.1955633391710622E-5</c:v>
                </c:pt>
                <c:pt idx="902">
                  <c:v>-5.3123175715119727E-5</c:v>
                </c:pt>
                <c:pt idx="903">
                  <c:v>-5.429071803852905E-5</c:v>
                </c:pt>
                <c:pt idx="904">
                  <c:v>-5.5458260361938155E-5</c:v>
                </c:pt>
                <c:pt idx="905">
                  <c:v>-5.6625802685347478E-5</c:v>
                </c:pt>
                <c:pt idx="906">
                  <c:v>-5.7793345008756583E-5</c:v>
                </c:pt>
                <c:pt idx="907">
                  <c:v>-5.8960887332165906E-5</c:v>
                </c:pt>
                <c:pt idx="908">
                  <c:v>-6.0128429655575012E-5</c:v>
                </c:pt>
                <c:pt idx="909">
                  <c:v>-6.1295971978984334E-5</c:v>
                </c:pt>
                <c:pt idx="910">
                  <c:v>-6.2463514302393656E-5</c:v>
                </c:pt>
                <c:pt idx="911">
                  <c:v>-6.3631056625802762E-5</c:v>
                </c:pt>
                <c:pt idx="912">
                  <c:v>-6.4798598949212085E-5</c:v>
                </c:pt>
                <c:pt idx="913">
                  <c:v>-6.596614127262119E-5</c:v>
                </c:pt>
                <c:pt idx="914">
                  <c:v>-6.7133683596030513E-5</c:v>
                </c:pt>
                <c:pt idx="915">
                  <c:v>-6.8301225919439618E-5</c:v>
                </c:pt>
                <c:pt idx="916">
                  <c:v>-6.9468768242848941E-5</c:v>
                </c:pt>
                <c:pt idx="917">
                  <c:v>-7.0636310566258046E-5</c:v>
                </c:pt>
                <c:pt idx="918">
                  <c:v>-7.1803852889667369E-5</c:v>
                </c:pt>
                <c:pt idx="919">
                  <c:v>-7.2971395213076475E-5</c:v>
                </c:pt>
                <c:pt idx="920">
                  <c:v>-7.4138937536485797E-5</c:v>
                </c:pt>
                <c:pt idx="921">
                  <c:v>-7.5306479859895119E-5</c:v>
                </c:pt>
                <c:pt idx="922">
                  <c:v>-7.6474022183304225E-5</c:v>
                </c:pt>
                <c:pt idx="923">
                  <c:v>-7.7641564506713548E-5</c:v>
                </c:pt>
                <c:pt idx="924">
                  <c:v>-7.8809106830122653E-5</c:v>
                </c:pt>
                <c:pt idx="925">
                  <c:v>-7.9976649153531976E-5</c:v>
                </c:pt>
                <c:pt idx="926">
                  <c:v>-8.1144191476941081E-5</c:v>
                </c:pt>
                <c:pt idx="927">
                  <c:v>-8.2311733800350404E-5</c:v>
                </c:pt>
                <c:pt idx="928">
                  <c:v>-8.3479276123759509E-5</c:v>
                </c:pt>
                <c:pt idx="929">
                  <c:v>-8.4646818447168832E-5</c:v>
                </c:pt>
                <c:pt idx="930">
                  <c:v>-8.5814360770577938E-5</c:v>
                </c:pt>
                <c:pt idx="931">
                  <c:v>-8.698190309398726E-5</c:v>
                </c:pt>
                <c:pt idx="932">
                  <c:v>-8.8149445417396582E-5</c:v>
                </c:pt>
                <c:pt idx="933">
                  <c:v>-8.9316987740805688E-5</c:v>
                </c:pt>
                <c:pt idx="934">
                  <c:v>-9.0484530064215011E-5</c:v>
                </c:pt>
                <c:pt idx="935">
                  <c:v>-9.1652072387624116E-5</c:v>
                </c:pt>
                <c:pt idx="936">
                  <c:v>-9.2819614711033439E-5</c:v>
                </c:pt>
                <c:pt idx="937">
                  <c:v>-9.3987157034442544E-5</c:v>
                </c:pt>
                <c:pt idx="938">
                  <c:v>-9.5154699357851867E-5</c:v>
                </c:pt>
                <c:pt idx="939">
                  <c:v>-9.6322241681260972E-5</c:v>
                </c:pt>
                <c:pt idx="940">
                  <c:v>-9.7489784004670295E-5</c:v>
                </c:pt>
                <c:pt idx="941">
                  <c:v>-9.8657326328079401E-5</c:v>
                </c:pt>
                <c:pt idx="942">
                  <c:v>-9.9824868651488723E-5</c:v>
                </c:pt>
                <c:pt idx="943">
                  <c:v>-1.0099241097489783E-4</c:v>
                </c:pt>
                <c:pt idx="944">
                  <c:v>-1.0215995329830715E-4</c:v>
                </c:pt>
                <c:pt idx="945">
                  <c:v>-1.0332749562171647E-4</c:v>
                </c:pt>
                <c:pt idx="946">
                  <c:v>-1.0449503794512558E-4</c:v>
                </c:pt>
                <c:pt idx="947">
                  <c:v>-1.056625802685349E-4</c:v>
                </c:pt>
                <c:pt idx="948">
                  <c:v>-1.0683012259194401E-4</c:v>
                </c:pt>
                <c:pt idx="949">
                  <c:v>-1.0799766491535333E-4</c:v>
                </c:pt>
                <c:pt idx="950">
                  <c:v>-1.0916520723876244E-4</c:v>
                </c:pt>
                <c:pt idx="951">
                  <c:v>-1.1033274956217176E-4</c:v>
                </c:pt>
                <c:pt idx="952">
                  <c:v>-1.1150029188558086E-4</c:v>
                </c:pt>
                <c:pt idx="953">
                  <c:v>-1.1266783420899019E-4</c:v>
                </c:pt>
                <c:pt idx="954">
                  <c:v>-1.1383537653239929E-4</c:v>
                </c:pt>
                <c:pt idx="955">
                  <c:v>-1.1500291885580861E-4</c:v>
                </c:pt>
                <c:pt idx="956">
                  <c:v>-1.1617046117921794E-4</c:v>
                </c:pt>
                <c:pt idx="957">
                  <c:v>-1.1733800350262704E-4</c:v>
                </c:pt>
                <c:pt idx="958">
                  <c:v>-1.1850554582603636E-4</c:v>
                </c:pt>
                <c:pt idx="959">
                  <c:v>-1.1967308814944547E-4</c:v>
                </c:pt>
                <c:pt idx="960">
                  <c:v>-1.2084063047285479E-4</c:v>
                </c:pt>
                <c:pt idx="961">
                  <c:v>-1.220081727962639E-4</c:v>
                </c:pt>
                <c:pt idx="962">
                  <c:v>-1.2317571511967322E-4</c:v>
                </c:pt>
                <c:pt idx="963">
                  <c:v>-1.2434325744308233E-4</c:v>
                </c:pt>
                <c:pt idx="964">
                  <c:v>-1.2551079976649165E-4</c:v>
                </c:pt>
                <c:pt idx="965">
                  <c:v>-1.2667834208990075E-4</c:v>
                </c:pt>
                <c:pt idx="966">
                  <c:v>-1.2784588441331008E-4</c:v>
                </c:pt>
                <c:pt idx="967">
                  <c:v>-1.290134267367194E-4</c:v>
                </c:pt>
                <c:pt idx="968">
                  <c:v>-1.3018096906012851E-4</c:v>
                </c:pt>
                <c:pt idx="969">
                  <c:v>-1.3134851138353783E-4</c:v>
                </c:pt>
                <c:pt idx="970">
                  <c:v>-1.3251605370694693E-4</c:v>
                </c:pt>
                <c:pt idx="971">
                  <c:v>-1.3368359603035626E-4</c:v>
                </c:pt>
                <c:pt idx="972">
                  <c:v>-1.3485113835376536E-4</c:v>
                </c:pt>
                <c:pt idx="973">
                  <c:v>-1.3601868067717468E-4</c:v>
                </c:pt>
                <c:pt idx="974">
                  <c:v>-1.3718622300058379E-4</c:v>
                </c:pt>
                <c:pt idx="975">
                  <c:v>-1.3835376532399311E-4</c:v>
                </c:pt>
                <c:pt idx="976">
                  <c:v>-1.3952130764740222E-4</c:v>
                </c:pt>
                <c:pt idx="977">
                  <c:v>-1.4068884997081154E-4</c:v>
                </c:pt>
                <c:pt idx="978">
                  <c:v>-1.4185639229422086E-4</c:v>
                </c:pt>
                <c:pt idx="979">
                  <c:v>-1.4302393461762997E-4</c:v>
                </c:pt>
                <c:pt idx="980">
                  <c:v>-1.4419147694103929E-4</c:v>
                </c:pt>
                <c:pt idx="981">
                  <c:v>-1.453590192644484E-4</c:v>
                </c:pt>
                <c:pt idx="982">
                  <c:v>-1.4652656158785772E-4</c:v>
                </c:pt>
                <c:pt idx="983">
                  <c:v>-1.4769410391126682E-4</c:v>
                </c:pt>
                <c:pt idx="984">
                  <c:v>-1.4886164623467615E-4</c:v>
                </c:pt>
                <c:pt idx="985">
                  <c:v>-1.5002918855808525E-4</c:v>
                </c:pt>
                <c:pt idx="986">
                  <c:v>-1.5119673088149457E-4</c:v>
                </c:pt>
                <c:pt idx="987">
                  <c:v>-1.5236427320490368E-4</c:v>
                </c:pt>
                <c:pt idx="988">
                  <c:v>-1.53531815528313E-4</c:v>
                </c:pt>
                <c:pt idx="989">
                  <c:v>-1.5469935785172233E-4</c:v>
                </c:pt>
                <c:pt idx="990">
                  <c:v>-1.5586690017513143E-4</c:v>
                </c:pt>
                <c:pt idx="991">
                  <c:v>-1.5703444249854075E-4</c:v>
                </c:pt>
                <c:pt idx="992">
                  <c:v>-1.5820198482194986E-4</c:v>
                </c:pt>
                <c:pt idx="993">
                  <c:v>-1.5936952714535918E-4</c:v>
                </c:pt>
                <c:pt idx="994">
                  <c:v>-1.6053706946876829E-4</c:v>
                </c:pt>
                <c:pt idx="995">
                  <c:v>-1.6170461179217761E-4</c:v>
                </c:pt>
                <c:pt idx="996">
                  <c:v>-1.6287215411558672E-4</c:v>
                </c:pt>
                <c:pt idx="997">
                  <c:v>-1.6403969643899604E-4</c:v>
                </c:pt>
                <c:pt idx="998">
                  <c:v>-1.6520723876240514E-4</c:v>
                </c:pt>
                <c:pt idx="999">
                  <c:v>-1.6637478108581447E-4</c:v>
                </c:pt>
                <c:pt idx="1000">
                  <c:v>-1.6754232340922357E-4</c:v>
                </c:pt>
                <c:pt idx="1001">
                  <c:v>-1.6870986573263289E-4</c:v>
                </c:pt>
                <c:pt idx="1002">
                  <c:v>-1.6987740805604222E-4</c:v>
                </c:pt>
                <c:pt idx="1003">
                  <c:v>-1.7104495037945132E-4</c:v>
                </c:pt>
                <c:pt idx="1004">
                  <c:v>-1.7221249270286064E-4</c:v>
                </c:pt>
                <c:pt idx="1005">
                  <c:v>-1.7338003502626975E-4</c:v>
                </c:pt>
                <c:pt idx="1006">
                  <c:v>-1.7454757734967907E-4</c:v>
                </c:pt>
                <c:pt idx="1007">
                  <c:v>-1.7571511967308818E-4</c:v>
                </c:pt>
                <c:pt idx="1008">
                  <c:v>-1.768826619964975E-4</c:v>
                </c:pt>
                <c:pt idx="1009">
                  <c:v>-1.7805020431990661E-4</c:v>
                </c:pt>
                <c:pt idx="1010">
                  <c:v>-1.7921774664331593E-4</c:v>
                </c:pt>
                <c:pt idx="1011">
                  <c:v>-1.8038528896672503E-4</c:v>
                </c:pt>
                <c:pt idx="1012">
                  <c:v>-1.8155283129013436E-4</c:v>
                </c:pt>
                <c:pt idx="1013">
                  <c:v>-1.8272037361354368E-4</c:v>
                </c:pt>
                <c:pt idx="1014">
                  <c:v>-1.8388791593695279E-4</c:v>
                </c:pt>
                <c:pt idx="1015">
                  <c:v>-1.8505545826036211E-4</c:v>
                </c:pt>
                <c:pt idx="1016">
                  <c:v>-1.8622300058377121E-4</c:v>
                </c:pt>
                <c:pt idx="1017">
                  <c:v>-1.8739054290718054E-4</c:v>
                </c:pt>
                <c:pt idx="1018">
                  <c:v>-1.8855808523058964E-4</c:v>
                </c:pt>
                <c:pt idx="1019">
                  <c:v>-1.8972562755399896E-4</c:v>
                </c:pt>
                <c:pt idx="1020">
                  <c:v>-1.9089316987740807E-4</c:v>
                </c:pt>
                <c:pt idx="1021">
                  <c:v>-1.9206071220081739E-4</c:v>
                </c:pt>
                <c:pt idx="1022">
                  <c:v>-1.932282545242265E-4</c:v>
                </c:pt>
                <c:pt idx="1023">
                  <c:v>-1.9439579684763582E-4</c:v>
                </c:pt>
                <c:pt idx="1024">
                  <c:v>-1.9556333917104514E-4</c:v>
                </c:pt>
                <c:pt idx="1025">
                  <c:v>-1.9673088149445425E-4</c:v>
                </c:pt>
                <c:pt idx="1026">
                  <c:v>-1.9789842381786357E-4</c:v>
                </c:pt>
                <c:pt idx="1027">
                  <c:v>-1.9906596614127268E-4</c:v>
                </c:pt>
                <c:pt idx="1028">
                  <c:v>-2.00233508464682E-4</c:v>
                </c:pt>
                <c:pt idx="1029">
                  <c:v>-2.014010507880911E-4</c:v>
                </c:pt>
                <c:pt idx="1030">
                  <c:v>-2.0256859311150043E-4</c:v>
                </c:pt>
                <c:pt idx="1031">
                  <c:v>-2.0373613543490953E-4</c:v>
                </c:pt>
                <c:pt idx="1032">
                  <c:v>-2.0490367775831885E-4</c:v>
                </c:pt>
                <c:pt idx="1033">
                  <c:v>-2.0607122008172796E-4</c:v>
                </c:pt>
                <c:pt idx="1034">
                  <c:v>-2.0723876240513728E-4</c:v>
                </c:pt>
                <c:pt idx="1035">
                  <c:v>-2.0840630472854661E-4</c:v>
                </c:pt>
                <c:pt idx="1036">
                  <c:v>-2.0957384705195571E-4</c:v>
                </c:pt>
                <c:pt idx="1037">
                  <c:v>-2.1074138937536503E-4</c:v>
                </c:pt>
                <c:pt idx="1038">
                  <c:v>-2.1190893169877414E-4</c:v>
                </c:pt>
                <c:pt idx="1039">
                  <c:v>-2.1307647402218346E-4</c:v>
                </c:pt>
                <c:pt idx="1040">
                  <c:v>-2.1424401634559257E-4</c:v>
                </c:pt>
                <c:pt idx="1041">
                  <c:v>-2.1541155866900189E-4</c:v>
                </c:pt>
                <c:pt idx="1042">
                  <c:v>-2.16579100992411E-4</c:v>
                </c:pt>
                <c:pt idx="1043">
                  <c:v>-2.1774664331582032E-4</c:v>
                </c:pt>
                <c:pt idx="1044">
                  <c:v>-2.1891418563922942E-4</c:v>
                </c:pt>
                <c:pt idx="1045">
                  <c:v>-2.2008172796263875E-4</c:v>
                </c:pt>
                <c:pt idx="1046">
                  <c:v>-2.2124927028604807E-4</c:v>
                </c:pt>
                <c:pt idx="1047">
                  <c:v>-2.2241681260945717E-4</c:v>
                </c:pt>
                <c:pt idx="1048">
                  <c:v>-2.235843549328665E-4</c:v>
                </c:pt>
                <c:pt idx="1049">
                  <c:v>-2.247518972562756E-4</c:v>
                </c:pt>
                <c:pt idx="1050">
                  <c:v>-2.2591943957968492E-4</c:v>
                </c:pt>
                <c:pt idx="1051">
                  <c:v>-2.2708698190309403E-4</c:v>
                </c:pt>
                <c:pt idx="1052">
                  <c:v>-2.2825452422650335E-4</c:v>
                </c:pt>
                <c:pt idx="1053">
                  <c:v>-2.2942206654991246E-4</c:v>
                </c:pt>
                <c:pt idx="1054">
                  <c:v>-2.3058960887332178E-4</c:v>
                </c:pt>
                <c:pt idx="1055">
                  <c:v>-2.3175715119673089E-4</c:v>
                </c:pt>
                <c:pt idx="1056">
                  <c:v>-2.3292469352014021E-4</c:v>
                </c:pt>
                <c:pt idx="1057">
                  <c:v>-2.3409223584354931E-4</c:v>
                </c:pt>
                <c:pt idx="1058">
                  <c:v>-2.3525977816695864E-4</c:v>
                </c:pt>
                <c:pt idx="1059">
                  <c:v>-2.3642732049036796E-4</c:v>
                </c:pt>
                <c:pt idx="1060">
                  <c:v>-2.3759486281377707E-4</c:v>
                </c:pt>
                <c:pt idx="1061">
                  <c:v>-2.3876240513718639E-4</c:v>
                </c:pt>
                <c:pt idx="1062">
                  <c:v>-2.3992994746059549E-4</c:v>
                </c:pt>
                <c:pt idx="1063">
                  <c:v>-2.4109748978400482E-4</c:v>
                </c:pt>
                <c:pt idx="1064">
                  <c:v>-2.4226503210741392E-4</c:v>
                </c:pt>
                <c:pt idx="1065">
                  <c:v>-2.4343257443082324E-4</c:v>
                </c:pt>
                <c:pt idx="1066">
                  <c:v>-2.4460011675423235E-4</c:v>
                </c:pt>
                <c:pt idx="1067">
                  <c:v>-2.4576765907764167E-4</c:v>
                </c:pt>
                <c:pt idx="1068">
                  <c:v>-2.4693520140105078E-4</c:v>
                </c:pt>
                <c:pt idx="1069">
                  <c:v>-2.481027437244601E-4</c:v>
                </c:pt>
                <c:pt idx="1070">
                  <c:v>-2.4927028604786942E-4</c:v>
                </c:pt>
                <c:pt idx="1071">
                  <c:v>-2.5043782837127853E-4</c:v>
                </c:pt>
                <c:pt idx="1072">
                  <c:v>-2.5160537069468785E-4</c:v>
                </c:pt>
                <c:pt idx="1073">
                  <c:v>-2.5277291301809696E-4</c:v>
                </c:pt>
                <c:pt idx="1074">
                  <c:v>-2.5394045534150628E-4</c:v>
                </c:pt>
                <c:pt idx="1075">
                  <c:v>-2.5510799766491538E-4</c:v>
                </c:pt>
                <c:pt idx="1076">
                  <c:v>-2.5627553998832471E-4</c:v>
                </c:pt>
                <c:pt idx="1077">
                  <c:v>-2.5744308231173381E-4</c:v>
                </c:pt>
                <c:pt idx="1078">
                  <c:v>-2.5861062463514314E-4</c:v>
                </c:pt>
                <c:pt idx="1079">
                  <c:v>-2.5977816695855224E-4</c:v>
                </c:pt>
                <c:pt idx="1080">
                  <c:v>-2.6094570928196156E-4</c:v>
                </c:pt>
                <c:pt idx="1081">
                  <c:v>-2.6211325160537089E-4</c:v>
                </c:pt>
                <c:pt idx="1082">
                  <c:v>-2.6328079392877999E-4</c:v>
                </c:pt>
                <c:pt idx="1083">
                  <c:v>-2.6444833625218931E-4</c:v>
                </c:pt>
                <c:pt idx="1084">
                  <c:v>-2.6561587857559842E-4</c:v>
                </c:pt>
                <c:pt idx="1085">
                  <c:v>-2.6678342089900774E-4</c:v>
                </c:pt>
                <c:pt idx="1086">
                  <c:v>-2.6795096322241685E-4</c:v>
                </c:pt>
                <c:pt idx="1087">
                  <c:v>-2.6911850554582617E-4</c:v>
                </c:pt>
                <c:pt idx="1088">
                  <c:v>-2.7028604786923528E-4</c:v>
                </c:pt>
                <c:pt idx="1089">
                  <c:v>-2.714535901926446E-4</c:v>
                </c:pt>
                <c:pt idx="1090">
                  <c:v>-2.726211325160537E-4</c:v>
                </c:pt>
                <c:pt idx="1091">
                  <c:v>-2.7378867483946303E-4</c:v>
                </c:pt>
                <c:pt idx="1092">
                  <c:v>-2.7495621716287235E-4</c:v>
                </c:pt>
                <c:pt idx="1093">
                  <c:v>-2.7612375948628145E-4</c:v>
                </c:pt>
                <c:pt idx="1094">
                  <c:v>-2.7729130180969078E-4</c:v>
                </c:pt>
                <c:pt idx="1095">
                  <c:v>-2.7845884413309988E-4</c:v>
                </c:pt>
                <c:pt idx="1096">
                  <c:v>-2.796263864565092E-4</c:v>
                </c:pt>
                <c:pt idx="1097">
                  <c:v>-2.8079392877991831E-4</c:v>
                </c:pt>
                <c:pt idx="1098">
                  <c:v>-2.8196147110332763E-4</c:v>
                </c:pt>
                <c:pt idx="1099">
                  <c:v>-2.8312901342673674E-4</c:v>
                </c:pt>
                <c:pt idx="1100">
                  <c:v>-2.8429655575014606E-4</c:v>
                </c:pt>
                <c:pt idx="1101">
                  <c:v>-2.8546409807355517E-4</c:v>
                </c:pt>
                <c:pt idx="1102">
                  <c:v>-2.8663164039696449E-4</c:v>
                </c:pt>
                <c:pt idx="1103">
                  <c:v>-2.8779918272037381E-4</c:v>
                </c:pt>
                <c:pt idx="1104">
                  <c:v>-2.8896672504378292E-4</c:v>
                </c:pt>
                <c:pt idx="1105">
                  <c:v>-2.9013426736719224E-4</c:v>
                </c:pt>
                <c:pt idx="1106">
                  <c:v>-2.9130180969060135E-4</c:v>
                </c:pt>
                <c:pt idx="1107">
                  <c:v>-2.9246935201401067E-4</c:v>
                </c:pt>
                <c:pt idx="1108">
                  <c:v>-2.9363689433741977E-4</c:v>
                </c:pt>
                <c:pt idx="1109">
                  <c:v>-2.948044366608291E-4</c:v>
                </c:pt>
                <c:pt idx="1110">
                  <c:v>-2.959719789842382E-4</c:v>
                </c:pt>
                <c:pt idx="1111">
                  <c:v>-2.9713952130764752E-4</c:v>
                </c:pt>
                <c:pt idx="1112">
                  <c:v>-2.9830706363105663E-4</c:v>
                </c:pt>
                <c:pt idx="1113">
                  <c:v>-2.9947460595446595E-4</c:v>
                </c:pt>
                <c:pt idx="1114">
                  <c:v>-3.0064214827787506E-4</c:v>
                </c:pt>
                <c:pt idx="1115">
                  <c:v>-3.0180969060128438E-4</c:v>
                </c:pt>
                <c:pt idx="1116">
                  <c:v>-3.029772329246937E-4</c:v>
                </c:pt>
                <c:pt idx="1117">
                  <c:v>-3.0414477524810281E-4</c:v>
                </c:pt>
                <c:pt idx="1118">
                  <c:v>-3.0531231757151213E-4</c:v>
                </c:pt>
                <c:pt idx="1119">
                  <c:v>-3.0647985989492124E-4</c:v>
                </c:pt>
                <c:pt idx="1120">
                  <c:v>-3.0764740221833056E-4</c:v>
                </c:pt>
                <c:pt idx="1121">
                  <c:v>-3.0881494454173966E-4</c:v>
                </c:pt>
                <c:pt idx="1122">
                  <c:v>-3.0998248686514899E-4</c:v>
                </c:pt>
                <c:pt idx="1123">
                  <c:v>-3.1115002918855809E-4</c:v>
                </c:pt>
                <c:pt idx="1124">
                  <c:v>-3.1231757151196742E-4</c:v>
                </c:pt>
                <c:pt idx="1125">
                  <c:v>-3.1348511383537652E-4</c:v>
                </c:pt>
                <c:pt idx="1126">
                  <c:v>-3.1465265615878584E-4</c:v>
                </c:pt>
                <c:pt idx="1127">
                  <c:v>-3.1582019848219517E-4</c:v>
                </c:pt>
                <c:pt idx="1128">
                  <c:v>-3.1698774080560427E-4</c:v>
                </c:pt>
                <c:pt idx="1129">
                  <c:v>-3.1815528312901359E-4</c:v>
                </c:pt>
                <c:pt idx="1130">
                  <c:v>-3.193228254524227E-4</c:v>
                </c:pt>
                <c:pt idx="1131">
                  <c:v>-3.2049036777583202E-4</c:v>
                </c:pt>
                <c:pt idx="1132">
                  <c:v>-3.2165791009924113E-4</c:v>
                </c:pt>
                <c:pt idx="1133">
                  <c:v>-3.2282545242265045E-4</c:v>
                </c:pt>
                <c:pt idx="1134">
                  <c:v>-3.2399299474605956E-4</c:v>
                </c:pt>
                <c:pt idx="1135">
                  <c:v>-3.2516053706946888E-4</c:v>
                </c:pt>
                <c:pt idx="1136">
                  <c:v>-3.2632807939287798E-4</c:v>
                </c:pt>
                <c:pt idx="1137">
                  <c:v>-3.2749562171628731E-4</c:v>
                </c:pt>
                <c:pt idx="1138">
                  <c:v>-3.2866316403969663E-4</c:v>
                </c:pt>
                <c:pt idx="1139">
                  <c:v>-3.2983070636310573E-4</c:v>
                </c:pt>
                <c:pt idx="1140">
                  <c:v>-3.3099824868651506E-4</c:v>
                </c:pt>
                <c:pt idx="1141">
                  <c:v>-3.3216579100992416E-4</c:v>
                </c:pt>
                <c:pt idx="1142">
                  <c:v>-3.3333333333333348E-4</c:v>
                </c:pt>
                <c:pt idx="1143">
                  <c:v>-3.3450087565674259E-4</c:v>
                </c:pt>
                <c:pt idx="1144">
                  <c:v>-3.3566841798015191E-4</c:v>
                </c:pt>
                <c:pt idx="1145">
                  <c:v>-3.3683596030356102E-4</c:v>
                </c:pt>
                <c:pt idx="1146">
                  <c:v>-3.3800350262697034E-4</c:v>
                </c:pt>
                <c:pt idx="1147">
                  <c:v>-3.3917104495037945E-4</c:v>
                </c:pt>
                <c:pt idx="1148">
                  <c:v>-3.4033858727378877E-4</c:v>
                </c:pt>
                <c:pt idx="1149">
                  <c:v>-3.4150612959719809E-4</c:v>
                </c:pt>
                <c:pt idx="1150">
                  <c:v>-3.426736719206072E-4</c:v>
                </c:pt>
                <c:pt idx="1151">
                  <c:v>-3.4384121424401652E-4</c:v>
                </c:pt>
                <c:pt idx="1152">
                  <c:v>-3.4500875656742563E-4</c:v>
                </c:pt>
                <c:pt idx="1153">
                  <c:v>-3.4617629889083495E-4</c:v>
                </c:pt>
                <c:pt idx="1154">
                  <c:v>-3.4734384121424405E-4</c:v>
                </c:pt>
                <c:pt idx="1155">
                  <c:v>-3.4851138353765338E-4</c:v>
                </c:pt>
                <c:pt idx="1156">
                  <c:v>-3.4967892586106248E-4</c:v>
                </c:pt>
                <c:pt idx="1157">
                  <c:v>-3.508464681844718E-4</c:v>
                </c:pt>
                <c:pt idx="1158">
                  <c:v>-3.5201401050788091E-4</c:v>
                </c:pt>
                <c:pt idx="1159">
                  <c:v>-3.5318155283129023E-4</c:v>
                </c:pt>
                <c:pt idx="1160">
                  <c:v>-3.5434909515469955E-4</c:v>
                </c:pt>
                <c:pt idx="1161">
                  <c:v>-3.5551663747810866E-4</c:v>
                </c:pt>
                <c:pt idx="1162">
                  <c:v>-3.5668417980151798E-4</c:v>
                </c:pt>
                <c:pt idx="1163">
                  <c:v>-3.5785172212492709E-4</c:v>
                </c:pt>
                <c:pt idx="1164">
                  <c:v>-3.5901926444833641E-4</c:v>
                </c:pt>
                <c:pt idx="1165">
                  <c:v>-3.6018680677174552E-4</c:v>
                </c:pt>
                <c:pt idx="1166">
                  <c:v>-3.6135434909515484E-4</c:v>
                </c:pt>
                <c:pt idx="1167">
                  <c:v>-3.6252189141856394E-4</c:v>
                </c:pt>
                <c:pt idx="1168">
                  <c:v>-3.6368943374197327E-4</c:v>
                </c:pt>
                <c:pt idx="1169">
                  <c:v>-3.6485697606538237E-4</c:v>
                </c:pt>
                <c:pt idx="1170">
                  <c:v>-3.660245183887917E-4</c:v>
                </c:pt>
                <c:pt idx="1171">
                  <c:v>-3.6719206071220102E-4</c:v>
                </c:pt>
                <c:pt idx="1172">
                  <c:v>-3.6835960303561012E-4</c:v>
                </c:pt>
                <c:pt idx="1173">
                  <c:v>-3.6952714535901945E-4</c:v>
                </c:pt>
                <c:pt idx="1174">
                  <c:v>-3.7069468768242855E-4</c:v>
                </c:pt>
                <c:pt idx="1175">
                  <c:v>-3.7186223000583787E-4</c:v>
                </c:pt>
                <c:pt idx="1176">
                  <c:v>-3.7302977232924698E-4</c:v>
                </c:pt>
                <c:pt idx="1177">
                  <c:v>-3.741973146526563E-4</c:v>
                </c:pt>
                <c:pt idx="1178">
                  <c:v>-3.7536485697606541E-4</c:v>
                </c:pt>
                <c:pt idx="1179">
                  <c:v>-3.7653239929947473E-4</c:v>
                </c:pt>
                <c:pt idx="1180">
                  <c:v>-3.7769994162288384E-4</c:v>
                </c:pt>
                <c:pt idx="1181">
                  <c:v>-3.7886748394629316E-4</c:v>
                </c:pt>
                <c:pt idx="1182">
                  <c:v>-3.8003502626970226E-4</c:v>
                </c:pt>
                <c:pt idx="1183">
                  <c:v>-3.8120256859311159E-4</c:v>
                </c:pt>
                <c:pt idx="1184">
                  <c:v>-3.8237011091652091E-4</c:v>
                </c:pt>
                <c:pt idx="1185">
                  <c:v>-3.8353765323993001E-4</c:v>
                </c:pt>
                <c:pt idx="1186">
                  <c:v>-3.8470519556333934E-4</c:v>
                </c:pt>
                <c:pt idx="1187">
                  <c:v>-3.8587273788674844E-4</c:v>
                </c:pt>
                <c:pt idx="1188">
                  <c:v>-3.8704028021015776E-4</c:v>
                </c:pt>
                <c:pt idx="1189">
                  <c:v>-3.8820782253356687E-4</c:v>
                </c:pt>
                <c:pt idx="1190">
                  <c:v>-3.8937536485697619E-4</c:v>
                </c:pt>
                <c:pt idx="1191">
                  <c:v>-3.905429071803853E-4</c:v>
                </c:pt>
                <c:pt idx="1192">
                  <c:v>-3.9171044950379462E-4</c:v>
                </c:pt>
                <c:pt idx="1193">
                  <c:v>-3.9287799182720373E-4</c:v>
                </c:pt>
                <c:pt idx="1194">
                  <c:v>-3.9404553415061305E-4</c:v>
                </c:pt>
                <c:pt idx="1195">
                  <c:v>-3.9521307647402237E-4</c:v>
                </c:pt>
                <c:pt idx="1196">
                  <c:v>-3.9638061879743148E-4</c:v>
                </c:pt>
                <c:pt idx="1197">
                  <c:v>-3.975481611208408E-4</c:v>
                </c:pt>
                <c:pt idx="1198">
                  <c:v>-3.9871570344424991E-4</c:v>
                </c:pt>
                <c:pt idx="1199">
                  <c:v>-3.9988324576765923E-4</c:v>
                </c:pt>
                <c:pt idx="1200">
                  <c:v>-4.0105078809106833E-4</c:v>
                </c:pt>
                <c:pt idx="1201">
                  <c:v>-4.0221833041447766E-4</c:v>
                </c:pt>
                <c:pt idx="1202">
                  <c:v>-4.0338587273788676E-4</c:v>
                </c:pt>
                <c:pt idx="1203">
                  <c:v>-4.0455341506129608E-4</c:v>
                </c:pt>
                <c:pt idx="1204">
                  <c:v>-4.0572095738470519E-4</c:v>
                </c:pt>
                <c:pt idx="1205">
                  <c:v>-4.0688849970811451E-4</c:v>
                </c:pt>
                <c:pt idx="1206">
                  <c:v>-4.0805604203152383E-4</c:v>
                </c:pt>
                <c:pt idx="1207">
                  <c:v>-4.0922358435493294E-4</c:v>
                </c:pt>
                <c:pt idx="1208">
                  <c:v>-4.1039112667834226E-4</c:v>
                </c:pt>
                <c:pt idx="1209">
                  <c:v>-4.1155866900175137E-4</c:v>
                </c:pt>
                <c:pt idx="1210">
                  <c:v>-4.1272621132516069E-4</c:v>
                </c:pt>
                <c:pt idx="1211">
                  <c:v>-4.138937536485698E-4</c:v>
                </c:pt>
                <c:pt idx="1212">
                  <c:v>-4.1506129597197912E-4</c:v>
                </c:pt>
                <c:pt idx="1213">
                  <c:v>-4.1622883829538822E-4</c:v>
                </c:pt>
                <c:pt idx="1214">
                  <c:v>-4.1739638061879755E-4</c:v>
                </c:pt>
                <c:pt idx="1215">
                  <c:v>-4.1856392294220665E-4</c:v>
                </c:pt>
                <c:pt idx="1216">
                  <c:v>-4.1973146526561598E-4</c:v>
                </c:pt>
                <c:pt idx="1217">
                  <c:v>-4.208990075890253E-4</c:v>
                </c:pt>
                <c:pt idx="1218">
                  <c:v>-4.220665499124344E-4</c:v>
                </c:pt>
                <c:pt idx="1219">
                  <c:v>-4.2323409223584373E-4</c:v>
                </c:pt>
                <c:pt idx="1220">
                  <c:v>-4.2440163455925283E-4</c:v>
                </c:pt>
                <c:pt idx="1221">
                  <c:v>-4.2556917688266215E-4</c:v>
                </c:pt>
                <c:pt idx="1222">
                  <c:v>-4.2673671920607126E-4</c:v>
                </c:pt>
                <c:pt idx="1223">
                  <c:v>-4.2790426152948058E-4</c:v>
                </c:pt>
                <c:pt idx="1224">
                  <c:v>-4.2907180385288969E-4</c:v>
                </c:pt>
                <c:pt idx="1225">
                  <c:v>-4.3023934617629901E-4</c:v>
                </c:pt>
                <c:pt idx="1226">
                  <c:v>-4.3140688849970812E-4</c:v>
                </c:pt>
                <c:pt idx="1227">
                  <c:v>-4.3257443082311744E-4</c:v>
                </c:pt>
                <c:pt idx="1228">
                  <c:v>-4.3374197314652676E-4</c:v>
                </c:pt>
                <c:pt idx="1229">
                  <c:v>-4.3490951546993587E-4</c:v>
                </c:pt>
                <c:pt idx="1230">
                  <c:v>-4.3607705779334519E-4</c:v>
                </c:pt>
                <c:pt idx="1231">
                  <c:v>-4.3724460011675429E-4</c:v>
                </c:pt>
                <c:pt idx="1232">
                  <c:v>-4.3841214244016362E-4</c:v>
                </c:pt>
                <c:pt idx="1233">
                  <c:v>-4.3957968476357272E-4</c:v>
                </c:pt>
                <c:pt idx="1234">
                  <c:v>-4.4074722708698204E-4</c:v>
                </c:pt>
                <c:pt idx="1235">
                  <c:v>-4.4191476941039115E-4</c:v>
                </c:pt>
                <c:pt idx="1236">
                  <c:v>-4.4308231173380047E-4</c:v>
                </c:pt>
                <c:pt idx="1237">
                  <c:v>-4.4424985405720958E-4</c:v>
                </c:pt>
                <c:pt idx="1238">
                  <c:v>-4.454173963806189E-4</c:v>
                </c:pt>
                <c:pt idx="1239">
                  <c:v>-4.4658493870402801E-4</c:v>
                </c:pt>
                <c:pt idx="1240">
                  <c:v>-4.4775248102743733E-4</c:v>
                </c:pt>
                <c:pt idx="1241">
                  <c:v>-4.4892002335084665E-4</c:v>
                </c:pt>
                <c:pt idx="1242">
                  <c:v>-4.5008756567425576E-4</c:v>
                </c:pt>
                <c:pt idx="1243">
                  <c:v>-4.5125510799766508E-4</c:v>
                </c:pt>
                <c:pt idx="1244">
                  <c:v>-4.5242265032107419E-4</c:v>
                </c:pt>
                <c:pt idx="1245">
                  <c:v>-4.5359019264448351E-4</c:v>
                </c:pt>
                <c:pt idx="1246">
                  <c:v>-4.5475773496789261E-4</c:v>
                </c:pt>
                <c:pt idx="1247">
                  <c:v>-4.5592527729130194E-4</c:v>
                </c:pt>
                <c:pt idx="1248">
                  <c:v>-4.5709281961471104E-4</c:v>
                </c:pt>
                <c:pt idx="1249">
                  <c:v>-4.5826036193812036E-4</c:v>
                </c:pt>
                <c:pt idx="1250">
                  <c:v>-4.5942790426152947E-4</c:v>
                </c:pt>
                <c:pt idx="1251">
                  <c:v>-4.6059544658493879E-4</c:v>
                </c:pt>
                <c:pt idx="1252">
                  <c:v>-4.6176298890834811E-4</c:v>
                </c:pt>
                <c:pt idx="1253">
                  <c:v>-4.6293053123175722E-4</c:v>
                </c:pt>
                <c:pt idx="1254">
                  <c:v>-4.6409807355516654E-4</c:v>
                </c:pt>
                <c:pt idx="1255">
                  <c:v>-4.6526561587857565E-4</c:v>
                </c:pt>
                <c:pt idx="1256">
                  <c:v>-4.6643315820198497E-4</c:v>
                </c:pt>
                <c:pt idx="1257">
                  <c:v>-4.6760070052539408E-4</c:v>
                </c:pt>
                <c:pt idx="1258">
                  <c:v>-4.687682428488034E-4</c:v>
                </c:pt>
                <c:pt idx="1259">
                  <c:v>-4.699357851722125E-4</c:v>
                </c:pt>
                <c:pt idx="1260">
                  <c:v>-4.7110332749562183E-4</c:v>
                </c:pt>
                <c:pt idx="1261">
                  <c:v>-4.7227086981903093E-4</c:v>
                </c:pt>
                <c:pt idx="1262">
                  <c:v>-4.7343841214244026E-4</c:v>
                </c:pt>
                <c:pt idx="1263">
                  <c:v>-4.7460595446584958E-4</c:v>
                </c:pt>
                <c:pt idx="1264">
                  <c:v>-4.7577349678925868E-4</c:v>
                </c:pt>
                <c:pt idx="1265">
                  <c:v>-4.7694103911266801E-4</c:v>
                </c:pt>
                <c:pt idx="1266">
                  <c:v>-4.7810858143607711E-4</c:v>
                </c:pt>
                <c:pt idx="1267">
                  <c:v>-4.7927612375948643E-4</c:v>
                </c:pt>
                <c:pt idx="1268">
                  <c:v>-4.8044366608289554E-4</c:v>
                </c:pt>
                <c:pt idx="1269">
                  <c:v>-4.8161120840630486E-4</c:v>
                </c:pt>
                <c:pt idx="1270">
                  <c:v>-4.8277875072971397E-4</c:v>
                </c:pt>
                <c:pt idx="1271">
                  <c:v>-4.8394629305312329E-4</c:v>
                </c:pt>
                <c:pt idx="1272">
                  <c:v>-4.851138353765324E-4</c:v>
                </c:pt>
                <c:pt idx="1273">
                  <c:v>-4.8628137769994172E-4</c:v>
                </c:pt>
                <c:pt idx="1274">
                  <c:v>-4.8744892002335104E-4</c:v>
                </c:pt>
                <c:pt idx="1275">
                  <c:v>-4.8861646234676015E-4</c:v>
                </c:pt>
                <c:pt idx="1276">
                  <c:v>-4.8978400467016947E-4</c:v>
                </c:pt>
                <c:pt idx="1277">
                  <c:v>-4.9095154699357857E-4</c:v>
                </c:pt>
                <c:pt idx="1278">
                  <c:v>-4.921190893169879E-4</c:v>
                </c:pt>
                <c:pt idx="1279">
                  <c:v>-4.93286631640397E-4</c:v>
                </c:pt>
                <c:pt idx="1280">
                  <c:v>-4.9445417396380632E-4</c:v>
                </c:pt>
                <c:pt idx="1281">
                  <c:v>-4.9562171628721543E-4</c:v>
                </c:pt>
                <c:pt idx="1282">
                  <c:v>-4.9678925861062475E-4</c:v>
                </c:pt>
                <c:pt idx="1283">
                  <c:v>-4.9795680093403386E-4</c:v>
                </c:pt>
                <c:pt idx="1284">
                  <c:v>-4.9912434325744318E-4</c:v>
                </c:pt>
                <c:pt idx="1285">
                  <c:v>-5.002918855808525E-4</c:v>
                </c:pt>
                <c:pt idx="1286">
                  <c:v>-5.0145942790426161E-4</c:v>
                </c:pt>
                <c:pt idx="1287">
                  <c:v>-5.0262697022767093E-4</c:v>
                </c:pt>
                <c:pt idx="1288">
                  <c:v>-5.0379451255108004E-4</c:v>
                </c:pt>
                <c:pt idx="1289">
                  <c:v>-5.0496205487448936E-4</c:v>
                </c:pt>
                <c:pt idx="1290">
                  <c:v>-5.0612959719789847E-4</c:v>
                </c:pt>
                <c:pt idx="1291">
                  <c:v>-5.0729713952130779E-4</c:v>
                </c:pt>
                <c:pt idx="1292">
                  <c:v>-5.0846468184471689E-4</c:v>
                </c:pt>
                <c:pt idx="1293">
                  <c:v>-5.0963222416812622E-4</c:v>
                </c:pt>
                <c:pt idx="1294">
                  <c:v>-5.1079976649153532E-4</c:v>
                </c:pt>
                <c:pt idx="1295">
                  <c:v>-5.1196730881494464E-4</c:v>
                </c:pt>
                <c:pt idx="1296">
                  <c:v>-5.1313485113835375E-4</c:v>
                </c:pt>
                <c:pt idx="1297">
                  <c:v>-5.1430239346176307E-4</c:v>
                </c:pt>
                <c:pt idx="1298">
                  <c:v>-5.1546993578517239E-4</c:v>
                </c:pt>
                <c:pt idx="1299">
                  <c:v>-5.166374781085815E-4</c:v>
                </c:pt>
                <c:pt idx="1300">
                  <c:v>-5.1780502043199082E-4</c:v>
                </c:pt>
                <c:pt idx="1301">
                  <c:v>-5.1897256275539993E-4</c:v>
                </c:pt>
                <c:pt idx="1302">
                  <c:v>-5.2014010507880925E-4</c:v>
                </c:pt>
                <c:pt idx="1303">
                  <c:v>-5.2130764740221836E-4</c:v>
                </c:pt>
                <c:pt idx="1304">
                  <c:v>-5.2247518972562768E-4</c:v>
                </c:pt>
                <c:pt idx="1305">
                  <c:v>-5.2364273204903678E-4</c:v>
                </c:pt>
                <c:pt idx="1306">
                  <c:v>-5.2481027437244611E-4</c:v>
                </c:pt>
                <c:pt idx="1307">
                  <c:v>-5.2597781669585521E-4</c:v>
                </c:pt>
                <c:pt idx="1308">
                  <c:v>-5.2714535901926454E-4</c:v>
                </c:pt>
                <c:pt idx="1309">
                  <c:v>-5.2831290134267386E-4</c:v>
                </c:pt>
                <c:pt idx="1310">
                  <c:v>-5.2948044366608296E-4</c:v>
                </c:pt>
                <c:pt idx="1311">
                  <c:v>-5.3064798598949229E-4</c:v>
                </c:pt>
                <c:pt idx="1312">
                  <c:v>-5.3181552831290139E-4</c:v>
                </c:pt>
                <c:pt idx="1313">
                  <c:v>-5.3298307063631071E-4</c:v>
                </c:pt>
                <c:pt idx="1314">
                  <c:v>-5.3415061295971982E-4</c:v>
                </c:pt>
                <c:pt idx="1315">
                  <c:v>-5.3531815528312914E-4</c:v>
                </c:pt>
                <c:pt idx="1316">
                  <c:v>-5.3648569760653825E-4</c:v>
                </c:pt>
                <c:pt idx="1317">
                  <c:v>-5.3765323992994757E-4</c:v>
                </c:pt>
                <c:pt idx="1318">
                  <c:v>-5.3882078225335668E-4</c:v>
                </c:pt>
                <c:pt idx="1319">
                  <c:v>-5.39988324576766E-4</c:v>
                </c:pt>
                <c:pt idx="1320">
                  <c:v>-5.4115586690017532E-4</c:v>
                </c:pt>
                <c:pt idx="1321">
                  <c:v>-5.4232340922358443E-4</c:v>
                </c:pt>
                <c:pt idx="1322">
                  <c:v>-5.4349095154699375E-4</c:v>
                </c:pt>
                <c:pt idx="1323">
                  <c:v>-5.4465849387040285E-4</c:v>
                </c:pt>
                <c:pt idx="1324">
                  <c:v>-5.4582603619381218E-4</c:v>
                </c:pt>
                <c:pt idx="1325">
                  <c:v>-5.4699357851722128E-4</c:v>
                </c:pt>
                <c:pt idx="1326">
                  <c:v>-5.4816112084063061E-4</c:v>
                </c:pt>
                <c:pt idx="1327">
                  <c:v>-5.4932866316403971E-4</c:v>
                </c:pt>
                <c:pt idx="1328">
                  <c:v>-5.5049620548744903E-4</c:v>
                </c:pt>
                <c:pt idx="1329">
                  <c:v>-5.5166374781085814E-4</c:v>
                </c:pt>
                <c:pt idx="1330">
                  <c:v>-5.5283129013426746E-4</c:v>
                </c:pt>
                <c:pt idx="1331">
                  <c:v>-5.5399883245767678E-4</c:v>
                </c:pt>
                <c:pt idx="1332">
                  <c:v>-5.5516637478108589E-4</c:v>
                </c:pt>
                <c:pt idx="1333">
                  <c:v>-5.5633391710449521E-4</c:v>
                </c:pt>
                <c:pt idx="1334">
                  <c:v>-5.5750145942790432E-4</c:v>
                </c:pt>
                <c:pt idx="1335">
                  <c:v>-5.5866900175131364E-4</c:v>
                </c:pt>
                <c:pt idx="1336">
                  <c:v>-5.5983654407472275E-4</c:v>
                </c:pt>
                <c:pt idx="1337">
                  <c:v>-5.6100408639813207E-4</c:v>
                </c:pt>
                <c:pt idx="1338">
                  <c:v>-5.6217162872154117E-4</c:v>
                </c:pt>
                <c:pt idx="1339">
                  <c:v>-5.633391710449505E-4</c:v>
                </c:pt>
                <c:pt idx="1340">
                  <c:v>-5.645067133683596E-4</c:v>
                </c:pt>
                <c:pt idx="1341">
                  <c:v>-5.6567425569176892E-4</c:v>
                </c:pt>
                <c:pt idx="1342">
                  <c:v>-5.6684179801517825E-4</c:v>
                </c:pt>
                <c:pt idx="1343">
                  <c:v>-5.6800934033858735E-4</c:v>
                </c:pt>
                <c:pt idx="1344">
                  <c:v>-5.6917688266199667E-4</c:v>
                </c:pt>
                <c:pt idx="1345">
                  <c:v>-5.7034442498540578E-4</c:v>
                </c:pt>
                <c:pt idx="1346">
                  <c:v>-5.715119673088151E-4</c:v>
                </c:pt>
                <c:pt idx="1347">
                  <c:v>-5.7267950963222421E-4</c:v>
                </c:pt>
                <c:pt idx="1348">
                  <c:v>-5.7384705195563353E-4</c:v>
                </c:pt>
                <c:pt idx="1349">
                  <c:v>-5.7501459427904264E-4</c:v>
                </c:pt>
                <c:pt idx="1350">
                  <c:v>-5.7618213660245196E-4</c:v>
                </c:pt>
                <c:pt idx="1351">
                  <c:v>-5.7734967892586106E-4</c:v>
                </c:pt>
                <c:pt idx="1352">
                  <c:v>-5.7851722124927039E-4</c:v>
                </c:pt>
                <c:pt idx="1353">
                  <c:v>-5.7968476357267971E-4</c:v>
                </c:pt>
                <c:pt idx="1354">
                  <c:v>-5.8085230589608882E-4</c:v>
                </c:pt>
                <c:pt idx="1355">
                  <c:v>-5.8201984821949814E-4</c:v>
                </c:pt>
                <c:pt idx="1356">
                  <c:v>-5.8318739054290724E-4</c:v>
                </c:pt>
                <c:pt idx="1357">
                  <c:v>-5.8435493286631657E-4</c:v>
                </c:pt>
                <c:pt idx="1358">
                  <c:v>-5.8552247518972567E-4</c:v>
                </c:pt>
                <c:pt idx="1359">
                  <c:v>-5.8669001751313499E-4</c:v>
                </c:pt>
                <c:pt idx="1360">
                  <c:v>-5.878575598365441E-4</c:v>
                </c:pt>
                <c:pt idx="1361">
                  <c:v>-5.8902510215995342E-4</c:v>
                </c:pt>
                <c:pt idx="1362">
                  <c:v>-5.9019264448336253E-4</c:v>
                </c:pt>
                <c:pt idx="1363">
                  <c:v>-5.9136018680677185E-4</c:v>
                </c:pt>
                <c:pt idx="1364">
                  <c:v>-5.9252772913018096E-4</c:v>
                </c:pt>
                <c:pt idx="1365">
                  <c:v>-5.9369527145359028E-4</c:v>
                </c:pt>
                <c:pt idx="1366">
                  <c:v>-5.948628137769996E-4</c:v>
                </c:pt>
                <c:pt idx="1367">
                  <c:v>-5.9603035610040871E-4</c:v>
                </c:pt>
                <c:pt idx="1368">
                  <c:v>-5.9719789842381803E-4</c:v>
                </c:pt>
                <c:pt idx="1369">
                  <c:v>-5.9836544074722713E-4</c:v>
                </c:pt>
                <c:pt idx="1370">
                  <c:v>-5.9953298307063646E-4</c:v>
                </c:pt>
                <c:pt idx="1371">
                  <c:v>-6.0070052539404556E-4</c:v>
                </c:pt>
                <c:pt idx="1372">
                  <c:v>-6.0186806771745489E-4</c:v>
                </c:pt>
                <c:pt idx="1373">
                  <c:v>-6.0303561004086399E-4</c:v>
                </c:pt>
                <c:pt idx="1374">
                  <c:v>-6.0420315236427331E-4</c:v>
                </c:pt>
                <c:pt idx="1375">
                  <c:v>-6.0537069468768242E-4</c:v>
                </c:pt>
                <c:pt idx="1376">
                  <c:v>-6.0653823701109174E-4</c:v>
                </c:pt>
                <c:pt idx="1377">
                  <c:v>-6.0770577933450106E-4</c:v>
                </c:pt>
                <c:pt idx="1378">
                  <c:v>-6.0887332165791017E-4</c:v>
                </c:pt>
                <c:pt idx="1379">
                  <c:v>-6.1004086398131949E-4</c:v>
                </c:pt>
                <c:pt idx="1380">
                  <c:v>-6.112084063047286E-4</c:v>
                </c:pt>
                <c:pt idx="1381">
                  <c:v>-6.1237594862813792E-4</c:v>
                </c:pt>
                <c:pt idx="1382">
                  <c:v>-6.1354349095154703E-4</c:v>
                </c:pt>
                <c:pt idx="1383">
                  <c:v>-6.1471103327495635E-4</c:v>
                </c:pt>
                <c:pt idx="1384">
                  <c:v>-6.1587857559836545E-4</c:v>
                </c:pt>
                <c:pt idx="1385">
                  <c:v>-6.1704611792177478E-4</c:v>
                </c:pt>
                <c:pt idx="1386">
                  <c:v>-6.1821366024518388E-4</c:v>
                </c:pt>
                <c:pt idx="1387">
                  <c:v>-6.193812025685932E-4</c:v>
                </c:pt>
                <c:pt idx="1388">
                  <c:v>-6.2054874489200253E-4</c:v>
                </c:pt>
                <c:pt idx="1389">
                  <c:v>-6.2171628721541163E-4</c:v>
                </c:pt>
                <c:pt idx="1390">
                  <c:v>-6.2288382953882095E-4</c:v>
                </c:pt>
                <c:pt idx="1391">
                  <c:v>-6.2405137186223006E-4</c:v>
                </c:pt>
                <c:pt idx="1392">
                  <c:v>-6.2521891418563938E-4</c:v>
                </c:pt>
                <c:pt idx="1393">
                  <c:v>-6.2638645650904849E-4</c:v>
                </c:pt>
                <c:pt idx="1394">
                  <c:v>-6.2755399883245781E-4</c:v>
                </c:pt>
                <c:pt idx="1395">
                  <c:v>-6.2872154115586692E-4</c:v>
                </c:pt>
                <c:pt idx="1396">
                  <c:v>-6.2988908347927624E-4</c:v>
                </c:pt>
                <c:pt idx="1397">
                  <c:v>-6.3105662580268534E-4</c:v>
                </c:pt>
                <c:pt idx="1398">
                  <c:v>-6.3222416812609467E-4</c:v>
                </c:pt>
                <c:pt idx="1399">
                  <c:v>-6.3339171044950399E-4</c:v>
                </c:pt>
                <c:pt idx="1400">
                  <c:v>-6.345592527729131E-4</c:v>
                </c:pt>
                <c:pt idx="1401">
                  <c:v>-6.3572679509632242E-4</c:v>
                </c:pt>
                <c:pt idx="1402">
                  <c:v>-6.3689433741973152E-4</c:v>
                </c:pt>
                <c:pt idx="1403">
                  <c:v>-6.3806187974314085E-4</c:v>
                </c:pt>
                <c:pt idx="1404">
                  <c:v>-6.3922942206654995E-4</c:v>
                </c:pt>
                <c:pt idx="1405">
                  <c:v>-6.4039696438995927E-4</c:v>
                </c:pt>
                <c:pt idx="1406">
                  <c:v>-6.4156450671336838E-4</c:v>
                </c:pt>
                <c:pt idx="1407">
                  <c:v>-6.427320490367777E-4</c:v>
                </c:pt>
                <c:pt idx="1408">
                  <c:v>-6.4389959136018681E-4</c:v>
                </c:pt>
                <c:pt idx="1409">
                  <c:v>-6.4506713368359613E-4</c:v>
                </c:pt>
                <c:pt idx="1410">
                  <c:v>-6.4623467600700545E-4</c:v>
                </c:pt>
                <c:pt idx="1411">
                  <c:v>-6.4740221833041456E-4</c:v>
                </c:pt>
                <c:pt idx="1412">
                  <c:v>-6.4856976065382388E-4</c:v>
                </c:pt>
                <c:pt idx="1413">
                  <c:v>-6.4973730297723299E-4</c:v>
                </c:pt>
                <c:pt idx="1414">
                  <c:v>-6.5090484530064231E-4</c:v>
                </c:pt>
                <c:pt idx="1415">
                  <c:v>-6.5207238762405141E-4</c:v>
                </c:pt>
                <c:pt idx="1416">
                  <c:v>-6.5323992994746074E-4</c:v>
                </c:pt>
                <c:pt idx="1417">
                  <c:v>-6.5440747227086984E-4</c:v>
                </c:pt>
                <c:pt idx="1418">
                  <c:v>-6.5557501459427917E-4</c:v>
                </c:pt>
                <c:pt idx="1419">
                  <c:v>-6.5674255691768827E-4</c:v>
                </c:pt>
                <c:pt idx="1420">
                  <c:v>-6.5791009924109759E-4</c:v>
                </c:pt>
                <c:pt idx="1421">
                  <c:v>-6.590776415645067E-4</c:v>
                </c:pt>
                <c:pt idx="1422">
                  <c:v>-6.6024518388791602E-4</c:v>
                </c:pt>
                <c:pt idx="1423">
                  <c:v>-6.6141272621132534E-4</c:v>
                </c:pt>
                <c:pt idx="1424">
                  <c:v>-6.6258026853473445E-4</c:v>
                </c:pt>
                <c:pt idx="1425">
                  <c:v>-6.6374781085814377E-4</c:v>
                </c:pt>
                <c:pt idx="1426">
                  <c:v>-6.6491535318155288E-4</c:v>
                </c:pt>
                <c:pt idx="1427">
                  <c:v>-6.660828955049622E-4</c:v>
                </c:pt>
                <c:pt idx="1428">
                  <c:v>-6.6725043782837131E-4</c:v>
                </c:pt>
                <c:pt idx="1429">
                  <c:v>-6.6841798015178063E-4</c:v>
                </c:pt>
                <c:pt idx="1430">
                  <c:v>-6.6958552247518973E-4</c:v>
                </c:pt>
                <c:pt idx="1431">
                  <c:v>-6.7075306479859906E-4</c:v>
                </c:pt>
                <c:pt idx="1432">
                  <c:v>-6.7192060712200816E-4</c:v>
                </c:pt>
                <c:pt idx="1433">
                  <c:v>-6.7308814944541748E-4</c:v>
                </c:pt>
                <c:pt idx="1434">
                  <c:v>-6.7425569176882681E-4</c:v>
                </c:pt>
                <c:pt idx="1435">
                  <c:v>-6.7542323409223591E-4</c:v>
                </c:pt>
                <c:pt idx="1436">
                  <c:v>-6.7659077641564523E-4</c:v>
                </c:pt>
                <c:pt idx="1437">
                  <c:v>-6.7775831873905434E-4</c:v>
                </c:pt>
                <c:pt idx="1438">
                  <c:v>-6.7892586106246366E-4</c:v>
                </c:pt>
                <c:pt idx="1439">
                  <c:v>-6.8009340338587277E-4</c:v>
                </c:pt>
                <c:pt idx="1440">
                  <c:v>-6.8126094570928209E-4</c:v>
                </c:pt>
                <c:pt idx="1441">
                  <c:v>-6.824284880326912E-4</c:v>
                </c:pt>
                <c:pt idx="1442">
                  <c:v>-6.8359603035610052E-4</c:v>
                </c:pt>
                <c:pt idx="1443">
                  <c:v>-6.8476357267950962E-4</c:v>
                </c:pt>
                <c:pt idx="1444">
                  <c:v>-6.8593111500291895E-4</c:v>
                </c:pt>
                <c:pt idx="1445">
                  <c:v>-6.8709865732632827E-4</c:v>
                </c:pt>
                <c:pt idx="1446">
                  <c:v>-6.8826619964973738E-4</c:v>
                </c:pt>
                <c:pt idx="1447">
                  <c:v>-6.894337419731467E-4</c:v>
                </c:pt>
                <c:pt idx="1448">
                  <c:v>-6.906012842965558E-4</c:v>
                </c:pt>
                <c:pt idx="1449">
                  <c:v>-6.9176882661996513E-4</c:v>
                </c:pt>
                <c:pt idx="1450">
                  <c:v>-6.9293636894337423E-4</c:v>
                </c:pt>
                <c:pt idx="1451">
                  <c:v>-6.9410391126678355E-4</c:v>
                </c:pt>
                <c:pt idx="1452">
                  <c:v>-6.9527145359019266E-4</c:v>
                </c:pt>
                <c:pt idx="1453">
                  <c:v>-6.9643899591360198E-4</c:v>
                </c:pt>
                <c:pt idx="1454">
                  <c:v>-6.9760653823701109E-4</c:v>
                </c:pt>
                <c:pt idx="1455">
                  <c:v>-6.9877408056042041E-4</c:v>
                </c:pt>
                <c:pt idx="1456">
                  <c:v>-6.9994162288382973E-4</c:v>
                </c:pt>
                <c:pt idx="1457">
                  <c:v>-7.0110916520723884E-4</c:v>
                </c:pt>
                <c:pt idx="1458">
                  <c:v>-7.0227670753064816E-4</c:v>
                </c:pt>
                <c:pt idx="1459">
                  <c:v>-7.0344424985405727E-4</c:v>
                </c:pt>
                <c:pt idx="1460">
                  <c:v>-7.0461179217746659E-4</c:v>
                </c:pt>
                <c:pt idx="1461">
                  <c:v>-7.0577933450087569E-4</c:v>
                </c:pt>
                <c:pt idx="1462">
                  <c:v>-7.0694687682428502E-4</c:v>
                </c:pt>
                <c:pt idx="1463">
                  <c:v>-7.0811441914769412E-4</c:v>
                </c:pt>
                <c:pt idx="1464">
                  <c:v>-7.0928196147110345E-4</c:v>
                </c:pt>
                <c:pt idx="1465">
                  <c:v>-7.1044950379451255E-4</c:v>
                </c:pt>
                <c:pt idx="1466">
                  <c:v>-7.1161704611792187E-4</c:v>
                </c:pt>
                <c:pt idx="1467">
                  <c:v>-7.127845884413312E-4</c:v>
                </c:pt>
                <c:pt idx="1468">
                  <c:v>-7.139521307647403E-4</c:v>
                </c:pt>
                <c:pt idx="1469">
                  <c:v>-7.1511967308814962E-4</c:v>
                </c:pt>
                <c:pt idx="1470">
                  <c:v>-7.1628721541155873E-4</c:v>
                </c:pt>
                <c:pt idx="1471">
                  <c:v>-7.1745475773496805E-4</c:v>
                </c:pt>
                <c:pt idx="1472">
                  <c:v>-7.1862230005837716E-4</c:v>
                </c:pt>
                <c:pt idx="1473">
                  <c:v>-7.1978984238178648E-4</c:v>
                </c:pt>
                <c:pt idx="1474">
                  <c:v>-7.2095738470519559E-4</c:v>
                </c:pt>
                <c:pt idx="1475">
                  <c:v>-7.2212492702860491E-4</c:v>
                </c:pt>
                <c:pt idx="1476">
                  <c:v>-7.2329246935201401E-4</c:v>
                </c:pt>
                <c:pt idx="1477">
                  <c:v>-7.2446001167542334E-4</c:v>
                </c:pt>
                <c:pt idx="1478">
                  <c:v>-7.2562755399883244E-4</c:v>
                </c:pt>
                <c:pt idx="1479">
                  <c:v>-7.2679509632224176E-4</c:v>
                </c:pt>
                <c:pt idx="1480">
                  <c:v>-7.2796263864565109E-4</c:v>
                </c:pt>
                <c:pt idx="1481">
                  <c:v>-7.2913018096906019E-4</c:v>
                </c:pt>
                <c:pt idx="1482">
                  <c:v>-7.3029772329246951E-4</c:v>
                </c:pt>
                <c:pt idx="1483">
                  <c:v>-7.3146526561587862E-4</c:v>
                </c:pt>
                <c:pt idx="1484">
                  <c:v>-7.3263280793928794E-4</c:v>
                </c:pt>
                <c:pt idx="1485">
                  <c:v>-7.3380035026269705E-4</c:v>
                </c:pt>
                <c:pt idx="1486">
                  <c:v>-7.3496789258610637E-4</c:v>
                </c:pt>
                <c:pt idx="1487">
                  <c:v>-7.3613543490951548E-4</c:v>
                </c:pt>
                <c:pt idx="1488">
                  <c:v>-7.373029772329248E-4</c:v>
                </c:pt>
                <c:pt idx="1489">
                  <c:v>-7.384705195563339E-4</c:v>
                </c:pt>
                <c:pt idx="1490">
                  <c:v>-7.3963806187974323E-4</c:v>
                </c:pt>
                <c:pt idx="1491">
                  <c:v>-7.4080560420315255E-4</c:v>
                </c:pt>
                <c:pt idx="1492">
                  <c:v>-7.4197314652656166E-4</c:v>
                </c:pt>
                <c:pt idx="1493">
                  <c:v>-7.4314068884997098E-4</c:v>
                </c:pt>
                <c:pt idx="1494">
                  <c:v>-7.4430823117338008E-4</c:v>
                </c:pt>
                <c:pt idx="1495">
                  <c:v>-7.4547577349678941E-4</c:v>
                </c:pt>
                <c:pt idx="1496">
                  <c:v>-7.4664331582019851E-4</c:v>
                </c:pt>
                <c:pt idx="1497">
                  <c:v>-7.4781085814360783E-4</c:v>
                </c:pt>
                <c:pt idx="1498">
                  <c:v>-7.4897840046701694E-4</c:v>
                </c:pt>
                <c:pt idx="1499">
                  <c:v>-7.5014594279042626E-4</c:v>
                </c:pt>
                <c:pt idx="1500">
                  <c:v>-7.5131348511383537E-4</c:v>
                </c:pt>
                <c:pt idx="1501">
                  <c:v>-7.5248102743724469E-4</c:v>
                </c:pt>
                <c:pt idx="1502">
                  <c:v>-7.5364856976065401E-4</c:v>
                </c:pt>
                <c:pt idx="1503">
                  <c:v>-7.5481611208406312E-4</c:v>
                </c:pt>
                <c:pt idx="1504">
                  <c:v>-7.5598365440747244E-4</c:v>
                </c:pt>
                <c:pt idx="1505">
                  <c:v>-7.5715119673088155E-4</c:v>
                </c:pt>
                <c:pt idx="1506">
                  <c:v>-7.5831873905429087E-4</c:v>
                </c:pt>
                <c:pt idx="1507">
                  <c:v>-7.5948628137769997E-4</c:v>
                </c:pt>
                <c:pt idx="1508">
                  <c:v>-7.606538237011093E-4</c:v>
                </c:pt>
                <c:pt idx="1509">
                  <c:v>-7.618213660245184E-4</c:v>
                </c:pt>
                <c:pt idx="1510">
                  <c:v>-7.6298890834792773E-4</c:v>
                </c:pt>
                <c:pt idx="1511">
                  <c:v>-7.6415645067133683E-4</c:v>
                </c:pt>
                <c:pt idx="1512">
                  <c:v>-7.6532399299474615E-4</c:v>
                </c:pt>
                <c:pt idx="1513">
                  <c:v>-7.6649153531815548E-4</c:v>
                </c:pt>
                <c:pt idx="1514">
                  <c:v>-7.6765907764156458E-4</c:v>
                </c:pt>
                <c:pt idx="1515">
                  <c:v>-7.688266199649739E-4</c:v>
                </c:pt>
                <c:pt idx="1516">
                  <c:v>-7.6999416228838301E-4</c:v>
                </c:pt>
                <c:pt idx="1517">
                  <c:v>-7.7116170461179233E-4</c:v>
                </c:pt>
                <c:pt idx="1518">
                  <c:v>-7.7232924693520144E-4</c:v>
                </c:pt>
                <c:pt idx="1519">
                  <c:v>-7.7349678925861076E-4</c:v>
                </c:pt>
                <c:pt idx="1520">
                  <c:v>-7.7466433158201987E-4</c:v>
                </c:pt>
                <c:pt idx="1521">
                  <c:v>-7.7583187390542919E-4</c:v>
                </c:pt>
                <c:pt idx="1522">
                  <c:v>-7.7699941622883829E-4</c:v>
                </c:pt>
                <c:pt idx="1523">
                  <c:v>-7.7816695855224762E-4</c:v>
                </c:pt>
                <c:pt idx="1524">
                  <c:v>-7.7933450087565694E-4</c:v>
                </c:pt>
                <c:pt idx="1525">
                  <c:v>-7.8050204319906604E-4</c:v>
                </c:pt>
                <c:pt idx="1526">
                  <c:v>-7.8166958552247537E-4</c:v>
                </c:pt>
                <c:pt idx="1527">
                  <c:v>-7.8283712784588447E-4</c:v>
                </c:pt>
                <c:pt idx="1528">
                  <c:v>-7.8400467016929379E-4</c:v>
                </c:pt>
                <c:pt idx="1529">
                  <c:v>-7.851722124927029E-4</c:v>
                </c:pt>
                <c:pt idx="1530">
                  <c:v>-7.8633975481611222E-4</c:v>
                </c:pt>
                <c:pt idx="1531">
                  <c:v>-7.8750729713952133E-4</c:v>
                </c:pt>
                <c:pt idx="1532">
                  <c:v>-7.8867483946293065E-4</c:v>
                </c:pt>
                <c:pt idx="1533">
                  <c:v>-7.8984238178633976E-4</c:v>
                </c:pt>
                <c:pt idx="1534">
                  <c:v>-7.9100992410974908E-4</c:v>
                </c:pt>
                <c:pt idx="1535">
                  <c:v>-7.921774664331584E-4</c:v>
                </c:pt>
                <c:pt idx="1536">
                  <c:v>-7.9334500875656751E-4</c:v>
                </c:pt>
                <c:pt idx="1537">
                  <c:v>-7.9451255107997683E-4</c:v>
                </c:pt>
                <c:pt idx="1538">
                  <c:v>-7.9568009340338594E-4</c:v>
                </c:pt>
                <c:pt idx="1539">
                  <c:v>-7.9684763572679526E-4</c:v>
                </c:pt>
                <c:pt idx="1540">
                  <c:v>-7.9801517805020436E-4</c:v>
                </c:pt>
                <c:pt idx="1541">
                  <c:v>-7.9918272037361369E-4</c:v>
                </c:pt>
                <c:pt idx="1542">
                  <c:v>-8.0035026269702279E-4</c:v>
                </c:pt>
                <c:pt idx="1543">
                  <c:v>-8.0151780502043211E-4</c:v>
                </c:pt>
                <c:pt idx="1544">
                  <c:v>-8.0268534734384122E-4</c:v>
                </c:pt>
                <c:pt idx="1545">
                  <c:v>-8.0385288966725054E-4</c:v>
                </c:pt>
                <c:pt idx="1546">
                  <c:v>-8.0502043199065965E-4</c:v>
                </c:pt>
                <c:pt idx="1547">
                  <c:v>-8.0618797431406897E-4</c:v>
                </c:pt>
                <c:pt idx="1548">
                  <c:v>-8.0735551663747829E-4</c:v>
                </c:pt>
                <c:pt idx="1549">
                  <c:v>-8.085230589608874E-4</c:v>
                </c:pt>
                <c:pt idx="1550">
                  <c:v>-8.0969060128429672E-4</c:v>
                </c:pt>
                <c:pt idx="1551">
                  <c:v>-8.1085814360770583E-4</c:v>
                </c:pt>
                <c:pt idx="1552">
                  <c:v>-8.1202568593111515E-4</c:v>
                </c:pt>
                <c:pt idx="1553">
                  <c:v>-8.1319322825452425E-4</c:v>
                </c:pt>
                <c:pt idx="1554">
                  <c:v>-8.1436077057793358E-4</c:v>
                </c:pt>
                <c:pt idx="1555">
                  <c:v>-8.1552831290134268E-4</c:v>
                </c:pt>
                <c:pt idx="1556">
                  <c:v>-8.1669585522475201E-4</c:v>
                </c:pt>
                <c:pt idx="1557">
                  <c:v>-8.1786339754816111E-4</c:v>
                </c:pt>
                <c:pt idx="1558">
                  <c:v>-8.1903093987157043E-4</c:v>
                </c:pt>
                <c:pt idx="1559">
                  <c:v>-8.2019848219497976E-4</c:v>
                </c:pt>
                <c:pt idx="1560">
                  <c:v>-8.2136602451838886E-4</c:v>
                </c:pt>
                <c:pt idx="1561">
                  <c:v>-8.2253356684179818E-4</c:v>
                </c:pt>
                <c:pt idx="1562">
                  <c:v>-8.2370110916520729E-4</c:v>
                </c:pt>
                <c:pt idx="1563">
                  <c:v>-8.2486865148861661E-4</c:v>
                </c:pt>
                <c:pt idx="1564">
                  <c:v>-8.2603619381202572E-4</c:v>
                </c:pt>
                <c:pt idx="1565">
                  <c:v>-8.2720373613543504E-4</c:v>
                </c:pt>
                <c:pt idx="1566">
                  <c:v>-8.2837127845884415E-4</c:v>
                </c:pt>
                <c:pt idx="1567">
                  <c:v>-8.2953882078225347E-4</c:v>
                </c:pt>
                <c:pt idx="1568">
                  <c:v>-8.3070636310566257E-4</c:v>
                </c:pt>
                <c:pt idx="1569">
                  <c:v>-8.318739054290719E-4</c:v>
                </c:pt>
                <c:pt idx="1570">
                  <c:v>-8.3304144775248122E-4</c:v>
                </c:pt>
                <c:pt idx="1571">
                  <c:v>-8.3420899007589032E-4</c:v>
                </c:pt>
                <c:pt idx="1572">
                  <c:v>-8.3537653239929965E-4</c:v>
                </c:pt>
                <c:pt idx="1573">
                  <c:v>-8.3654407472270875E-4</c:v>
                </c:pt>
                <c:pt idx="1574">
                  <c:v>-8.3771161704611808E-4</c:v>
                </c:pt>
                <c:pt idx="1575">
                  <c:v>-8.3887915936952718E-4</c:v>
                </c:pt>
                <c:pt idx="1576">
                  <c:v>-8.400467016929365E-4</c:v>
                </c:pt>
                <c:pt idx="1577">
                  <c:v>-8.4121424401634561E-4</c:v>
                </c:pt>
                <c:pt idx="1578">
                  <c:v>-8.4238178633975493E-4</c:v>
                </c:pt>
                <c:pt idx="1579">
                  <c:v>-8.4354932866316404E-4</c:v>
                </c:pt>
                <c:pt idx="1580">
                  <c:v>-8.4471687098657336E-4</c:v>
                </c:pt>
                <c:pt idx="1581">
                  <c:v>-8.4588441330998268E-4</c:v>
                </c:pt>
                <c:pt idx="1582">
                  <c:v>-8.4705195563339179E-4</c:v>
                </c:pt>
                <c:pt idx="1583">
                  <c:v>-8.4821949795680111E-4</c:v>
                </c:pt>
                <c:pt idx="1584">
                  <c:v>-8.4938704028021022E-4</c:v>
                </c:pt>
                <c:pt idx="1585">
                  <c:v>-8.5055458260361954E-4</c:v>
                </c:pt>
                <c:pt idx="1586">
                  <c:v>-8.5172212492702864E-4</c:v>
                </c:pt>
                <c:pt idx="1587">
                  <c:v>-8.5288966725043797E-4</c:v>
                </c:pt>
                <c:pt idx="1588">
                  <c:v>-8.5405720957384707E-4</c:v>
                </c:pt>
                <c:pt idx="1589">
                  <c:v>-8.5522475189725639E-4</c:v>
                </c:pt>
                <c:pt idx="1590">
                  <c:v>-8.563922942206655E-4</c:v>
                </c:pt>
                <c:pt idx="1591">
                  <c:v>-8.5755983654407482E-4</c:v>
                </c:pt>
                <c:pt idx="1592">
                  <c:v>-8.5872737886748414E-4</c:v>
                </c:pt>
                <c:pt idx="1593">
                  <c:v>-8.5989492119089325E-4</c:v>
                </c:pt>
                <c:pt idx="1594">
                  <c:v>-8.6106246351430257E-4</c:v>
                </c:pt>
                <c:pt idx="1595">
                  <c:v>-8.6223000583771168E-4</c:v>
                </c:pt>
                <c:pt idx="1596">
                  <c:v>-8.63397548161121E-4</c:v>
                </c:pt>
                <c:pt idx="1597">
                  <c:v>-8.6456509048453011E-4</c:v>
                </c:pt>
                <c:pt idx="1598">
                  <c:v>-8.6573263280793943E-4</c:v>
                </c:pt>
                <c:pt idx="1599">
                  <c:v>-8.6690017513134853E-4</c:v>
                </c:pt>
                <c:pt idx="1600">
                  <c:v>-8.6806771745475786E-4</c:v>
                </c:pt>
                <c:pt idx="1601">
                  <c:v>-8.6923525977816696E-4</c:v>
                </c:pt>
                <c:pt idx="1602">
                  <c:v>-8.7040280210157629E-4</c:v>
                </c:pt>
                <c:pt idx="1603">
                  <c:v>-8.7157034442498539E-4</c:v>
                </c:pt>
                <c:pt idx="1604">
                  <c:v>-8.7273788674839471E-4</c:v>
                </c:pt>
                <c:pt idx="1605">
                  <c:v>-8.7390542907180404E-4</c:v>
                </c:pt>
                <c:pt idx="1606">
                  <c:v>-8.7507297139521314E-4</c:v>
                </c:pt>
                <c:pt idx="1607">
                  <c:v>-8.7624051371862246E-4</c:v>
                </c:pt>
                <c:pt idx="1608">
                  <c:v>-8.7740805604203157E-4</c:v>
                </c:pt>
                <c:pt idx="1609">
                  <c:v>-8.7857559836544089E-4</c:v>
                </c:pt>
                <c:pt idx="1610">
                  <c:v>-8.7974314068885E-4</c:v>
                </c:pt>
                <c:pt idx="1611">
                  <c:v>-8.8091068301225932E-4</c:v>
                </c:pt>
                <c:pt idx="1612">
                  <c:v>-8.8207822533566843E-4</c:v>
                </c:pt>
                <c:pt idx="1613">
                  <c:v>-8.8324576765907775E-4</c:v>
                </c:pt>
                <c:pt idx="1614">
                  <c:v>-8.8441330998248685E-4</c:v>
                </c:pt>
                <c:pt idx="1615">
                  <c:v>-8.8558085230589618E-4</c:v>
                </c:pt>
                <c:pt idx="1616">
                  <c:v>-8.867483946293055E-4</c:v>
                </c:pt>
                <c:pt idx="1617">
                  <c:v>-8.879159369527146E-4</c:v>
                </c:pt>
                <c:pt idx="1618">
                  <c:v>-8.8908347927612393E-4</c:v>
                </c:pt>
                <c:pt idx="1619">
                  <c:v>-8.9025102159953303E-4</c:v>
                </c:pt>
                <c:pt idx="1620">
                  <c:v>-8.9141856392294236E-4</c:v>
                </c:pt>
                <c:pt idx="1621">
                  <c:v>-8.9258610624635146E-4</c:v>
                </c:pt>
                <c:pt idx="1622">
                  <c:v>-8.9375364856976078E-4</c:v>
                </c:pt>
                <c:pt idx="1623">
                  <c:v>-8.9492119089316989E-4</c:v>
                </c:pt>
                <c:pt idx="1624">
                  <c:v>-8.9608873321657921E-4</c:v>
                </c:pt>
                <c:pt idx="1625">
                  <c:v>-8.9725627553998832E-4</c:v>
                </c:pt>
                <c:pt idx="1626">
                  <c:v>-8.9842381786339764E-4</c:v>
                </c:pt>
                <c:pt idx="1627">
                  <c:v>-8.9959136018680696E-4</c:v>
                </c:pt>
                <c:pt idx="1628">
                  <c:v>-9.0075890251021607E-4</c:v>
                </c:pt>
                <c:pt idx="1629">
                  <c:v>-9.0192644483362539E-4</c:v>
                </c:pt>
                <c:pt idx="1630">
                  <c:v>-9.030939871570345E-4</c:v>
                </c:pt>
                <c:pt idx="1631">
                  <c:v>-9.0426152948044382E-4</c:v>
                </c:pt>
                <c:pt idx="1632">
                  <c:v>-9.0542907180385292E-4</c:v>
                </c:pt>
                <c:pt idx="1633">
                  <c:v>-9.0659661412726225E-4</c:v>
                </c:pt>
                <c:pt idx="1634">
                  <c:v>-9.0776415645067135E-4</c:v>
                </c:pt>
                <c:pt idx="1635">
                  <c:v>-9.0893169877408067E-4</c:v>
                </c:pt>
                <c:pt idx="1636">
                  <c:v>-9.1009924109748978E-4</c:v>
                </c:pt>
                <c:pt idx="1637">
                  <c:v>-9.112667834208991E-4</c:v>
                </c:pt>
                <c:pt idx="1638">
                  <c:v>-9.1243432574430842E-4</c:v>
                </c:pt>
                <c:pt idx="1639">
                  <c:v>-9.1360186806771753E-4</c:v>
                </c:pt>
                <c:pt idx="1640">
                  <c:v>-9.1476941039112685E-4</c:v>
                </c:pt>
                <c:pt idx="1641">
                  <c:v>-9.1593695271453596E-4</c:v>
                </c:pt>
                <c:pt idx="1642">
                  <c:v>-9.1710449503794528E-4</c:v>
                </c:pt>
                <c:pt idx="1643">
                  <c:v>-9.1827203736135439E-4</c:v>
                </c:pt>
                <c:pt idx="1644">
                  <c:v>-9.1943957968476371E-4</c:v>
                </c:pt>
                <c:pt idx="1645">
                  <c:v>-9.2060712200817281E-4</c:v>
                </c:pt>
                <c:pt idx="1646">
                  <c:v>-9.2177466433158214E-4</c:v>
                </c:pt>
                <c:pt idx="1647">
                  <c:v>-9.2294220665499124E-4</c:v>
                </c:pt>
                <c:pt idx="1648">
                  <c:v>-9.2410974897840057E-4</c:v>
                </c:pt>
                <c:pt idx="1649">
                  <c:v>-9.2527729130180989E-4</c:v>
                </c:pt>
                <c:pt idx="1650">
                  <c:v>-9.2644483362521899E-4</c:v>
                </c:pt>
                <c:pt idx="1651">
                  <c:v>-9.2761237594862832E-4</c:v>
                </c:pt>
                <c:pt idx="1652">
                  <c:v>-9.2877991827203742E-4</c:v>
                </c:pt>
                <c:pt idx="1653">
                  <c:v>-9.2994746059544674E-4</c:v>
                </c:pt>
                <c:pt idx="1654">
                  <c:v>-9.3111500291885585E-4</c:v>
                </c:pt>
                <c:pt idx="1655">
                  <c:v>-9.3228254524226517E-4</c:v>
                </c:pt>
                <c:pt idx="1656">
                  <c:v>-9.3345008756567428E-4</c:v>
                </c:pt>
                <c:pt idx="1657">
                  <c:v>-9.346176298890836E-4</c:v>
                </c:pt>
                <c:pt idx="1658">
                  <c:v>-9.3578517221249271E-4</c:v>
                </c:pt>
                <c:pt idx="1659">
                  <c:v>-9.3695271453590203E-4</c:v>
                </c:pt>
                <c:pt idx="1660">
                  <c:v>-9.3812025685931113E-4</c:v>
                </c:pt>
                <c:pt idx="1661">
                  <c:v>-9.3928779918272046E-4</c:v>
                </c:pt>
                <c:pt idx="1662">
                  <c:v>-9.4045534150612978E-4</c:v>
                </c:pt>
                <c:pt idx="1663">
                  <c:v>-9.4162288382953888E-4</c:v>
                </c:pt>
                <c:pt idx="1664">
                  <c:v>-9.4279042615294821E-4</c:v>
                </c:pt>
                <c:pt idx="1665">
                  <c:v>-9.4395796847635731E-4</c:v>
                </c:pt>
                <c:pt idx="1666">
                  <c:v>-9.4512551079976664E-4</c:v>
                </c:pt>
                <c:pt idx="1667">
                  <c:v>-9.4629305312317574E-4</c:v>
                </c:pt>
                <c:pt idx="1668">
                  <c:v>-9.4746059544658506E-4</c:v>
                </c:pt>
                <c:pt idx="1669">
                  <c:v>-9.4862813776999417E-4</c:v>
                </c:pt>
                <c:pt idx="1670">
                  <c:v>-9.4979568009340349E-4</c:v>
                </c:pt>
                <c:pt idx="1671">
                  <c:v>-9.509632224168126E-4</c:v>
                </c:pt>
                <c:pt idx="1672">
                  <c:v>-9.5213076474022192E-4</c:v>
                </c:pt>
                <c:pt idx="1673">
                  <c:v>-9.5329830706363103E-4</c:v>
                </c:pt>
                <c:pt idx="1674">
                  <c:v>-9.5446584938704056E-4</c:v>
                </c:pt>
                <c:pt idx="1675">
                  <c:v>-9.5563339171044967E-4</c:v>
                </c:pt>
                <c:pt idx="1676">
                  <c:v>-9.5680093403385878E-4</c:v>
                </c:pt>
                <c:pt idx="1677">
                  <c:v>-9.5796847635726788E-4</c:v>
                </c:pt>
                <c:pt idx="1678">
                  <c:v>-9.5913601868067742E-4</c:v>
                </c:pt>
                <c:pt idx="1679">
                  <c:v>-9.6030356100408653E-4</c:v>
                </c:pt>
                <c:pt idx="1680">
                  <c:v>-9.6147110332749563E-4</c:v>
                </c:pt>
                <c:pt idx="1681">
                  <c:v>-9.6263864565090474E-4</c:v>
                </c:pt>
                <c:pt idx="1682">
                  <c:v>-9.6380618797431428E-4</c:v>
                </c:pt>
                <c:pt idx="1683">
                  <c:v>-9.6497373029772338E-4</c:v>
                </c:pt>
                <c:pt idx="1684">
                  <c:v>-9.6614127262113249E-4</c:v>
                </c:pt>
                <c:pt idx="1685">
                  <c:v>-9.6730881494454203E-4</c:v>
                </c:pt>
                <c:pt idx="1686">
                  <c:v>-9.6847635726795113E-4</c:v>
                </c:pt>
                <c:pt idx="1687">
                  <c:v>-9.6964389959136024E-4</c:v>
                </c:pt>
                <c:pt idx="1688">
                  <c:v>-9.7081144191476934E-4</c:v>
                </c:pt>
                <c:pt idx="1689">
                  <c:v>-9.7197898423817888E-4</c:v>
                </c:pt>
                <c:pt idx="1690">
                  <c:v>-9.7314652656158799E-4</c:v>
                </c:pt>
                <c:pt idx="1691">
                  <c:v>-9.7431406888499709E-4</c:v>
                </c:pt>
                <c:pt idx="1692">
                  <c:v>-9.754816112084062E-4</c:v>
                </c:pt>
                <c:pt idx="1693">
                  <c:v>-9.7664915353181574E-4</c:v>
                </c:pt>
                <c:pt idx="1694">
                  <c:v>-9.7781669585522485E-4</c:v>
                </c:pt>
                <c:pt idx="1695">
                  <c:v>-9.7898423817863395E-4</c:v>
                </c:pt>
                <c:pt idx="1696">
                  <c:v>-9.8015178050204349E-4</c:v>
                </c:pt>
                <c:pt idx="1697">
                  <c:v>-9.813193228254526E-4</c:v>
                </c:pt>
                <c:pt idx="1698">
                  <c:v>-9.824868651488617E-4</c:v>
                </c:pt>
                <c:pt idx="1699">
                  <c:v>-9.8365440747227081E-4</c:v>
                </c:pt>
                <c:pt idx="1700">
                  <c:v>-9.8482194979568035E-4</c:v>
                </c:pt>
                <c:pt idx="1701">
                  <c:v>-9.8598949211908945E-4</c:v>
                </c:pt>
                <c:pt idx="1702">
                  <c:v>-9.8715703444249856E-4</c:v>
                </c:pt>
                <c:pt idx="1703">
                  <c:v>-9.8832457676590766E-4</c:v>
                </c:pt>
                <c:pt idx="1704">
                  <c:v>-9.894921190893172E-4</c:v>
                </c:pt>
                <c:pt idx="1705">
                  <c:v>-9.9065966141272631E-4</c:v>
                </c:pt>
                <c:pt idx="1706">
                  <c:v>-9.9182720373613541E-4</c:v>
                </c:pt>
                <c:pt idx="1707">
                  <c:v>-9.9299474605954495E-4</c:v>
                </c:pt>
                <c:pt idx="1708">
                  <c:v>-9.9416228838295406E-4</c:v>
                </c:pt>
                <c:pt idx="1709">
                  <c:v>-9.9532983070636316E-4</c:v>
                </c:pt>
                <c:pt idx="1710">
                  <c:v>-9.9649737302977227E-4</c:v>
                </c:pt>
                <c:pt idx="1711">
                  <c:v>-9.9766491535318181E-4</c:v>
                </c:pt>
                <c:pt idx="1712">
                  <c:v>-9.9883245767659092E-4</c:v>
                </c:pt>
                <c:pt idx="1713">
                  <c:v>-1E-3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39-784B-A04E-EFCDA16A8EC5}"/>
            </c:ext>
          </c:extLst>
        </c:ser>
        <c:ser>
          <c:idx val="3"/>
          <c:order val="3"/>
          <c:tx>
            <c:v>Curvature Shift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'SHIFTS-1.8'!$A$2:$A$1715</c:f>
              <c:numCache>
                <c:formatCode>General</c:formatCode>
                <c:ptCount val="17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</c:numCache>
            </c:numRef>
          </c:xVal>
          <c:yVal>
            <c:numRef>
              <c:f>'SHIFTS-1.8'!$E$2:$E$1715</c:f>
              <c:numCache>
                <c:formatCode>0.0000%</c:formatCode>
                <c:ptCount val="1714"/>
                <c:pt idx="0">
                  <c:v>1.0000000000000037E-4</c:v>
                </c:pt>
                <c:pt idx="1">
                  <c:v>9.9533255701652069E-5</c:v>
                </c:pt>
                <c:pt idx="2">
                  <c:v>9.9067056665334553E-5</c:v>
                </c:pt>
                <c:pt idx="3">
                  <c:v>9.8601402891047821E-5</c:v>
                </c:pt>
                <c:pt idx="4">
                  <c:v>9.8136294378791848E-5</c:v>
                </c:pt>
                <c:pt idx="5">
                  <c:v>9.7671731128566672E-5</c:v>
                </c:pt>
                <c:pt idx="6">
                  <c:v>9.7207713140372268E-5</c:v>
                </c:pt>
                <c:pt idx="7">
                  <c:v>9.6744240414208663E-5</c:v>
                </c:pt>
                <c:pt idx="8">
                  <c:v>9.6281312950075829E-5</c:v>
                </c:pt>
                <c:pt idx="9">
                  <c:v>9.5818930747973766E-5</c:v>
                </c:pt>
                <c:pt idx="10">
                  <c:v>9.5357093807902488E-5</c:v>
                </c:pt>
                <c:pt idx="11">
                  <c:v>9.4895802129861995E-5</c:v>
                </c:pt>
                <c:pt idx="12">
                  <c:v>9.4435055713852287E-5</c:v>
                </c:pt>
                <c:pt idx="13">
                  <c:v>9.397485455987335E-5</c:v>
                </c:pt>
                <c:pt idx="14">
                  <c:v>9.3515198667925198E-5</c:v>
                </c:pt>
                <c:pt idx="15">
                  <c:v>9.3056088038007831E-5</c:v>
                </c:pt>
                <c:pt idx="16">
                  <c:v>9.2597522670121249E-5</c:v>
                </c:pt>
                <c:pt idx="17">
                  <c:v>9.2139502564265424E-5</c:v>
                </c:pt>
                <c:pt idx="18">
                  <c:v>9.1682027720440398E-5</c:v>
                </c:pt>
                <c:pt idx="19">
                  <c:v>9.1225098138646157E-5</c:v>
                </c:pt>
                <c:pt idx="20">
                  <c:v>9.0768713818882674E-5</c:v>
                </c:pt>
                <c:pt idx="21">
                  <c:v>9.0312874761150003E-5</c:v>
                </c:pt>
                <c:pt idx="22">
                  <c:v>8.9857580965448089E-5</c:v>
                </c:pt>
                <c:pt idx="23">
                  <c:v>8.9402832431776974E-5</c:v>
                </c:pt>
                <c:pt idx="24">
                  <c:v>8.8948629160136617E-5</c:v>
                </c:pt>
                <c:pt idx="25">
                  <c:v>8.8494971150527058E-5</c:v>
                </c:pt>
                <c:pt idx="26">
                  <c:v>8.8041858402948271E-5</c:v>
                </c:pt>
                <c:pt idx="27">
                  <c:v>8.7589290917400282E-5</c:v>
                </c:pt>
                <c:pt idx="28">
                  <c:v>8.713726869388305E-5</c:v>
                </c:pt>
                <c:pt idx="29">
                  <c:v>8.6685791732396604E-5</c:v>
                </c:pt>
                <c:pt idx="30">
                  <c:v>8.6234860032940942E-5</c:v>
                </c:pt>
                <c:pt idx="31">
                  <c:v>8.5784473595516066E-5</c:v>
                </c:pt>
                <c:pt idx="32">
                  <c:v>8.5334632420121974E-5</c:v>
                </c:pt>
                <c:pt idx="33">
                  <c:v>8.488533650675864E-5</c:v>
                </c:pt>
                <c:pt idx="34">
                  <c:v>8.4436585855426118E-5</c:v>
                </c:pt>
                <c:pt idx="35">
                  <c:v>8.3988380466124354E-5</c:v>
                </c:pt>
                <c:pt idx="36">
                  <c:v>8.3540720338853375E-5</c:v>
                </c:pt>
                <c:pt idx="37">
                  <c:v>8.3093605473613181E-5</c:v>
                </c:pt>
                <c:pt idx="38">
                  <c:v>8.2647035870403758E-5</c:v>
                </c:pt>
                <c:pt idx="39">
                  <c:v>8.2201011529225133E-5</c:v>
                </c:pt>
                <c:pt idx="40">
                  <c:v>8.175553245007728E-5</c:v>
                </c:pt>
                <c:pt idx="41">
                  <c:v>8.1310598632960211E-5</c:v>
                </c:pt>
                <c:pt idx="42">
                  <c:v>8.0866210077873914E-5</c:v>
                </c:pt>
                <c:pt idx="43">
                  <c:v>8.0422366784818402E-5</c:v>
                </c:pt>
                <c:pt idx="44">
                  <c:v>7.9979068753793675E-5</c:v>
                </c:pt>
                <c:pt idx="45">
                  <c:v>7.9536315984799733E-5</c:v>
                </c:pt>
                <c:pt idx="46">
                  <c:v>7.9094108477836562E-5</c:v>
                </c:pt>
                <c:pt idx="47">
                  <c:v>7.8652446232904162E-5</c:v>
                </c:pt>
                <c:pt idx="48">
                  <c:v>7.8211329250002561E-5</c:v>
                </c:pt>
                <c:pt idx="49">
                  <c:v>7.7770757529131731E-5</c:v>
                </c:pt>
                <c:pt idx="50">
                  <c:v>7.7330731070291686E-5</c:v>
                </c:pt>
                <c:pt idx="51">
                  <c:v>7.6891249873482426E-5</c:v>
                </c:pt>
                <c:pt idx="52">
                  <c:v>7.6452313938703937E-5</c:v>
                </c:pt>
                <c:pt idx="53">
                  <c:v>7.6013923265956233E-5</c:v>
                </c:pt>
                <c:pt idx="54">
                  <c:v>7.5576077855239301E-5</c:v>
                </c:pt>
                <c:pt idx="55">
                  <c:v>7.5138777706553167E-5</c:v>
                </c:pt>
                <c:pt idx="56">
                  <c:v>7.4702022819897817E-5</c:v>
                </c:pt>
                <c:pt idx="57">
                  <c:v>7.4265813195273226E-5</c:v>
                </c:pt>
                <c:pt idx="58">
                  <c:v>7.3830148832679419E-5</c:v>
                </c:pt>
                <c:pt idx="59">
                  <c:v>7.3395029732116411E-5</c:v>
                </c:pt>
                <c:pt idx="60">
                  <c:v>7.2960455893584161E-5</c:v>
                </c:pt>
                <c:pt idx="61">
                  <c:v>7.2526427317082696E-5</c:v>
                </c:pt>
                <c:pt idx="62">
                  <c:v>7.2092944002612029E-5</c:v>
                </c:pt>
                <c:pt idx="63">
                  <c:v>7.1660005950172147E-5</c:v>
                </c:pt>
                <c:pt idx="64">
                  <c:v>7.1227613159763022E-5</c:v>
                </c:pt>
                <c:pt idx="65">
                  <c:v>7.0795765631384683E-5</c:v>
                </c:pt>
                <c:pt idx="66">
                  <c:v>7.0364463365037128E-5</c:v>
                </c:pt>
                <c:pt idx="67">
                  <c:v>6.9933706360720372E-5</c:v>
                </c:pt>
                <c:pt idx="68">
                  <c:v>6.950349461843436E-5</c:v>
                </c:pt>
                <c:pt idx="69">
                  <c:v>6.9073828138179147E-5</c:v>
                </c:pt>
                <c:pt idx="70">
                  <c:v>6.8644706919954732E-5</c:v>
                </c:pt>
                <c:pt idx="71">
                  <c:v>6.8216130963761075E-5</c:v>
                </c:pt>
                <c:pt idx="72">
                  <c:v>6.7788100269598189E-5</c:v>
                </c:pt>
                <c:pt idx="73">
                  <c:v>6.7360614837466115E-5</c:v>
                </c:pt>
                <c:pt idx="74">
                  <c:v>6.6933674667364813E-5</c:v>
                </c:pt>
                <c:pt idx="75">
                  <c:v>6.6507279759294281E-5</c:v>
                </c:pt>
                <c:pt idx="76">
                  <c:v>6.6081430113254522E-5</c:v>
                </c:pt>
                <c:pt idx="77">
                  <c:v>6.565612572924556E-5</c:v>
                </c:pt>
                <c:pt idx="78">
                  <c:v>6.523136660726737E-5</c:v>
                </c:pt>
                <c:pt idx="79">
                  <c:v>6.4807152747319965E-5</c:v>
                </c:pt>
                <c:pt idx="80">
                  <c:v>6.4383484149403345E-5</c:v>
                </c:pt>
                <c:pt idx="81">
                  <c:v>6.3960360813517509E-5</c:v>
                </c:pt>
                <c:pt idx="82">
                  <c:v>6.3537782739662445E-5</c:v>
                </c:pt>
                <c:pt idx="83">
                  <c:v>6.3115749927838153E-5</c:v>
                </c:pt>
                <c:pt idx="84">
                  <c:v>6.2694262378044658E-5</c:v>
                </c:pt>
                <c:pt idx="85">
                  <c:v>6.2273320090281935E-5</c:v>
                </c:pt>
                <c:pt idx="86">
                  <c:v>6.1852923064549997E-5</c:v>
                </c:pt>
                <c:pt idx="87">
                  <c:v>6.1433071300848831E-5</c:v>
                </c:pt>
                <c:pt idx="88">
                  <c:v>6.1013764799178456E-5</c:v>
                </c:pt>
                <c:pt idx="89">
                  <c:v>6.0595003559538859E-5</c:v>
                </c:pt>
                <c:pt idx="90">
                  <c:v>6.0176787581930047E-5</c:v>
                </c:pt>
                <c:pt idx="91">
                  <c:v>5.9759116866352013E-5</c:v>
                </c:pt>
                <c:pt idx="92">
                  <c:v>5.9341991412804757E-5</c:v>
                </c:pt>
                <c:pt idx="93">
                  <c:v>5.8925411221288279E-5</c:v>
                </c:pt>
                <c:pt idx="94">
                  <c:v>5.8509376291802586E-5</c:v>
                </c:pt>
                <c:pt idx="95">
                  <c:v>5.8093886624347672E-5</c:v>
                </c:pt>
                <c:pt idx="96">
                  <c:v>5.7678942218923535E-5</c:v>
                </c:pt>
                <c:pt idx="97">
                  <c:v>5.7264543075530183E-5</c:v>
                </c:pt>
                <c:pt idx="98">
                  <c:v>5.6850689194167617E-5</c:v>
                </c:pt>
                <c:pt idx="99">
                  <c:v>5.6437380574835828E-5</c:v>
                </c:pt>
                <c:pt idx="100">
                  <c:v>5.6024617217534817E-5</c:v>
                </c:pt>
                <c:pt idx="101">
                  <c:v>5.5612399122264585E-5</c:v>
                </c:pt>
                <c:pt idx="102">
                  <c:v>5.5200726289025137E-5</c:v>
                </c:pt>
                <c:pt idx="103">
                  <c:v>5.4789598717816475E-5</c:v>
                </c:pt>
                <c:pt idx="104">
                  <c:v>5.437901640863859E-5</c:v>
                </c:pt>
                <c:pt idx="105">
                  <c:v>5.3968979361491477E-5</c:v>
                </c:pt>
                <c:pt idx="106">
                  <c:v>5.3559487576375148E-5</c:v>
                </c:pt>
                <c:pt idx="107">
                  <c:v>5.3150541053289605E-5</c:v>
                </c:pt>
                <c:pt idx="108">
                  <c:v>5.2742139792234846E-5</c:v>
                </c:pt>
                <c:pt idx="109">
                  <c:v>5.2334283793210859E-5</c:v>
                </c:pt>
                <c:pt idx="110">
                  <c:v>5.1926973056217657E-5</c:v>
                </c:pt>
                <c:pt idx="111">
                  <c:v>5.1520207581255239E-5</c:v>
                </c:pt>
                <c:pt idx="112">
                  <c:v>5.11139873683236E-5</c:v>
                </c:pt>
                <c:pt idx="113">
                  <c:v>5.0708312417422739E-5</c:v>
                </c:pt>
                <c:pt idx="114">
                  <c:v>5.0303182728552656E-5</c:v>
                </c:pt>
                <c:pt idx="115">
                  <c:v>4.9898598301713358E-5</c:v>
                </c:pt>
                <c:pt idx="116">
                  <c:v>4.9494559136904837E-5</c:v>
                </c:pt>
                <c:pt idx="117">
                  <c:v>4.9091065234127102E-5</c:v>
                </c:pt>
                <c:pt idx="118">
                  <c:v>4.8688116593380145E-5</c:v>
                </c:pt>
                <c:pt idx="119">
                  <c:v>4.8285713214663973E-5</c:v>
                </c:pt>
                <c:pt idx="120">
                  <c:v>4.7883855097978579E-5</c:v>
                </c:pt>
                <c:pt idx="121">
                  <c:v>4.7482542243323963E-5</c:v>
                </c:pt>
                <c:pt idx="122">
                  <c:v>4.7081774650700132E-5</c:v>
                </c:pt>
                <c:pt idx="123">
                  <c:v>4.6681552320107072E-5</c:v>
                </c:pt>
                <c:pt idx="124">
                  <c:v>4.6281875251544797E-5</c:v>
                </c:pt>
                <c:pt idx="125">
                  <c:v>4.5882743445013307E-5</c:v>
                </c:pt>
                <c:pt idx="126">
                  <c:v>4.5484156900512602E-5</c:v>
                </c:pt>
                <c:pt idx="127">
                  <c:v>4.5086115618042668E-5</c:v>
                </c:pt>
                <c:pt idx="128">
                  <c:v>4.4688619597603519E-5</c:v>
                </c:pt>
                <c:pt idx="129">
                  <c:v>4.4291668839195155E-5</c:v>
                </c:pt>
                <c:pt idx="130">
                  <c:v>4.3895263342817556E-5</c:v>
                </c:pt>
                <c:pt idx="131">
                  <c:v>4.3499403108470762E-5</c:v>
                </c:pt>
                <c:pt idx="132">
                  <c:v>4.3104088136154725E-5</c:v>
                </c:pt>
                <c:pt idx="133">
                  <c:v>4.2709318425869488E-5</c:v>
                </c:pt>
                <c:pt idx="134">
                  <c:v>4.2315093977615014E-5</c:v>
                </c:pt>
                <c:pt idx="135">
                  <c:v>4.1921414791391339E-5</c:v>
                </c:pt>
                <c:pt idx="136">
                  <c:v>4.1528280867198429E-5</c:v>
                </c:pt>
                <c:pt idx="137">
                  <c:v>4.1135692205036303E-5</c:v>
                </c:pt>
                <c:pt idx="138">
                  <c:v>4.0743648804904969E-5</c:v>
                </c:pt>
                <c:pt idx="139">
                  <c:v>4.03521506668044E-5</c:v>
                </c:pt>
                <c:pt idx="140">
                  <c:v>3.9961197790734629E-5</c:v>
                </c:pt>
                <c:pt idx="141">
                  <c:v>3.9570790176695623E-5</c:v>
                </c:pt>
                <c:pt idx="142">
                  <c:v>3.9180927824687408E-5</c:v>
                </c:pt>
                <c:pt idx="143">
                  <c:v>3.8791610734709965E-5</c:v>
                </c:pt>
                <c:pt idx="144">
                  <c:v>3.8402838906763314E-5</c:v>
                </c:pt>
                <c:pt idx="145">
                  <c:v>3.8014612340847433E-5</c:v>
                </c:pt>
                <c:pt idx="146">
                  <c:v>3.7626931036962331E-5</c:v>
                </c:pt>
                <c:pt idx="147">
                  <c:v>3.7239794995108021E-5</c:v>
                </c:pt>
                <c:pt idx="148">
                  <c:v>3.6853204215284481E-5</c:v>
                </c:pt>
                <c:pt idx="149">
                  <c:v>3.6467158697491734E-5</c:v>
                </c:pt>
                <c:pt idx="150">
                  <c:v>3.6081658441729751E-5</c:v>
                </c:pt>
                <c:pt idx="151">
                  <c:v>3.5696703447998573E-5</c:v>
                </c:pt>
                <c:pt idx="152">
                  <c:v>3.5312293716298153E-5</c:v>
                </c:pt>
                <c:pt idx="153">
                  <c:v>3.4928429246628525E-5</c:v>
                </c:pt>
                <c:pt idx="154">
                  <c:v>3.4545110038989668E-5</c:v>
                </c:pt>
                <c:pt idx="155">
                  <c:v>3.4162336093381596E-5</c:v>
                </c:pt>
                <c:pt idx="156">
                  <c:v>3.3780107409804316E-5</c:v>
                </c:pt>
                <c:pt idx="157">
                  <c:v>3.33984239882578E-5</c:v>
                </c:pt>
                <c:pt idx="158">
                  <c:v>3.3017285828742083E-5</c:v>
                </c:pt>
                <c:pt idx="159">
                  <c:v>3.263669293125713E-5</c:v>
                </c:pt>
                <c:pt idx="160">
                  <c:v>3.2256645295802969E-5</c:v>
                </c:pt>
                <c:pt idx="161">
                  <c:v>3.1877142922379579E-5</c:v>
                </c:pt>
                <c:pt idx="162">
                  <c:v>3.1498185810986981E-5</c:v>
                </c:pt>
                <c:pt idx="163">
                  <c:v>3.1119773961625147E-5</c:v>
                </c:pt>
                <c:pt idx="164">
                  <c:v>3.0741907374294099E-5</c:v>
                </c:pt>
                <c:pt idx="165">
                  <c:v>3.0364586048993845E-5</c:v>
                </c:pt>
                <c:pt idx="166">
                  <c:v>2.9987809985724356E-5</c:v>
                </c:pt>
                <c:pt idx="167">
                  <c:v>2.9611579184485662E-5</c:v>
                </c:pt>
                <c:pt idx="168">
                  <c:v>2.9235893645277739E-5</c:v>
                </c:pt>
                <c:pt idx="169">
                  <c:v>2.8860753368100608E-5</c:v>
                </c:pt>
                <c:pt idx="170">
                  <c:v>2.8486158352954242E-5</c:v>
                </c:pt>
                <c:pt idx="171">
                  <c:v>2.811210859983867E-5</c:v>
                </c:pt>
                <c:pt idx="172">
                  <c:v>2.7738604108753867E-5</c:v>
                </c:pt>
                <c:pt idx="173">
                  <c:v>2.7365644879699845E-5</c:v>
                </c:pt>
                <c:pt idx="174">
                  <c:v>2.6993230912676618E-5</c:v>
                </c:pt>
                <c:pt idx="175">
                  <c:v>2.6621362207684156E-5</c:v>
                </c:pt>
                <c:pt idx="176">
                  <c:v>2.6250038764722485E-5</c:v>
                </c:pt>
                <c:pt idx="177">
                  <c:v>2.5879260583791586E-5</c:v>
                </c:pt>
                <c:pt idx="178">
                  <c:v>2.5509027664891481E-5</c:v>
                </c:pt>
                <c:pt idx="179">
                  <c:v>2.5139340008022142E-5</c:v>
                </c:pt>
                <c:pt idx="180">
                  <c:v>2.47701976131836E-5</c:v>
                </c:pt>
                <c:pt idx="181">
                  <c:v>2.4401600480375824E-5</c:v>
                </c:pt>
                <c:pt idx="182">
                  <c:v>2.4033548609598829E-5</c:v>
                </c:pt>
                <c:pt idx="183">
                  <c:v>2.3666042000852625E-5</c:v>
                </c:pt>
                <c:pt idx="184">
                  <c:v>2.3299080654137189E-5</c:v>
                </c:pt>
                <c:pt idx="185">
                  <c:v>2.2932664569452549E-5</c:v>
                </c:pt>
                <c:pt idx="186">
                  <c:v>2.2566793746798676E-5</c:v>
                </c:pt>
                <c:pt idx="187">
                  <c:v>2.2201468186175599E-5</c:v>
                </c:pt>
                <c:pt idx="188">
                  <c:v>2.1836687887583286E-5</c:v>
                </c:pt>
                <c:pt idx="189">
                  <c:v>2.1472452851021768E-5</c:v>
                </c:pt>
                <c:pt idx="190">
                  <c:v>2.1108763076491018E-5</c:v>
                </c:pt>
                <c:pt idx="191">
                  <c:v>2.0745618563991063E-5</c:v>
                </c:pt>
                <c:pt idx="192">
                  <c:v>2.0383019313521873E-5</c:v>
                </c:pt>
                <c:pt idx="193">
                  <c:v>2.0020965325083464E-5</c:v>
                </c:pt>
                <c:pt idx="194">
                  <c:v>1.965945659867585E-5</c:v>
                </c:pt>
                <c:pt idx="195">
                  <c:v>1.9298493134299004E-5</c:v>
                </c:pt>
                <c:pt idx="196">
                  <c:v>1.893807493195295E-5</c:v>
                </c:pt>
                <c:pt idx="197">
                  <c:v>1.8578201991637667E-5</c:v>
                </c:pt>
                <c:pt idx="198">
                  <c:v>1.8218874313353176E-5</c:v>
                </c:pt>
                <c:pt idx="199">
                  <c:v>1.7860091897099449E-5</c:v>
                </c:pt>
                <c:pt idx="200">
                  <c:v>1.7501854742876521E-5</c:v>
                </c:pt>
                <c:pt idx="201">
                  <c:v>1.7144162850684358E-5</c:v>
                </c:pt>
                <c:pt idx="202">
                  <c:v>1.6787016220522979E-5</c:v>
                </c:pt>
                <c:pt idx="203">
                  <c:v>1.6430414852392392E-5</c:v>
                </c:pt>
                <c:pt idx="204">
                  <c:v>1.6074358746292569E-5</c:v>
                </c:pt>
                <c:pt idx="205">
                  <c:v>1.5718847902223545E-5</c:v>
                </c:pt>
                <c:pt idx="206">
                  <c:v>1.5363882320185286E-5</c:v>
                </c:pt>
                <c:pt idx="207">
                  <c:v>1.5009462000177821E-5</c:v>
                </c:pt>
                <c:pt idx="208">
                  <c:v>1.4655586942201123E-5</c:v>
                </c:pt>
                <c:pt idx="209">
                  <c:v>1.430225714625522E-5</c:v>
                </c:pt>
                <c:pt idx="210">
                  <c:v>1.3949472612340085E-5</c:v>
                </c:pt>
                <c:pt idx="211">
                  <c:v>1.3597233340455729E-5</c:v>
                </c:pt>
                <c:pt idx="212">
                  <c:v>1.3245539330602169E-5</c:v>
                </c:pt>
                <c:pt idx="213">
                  <c:v>1.2894390582779375E-5</c:v>
                </c:pt>
                <c:pt idx="214">
                  <c:v>1.2543787096987376E-5</c:v>
                </c:pt>
                <c:pt idx="215">
                  <c:v>1.2193728873226143E-5</c:v>
                </c:pt>
                <c:pt idx="216">
                  <c:v>1.1844215911495706E-5</c:v>
                </c:pt>
                <c:pt idx="217">
                  <c:v>1.1495248211796034E-5</c:v>
                </c:pt>
                <c:pt idx="218">
                  <c:v>1.1146825774127158E-5</c:v>
                </c:pt>
                <c:pt idx="219">
                  <c:v>1.0798948598489049E-5</c:v>
                </c:pt>
                <c:pt idx="220">
                  <c:v>1.0451616684881721E-5</c:v>
                </c:pt>
                <c:pt idx="221">
                  <c:v>1.0104830033305185E-5</c:v>
                </c:pt>
                <c:pt idx="222">
                  <c:v>9.758588643759418E-6</c:v>
                </c:pt>
                <c:pt idx="223">
                  <c:v>9.4128925162444457E-6</c:v>
                </c:pt>
                <c:pt idx="224">
                  <c:v>9.0677416507602397E-6</c:v>
                </c:pt>
                <c:pt idx="225">
                  <c:v>8.7231360473068288E-6</c:v>
                </c:pt>
                <c:pt idx="226">
                  <c:v>8.379075705884184E-6</c:v>
                </c:pt>
                <c:pt idx="227">
                  <c:v>8.0355606264923344E-6</c:v>
                </c:pt>
                <c:pt idx="228">
                  <c:v>7.692590809131251E-6</c:v>
                </c:pt>
                <c:pt idx="229">
                  <c:v>7.3501662538009491E-6</c:v>
                </c:pt>
                <c:pt idx="230">
                  <c:v>7.0082869605014422E-6</c:v>
                </c:pt>
                <c:pt idx="231">
                  <c:v>6.6669529292327017E-6</c:v>
                </c:pt>
                <c:pt idx="232">
                  <c:v>6.3261641599947544E-6</c:v>
                </c:pt>
                <c:pt idx="233">
                  <c:v>5.9859206527875752E-6</c:v>
                </c:pt>
                <c:pt idx="234">
                  <c:v>5.6462224076111909E-6</c:v>
                </c:pt>
                <c:pt idx="235">
                  <c:v>5.307069424465573E-6</c:v>
                </c:pt>
                <c:pt idx="236">
                  <c:v>4.96846170335075E-6</c:v>
                </c:pt>
                <c:pt idx="237">
                  <c:v>4.6303992442666934E-6</c:v>
                </c:pt>
                <c:pt idx="238">
                  <c:v>4.2928820472134182E-6</c:v>
                </c:pt>
                <c:pt idx="239">
                  <c:v>3.9559101121909381E-6</c:v>
                </c:pt>
                <c:pt idx="240">
                  <c:v>3.6194834391992226E-6</c:v>
                </c:pt>
                <c:pt idx="241">
                  <c:v>3.2836020282383021E-6</c:v>
                </c:pt>
                <c:pt idx="242">
                  <c:v>2.9482658793081495E-6</c:v>
                </c:pt>
                <c:pt idx="243">
                  <c:v>2.613474992408792E-6</c:v>
                </c:pt>
                <c:pt idx="244">
                  <c:v>2.2792293675401991E-6</c:v>
                </c:pt>
                <c:pt idx="245">
                  <c:v>1.9455290047024046E-6</c:v>
                </c:pt>
                <c:pt idx="246">
                  <c:v>1.6123739038953747E-6</c:v>
                </c:pt>
                <c:pt idx="247">
                  <c:v>1.2797640651191263E-6</c:v>
                </c:pt>
                <c:pt idx="248">
                  <c:v>9.4769948837366953E-7</c:v>
                </c:pt>
                <c:pt idx="249">
                  <c:v>6.1618017365898411E-7</c:v>
                </c:pt>
                <c:pt idx="250">
                  <c:v>2.8520612097509036E-7</c:v>
                </c:pt>
                <c:pt idx="251">
                  <c:v>-4.5222669678035446E-8</c:v>
                </c:pt>
                <c:pt idx="252">
                  <c:v>-3.7510619830036958E-7</c:v>
                </c:pt>
                <c:pt idx="253">
                  <c:v>-7.0444446489193238E-7</c:v>
                </c:pt>
                <c:pt idx="254">
                  <c:v>-1.0332374694527035E-6</c:v>
                </c:pt>
                <c:pt idx="255">
                  <c:v>-1.3614852119827067E-6</c:v>
                </c:pt>
                <c:pt idx="256">
                  <c:v>-1.6891876924819284E-6</c:v>
                </c:pt>
                <c:pt idx="257">
                  <c:v>-2.0163449109503584E-6</c:v>
                </c:pt>
                <c:pt idx="258">
                  <c:v>-2.3429568673880171E-6</c:v>
                </c:pt>
                <c:pt idx="259">
                  <c:v>-2.6690235617948841E-6</c:v>
                </c:pt>
                <c:pt idx="260">
                  <c:v>-2.9945449941709832E-6</c:v>
                </c:pt>
                <c:pt idx="261">
                  <c:v>-3.3195211645163041E-6</c:v>
                </c:pt>
                <c:pt idx="262">
                  <c:v>-3.6439520728308266E-6</c:v>
                </c:pt>
                <c:pt idx="263">
                  <c:v>-3.967837719114571E-6</c:v>
                </c:pt>
                <c:pt idx="264">
                  <c:v>-4.2911781033675339E-6</c:v>
                </c:pt>
                <c:pt idx="265">
                  <c:v>-4.6139732255897458E-6</c:v>
                </c:pt>
                <c:pt idx="266">
                  <c:v>-4.9362230857811457E-6</c:v>
                </c:pt>
                <c:pt idx="267">
                  <c:v>-5.2579276839417675E-6</c:v>
                </c:pt>
                <c:pt idx="268">
                  <c:v>-5.5790870200716349E-6</c:v>
                </c:pt>
                <c:pt idx="269">
                  <c:v>-5.8997010941706936E-6</c:v>
                </c:pt>
                <c:pt idx="270">
                  <c:v>-6.2197699062389743E-6</c:v>
                </c:pt>
                <c:pt idx="271">
                  <c:v>-6.5392934562764701E-6</c:v>
                </c:pt>
                <c:pt idx="272">
                  <c:v>-6.8582717442832148E-6</c:v>
                </c:pt>
                <c:pt idx="273">
                  <c:v>-7.176704770259151E-6</c:v>
                </c:pt>
                <c:pt idx="274">
                  <c:v>-7.494592534204309E-6</c:v>
                </c:pt>
                <c:pt idx="275">
                  <c:v>-7.8119350361187093E-6</c:v>
                </c:pt>
                <c:pt idx="276">
                  <c:v>-8.1287322760023043E-6</c:v>
                </c:pt>
                <c:pt idx="277">
                  <c:v>-8.4449842538551179E-6</c:v>
                </c:pt>
                <c:pt idx="278">
                  <c:v>-8.7606909696771499E-6</c:v>
                </c:pt>
                <c:pt idx="279">
                  <c:v>-9.0758524234684309E-6</c:v>
                </c:pt>
                <c:pt idx="280">
                  <c:v>-9.3904686152289E-6</c:v>
                </c:pt>
                <c:pt idx="281">
                  <c:v>-9.7045395449585909E-6</c:v>
                </c:pt>
                <c:pt idx="282">
                  <c:v>-1.0018065212657504E-5</c:v>
                </c:pt>
                <c:pt idx="283">
                  <c:v>-1.0331045618325659E-5</c:v>
                </c:pt>
                <c:pt idx="284">
                  <c:v>-1.0643480761963009E-5</c:v>
                </c:pt>
                <c:pt idx="285">
                  <c:v>-1.0955370643569577E-5</c:v>
                </c:pt>
                <c:pt idx="286">
                  <c:v>-1.1266715263145391E-5</c:v>
                </c:pt>
                <c:pt idx="287">
                  <c:v>-1.1577514620690396E-5</c:v>
                </c:pt>
                <c:pt idx="288">
                  <c:v>-1.1887768716204623E-5</c:v>
                </c:pt>
                <c:pt idx="289">
                  <c:v>-1.2197477549688065E-5</c:v>
                </c:pt>
                <c:pt idx="290">
                  <c:v>-1.2506641121140757E-5</c:v>
                </c:pt>
                <c:pt idx="291">
                  <c:v>-1.2815259430562643E-5</c:v>
                </c:pt>
                <c:pt idx="292">
                  <c:v>-1.3123332477953744E-5</c:v>
                </c:pt>
                <c:pt idx="293">
                  <c:v>-1.3430860263314094E-5</c:v>
                </c:pt>
                <c:pt idx="294">
                  <c:v>-1.3737842786643636E-5</c:v>
                </c:pt>
                <c:pt idx="295">
                  <c:v>-1.4044280047942396E-5</c:v>
                </c:pt>
                <c:pt idx="296">
                  <c:v>-1.4350172047210374E-5</c:v>
                </c:pt>
                <c:pt idx="297">
                  <c:v>-1.4655518784447602E-5</c:v>
                </c:pt>
                <c:pt idx="298">
                  <c:v>-1.4960320259654021E-5</c:v>
                </c:pt>
                <c:pt idx="299">
                  <c:v>-1.5264576472829658E-5</c:v>
                </c:pt>
                <c:pt idx="300">
                  <c:v>-1.5568287423974514E-5</c:v>
                </c:pt>
                <c:pt idx="301">
                  <c:v>-1.5871453113088619E-5</c:v>
                </c:pt>
                <c:pt idx="302">
                  <c:v>-1.6174073540171912E-5</c:v>
                </c:pt>
                <c:pt idx="303">
                  <c:v>-1.6476148705224427E-5</c:v>
                </c:pt>
                <c:pt idx="304">
                  <c:v>-1.6777678608246191E-5</c:v>
                </c:pt>
                <c:pt idx="305">
                  <c:v>-1.7078663249237143E-5</c:v>
                </c:pt>
                <c:pt idx="306">
                  <c:v>-1.7379102628197316E-5</c:v>
                </c:pt>
                <c:pt idx="307">
                  <c:v>-1.7678996745126709E-5</c:v>
                </c:pt>
                <c:pt idx="308">
                  <c:v>-1.7978345600025346E-5</c:v>
                </c:pt>
                <c:pt idx="309">
                  <c:v>-1.8277149192893176E-5</c:v>
                </c:pt>
                <c:pt idx="310">
                  <c:v>-1.8575407523730227E-5</c:v>
                </c:pt>
                <c:pt idx="311">
                  <c:v>-1.8873120592536523E-5</c:v>
                </c:pt>
                <c:pt idx="312">
                  <c:v>-1.9170288399312011E-5</c:v>
                </c:pt>
                <c:pt idx="313">
                  <c:v>-1.9466910944056718E-5</c:v>
                </c:pt>
                <c:pt idx="314">
                  <c:v>-1.9762988226770643E-5</c:v>
                </c:pt>
                <c:pt idx="315">
                  <c:v>-2.0058520247453817E-5</c:v>
                </c:pt>
                <c:pt idx="316">
                  <c:v>-2.0353507006106183E-5</c:v>
                </c:pt>
                <c:pt idx="317">
                  <c:v>-2.0647948502727767E-5</c:v>
                </c:pt>
                <c:pt idx="318">
                  <c:v>-2.0941844737318572E-5</c:v>
                </c:pt>
                <c:pt idx="319">
                  <c:v>-2.123519570987862E-5</c:v>
                </c:pt>
                <c:pt idx="320">
                  <c:v>-2.1528001420407863E-5</c:v>
                </c:pt>
                <c:pt idx="321">
                  <c:v>-2.1820261868906325E-5</c:v>
                </c:pt>
                <c:pt idx="322">
                  <c:v>-2.2111977055374035E-5</c:v>
                </c:pt>
                <c:pt idx="323">
                  <c:v>-2.2403146979810933E-5</c:v>
                </c:pt>
                <c:pt idx="324">
                  <c:v>-2.2693771642217054E-5</c:v>
                </c:pt>
                <c:pt idx="325">
                  <c:v>-2.2983851042592392E-5</c:v>
                </c:pt>
                <c:pt idx="326">
                  <c:v>-2.3273385180936977E-5</c:v>
                </c:pt>
                <c:pt idx="327">
                  <c:v>-2.3562374057250756E-5</c:v>
                </c:pt>
                <c:pt idx="328">
                  <c:v>-2.3850817671533753E-5</c:v>
                </c:pt>
                <c:pt idx="329">
                  <c:v>-2.4138716023785997E-5</c:v>
                </c:pt>
                <c:pt idx="330">
                  <c:v>-2.4426069114007431E-5</c:v>
                </c:pt>
                <c:pt idx="331">
                  <c:v>-2.4712876942198084E-5</c:v>
                </c:pt>
                <c:pt idx="332">
                  <c:v>-2.4999139508357959E-5</c:v>
                </c:pt>
                <c:pt idx="333">
                  <c:v>-2.528485681248708E-5</c:v>
                </c:pt>
                <c:pt idx="334">
                  <c:v>-2.5570028854585389E-5</c:v>
                </c:pt>
                <c:pt idx="335">
                  <c:v>-2.5854655634652926E-5</c:v>
                </c:pt>
                <c:pt idx="336">
                  <c:v>-2.6138737152689671E-5</c:v>
                </c:pt>
                <c:pt idx="337">
                  <c:v>-2.6422273408695673E-5</c:v>
                </c:pt>
                <c:pt idx="338">
                  <c:v>-2.6705264402670862E-5</c:v>
                </c:pt>
                <c:pt idx="339">
                  <c:v>-2.6987710134615267E-5</c:v>
                </c:pt>
                <c:pt idx="340">
                  <c:v>-2.7269610604528927E-5</c:v>
                </c:pt>
                <c:pt idx="341">
                  <c:v>-2.7550965812411768E-5</c:v>
                </c:pt>
                <c:pt idx="342">
                  <c:v>-2.7831775758263838E-5</c:v>
                </c:pt>
                <c:pt idx="343">
                  <c:v>-2.8112040442085124E-5</c:v>
                </c:pt>
                <c:pt idx="344">
                  <c:v>-2.8391759863875658E-5</c:v>
                </c:pt>
                <c:pt idx="345">
                  <c:v>-2.867093402363538E-5</c:v>
                </c:pt>
                <c:pt idx="346">
                  <c:v>-2.8949562921364324E-5</c:v>
                </c:pt>
                <c:pt idx="347">
                  <c:v>-2.9227646557062511E-5</c:v>
                </c:pt>
                <c:pt idx="348">
                  <c:v>-2.9505184930729899E-5</c:v>
                </c:pt>
                <c:pt idx="349">
                  <c:v>-2.9782178042366495E-5</c:v>
                </c:pt>
                <c:pt idx="350">
                  <c:v>-3.005862589197232E-5</c:v>
                </c:pt>
                <c:pt idx="351">
                  <c:v>-3.0334528479547387E-5</c:v>
                </c:pt>
                <c:pt idx="352">
                  <c:v>-3.0609885805091642E-5</c:v>
                </c:pt>
                <c:pt idx="353">
                  <c:v>-3.0884697868605126E-5</c:v>
                </c:pt>
                <c:pt idx="354">
                  <c:v>-3.1158964670087818E-5</c:v>
                </c:pt>
                <c:pt idx="355">
                  <c:v>-3.1432686209539766E-5</c:v>
                </c:pt>
                <c:pt idx="356">
                  <c:v>-3.1705862486960902E-5</c:v>
                </c:pt>
                <c:pt idx="357">
                  <c:v>-3.197849350235126E-5</c:v>
                </c:pt>
                <c:pt idx="358">
                  <c:v>-3.225057925571086E-5</c:v>
                </c:pt>
                <c:pt idx="359">
                  <c:v>-3.2522119747039654E-5</c:v>
                </c:pt>
                <c:pt idx="360">
                  <c:v>-3.2793114976337664E-5</c:v>
                </c:pt>
                <c:pt idx="361">
                  <c:v>-3.3063564943604896E-5</c:v>
                </c:pt>
                <c:pt idx="362">
                  <c:v>-3.3333469648841377E-5</c:v>
                </c:pt>
                <c:pt idx="363">
                  <c:v>-3.3602829092047052E-5</c:v>
                </c:pt>
                <c:pt idx="364">
                  <c:v>-3.3871643273221936E-5</c:v>
                </c:pt>
                <c:pt idx="365">
                  <c:v>-3.4139912192366076E-5</c:v>
                </c:pt>
                <c:pt idx="366">
                  <c:v>-3.4407635849479403E-5</c:v>
                </c:pt>
                <c:pt idx="367">
                  <c:v>-3.4674814244561953E-5</c:v>
                </c:pt>
                <c:pt idx="368">
                  <c:v>-3.4941447377613724E-5</c:v>
                </c:pt>
                <c:pt idx="369">
                  <c:v>-3.5207535248634738E-5</c:v>
                </c:pt>
                <c:pt idx="370">
                  <c:v>-3.547307785762494E-5</c:v>
                </c:pt>
                <c:pt idx="371">
                  <c:v>-3.573807520458437E-5</c:v>
                </c:pt>
                <c:pt idx="372">
                  <c:v>-3.6002527289513009E-5</c:v>
                </c:pt>
                <c:pt idx="373">
                  <c:v>-3.6266434112410903E-5</c:v>
                </c:pt>
                <c:pt idx="374">
                  <c:v>-3.6529795673277986E-5</c:v>
                </c:pt>
                <c:pt idx="375">
                  <c:v>-3.679261197211429E-5</c:v>
                </c:pt>
                <c:pt idx="376">
                  <c:v>-3.7054883008919836E-5</c:v>
                </c:pt>
                <c:pt idx="377">
                  <c:v>-3.7316608783694578E-5</c:v>
                </c:pt>
                <c:pt idx="378">
                  <c:v>-3.7577789296438541E-5</c:v>
                </c:pt>
                <c:pt idx="379">
                  <c:v>-3.7838424547151719E-5</c:v>
                </c:pt>
                <c:pt idx="380">
                  <c:v>-3.8098514535834146E-5</c:v>
                </c:pt>
                <c:pt idx="381">
                  <c:v>-3.8358059262485762E-5</c:v>
                </c:pt>
                <c:pt idx="382">
                  <c:v>-3.8617058727106599E-5</c:v>
                </c:pt>
                <c:pt idx="383">
                  <c:v>-3.8875512929696658E-5</c:v>
                </c:pt>
                <c:pt idx="384">
                  <c:v>-3.9133421870255959E-5</c:v>
                </c:pt>
                <c:pt idx="385">
                  <c:v>-3.9390785548784455E-5</c:v>
                </c:pt>
                <c:pt idx="386">
                  <c:v>-3.9647603965282173E-5</c:v>
                </c:pt>
                <c:pt idx="387">
                  <c:v>-3.9903877119749133E-5</c:v>
                </c:pt>
                <c:pt idx="388">
                  <c:v>-4.0159605012185282E-5</c:v>
                </c:pt>
                <c:pt idx="389">
                  <c:v>-4.0414787642590659E-5</c:v>
                </c:pt>
                <c:pt idx="390">
                  <c:v>-4.066942501096525E-5</c:v>
                </c:pt>
                <c:pt idx="391">
                  <c:v>-4.0923517117309085E-5</c:v>
                </c:pt>
                <c:pt idx="392">
                  <c:v>-4.1177063961622114E-5</c:v>
                </c:pt>
                <c:pt idx="393">
                  <c:v>-4.1430065543904364E-5</c:v>
                </c:pt>
                <c:pt idx="394">
                  <c:v>-4.1682521864155864E-5</c:v>
                </c:pt>
                <c:pt idx="395">
                  <c:v>-4.1934432922376552E-5</c:v>
                </c:pt>
                <c:pt idx="396">
                  <c:v>-4.2185798718566455E-5</c:v>
                </c:pt>
                <c:pt idx="397">
                  <c:v>-4.2436619252725587E-5</c:v>
                </c:pt>
                <c:pt idx="398">
                  <c:v>-4.2686894524853954E-5</c:v>
                </c:pt>
                <c:pt idx="399">
                  <c:v>-4.2936624534951522E-5</c:v>
                </c:pt>
                <c:pt idx="400">
                  <c:v>-4.3185809283018306E-5</c:v>
                </c:pt>
                <c:pt idx="401">
                  <c:v>-4.3434448769054312E-5</c:v>
                </c:pt>
                <c:pt idx="402">
                  <c:v>-4.3682542993059559E-5</c:v>
                </c:pt>
                <c:pt idx="403">
                  <c:v>-4.3930091955034002E-5</c:v>
                </c:pt>
                <c:pt idx="404">
                  <c:v>-4.4177095654977666E-5</c:v>
                </c:pt>
                <c:pt idx="405">
                  <c:v>-4.4423554092890573E-5</c:v>
                </c:pt>
                <c:pt idx="406">
                  <c:v>-4.4669467268772675E-5</c:v>
                </c:pt>
                <c:pt idx="407">
                  <c:v>-4.4914835182623991E-5</c:v>
                </c:pt>
                <c:pt idx="408">
                  <c:v>-4.515965783444453E-5</c:v>
                </c:pt>
                <c:pt idx="409">
                  <c:v>-4.5403935224234317E-5</c:v>
                </c:pt>
                <c:pt idx="410">
                  <c:v>-4.5647667351993293E-5</c:v>
                </c:pt>
                <c:pt idx="411">
                  <c:v>-4.589085421772149E-5</c:v>
                </c:pt>
                <c:pt idx="412">
                  <c:v>-4.6133495821418929E-5</c:v>
                </c:pt>
                <c:pt idx="413">
                  <c:v>-4.6375592163085564E-5</c:v>
                </c:pt>
                <c:pt idx="414">
                  <c:v>-4.661714324272142E-5</c:v>
                </c:pt>
                <c:pt idx="415">
                  <c:v>-4.6858149060326491E-5</c:v>
                </c:pt>
                <c:pt idx="416">
                  <c:v>-4.7098609615900812E-5</c:v>
                </c:pt>
                <c:pt idx="417">
                  <c:v>-4.7338524909444327E-5</c:v>
                </c:pt>
                <c:pt idx="418">
                  <c:v>-4.7577894940957057E-5</c:v>
                </c:pt>
                <c:pt idx="419">
                  <c:v>-4.7816719710439009E-5</c:v>
                </c:pt>
                <c:pt idx="420">
                  <c:v>-4.8054999217890204E-5</c:v>
                </c:pt>
                <c:pt idx="421">
                  <c:v>-4.8292733463310593E-5</c:v>
                </c:pt>
                <c:pt idx="422">
                  <c:v>-4.8529922446700204E-5</c:v>
                </c:pt>
                <c:pt idx="423">
                  <c:v>-4.8766566168059057E-5</c:v>
                </c:pt>
                <c:pt idx="424">
                  <c:v>-4.9002664627387105E-5</c:v>
                </c:pt>
                <c:pt idx="425">
                  <c:v>-4.9238217824684368E-5</c:v>
                </c:pt>
                <c:pt idx="426">
                  <c:v>-4.9473225759950853E-5</c:v>
                </c:pt>
                <c:pt idx="427">
                  <c:v>-4.9707688433186587E-5</c:v>
                </c:pt>
                <c:pt idx="428">
                  <c:v>-4.9941605844391509E-5</c:v>
                </c:pt>
                <c:pt idx="429">
                  <c:v>-5.0174977993565653E-5</c:v>
                </c:pt>
                <c:pt idx="430">
                  <c:v>-5.0407804880709046E-5</c:v>
                </c:pt>
                <c:pt idx="431">
                  <c:v>-5.0640086505821627E-5</c:v>
                </c:pt>
                <c:pt idx="432">
                  <c:v>-5.0871822868903429E-5</c:v>
                </c:pt>
                <c:pt idx="433">
                  <c:v>-5.1103013969954447E-5</c:v>
                </c:pt>
                <c:pt idx="434">
                  <c:v>-5.1333659808974714E-5</c:v>
                </c:pt>
                <c:pt idx="435">
                  <c:v>-5.1563760385964176E-5</c:v>
                </c:pt>
                <c:pt idx="436">
                  <c:v>-5.1793315700922852E-5</c:v>
                </c:pt>
                <c:pt idx="437">
                  <c:v>-5.2022325753850751E-5</c:v>
                </c:pt>
                <c:pt idx="438">
                  <c:v>-5.2250790544747892E-5</c:v>
                </c:pt>
                <c:pt idx="439">
                  <c:v>-5.2478710073614228E-5</c:v>
                </c:pt>
                <c:pt idx="440">
                  <c:v>-5.2706084340449785E-5</c:v>
                </c:pt>
                <c:pt idx="441">
                  <c:v>-5.2932913345254585E-5</c:v>
                </c:pt>
                <c:pt idx="442">
                  <c:v>-5.3159197088028579E-5</c:v>
                </c:pt>
                <c:pt idx="443">
                  <c:v>-5.3384935568771796E-5</c:v>
                </c:pt>
                <c:pt idx="444">
                  <c:v>-5.3610128787484227E-5</c:v>
                </c:pt>
                <c:pt idx="445">
                  <c:v>-5.3834776744165908E-5</c:v>
                </c:pt>
                <c:pt idx="446">
                  <c:v>-5.4058879438816776E-5</c:v>
                </c:pt>
                <c:pt idx="447">
                  <c:v>-5.4282436871436867E-5</c:v>
                </c:pt>
                <c:pt idx="448">
                  <c:v>-5.4505449042026206E-5</c:v>
                </c:pt>
                <c:pt idx="449">
                  <c:v>-5.4727915950584734E-5</c:v>
                </c:pt>
                <c:pt idx="450">
                  <c:v>-5.4949837597112483E-5</c:v>
                </c:pt>
                <c:pt idx="451">
                  <c:v>-5.5171213981609447E-5</c:v>
                </c:pt>
                <c:pt idx="452">
                  <c:v>-5.5392045104075661E-5</c:v>
                </c:pt>
                <c:pt idx="453">
                  <c:v>-5.5612330964511069E-5</c:v>
                </c:pt>
                <c:pt idx="454">
                  <c:v>-5.5832071562915692E-5</c:v>
                </c:pt>
                <c:pt idx="455">
                  <c:v>-5.6051266899289537E-5</c:v>
                </c:pt>
                <c:pt idx="456">
                  <c:v>-5.6269916973632625E-5</c:v>
                </c:pt>
                <c:pt idx="457">
                  <c:v>-5.6488021785944914E-5</c:v>
                </c:pt>
                <c:pt idx="458">
                  <c:v>-5.6705581336226411E-5</c:v>
                </c:pt>
                <c:pt idx="459">
                  <c:v>-5.6922595624477164E-5</c:v>
                </c:pt>
                <c:pt idx="460">
                  <c:v>-5.7139064650697105E-5</c:v>
                </c:pt>
                <c:pt idx="461">
                  <c:v>-5.7354988414886261E-5</c:v>
                </c:pt>
                <c:pt idx="462">
                  <c:v>-5.7570366917044639E-5</c:v>
                </c:pt>
                <c:pt idx="463">
                  <c:v>-5.7785200157172266E-5</c:v>
                </c:pt>
                <c:pt idx="464">
                  <c:v>-5.7999488135269088E-5</c:v>
                </c:pt>
                <c:pt idx="465">
                  <c:v>-5.8213230851335125E-5</c:v>
                </c:pt>
                <c:pt idx="466">
                  <c:v>-5.8426428305370404E-5</c:v>
                </c:pt>
                <c:pt idx="467">
                  <c:v>-5.8639080497374885E-5</c:v>
                </c:pt>
                <c:pt idx="468">
                  <c:v>-5.885118742734858E-5</c:v>
                </c:pt>
                <c:pt idx="469">
                  <c:v>-5.9062749095291491E-5</c:v>
                </c:pt>
                <c:pt idx="470">
                  <c:v>-5.9273765501203651E-5</c:v>
                </c:pt>
                <c:pt idx="471">
                  <c:v>-5.9484236645085006E-5</c:v>
                </c:pt>
                <c:pt idx="472">
                  <c:v>-5.9694162526935576E-5</c:v>
                </c:pt>
                <c:pt idx="473">
                  <c:v>-5.9903543146755367E-5</c:v>
                </c:pt>
                <c:pt idx="474">
                  <c:v>-6.0112378504544408E-5</c:v>
                </c:pt>
                <c:pt idx="475">
                  <c:v>-6.032066860030265E-5</c:v>
                </c:pt>
                <c:pt idx="476">
                  <c:v>-6.0528413434030067E-5</c:v>
                </c:pt>
                <c:pt idx="477">
                  <c:v>-6.0735613005726767E-5</c:v>
                </c:pt>
                <c:pt idx="478">
                  <c:v>-6.0942267315392681E-5</c:v>
                </c:pt>
                <c:pt idx="479">
                  <c:v>-6.1148376363027757E-5</c:v>
                </c:pt>
                <c:pt idx="480">
                  <c:v>-6.1353940148632115E-5</c:v>
                </c:pt>
                <c:pt idx="481">
                  <c:v>-6.1558958672205689E-5</c:v>
                </c:pt>
                <c:pt idx="482">
                  <c:v>-6.1763431933748423E-5</c:v>
                </c:pt>
                <c:pt idx="483">
                  <c:v>-6.1967359933260441E-5</c:v>
                </c:pt>
                <c:pt idx="484">
                  <c:v>-6.2170742670741673E-5</c:v>
                </c:pt>
                <c:pt idx="485">
                  <c:v>-6.2373580146192066E-5</c:v>
                </c:pt>
                <c:pt idx="486">
                  <c:v>-6.2575872359611729E-5</c:v>
                </c:pt>
                <c:pt idx="487">
                  <c:v>-6.2777619311000566E-5</c:v>
                </c:pt>
                <c:pt idx="488">
                  <c:v>-6.2978821000358673E-5</c:v>
                </c:pt>
                <c:pt idx="489">
                  <c:v>-6.3179477427686008E-5</c:v>
                </c:pt>
                <c:pt idx="490">
                  <c:v>-6.337958859298249E-5</c:v>
                </c:pt>
                <c:pt idx="491">
                  <c:v>-6.3579154496248256E-5</c:v>
                </c:pt>
                <c:pt idx="492">
                  <c:v>-6.3778175137483249E-5</c:v>
                </c:pt>
                <c:pt idx="493">
                  <c:v>-6.3976650516687391E-5</c:v>
                </c:pt>
                <c:pt idx="494">
                  <c:v>-6.4174580633860815E-5</c:v>
                </c:pt>
                <c:pt idx="495">
                  <c:v>-6.4371965489003454E-5</c:v>
                </c:pt>
                <c:pt idx="496">
                  <c:v>-6.4568805082115268E-5</c:v>
                </c:pt>
                <c:pt idx="497">
                  <c:v>-6.4765099413196351E-5</c:v>
                </c:pt>
                <c:pt idx="498">
                  <c:v>-6.4960848482246595E-5</c:v>
                </c:pt>
                <c:pt idx="499">
                  <c:v>-6.5156052289266108E-5</c:v>
                </c:pt>
                <c:pt idx="500">
                  <c:v>-6.535071083425485E-5</c:v>
                </c:pt>
                <c:pt idx="501">
                  <c:v>-6.5544824117212753E-5</c:v>
                </c:pt>
                <c:pt idx="502">
                  <c:v>-6.5738392138139939E-5</c:v>
                </c:pt>
                <c:pt idx="503">
                  <c:v>-6.5931414897036326E-5</c:v>
                </c:pt>
                <c:pt idx="504">
                  <c:v>-6.6123892393901888E-5</c:v>
                </c:pt>
                <c:pt idx="505">
                  <c:v>-6.6315824628736733E-5</c:v>
                </c:pt>
                <c:pt idx="506">
                  <c:v>-6.6507211601540779E-5</c:v>
                </c:pt>
                <c:pt idx="507">
                  <c:v>-6.6698053312314E-5</c:v>
                </c:pt>
                <c:pt idx="508">
                  <c:v>-6.6888349761056489E-5</c:v>
                </c:pt>
                <c:pt idx="509">
                  <c:v>-6.7078100947768154E-5</c:v>
                </c:pt>
                <c:pt idx="510">
                  <c:v>-6.7267306872449088E-5</c:v>
                </c:pt>
                <c:pt idx="511">
                  <c:v>-6.7455967535099236E-5</c:v>
                </c:pt>
                <c:pt idx="512">
                  <c:v>-6.7644082935718546E-5</c:v>
                </c:pt>
                <c:pt idx="513">
                  <c:v>-6.7831653074307139E-5</c:v>
                </c:pt>
                <c:pt idx="514">
                  <c:v>-6.8018677950864947E-5</c:v>
                </c:pt>
                <c:pt idx="515">
                  <c:v>-6.8205157565391929E-5</c:v>
                </c:pt>
                <c:pt idx="516">
                  <c:v>-6.8391091917888167E-5</c:v>
                </c:pt>
                <c:pt idx="517">
                  <c:v>-6.8576481008353633E-5</c:v>
                </c:pt>
                <c:pt idx="518">
                  <c:v>-6.8761324836788274E-5</c:v>
                </c:pt>
                <c:pt idx="519">
                  <c:v>-6.8945623403192171E-5</c:v>
                </c:pt>
                <c:pt idx="520">
                  <c:v>-6.9129376707565242E-5</c:v>
                </c:pt>
                <c:pt idx="521">
                  <c:v>-6.9312584749907583E-5</c:v>
                </c:pt>
                <c:pt idx="522">
                  <c:v>-6.9495247530219152E-5</c:v>
                </c:pt>
                <c:pt idx="523">
                  <c:v>-6.9677365048499937E-5</c:v>
                </c:pt>
                <c:pt idx="524">
                  <c:v>-6.9858937304749882E-5</c:v>
                </c:pt>
                <c:pt idx="525">
                  <c:v>-7.0039964298969096E-5</c:v>
                </c:pt>
                <c:pt idx="526">
                  <c:v>-7.022044603115754E-5</c:v>
                </c:pt>
                <c:pt idx="527">
                  <c:v>-7.0400382501315144E-5</c:v>
                </c:pt>
                <c:pt idx="528">
                  <c:v>-7.0579773709442031E-5</c:v>
                </c:pt>
                <c:pt idx="529">
                  <c:v>-7.0758619655538065E-5</c:v>
                </c:pt>
                <c:pt idx="530">
                  <c:v>-7.0936920339603383E-5</c:v>
                </c:pt>
                <c:pt idx="531">
                  <c:v>-7.1114675761637928E-5</c:v>
                </c:pt>
                <c:pt idx="532">
                  <c:v>-7.1291885921641622E-5</c:v>
                </c:pt>
                <c:pt idx="533">
                  <c:v>-7.1468550819614598E-5</c:v>
                </c:pt>
                <c:pt idx="534">
                  <c:v>-7.1644670455556789E-5</c:v>
                </c:pt>
                <c:pt idx="535">
                  <c:v>-7.1820244829468155E-5</c:v>
                </c:pt>
                <c:pt idx="536">
                  <c:v>-7.199527394134879E-5</c:v>
                </c:pt>
                <c:pt idx="537">
                  <c:v>-7.216975779119864E-5</c:v>
                </c:pt>
                <c:pt idx="538">
                  <c:v>-7.2343696379017651E-5</c:v>
                </c:pt>
                <c:pt idx="539">
                  <c:v>-7.2517089704805945E-5</c:v>
                </c:pt>
                <c:pt idx="540">
                  <c:v>-7.2689937768563454E-5</c:v>
                </c:pt>
                <c:pt idx="541">
                  <c:v>-7.2862240570290137E-5</c:v>
                </c:pt>
                <c:pt idx="542">
                  <c:v>-7.3033998109986076E-5</c:v>
                </c:pt>
                <c:pt idx="543">
                  <c:v>-7.320521038765119E-5</c:v>
                </c:pt>
                <c:pt idx="544">
                  <c:v>-7.3375877403285573E-5</c:v>
                </c:pt>
                <c:pt idx="545">
                  <c:v>-7.3545999156889185E-5</c:v>
                </c:pt>
                <c:pt idx="546">
                  <c:v>-7.3715575648461957E-5</c:v>
                </c:pt>
                <c:pt idx="547">
                  <c:v>-7.3884606878003999E-5</c:v>
                </c:pt>
                <c:pt idx="548">
                  <c:v>-7.405309284551527E-5</c:v>
                </c:pt>
                <c:pt idx="549">
                  <c:v>-7.4221033550995701E-5</c:v>
                </c:pt>
                <c:pt idx="550">
                  <c:v>-7.4388428994445402E-5</c:v>
                </c:pt>
                <c:pt idx="551">
                  <c:v>-7.4555279175864318E-5</c:v>
                </c:pt>
                <c:pt idx="552">
                  <c:v>-7.4721584095252408E-5</c:v>
                </c:pt>
                <c:pt idx="553">
                  <c:v>-7.4887343752609768E-5</c:v>
                </c:pt>
                <c:pt idx="554">
                  <c:v>-7.5052558147936288E-5</c:v>
                </c:pt>
                <c:pt idx="555">
                  <c:v>-7.5217227281232092E-5</c:v>
                </c:pt>
                <c:pt idx="556">
                  <c:v>-7.538135115249711E-5</c:v>
                </c:pt>
                <c:pt idx="557">
                  <c:v>-7.554492976173129E-5</c:v>
                </c:pt>
                <c:pt idx="558">
                  <c:v>-7.5707963108934752E-5</c:v>
                </c:pt>
                <c:pt idx="559">
                  <c:v>-7.587045119410743E-5</c:v>
                </c:pt>
                <c:pt idx="560">
                  <c:v>-7.6032394017249268E-5</c:v>
                </c:pt>
                <c:pt idx="561">
                  <c:v>-7.6193791578360376E-5</c:v>
                </c:pt>
                <c:pt idx="562">
                  <c:v>-7.6354643877440712E-5</c:v>
                </c:pt>
                <c:pt idx="563">
                  <c:v>-7.6514950914490209E-5</c:v>
                </c:pt>
                <c:pt idx="564">
                  <c:v>-7.6674712689508989E-5</c:v>
                </c:pt>
                <c:pt idx="565">
                  <c:v>-7.683392920249693E-5</c:v>
                </c:pt>
                <c:pt idx="566">
                  <c:v>-7.699260045345414E-5</c:v>
                </c:pt>
                <c:pt idx="567">
                  <c:v>-7.7150726442380566E-5</c:v>
                </c:pt>
                <c:pt idx="568">
                  <c:v>-7.7308307169276166E-5</c:v>
                </c:pt>
                <c:pt idx="569">
                  <c:v>-7.7465342634141035E-5</c:v>
                </c:pt>
                <c:pt idx="570">
                  <c:v>-7.7621832836975119E-5</c:v>
                </c:pt>
                <c:pt idx="571">
                  <c:v>-7.7777777777778378E-5</c:v>
                </c:pt>
                <c:pt idx="572">
                  <c:v>-7.7933177456550892E-5</c:v>
                </c:pt>
                <c:pt idx="573">
                  <c:v>-7.8088031873292649E-5</c:v>
                </c:pt>
                <c:pt idx="574">
                  <c:v>-7.8242341028003553E-5</c:v>
                </c:pt>
                <c:pt idx="575">
                  <c:v>-7.839610492068374E-5</c:v>
                </c:pt>
                <c:pt idx="576">
                  <c:v>-7.8549323551333142E-5</c:v>
                </c:pt>
                <c:pt idx="577">
                  <c:v>-7.8701996919951719E-5</c:v>
                </c:pt>
                <c:pt idx="578">
                  <c:v>-7.8854125026539551E-5</c:v>
                </c:pt>
                <c:pt idx="579">
                  <c:v>-7.9005707871096558E-5</c:v>
                </c:pt>
                <c:pt idx="580">
                  <c:v>-7.9156745453622847E-5</c:v>
                </c:pt>
                <c:pt idx="581">
                  <c:v>-7.9307237774118338E-5</c:v>
                </c:pt>
                <c:pt idx="582">
                  <c:v>-7.9457184832583004E-5</c:v>
                </c:pt>
                <c:pt idx="583">
                  <c:v>-7.9606586629016952E-5</c:v>
                </c:pt>
                <c:pt idx="584">
                  <c:v>-7.9755443163420103E-5</c:v>
                </c:pt>
                <c:pt idx="585">
                  <c:v>-7.9903754435792427E-5</c:v>
                </c:pt>
                <c:pt idx="586">
                  <c:v>-8.0051520446134021E-5</c:v>
                </c:pt>
                <c:pt idx="587">
                  <c:v>-8.0198741194444843E-5</c:v>
                </c:pt>
                <c:pt idx="588">
                  <c:v>-8.0345416680724827E-5</c:v>
                </c:pt>
                <c:pt idx="589">
                  <c:v>-8.0491546904974079E-5</c:v>
                </c:pt>
                <c:pt idx="590">
                  <c:v>-8.0637131867192493E-5</c:v>
                </c:pt>
                <c:pt idx="591">
                  <c:v>-8.0782171567380189E-5</c:v>
                </c:pt>
                <c:pt idx="592">
                  <c:v>-8.0926666005537101E-5</c:v>
                </c:pt>
                <c:pt idx="593">
                  <c:v>-8.1070615181663173E-5</c:v>
                </c:pt>
                <c:pt idx="594">
                  <c:v>-8.1214019095758529E-5</c:v>
                </c:pt>
                <c:pt idx="595">
                  <c:v>-8.1356877747823099E-5</c:v>
                </c:pt>
                <c:pt idx="596">
                  <c:v>-8.1499191137856831E-5</c:v>
                </c:pt>
                <c:pt idx="597">
                  <c:v>-8.1640959265859845E-5</c:v>
                </c:pt>
                <c:pt idx="598">
                  <c:v>-8.1782182131832074E-5</c:v>
                </c:pt>
                <c:pt idx="599">
                  <c:v>-8.1922859735773465E-5</c:v>
                </c:pt>
                <c:pt idx="600">
                  <c:v>-8.2062992077684124E-5</c:v>
                </c:pt>
                <c:pt idx="601">
                  <c:v>-8.2202579157563958E-5</c:v>
                </c:pt>
                <c:pt idx="602">
                  <c:v>-8.2341620975413061E-5</c:v>
                </c:pt>
                <c:pt idx="603">
                  <c:v>-8.2480117531231393E-5</c:v>
                </c:pt>
                <c:pt idx="604">
                  <c:v>-8.2618068825018873E-5</c:v>
                </c:pt>
                <c:pt idx="605">
                  <c:v>-8.2755474856775635E-5</c:v>
                </c:pt>
                <c:pt idx="606">
                  <c:v>-8.2892335626501626E-5</c:v>
                </c:pt>
                <c:pt idx="607">
                  <c:v>-8.3028651134196764E-5</c:v>
                </c:pt>
                <c:pt idx="608">
                  <c:v>-8.3164421379861185E-5</c:v>
                </c:pt>
                <c:pt idx="609">
                  <c:v>-8.3299646363494835E-5</c:v>
                </c:pt>
                <c:pt idx="610">
                  <c:v>-8.3434326085097632E-5</c:v>
                </c:pt>
                <c:pt idx="611">
                  <c:v>-8.3568460544669712E-5</c:v>
                </c:pt>
                <c:pt idx="612">
                  <c:v>-8.3702049742211007E-5</c:v>
                </c:pt>
                <c:pt idx="613">
                  <c:v>-8.3835093677721477E-5</c:v>
                </c:pt>
                <c:pt idx="614">
                  <c:v>-8.3967592351201216E-5</c:v>
                </c:pt>
                <c:pt idx="615">
                  <c:v>-8.4099545762650115E-5</c:v>
                </c:pt>
                <c:pt idx="616">
                  <c:v>-8.4230953912068285E-5</c:v>
                </c:pt>
                <c:pt idx="617">
                  <c:v>-8.4361816799455682E-5</c:v>
                </c:pt>
                <c:pt idx="618">
                  <c:v>-8.4492134424812241E-5</c:v>
                </c:pt>
                <c:pt idx="619">
                  <c:v>-8.4621906788138069E-5</c:v>
                </c:pt>
                <c:pt idx="620">
                  <c:v>-8.4751133889433126E-5</c:v>
                </c:pt>
                <c:pt idx="621">
                  <c:v>-8.4879815728697343E-5</c:v>
                </c:pt>
                <c:pt idx="622">
                  <c:v>-8.500795230593083E-5</c:v>
                </c:pt>
                <c:pt idx="623">
                  <c:v>-8.5135543621133545E-5</c:v>
                </c:pt>
                <c:pt idx="624">
                  <c:v>-8.5262589674305408E-5</c:v>
                </c:pt>
                <c:pt idx="625">
                  <c:v>-8.5389090465446568E-5</c:v>
                </c:pt>
                <c:pt idx="626">
                  <c:v>-8.5515045994556874E-5</c:v>
                </c:pt>
                <c:pt idx="627">
                  <c:v>-8.5640456261636464E-5</c:v>
                </c:pt>
                <c:pt idx="628">
                  <c:v>-8.5765321266685268E-5</c:v>
                </c:pt>
                <c:pt idx="629">
                  <c:v>-8.5889641009703234E-5</c:v>
                </c:pt>
                <c:pt idx="630">
                  <c:v>-8.6013415490690482E-5</c:v>
                </c:pt>
                <c:pt idx="631">
                  <c:v>-8.6136644709646946E-5</c:v>
                </c:pt>
                <c:pt idx="632">
                  <c:v>-8.6259328666572584E-5</c:v>
                </c:pt>
                <c:pt idx="633">
                  <c:v>-8.6381467361467478E-5</c:v>
                </c:pt>
                <c:pt idx="634">
                  <c:v>-8.65030607943316E-5</c:v>
                </c:pt>
                <c:pt idx="635">
                  <c:v>-8.6624108965164883E-5</c:v>
                </c:pt>
                <c:pt idx="636">
                  <c:v>-8.6744611873967449E-5</c:v>
                </c:pt>
                <c:pt idx="637">
                  <c:v>-8.6864569520739176E-5</c:v>
                </c:pt>
                <c:pt idx="638">
                  <c:v>-8.6983981905480173E-5</c:v>
                </c:pt>
                <c:pt idx="639">
                  <c:v>-8.7102849028190384E-5</c:v>
                </c:pt>
                <c:pt idx="640">
                  <c:v>-8.722117088886977E-5</c:v>
                </c:pt>
                <c:pt idx="641">
                  <c:v>-8.7338947487518426E-5</c:v>
                </c:pt>
                <c:pt idx="642">
                  <c:v>-8.745617882413631E-5</c:v>
                </c:pt>
                <c:pt idx="643">
                  <c:v>-8.7572864898723341E-5</c:v>
                </c:pt>
                <c:pt idx="644">
                  <c:v>-8.7689005711279655E-5</c:v>
                </c:pt>
                <c:pt idx="645">
                  <c:v>-8.7804601261805198E-5</c:v>
                </c:pt>
                <c:pt idx="646">
                  <c:v>-8.7919651550299888E-5</c:v>
                </c:pt>
                <c:pt idx="647">
                  <c:v>-8.8034156576763861E-5</c:v>
                </c:pt>
                <c:pt idx="648">
                  <c:v>-8.8148116341197008E-5</c:v>
                </c:pt>
                <c:pt idx="649">
                  <c:v>-8.8261530843599412E-5</c:v>
                </c:pt>
                <c:pt idx="650">
                  <c:v>-8.8374400083971044E-5</c:v>
                </c:pt>
                <c:pt idx="651">
                  <c:v>-8.8486724062311836E-5</c:v>
                </c:pt>
                <c:pt idx="652">
                  <c:v>-8.8598502778621912E-5</c:v>
                </c:pt>
                <c:pt idx="653">
                  <c:v>-8.8709736232901189E-5</c:v>
                </c:pt>
                <c:pt idx="654">
                  <c:v>-8.8820424425149655E-5</c:v>
                </c:pt>
                <c:pt idx="655">
                  <c:v>-8.8930567355367376E-5</c:v>
                </c:pt>
                <c:pt idx="656">
                  <c:v>-8.9040165023554325E-5</c:v>
                </c:pt>
                <c:pt idx="657">
                  <c:v>-8.9149217429710436E-5</c:v>
                </c:pt>
                <c:pt idx="658">
                  <c:v>-8.9257724573835816E-5</c:v>
                </c:pt>
                <c:pt idx="659">
                  <c:v>-8.9365686455930424E-5</c:v>
                </c:pt>
                <c:pt idx="660">
                  <c:v>-8.9473103075994194E-5</c:v>
                </c:pt>
                <c:pt idx="661">
                  <c:v>-8.9579974434027233E-5</c:v>
                </c:pt>
                <c:pt idx="662">
                  <c:v>-8.9686300530029432E-5</c:v>
                </c:pt>
                <c:pt idx="663">
                  <c:v>-8.9792081364000915E-5</c:v>
                </c:pt>
                <c:pt idx="664">
                  <c:v>-8.9897316935941613E-5</c:v>
                </c:pt>
                <c:pt idx="665">
                  <c:v>-9.0002007245851485E-5</c:v>
                </c:pt>
                <c:pt idx="666">
                  <c:v>-9.0106152293730626E-5</c:v>
                </c:pt>
                <c:pt idx="667">
                  <c:v>-9.0209752079578983E-5</c:v>
                </c:pt>
                <c:pt idx="668">
                  <c:v>-9.03128066033965E-5</c:v>
                </c:pt>
                <c:pt idx="669">
                  <c:v>-9.0415315865183287E-5</c:v>
                </c:pt>
                <c:pt idx="670">
                  <c:v>-9.0517279864939302E-5</c:v>
                </c:pt>
                <c:pt idx="671">
                  <c:v>-9.0618698602664506E-5</c:v>
                </c:pt>
                <c:pt idx="672">
                  <c:v>-9.0719572078358952E-5</c:v>
                </c:pt>
                <c:pt idx="673">
                  <c:v>-9.0819900292022558E-5</c:v>
                </c:pt>
                <c:pt idx="674">
                  <c:v>-9.0919683243655461E-5</c:v>
                </c:pt>
                <c:pt idx="675">
                  <c:v>-9.1018920933257579E-5</c:v>
                </c:pt>
                <c:pt idx="676">
                  <c:v>-9.1117613360828858E-5</c:v>
                </c:pt>
                <c:pt idx="677">
                  <c:v>-9.1215760526369407E-5</c:v>
                </c:pt>
                <c:pt idx="678">
                  <c:v>-9.131336242987917E-5</c:v>
                </c:pt>
                <c:pt idx="679">
                  <c:v>-9.1410419071358094E-5</c:v>
                </c:pt>
                <c:pt idx="680">
                  <c:v>-9.1506930450806315E-5</c:v>
                </c:pt>
                <c:pt idx="681">
                  <c:v>-9.1602896568223751E-5</c:v>
                </c:pt>
                <c:pt idx="682">
                  <c:v>-9.1698317423610321E-5</c:v>
                </c:pt>
                <c:pt idx="683">
                  <c:v>-9.1793193016966187E-5</c:v>
                </c:pt>
                <c:pt idx="684">
                  <c:v>-9.1887523348291241E-5</c:v>
                </c:pt>
                <c:pt idx="685">
                  <c:v>-9.1981308417585537E-5</c:v>
                </c:pt>
                <c:pt idx="686">
                  <c:v>-9.2074548224849048E-5</c:v>
                </c:pt>
                <c:pt idx="687">
                  <c:v>-9.2167242770081748E-5</c:v>
                </c:pt>
                <c:pt idx="688">
                  <c:v>-9.2259392053283717E-5</c:v>
                </c:pt>
                <c:pt idx="689">
                  <c:v>-9.23509960744549E-5</c:v>
                </c:pt>
                <c:pt idx="690">
                  <c:v>-9.2442054833595245E-5</c:v>
                </c:pt>
                <c:pt idx="691">
                  <c:v>-9.2532568330704859E-5</c:v>
                </c:pt>
                <c:pt idx="692">
                  <c:v>-9.2622536565783688E-5</c:v>
                </c:pt>
                <c:pt idx="693">
                  <c:v>-9.2711959538831706E-5</c:v>
                </c:pt>
                <c:pt idx="694">
                  <c:v>-9.2800837249848992E-5</c:v>
                </c:pt>
                <c:pt idx="695">
                  <c:v>-9.2889169698835467E-5</c:v>
                </c:pt>
                <c:pt idx="696">
                  <c:v>-9.2976956885791129E-5</c:v>
                </c:pt>
                <c:pt idx="697">
                  <c:v>-9.3064198810716088E-5</c:v>
                </c:pt>
                <c:pt idx="698">
                  <c:v>-9.3150895473610181E-5</c:v>
                </c:pt>
                <c:pt idx="699">
                  <c:v>-9.3237046874473543E-5</c:v>
                </c:pt>
                <c:pt idx="700">
                  <c:v>-9.3322653013306147E-5</c:v>
                </c:pt>
                <c:pt idx="701">
                  <c:v>-9.3407713890107912E-5</c:v>
                </c:pt>
                <c:pt idx="702">
                  <c:v>-9.3492229504878947E-5</c:v>
                </c:pt>
                <c:pt idx="703">
                  <c:v>-9.3576199857619196E-5</c:v>
                </c:pt>
                <c:pt idx="704">
                  <c:v>-9.3659624948328607E-5</c:v>
                </c:pt>
                <c:pt idx="705">
                  <c:v>-9.3742504777007287E-5</c:v>
                </c:pt>
                <c:pt idx="706">
                  <c:v>-9.3824839343655209E-5</c:v>
                </c:pt>
                <c:pt idx="707">
                  <c:v>-9.3906628648272292E-5</c:v>
                </c:pt>
                <c:pt idx="708">
                  <c:v>-9.3987872690858617E-5</c:v>
                </c:pt>
                <c:pt idx="709">
                  <c:v>-9.406857147141413E-5</c:v>
                </c:pt>
                <c:pt idx="710">
                  <c:v>-9.4148724989938913E-5</c:v>
                </c:pt>
                <c:pt idx="711">
                  <c:v>-9.4228333246432937E-5</c:v>
                </c:pt>
                <c:pt idx="712">
                  <c:v>-9.4307396240896096E-5</c:v>
                </c:pt>
                <c:pt idx="713">
                  <c:v>-9.4385913973328551E-5</c:v>
                </c:pt>
                <c:pt idx="714">
                  <c:v>-9.4463886443730221E-5</c:v>
                </c:pt>
                <c:pt idx="715">
                  <c:v>-9.4541313652101052E-5</c:v>
                </c:pt>
                <c:pt idx="716">
                  <c:v>-9.4618195598441152E-5</c:v>
                </c:pt>
                <c:pt idx="717">
                  <c:v>-9.4694532282750467E-5</c:v>
                </c:pt>
                <c:pt idx="718">
                  <c:v>-9.4770323705028943E-5</c:v>
                </c:pt>
                <c:pt idx="719">
                  <c:v>-9.4845569865276716E-5</c:v>
                </c:pt>
                <c:pt idx="720">
                  <c:v>-9.4920270763493623E-5</c:v>
                </c:pt>
                <c:pt idx="721">
                  <c:v>-9.4994426399679826E-5</c:v>
                </c:pt>
                <c:pt idx="722">
                  <c:v>-9.5068036773835244E-5</c:v>
                </c:pt>
                <c:pt idx="723">
                  <c:v>-9.5141101885959822E-5</c:v>
                </c:pt>
                <c:pt idx="724">
                  <c:v>-9.5213621736053698E-5</c:v>
                </c:pt>
                <c:pt idx="725">
                  <c:v>-9.5285596324116761E-5</c:v>
                </c:pt>
                <c:pt idx="726">
                  <c:v>-9.5357025650149013E-5</c:v>
                </c:pt>
                <c:pt idx="727">
                  <c:v>-9.5427909714150533E-5</c:v>
                </c:pt>
                <c:pt idx="728">
                  <c:v>-9.5498248516121242E-5</c:v>
                </c:pt>
                <c:pt idx="729">
                  <c:v>-9.5568042056061139E-5</c:v>
                </c:pt>
                <c:pt idx="730">
                  <c:v>-9.5637290333970332E-5</c:v>
                </c:pt>
                <c:pt idx="731">
                  <c:v>-9.5705993349848713E-5</c:v>
                </c:pt>
                <c:pt idx="732">
                  <c:v>-9.5774151103696282E-5</c:v>
                </c:pt>
                <c:pt idx="733">
                  <c:v>-9.5841763595513093E-5</c:v>
                </c:pt>
                <c:pt idx="734">
                  <c:v>-9.5908830825299093E-5</c:v>
                </c:pt>
                <c:pt idx="735">
                  <c:v>-9.5975352793054361E-5</c:v>
                </c:pt>
                <c:pt idx="736">
                  <c:v>-9.6041329498778845E-5</c:v>
                </c:pt>
                <c:pt idx="737">
                  <c:v>-9.6106760942472517E-5</c:v>
                </c:pt>
                <c:pt idx="738">
                  <c:v>-9.6171647124135431E-5</c:v>
                </c:pt>
                <c:pt idx="739">
                  <c:v>-9.6235988043767587E-5</c:v>
                </c:pt>
                <c:pt idx="740">
                  <c:v>-9.6299783701368877E-5</c:v>
                </c:pt>
                <c:pt idx="741">
                  <c:v>-9.6363034096939463E-5</c:v>
                </c:pt>
                <c:pt idx="742">
                  <c:v>-9.6425739230479265E-5</c:v>
                </c:pt>
                <c:pt idx="743">
                  <c:v>-9.6487899101988254E-5</c:v>
                </c:pt>
                <c:pt idx="744">
                  <c:v>-9.6549513711466486E-5</c:v>
                </c:pt>
                <c:pt idx="745">
                  <c:v>-9.6610583058913879E-5</c:v>
                </c:pt>
                <c:pt idx="746">
                  <c:v>-9.6671107144330568E-5</c:v>
                </c:pt>
                <c:pt idx="747">
                  <c:v>-9.6731085967716472E-5</c:v>
                </c:pt>
                <c:pt idx="748">
                  <c:v>-9.6790519529071537E-5</c:v>
                </c:pt>
                <c:pt idx="749">
                  <c:v>-9.6849407828395872E-5</c:v>
                </c:pt>
                <c:pt idx="750">
                  <c:v>-9.6907750865689421E-5</c:v>
                </c:pt>
                <c:pt idx="751">
                  <c:v>-9.6965548640952159E-5</c:v>
                </c:pt>
                <c:pt idx="752">
                  <c:v>-9.7022801154184138E-5</c:v>
                </c:pt>
                <c:pt idx="753">
                  <c:v>-9.707950840538536E-5</c:v>
                </c:pt>
                <c:pt idx="754">
                  <c:v>-9.7135670394555743E-5</c:v>
                </c:pt>
                <c:pt idx="755">
                  <c:v>-9.7191287121695395E-5</c:v>
                </c:pt>
                <c:pt idx="756">
                  <c:v>-9.7246358586804208E-5</c:v>
                </c:pt>
                <c:pt idx="757">
                  <c:v>-9.7300884789882318E-5</c:v>
                </c:pt>
                <c:pt idx="758">
                  <c:v>-9.7354865730929616E-5</c:v>
                </c:pt>
                <c:pt idx="759">
                  <c:v>-9.7408301409946101E-5</c:v>
                </c:pt>
                <c:pt idx="760">
                  <c:v>-9.7461191826931856E-5</c:v>
                </c:pt>
                <c:pt idx="761">
                  <c:v>-9.7513536981886826E-5</c:v>
                </c:pt>
                <c:pt idx="762">
                  <c:v>-9.7565336874810957E-5</c:v>
                </c:pt>
                <c:pt idx="763">
                  <c:v>-9.7616591505704357E-5</c:v>
                </c:pt>
                <c:pt idx="764">
                  <c:v>-9.7667300874566999E-5</c:v>
                </c:pt>
                <c:pt idx="765">
                  <c:v>-9.7717464981398775E-5</c:v>
                </c:pt>
                <c:pt idx="766">
                  <c:v>-9.7767083826199848E-5</c:v>
                </c:pt>
                <c:pt idx="767">
                  <c:v>-9.7816157408970081E-5</c:v>
                </c:pt>
                <c:pt idx="768">
                  <c:v>-9.7864685729709584E-5</c:v>
                </c:pt>
                <c:pt idx="769">
                  <c:v>-9.7912668788418302E-5</c:v>
                </c:pt>
                <c:pt idx="770">
                  <c:v>-9.7960106585096208E-5</c:v>
                </c:pt>
                <c:pt idx="771">
                  <c:v>-9.8006999119743356E-5</c:v>
                </c:pt>
                <c:pt idx="772">
                  <c:v>-9.8053346392359747E-5</c:v>
                </c:pt>
                <c:pt idx="773">
                  <c:v>-9.8099148402945298E-5</c:v>
                </c:pt>
                <c:pt idx="774">
                  <c:v>-9.8144405151500119E-5</c:v>
                </c:pt>
                <c:pt idx="775">
                  <c:v>-9.8189116638024154E-5</c:v>
                </c:pt>
                <c:pt idx="776">
                  <c:v>-9.8233282862517351E-5</c:v>
                </c:pt>
                <c:pt idx="777">
                  <c:v>-9.8276903824979817E-5</c:v>
                </c:pt>
                <c:pt idx="778">
                  <c:v>-9.8319979525411525E-5</c:v>
                </c:pt>
                <c:pt idx="779">
                  <c:v>-9.8362509963812394E-5</c:v>
                </c:pt>
                <c:pt idx="780">
                  <c:v>-9.8404495140182532E-5</c:v>
                </c:pt>
                <c:pt idx="781">
                  <c:v>-9.8445935054521832E-5</c:v>
                </c:pt>
                <c:pt idx="782">
                  <c:v>-9.84868297068304E-5</c:v>
                </c:pt>
                <c:pt idx="783">
                  <c:v>-9.8527179097108184E-5</c:v>
                </c:pt>
                <c:pt idx="784">
                  <c:v>-9.8566983225355155E-5</c:v>
                </c:pt>
                <c:pt idx="785">
                  <c:v>-9.8606242091571369E-5</c:v>
                </c:pt>
                <c:pt idx="786">
                  <c:v>-9.8644955695756826E-5</c:v>
                </c:pt>
                <c:pt idx="787">
                  <c:v>-9.8683124037911443E-5</c:v>
                </c:pt>
                <c:pt idx="788">
                  <c:v>-9.8720747118035329E-5</c:v>
                </c:pt>
                <c:pt idx="789">
                  <c:v>-9.8757824936128457E-5</c:v>
                </c:pt>
                <c:pt idx="790">
                  <c:v>-9.879435749219072E-5</c:v>
                </c:pt>
                <c:pt idx="791">
                  <c:v>-9.8830344786222279E-5</c:v>
                </c:pt>
                <c:pt idx="792">
                  <c:v>-9.8865786818222971E-5</c:v>
                </c:pt>
                <c:pt idx="793">
                  <c:v>-9.890068358819296E-5</c:v>
                </c:pt>
                <c:pt idx="794">
                  <c:v>-9.8935035096132164E-5</c:v>
                </c:pt>
                <c:pt idx="795">
                  <c:v>-9.8968841342040556E-5</c:v>
                </c:pt>
                <c:pt idx="796">
                  <c:v>-9.9002102325918191E-5</c:v>
                </c:pt>
                <c:pt idx="797">
                  <c:v>-9.903481804776504E-5</c:v>
                </c:pt>
                <c:pt idx="798">
                  <c:v>-9.9066988507581078E-5</c:v>
                </c:pt>
                <c:pt idx="799">
                  <c:v>-9.9098613705366384E-5</c:v>
                </c:pt>
                <c:pt idx="800">
                  <c:v>-9.9129693641120906E-5</c:v>
                </c:pt>
                <c:pt idx="801">
                  <c:v>-9.9160228314844589E-5</c:v>
                </c:pt>
                <c:pt idx="802">
                  <c:v>-9.9190217726537541E-5</c:v>
                </c:pt>
                <c:pt idx="803">
                  <c:v>-9.9219661876199681E-5</c:v>
                </c:pt>
                <c:pt idx="804">
                  <c:v>-9.9248560763831063E-5</c:v>
                </c:pt>
                <c:pt idx="805">
                  <c:v>-9.9276914389431688E-5</c:v>
                </c:pt>
                <c:pt idx="806">
                  <c:v>-9.9304722753001473E-5</c:v>
                </c:pt>
                <c:pt idx="807">
                  <c:v>-9.9331985854540528E-5</c:v>
                </c:pt>
                <c:pt idx="808">
                  <c:v>-9.9358703694048798E-5</c:v>
                </c:pt>
                <c:pt idx="809">
                  <c:v>-9.9384876271526256E-5</c:v>
                </c:pt>
                <c:pt idx="810">
                  <c:v>-9.9410503586972956E-5</c:v>
                </c:pt>
                <c:pt idx="811">
                  <c:v>-9.9435585640388898E-5</c:v>
                </c:pt>
                <c:pt idx="812">
                  <c:v>-9.9460122431774002E-5</c:v>
                </c:pt>
                <c:pt idx="813">
                  <c:v>-9.9484113961128374E-5</c:v>
                </c:pt>
                <c:pt idx="814">
                  <c:v>-9.9507560228451962E-5</c:v>
                </c:pt>
                <c:pt idx="815">
                  <c:v>-9.953046123374471E-5</c:v>
                </c:pt>
                <c:pt idx="816">
                  <c:v>-9.9552816977006728E-5</c:v>
                </c:pt>
                <c:pt idx="817">
                  <c:v>-9.9574627458237934E-5</c:v>
                </c:pt>
                <c:pt idx="818">
                  <c:v>-9.9595892677438409E-5</c:v>
                </c:pt>
                <c:pt idx="819">
                  <c:v>-9.9616612634608099E-5</c:v>
                </c:pt>
                <c:pt idx="820">
                  <c:v>-9.9636787329746951E-5</c:v>
                </c:pt>
                <c:pt idx="821">
                  <c:v>-9.9656416762855071E-5</c:v>
                </c:pt>
                <c:pt idx="822">
                  <c:v>-9.9675500933932407E-5</c:v>
                </c:pt>
                <c:pt idx="823">
                  <c:v>-9.969403984297893E-5</c:v>
                </c:pt>
                <c:pt idx="824">
                  <c:v>-9.9712033489994696E-5</c:v>
                </c:pt>
                <c:pt idx="825">
                  <c:v>-9.9729481874979704E-5</c:v>
                </c:pt>
                <c:pt idx="826">
                  <c:v>-9.9746384997933873E-5</c:v>
                </c:pt>
                <c:pt idx="827">
                  <c:v>-9.9762742858857311E-5</c:v>
                </c:pt>
                <c:pt idx="828">
                  <c:v>-9.9778555457749938E-5</c:v>
                </c:pt>
                <c:pt idx="829">
                  <c:v>-9.9793822794611806E-5</c:v>
                </c:pt>
                <c:pt idx="830">
                  <c:v>-9.9808544869442917E-5</c:v>
                </c:pt>
                <c:pt idx="831">
                  <c:v>-9.9822721682243161E-5</c:v>
                </c:pt>
                <c:pt idx="832">
                  <c:v>-9.9836353233012702E-5</c:v>
                </c:pt>
                <c:pt idx="833">
                  <c:v>-9.9849439521751458E-5</c:v>
                </c:pt>
                <c:pt idx="834">
                  <c:v>-9.9861980548459375E-5</c:v>
                </c:pt>
                <c:pt idx="835">
                  <c:v>-9.9873976313136589E-5</c:v>
                </c:pt>
                <c:pt idx="836">
                  <c:v>-9.988542681578299E-5</c:v>
                </c:pt>
                <c:pt idx="837">
                  <c:v>-9.9896332056398579E-5</c:v>
                </c:pt>
                <c:pt idx="838">
                  <c:v>-9.9906692034983438E-5</c:v>
                </c:pt>
                <c:pt idx="839">
                  <c:v>-9.9916506751537458E-5</c:v>
                </c:pt>
                <c:pt idx="840">
                  <c:v>-9.9925776206060747E-5</c:v>
                </c:pt>
                <c:pt idx="841">
                  <c:v>-9.9934500398553251E-5</c:v>
                </c:pt>
                <c:pt idx="842">
                  <c:v>-9.9942679329014943E-5</c:v>
                </c:pt>
                <c:pt idx="843">
                  <c:v>-9.9950312997445877E-5</c:v>
                </c:pt>
                <c:pt idx="844">
                  <c:v>-9.9957401403846053E-5</c:v>
                </c:pt>
                <c:pt idx="845">
                  <c:v>-9.9963944548215391E-5</c:v>
                </c:pt>
                <c:pt idx="846">
                  <c:v>-9.9969942430553997E-5</c:v>
                </c:pt>
                <c:pt idx="847">
                  <c:v>-9.9975395050861819E-5</c:v>
                </c:pt>
                <c:pt idx="848">
                  <c:v>-9.9980302409138802E-5</c:v>
                </c:pt>
                <c:pt idx="849">
                  <c:v>-9.9984664505385081E-5</c:v>
                </c:pt>
                <c:pt idx="850">
                  <c:v>-9.9988481339600548E-5</c:v>
                </c:pt>
                <c:pt idx="851">
                  <c:v>-9.9991752911785203E-5</c:v>
                </c:pt>
                <c:pt idx="852">
                  <c:v>-9.9994479221939128E-5</c:v>
                </c:pt>
                <c:pt idx="853">
                  <c:v>-9.9996660270062213E-5</c:v>
                </c:pt>
                <c:pt idx="854">
                  <c:v>-9.9998296056154595E-5</c:v>
                </c:pt>
                <c:pt idx="855">
                  <c:v>-9.9999386580216165E-5</c:v>
                </c:pt>
                <c:pt idx="856">
                  <c:v>-9.9999931842246922E-5</c:v>
                </c:pt>
                <c:pt idx="857">
                  <c:v>-9.9999931842246922E-5</c:v>
                </c:pt>
                <c:pt idx="858">
                  <c:v>-9.9999386580216165E-5</c:v>
                </c:pt>
                <c:pt idx="859">
                  <c:v>-9.9998296056154568E-5</c:v>
                </c:pt>
                <c:pt idx="860">
                  <c:v>-9.999666027006224E-5</c:v>
                </c:pt>
                <c:pt idx="861">
                  <c:v>-9.9994479221939155E-5</c:v>
                </c:pt>
                <c:pt idx="862">
                  <c:v>-9.9991752911785203E-5</c:v>
                </c:pt>
                <c:pt idx="863">
                  <c:v>-9.9988481339600548E-5</c:v>
                </c:pt>
                <c:pt idx="864">
                  <c:v>-9.9984664505385054E-5</c:v>
                </c:pt>
                <c:pt idx="865">
                  <c:v>-9.9980302409138829E-5</c:v>
                </c:pt>
                <c:pt idx="866">
                  <c:v>-9.9975395050861819E-5</c:v>
                </c:pt>
                <c:pt idx="867">
                  <c:v>-9.996994243055397E-5</c:v>
                </c:pt>
                <c:pt idx="868">
                  <c:v>-9.9963944548215418E-5</c:v>
                </c:pt>
                <c:pt idx="869">
                  <c:v>-9.9957401403846053E-5</c:v>
                </c:pt>
                <c:pt idx="870">
                  <c:v>-9.9950312997445877E-5</c:v>
                </c:pt>
                <c:pt idx="871">
                  <c:v>-9.994267932901497E-5</c:v>
                </c:pt>
                <c:pt idx="872">
                  <c:v>-9.9934500398553278E-5</c:v>
                </c:pt>
                <c:pt idx="873">
                  <c:v>-9.9925776206060747E-5</c:v>
                </c:pt>
                <c:pt idx="874">
                  <c:v>-9.9916506751537485E-5</c:v>
                </c:pt>
                <c:pt idx="875">
                  <c:v>-9.9906692034983411E-5</c:v>
                </c:pt>
                <c:pt idx="876">
                  <c:v>-9.9896332056398579E-5</c:v>
                </c:pt>
                <c:pt idx="877">
                  <c:v>-9.988542681578299E-5</c:v>
                </c:pt>
                <c:pt idx="878">
                  <c:v>-9.9873976313136562E-5</c:v>
                </c:pt>
                <c:pt idx="879">
                  <c:v>-9.9861980548459402E-5</c:v>
                </c:pt>
                <c:pt idx="880">
                  <c:v>-9.9849439521751485E-5</c:v>
                </c:pt>
                <c:pt idx="881">
                  <c:v>-9.9836353233012702E-5</c:v>
                </c:pt>
                <c:pt idx="882">
                  <c:v>-9.9822721682243216E-5</c:v>
                </c:pt>
                <c:pt idx="883">
                  <c:v>-9.9808544869442917E-5</c:v>
                </c:pt>
                <c:pt idx="884">
                  <c:v>-9.9793822794611806E-5</c:v>
                </c:pt>
                <c:pt idx="885">
                  <c:v>-9.9778555457749965E-5</c:v>
                </c:pt>
                <c:pt idx="886">
                  <c:v>-9.9762742858857339E-5</c:v>
                </c:pt>
                <c:pt idx="887">
                  <c:v>-9.97463849979339E-5</c:v>
                </c:pt>
                <c:pt idx="888">
                  <c:v>-9.9729481874979704E-5</c:v>
                </c:pt>
                <c:pt idx="889">
                  <c:v>-9.9712033489994696E-5</c:v>
                </c:pt>
                <c:pt idx="890">
                  <c:v>-9.9694039842978957E-5</c:v>
                </c:pt>
                <c:pt idx="891">
                  <c:v>-9.9675500933932434E-5</c:v>
                </c:pt>
                <c:pt idx="892">
                  <c:v>-9.9656416762855071E-5</c:v>
                </c:pt>
                <c:pt idx="893">
                  <c:v>-9.9636787329746978E-5</c:v>
                </c:pt>
                <c:pt idx="894">
                  <c:v>-9.9616612634608099E-5</c:v>
                </c:pt>
                <c:pt idx="895">
                  <c:v>-9.9595892677438409E-5</c:v>
                </c:pt>
                <c:pt idx="896">
                  <c:v>-9.9574627458237988E-5</c:v>
                </c:pt>
                <c:pt idx="897">
                  <c:v>-9.9552816977006782E-5</c:v>
                </c:pt>
                <c:pt idx="898">
                  <c:v>-9.9530461233744737E-5</c:v>
                </c:pt>
                <c:pt idx="899">
                  <c:v>-9.9507560228451962E-5</c:v>
                </c:pt>
                <c:pt idx="900">
                  <c:v>-9.9484113961128347E-5</c:v>
                </c:pt>
                <c:pt idx="901">
                  <c:v>-9.9460122431774029E-5</c:v>
                </c:pt>
                <c:pt idx="902">
                  <c:v>-9.9435585640388898E-5</c:v>
                </c:pt>
                <c:pt idx="903">
                  <c:v>-9.9410503586972956E-5</c:v>
                </c:pt>
                <c:pt idx="904">
                  <c:v>-9.9384876271526283E-5</c:v>
                </c:pt>
                <c:pt idx="905">
                  <c:v>-9.9358703694048825E-5</c:v>
                </c:pt>
                <c:pt idx="906">
                  <c:v>-9.9331985854540528E-5</c:v>
                </c:pt>
                <c:pt idx="907">
                  <c:v>-9.9304722753001528E-5</c:v>
                </c:pt>
                <c:pt idx="908">
                  <c:v>-9.9276914389431715E-5</c:v>
                </c:pt>
                <c:pt idx="909">
                  <c:v>-9.9248560763831091E-5</c:v>
                </c:pt>
                <c:pt idx="910">
                  <c:v>-9.9219661876199735E-5</c:v>
                </c:pt>
                <c:pt idx="911">
                  <c:v>-9.9190217726537541E-5</c:v>
                </c:pt>
                <c:pt idx="912">
                  <c:v>-9.9160228314844616E-5</c:v>
                </c:pt>
                <c:pt idx="913">
                  <c:v>-9.9129693641120906E-5</c:v>
                </c:pt>
                <c:pt idx="914">
                  <c:v>-9.9098613705366384E-5</c:v>
                </c:pt>
                <c:pt idx="915">
                  <c:v>-9.9066988507581132E-5</c:v>
                </c:pt>
                <c:pt idx="916">
                  <c:v>-9.9034818047765067E-5</c:v>
                </c:pt>
                <c:pt idx="917">
                  <c:v>-9.9002102325918191E-5</c:v>
                </c:pt>
                <c:pt idx="918">
                  <c:v>-9.8968841342040583E-5</c:v>
                </c:pt>
                <c:pt idx="919">
                  <c:v>-9.8935035096132218E-5</c:v>
                </c:pt>
                <c:pt idx="920">
                  <c:v>-9.8900683588192987E-5</c:v>
                </c:pt>
                <c:pt idx="921">
                  <c:v>-9.8865786818223052E-5</c:v>
                </c:pt>
                <c:pt idx="922">
                  <c:v>-9.8830344786222251E-5</c:v>
                </c:pt>
                <c:pt idx="923">
                  <c:v>-9.8794357492190747E-5</c:v>
                </c:pt>
                <c:pt idx="924">
                  <c:v>-9.8757824936128457E-5</c:v>
                </c:pt>
                <c:pt idx="925">
                  <c:v>-9.8720747118035329E-5</c:v>
                </c:pt>
                <c:pt idx="926">
                  <c:v>-9.8683124037911497E-5</c:v>
                </c:pt>
                <c:pt idx="927">
                  <c:v>-9.8644955695756853E-5</c:v>
                </c:pt>
                <c:pt idx="928">
                  <c:v>-9.8606242091571396E-5</c:v>
                </c:pt>
                <c:pt idx="929">
                  <c:v>-9.856698322535521E-5</c:v>
                </c:pt>
                <c:pt idx="930">
                  <c:v>-9.8527179097108238E-5</c:v>
                </c:pt>
                <c:pt idx="931">
                  <c:v>-9.8486829706830427E-5</c:v>
                </c:pt>
                <c:pt idx="932">
                  <c:v>-9.8445935054521886E-5</c:v>
                </c:pt>
                <c:pt idx="933">
                  <c:v>-9.8404495140182559E-5</c:v>
                </c:pt>
                <c:pt idx="934">
                  <c:v>-9.8362509963812421E-5</c:v>
                </c:pt>
                <c:pt idx="935">
                  <c:v>-9.8319979525411552E-5</c:v>
                </c:pt>
                <c:pt idx="936">
                  <c:v>-9.8276903824979844E-5</c:v>
                </c:pt>
                <c:pt idx="937">
                  <c:v>-9.8233282862517405E-5</c:v>
                </c:pt>
                <c:pt idx="938">
                  <c:v>-9.8189116638024181E-5</c:v>
                </c:pt>
                <c:pt idx="939">
                  <c:v>-9.8144405151500119E-5</c:v>
                </c:pt>
                <c:pt idx="940">
                  <c:v>-9.8099148402945352E-5</c:v>
                </c:pt>
                <c:pt idx="941">
                  <c:v>-9.8053346392359774E-5</c:v>
                </c:pt>
                <c:pt idx="942">
                  <c:v>-9.8006999119743383E-5</c:v>
                </c:pt>
                <c:pt idx="943">
                  <c:v>-9.7960106585096262E-5</c:v>
                </c:pt>
                <c:pt idx="944">
                  <c:v>-9.7912668788418356E-5</c:v>
                </c:pt>
                <c:pt idx="945">
                  <c:v>-9.7864685729709611E-5</c:v>
                </c:pt>
                <c:pt idx="946">
                  <c:v>-9.7816157408970163E-5</c:v>
                </c:pt>
                <c:pt idx="947">
                  <c:v>-9.7767083826199848E-5</c:v>
                </c:pt>
                <c:pt idx="948">
                  <c:v>-9.7717464981398802E-5</c:v>
                </c:pt>
                <c:pt idx="949">
                  <c:v>-9.7667300874567026E-5</c:v>
                </c:pt>
                <c:pt idx="950">
                  <c:v>-9.7616591505704357E-5</c:v>
                </c:pt>
                <c:pt idx="951">
                  <c:v>-9.7565336874811011E-5</c:v>
                </c:pt>
                <c:pt idx="952">
                  <c:v>-9.751353698188688E-5</c:v>
                </c:pt>
                <c:pt idx="953">
                  <c:v>-9.7461191826931856E-5</c:v>
                </c:pt>
                <c:pt idx="954">
                  <c:v>-9.7408301409946155E-5</c:v>
                </c:pt>
                <c:pt idx="955">
                  <c:v>-9.735486573092967E-5</c:v>
                </c:pt>
                <c:pt idx="956">
                  <c:v>-9.7300884789882345E-5</c:v>
                </c:pt>
                <c:pt idx="957">
                  <c:v>-9.724635858680429E-5</c:v>
                </c:pt>
                <c:pt idx="958">
                  <c:v>-9.7191287121695395E-5</c:v>
                </c:pt>
                <c:pt idx="959">
                  <c:v>-9.713567039455577E-5</c:v>
                </c:pt>
                <c:pt idx="960">
                  <c:v>-9.7079508405385415E-5</c:v>
                </c:pt>
                <c:pt idx="961">
                  <c:v>-9.7022801154184166E-5</c:v>
                </c:pt>
                <c:pt idx="962">
                  <c:v>-9.6965548640952186E-5</c:v>
                </c:pt>
                <c:pt idx="963">
                  <c:v>-9.6907750865689475E-5</c:v>
                </c:pt>
                <c:pt idx="964">
                  <c:v>-9.6849407828395926E-5</c:v>
                </c:pt>
                <c:pt idx="965">
                  <c:v>-9.6790519529071591E-5</c:v>
                </c:pt>
                <c:pt idx="966">
                  <c:v>-9.6731085967716526E-5</c:v>
                </c:pt>
                <c:pt idx="967">
                  <c:v>-9.6671107144330622E-5</c:v>
                </c:pt>
                <c:pt idx="968">
                  <c:v>-9.6610583058913987E-5</c:v>
                </c:pt>
                <c:pt idx="969">
                  <c:v>-9.6549513711466568E-5</c:v>
                </c:pt>
                <c:pt idx="970">
                  <c:v>-9.6487899101988309E-5</c:v>
                </c:pt>
                <c:pt idx="971">
                  <c:v>-9.6425739230479319E-5</c:v>
                </c:pt>
                <c:pt idx="972">
                  <c:v>-9.636303409693949E-5</c:v>
                </c:pt>
                <c:pt idx="973">
                  <c:v>-9.6299783701368931E-5</c:v>
                </c:pt>
                <c:pt idx="974">
                  <c:v>-9.6235988043767641E-5</c:v>
                </c:pt>
                <c:pt idx="975">
                  <c:v>-9.6171647124135458E-5</c:v>
                </c:pt>
                <c:pt idx="976">
                  <c:v>-9.6106760942472598E-5</c:v>
                </c:pt>
                <c:pt idx="977">
                  <c:v>-9.6041329498778899E-5</c:v>
                </c:pt>
                <c:pt idx="978">
                  <c:v>-9.5975352793054415E-5</c:v>
                </c:pt>
                <c:pt idx="979">
                  <c:v>-9.5908830825299201E-5</c:v>
                </c:pt>
                <c:pt idx="980">
                  <c:v>-9.5841763595513147E-5</c:v>
                </c:pt>
                <c:pt idx="981">
                  <c:v>-9.5774151103696309E-5</c:v>
                </c:pt>
                <c:pt idx="982">
                  <c:v>-9.570599334984874E-5</c:v>
                </c:pt>
                <c:pt idx="983">
                  <c:v>-9.5637290333970332E-5</c:v>
                </c:pt>
                <c:pt idx="984">
                  <c:v>-9.5568042056061193E-5</c:v>
                </c:pt>
                <c:pt idx="985">
                  <c:v>-9.5498248516121323E-5</c:v>
                </c:pt>
                <c:pt idx="986">
                  <c:v>-9.542790971415056E-5</c:v>
                </c:pt>
                <c:pt idx="987">
                  <c:v>-9.5357025650149067E-5</c:v>
                </c:pt>
                <c:pt idx="988">
                  <c:v>-9.5285596324116842E-5</c:v>
                </c:pt>
                <c:pt idx="989">
                  <c:v>-9.5213621736053725E-5</c:v>
                </c:pt>
                <c:pt idx="990">
                  <c:v>-9.5141101885959931E-5</c:v>
                </c:pt>
                <c:pt idx="991">
                  <c:v>-9.5068036773835298E-5</c:v>
                </c:pt>
                <c:pt idx="992">
                  <c:v>-9.499442639967988E-5</c:v>
                </c:pt>
                <c:pt idx="993">
                  <c:v>-9.4920270763493731E-5</c:v>
                </c:pt>
                <c:pt idx="994">
                  <c:v>-9.4845569865276743E-5</c:v>
                </c:pt>
                <c:pt idx="995">
                  <c:v>-9.4770323705029025E-5</c:v>
                </c:pt>
                <c:pt idx="996">
                  <c:v>-9.4694532282750521E-5</c:v>
                </c:pt>
                <c:pt idx="997">
                  <c:v>-9.4618195598441179E-5</c:v>
                </c:pt>
                <c:pt idx="998">
                  <c:v>-9.4541313652101106E-5</c:v>
                </c:pt>
                <c:pt idx="999">
                  <c:v>-9.4463886443730248E-5</c:v>
                </c:pt>
                <c:pt idx="1000">
                  <c:v>-9.4385913973328605E-5</c:v>
                </c:pt>
                <c:pt idx="1001">
                  <c:v>-9.4307396240896177E-5</c:v>
                </c:pt>
                <c:pt idx="1002">
                  <c:v>-9.4228333246433019E-5</c:v>
                </c:pt>
                <c:pt idx="1003">
                  <c:v>-9.4148724989938967E-5</c:v>
                </c:pt>
                <c:pt idx="1004">
                  <c:v>-9.4068571471414239E-5</c:v>
                </c:pt>
                <c:pt idx="1005">
                  <c:v>-9.3987872690858725E-5</c:v>
                </c:pt>
                <c:pt idx="1006">
                  <c:v>-9.3906628648272319E-5</c:v>
                </c:pt>
                <c:pt idx="1007">
                  <c:v>-9.3824839343655236E-5</c:v>
                </c:pt>
                <c:pt idx="1008">
                  <c:v>-9.3742504777007314E-5</c:v>
                </c:pt>
                <c:pt idx="1009">
                  <c:v>-9.3659624948328661E-5</c:v>
                </c:pt>
                <c:pt idx="1010">
                  <c:v>-9.3576199857619224E-5</c:v>
                </c:pt>
                <c:pt idx="1011">
                  <c:v>-9.3492229504879001E-5</c:v>
                </c:pt>
                <c:pt idx="1012">
                  <c:v>-9.3407713890107994E-5</c:v>
                </c:pt>
                <c:pt idx="1013">
                  <c:v>-9.3322653013306201E-5</c:v>
                </c:pt>
                <c:pt idx="1014">
                  <c:v>-9.3237046874473624E-5</c:v>
                </c:pt>
                <c:pt idx="1015">
                  <c:v>-9.3150895473610262E-5</c:v>
                </c:pt>
                <c:pt idx="1016">
                  <c:v>-9.3064198810716169E-5</c:v>
                </c:pt>
                <c:pt idx="1017">
                  <c:v>-9.2976956885791183E-5</c:v>
                </c:pt>
                <c:pt idx="1018">
                  <c:v>-9.2889169698835521E-5</c:v>
                </c:pt>
                <c:pt idx="1019">
                  <c:v>-9.2800837249849019E-5</c:v>
                </c:pt>
                <c:pt idx="1020">
                  <c:v>-9.2711959538831787E-5</c:v>
                </c:pt>
                <c:pt idx="1021">
                  <c:v>-9.262253656578377E-5</c:v>
                </c:pt>
                <c:pt idx="1022">
                  <c:v>-9.2532568330704913E-5</c:v>
                </c:pt>
                <c:pt idx="1023">
                  <c:v>-9.2442054833595327E-5</c:v>
                </c:pt>
                <c:pt idx="1024">
                  <c:v>-9.2350996074454955E-5</c:v>
                </c:pt>
                <c:pt idx="1025">
                  <c:v>-9.2259392053283744E-5</c:v>
                </c:pt>
                <c:pt idx="1026">
                  <c:v>-9.2167242770081856E-5</c:v>
                </c:pt>
                <c:pt idx="1027">
                  <c:v>-9.207454822484913E-5</c:v>
                </c:pt>
                <c:pt idx="1028">
                  <c:v>-9.1981308417585618E-5</c:v>
                </c:pt>
                <c:pt idx="1029">
                  <c:v>-9.1887523348291322E-5</c:v>
                </c:pt>
                <c:pt idx="1030">
                  <c:v>-9.1793193016966241E-5</c:v>
                </c:pt>
                <c:pt idx="1031">
                  <c:v>-9.1698317423610429E-5</c:v>
                </c:pt>
                <c:pt idx="1032">
                  <c:v>-9.1602896568223778E-5</c:v>
                </c:pt>
                <c:pt idx="1033">
                  <c:v>-9.1506930450806342E-5</c:v>
                </c:pt>
                <c:pt idx="1034">
                  <c:v>-9.1410419071358176E-5</c:v>
                </c:pt>
                <c:pt idx="1035">
                  <c:v>-9.1313362429879224E-5</c:v>
                </c:pt>
                <c:pt idx="1036">
                  <c:v>-9.1215760526369434E-5</c:v>
                </c:pt>
                <c:pt idx="1037">
                  <c:v>-9.1117613360828967E-5</c:v>
                </c:pt>
                <c:pt idx="1038">
                  <c:v>-9.1018920933257661E-5</c:v>
                </c:pt>
                <c:pt idx="1039">
                  <c:v>-9.0919683243655515E-5</c:v>
                </c:pt>
                <c:pt idx="1040">
                  <c:v>-9.0819900292022694E-5</c:v>
                </c:pt>
                <c:pt idx="1041">
                  <c:v>-9.0719572078358979E-5</c:v>
                </c:pt>
                <c:pt idx="1042">
                  <c:v>-9.0618698602664587E-5</c:v>
                </c:pt>
                <c:pt idx="1043">
                  <c:v>-9.0517279864939357E-5</c:v>
                </c:pt>
                <c:pt idx="1044">
                  <c:v>-9.0415315865183395E-5</c:v>
                </c:pt>
                <c:pt idx="1045">
                  <c:v>-9.0312806603396595E-5</c:v>
                </c:pt>
                <c:pt idx="1046">
                  <c:v>-9.020975207957901E-5</c:v>
                </c:pt>
                <c:pt idx="1047">
                  <c:v>-9.0106152293730748E-5</c:v>
                </c:pt>
                <c:pt idx="1048">
                  <c:v>-9.0002007245851593E-5</c:v>
                </c:pt>
                <c:pt idx="1049">
                  <c:v>-8.9897316935941653E-5</c:v>
                </c:pt>
                <c:pt idx="1050">
                  <c:v>-8.9792081364001037E-5</c:v>
                </c:pt>
                <c:pt idx="1051">
                  <c:v>-8.9686300530029527E-5</c:v>
                </c:pt>
                <c:pt idx="1052">
                  <c:v>-8.9579974434027287E-5</c:v>
                </c:pt>
                <c:pt idx="1053">
                  <c:v>-8.9473103075994316E-5</c:v>
                </c:pt>
                <c:pt idx="1054">
                  <c:v>-8.9365686455930506E-5</c:v>
                </c:pt>
                <c:pt idx="1055">
                  <c:v>-8.9257724573835857E-5</c:v>
                </c:pt>
                <c:pt idx="1056">
                  <c:v>-8.9149217429710585E-5</c:v>
                </c:pt>
                <c:pt idx="1057">
                  <c:v>-8.904016502355442E-5</c:v>
                </c:pt>
                <c:pt idx="1058">
                  <c:v>-8.8930567355367416E-5</c:v>
                </c:pt>
                <c:pt idx="1059">
                  <c:v>-8.8820424425149682E-5</c:v>
                </c:pt>
                <c:pt idx="1060">
                  <c:v>-8.8709736232901271E-5</c:v>
                </c:pt>
                <c:pt idx="1061">
                  <c:v>-8.8598502778621966E-5</c:v>
                </c:pt>
                <c:pt idx="1062">
                  <c:v>-8.8486724062311877E-5</c:v>
                </c:pt>
                <c:pt idx="1063">
                  <c:v>-8.8374400083971166E-5</c:v>
                </c:pt>
                <c:pt idx="1064">
                  <c:v>-8.8261530843599507E-5</c:v>
                </c:pt>
                <c:pt idx="1065">
                  <c:v>-8.8148116341197063E-5</c:v>
                </c:pt>
                <c:pt idx="1066">
                  <c:v>-8.8034156576763996E-5</c:v>
                </c:pt>
                <c:pt idx="1067">
                  <c:v>-8.7919651550299983E-5</c:v>
                </c:pt>
                <c:pt idx="1068">
                  <c:v>-8.7804601261805238E-5</c:v>
                </c:pt>
                <c:pt idx="1069">
                  <c:v>-8.7689005711279763E-5</c:v>
                </c:pt>
                <c:pt idx="1070">
                  <c:v>-8.7572864898723449E-5</c:v>
                </c:pt>
                <c:pt idx="1071">
                  <c:v>-8.745617882413635E-5</c:v>
                </c:pt>
                <c:pt idx="1072">
                  <c:v>-8.7338947487518575E-5</c:v>
                </c:pt>
                <c:pt idx="1073">
                  <c:v>-8.7221170888869906E-5</c:v>
                </c:pt>
                <c:pt idx="1074">
                  <c:v>-8.7102849028190452E-5</c:v>
                </c:pt>
                <c:pt idx="1075">
                  <c:v>-8.6983981905480322E-5</c:v>
                </c:pt>
                <c:pt idx="1076">
                  <c:v>-8.6864569520739298E-5</c:v>
                </c:pt>
                <c:pt idx="1077">
                  <c:v>-8.674461187396749E-5</c:v>
                </c:pt>
                <c:pt idx="1078">
                  <c:v>-8.6624108965165059E-5</c:v>
                </c:pt>
                <c:pt idx="1079">
                  <c:v>-8.6503060794331681E-5</c:v>
                </c:pt>
                <c:pt idx="1080">
                  <c:v>-8.6381467361467572E-5</c:v>
                </c:pt>
                <c:pt idx="1081">
                  <c:v>-8.6259328666572733E-5</c:v>
                </c:pt>
                <c:pt idx="1082">
                  <c:v>-8.6136644709647054E-5</c:v>
                </c:pt>
                <c:pt idx="1083">
                  <c:v>-8.6013415490690591E-5</c:v>
                </c:pt>
                <c:pt idx="1084">
                  <c:v>-8.5889641009703288E-5</c:v>
                </c:pt>
                <c:pt idx="1085">
                  <c:v>-8.5765321266685363E-5</c:v>
                </c:pt>
                <c:pt idx="1086">
                  <c:v>-8.5640456261636545E-5</c:v>
                </c:pt>
                <c:pt idx="1087">
                  <c:v>-8.5515045994556942E-5</c:v>
                </c:pt>
                <c:pt idx="1088">
                  <c:v>-8.5389090465446663E-5</c:v>
                </c:pt>
                <c:pt idx="1089">
                  <c:v>-8.526258967430549E-5</c:v>
                </c:pt>
                <c:pt idx="1090">
                  <c:v>-8.5135543621133586E-5</c:v>
                </c:pt>
                <c:pt idx="1091">
                  <c:v>-8.5007952305930952E-5</c:v>
                </c:pt>
                <c:pt idx="1092">
                  <c:v>-8.4879815728697424E-5</c:v>
                </c:pt>
                <c:pt idx="1093">
                  <c:v>-8.4751133889433166E-5</c:v>
                </c:pt>
                <c:pt idx="1094">
                  <c:v>-8.4621906788138232E-5</c:v>
                </c:pt>
                <c:pt idx="1095">
                  <c:v>-8.4492134424812349E-5</c:v>
                </c:pt>
                <c:pt idx="1096">
                  <c:v>-8.4361816799455736E-5</c:v>
                </c:pt>
                <c:pt idx="1097">
                  <c:v>-8.4230953912068447E-5</c:v>
                </c:pt>
                <c:pt idx="1098">
                  <c:v>-8.4099545762650264E-5</c:v>
                </c:pt>
                <c:pt idx="1099">
                  <c:v>-8.3967592351201297E-5</c:v>
                </c:pt>
                <c:pt idx="1100">
                  <c:v>-8.3835093677721653E-5</c:v>
                </c:pt>
                <c:pt idx="1101">
                  <c:v>-8.3702049742211116E-5</c:v>
                </c:pt>
                <c:pt idx="1102">
                  <c:v>-8.3568460544669793E-5</c:v>
                </c:pt>
                <c:pt idx="1103">
                  <c:v>-8.3434326085097795E-5</c:v>
                </c:pt>
                <c:pt idx="1104">
                  <c:v>-8.3299646363494903E-5</c:v>
                </c:pt>
                <c:pt idx="1105">
                  <c:v>-8.316442137986128E-5</c:v>
                </c:pt>
                <c:pt idx="1106">
                  <c:v>-8.3028651134196927E-5</c:v>
                </c:pt>
                <c:pt idx="1107">
                  <c:v>-8.2892335626501734E-5</c:v>
                </c:pt>
                <c:pt idx="1108">
                  <c:v>-8.2755474856775757E-5</c:v>
                </c:pt>
                <c:pt idx="1109">
                  <c:v>-8.2618068825018941E-5</c:v>
                </c:pt>
                <c:pt idx="1110">
                  <c:v>-8.2480117531231502E-5</c:v>
                </c:pt>
                <c:pt idx="1111">
                  <c:v>-8.234162097541317E-5</c:v>
                </c:pt>
                <c:pt idx="1112">
                  <c:v>-8.2202579157564053E-5</c:v>
                </c:pt>
                <c:pt idx="1113">
                  <c:v>-8.206299207768426E-5</c:v>
                </c:pt>
                <c:pt idx="1114">
                  <c:v>-8.1922859735773573E-5</c:v>
                </c:pt>
                <c:pt idx="1115">
                  <c:v>-8.1782182131832101E-5</c:v>
                </c:pt>
                <c:pt idx="1116">
                  <c:v>-8.1640959265860008E-5</c:v>
                </c:pt>
                <c:pt idx="1117">
                  <c:v>-8.1499191137856966E-5</c:v>
                </c:pt>
                <c:pt idx="1118">
                  <c:v>-8.135687774782314E-5</c:v>
                </c:pt>
                <c:pt idx="1119">
                  <c:v>-8.1214019095758691E-5</c:v>
                </c:pt>
                <c:pt idx="1120">
                  <c:v>-8.1070615181663295E-5</c:v>
                </c:pt>
                <c:pt idx="1121">
                  <c:v>-8.0926666005537169E-5</c:v>
                </c:pt>
                <c:pt idx="1122">
                  <c:v>-8.0782171567380366E-5</c:v>
                </c:pt>
                <c:pt idx="1123">
                  <c:v>-8.0637131867192615E-5</c:v>
                </c:pt>
                <c:pt idx="1124">
                  <c:v>-8.0491546904974134E-5</c:v>
                </c:pt>
                <c:pt idx="1125">
                  <c:v>-8.0345416680724976E-5</c:v>
                </c:pt>
                <c:pt idx="1126">
                  <c:v>-8.0198741194444925E-5</c:v>
                </c:pt>
                <c:pt idx="1127">
                  <c:v>-8.0051520446134089E-5</c:v>
                </c:pt>
                <c:pt idx="1128">
                  <c:v>-7.990375443579263E-5</c:v>
                </c:pt>
                <c:pt idx="1129">
                  <c:v>-7.9755443163420224E-5</c:v>
                </c:pt>
                <c:pt idx="1130">
                  <c:v>-7.9606586629017034E-5</c:v>
                </c:pt>
                <c:pt idx="1131">
                  <c:v>-7.9457184832583112E-5</c:v>
                </c:pt>
                <c:pt idx="1132">
                  <c:v>-7.930723777411846E-5</c:v>
                </c:pt>
                <c:pt idx="1133">
                  <c:v>-7.9156745453622969E-5</c:v>
                </c:pt>
                <c:pt idx="1134">
                  <c:v>-7.9005707871096639E-5</c:v>
                </c:pt>
                <c:pt idx="1135">
                  <c:v>-7.8854125026539686E-5</c:v>
                </c:pt>
                <c:pt idx="1136">
                  <c:v>-7.8701996919951841E-5</c:v>
                </c:pt>
                <c:pt idx="1137">
                  <c:v>-7.854932355133321E-5</c:v>
                </c:pt>
                <c:pt idx="1138">
                  <c:v>-7.8396104920683903E-5</c:v>
                </c:pt>
                <c:pt idx="1139">
                  <c:v>-7.8242341028003702E-5</c:v>
                </c:pt>
                <c:pt idx="1140">
                  <c:v>-7.8088031873292717E-5</c:v>
                </c:pt>
                <c:pt idx="1141">
                  <c:v>-7.7933177456551055E-5</c:v>
                </c:pt>
                <c:pt idx="1142">
                  <c:v>-7.77777777777785E-5</c:v>
                </c:pt>
                <c:pt idx="1143">
                  <c:v>-7.7621832836975214E-5</c:v>
                </c:pt>
                <c:pt idx="1144">
                  <c:v>-7.7465342634141197E-5</c:v>
                </c:pt>
                <c:pt idx="1145">
                  <c:v>-7.7308307169276288E-5</c:v>
                </c:pt>
                <c:pt idx="1146">
                  <c:v>-7.7150726442380647E-5</c:v>
                </c:pt>
                <c:pt idx="1147">
                  <c:v>-7.699260045345433E-5</c:v>
                </c:pt>
                <c:pt idx="1148">
                  <c:v>-7.6833929202497066E-5</c:v>
                </c:pt>
                <c:pt idx="1149">
                  <c:v>-7.667471268950907E-5</c:v>
                </c:pt>
                <c:pt idx="1150">
                  <c:v>-7.6514950914490399E-5</c:v>
                </c:pt>
                <c:pt idx="1151">
                  <c:v>-7.6354643877440834E-5</c:v>
                </c:pt>
                <c:pt idx="1152">
                  <c:v>-7.6193791578360484E-5</c:v>
                </c:pt>
                <c:pt idx="1153">
                  <c:v>-7.6032394017249458E-5</c:v>
                </c:pt>
                <c:pt idx="1154">
                  <c:v>-7.5870451194107538E-5</c:v>
                </c:pt>
                <c:pt idx="1155">
                  <c:v>-7.5707963108934888E-5</c:v>
                </c:pt>
                <c:pt idx="1156">
                  <c:v>-7.5544929761731398E-5</c:v>
                </c:pt>
                <c:pt idx="1157">
                  <c:v>-7.5381351152497232E-5</c:v>
                </c:pt>
                <c:pt idx="1158">
                  <c:v>-7.5217227281232227E-5</c:v>
                </c:pt>
                <c:pt idx="1159">
                  <c:v>-7.5052558147936383E-5</c:v>
                </c:pt>
                <c:pt idx="1160">
                  <c:v>-7.4887343752609917E-5</c:v>
                </c:pt>
                <c:pt idx="1161">
                  <c:v>-7.4721584095252557E-5</c:v>
                </c:pt>
                <c:pt idx="1162">
                  <c:v>-7.4555279175864359E-5</c:v>
                </c:pt>
                <c:pt idx="1163">
                  <c:v>-7.4388428994445538E-5</c:v>
                </c:pt>
                <c:pt idx="1164">
                  <c:v>-7.4221033550995823E-5</c:v>
                </c:pt>
                <c:pt idx="1165">
                  <c:v>-7.4053092845515324E-5</c:v>
                </c:pt>
                <c:pt idx="1166">
                  <c:v>-7.3884606878004148E-5</c:v>
                </c:pt>
                <c:pt idx="1167">
                  <c:v>-7.3715575648462134E-5</c:v>
                </c:pt>
                <c:pt idx="1168">
                  <c:v>-7.354599915688928E-5</c:v>
                </c:pt>
                <c:pt idx="1169">
                  <c:v>-7.3375877403285749E-5</c:v>
                </c:pt>
                <c:pt idx="1170">
                  <c:v>-7.320521038765138E-5</c:v>
                </c:pt>
                <c:pt idx="1171">
                  <c:v>-7.3033998109986171E-5</c:v>
                </c:pt>
                <c:pt idx="1172">
                  <c:v>-7.2862240570290341E-5</c:v>
                </c:pt>
                <c:pt idx="1173">
                  <c:v>-7.2689937768563562E-5</c:v>
                </c:pt>
                <c:pt idx="1174">
                  <c:v>-7.2517089704806053E-5</c:v>
                </c:pt>
                <c:pt idx="1175">
                  <c:v>-7.2343696379017868E-5</c:v>
                </c:pt>
                <c:pt idx="1176">
                  <c:v>-7.2169757791198789E-5</c:v>
                </c:pt>
                <c:pt idx="1177">
                  <c:v>-7.1995273941348925E-5</c:v>
                </c:pt>
                <c:pt idx="1178">
                  <c:v>-7.1820244829468277E-5</c:v>
                </c:pt>
                <c:pt idx="1179">
                  <c:v>-7.1644670455556952E-5</c:v>
                </c:pt>
                <c:pt idx="1180">
                  <c:v>-7.1468550819614733E-5</c:v>
                </c:pt>
                <c:pt idx="1181">
                  <c:v>-7.129188592164173E-5</c:v>
                </c:pt>
                <c:pt idx="1182">
                  <c:v>-7.111467576163805E-5</c:v>
                </c:pt>
                <c:pt idx="1183">
                  <c:v>-7.0936920339603532E-5</c:v>
                </c:pt>
                <c:pt idx="1184">
                  <c:v>-7.0758619655538174E-5</c:v>
                </c:pt>
                <c:pt idx="1185">
                  <c:v>-7.0579773709442194E-5</c:v>
                </c:pt>
                <c:pt idx="1186">
                  <c:v>-7.040038250131532E-5</c:v>
                </c:pt>
                <c:pt idx="1187">
                  <c:v>-7.0220446031157607E-5</c:v>
                </c:pt>
                <c:pt idx="1188">
                  <c:v>-7.0039964298969273E-5</c:v>
                </c:pt>
                <c:pt idx="1189">
                  <c:v>-6.9858937304750045E-5</c:v>
                </c:pt>
                <c:pt idx="1190">
                  <c:v>-6.9677365048500031E-5</c:v>
                </c:pt>
                <c:pt idx="1191">
                  <c:v>-6.9495247530219342E-5</c:v>
                </c:pt>
                <c:pt idx="1192">
                  <c:v>-6.9312584749907759E-5</c:v>
                </c:pt>
                <c:pt idx="1193">
                  <c:v>-6.9129376707565391E-5</c:v>
                </c:pt>
                <c:pt idx="1194">
                  <c:v>-6.8945623403192347E-5</c:v>
                </c:pt>
                <c:pt idx="1195">
                  <c:v>-6.8761324836788464E-5</c:v>
                </c:pt>
                <c:pt idx="1196">
                  <c:v>-6.8576481008353742E-5</c:v>
                </c:pt>
                <c:pt idx="1197">
                  <c:v>-6.8391091917888397E-5</c:v>
                </c:pt>
                <c:pt idx="1198">
                  <c:v>-6.8205157565392105E-5</c:v>
                </c:pt>
                <c:pt idx="1199">
                  <c:v>-6.8018677950865082E-5</c:v>
                </c:pt>
                <c:pt idx="1200">
                  <c:v>-6.7831653074307383E-5</c:v>
                </c:pt>
                <c:pt idx="1201">
                  <c:v>-6.7644082935718736E-5</c:v>
                </c:pt>
                <c:pt idx="1202">
                  <c:v>-6.7455967535099358E-5</c:v>
                </c:pt>
                <c:pt idx="1203">
                  <c:v>-6.7267306872449196E-5</c:v>
                </c:pt>
                <c:pt idx="1204">
                  <c:v>-6.7078100947768357E-5</c:v>
                </c:pt>
                <c:pt idx="1205">
                  <c:v>-6.6888349761056625E-5</c:v>
                </c:pt>
                <c:pt idx="1206">
                  <c:v>-6.6698053312314108E-5</c:v>
                </c:pt>
                <c:pt idx="1207">
                  <c:v>-6.6507211601540969E-5</c:v>
                </c:pt>
                <c:pt idx="1208">
                  <c:v>-6.6315824628736882E-5</c:v>
                </c:pt>
                <c:pt idx="1209">
                  <c:v>-6.612389239390201E-5</c:v>
                </c:pt>
                <c:pt idx="1210">
                  <c:v>-6.5931414897036516E-5</c:v>
                </c:pt>
                <c:pt idx="1211">
                  <c:v>-6.5738392138140075E-5</c:v>
                </c:pt>
                <c:pt idx="1212">
                  <c:v>-6.5544824117212902E-5</c:v>
                </c:pt>
                <c:pt idx="1213">
                  <c:v>-6.5350710834255054E-5</c:v>
                </c:pt>
                <c:pt idx="1214">
                  <c:v>-6.5156052289266312E-5</c:v>
                </c:pt>
                <c:pt idx="1215">
                  <c:v>-6.4960848482246731E-5</c:v>
                </c:pt>
                <c:pt idx="1216">
                  <c:v>-6.4765099413196527E-5</c:v>
                </c:pt>
                <c:pt idx="1217">
                  <c:v>-6.4568805082115431E-5</c:v>
                </c:pt>
                <c:pt idx="1218">
                  <c:v>-6.4371965489003549E-5</c:v>
                </c:pt>
                <c:pt idx="1219">
                  <c:v>-6.4174580633861045E-5</c:v>
                </c:pt>
                <c:pt idx="1220">
                  <c:v>-6.3976650516687594E-5</c:v>
                </c:pt>
                <c:pt idx="1221">
                  <c:v>-6.3778175137483358E-5</c:v>
                </c:pt>
                <c:pt idx="1222">
                  <c:v>-6.3579154496248499E-5</c:v>
                </c:pt>
                <c:pt idx="1223">
                  <c:v>-6.3379588592982693E-5</c:v>
                </c:pt>
                <c:pt idx="1224">
                  <c:v>-6.3179477427686157E-5</c:v>
                </c:pt>
                <c:pt idx="1225">
                  <c:v>-6.297882100035889E-5</c:v>
                </c:pt>
                <c:pt idx="1226">
                  <c:v>-6.2777619311000783E-5</c:v>
                </c:pt>
                <c:pt idx="1227">
                  <c:v>-6.2575872359611892E-5</c:v>
                </c:pt>
                <c:pt idx="1228">
                  <c:v>-6.2373580146192216E-5</c:v>
                </c:pt>
                <c:pt idx="1229">
                  <c:v>-6.2170742670741863E-5</c:v>
                </c:pt>
                <c:pt idx="1230">
                  <c:v>-6.1967359933260617E-5</c:v>
                </c:pt>
                <c:pt idx="1231">
                  <c:v>-6.1763431933748586E-5</c:v>
                </c:pt>
                <c:pt idx="1232">
                  <c:v>-6.1558958672205879E-5</c:v>
                </c:pt>
                <c:pt idx="1233">
                  <c:v>-6.1353940148632278E-5</c:v>
                </c:pt>
                <c:pt idx="1234">
                  <c:v>-6.1148376363027892E-5</c:v>
                </c:pt>
                <c:pt idx="1235">
                  <c:v>-6.0942267315392885E-5</c:v>
                </c:pt>
                <c:pt idx="1236">
                  <c:v>-6.0735613005726929E-5</c:v>
                </c:pt>
                <c:pt idx="1237">
                  <c:v>-6.0528413434030243E-5</c:v>
                </c:pt>
                <c:pt idx="1238">
                  <c:v>-6.0320668600302827E-5</c:v>
                </c:pt>
                <c:pt idx="1239">
                  <c:v>-6.0112378504544571E-5</c:v>
                </c:pt>
                <c:pt idx="1240">
                  <c:v>-5.990354314675553E-5</c:v>
                </c:pt>
                <c:pt idx="1241">
                  <c:v>-5.9694162526935813E-5</c:v>
                </c:pt>
                <c:pt idx="1242">
                  <c:v>-5.9484236645085202E-5</c:v>
                </c:pt>
                <c:pt idx="1243">
                  <c:v>-5.9273765501203807E-5</c:v>
                </c:pt>
                <c:pt idx="1244">
                  <c:v>-5.9062749095291735E-5</c:v>
                </c:pt>
                <c:pt idx="1245">
                  <c:v>-5.885118742734877E-5</c:v>
                </c:pt>
                <c:pt idx="1246">
                  <c:v>-5.863908049737502E-5</c:v>
                </c:pt>
                <c:pt idx="1247">
                  <c:v>-5.8426428305370648E-5</c:v>
                </c:pt>
                <c:pt idx="1248">
                  <c:v>-5.8213230851335328E-5</c:v>
                </c:pt>
                <c:pt idx="1249">
                  <c:v>-5.7999488135269223E-5</c:v>
                </c:pt>
                <c:pt idx="1250">
                  <c:v>-5.7785200157172388E-5</c:v>
                </c:pt>
                <c:pt idx="1251">
                  <c:v>-5.7570366917044876E-5</c:v>
                </c:pt>
                <c:pt idx="1252">
                  <c:v>-5.7354988414886417E-5</c:v>
                </c:pt>
                <c:pt idx="1253">
                  <c:v>-5.7139064650697227E-5</c:v>
                </c:pt>
                <c:pt idx="1254">
                  <c:v>-5.692259562447736E-5</c:v>
                </c:pt>
                <c:pt idx="1255">
                  <c:v>-5.6705581336226601E-5</c:v>
                </c:pt>
                <c:pt idx="1256">
                  <c:v>-5.6488021785945056E-5</c:v>
                </c:pt>
                <c:pt idx="1257">
                  <c:v>-5.6269916973632835E-5</c:v>
                </c:pt>
                <c:pt idx="1258">
                  <c:v>-5.605126689928972E-5</c:v>
                </c:pt>
                <c:pt idx="1259">
                  <c:v>-5.5832071562915767E-5</c:v>
                </c:pt>
                <c:pt idx="1260">
                  <c:v>-5.5612330964511245E-5</c:v>
                </c:pt>
                <c:pt idx="1261">
                  <c:v>-5.5392045104075776E-5</c:v>
                </c:pt>
                <c:pt idx="1262">
                  <c:v>-5.5171213981609576E-5</c:v>
                </c:pt>
                <c:pt idx="1263">
                  <c:v>-5.4949837597112645E-5</c:v>
                </c:pt>
                <c:pt idx="1264">
                  <c:v>-5.4727915950584876E-5</c:v>
                </c:pt>
                <c:pt idx="1265">
                  <c:v>-5.4505449042026321E-5</c:v>
                </c:pt>
                <c:pt idx="1266">
                  <c:v>-5.4282436871437036E-5</c:v>
                </c:pt>
                <c:pt idx="1267">
                  <c:v>-5.4058879438816912E-5</c:v>
                </c:pt>
                <c:pt idx="1268">
                  <c:v>-5.3834776744166003E-5</c:v>
                </c:pt>
                <c:pt idx="1269">
                  <c:v>-5.3610128787484417E-5</c:v>
                </c:pt>
                <c:pt idx="1270">
                  <c:v>-5.3384935568771938E-5</c:v>
                </c:pt>
                <c:pt idx="1271">
                  <c:v>-5.3159197088028674E-5</c:v>
                </c:pt>
                <c:pt idx="1272">
                  <c:v>-5.2932913345254788E-5</c:v>
                </c:pt>
                <c:pt idx="1273">
                  <c:v>-5.2706084340449955E-5</c:v>
                </c:pt>
                <c:pt idx="1274">
                  <c:v>-5.2478710073614336E-5</c:v>
                </c:pt>
                <c:pt idx="1275">
                  <c:v>-5.2250790544747987E-5</c:v>
                </c:pt>
                <c:pt idx="1276">
                  <c:v>-5.2022325753850907E-5</c:v>
                </c:pt>
                <c:pt idx="1277">
                  <c:v>-5.1793315700922988E-5</c:v>
                </c:pt>
                <c:pt idx="1278">
                  <c:v>-5.1563760385964284E-5</c:v>
                </c:pt>
                <c:pt idx="1279">
                  <c:v>-5.133365980897485E-5</c:v>
                </c:pt>
                <c:pt idx="1280">
                  <c:v>-5.1103013969954576E-5</c:v>
                </c:pt>
                <c:pt idx="1281">
                  <c:v>-5.0871822868903517E-5</c:v>
                </c:pt>
                <c:pt idx="1282">
                  <c:v>-5.0640086505821782E-5</c:v>
                </c:pt>
                <c:pt idx="1283">
                  <c:v>-5.0407804880709154E-5</c:v>
                </c:pt>
                <c:pt idx="1284">
                  <c:v>-5.0174977993565741E-5</c:v>
                </c:pt>
                <c:pt idx="1285">
                  <c:v>-4.9941605844391705E-5</c:v>
                </c:pt>
                <c:pt idx="1286">
                  <c:v>-4.9707688433186722E-5</c:v>
                </c:pt>
                <c:pt idx="1287">
                  <c:v>-4.9473225759950955E-5</c:v>
                </c:pt>
                <c:pt idx="1288">
                  <c:v>-4.9238217824684564E-5</c:v>
                </c:pt>
                <c:pt idx="1289">
                  <c:v>-4.9002664627387227E-5</c:v>
                </c:pt>
                <c:pt idx="1290">
                  <c:v>-4.8766566168059159E-5</c:v>
                </c:pt>
                <c:pt idx="1291">
                  <c:v>-4.8529922446700414E-5</c:v>
                </c:pt>
                <c:pt idx="1292">
                  <c:v>-4.8292733463310776E-5</c:v>
                </c:pt>
                <c:pt idx="1293">
                  <c:v>-4.8054999217890298E-5</c:v>
                </c:pt>
                <c:pt idx="1294">
                  <c:v>-4.7816719710439199E-5</c:v>
                </c:pt>
                <c:pt idx="1295">
                  <c:v>-4.7577894940957206E-5</c:v>
                </c:pt>
                <c:pt idx="1296">
                  <c:v>-4.7338524909444428E-5</c:v>
                </c:pt>
                <c:pt idx="1297">
                  <c:v>-4.709860961590092E-5</c:v>
                </c:pt>
                <c:pt idx="1298">
                  <c:v>-4.6858149060326681E-5</c:v>
                </c:pt>
                <c:pt idx="1299">
                  <c:v>-4.6617143242721549E-5</c:v>
                </c:pt>
                <c:pt idx="1300">
                  <c:v>-4.6375592163085686E-5</c:v>
                </c:pt>
                <c:pt idx="1301">
                  <c:v>-4.6133495821419092E-5</c:v>
                </c:pt>
                <c:pt idx="1302">
                  <c:v>-4.5890854217721659E-5</c:v>
                </c:pt>
                <c:pt idx="1303">
                  <c:v>-4.5647667351993387E-5</c:v>
                </c:pt>
                <c:pt idx="1304">
                  <c:v>-4.5403935224234493E-5</c:v>
                </c:pt>
                <c:pt idx="1305">
                  <c:v>-4.5159657834444706E-5</c:v>
                </c:pt>
                <c:pt idx="1306">
                  <c:v>-4.4914835182624133E-5</c:v>
                </c:pt>
                <c:pt idx="1307">
                  <c:v>-4.466946726877283E-5</c:v>
                </c:pt>
                <c:pt idx="1308">
                  <c:v>-4.4423554092890688E-5</c:v>
                </c:pt>
                <c:pt idx="1309">
                  <c:v>-4.4177095654977815E-5</c:v>
                </c:pt>
                <c:pt idx="1310">
                  <c:v>-4.3930091955034212E-5</c:v>
                </c:pt>
                <c:pt idx="1311">
                  <c:v>-4.3682542993059715E-5</c:v>
                </c:pt>
                <c:pt idx="1312">
                  <c:v>-4.3434448769054433E-5</c:v>
                </c:pt>
                <c:pt idx="1313">
                  <c:v>-4.318580928301853E-5</c:v>
                </c:pt>
                <c:pt idx="1314">
                  <c:v>-4.2936624534951678E-5</c:v>
                </c:pt>
                <c:pt idx="1315">
                  <c:v>-4.2686894524854096E-5</c:v>
                </c:pt>
                <c:pt idx="1316">
                  <c:v>-4.2436619252725783E-5</c:v>
                </c:pt>
                <c:pt idx="1317">
                  <c:v>-4.2185798718566631E-5</c:v>
                </c:pt>
                <c:pt idx="1318">
                  <c:v>-4.1934432922376694E-5</c:v>
                </c:pt>
                <c:pt idx="1319">
                  <c:v>-4.1682521864156081E-5</c:v>
                </c:pt>
                <c:pt idx="1320">
                  <c:v>-4.1430065543904574E-5</c:v>
                </c:pt>
                <c:pt idx="1321">
                  <c:v>-4.1177063961622283E-5</c:v>
                </c:pt>
                <c:pt idx="1322">
                  <c:v>-4.0923517117309207E-5</c:v>
                </c:pt>
                <c:pt idx="1323">
                  <c:v>-4.0669425010965454E-5</c:v>
                </c:pt>
                <c:pt idx="1324">
                  <c:v>-4.0414787642590808E-5</c:v>
                </c:pt>
                <c:pt idx="1325">
                  <c:v>-4.0159605012185377E-5</c:v>
                </c:pt>
                <c:pt idx="1326">
                  <c:v>-3.9903877119749323E-5</c:v>
                </c:pt>
                <c:pt idx="1327">
                  <c:v>-3.9647603965282322E-5</c:v>
                </c:pt>
                <c:pt idx="1328">
                  <c:v>-3.9390785548784591E-5</c:v>
                </c:pt>
                <c:pt idx="1329">
                  <c:v>-3.9133421870256129E-5</c:v>
                </c:pt>
                <c:pt idx="1330">
                  <c:v>-3.8875512929696827E-5</c:v>
                </c:pt>
                <c:pt idx="1331">
                  <c:v>-3.8617058727106741E-5</c:v>
                </c:pt>
                <c:pt idx="1332">
                  <c:v>-3.8358059262485979E-5</c:v>
                </c:pt>
                <c:pt idx="1333">
                  <c:v>-3.8098514535834323E-5</c:v>
                </c:pt>
                <c:pt idx="1334">
                  <c:v>-3.7838424547151882E-5</c:v>
                </c:pt>
                <c:pt idx="1335">
                  <c:v>-3.7577789296438764E-5</c:v>
                </c:pt>
                <c:pt idx="1336">
                  <c:v>-3.7316608783694754E-5</c:v>
                </c:pt>
                <c:pt idx="1337">
                  <c:v>-3.7054883008919958E-5</c:v>
                </c:pt>
                <c:pt idx="1338">
                  <c:v>-3.6792611972114486E-5</c:v>
                </c:pt>
                <c:pt idx="1339">
                  <c:v>-3.6529795673278121E-5</c:v>
                </c:pt>
                <c:pt idx="1340">
                  <c:v>-3.6266434112411025E-5</c:v>
                </c:pt>
                <c:pt idx="1341">
                  <c:v>-3.6002527289513198E-5</c:v>
                </c:pt>
                <c:pt idx="1342">
                  <c:v>-3.5738075204584533E-5</c:v>
                </c:pt>
                <c:pt idx="1343">
                  <c:v>-3.5473077857625136E-5</c:v>
                </c:pt>
                <c:pt idx="1344">
                  <c:v>-3.5207535248634901E-5</c:v>
                </c:pt>
                <c:pt idx="1345">
                  <c:v>-3.4941447377613935E-5</c:v>
                </c:pt>
                <c:pt idx="1346">
                  <c:v>-3.4674814244562129E-5</c:v>
                </c:pt>
                <c:pt idx="1347">
                  <c:v>-3.4407635849479485E-5</c:v>
                </c:pt>
                <c:pt idx="1348">
                  <c:v>-3.4139912192366218E-5</c:v>
                </c:pt>
                <c:pt idx="1349">
                  <c:v>-3.3871643273222112E-5</c:v>
                </c:pt>
                <c:pt idx="1350">
                  <c:v>-3.3602829092047167E-5</c:v>
                </c:pt>
                <c:pt idx="1351">
                  <c:v>-3.33334696488416E-5</c:v>
                </c:pt>
                <c:pt idx="1352">
                  <c:v>-3.3063564943605086E-5</c:v>
                </c:pt>
                <c:pt idx="1353">
                  <c:v>-3.279311497633784E-5</c:v>
                </c:pt>
                <c:pt idx="1354">
                  <c:v>-3.2522119747039864E-5</c:v>
                </c:pt>
                <c:pt idx="1355">
                  <c:v>-3.2250579255711049E-5</c:v>
                </c:pt>
                <c:pt idx="1356">
                  <c:v>-3.1978493502351395E-5</c:v>
                </c:pt>
                <c:pt idx="1357">
                  <c:v>-3.1705862486961119E-5</c:v>
                </c:pt>
                <c:pt idx="1358">
                  <c:v>-3.1432686209539895E-5</c:v>
                </c:pt>
                <c:pt idx="1359">
                  <c:v>-3.115896467008794E-5</c:v>
                </c:pt>
                <c:pt idx="1360">
                  <c:v>-3.0884697868605363E-5</c:v>
                </c:pt>
                <c:pt idx="1361">
                  <c:v>-3.0609885805091839E-5</c:v>
                </c:pt>
                <c:pt idx="1362">
                  <c:v>-3.0334528479547475E-5</c:v>
                </c:pt>
                <c:pt idx="1363">
                  <c:v>-3.0058625891972598E-5</c:v>
                </c:pt>
                <c:pt idx="1364">
                  <c:v>-2.9782178042366664E-5</c:v>
                </c:pt>
                <c:pt idx="1365">
                  <c:v>-2.950518493073E-5</c:v>
                </c:pt>
                <c:pt idx="1366">
                  <c:v>-2.9227646557062714E-5</c:v>
                </c:pt>
                <c:pt idx="1367">
                  <c:v>-2.894956292136448E-5</c:v>
                </c:pt>
                <c:pt idx="1368">
                  <c:v>-2.8670934023635516E-5</c:v>
                </c:pt>
                <c:pt idx="1369">
                  <c:v>-2.8391759863875821E-5</c:v>
                </c:pt>
                <c:pt idx="1370">
                  <c:v>-2.8112040442085286E-5</c:v>
                </c:pt>
                <c:pt idx="1371">
                  <c:v>-2.7831775758264021E-5</c:v>
                </c:pt>
                <c:pt idx="1372">
                  <c:v>-2.7550965812411917E-5</c:v>
                </c:pt>
                <c:pt idx="1373">
                  <c:v>-2.7269610604529083E-5</c:v>
                </c:pt>
                <c:pt idx="1374">
                  <c:v>-2.6987710134615409E-5</c:v>
                </c:pt>
                <c:pt idx="1375">
                  <c:v>-2.6705264402671004E-5</c:v>
                </c:pt>
                <c:pt idx="1376">
                  <c:v>-2.6422273408695869E-5</c:v>
                </c:pt>
                <c:pt idx="1377">
                  <c:v>-2.6138737152689895E-5</c:v>
                </c:pt>
                <c:pt idx="1378">
                  <c:v>-2.5854655634653082E-5</c:v>
                </c:pt>
                <c:pt idx="1379">
                  <c:v>-2.5570028854585646E-5</c:v>
                </c:pt>
                <c:pt idx="1380">
                  <c:v>-2.5284856812487263E-5</c:v>
                </c:pt>
                <c:pt idx="1381">
                  <c:v>-2.4999139508358149E-5</c:v>
                </c:pt>
                <c:pt idx="1382">
                  <c:v>-2.4712876942198305E-5</c:v>
                </c:pt>
                <c:pt idx="1383">
                  <c:v>-2.4426069114007621E-5</c:v>
                </c:pt>
                <c:pt idx="1384">
                  <c:v>-2.4138716023786098E-5</c:v>
                </c:pt>
                <c:pt idx="1385">
                  <c:v>-2.3850817671533953E-5</c:v>
                </c:pt>
                <c:pt idx="1386">
                  <c:v>-2.3562374057250969E-5</c:v>
                </c:pt>
                <c:pt idx="1387">
                  <c:v>-2.3273385180937146E-5</c:v>
                </c:pt>
                <c:pt idx="1388">
                  <c:v>-2.2983851042592592E-5</c:v>
                </c:pt>
                <c:pt idx="1389">
                  <c:v>-2.2693771642217308E-5</c:v>
                </c:pt>
                <c:pt idx="1390">
                  <c:v>-2.2403146979811076E-5</c:v>
                </c:pt>
                <c:pt idx="1391">
                  <c:v>-2.2111977055374221E-5</c:v>
                </c:pt>
                <c:pt idx="1392">
                  <c:v>-2.1820261868906528E-5</c:v>
                </c:pt>
                <c:pt idx="1393">
                  <c:v>-2.1528001420407995E-5</c:v>
                </c:pt>
                <c:pt idx="1394">
                  <c:v>-2.1235195709878732E-5</c:v>
                </c:pt>
                <c:pt idx="1395">
                  <c:v>-2.0941844737318847E-5</c:v>
                </c:pt>
                <c:pt idx="1396">
                  <c:v>-2.0647948502727905E-5</c:v>
                </c:pt>
                <c:pt idx="1397">
                  <c:v>-2.0353507006106342E-5</c:v>
                </c:pt>
                <c:pt idx="1398">
                  <c:v>-2.0058520247454048E-5</c:v>
                </c:pt>
                <c:pt idx="1399">
                  <c:v>-1.9762988226770806E-5</c:v>
                </c:pt>
                <c:pt idx="1400">
                  <c:v>-1.9466910944056833E-5</c:v>
                </c:pt>
                <c:pt idx="1401">
                  <c:v>-1.9170288399312238E-5</c:v>
                </c:pt>
                <c:pt idx="1402">
                  <c:v>-1.8873120592536696E-5</c:v>
                </c:pt>
                <c:pt idx="1403">
                  <c:v>-1.8575407523730423E-5</c:v>
                </c:pt>
                <c:pt idx="1404">
                  <c:v>-1.8277149192893419E-5</c:v>
                </c:pt>
                <c:pt idx="1405">
                  <c:v>-1.7978345600025577E-5</c:v>
                </c:pt>
                <c:pt idx="1406">
                  <c:v>-1.7678996745126895E-5</c:v>
                </c:pt>
                <c:pt idx="1407">
                  <c:v>-1.7379102628197591E-5</c:v>
                </c:pt>
                <c:pt idx="1408">
                  <c:v>-1.7078663249237339E-5</c:v>
                </c:pt>
                <c:pt idx="1409">
                  <c:v>-1.6777678608246357E-5</c:v>
                </c:pt>
                <c:pt idx="1410">
                  <c:v>-1.6476148705224644E-5</c:v>
                </c:pt>
                <c:pt idx="1411">
                  <c:v>-1.6174073540172092E-5</c:v>
                </c:pt>
                <c:pt idx="1412">
                  <c:v>-1.5871453113088809E-5</c:v>
                </c:pt>
                <c:pt idx="1413">
                  <c:v>-1.5568287423974795E-5</c:v>
                </c:pt>
                <c:pt idx="1414">
                  <c:v>-1.5264576472829834E-5</c:v>
                </c:pt>
                <c:pt idx="1415">
                  <c:v>-1.4960320259654251E-5</c:v>
                </c:pt>
                <c:pt idx="1416">
                  <c:v>-1.4655518784447721E-5</c:v>
                </c:pt>
                <c:pt idx="1417">
                  <c:v>-1.4350172047210568E-5</c:v>
                </c:pt>
                <c:pt idx="1418">
                  <c:v>-1.4044280047942575E-5</c:v>
                </c:pt>
                <c:pt idx="1419">
                  <c:v>-1.3737842786643744E-5</c:v>
                </c:pt>
                <c:pt idx="1420">
                  <c:v>-1.3430860263314291E-5</c:v>
                </c:pt>
                <c:pt idx="1421">
                  <c:v>-1.312333247795389E-5</c:v>
                </c:pt>
                <c:pt idx="1422">
                  <c:v>-1.2815259430562758E-5</c:v>
                </c:pt>
                <c:pt idx="1423">
                  <c:v>-1.2506641121141004E-5</c:v>
                </c:pt>
                <c:pt idx="1424">
                  <c:v>-1.2197477549688303E-5</c:v>
                </c:pt>
                <c:pt idx="1425">
                  <c:v>-1.1887768716204762E-5</c:v>
                </c:pt>
                <c:pt idx="1426">
                  <c:v>-1.1577514620690599E-5</c:v>
                </c:pt>
                <c:pt idx="1427">
                  <c:v>-1.1266715263145597E-5</c:v>
                </c:pt>
                <c:pt idx="1428">
                  <c:v>-1.0955370643569756E-5</c:v>
                </c:pt>
                <c:pt idx="1429">
                  <c:v>-1.0643480761963293E-5</c:v>
                </c:pt>
                <c:pt idx="1430">
                  <c:v>-1.0331045618325882E-5</c:v>
                </c:pt>
                <c:pt idx="1431">
                  <c:v>-1.0018065212657741E-5</c:v>
                </c:pt>
                <c:pt idx="1432">
                  <c:v>-9.7045395449588687E-6</c:v>
                </c:pt>
                <c:pt idx="1433">
                  <c:v>-9.3904686152291575E-6</c:v>
                </c:pt>
                <c:pt idx="1434">
                  <c:v>-9.0758524234686071E-6</c:v>
                </c:pt>
                <c:pt idx="1435">
                  <c:v>-8.7606909696774345E-6</c:v>
                </c:pt>
                <c:pt idx="1436">
                  <c:v>-8.4449842538553144E-6</c:v>
                </c:pt>
                <c:pt idx="1437">
                  <c:v>-8.1287322760024636E-6</c:v>
                </c:pt>
                <c:pt idx="1438">
                  <c:v>-7.8119350361189905E-6</c:v>
                </c:pt>
                <c:pt idx="1439">
                  <c:v>-7.4945925342045699E-6</c:v>
                </c:pt>
                <c:pt idx="1440">
                  <c:v>-7.1767047702593102E-6</c:v>
                </c:pt>
                <c:pt idx="1441">
                  <c:v>-6.8582717442833199E-6</c:v>
                </c:pt>
                <c:pt idx="1442">
                  <c:v>-6.5392934562767072E-6</c:v>
                </c:pt>
                <c:pt idx="1443">
                  <c:v>-6.2197699062391471E-6</c:v>
                </c:pt>
                <c:pt idx="1444">
                  <c:v>-5.8997010941708563E-6</c:v>
                </c:pt>
                <c:pt idx="1445">
                  <c:v>-5.5790870200718348E-6</c:v>
                </c:pt>
                <c:pt idx="1446">
                  <c:v>-5.2579276839419741E-6</c:v>
                </c:pt>
                <c:pt idx="1447">
                  <c:v>-4.9362230857812744E-6</c:v>
                </c:pt>
                <c:pt idx="1448">
                  <c:v>-4.6139732255899525E-6</c:v>
                </c:pt>
                <c:pt idx="1449">
                  <c:v>-4.2911781033677914E-6</c:v>
                </c:pt>
                <c:pt idx="1450">
                  <c:v>-3.9678377191147913E-6</c:v>
                </c:pt>
                <c:pt idx="1451">
                  <c:v>-3.6439520728310604E-6</c:v>
                </c:pt>
                <c:pt idx="1452">
                  <c:v>-3.3195211645164905E-6</c:v>
                </c:pt>
                <c:pt idx="1453">
                  <c:v>-2.9945449941711898E-6</c:v>
                </c:pt>
                <c:pt idx="1454">
                  <c:v>-2.6690235617951585E-6</c:v>
                </c:pt>
                <c:pt idx="1455">
                  <c:v>-2.3429568673882881E-6</c:v>
                </c:pt>
                <c:pt idx="1456">
                  <c:v>-2.0163449109505786E-6</c:v>
                </c:pt>
                <c:pt idx="1457">
                  <c:v>-1.6891876924821385E-6</c:v>
                </c:pt>
                <c:pt idx="1458">
                  <c:v>-1.3614852119829676E-6</c:v>
                </c:pt>
                <c:pt idx="1459">
                  <c:v>-1.0332374694528492E-6</c:v>
                </c:pt>
                <c:pt idx="1460">
                  <c:v>-7.0444446489221699E-7</c:v>
                </c:pt>
                <c:pt idx="1461">
                  <c:v>-3.7510619830063725E-7</c:v>
                </c:pt>
                <c:pt idx="1462">
                  <c:v>-4.5222669678218405E-8</c:v>
                </c:pt>
                <c:pt idx="1463">
                  <c:v>2.852061209748227E-7</c:v>
                </c:pt>
                <c:pt idx="1464">
                  <c:v>6.161801736587029E-7</c:v>
                </c:pt>
                <c:pt idx="1465">
                  <c:v>9.476994883734222E-7</c:v>
                </c:pt>
                <c:pt idx="1466">
                  <c:v>1.2797640651189806E-6</c:v>
                </c:pt>
                <c:pt idx="1467">
                  <c:v>1.6123739038951613E-6</c:v>
                </c:pt>
                <c:pt idx="1468">
                  <c:v>1.945529004702181E-6</c:v>
                </c:pt>
                <c:pt idx="1469">
                  <c:v>2.2792293675400399E-6</c:v>
                </c:pt>
                <c:pt idx="1470">
                  <c:v>2.613474992408521E-6</c:v>
                </c:pt>
                <c:pt idx="1471">
                  <c:v>2.9482658793079496E-6</c:v>
                </c:pt>
                <c:pt idx="1472">
                  <c:v>3.2836020282381089E-6</c:v>
                </c:pt>
                <c:pt idx="1473">
                  <c:v>3.6194834391989989E-6</c:v>
                </c:pt>
                <c:pt idx="1474">
                  <c:v>3.955910112190728E-6</c:v>
                </c:pt>
                <c:pt idx="1475">
                  <c:v>4.2928820472131878E-6</c:v>
                </c:pt>
                <c:pt idx="1476">
                  <c:v>4.6303992442663783E-6</c:v>
                </c:pt>
                <c:pt idx="1477">
                  <c:v>4.9684617033505163E-6</c:v>
                </c:pt>
                <c:pt idx="1478">
                  <c:v>5.3070694244653849E-6</c:v>
                </c:pt>
                <c:pt idx="1479">
                  <c:v>5.6462224076108758E-6</c:v>
                </c:pt>
                <c:pt idx="1480">
                  <c:v>5.9859206527873143E-6</c:v>
                </c:pt>
                <c:pt idx="1481">
                  <c:v>6.3261641599945918E-6</c:v>
                </c:pt>
                <c:pt idx="1482">
                  <c:v>6.6669529292323832E-6</c:v>
                </c:pt>
                <c:pt idx="1483">
                  <c:v>7.0082869605012305E-6</c:v>
                </c:pt>
                <c:pt idx="1484">
                  <c:v>7.3501662538007001E-6</c:v>
                </c:pt>
                <c:pt idx="1485">
                  <c:v>7.6925908091310087E-6</c:v>
                </c:pt>
                <c:pt idx="1486">
                  <c:v>8.0355606264920481E-6</c:v>
                </c:pt>
                <c:pt idx="1487">
                  <c:v>8.3790757058839265E-6</c:v>
                </c:pt>
                <c:pt idx="1488">
                  <c:v>8.7231360473066441E-6</c:v>
                </c:pt>
                <c:pt idx="1489">
                  <c:v>9.0677416507599839E-6</c:v>
                </c:pt>
                <c:pt idx="1490">
                  <c:v>9.4128925162442713E-6</c:v>
                </c:pt>
                <c:pt idx="1491">
                  <c:v>9.7585886437592893E-6</c:v>
                </c:pt>
                <c:pt idx="1492">
                  <c:v>1.010483003330493E-5</c:v>
                </c:pt>
                <c:pt idx="1493">
                  <c:v>1.0451616684881517E-5</c:v>
                </c:pt>
                <c:pt idx="1494">
                  <c:v>1.0798948598488836E-5</c:v>
                </c:pt>
                <c:pt idx="1495">
                  <c:v>1.1146825774126885E-5</c:v>
                </c:pt>
                <c:pt idx="1496">
                  <c:v>1.1495248211795773E-5</c:v>
                </c:pt>
                <c:pt idx="1497">
                  <c:v>1.1844215911495501E-5</c:v>
                </c:pt>
                <c:pt idx="1498">
                  <c:v>1.219372887322585E-5</c:v>
                </c:pt>
                <c:pt idx="1499">
                  <c:v>1.2543787096987147E-5</c:v>
                </c:pt>
                <c:pt idx="1500">
                  <c:v>1.2894390582779175E-5</c:v>
                </c:pt>
                <c:pt idx="1501">
                  <c:v>1.3245539330601934E-5</c:v>
                </c:pt>
                <c:pt idx="1502">
                  <c:v>1.3597233340455531E-5</c:v>
                </c:pt>
                <c:pt idx="1503">
                  <c:v>1.3949472612339859E-5</c:v>
                </c:pt>
                <c:pt idx="1504">
                  <c:v>1.4302257146254918E-5</c:v>
                </c:pt>
                <c:pt idx="1505">
                  <c:v>1.4655586942200925E-5</c:v>
                </c:pt>
                <c:pt idx="1506">
                  <c:v>1.5009462000177554E-5</c:v>
                </c:pt>
                <c:pt idx="1507">
                  <c:v>1.5363882320185021E-5</c:v>
                </c:pt>
                <c:pt idx="1508">
                  <c:v>1.5718847902223328E-5</c:v>
                </c:pt>
                <c:pt idx="1509">
                  <c:v>1.6074358746292366E-5</c:v>
                </c:pt>
                <c:pt idx="1510">
                  <c:v>1.6430414852392134E-5</c:v>
                </c:pt>
                <c:pt idx="1511">
                  <c:v>1.6787016220522742E-5</c:v>
                </c:pt>
                <c:pt idx="1512">
                  <c:v>1.7144162850684188E-5</c:v>
                </c:pt>
                <c:pt idx="1513">
                  <c:v>1.7501854742876365E-5</c:v>
                </c:pt>
                <c:pt idx="1514">
                  <c:v>1.7860091897099165E-5</c:v>
                </c:pt>
                <c:pt idx="1515">
                  <c:v>1.8218874313352912E-5</c:v>
                </c:pt>
                <c:pt idx="1516">
                  <c:v>1.8578201991637498E-5</c:v>
                </c:pt>
                <c:pt idx="1517">
                  <c:v>1.8938074931952706E-5</c:v>
                </c:pt>
                <c:pt idx="1518">
                  <c:v>1.9298493134298753E-5</c:v>
                </c:pt>
                <c:pt idx="1519">
                  <c:v>1.965945659867564E-5</c:v>
                </c:pt>
                <c:pt idx="1520">
                  <c:v>2.0020965325083149E-5</c:v>
                </c:pt>
                <c:pt idx="1521">
                  <c:v>2.0383019313521605E-5</c:v>
                </c:pt>
                <c:pt idx="1522">
                  <c:v>2.07456185639909E-5</c:v>
                </c:pt>
                <c:pt idx="1523">
                  <c:v>2.110876307649071E-5</c:v>
                </c:pt>
                <c:pt idx="1524">
                  <c:v>2.1472452851021466E-5</c:v>
                </c:pt>
                <c:pt idx="1525">
                  <c:v>2.1836687887583062E-5</c:v>
                </c:pt>
                <c:pt idx="1526">
                  <c:v>2.220146818617528E-5</c:v>
                </c:pt>
                <c:pt idx="1527">
                  <c:v>2.2566793746798446E-5</c:v>
                </c:pt>
                <c:pt idx="1528">
                  <c:v>2.2932664569452342E-5</c:v>
                </c:pt>
                <c:pt idx="1529">
                  <c:v>2.3299080654136861E-5</c:v>
                </c:pt>
                <c:pt idx="1530">
                  <c:v>2.3666042000852327E-5</c:v>
                </c:pt>
                <c:pt idx="1531">
                  <c:v>2.4033548609598632E-5</c:v>
                </c:pt>
                <c:pt idx="1532">
                  <c:v>2.4401600480375559E-5</c:v>
                </c:pt>
                <c:pt idx="1533">
                  <c:v>2.4770197613183326E-5</c:v>
                </c:pt>
                <c:pt idx="1534">
                  <c:v>2.5139340008021932E-5</c:v>
                </c:pt>
                <c:pt idx="1535">
                  <c:v>2.5509027664891268E-5</c:v>
                </c:pt>
                <c:pt idx="1536">
                  <c:v>2.5879260583791335E-5</c:v>
                </c:pt>
                <c:pt idx="1537">
                  <c:v>2.6250038764722241E-5</c:v>
                </c:pt>
                <c:pt idx="1538">
                  <c:v>2.6621362207683986E-5</c:v>
                </c:pt>
                <c:pt idx="1539">
                  <c:v>2.6993230912676354E-5</c:v>
                </c:pt>
                <c:pt idx="1540">
                  <c:v>2.736564487969956E-5</c:v>
                </c:pt>
                <c:pt idx="1541">
                  <c:v>2.7738604108753606E-5</c:v>
                </c:pt>
                <c:pt idx="1542">
                  <c:v>2.8112108599838382E-5</c:v>
                </c:pt>
                <c:pt idx="1543">
                  <c:v>2.8486158352953998E-5</c:v>
                </c:pt>
                <c:pt idx="1544">
                  <c:v>2.8860753368100344E-5</c:v>
                </c:pt>
                <c:pt idx="1545">
                  <c:v>2.9235893645277421E-5</c:v>
                </c:pt>
                <c:pt idx="1546">
                  <c:v>2.9611579184485445E-5</c:v>
                </c:pt>
                <c:pt idx="1547">
                  <c:v>2.9987809985724092E-5</c:v>
                </c:pt>
                <c:pt idx="1548">
                  <c:v>3.0364586048993577E-5</c:v>
                </c:pt>
                <c:pt idx="1549">
                  <c:v>3.0741907374293794E-5</c:v>
                </c:pt>
                <c:pt idx="1550">
                  <c:v>3.1119773961624957E-5</c:v>
                </c:pt>
                <c:pt idx="1551">
                  <c:v>3.1498185810986635E-5</c:v>
                </c:pt>
                <c:pt idx="1552">
                  <c:v>3.187714292237926E-5</c:v>
                </c:pt>
                <c:pt idx="1553">
                  <c:v>3.2256645295802725E-5</c:v>
                </c:pt>
                <c:pt idx="1554">
                  <c:v>3.2636692931256811E-5</c:v>
                </c:pt>
                <c:pt idx="1555">
                  <c:v>3.3017285828741845E-5</c:v>
                </c:pt>
                <c:pt idx="1556">
                  <c:v>3.339842398825761E-5</c:v>
                </c:pt>
                <c:pt idx="1557">
                  <c:v>3.3780107409803997E-5</c:v>
                </c:pt>
                <c:pt idx="1558">
                  <c:v>3.4162336093381332E-5</c:v>
                </c:pt>
                <c:pt idx="1559">
                  <c:v>3.4545110038989397E-5</c:v>
                </c:pt>
                <c:pt idx="1560">
                  <c:v>3.4928429246628302E-5</c:v>
                </c:pt>
                <c:pt idx="1561">
                  <c:v>3.5312293716297828E-5</c:v>
                </c:pt>
                <c:pt idx="1562">
                  <c:v>3.5696703447998302E-5</c:v>
                </c:pt>
                <c:pt idx="1563">
                  <c:v>3.6081658441729507E-5</c:v>
                </c:pt>
                <c:pt idx="1564">
                  <c:v>3.6467158697491443E-5</c:v>
                </c:pt>
                <c:pt idx="1565">
                  <c:v>3.6853204215284217E-5</c:v>
                </c:pt>
                <c:pt idx="1566">
                  <c:v>3.7239794995107831E-5</c:v>
                </c:pt>
                <c:pt idx="1567">
                  <c:v>3.7626931036962067E-5</c:v>
                </c:pt>
                <c:pt idx="1568">
                  <c:v>3.8014612340847142E-5</c:v>
                </c:pt>
                <c:pt idx="1569">
                  <c:v>3.8402838906763056E-5</c:v>
                </c:pt>
                <c:pt idx="1570">
                  <c:v>3.8791610734709701E-5</c:v>
                </c:pt>
                <c:pt idx="1571">
                  <c:v>3.9180927824687185E-5</c:v>
                </c:pt>
                <c:pt idx="1572">
                  <c:v>3.9570790176695399E-5</c:v>
                </c:pt>
                <c:pt idx="1573">
                  <c:v>3.9961197790734345E-5</c:v>
                </c:pt>
                <c:pt idx="1574">
                  <c:v>4.0352150666804129E-5</c:v>
                </c:pt>
                <c:pt idx="1575">
                  <c:v>4.0743648804904753E-5</c:v>
                </c:pt>
                <c:pt idx="1576">
                  <c:v>4.1135692205035998E-5</c:v>
                </c:pt>
                <c:pt idx="1577">
                  <c:v>4.1528280867198192E-5</c:v>
                </c:pt>
                <c:pt idx="1578">
                  <c:v>4.1921414791391116E-5</c:v>
                </c:pt>
                <c:pt idx="1579">
                  <c:v>4.2315093977614662E-5</c:v>
                </c:pt>
                <c:pt idx="1580">
                  <c:v>4.2709318425869155E-5</c:v>
                </c:pt>
                <c:pt idx="1581">
                  <c:v>4.3104088136154488E-5</c:v>
                </c:pt>
                <c:pt idx="1582">
                  <c:v>4.3499403108470443E-5</c:v>
                </c:pt>
                <c:pt idx="1583">
                  <c:v>4.3895263342817238E-5</c:v>
                </c:pt>
                <c:pt idx="1584">
                  <c:v>4.4291668839194871E-5</c:v>
                </c:pt>
                <c:pt idx="1585">
                  <c:v>4.4688619597603343E-5</c:v>
                </c:pt>
                <c:pt idx="1586">
                  <c:v>4.508611561804233E-5</c:v>
                </c:pt>
                <c:pt idx="1587">
                  <c:v>4.5484156900512372E-5</c:v>
                </c:pt>
                <c:pt idx="1588">
                  <c:v>4.5882743445013036E-5</c:v>
                </c:pt>
                <c:pt idx="1589">
                  <c:v>4.628187525154454E-5</c:v>
                </c:pt>
                <c:pt idx="1590">
                  <c:v>4.6681552320106774E-5</c:v>
                </c:pt>
                <c:pt idx="1591">
                  <c:v>4.7081774650699847E-5</c:v>
                </c:pt>
                <c:pt idx="1592">
                  <c:v>4.7482542243323651E-5</c:v>
                </c:pt>
                <c:pt idx="1593">
                  <c:v>4.7883855097978294E-5</c:v>
                </c:pt>
                <c:pt idx="1594">
                  <c:v>4.8285713214663776E-5</c:v>
                </c:pt>
                <c:pt idx="1595">
                  <c:v>4.8688116593379881E-5</c:v>
                </c:pt>
                <c:pt idx="1596">
                  <c:v>4.9091065234126824E-5</c:v>
                </c:pt>
                <c:pt idx="1597">
                  <c:v>4.9494559136904607E-5</c:v>
                </c:pt>
                <c:pt idx="1598">
                  <c:v>4.9898598301713012E-5</c:v>
                </c:pt>
                <c:pt idx="1599">
                  <c:v>5.0303182728552364E-5</c:v>
                </c:pt>
                <c:pt idx="1600">
                  <c:v>5.0708312417422447E-5</c:v>
                </c:pt>
                <c:pt idx="1601">
                  <c:v>5.1113987368323261E-5</c:v>
                </c:pt>
                <c:pt idx="1602">
                  <c:v>5.1520207581254914E-5</c:v>
                </c:pt>
                <c:pt idx="1603">
                  <c:v>5.1926973056217406E-5</c:v>
                </c:pt>
                <c:pt idx="1604">
                  <c:v>5.233428379321052E-5</c:v>
                </c:pt>
                <c:pt idx="1605">
                  <c:v>5.2742139792234582E-5</c:v>
                </c:pt>
                <c:pt idx="1606">
                  <c:v>5.3150541053289375E-5</c:v>
                </c:pt>
                <c:pt idx="1607">
                  <c:v>5.3559487576374898E-5</c:v>
                </c:pt>
                <c:pt idx="1608">
                  <c:v>5.3968979361491152E-5</c:v>
                </c:pt>
                <c:pt idx="1609">
                  <c:v>5.4379016408638353E-5</c:v>
                </c:pt>
                <c:pt idx="1610">
                  <c:v>5.4789598717816285E-5</c:v>
                </c:pt>
                <c:pt idx="1611">
                  <c:v>5.5200726289024839E-5</c:v>
                </c:pt>
                <c:pt idx="1612">
                  <c:v>5.5612399122264341E-5</c:v>
                </c:pt>
                <c:pt idx="1613">
                  <c:v>5.6024617217534573E-5</c:v>
                </c:pt>
                <c:pt idx="1614">
                  <c:v>5.6437380574835536E-5</c:v>
                </c:pt>
                <c:pt idx="1615">
                  <c:v>5.6850689194167339E-5</c:v>
                </c:pt>
                <c:pt idx="1616">
                  <c:v>5.726454307552998E-5</c:v>
                </c:pt>
                <c:pt idx="1617">
                  <c:v>5.7678942218923244E-5</c:v>
                </c:pt>
                <c:pt idx="1618">
                  <c:v>5.8093886624347346E-5</c:v>
                </c:pt>
                <c:pt idx="1619">
                  <c:v>5.8509376291802288E-5</c:v>
                </c:pt>
                <c:pt idx="1620">
                  <c:v>5.8925411221287961E-5</c:v>
                </c:pt>
                <c:pt idx="1621">
                  <c:v>5.9341991412804472E-5</c:v>
                </c:pt>
                <c:pt idx="1622">
                  <c:v>5.9759116866351714E-5</c:v>
                </c:pt>
                <c:pt idx="1623">
                  <c:v>6.0176787581929687E-5</c:v>
                </c:pt>
                <c:pt idx="1624">
                  <c:v>6.0595003559538608E-5</c:v>
                </c:pt>
                <c:pt idx="1625">
                  <c:v>6.1013764799178151E-5</c:v>
                </c:pt>
                <c:pt idx="1626">
                  <c:v>6.1433071300848532E-5</c:v>
                </c:pt>
                <c:pt idx="1627">
                  <c:v>6.1852923064549645E-5</c:v>
                </c:pt>
                <c:pt idx="1628">
                  <c:v>6.2273320090281705E-5</c:v>
                </c:pt>
                <c:pt idx="1629">
                  <c:v>6.2694262378044279E-5</c:v>
                </c:pt>
                <c:pt idx="1630">
                  <c:v>6.31157499278378E-5</c:v>
                </c:pt>
                <c:pt idx="1631">
                  <c:v>6.3537782739662161E-5</c:v>
                </c:pt>
                <c:pt idx="1632">
                  <c:v>6.3960360813517252E-5</c:v>
                </c:pt>
                <c:pt idx="1633">
                  <c:v>6.4383484149403074E-5</c:v>
                </c:pt>
                <c:pt idx="1634">
                  <c:v>6.4807152747319735E-5</c:v>
                </c:pt>
                <c:pt idx="1635">
                  <c:v>6.5231366607267126E-5</c:v>
                </c:pt>
                <c:pt idx="1636">
                  <c:v>6.5656125729245248E-5</c:v>
                </c:pt>
                <c:pt idx="1637">
                  <c:v>6.608143011325421E-5</c:v>
                </c:pt>
                <c:pt idx="1638">
                  <c:v>6.650727975929401E-5</c:v>
                </c:pt>
                <c:pt idx="1639">
                  <c:v>6.6933674667364433E-5</c:v>
                </c:pt>
                <c:pt idx="1640">
                  <c:v>6.7360614837465803E-5</c:v>
                </c:pt>
                <c:pt idx="1641">
                  <c:v>6.7788100269597904E-5</c:v>
                </c:pt>
                <c:pt idx="1642">
                  <c:v>6.8216130963760736E-5</c:v>
                </c:pt>
                <c:pt idx="1643">
                  <c:v>6.8644706919954407E-5</c:v>
                </c:pt>
                <c:pt idx="1644">
                  <c:v>6.9073828138178917E-5</c:v>
                </c:pt>
                <c:pt idx="1645">
                  <c:v>6.9503494618434049E-5</c:v>
                </c:pt>
                <c:pt idx="1646">
                  <c:v>6.993370636072002E-5</c:v>
                </c:pt>
                <c:pt idx="1647">
                  <c:v>7.036446336503683E-5</c:v>
                </c:pt>
                <c:pt idx="1648">
                  <c:v>7.0795765631384371E-5</c:v>
                </c:pt>
                <c:pt idx="1649">
                  <c:v>7.1227613159762751E-5</c:v>
                </c:pt>
                <c:pt idx="1650">
                  <c:v>7.1660005950171862E-5</c:v>
                </c:pt>
                <c:pt idx="1651">
                  <c:v>7.2092944002611703E-5</c:v>
                </c:pt>
                <c:pt idx="1652">
                  <c:v>7.2526427317082384E-5</c:v>
                </c:pt>
                <c:pt idx="1653">
                  <c:v>7.2960455893583903E-5</c:v>
                </c:pt>
                <c:pt idx="1654">
                  <c:v>7.3395029732116045E-5</c:v>
                </c:pt>
                <c:pt idx="1655">
                  <c:v>7.3830148832679135E-5</c:v>
                </c:pt>
                <c:pt idx="1656">
                  <c:v>7.4265813195272955E-5</c:v>
                </c:pt>
                <c:pt idx="1657">
                  <c:v>7.4702022819897506E-5</c:v>
                </c:pt>
                <c:pt idx="1658">
                  <c:v>7.5138777706552787E-5</c:v>
                </c:pt>
                <c:pt idx="1659">
                  <c:v>7.5576077855239016E-5</c:v>
                </c:pt>
                <c:pt idx="1660">
                  <c:v>7.6013923265955976E-5</c:v>
                </c:pt>
                <c:pt idx="1661">
                  <c:v>7.6452313938703558E-5</c:v>
                </c:pt>
                <c:pt idx="1662">
                  <c:v>7.6891249873482087E-5</c:v>
                </c:pt>
                <c:pt idx="1663">
                  <c:v>7.7330731070291456E-5</c:v>
                </c:pt>
                <c:pt idx="1664">
                  <c:v>7.7770757529131446E-5</c:v>
                </c:pt>
                <c:pt idx="1665">
                  <c:v>7.8211329250002276E-5</c:v>
                </c:pt>
                <c:pt idx="1666">
                  <c:v>7.8652446232903945E-5</c:v>
                </c:pt>
                <c:pt idx="1667">
                  <c:v>7.9094108477836236E-5</c:v>
                </c:pt>
                <c:pt idx="1668">
                  <c:v>7.9536315984799367E-5</c:v>
                </c:pt>
                <c:pt idx="1669">
                  <c:v>7.9979068753793445E-5</c:v>
                </c:pt>
                <c:pt idx="1670">
                  <c:v>8.0422366784818036E-5</c:v>
                </c:pt>
                <c:pt idx="1671">
                  <c:v>8.0866210077873576E-5</c:v>
                </c:pt>
                <c:pt idx="1672">
                  <c:v>8.1310598632959954E-5</c:v>
                </c:pt>
                <c:pt idx="1673">
                  <c:v>8.1755532450076955E-5</c:v>
                </c:pt>
                <c:pt idx="1674">
                  <c:v>8.2201011529224794E-5</c:v>
                </c:pt>
                <c:pt idx="1675">
                  <c:v>8.2647035870403473E-5</c:v>
                </c:pt>
                <c:pt idx="1676">
                  <c:v>8.3093605473612774E-5</c:v>
                </c:pt>
                <c:pt idx="1677">
                  <c:v>8.3540720338853023E-5</c:v>
                </c:pt>
                <c:pt idx="1678">
                  <c:v>8.398838046612411E-5</c:v>
                </c:pt>
                <c:pt idx="1679">
                  <c:v>8.443658585542582E-5</c:v>
                </c:pt>
                <c:pt idx="1680">
                  <c:v>8.4885336506758261E-5</c:v>
                </c:pt>
                <c:pt idx="1681">
                  <c:v>8.5334632420121649E-5</c:v>
                </c:pt>
                <c:pt idx="1682">
                  <c:v>8.5784473595515768E-5</c:v>
                </c:pt>
                <c:pt idx="1683">
                  <c:v>8.6234860032940617E-5</c:v>
                </c:pt>
                <c:pt idx="1684">
                  <c:v>8.6685791732396306E-5</c:v>
                </c:pt>
                <c:pt idx="1685">
                  <c:v>8.7137268693882725E-5</c:v>
                </c:pt>
                <c:pt idx="1686">
                  <c:v>8.7589290917399875E-5</c:v>
                </c:pt>
                <c:pt idx="1687">
                  <c:v>8.8041858402947972E-5</c:v>
                </c:pt>
                <c:pt idx="1688">
                  <c:v>8.8494971150526801E-5</c:v>
                </c:pt>
                <c:pt idx="1689">
                  <c:v>8.8948629160136251E-5</c:v>
                </c:pt>
                <c:pt idx="1690">
                  <c:v>8.9402832431776649E-5</c:v>
                </c:pt>
                <c:pt idx="1691">
                  <c:v>8.9857580965447778E-5</c:v>
                </c:pt>
                <c:pt idx="1692">
                  <c:v>9.0312874761149637E-5</c:v>
                </c:pt>
                <c:pt idx="1693">
                  <c:v>9.0768713818882335E-5</c:v>
                </c:pt>
                <c:pt idx="1694">
                  <c:v>9.1225098138645873E-5</c:v>
                </c:pt>
                <c:pt idx="1695">
                  <c:v>9.1682027720440032E-5</c:v>
                </c:pt>
                <c:pt idx="1696">
                  <c:v>9.213950256426514E-5</c:v>
                </c:pt>
                <c:pt idx="1697">
                  <c:v>9.2597522670120978E-5</c:v>
                </c:pt>
                <c:pt idx="1698">
                  <c:v>9.3056088038007438E-5</c:v>
                </c:pt>
                <c:pt idx="1699">
                  <c:v>9.3515198667924846E-5</c:v>
                </c:pt>
                <c:pt idx="1700">
                  <c:v>9.3974854559873092E-5</c:v>
                </c:pt>
                <c:pt idx="1701">
                  <c:v>9.4435055713851961E-5</c:v>
                </c:pt>
                <c:pt idx="1702">
                  <c:v>9.489580212986167E-5</c:v>
                </c:pt>
                <c:pt idx="1703">
                  <c:v>9.5357093807902217E-5</c:v>
                </c:pt>
                <c:pt idx="1704">
                  <c:v>9.5818930747973495E-5</c:v>
                </c:pt>
                <c:pt idx="1705">
                  <c:v>9.6281312950075503E-5</c:v>
                </c:pt>
                <c:pt idx="1706">
                  <c:v>9.6744240414208351E-5</c:v>
                </c:pt>
                <c:pt idx="1707">
                  <c:v>9.7207713140372038E-5</c:v>
                </c:pt>
                <c:pt idx="1708">
                  <c:v>9.7671731128566347E-5</c:v>
                </c:pt>
                <c:pt idx="1709">
                  <c:v>9.8136294378791495E-5</c:v>
                </c:pt>
                <c:pt idx="1710">
                  <c:v>9.8601402891047483E-5</c:v>
                </c:pt>
                <c:pt idx="1711">
                  <c:v>9.9067056665334201E-5</c:v>
                </c:pt>
                <c:pt idx="1712">
                  <c:v>9.9533255701651758E-5</c:v>
                </c:pt>
                <c:pt idx="1713">
                  <c:v>1.0000000000000005E-4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39-784B-A04E-EFCDA16A8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471376"/>
        <c:axId val="19854722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Shift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'SHIFTS-1.8'!$A$2:$A$1715</c15:sqref>
                        </c15:formulaRef>
                      </c:ext>
                    </c:extLst>
                    <c:numCache>
                      <c:formatCode>General</c:formatCode>
                      <c:ptCount val="171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'SHIFTS-1.8'!$B$2</c15:sqref>
                        </c15:formulaRef>
                      </c:ext>
                    </c:extLst>
                    <c:numCache>
                      <c:formatCode>0.000%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139-784B-A04E-EFCDA16A8EC5}"/>
                  </c:ext>
                </c:extLst>
              </c15:ser>
            </c15:filteredScatterSeries>
          </c:ext>
        </c:extLst>
      </c:scatterChart>
      <c:valAx>
        <c:axId val="198547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472208"/>
        <c:crosses val="autoZero"/>
        <c:crossBetween val="midCat"/>
      </c:valAx>
      <c:valAx>
        <c:axId val="1985472208"/>
        <c:scaling>
          <c:orientation val="minMax"/>
        </c:scaling>
        <c:delete val="0"/>
        <c:axPos val="l"/>
        <c:numFmt formatCode="0.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471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0</xdr:row>
      <xdr:rowOff>0</xdr:rowOff>
    </xdr:from>
    <xdr:to>
      <xdr:col>9</xdr:col>
      <xdr:colOff>66675</xdr:colOff>
      <xdr:row>3</xdr:row>
      <xdr:rowOff>81280</xdr:rowOff>
    </xdr:to>
    <xdr:sp macro="" textlink="">
      <xdr:nvSpPr>
        <xdr:cNvPr id="2" name="ComboBox1" hidden="1">
          <a:extLst>
            <a:ext uri="{63B3BB69-23CF-44E3-9099-C40C66FF867C}">
              <a14:compatExt xmlns:a14="http://schemas.microsoft.com/office/drawing/2010/main" spid="_x0000_s10242"/>
            </a:ext>
            <a:ext uri="{FF2B5EF4-FFF2-40B4-BE49-F238E27FC236}">
              <a16:creationId xmlns:a16="http://schemas.microsoft.com/office/drawing/2014/main" id="{A2F49560-0D88-CD48-A9E8-348650AA6131}"/>
            </a:ext>
          </a:extLst>
        </xdr:cNvPr>
        <xdr:cNvSpPr/>
      </xdr:nvSpPr>
      <xdr:spPr bwMode="auto">
        <a:xfrm>
          <a:off x="6045200" y="0"/>
          <a:ext cx="2616200" cy="728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11</xdr:col>
      <xdr:colOff>395287</xdr:colOff>
      <xdr:row>6</xdr:row>
      <xdr:rowOff>157162</xdr:rowOff>
    </xdr:from>
    <xdr:to>
      <xdr:col>17</xdr:col>
      <xdr:colOff>147637</xdr:colOff>
      <xdr:row>20</xdr:row>
      <xdr:rowOff>100012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8C778B04-60AC-FB6E-C6EE-3B3F55CEC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297818</xdr:colOff>
      <xdr:row>44</xdr:row>
      <xdr:rowOff>162441</xdr:rowOff>
    </xdr:from>
    <xdr:to>
      <xdr:col>4</xdr:col>
      <xdr:colOff>118140</xdr:colOff>
      <xdr:row>65</xdr:row>
      <xdr:rowOff>29534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3D9697-9528-FB83-A602-7F6B104D3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196850</xdr:colOff>
      <xdr:row>44</xdr:row>
      <xdr:rowOff>171450</xdr:rowOff>
    </xdr:from>
    <xdr:to>
      <xdr:col>8</xdr:col>
      <xdr:colOff>1206500</xdr:colOff>
      <xdr:row>65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C8AC24-784F-E85A-7EC0-989DEB37A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258533</xdr:colOff>
      <xdr:row>41</xdr:row>
      <xdr:rowOff>90562</xdr:rowOff>
    </xdr:from>
    <xdr:to>
      <xdr:col>4</xdr:col>
      <xdr:colOff>136070</xdr:colOff>
      <xdr:row>57</xdr:row>
      <xdr:rowOff>147411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C8AC33-0F40-8E8E-D27E-183C29C32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41</xdr:row>
      <xdr:rowOff>45720</xdr:rowOff>
    </xdr:from>
    <xdr:to>
      <xdr:col>5</xdr:col>
      <xdr:colOff>162560</xdr:colOff>
      <xdr:row>59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8B7ACE-1D36-B3BB-10AF-67C04CAC2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46809</xdr:colOff>
      <xdr:row>4</xdr:row>
      <xdr:rowOff>136253</xdr:rowOff>
    </xdr:from>
    <xdr:to>
      <xdr:col>24</xdr:col>
      <xdr:colOff>705555</xdr:colOff>
      <xdr:row>22</xdr:row>
      <xdr:rowOff>124248</xdr:rowOff>
    </xdr:to>
    <xdr:graphicFrame macro="">
      <xdr:nvGraphicFramePr>
        <xdr:cNvPr id="2" name="Grafico 4">
          <a:extLst>
            <a:ext uri="{FF2B5EF4-FFF2-40B4-BE49-F238E27FC236}">
              <a16:creationId xmlns:a16="http://schemas.microsoft.com/office/drawing/2014/main" id="{06F7CE60-C801-43F0-AC9E-D5105B966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5</xdr:col>
      <xdr:colOff>7620</xdr:colOff>
      <xdr:row>3</xdr:row>
      <xdr:rowOff>7620</xdr:rowOff>
    </xdr:to>
    <xdr:pic>
      <xdr:nvPicPr>
        <xdr:cNvPr id="2" name="Immagine 48" descr="https://quotes.markit.com/calculator/html/clear.cache.gif">
          <a:extLst>
            <a:ext uri="{FF2B5EF4-FFF2-40B4-BE49-F238E27FC236}">
              <a16:creationId xmlns:a16="http://schemas.microsoft.com/office/drawing/2014/main" id="{3705DD9E-7223-B744-AA8F-9CAACBBBC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7800" y="774700"/>
          <a:ext cx="7620" cy="7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999439</xdr:colOff>
      <xdr:row>34</xdr:row>
      <xdr:rowOff>160187</xdr:rowOff>
    </xdr:from>
    <xdr:to>
      <xdr:col>4</xdr:col>
      <xdr:colOff>73930</xdr:colOff>
      <xdr:row>56</xdr:row>
      <xdr:rowOff>116932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885F19-1173-B0DF-A195-0FCF67527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413361</xdr:colOff>
      <xdr:row>34</xdr:row>
      <xdr:rowOff>159137</xdr:rowOff>
    </xdr:from>
    <xdr:to>
      <xdr:col>11</xdr:col>
      <xdr:colOff>283486</xdr:colOff>
      <xdr:row>61</xdr:row>
      <xdr:rowOff>145332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5F01A3E-6686-3C95-C7B6-7FBFC79EA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0.8018</cdr:x>
      <cdr:y>0.07046</cdr:y>
    </cdr:from>
    <cdr:to>
      <cdr:x>0.97847</cdr:x>
      <cdr:y>0.16544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D5E42FF-A091-C518-26EF-31B6B0766113}"/>
            </a:ext>
          </a:extLst>
        </cdr:cNvPr>
        <cdr:cNvSpPr txBox="1"/>
      </cdr:nvSpPr>
      <cdr:spPr>
        <a:xfrm xmlns:a="http://schemas.openxmlformats.org/drawingml/2006/main">
          <a:off x="5088570" y="288546"/>
          <a:ext cx="1121261" cy="389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0.68173</cdr:x>
      <cdr:y>0.94203</cdr:y>
    </cdr:from>
    <cdr:to>
      <cdr:x>0.87335</cdr:x>
      <cdr:y>0.9908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E3875D7-BE9E-40BB-6B97-C5F0C88B28A0}"/>
            </a:ext>
          </a:extLst>
        </cdr:cNvPr>
        <cdr:cNvSpPr txBox="1"/>
      </cdr:nvSpPr>
      <cdr:spPr>
        <a:xfrm xmlns:a="http://schemas.openxmlformats.org/drawingml/2006/main">
          <a:off x="4633075" y="4170513"/>
          <a:ext cx="1302276" cy="215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172775</xdr:colOff>
      <xdr:row>35</xdr:row>
      <xdr:rowOff>25709</xdr:rowOff>
    </xdr:from>
    <xdr:to>
      <xdr:col>6</xdr:col>
      <xdr:colOff>58168</xdr:colOff>
      <xdr:row>55</xdr:row>
      <xdr:rowOff>58166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15D0B-2861-2888-30EF-9D050FAE4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330200</xdr:colOff>
      <xdr:row>0</xdr:row>
      <xdr:rowOff>165100</xdr:rowOff>
    </xdr:from>
    <xdr:to>
      <xdr:col>17</xdr:col>
      <xdr:colOff>571500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F1D987-2200-D342-B5B2-35EC5B376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_FRNPricing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dgb243/Downloads/FI_CaseStudyPricingStructBond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dgb243/Downloads/FI_CapPricer.xlsm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ityuni-my.sharepoint.com/Users/siddhshah/Downloads/FI_CaseStudyPricingStructBond.xlsm" TargetMode="External"/><Relationship Id="rId1" Type="http://schemas.openxmlformats.org/officeDocument/2006/relationships/externalLinkPath" Target="https://cityuni-my.sharepoint.com/Users/siddhshah/Downloads/FI_CaseStudyPricingStructBon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TextBook Example"/>
      <sheetName val="Italian CCT"/>
      <sheetName val="RiskyFRN"/>
      <sheetName val="Holidays"/>
      <sheetName val="Historical Euribor"/>
      <sheetName val="Bootstrapping Results"/>
      <sheetName val="Interpolate Discount Curve"/>
      <sheetName val="Old Coupons"/>
      <sheetName val="Old Coupons (empty)"/>
      <sheetName val="FRNPricing"/>
      <sheetName val="FRNPricing (empty)"/>
      <sheetName val="MC VaR FullRev"/>
      <sheetName val="MC Delta Gamma"/>
      <sheetName val="FI_FRNPricing"/>
    </sheetNames>
    <sheetDataSet>
      <sheetData sheetId="0"/>
      <sheetData sheetId="1"/>
      <sheetData sheetId="2"/>
      <sheetData sheetId="3"/>
      <sheetData sheetId="4">
        <row r="5">
          <cell r="F5">
            <v>36526</v>
          </cell>
        </row>
        <row r="6">
          <cell r="F6">
            <v>36647</v>
          </cell>
        </row>
        <row r="7">
          <cell r="F7">
            <v>36885</v>
          </cell>
        </row>
        <row r="8">
          <cell r="F8">
            <v>36886</v>
          </cell>
        </row>
        <row r="9">
          <cell r="F9">
            <v>36639</v>
          </cell>
        </row>
        <row r="10">
          <cell r="F10">
            <v>36637</v>
          </cell>
        </row>
        <row r="11">
          <cell r="F11">
            <v>36640</v>
          </cell>
        </row>
        <row r="12">
          <cell r="F12">
            <v>36892</v>
          </cell>
        </row>
        <row r="13">
          <cell r="F13">
            <v>36996</v>
          </cell>
        </row>
        <row r="14">
          <cell r="F14">
            <v>36994</v>
          </cell>
        </row>
        <row r="15">
          <cell r="F15">
            <v>36997</v>
          </cell>
        </row>
        <row r="16">
          <cell r="F16">
            <v>37012</v>
          </cell>
        </row>
        <row r="17">
          <cell r="F17">
            <v>37250</v>
          </cell>
        </row>
        <row r="18">
          <cell r="F18">
            <v>37251</v>
          </cell>
        </row>
        <row r="19">
          <cell r="F19">
            <v>37257</v>
          </cell>
        </row>
        <row r="20">
          <cell r="F20">
            <v>37346</v>
          </cell>
        </row>
        <row r="21">
          <cell r="F21">
            <v>37344</v>
          </cell>
        </row>
        <row r="22">
          <cell r="F22">
            <v>37347</v>
          </cell>
        </row>
        <row r="23">
          <cell r="F23">
            <v>37377</v>
          </cell>
        </row>
        <row r="24">
          <cell r="F24">
            <v>37615</v>
          </cell>
        </row>
        <row r="25">
          <cell r="F25">
            <v>37616</v>
          </cell>
        </row>
        <row r="26">
          <cell r="F26">
            <v>37622</v>
          </cell>
        </row>
        <row r="27">
          <cell r="F27">
            <v>37731</v>
          </cell>
        </row>
        <row r="28">
          <cell r="F28">
            <v>37729</v>
          </cell>
        </row>
        <row r="29">
          <cell r="F29">
            <v>37732</v>
          </cell>
        </row>
        <row r="30">
          <cell r="F30">
            <v>37742</v>
          </cell>
        </row>
        <row r="31">
          <cell r="F31">
            <v>37980</v>
          </cell>
        </row>
        <row r="32">
          <cell r="F32">
            <v>37981</v>
          </cell>
        </row>
        <row r="33">
          <cell r="F33">
            <v>37987</v>
          </cell>
        </row>
        <row r="34">
          <cell r="F34">
            <v>38088</v>
          </cell>
        </row>
        <row r="35">
          <cell r="F35">
            <v>38086</v>
          </cell>
        </row>
        <row r="36">
          <cell r="F36">
            <v>38089</v>
          </cell>
        </row>
        <row r="37">
          <cell r="F37">
            <v>38108</v>
          </cell>
        </row>
        <row r="38">
          <cell r="F38">
            <v>38346</v>
          </cell>
        </row>
        <row r="39">
          <cell r="F39">
            <v>38347</v>
          </cell>
        </row>
        <row r="40">
          <cell r="F40">
            <v>38353</v>
          </cell>
        </row>
        <row r="41">
          <cell r="F41">
            <v>38438</v>
          </cell>
        </row>
        <row r="42">
          <cell r="F42">
            <v>38436</v>
          </cell>
        </row>
        <row r="43">
          <cell r="F43">
            <v>38439</v>
          </cell>
        </row>
        <row r="44">
          <cell r="F44">
            <v>38473</v>
          </cell>
        </row>
        <row r="45">
          <cell r="F45">
            <v>38711</v>
          </cell>
        </row>
        <row r="46">
          <cell r="F46">
            <v>38712</v>
          </cell>
        </row>
        <row r="47">
          <cell r="F47">
            <v>38718</v>
          </cell>
        </row>
        <row r="48">
          <cell r="F48">
            <v>38823</v>
          </cell>
        </row>
        <row r="49">
          <cell r="F49">
            <v>38821</v>
          </cell>
        </row>
        <row r="50">
          <cell r="F50">
            <v>38824</v>
          </cell>
        </row>
        <row r="51">
          <cell r="F51">
            <v>38838</v>
          </cell>
        </row>
        <row r="52">
          <cell r="F52">
            <v>39076</v>
          </cell>
        </row>
        <row r="53">
          <cell r="F53">
            <v>39077</v>
          </cell>
        </row>
        <row r="54">
          <cell r="F54">
            <v>39083</v>
          </cell>
        </row>
        <row r="55">
          <cell r="F55">
            <v>39180</v>
          </cell>
        </row>
        <row r="56">
          <cell r="F56">
            <v>39178</v>
          </cell>
        </row>
        <row r="57">
          <cell r="F57">
            <v>39181</v>
          </cell>
        </row>
        <row r="58">
          <cell r="F58">
            <v>39203</v>
          </cell>
        </row>
        <row r="59">
          <cell r="F59">
            <v>39441</v>
          </cell>
        </row>
        <row r="60">
          <cell r="F60">
            <v>39442</v>
          </cell>
        </row>
        <row r="61">
          <cell r="F61">
            <v>39448</v>
          </cell>
        </row>
        <row r="62">
          <cell r="F62">
            <v>39530</v>
          </cell>
        </row>
        <row r="63">
          <cell r="F63">
            <v>39528</v>
          </cell>
        </row>
        <row r="64">
          <cell r="F64">
            <v>39531</v>
          </cell>
        </row>
        <row r="65">
          <cell r="F65">
            <v>39569</v>
          </cell>
        </row>
        <row r="66">
          <cell r="F66">
            <v>39807</v>
          </cell>
        </row>
        <row r="67">
          <cell r="F67">
            <v>39808</v>
          </cell>
        </row>
        <row r="68">
          <cell r="F68">
            <v>39814</v>
          </cell>
        </row>
        <row r="69">
          <cell r="F69">
            <v>39915</v>
          </cell>
        </row>
        <row r="70">
          <cell r="F70">
            <v>39913</v>
          </cell>
        </row>
        <row r="71">
          <cell r="F71">
            <v>39916</v>
          </cell>
        </row>
        <row r="72">
          <cell r="F72">
            <v>39934</v>
          </cell>
        </row>
        <row r="73">
          <cell r="F73">
            <v>40172</v>
          </cell>
        </row>
        <row r="74">
          <cell r="F74">
            <v>40173</v>
          </cell>
        </row>
        <row r="75">
          <cell r="F75">
            <v>40179</v>
          </cell>
        </row>
        <row r="76">
          <cell r="F76">
            <v>40272</v>
          </cell>
        </row>
        <row r="77">
          <cell r="F77">
            <v>40270</v>
          </cell>
        </row>
        <row r="78">
          <cell r="F78">
            <v>40273</v>
          </cell>
        </row>
        <row r="79">
          <cell r="F79">
            <v>40299</v>
          </cell>
        </row>
        <row r="80">
          <cell r="F80">
            <v>40537</v>
          </cell>
        </row>
        <row r="81">
          <cell r="F81">
            <v>40538</v>
          </cell>
        </row>
        <row r="82">
          <cell r="F82">
            <v>40544</v>
          </cell>
        </row>
        <row r="83">
          <cell r="F83">
            <v>40657</v>
          </cell>
        </row>
        <row r="84">
          <cell r="F84">
            <v>40655</v>
          </cell>
        </row>
        <row r="85">
          <cell r="F85">
            <v>40658</v>
          </cell>
        </row>
        <row r="86">
          <cell r="F86">
            <v>40664</v>
          </cell>
        </row>
        <row r="87">
          <cell r="F87">
            <v>40902</v>
          </cell>
        </row>
        <row r="88">
          <cell r="F88">
            <v>40903</v>
          </cell>
        </row>
        <row r="89">
          <cell r="F89">
            <v>40909</v>
          </cell>
        </row>
        <row r="90">
          <cell r="F90">
            <v>41007</v>
          </cell>
        </row>
        <row r="91">
          <cell r="F91">
            <v>41005</v>
          </cell>
        </row>
        <row r="92">
          <cell r="F92">
            <v>41008</v>
          </cell>
        </row>
        <row r="93">
          <cell r="F93">
            <v>41030</v>
          </cell>
        </row>
        <row r="94">
          <cell r="F94">
            <v>41268</v>
          </cell>
        </row>
        <row r="95">
          <cell r="F95">
            <v>41269</v>
          </cell>
        </row>
        <row r="96">
          <cell r="F96">
            <v>41275</v>
          </cell>
        </row>
        <row r="97">
          <cell r="F97">
            <v>41364</v>
          </cell>
        </row>
        <row r="98">
          <cell r="F98">
            <v>41362</v>
          </cell>
        </row>
        <row r="99">
          <cell r="F99">
            <v>41365</v>
          </cell>
        </row>
        <row r="100">
          <cell r="F100">
            <v>41395</v>
          </cell>
        </row>
        <row r="101">
          <cell r="F101">
            <v>41633</v>
          </cell>
        </row>
        <row r="102">
          <cell r="F102">
            <v>41634</v>
          </cell>
        </row>
        <row r="103">
          <cell r="F103">
            <v>41640</v>
          </cell>
        </row>
        <row r="104">
          <cell r="F104">
            <v>41749</v>
          </cell>
        </row>
        <row r="105">
          <cell r="F105">
            <v>41747</v>
          </cell>
        </row>
        <row r="106">
          <cell r="F106">
            <v>41750</v>
          </cell>
        </row>
        <row r="107">
          <cell r="F107">
            <v>41760</v>
          </cell>
        </row>
        <row r="108">
          <cell r="F108">
            <v>41998</v>
          </cell>
        </row>
        <row r="109">
          <cell r="F109">
            <v>41999</v>
          </cell>
        </row>
        <row r="110">
          <cell r="F110">
            <v>42005</v>
          </cell>
        </row>
        <row r="111">
          <cell r="F111">
            <v>42099</v>
          </cell>
        </row>
        <row r="112">
          <cell r="F112">
            <v>42097</v>
          </cell>
        </row>
        <row r="113">
          <cell r="F113">
            <v>42100</v>
          </cell>
        </row>
        <row r="114">
          <cell r="F114">
            <v>42125</v>
          </cell>
        </row>
        <row r="115">
          <cell r="F115">
            <v>42363</v>
          </cell>
        </row>
        <row r="116">
          <cell r="F116">
            <v>42364</v>
          </cell>
        </row>
        <row r="117">
          <cell r="F117">
            <v>42370</v>
          </cell>
        </row>
        <row r="118">
          <cell r="F118">
            <v>42456</v>
          </cell>
        </row>
        <row r="119">
          <cell r="F119">
            <v>42454</v>
          </cell>
        </row>
        <row r="120">
          <cell r="F120">
            <v>42457</v>
          </cell>
        </row>
        <row r="121">
          <cell r="F121">
            <v>42491</v>
          </cell>
        </row>
        <row r="122">
          <cell r="F122">
            <v>42729</v>
          </cell>
        </row>
        <row r="123">
          <cell r="F123">
            <v>42730</v>
          </cell>
        </row>
        <row r="124">
          <cell r="F124">
            <v>42736</v>
          </cell>
        </row>
        <row r="125">
          <cell r="F125">
            <v>42841</v>
          </cell>
        </row>
        <row r="126">
          <cell r="F126">
            <v>42839</v>
          </cell>
        </row>
        <row r="127">
          <cell r="F127">
            <v>42842</v>
          </cell>
        </row>
        <row r="128">
          <cell r="F128">
            <v>42856</v>
          </cell>
        </row>
        <row r="129">
          <cell r="F129">
            <v>43094</v>
          </cell>
        </row>
        <row r="130">
          <cell r="F130">
            <v>43095</v>
          </cell>
        </row>
        <row r="131">
          <cell r="F131">
            <v>43101</v>
          </cell>
        </row>
        <row r="132">
          <cell r="F132">
            <v>43191</v>
          </cell>
        </row>
        <row r="133">
          <cell r="F133">
            <v>43189</v>
          </cell>
        </row>
        <row r="134">
          <cell r="F134">
            <v>43192</v>
          </cell>
        </row>
        <row r="135">
          <cell r="F135">
            <v>43221</v>
          </cell>
        </row>
        <row r="136">
          <cell r="F136">
            <v>43459</v>
          </cell>
        </row>
        <row r="137">
          <cell r="F137">
            <v>43460</v>
          </cell>
        </row>
        <row r="138">
          <cell r="F138">
            <v>43466</v>
          </cell>
        </row>
        <row r="139">
          <cell r="F139">
            <v>43576</v>
          </cell>
        </row>
        <row r="140">
          <cell r="F140">
            <v>43574</v>
          </cell>
        </row>
        <row r="141">
          <cell r="F141">
            <v>43577</v>
          </cell>
        </row>
        <row r="142">
          <cell r="F142">
            <v>43586</v>
          </cell>
        </row>
        <row r="143">
          <cell r="F143">
            <v>43824</v>
          </cell>
        </row>
        <row r="144">
          <cell r="F144">
            <v>43825</v>
          </cell>
        </row>
        <row r="145">
          <cell r="F145">
            <v>43831</v>
          </cell>
        </row>
        <row r="146">
          <cell r="F146">
            <v>43933</v>
          </cell>
        </row>
        <row r="147">
          <cell r="F147">
            <v>43931</v>
          </cell>
        </row>
        <row r="148">
          <cell r="F148">
            <v>43934</v>
          </cell>
        </row>
        <row r="149">
          <cell r="F149">
            <v>43952</v>
          </cell>
        </row>
        <row r="150">
          <cell r="F150">
            <v>44190</v>
          </cell>
        </row>
        <row r="151">
          <cell r="F151">
            <v>44191</v>
          </cell>
        </row>
        <row r="152">
          <cell r="F152">
            <v>44197</v>
          </cell>
        </row>
        <row r="153">
          <cell r="F153">
            <v>44290</v>
          </cell>
        </row>
        <row r="154">
          <cell r="F154">
            <v>44288</v>
          </cell>
        </row>
        <row r="155">
          <cell r="F155">
            <v>44291</v>
          </cell>
        </row>
        <row r="156">
          <cell r="F156">
            <v>44317</v>
          </cell>
        </row>
        <row r="157">
          <cell r="F157">
            <v>44555</v>
          </cell>
        </row>
        <row r="158">
          <cell r="F158">
            <v>44556</v>
          </cell>
        </row>
        <row r="159">
          <cell r="F159">
            <v>44562</v>
          </cell>
        </row>
        <row r="160">
          <cell r="F160">
            <v>44668</v>
          </cell>
        </row>
        <row r="161">
          <cell r="F161">
            <v>44666</v>
          </cell>
        </row>
        <row r="162">
          <cell r="F162">
            <v>44669</v>
          </cell>
        </row>
        <row r="163">
          <cell r="F163">
            <v>44682</v>
          </cell>
        </row>
        <row r="164">
          <cell r="F164">
            <v>44920</v>
          </cell>
        </row>
        <row r="165">
          <cell r="F165">
            <v>44921</v>
          </cell>
        </row>
        <row r="166">
          <cell r="F166">
            <v>44927</v>
          </cell>
        </row>
        <row r="167">
          <cell r="F167">
            <v>45025</v>
          </cell>
        </row>
        <row r="168">
          <cell r="F168">
            <v>45023</v>
          </cell>
        </row>
        <row r="169">
          <cell r="F169">
            <v>45026</v>
          </cell>
        </row>
        <row r="170">
          <cell r="F170">
            <v>45047</v>
          </cell>
        </row>
        <row r="171">
          <cell r="F171">
            <v>45285</v>
          </cell>
        </row>
        <row r="172">
          <cell r="F172">
            <v>45286</v>
          </cell>
        </row>
        <row r="173">
          <cell r="F173">
            <v>45292</v>
          </cell>
        </row>
        <row r="174">
          <cell r="F174">
            <v>45382</v>
          </cell>
        </row>
        <row r="175">
          <cell r="F175">
            <v>45380</v>
          </cell>
        </row>
        <row r="176">
          <cell r="F176">
            <v>45383</v>
          </cell>
        </row>
        <row r="177">
          <cell r="F177">
            <v>45413</v>
          </cell>
        </row>
        <row r="178">
          <cell r="F178">
            <v>45651</v>
          </cell>
        </row>
        <row r="179">
          <cell r="F179">
            <v>45652</v>
          </cell>
        </row>
        <row r="180">
          <cell r="F180">
            <v>45658</v>
          </cell>
        </row>
        <row r="181">
          <cell r="F181">
            <v>45767</v>
          </cell>
        </row>
        <row r="182">
          <cell r="F182">
            <v>45765</v>
          </cell>
        </row>
        <row r="183">
          <cell r="F183">
            <v>45768</v>
          </cell>
        </row>
        <row r="184">
          <cell r="F184">
            <v>45778</v>
          </cell>
        </row>
        <row r="185">
          <cell r="F185">
            <v>46016</v>
          </cell>
        </row>
        <row r="186">
          <cell r="F186">
            <v>46017</v>
          </cell>
        </row>
        <row r="187">
          <cell r="F187">
            <v>46023</v>
          </cell>
        </row>
        <row r="188">
          <cell r="F188">
            <v>46117</v>
          </cell>
        </row>
        <row r="189">
          <cell r="F189">
            <v>46115</v>
          </cell>
        </row>
        <row r="190">
          <cell r="F190">
            <v>46118</v>
          </cell>
        </row>
        <row r="191">
          <cell r="F191">
            <v>46143</v>
          </cell>
        </row>
        <row r="192">
          <cell r="F192">
            <v>46381</v>
          </cell>
        </row>
        <row r="193">
          <cell r="F193">
            <v>46382</v>
          </cell>
        </row>
        <row r="194">
          <cell r="F194">
            <v>46388</v>
          </cell>
        </row>
        <row r="195">
          <cell r="F195">
            <v>46474</v>
          </cell>
        </row>
        <row r="196">
          <cell r="F196">
            <v>46472</v>
          </cell>
        </row>
        <row r="197">
          <cell r="F197">
            <v>46475</v>
          </cell>
        </row>
        <row r="198">
          <cell r="F198">
            <v>46508</v>
          </cell>
        </row>
        <row r="199">
          <cell r="F199">
            <v>46746</v>
          </cell>
        </row>
        <row r="200">
          <cell r="F200">
            <v>46747</v>
          </cell>
        </row>
        <row r="201">
          <cell r="F201">
            <v>46753</v>
          </cell>
        </row>
        <row r="202">
          <cell r="F202">
            <v>46859</v>
          </cell>
        </row>
        <row r="203">
          <cell r="F203">
            <v>46857</v>
          </cell>
        </row>
        <row r="204">
          <cell r="F204">
            <v>46860</v>
          </cell>
        </row>
        <row r="205">
          <cell r="F205">
            <v>46874</v>
          </cell>
        </row>
        <row r="206">
          <cell r="F206">
            <v>47112</v>
          </cell>
        </row>
        <row r="207">
          <cell r="F207">
            <v>47113</v>
          </cell>
        </row>
        <row r="208">
          <cell r="F208">
            <v>47119</v>
          </cell>
        </row>
        <row r="209">
          <cell r="F209">
            <v>47209</v>
          </cell>
        </row>
        <row r="210">
          <cell r="F210">
            <v>47207</v>
          </cell>
        </row>
        <row r="211">
          <cell r="F211">
            <v>47210</v>
          </cell>
        </row>
        <row r="212">
          <cell r="F212">
            <v>47239</v>
          </cell>
        </row>
        <row r="213">
          <cell r="F213">
            <v>47477</v>
          </cell>
        </row>
        <row r="214">
          <cell r="F214">
            <v>47478</v>
          </cell>
        </row>
        <row r="215">
          <cell r="F215">
            <v>47484</v>
          </cell>
        </row>
        <row r="216">
          <cell r="F216">
            <v>47594</v>
          </cell>
        </row>
        <row r="217">
          <cell r="F217">
            <v>47592</v>
          </cell>
        </row>
        <row r="218">
          <cell r="F218">
            <v>47595</v>
          </cell>
        </row>
        <row r="219">
          <cell r="F219">
            <v>47604</v>
          </cell>
        </row>
        <row r="220">
          <cell r="F220">
            <v>47842</v>
          </cell>
        </row>
        <row r="221">
          <cell r="F221">
            <v>47843</v>
          </cell>
        </row>
        <row r="222">
          <cell r="F222">
            <v>47849</v>
          </cell>
        </row>
        <row r="223">
          <cell r="F223">
            <v>47951</v>
          </cell>
        </row>
        <row r="224">
          <cell r="F224">
            <v>47949</v>
          </cell>
        </row>
        <row r="225">
          <cell r="F225">
            <v>47952</v>
          </cell>
        </row>
        <row r="226">
          <cell r="F226">
            <v>47969</v>
          </cell>
        </row>
        <row r="227">
          <cell r="F227">
            <v>48207</v>
          </cell>
        </row>
        <row r="228">
          <cell r="F228">
            <v>48208</v>
          </cell>
        </row>
        <row r="229">
          <cell r="F229">
            <v>48214</v>
          </cell>
        </row>
        <row r="230">
          <cell r="F230">
            <v>48301</v>
          </cell>
        </row>
        <row r="231">
          <cell r="F231">
            <v>48299</v>
          </cell>
        </row>
        <row r="232">
          <cell r="F232">
            <v>48302</v>
          </cell>
        </row>
        <row r="233">
          <cell r="F233">
            <v>48335</v>
          </cell>
        </row>
        <row r="234">
          <cell r="F234">
            <v>48573</v>
          </cell>
        </row>
        <row r="235">
          <cell r="F235">
            <v>48574</v>
          </cell>
        </row>
        <row r="236">
          <cell r="F236">
            <v>48580</v>
          </cell>
        </row>
        <row r="237">
          <cell r="F237">
            <v>48686</v>
          </cell>
        </row>
        <row r="238">
          <cell r="F238">
            <v>48684</v>
          </cell>
        </row>
        <row r="239">
          <cell r="F239">
            <v>48687</v>
          </cell>
        </row>
        <row r="240">
          <cell r="F240">
            <v>48700</v>
          </cell>
        </row>
        <row r="241">
          <cell r="F241">
            <v>48938</v>
          </cell>
        </row>
        <row r="242">
          <cell r="F242">
            <v>48939</v>
          </cell>
        </row>
        <row r="243">
          <cell r="F243">
            <v>48945</v>
          </cell>
        </row>
        <row r="244">
          <cell r="F244">
            <v>49043</v>
          </cell>
        </row>
        <row r="245">
          <cell r="F245">
            <v>49041</v>
          </cell>
        </row>
        <row r="246">
          <cell r="F246">
            <v>49044</v>
          </cell>
        </row>
        <row r="247">
          <cell r="F247">
            <v>49065</v>
          </cell>
        </row>
        <row r="248">
          <cell r="F248">
            <v>49303</v>
          </cell>
        </row>
        <row r="249">
          <cell r="F249">
            <v>49304</v>
          </cell>
        </row>
        <row r="250">
          <cell r="F250">
            <v>49310</v>
          </cell>
        </row>
        <row r="251">
          <cell r="F251">
            <v>49393</v>
          </cell>
        </row>
        <row r="252">
          <cell r="F252">
            <v>49391</v>
          </cell>
        </row>
        <row r="253">
          <cell r="F253">
            <v>49394</v>
          </cell>
        </row>
        <row r="254">
          <cell r="F254">
            <v>49430</v>
          </cell>
        </row>
        <row r="255">
          <cell r="F255">
            <v>49668</v>
          </cell>
        </row>
        <row r="256">
          <cell r="F256">
            <v>49669</v>
          </cell>
        </row>
        <row r="257">
          <cell r="F257">
            <v>49675</v>
          </cell>
        </row>
        <row r="258">
          <cell r="F258">
            <v>49778</v>
          </cell>
        </row>
        <row r="259">
          <cell r="F259">
            <v>49776</v>
          </cell>
        </row>
        <row r="260">
          <cell r="F260">
            <v>49779</v>
          </cell>
        </row>
        <row r="261">
          <cell r="F261">
            <v>49796</v>
          </cell>
        </row>
        <row r="262">
          <cell r="F262">
            <v>50034</v>
          </cell>
        </row>
        <row r="263">
          <cell r="F263">
            <v>50035</v>
          </cell>
        </row>
        <row r="264">
          <cell r="F264">
            <v>50041</v>
          </cell>
        </row>
        <row r="265">
          <cell r="F265">
            <v>50135</v>
          </cell>
        </row>
        <row r="266">
          <cell r="F266">
            <v>50133</v>
          </cell>
        </row>
        <row r="267">
          <cell r="F267">
            <v>50136</v>
          </cell>
        </row>
        <row r="268">
          <cell r="F268">
            <v>50161</v>
          </cell>
        </row>
        <row r="269">
          <cell r="F269">
            <v>50399</v>
          </cell>
        </row>
        <row r="270">
          <cell r="F270">
            <v>50400</v>
          </cell>
        </row>
        <row r="271">
          <cell r="F271">
            <v>50406</v>
          </cell>
        </row>
        <row r="272">
          <cell r="F272">
            <v>50520</v>
          </cell>
        </row>
        <row r="273">
          <cell r="F273">
            <v>50518</v>
          </cell>
        </row>
        <row r="274">
          <cell r="F274">
            <v>50521</v>
          </cell>
        </row>
        <row r="275">
          <cell r="F275">
            <v>50526</v>
          </cell>
        </row>
        <row r="276">
          <cell r="F276">
            <v>50764</v>
          </cell>
        </row>
        <row r="277">
          <cell r="F277">
            <v>50765</v>
          </cell>
        </row>
        <row r="278">
          <cell r="F278">
            <v>50771</v>
          </cell>
        </row>
        <row r="279">
          <cell r="F279">
            <v>50870</v>
          </cell>
        </row>
        <row r="280">
          <cell r="F280">
            <v>50868</v>
          </cell>
        </row>
        <row r="281">
          <cell r="F281">
            <v>50871</v>
          </cell>
        </row>
        <row r="282">
          <cell r="F282">
            <v>50891</v>
          </cell>
        </row>
        <row r="283">
          <cell r="F283">
            <v>51129</v>
          </cell>
        </row>
        <row r="284">
          <cell r="F284">
            <v>51130</v>
          </cell>
        </row>
        <row r="285">
          <cell r="F285">
            <v>51136</v>
          </cell>
        </row>
        <row r="286">
          <cell r="F286">
            <v>51227</v>
          </cell>
        </row>
        <row r="287">
          <cell r="F287">
            <v>51225</v>
          </cell>
        </row>
        <row r="288">
          <cell r="F288">
            <v>51228</v>
          </cell>
        </row>
        <row r="289">
          <cell r="F289">
            <v>51257</v>
          </cell>
        </row>
        <row r="290">
          <cell r="F290">
            <v>51495</v>
          </cell>
        </row>
        <row r="291">
          <cell r="F291">
            <v>51496</v>
          </cell>
        </row>
        <row r="292">
          <cell r="F292">
            <v>51502</v>
          </cell>
        </row>
        <row r="293">
          <cell r="F293">
            <v>51612</v>
          </cell>
        </row>
        <row r="294">
          <cell r="F294">
            <v>51610</v>
          </cell>
        </row>
        <row r="295">
          <cell r="F295">
            <v>51613</v>
          </cell>
        </row>
        <row r="296">
          <cell r="F296">
            <v>51622</v>
          </cell>
        </row>
        <row r="297">
          <cell r="F297">
            <v>51860</v>
          </cell>
        </row>
        <row r="298">
          <cell r="F298">
            <v>51861</v>
          </cell>
        </row>
        <row r="299">
          <cell r="F299">
            <v>51867</v>
          </cell>
        </row>
        <row r="300">
          <cell r="F300">
            <v>51962</v>
          </cell>
        </row>
        <row r="301">
          <cell r="F301">
            <v>51960</v>
          </cell>
        </row>
        <row r="302">
          <cell r="F302">
            <v>51963</v>
          </cell>
        </row>
        <row r="303">
          <cell r="F303">
            <v>51987</v>
          </cell>
        </row>
        <row r="304">
          <cell r="F304">
            <v>52225</v>
          </cell>
        </row>
        <row r="305">
          <cell r="F305">
            <v>52226</v>
          </cell>
        </row>
        <row r="306">
          <cell r="F306">
            <v>52232</v>
          </cell>
        </row>
        <row r="307">
          <cell r="F307">
            <v>52319</v>
          </cell>
        </row>
        <row r="308">
          <cell r="F308">
            <v>52317</v>
          </cell>
        </row>
        <row r="309">
          <cell r="F309">
            <v>52320</v>
          </cell>
        </row>
        <row r="310">
          <cell r="F310">
            <v>52352</v>
          </cell>
        </row>
        <row r="311">
          <cell r="F311">
            <v>52590</v>
          </cell>
        </row>
        <row r="312">
          <cell r="F312">
            <v>52591</v>
          </cell>
        </row>
        <row r="313">
          <cell r="F313">
            <v>52597</v>
          </cell>
        </row>
        <row r="314">
          <cell r="F314">
            <v>52704</v>
          </cell>
        </row>
        <row r="315">
          <cell r="F315">
            <v>52702</v>
          </cell>
        </row>
        <row r="316">
          <cell r="F316">
            <v>52705</v>
          </cell>
        </row>
        <row r="317">
          <cell r="F317">
            <v>52718</v>
          </cell>
        </row>
        <row r="318">
          <cell r="F318">
            <v>52956</v>
          </cell>
        </row>
        <row r="319">
          <cell r="F319">
            <v>52957</v>
          </cell>
        </row>
        <row r="320">
          <cell r="F320">
            <v>52963</v>
          </cell>
        </row>
        <row r="321">
          <cell r="F321">
            <v>53061</v>
          </cell>
        </row>
        <row r="322">
          <cell r="F322">
            <v>53059</v>
          </cell>
        </row>
        <row r="323">
          <cell r="F323">
            <v>53062</v>
          </cell>
        </row>
        <row r="324">
          <cell r="F324">
            <v>53083</v>
          </cell>
        </row>
        <row r="325">
          <cell r="F325">
            <v>53321</v>
          </cell>
        </row>
        <row r="326">
          <cell r="F326">
            <v>53322</v>
          </cell>
        </row>
        <row r="327">
          <cell r="F327">
            <v>53328</v>
          </cell>
        </row>
        <row r="328">
          <cell r="F328">
            <v>53411</v>
          </cell>
        </row>
        <row r="329">
          <cell r="F329">
            <v>53409</v>
          </cell>
        </row>
        <row r="330">
          <cell r="F330">
            <v>53412</v>
          </cell>
        </row>
        <row r="331">
          <cell r="F331">
            <v>53448</v>
          </cell>
        </row>
        <row r="332">
          <cell r="F332">
            <v>53686</v>
          </cell>
        </row>
        <row r="333">
          <cell r="F333">
            <v>53687</v>
          </cell>
        </row>
        <row r="334">
          <cell r="F334">
            <v>53693</v>
          </cell>
        </row>
        <row r="335">
          <cell r="F335">
            <v>53796</v>
          </cell>
        </row>
        <row r="336">
          <cell r="F336">
            <v>53794</v>
          </cell>
        </row>
        <row r="337">
          <cell r="F337">
            <v>53797</v>
          </cell>
        </row>
        <row r="338">
          <cell r="F338">
            <v>53813</v>
          </cell>
        </row>
        <row r="339">
          <cell r="F339">
            <v>54051</v>
          </cell>
        </row>
        <row r="340">
          <cell r="F340">
            <v>54052</v>
          </cell>
        </row>
        <row r="341">
          <cell r="F341">
            <v>54058</v>
          </cell>
        </row>
        <row r="342">
          <cell r="F342">
            <v>54153</v>
          </cell>
        </row>
        <row r="343">
          <cell r="F343">
            <v>54151</v>
          </cell>
        </row>
        <row r="344">
          <cell r="F344">
            <v>54154</v>
          </cell>
        </row>
        <row r="345">
          <cell r="F345">
            <v>54179</v>
          </cell>
        </row>
        <row r="346">
          <cell r="F346">
            <v>54417</v>
          </cell>
        </row>
        <row r="347">
          <cell r="F347">
            <v>54418</v>
          </cell>
        </row>
        <row r="348">
          <cell r="F348">
            <v>54424</v>
          </cell>
        </row>
        <row r="349">
          <cell r="F349">
            <v>54531</v>
          </cell>
        </row>
        <row r="350">
          <cell r="F350">
            <v>54529</v>
          </cell>
        </row>
        <row r="351">
          <cell r="F351">
            <v>54532</v>
          </cell>
        </row>
        <row r="352">
          <cell r="F352">
            <v>54544</v>
          </cell>
        </row>
        <row r="353">
          <cell r="F353">
            <v>54782</v>
          </cell>
        </row>
        <row r="354">
          <cell r="F354">
            <v>54783</v>
          </cell>
        </row>
        <row r="355">
          <cell r="F355">
            <v>54789</v>
          </cell>
        </row>
        <row r="356">
          <cell r="F356">
            <v>54888</v>
          </cell>
        </row>
        <row r="357">
          <cell r="F357">
            <v>54886</v>
          </cell>
        </row>
        <row r="358">
          <cell r="F358">
            <v>54889</v>
          </cell>
        </row>
        <row r="359">
          <cell r="F359">
            <v>54909</v>
          </cell>
        </row>
        <row r="360">
          <cell r="F360">
            <v>55147</v>
          </cell>
        </row>
        <row r="361">
          <cell r="F361">
            <v>55148</v>
          </cell>
        </row>
        <row r="362">
          <cell r="F362">
            <v>55154</v>
          </cell>
        </row>
        <row r="363">
          <cell r="F363">
            <v>55245</v>
          </cell>
        </row>
        <row r="364">
          <cell r="F364">
            <v>55243</v>
          </cell>
        </row>
        <row r="365">
          <cell r="F365">
            <v>55246</v>
          </cell>
        </row>
        <row r="366">
          <cell r="F366">
            <v>55274</v>
          </cell>
        </row>
        <row r="367">
          <cell r="F367">
            <v>55512</v>
          </cell>
        </row>
        <row r="368">
          <cell r="F368">
            <v>55513</v>
          </cell>
        </row>
        <row r="369">
          <cell r="F369">
            <v>55519</v>
          </cell>
        </row>
        <row r="370">
          <cell r="F370">
            <v>55630</v>
          </cell>
        </row>
        <row r="371">
          <cell r="F371">
            <v>55628</v>
          </cell>
        </row>
        <row r="372">
          <cell r="F372">
            <v>55631</v>
          </cell>
        </row>
        <row r="373">
          <cell r="F373">
            <v>55640</v>
          </cell>
        </row>
        <row r="374">
          <cell r="F374">
            <v>55878</v>
          </cell>
        </row>
        <row r="375">
          <cell r="F375">
            <v>55879</v>
          </cell>
        </row>
        <row r="376">
          <cell r="F376">
            <v>55885</v>
          </cell>
        </row>
        <row r="377">
          <cell r="F377">
            <v>55980</v>
          </cell>
        </row>
        <row r="378">
          <cell r="F378">
            <v>55978</v>
          </cell>
        </row>
        <row r="379">
          <cell r="F379">
            <v>55981</v>
          </cell>
        </row>
        <row r="380">
          <cell r="F380">
            <v>56005</v>
          </cell>
        </row>
        <row r="381">
          <cell r="F381">
            <v>56243</v>
          </cell>
        </row>
        <row r="382">
          <cell r="F382">
            <v>56244</v>
          </cell>
        </row>
        <row r="383">
          <cell r="F383">
            <v>56250</v>
          </cell>
        </row>
        <row r="384">
          <cell r="F384">
            <v>56337</v>
          </cell>
        </row>
        <row r="385">
          <cell r="F385">
            <v>56335</v>
          </cell>
        </row>
        <row r="386">
          <cell r="F386">
            <v>56338</v>
          </cell>
        </row>
        <row r="387">
          <cell r="F387">
            <v>56370</v>
          </cell>
        </row>
        <row r="388">
          <cell r="F388">
            <v>56608</v>
          </cell>
        </row>
        <row r="389">
          <cell r="F389">
            <v>56609</v>
          </cell>
        </row>
        <row r="390">
          <cell r="F390">
            <v>56615</v>
          </cell>
        </row>
        <row r="391">
          <cell r="F391">
            <v>56722</v>
          </cell>
        </row>
        <row r="392">
          <cell r="F392">
            <v>56720</v>
          </cell>
        </row>
        <row r="393">
          <cell r="F393">
            <v>56723</v>
          </cell>
        </row>
        <row r="394">
          <cell r="F394">
            <v>56735</v>
          </cell>
        </row>
        <row r="395">
          <cell r="F395">
            <v>56973</v>
          </cell>
        </row>
        <row r="396">
          <cell r="F396">
            <v>56974</v>
          </cell>
        </row>
        <row r="397">
          <cell r="F397">
            <v>56980</v>
          </cell>
        </row>
        <row r="398">
          <cell r="F398">
            <v>57072</v>
          </cell>
        </row>
        <row r="399">
          <cell r="F399">
            <v>57070</v>
          </cell>
        </row>
        <row r="400">
          <cell r="F400">
            <v>57073</v>
          </cell>
        </row>
        <row r="401">
          <cell r="F401">
            <v>57101</v>
          </cell>
        </row>
        <row r="402">
          <cell r="F402">
            <v>57339</v>
          </cell>
        </row>
        <row r="403">
          <cell r="F403">
            <v>57340</v>
          </cell>
        </row>
        <row r="404">
          <cell r="F404">
            <v>57346</v>
          </cell>
        </row>
        <row r="405">
          <cell r="F405">
            <v>57457</v>
          </cell>
        </row>
        <row r="406">
          <cell r="F406">
            <v>57455</v>
          </cell>
        </row>
        <row r="407">
          <cell r="F407">
            <v>57458</v>
          </cell>
        </row>
        <row r="408">
          <cell r="F408">
            <v>57466</v>
          </cell>
        </row>
        <row r="409">
          <cell r="F409">
            <v>57704</v>
          </cell>
        </row>
        <row r="410">
          <cell r="F410">
            <v>57705</v>
          </cell>
        </row>
        <row r="411">
          <cell r="F411">
            <v>57711</v>
          </cell>
        </row>
        <row r="412">
          <cell r="F412">
            <v>57814</v>
          </cell>
        </row>
        <row r="413">
          <cell r="F413">
            <v>57812</v>
          </cell>
        </row>
        <row r="414">
          <cell r="F414">
            <v>57815</v>
          </cell>
        </row>
        <row r="415">
          <cell r="F415">
            <v>57831</v>
          </cell>
        </row>
        <row r="416">
          <cell r="F416">
            <v>58069</v>
          </cell>
        </row>
        <row r="417">
          <cell r="F417">
            <v>58070</v>
          </cell>
        </row>
        <row r="418">
          <cell r="F418">
            <v>58076</v>
          </cell>
        </row>
        <row r="419">
          <cell r="F419">
            <v>58164</v>
          </cell>
        </row>
        <row r="420">
          <cell r="F420">
            <v>58162</v>
          </cell>
        </row>
        <row r="421">
          <cell r="F421">
            <v>58165</v>
          </cell>
        </row>
        <row r="422">
          <cell r="F422">
            <v>58196</v>
          </cell>
        </row>
        <row r="423">
          <cell r="F423">
            <v>58434</v>
          </cell>
        </row>
        <row r="424">
          <cell r="F424">
            <v>58435</v>
          </cell>
        </row>
        <row r="425">
          <cell r="F425">
            <v>58441</v>
          </cell>
        </row>
        <row r="426">
          <cell r="F426">
            <v>58549</v>
          </cell>
        </row>
        <row r="427">
          <cell r="F427">
            <v>58547</v>
          </cell>
        </row>
        <row r="428">
          <cell r="F428">
            <v>58550</v>
          </cell>
        </row>
        <row r="429">
          <cell r="F429">
            <v>58562</v>
          </cell>
        </row>
        <row r="430">
          <cell r="F430">
            <v>58800</v>
          </cell>
        </row>
        <row r="431">
          <cell r="F431">
            <v>58801</v>
          </cell>
        </row>
        <row r="432">
          <cell r="F432">
            <v>58807</v>
          </cell>
        </row>
        <row r="433">
          <cell r="F433">
            <v>58906</v>
          </cell>
        </row>
        <row r="434">
          <cell r="F434">
            <v>58904</v>
          </cell>
        </row>
        <row r="435">
          <cell r="F435">
            <v>58907</v>
          </cell>
        </row>
        <row r="436">
          <cell r="F436">
            <v>58927</v>
          </cell>
        </row>
        <row r="437">
          <cell r="F437">
            <v>59165</v>
          </cell>
        </row>
        <row r="438">
          <cell r="F438">
            <v>59166</v>
          </cell>
        </row>
        <row r="439">
          <cell r="F439">
            <v>59172</v>
          </cell>
        </row>
        <row r="440">
          <cell r="F440">
            <v>59256</v>
          </cell>
        </row>
        <row r="441">
          <cell r="F441">
            <v>59254</v>
          </cell>
        </row>
        <row r="442">
          <cell r="F442">
            <v>59257</v>
          </cell>
        </row>
        <row r="443">
          <cell r="F443">
            <v>59292</v>
          </cell>
        </row>
        <row r="444">
          <cell r="F444">
            <v>59530</v>
          </cell>
        </row>
        <row r="445">
          <cell r="F445">
            <v>59531</v>
          </cell>
        </row>
        <row r="446">
          <cell r="F446">
            <v>59537</v>
          </cell>
        </row>
        <row r="447">
          <cell r="F447">
            <v>59641</v>
          </cell>
        </row>
        <row r="448">
          <cell r="F448">
            <v>59639</v>
          </cell>
        </row>
        <row r="449">
          <cell r="F449">
            <v>59642</v>
          </cell>
        </row>
        <row r="450">
          <cell r="F450">
            <v>59657</v>
          </cell>
        </row>
        <row r="451">
          <cell r="F451">
            <v>59895</v>
          </cell>
        </row>
        <row r="452">
          <cell r="F452">
            <v>59896</v>
          </cell>
        </row>
        <row r="453">
          <cell r="F453">
            <v>59902</v>
          </cell>
        </row>
        <row r="454">
          <cell r="F454">
            <v>59998</v>
          </cell>
        </row>
        <row r="455">
          <cell r="F455">
            <v>59996</v>
          </cell>
        </row>
        <row r="456">
          <cell r="F456">
            <v>59999</v>
          </cell>
        </row>
        <row r="457">
          <cell r="F457">
            <v>60023</v>
          </cell>
        </row>
        <row r="458">
          <cell r="F458">
            <v>60261</v>
          </cell>
        </row>
        <row r="459">
          <cell r="F459">
            <v>60262</v>
          </cell>
        </row>
        <row r="460">
          <cell r="F460">
            <v>60268</v>
          </cell>
        </row>
        <row r="461">
          <cell r="F461">
            <v>60355</v>
          </cell>
        </row>
        <row r="462">
          <cell r="F462">
            <v>60353</v>
          </cell>
        </row>
        <row r="463">
          <cell r="F463">
            <v>60356</v>
          </cell>
        </row>
        <row r="464">
          <cell r="F464">
            <v>60388</v>
          </cell>
        </row>
        <row r="465">
          <cell r="F465">
            <v>60626</v>
          </cell>
        </row>
        <row r="466">
          <cell r="F466">
            <v>60627</v>
          </cell>
        </row>
        <row r="467">
          <cell r="F467">
            <v>60633</v>
          </cell>
        </row>
        <row r="468">
          <cell r="F468">
            <v>60733</v>
          </cell>
        </row>
        <row r="469">
          <cell r="F469">
            <v>60731</v>
          </cell>
        </row>
        <row r="470">
          <cell r="F470">
            <v>60734</v>
          </cell>
        </row>
        <row r="471">
          <cell r="F471">
            <v>60753</v>
          </cell>
        </row>
        <row r="472">
          <cell r="F472">
            <v>60991</v>
          </cell>
        </row>
        <row r="473">
          <cell r="F473">
            <v>60992</v>
          </cell>
        </row>
        <row r="474">
          <cell r="F474">
            <v>60998</v>
          </cell>
        </row>
        <row r="475">
          <cell r="F475">
            <v>61090</v>
          </cell>
        </row>
        <row r="476">
          <cell r="F476">
            <v>61088</v>
          </cell>
        </row>
        <row r="477">
          <cell r="F477">
            <v>61091</v>
          </cell>
        </row>
        <row r="478">
          <cell r="F478">
            <v>61118</v>
          </cell>
        </row>
        <row r="479">
          <cell r="F479">
            <v>61356</v>
          </cell>
        </row>
        <row r="480">
          <cell r="F480">
            <v>61357</v>
          </cell>
        </row>
        <row r="481">
          <cell r="F481">
            <v>61363</v>
          </cell>
        </row>
        <row r="482">
          <cell r="F482">
            <v>61475</v>
          </cell>
        </row>
        <row r="483">
          <cell r="F483">
            <v>61473</v>
          </cell>
        </row>
        <row r="484">
          <cell r="F484">
            <v>61476</v>
          </cell>
        </row>
        <row r="485">
          <cell r="F485">
            <v>61484</v>
          </cell>
        </row>
        <row r="486">
          <cell r="F486">
            <v>61722</v>
          </cell>
        </row>
        <row r="487">
          <cell r="F487">
            <v>61723</v>
          </cell>
        </row>
        <row r="488">
          <cell r="F488">
            <v>61729</v>
          </cell>
        </row>
        <row r="489">
          <cell r="F489">
            <v>61832</v>
          </cell>
        </row>
        <row r="490">
          <cell r="F490">
            <v>61830</v>
          </cell>
        </row>
        <row r="491">
          <cell r="F491">
            <v>61833</v>
          </cell>
        </row>
        <row r="492">
          <cell r="F492">
            <v>61849</v>
          </cell>
        </row>
        <row r="493">
          <cell r="F493">
            <v>62087</v>
          </cell>
        </row>
        <row r="494">
          <cell r="F494">
            <v>62088</v>
          </cell>
        </row>
        <row r="495">
          <cell r="F495">
            <v>62094</v>
          </cell>
        </row>
        <row r="496">
          <cell r="F496">
            <v>62182</v>
          </cell>
        </row>
        <row r="497">
          <cell r="F497">
            <v>62180</v>
          </cell>
        </row>
        <row r="498">
          <cell r="F498">
            <v>62183</v>
          </cell>
        </row>
        <row r="499">
          <cell r="F499">
            <v>62214</v>
          </cell>
        </row>
        <row r="500">
          <cell r="F500">
            <v>62452</v>
          </cell>
        </row>
        <row r="501">
          <cell r="F501">
            <v>62453</v>
          </cell>
        </row>
        <row r="502">
          <cell r="F502">
            <v>62459</v>
          </cell>
        </row>
        <row r="503">
          <cell r="F503">
            <v>62567</v>
          </cell>
        </row>
        <row r="504">
          <cell r="F504">
            <v>62565</v>
          </cell>
        </row>
        <row r="505">
          <cell r="F505">
            <v>62568</v>
          </cell>
        </row>
        <row r="506">
          <cell r="F506">
            <v>62579</v>
          </cell>
        </row>
        <row r="507">
          <cell r="F507">
            <v>62817</v>
          </cell>
        </row>
        <row r="508">
          <cell r="F508">
            <v>62818</v>
          </cell>
        </row>
        <row r="509">
          <cell r="F509">
            <v>62824</v>
          </cell>
        </row>
        <row r="510">
          <cell r="F510">
            <v>62924</v>
          </cell>
        </row>
        <row r="511">
          <cell r="F511">
            <v>62922</v>
          </cell>
        </row>
        <row r="512">
          <cell r="F512">
            <v>62925</v>
          </cell>
        </row>
        <row r="513">
          <cell r="F513">
            <v>62945</v>
          </cell>
        </row>
        <row r="514">
          <cell r="F514">
            <v>63183</v>
          </cell>
        </row>
        <row r="515">
          <cell r="F515">
            <v>63184</v>
          </cell>
        </row>
        <row r="516">
          <cell r="F516">
            <v>63190</v>
          </cell>
        </row>
        <row r="517">
          <cell r="F517">
            <v>63274</v>
          </cell>
        </row>
        <row r="518">
          <cell r="F518">
            <v>63272</v>
          </cell>
        </row>
        <row r="519">
          <cell r="F519">
            <v>63275</v>
          </cell>
        </row>
        <row r="520">
          <cell r="F520">
            <v>63310</v>
          </cell>
        </row>
        <row r="521">
          <cell r="F521">
            <v>63548</v>
          </cell>
        </row>
        <row r="522">
          <cell r="F522">
            <v>63549</v>
          </cell>
        </row>
        <row r="523">
          <cell r="F523">
            <v>63555</v>
          </cell>
        </row>
        <row r="524">
          <cell r="F524">
            <v>63659</v>
          </cell>
        </row>
        <row r="525">
          <cell r="F525">
            <v>63657</v>
          </cell>
        </row>
        <row r="526">
          <cell r="F526">
            <v>63660</v>
          </cell>
        </row>
        <row r="527">
          <cell r="F527">
            <v>63675</v>
          </cell>
        </row>
        <row r="528">
          <cell r="F528">
            <v>63913</v>
          </cell>
        </row>
        <row r="529">
          <cell r="F529">
            <v>63914</v>
          </cell>
        </row>
        <row r="530">
          <cell r="F530">
            <v>63920</v>
          </cell>
        </row>
        <row r="531">
          <cell r="F531">
            <v>64016</v>
          </cell>
        </row>
        <row r="532">
          <cell r="F532">
            <v>64014</v>
          </cell>
        </row>
        <row r="533">
          <cell r="F533">
            <v>64017</v>
          </cell>
        </row>
        <row r="534">
          <cell r="F534">
            <v>64040</v>
          </cell>
        </row>
        <row r="535">
          <cell r="F535">
            <v>64278</v>
          </cell>
        </row>
        <row r="536">
          <cell r="F536">
            <v>64279</v>
          </cell>
        </row>
        <row r="537">
          <cell r="F537">
            <v>64285</v>
          </cell>
        </row>
        <row r="538">
          <cell r="F538">
            <v>64394</v>
          </cell>
        </row>
        <row r="539">
          <cell r="F539">
            <v>64392</v>
          </cell>
        </row>
        <row r="540">
          <cell r="F540">
            <v>64395</v>
          </cell>
        </row>
        <row r="541">
          <cell r="F541">
            <v>64406</v>
          </cell>
        </row>
        <row r="542">
          <cell r="F542">
            <v>64644</v>
          </cell>
        </row>
        <row r="543">
          <cell r="F543">
            <v>64645</v>
          </cell>
        </row>
        <row r="544">
          <cell r="F544">
            <v>64651</v>
          </cell>
        </row>
        <row r="545">
          <cell r="F545">
            <v>64751</v>
          </cell>
        </row>
        <row r="546">
          <cell r="F546">
            <v>64749</v>
          </cell>
        </row>
        <row r="547">
          <cell r="F547">
            <v>64752</v>
          </cell>
        </row>
        <row r="548">
          <cell r="F548">
            <v>64771</v>
          </cell>
        </row>
        <row r="549">
          <cell r="F549">
            <v>65009</v>
          </cell>
        </row>
        <row r="550">
          <cell r="F550">
            <v>65010</v>
          </cell>
        </row>
        <row r="551">
          <cell r="F551">
            <v>65016</v>
          </cell>
        </row>
        <row r="552">
          <cell r="F552">
            <v>65108</v>
          </cell>
        </row>
        <row r="553">
          <cell r="F553">
            <v>65106</v>
          </cell>
        </row>
        <row r="554">
          <cell r="F554">
            <v>65109</v>
          </cell>
        </row>
        <row r="555">
          <cell r="F555">
            <v>65136</v>
          </cell>
        </row>
        <row r="556">
          <cell r="F556">
            <v>65374</v>
          </cell>
        </row>
        <row r="557">
          <cell r="F557">
            <v>65375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MarketData"/>
      <sheetName val="Information"/>
      <sheetName val="Coupon Payoff"/>
      <sheetName val="BootstrappinConstFwd"/>
      <sheetName val="HolidaysEUR"/>
      <sheetName val="Interpolation Cst Fwd"/>
      <sheetName val="Applyign Shifts"/>
      <sheetName val="IVOL"/>
      <sheetName val="Survival Probability"/>
      <sheetName val="BondPricing"/>
      <sheetName val="Projected Cash Flows"/>
      <sheetName val="Swap Pricing"/>
      <sheetName val="Sensi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40179</v>
          </cell>
        </row>
        <row r="3">
          <cell r="B3">
            <v>40299</v>
          </cell>
        </row>
        <row r="4">
          <cell r="B4">
            <v>40537</v>
          </cell>
        </row>
        <row r="5">
          <cell r="B5">
            <v>44191</v>
          </cell>
        </row>
        <row r="6">
          <cell r="B6">
            <v>43931</v>
          </cell>
        </row>
        <row r="7">
          <cell r="B7">
            <v>43934</v>
          </cell>
        </row>
        <row r="8">
          <cell r="B8">
            <v>40544</v>
          </cell>
        </row>
        <row r="9">
          <cell r="B9">
            <v>40664</v>
          </cell>
        </row>
        <row r="10">
          <cell r="B10">
            <v>40902</v>
          </cell>
        </row>
        <row r="11">
          <cell r="B11">
            <v>44556</v>
          </cell>
        </row>
        <row r="12">
          <cell r="B12">
            <v>44288</v>
          </cell>
        </row>
        <row r="13">
          <cell r="B13">
            <v>44291</v>
          </cell>
        </row>
        <row r="14">
          <cell r="B14">
            <v>40909</v>
          </cell>
        </row>
        <row r="15">
          <cell r="B15">
            <v>41030</v>
          </cell>
        </row>
        <row r="16">
          <cell r="B16">
            <v>41268</v>
          </cell>
        </row>
        <row r="17">
          <cell r="B17">
            <v>44921</v>
          </cell>
        </row>
        <row r="18">
          <cell r="B18">
            <v>44666</v>
          </cell>
        </row>
        <row r="19">
          <cell r="B19">
            <v>44669</v>
          </cell>
        </row>
        <row r="20">
          <cell r="B20">
            <v>41275</v>
          </cell>
        </row>
        <row r="21">
          <cell r="B21">
            <v>41395</v>
          </cell>
        </row>
        <row r="22">
          <cell r="B22">
            <v>41633</v>
          </cell>
        </row>
        <row r="23">
          <cell r="B23">
            <v>45286</v>
          </cell>
        </row>
        <row r="24">
          <cell r="B24">
            <v>45023</v>
          </cell>
        </row>
        <row r="25">
          <cell r="B25">
            <v>45026</v>
          </cell>
        </row>
        <row r="26">
          <cell r="B26">
            <v>41640</v>
          </cell>
        </row>
        <row r="27">
          <cell r="B27">
            <v>41760</v>
          </cell>
        </row>
        <row r="28">
          <cell r="B28">
            <v>41998</v>
          </cell>
        </row>
        <row r="29">
          <cell r="B29">
            <v>45652</v>
          </cell>
        </row>
        <row r="30">
          <cell r="B30">
            <v>45380</v>
          </cell>
        </row>
        <row r="31">
          <cell r="B31">
            <v>45383</v>
          </cell>
        </row>
        <row r="32">
          <cell r="B32">
            <v>42005</v>
          </cell>
        </row>
        <row r="33">
          <cell r="B33">
            <v>42125</v>
          </cell>
        </row>
        <row r="34">
          <cell r="B34">
            <v>42363</v>
          </cell>
        </row>
        <row r="35">
          <cell r="B35">
            <v>46017</v>
          </cell>
        </row>
        <row r="36">
          <cell r="B36">
            <v>45765</v>
          </cell>
        </row>
        <row r="37">
          <cell r="B37">
            <v>45768</v>
          </cell>
        </row>
        <row r="38">
          <cell r="B38">
            <v>42370</v>
          </cell>
        </row>
        <row r="39">
          <cell r="B39">
            <v>42491</v>
          </cell>
        </row>
        <row r="40">
          <cell r="B40">
            <v>42729</v>
          </cell>
        </row>
        <row r="41">
          <cell r="B41">
            <v>46382</v>
          </cell>
        </row>
        <row r="42">
          <cell r="B42">
            <v>46115</v>
          </cell>
        </row>
        <row r="43">
          <cell r="B43">
            <v>46118</v>
          </cell>
        </row>
        <row r="44">
          <cell r="B44">
            <v>42736</v>
          </cell>
        </row>
        <row r="45">
          <cell r="B45">
            <v>42856</v>
          </cell>
        </row>
        <row r="46">
          <cell r="B46">
            <v>43094</v>
          </cell>
        </row>
        <row r="47">
          <cell r="B47">
            <v>46747</v>
          </cell>
        </row>
        <row r="48">
          <cell r="B48">
            <v>46472</v>
          </cell>
        </row>
        <row r="49">
          <cell r="B49">
            <v>46475</v>
          </cell>
        </row>
        <row r="50">
          <cell r="B50">
            <v>43101</v>
          </cell>
        </row>
        <row r="51">
          <cell r="B51">
            <v>43221</v>
          </cell>
        </row>
        <row r="52">
          <cell r="B52">
            <v>43459</v>
          </cell>
        </row>
        <row r="53">
          <cell r="B53">
            <v>47113</v>
          </cell>
        </row>
        <row r="54">
          <cell r="B54">
            <v>46857</v>
          </cell>
        </row>
        <row r="55">
          <cell r="B55">
            <v>46860</v>
          </cell>
        </row>
        <row r="56">
          <cell r="B56">
            <v>43466</v>
          </cell>
        </row>
        <row r="57">
          <cell r="B57">
            <v>43586</v>
          </cell>
        </row>
        <row r="58">
          <cell r="B58">
            <v>43824</v>
          </cell>
        </row>
        <row r="59">
          <cell r="B59">
            <v>47478</v>
          </cell>
        </row>
        <row r="60">
          <cell r="B60">
            <v>47207</v>
          </cell>
        </row>
        <row r="61">
          <cell r="B61">
            <v>47210</v>
          </cell>
        </row>
        <row r="62">
          <cell r="B62">
            <v>43831</v>
          </cell>
        </row>
        <row r="63">
          <cell r="B63">
            <v>43952</v>
          </cell>
        </row>
        <row r="64">
          <cell r="B64">
            <v>44190</v>
          </cell>
        </row>
        <row r="65">
          <cell r="B65">
            <v>47843</v>
          </cell>
        </row>
        <row r="66">
          <cell r="B66">
            <v>47592</v>
          </cell>
        </row>
        <row r="67">
          <cell r="B67">
            <v>47595</v>
          </cell>
        </row>
        <row r="68">
          <cell r="B68">
            <v>44197</v>
          </cell>
        </row>
        <row r="69">
          <cell r="B69">
            <v>44317</v>
          </cell>
        </row>
        <row r="70">
          <cell r="B70">
            <v>44555</v>
          </cell>
        </row>
        <row r="71">
          <cell r="B71">
            <v>48208</v>
          </cell>
        </row>
        <row r="72">
          <cell r="B72">
            <v>47949</v>
          </cell>
        </row>
        <row r="73">
          <cell r="B73">
            <v>47952</v>
          </cell>
        </row>
        <row r="74">
          <cell r="B74">
            <v>44562</v>
          </cell>
        </row>
        <row r="75">
          <cell r="B75">
            <v>44682</v>
          </cell>
        </row>
        <row r="76">
          <cell r="B76">
            <v>44920</v>
          </cell>
        </row>
        <row r="77">
          <cell r="B77">
            <v>48574</v>
          </cell>
        </row>
        <row r="78">
          <cell r="B78">
            <v>48299</v>
          </cell>
        </row>
        <row r="79">
          <cell r="B79">
            <v>48302</v>
          </cell>
        </row>
        <row r="80">
          <cell r="B80">
            <v>44927</v>
          </cell>
        </row>
        <row r="81">
          <cell r="B81">
            <v>45047</v>
          </cell>
        </row>
        <row r="82">
          <cell r="B82">
            <v>45285</v>
          </cell>
        </row>
        <row r="83">
          <cell r="B83">
            <v>48939</v>
          </cell>
        </row>
        <row r="84">
          <cell r="B84">
            <v>48684</v>
          </cell>
        </row>
        <row r="85">
          <cell r="B85">
            <v>48687</v>
          </cell>
        </row>
        <row r="86">
          <cell r="B86">
            <v>45292</v>
          </cell>
        </row>
        <row r="87">
          <cell r="B87">
            <v>45413</v>
          </cell>
        </row>
        <row r="88">
          <cell r="B88">
            <v>45651</v>
          </cell>
        </row>
        <row r="89">
          <cell r="B89">
            <v>49304</v>
          </cell>
        </row>
        <row r="90">
          <cell r="B90">
            <v>49041</v>
          </cell>
        </row>
        <row r="91">
          <cell r="B91">
            <v>49044</v>
          </cell>
        </row>
        <row r="92">
          <cell r="B92">
            <v>45658</v>
          </cell>
        </row>
        <row r="93">
          <cell r="B93">
            <v>45778</v>
          </cell>
        </row>
        <row r="94">
          <cell r="B94">
            <v>46016</v>
          </cell>
        </row>
        <row r="95">
          <cell r="B95">
            <v>49669</v>
          </cell>
        </row>
        <row r="96">
          <cell r="B96">
            <v>49391</v>
          </cell>
        </row>
        <row r="97">
          <cell r="B97">
            <v>49394</v>
          </cell>
        </row>
        <row r="98">
          <cell r="B98">
            <v>46023</v>
          </cell>
        </row>
        <row r="99">
          <cell r="B99">
            <v>46143</v>
          </cell>
        </row>
        <row r="100">
          <cell r="B100">
            <v>46381</v>
          </cell>
        </row>
        <row r="101">
          <cell r="B101">
            <v>50035</v>
          </cell>
        </row>
        <row r="102">
          <cell r="B102">
            <v>49776</v>
          </cell>
        </row>
        <row r="103">
          <cell r="B103">
            <v>49779</v>
          </cell>
        </row>
        <row r="104">
          <cell r="B104">
            <v>46388</v>
          </cell>
        </row>
        <row r="105">
          <cell r="B105">
            <v>46508</v>
          </cell>
        </row>
        <row r="106">
          <cell r="B106">
            <v>46746</v>
          </cell>
        </row>
        <row r="107">
          <cell r="B107">
            <v>50400</v>
          </cell>
        </row>
        <row r="108">
          <cell r="B108">
            <v>50133</v>
          </cell>
        </row>
        <row r="109">
          <cell r="B109">
            <v>50136</v>
          </cell>
        </row>
        <row r="110">
          <cell r="B110">
            <v>46753</v>
          </cell>
        </row>
        <row r="111">
          <cell r="B111">
            <v>46874</v>
          </cell>
        </row>
        <row r="112">
          <cell r="B112">
            <v>47112</v>
          </cell>
        </row>
        <row r="113">
          <cell r="B113">
            <v>50765</v>
          </cell>
        </row>
        <row r="114">
          <cell r="B114">
            <v>50518</v>
          </cell>
        </row>
        <row r="115">
          <cell r="B115">
            <v>50521</v>
          </cell>
        </row>
        <row r="116">
          <cell r="B116">
            <v>47119</v>
          </cell>
        </row>
        <row r="117">
          <cell r="B117">
            <v>47239</v>
          </cell>
        </row>
        <row r="118">
          <cell r="B118">
            <v>47477</v>
          </cell>
        </row>
        <row r="119">
          <cell r="B119">
            <v>51130</v>
          </cell>
        </row>
        <row r="120">
          <cell r="B120">
            <v>50868</v>
          </cell>
        </row>
        <row r="121">
          <cell r="B121">
            <v>50871</v>
          </cell>
        </row>
        <row r="122">
          <cell r="B122">
            <v>47484</v>
          </cell>
        </row>
        <row r="123">
          <cell r="B123">
            <v>47604</v>
          </cell>
        </row>
        <row r="124">
          <cell r="B124">
            <v>47842</v>
          </cell>
        </row>
        <row r="125">
          <cell r="B125">
            <v>51496</v>
          </cell>
        </row>
        <row r="126">
          <cell r="B126">
            <v>51225</v>
          </cell>
        </row>
        <row r="127">
          <cell r="B127">
            <v>51228</v>
          </cell>
        </row>
        <row r="128">
          <cell r="B128">
            <v>47849</v>
          </cell>
        </row>
        <row r="129">
          <cell r="B129">
            <v>47969</v>
          </cell>
        </row>
        <row r="130">
          <cell r="B130">
            <v>48207</v>
          </cell>
        </row>
        <row r="131">
          <cell r="B131">
            <v>51861</v>
          </cell>
        </row>
        <row r="132">
          <cell r="B132">
            <v>51610</v>
          </cell>
        </row>
        <row r="133">
          <cell r="B133">
            <v>51613</v>
          </cell>
        </row>
        <row r="134">
          <cell r="B134">
            <v>48214</v>
          </cell>
        </row>
        <row r="135">
          <cell r="B135">
            <v>48335</v>
          </cell>
        </row>
        <row r="136">
          <cell r="B136">
            <v>48573</v>
          </cell>
        </row>
        <row r="137">
          <cell r="B137">
            <v>52226</v>
          </cell>
        </row>
        <row r="138">
          <cell r="B138">
            <v>51960</v>
          </cell>
        </row>
        <row r="139">
          <cell r="B139">
            <v>51963</v>
          </cell>
        </row>
        <row r="140">
          <cell r="B140">
            <v>48580</v>
          </cell>
        </row>
        <row r="141">
          <cell r="B141">
            <v>48700</v>
          </cell>
        </row>
        <row r="142">
          <cell r="B142">
            <v>48938</v>
          </cell>
        </row>
        <row r="143">
          <cell r="B143">
            <v>52591</v>
          </cell>
        </row>
        <row r="144">
          <cell r="B144">
            <v>52317</v>
          </cell>
        </row>
        <row r="145">
          <cell r="B145">
            <v>52320</v>
          </cell>
        </row>
        <row r="146">
          <cell r="B146">
            <v>48945</v>
          </cell>
        </row>
        <row r="147">
          <cell r="B147">
            <v>49065</v>
          </cell>
        </row>
        <row r="148">
          <cell r="B148">
            <v>49303</v>
          </cell>
        </row>
        <row r="149">
          <cell r="B149">
            <v>52957</v>
          </cell>
        </row>
        <row r="150">
          <cell r="B150">
            <v>52702</v>
          </cell>
        </row>
        <row r="151">
          <cell r="B151">
            <v>52705</v>
          </cell>
        </row>
        <row r="152">
          <cell r="B152">
            <v>49310</v>
          </cell>
        </row>
        <row r="153">
          <cell r="B153">
            <v>49430</v>
          </cell>
        </row>
        <row r="154">
          <cell r="B154">
            <v>49668</v>
          </cell>
        </row>
        <row r="155">
          <cell r="B155">
            <v>53322</v>
          </cell>
        </row>
        <row r="156">
          <cell r="B156">
            <v>53059</v>
          </cell>
        </row>
        <row r="157">
          <cell r="B157">
            <v>53062</v>
          </cell>
        </row>
        <row r="158">
          <cell r="B158">
            <v>49675</v>
          </cell>
        </row>
        <row r="159">
          <cell r="B159">
            <v>49796</v>
          </cell>
        </row>
        <row r="160">
          <cell r="B160">
            <v>50034</v>
          </cell>
        </row>
        <row r="161">
          <cell r="B161">
            <v>53687</v>
          </cell>
        </row>
        <row r="162">
          <cell r="B162">
            <v>53409</v>
          </cell>
        </row>
        <row r="163">
          <cell r="B163">
            <v>53412</v>
          </cell>
        </row>
        <row r="164">
          <cell r="B164">
            <v>50041</v>
          </cell>
        </row>
        <row r="165">
          <cell r="B165">
            <v>50161</v>
          </cell>
        </row>
        <row r="166">
          <cell r="B166">
            <v>50399</v>
          </cell>
        </row>
        <row r="167">
          <cell r="B167">
            <v>54052</v>
          </cell>
        </row>
        <row r="168">
          <cell r="B168">
            <v>53794</v>
          </cell>
        </row>
        <row r="169">
          <cell r="B169">
            <v>53797</v>
          </cell>
        </row>
        <row r="170">
          <cell r="B170">
            <v>50406</v>
          </cell>
        </row>
        <row r="171">
          <cell r="B171">
            <v>50526</v>
          </cell>
        </row>
        <row r="172">
          <cell r="B172">
            <v>50764</v>
          </cell>
        </row>
        <row r="173">
          <cell r="B173">
            <v>54418</v>
          </cell>
        </row>
        <row r="174">
          <cell r="B174">
            <v>54151</v>
          </cell>
        </row>
        <row r="175">
          <cell r="B175">
            <v>54154</v>
          </cell>
        </row>
        <row r="176">
          <cell r="B176">
            <v>50771</v>
          </cell>
        </row>
        <row r="177">
          <cell r="B177">
            <v>50891</v>
          </cell>
        </row>
        <row r="178">
          <cell r="B178">
            <v>51129</v>
          </cell>
        </row>
        <row r="179">
          <cell r="B179">
            <v>54783</v>
          </cell>
        </row>
        <row r="180">
          <cell r="B180">
            <v>54529</v>
          </cell>
        </row>
        <row r="181">
          <cell r="B181">
            <v>54532</v>
          </cell>
        </row>
        <row r="182">
          <cell r="B182">
            <v>51136</v>
          </cell>
        </row>
        <row r="183">
          <cell r="B183">
            <v>51257</v>
          </cell>
        </row>
        <row r="184">
          <cell r="B184">
            <v>51495</v>
          </cell>
        </row>
        <row r="185">
          <cell r="B185">
            <v>55148</v>
          </cell>
        </row>
        <row r="186">
          <cell r="B186">
            <v>54886</v>
          </cell>
        </row>
        <row r="187">
          <cell r="B187">
            <v>54889</v>
          </cell>
        </row>
        <row r="188">
          <cell r="B188">
            <v>51502</v>
          </cell>
        </row>
        <row r="189">
          <cell r="B189">
            <v>51622</v>
          </cell>
        </row>
        <row r="190">
          <cell r="B190">
            <v>51860</v>
          </cell>
        </row>
        <row r="191">
          <cell r="B191">
            <v>55513</v>
          </cell>
        </row>
        <row r="192">
          <cell r="B192">
            <v>55243</v>
          </cell>
        </row>
        <row r="193">
          <cell r="B193">
            <v>55246</v>
          </cell>
        </row>
        <row r="194">
          <cell r="B194">
            <v>51867</v>
          </cell>
        </row>
        <row r="195">
          <cell r="B195">
            <v>51987</v>
          </cell>
        </row>
        <row r="196">
          <cell r="B196">
            <v>52225</v>
          </cell>
        </row>
        <row r="197">
          <cell r="B197">
            <v>55879</v>
          </cell>
        </row>
        <row r="198">
          <cell r="B198">
            <v>55628</v>
          </cell>
        </row>
        <row r="199">
          <cell r="B199">
            <v>55631</v>
          </cell>
        </row>
        <row r="200">
          <cell r="B200">
            <v>52232</v>
          </cell>
        </row>
        <row r="201">
          <cell r="B201">
            <v>52352</v>
          </cell>
        </row>
        <row r="202">
          <cell r="B202">
            <v>52590</v>
          </cell>
        </row>
        <row r="203">
          <cell r="B203">
            <v>56244</v>
          </cell>
        </row>
        <row r="204">
          <cell r="B204">
            <v>55978</v>
          </cell>
        </row>
        <row r="205">
          <cell r="B205">
            <v>55981</v>
          </cell>
        </row>
        <row r="206">
          <cell r="B206">
            <v>52597</v>
          </cell>
        </row>
        <row r="207">
          <cell r="B207">
            <v>52718</v>
          </cell>
        </row>
        <row r="208">
          <cell r="B208">
            <v>52956</v>
          </cell>
        </row>
        <row r="209">
          <cell r="B209">
            <v>56609</v>
          </cell>
        </row>
        <row r="210">
          <cell r="B210">
            <v>56335</v>
          </cell>
        </row>
        <row r="211">
          <cell r="B211">
            <v>56338</v>
          </cell>
        </row>
        <row r="212">
          <cell r="B212">
            <v>52963</v>
          </cell>
        </row>
        <row r="213">
          <cell r="B213">
            <v>53083</v>
          </cell>
        </row>
        <row r="214">
          <cell r="B214">
            <v>53321</v>
          </cell>
        </row>
        <row r="215">
          <cell r="B215">
            <v>56974</v>
          </cell>
        </row>
        <row r="216">
          <cell r="B216">
            <v>56720</v>
          </cell>
        </row>
        <row r="217">
          <cell r="B217">
            <v>56723</v>
          </cell>
        </row>
        <row r="218">
          <cell r="B218">
            <v>53328</v>
          </cell>
        </row>
        <row r="219">
          <cell r="B219">
            <v>53448</v>
          </cell>
        </row>
        <row r="220">
          <cell r="B220">
            <v>53686</v>
          </cell>
        </row>
        <row r="221">
          <cell r="B221">
            <v>57340</v>
          </cell>
        </row>
        <row r="222">
          <cell r="B222">
            <v>57070</v>
          </cell>
        </row>
        <row r="223">
          <cell r="B223">
            <v>57073</v>
          </cell>
        </row>
        <row r="224">
          <cell r="B224">
            <v>53693</v>
          </cell>
        </row>
        <row r="225">
          <cell r="B225">
            <v>53813</v>
          </cell>
        </row>
        <row r="226">
          <cell r="B226">
            <v>54051</v>
          </cell>
        </row>
        <row r="227">
          <cell r="B227">
            <v>57705</v>
          </cell>
        </row>
        <row r="228">
          <cell r="B228">
            <v>57455</v>
          </cell>
        </row>
        <row r="229">
          <cell r="B229">
            <v>57458</v>
          </cell>
        </row>
        <row r="230">
          <cell r="B230">
            <v>54058</v>
          </cell>
        </row>
        <row r="231">
          <cell r="B231">
            <v>54179</v>
          </cell>
        </row>
        <row r="232">
          <cell r="B232">
            <v>54417</v>
          </cell>
        </row>
        <row r="233">
          <cell r="B233">
            <v>58070</v>
          </cell>
        </row>
        <row r="234">
          <cell r="B234">
            <v>57812</v>
          </cell>
        </row>
        <row r="235">
          <cell r="B235">
            <v>57815</v>
          </cell>
        </row>
        <row r="236">
          <cell r="B236">
            <v>54424</v>
          </cell>
        </row>
        <row r="237">
          <cell r="B237">
            <v>54544</v>
          </cell>
        </row>
        <row r="238">
          <cell r="B238">
            <v>54782</v>
          </cell>
        </row>
        <row r="239">
          <cell r="B239">
            <v>58435</v>
          </cell>
        </row>
        <row r="240">
          <cell r="B240">
            <v>58162</v>
          </cell>
        </row>
        <row r="241">
          <cell r="B241">
            <v>58165</v>
          </cell>
        </row>
        <row r="242">
          <cell r="B242">
            <v>54789</v>
          </cell>
        </row>
        <row r="243">
          <cell r="B243">
            <v>54909</v>
          </cell>
        </row>
        <row r="244">
          <cell r="B244">
            <v>55147</v>
          </cell>
        </row>
        <row r="245">
          <cell r="B245">
            <v>58801</v>
          </cell>
        </row>
        <row r="246">
          <cell r="B246">
            <v>58547</v>
          </cell>
        </row>
        <row r="247">
          <cell r="B247">
            <v>58550</v>
          </cell>
        </row>
        <row r="248">
          <cell r="B248">
            <v>55154</v>
          </cell>
        </row>
        <row r="249">
          <cell r="B249">
            <v>55274</v>
          </cell>
        </row>
        <row r="250">
          <cell r="B250">
            <v>55512</v>
          </cell>
        </row>
        <row r="251">
          <cell r="B251">
            <v>59166</v>
          </cell>
        </row>
        <row r="252">
          <cell r="B252">
            <v>58904</v>
          </cell>
        </row>
        <row r="253">
          <cell r="B253">
            <v>58907</v>
          </cell>
        </row>
        <row r="254">
          <cell r="B254">
            <v>55519</v>
          </cell>
        </row>
        <row r="255">
          <cell r="B255">
            <v>55640</v>
          </cell>
        </row>
        <row r="256">
          <cell r="B256">
            <v>55878</v>
          </cell>
        </row>
        <row r="257">
          <cell r="B257">
            <v>59531</v>
          </cell>
        </row>
        <row r="258">
          <cell r="B258">
            <v>59254</v>
          </cell>
        </row>
        <row r="259">
          <cell r="B259">
            <v>59257</v>
          </cell>
        </row>
        <row r="260">
          <cell r="B260">
            <v>55885</v>
          </cell>
        </row>
        <row r="261">
          <cell r="B261">
            <v>56005</v>
          </cell>
        </row>
        <row r="262">
          <cell r="B262">
            <v>56243</v>
          </cell>
        </row>
        <row r="263">
          <cell r="B263">
            <v>59896</v>
          </cell>
        </row>
        <row r="264">
          <cell r="B264">
            <v>59639</v>
          </cell>
        </row>
        <row r="265">
          <cell r="B265">
            <v>59642</v>
          </cell>
        </row>
        <row r="266">
          <cell r="B266">
            <v>56250</v>
          </cell>
        </row>
        <row r="267">
          <cell r="B267">
            <v>56370</v>
          </cell>
        </row>
        <row r="268">
          <cell r="B268">
            <v>56608</v>
          </cell>
        </row>
        <row r="269">
          <cell r="B269">
            <v>60262</v>
          </cell>
        </row>
        <row r="270">
          <cell r="B270">
            <v>59996</v>
          </cell>
        </row>
        <row r="271">
          <cell r="B271">
            <v>59999</v>
          </cell>
        </row>
        <row r="272">
          <cell r="B272">
            <v>56615</v>
          </cell>
        </row>
        <row r="273">
          <cell r="B273">
            <v>56735</v>
          </cell>
        </row>
        <row r="274">
          <cell r="B274">
            <v>56973</v>
          </cell>
        </row>
        <row r="275">
          <cell r="B275">
            <v>60627</v>
          </cell>
        </row>
        <row r="276">
          <cell r="B276">
            <v>60353</v>
          </cell>
        </row>
        <row r="277">
          <cell r="B277">
            <v>60356</v>
          </cell>
        </row>
        <row r="278">
          <cell r="B278">
            <v>56980</v>
          </cell>
        </row>
        <row r="279">
          <cell r="B279">
            <v>57101</v>
          </cell>
        </row>
        <row r="280">
          <cell r="B280">
            <v>57339</v>
          </cell>
        </row>
        <row r="281">
          <cell r="B281">
            <v>60992</v>
          </cell>
        </row>
        <row r="282">
          <cell r="B282">
            <v>60731</v>
          </cell>
        </row>
        <row r="283">
          <cell r="B283">
            <v>60734</v>
          </cell>
        </row>
        <row r="284">
          <cell r="B284">
            <v>57346</v>
          </cell>
        </row>
        <row r="285">
          <cell r="B285">
            <v>57466</v>
          </cell>
        </row>
        <row r="286">
          <cell r="B286">
            <v>57704</v>
          </cell>
        </row>
        <row r="287">
          <cell r="B287">
            <v>61357</v>
          </cell>
        </row>
        <row r="288">
          <cell r="B288">
            <v>61088</v>
          </cell>
        </row>
        <row r="289">
          <cell r="B289">
            <v>61091</v>
          </cell>
        </row>
        <row r="290">
          <cell r="B290">
            <v>57711</v>
          </cell>
        </row>
        <row r="291">
          <cell r="B291">
            <v>57831</v>
          </cell>
        </row>
        <row r="292">
          <cell r="B292">
            <v>58069</v>
          </cell>
        </row>
        <row r="293">
          <cell r="B293">
            <v>61723</v>
          </cell>
        </row>
        <row r="294">
          <cell r="B294">
            <v>61473</v>
          </cell>
        </row>
        <row r="295">
          <cell r="B295">
            <v>61476</v>
          </cell>
        </row>
        <row r="296">
          <cell r="B296">
            <v>58076</v>
          </cell>
        </row>
        <row r="297">
          <cell r="B297">
            <v>58196</v>
          </cell>
        </row>
        <row r="298">
          <cell r="B298">
            <v>58434</v>
          </cell>
        </row>
        <row r="299">
          <cell r="B299">
            <v>62088</v>
          </cell>
        </row>
        <row r="300">
          <cell r="B300">
            <v>61830</v>
          </cell>
        </row>
        <row r="301">
          <cell r="B301">
            <v>61833</v>
          </cell>
        </row>
        <row r="302">
          <cell r="B302">
            <v>58441</v>
          </cell>
        </row>
        <row r="303">
          <cell r="B303">
            <v>58562</v>
          </cell>
        </row>
        <row r="304">
          <cell r="B304">
            <v>58800</v>
          </cell>
        </row>
        <row r="305">
          <cell r="B305">
            <v>62453</v>
          </cell>
        </row>
        <row r="306">
          <cell r="B306">
            <v>62180</v>
          </cell>
        </row>
        <row r="307">
          <cell r="B307">
            <v>62183</v>
          </cell>
        </row>
        <row r="308">
          <cell r="B308">
            <v>58807</v>
          </cell>
        </row>
        <row r="309">
          <cell r="B309">
            <v>58927</v>
          </cell>
        </row>
        <row r="310">
          <cell r="B310">
            <v>59165</v>
          </cell>
        </row>
        <row r="311">
          <cell r="B311">
            <v>62818</v>
          </cell>
        </row>
        <row r="312">
          <cell r="B312">
            <v>62565</v>
          </cell>
        </row>
        <row r="313">
          <cell r="B313">
            <v>62568</v>
          </cell>
        </row>
        <row r="314">
          <cell r="B314">
            <v>59172</v>
          </cell>
        </row>
        <row r="315">
          <cell r="B315">
            <v>59292</v>
          </cell>
        </row>
        <row r="316">
          <cell r="B316">
            <v>59530</v>
          </cell>
        </row>
        <row r="317">
          <cell r="B317">
            <v>63184</v>
          </cell>
        </row>
        <row r="318">
          <cell r="B318">
            <v>62922</v>
          </cell>
        </row>
        <row r="319">
          <cell r="B319">
            <v>62925</v>
          </cell>
        </row>
        <row r="320">
          <cell r="B320">
            <v>59537</v>
          </cell>
        </row>
        <row r="321">
          <cell r="B321">
            <v>59657</v>
          </cell>
        </row>
        <row r="322">
          <cell r="B322">
            <v>59895</v>
          </cell>
        </row>
        <row r="323">
          <cell r="B323">
            <v>63549</v>
          </cell>
        </row>
        <row r="324">
          <cell r="B324">
            <v>63272</v>
          </cell>
        </row>
        <row r="325">
          <cell r="B325">
            <v>63275</v>
          </cell>
        </row>
        <row r="326">
          <cell r="B326">
            <v>59902</v>
          </cell>
        </row>
        <row r="327">
          <cell r="B327">
            <v>60023</v>
          </cell>
        </row>
        <row r="328">
          <cell r="B328">
            <v>60261</v>
          </cell>
        </row>
        <row r="329">
          <cell r="B329">
            <v>63914</v>
          </cell>
        </row>
        <row r="330">
          <cell r="B330">
            <v>63657</v>
          </cell>
        </row>
        <row r="331">
          <cell r="B331">
            <v>63660</v>
          </cell>
        </row>
        <row r="332">
          <cell r="B332">
            <v>60268</v>
          </cell>
        </row>
        <row r="333">
          <cell r="B333">
            <v>60388</v>
          </cell>
        </row>
        <row r="334">
          <cell r="B334">
            <v>60626</v>
          </cell>
        </row>
        <row r="335">
          <cell r="B335">
            <v>64279</v>
          </cell>
        </row>
        <row r="336">
          <cell r="B336">
            <v>64014</v>
          </cell>
        </row>
        <row r="337">
          <cell r="B337">
            <v>64017</v>
          </cell>
        </row>
        <row r="338">
          <cell r="B338">
            <v>60633</v>
          </cell>
        </row>
        <row r="339">
          <cell r="B339">
            <v>60753</v>
          </cell>
        </row>
        <row r="340">
          <cell r="B340">
            <v>60991</v>
          </cell>
        </row>
        <row r="341">
          <cell r="B341">
            <v>64645</v>
          </cell>
        </row>
        <row r="342">
          <cell r="B342">
            <v>64392</v>
          </cell>
        </row>
        <row r="343">
          <cell r="B343">
            <v>64395</v>
          </cell>
        </row>
        <row r="344">
          <cell r="B344">
            <v>60998</v>
          </cell>
        </row>
        <row r="345">
          <cell r="B345">
            <v>61118</v>
          </cell>
        </row>
        <row r="346">
          <cell r="B346">
            <v>61356</v>
          </cell>
        </row>
        <row r="347">
          <cell r="B347">
            <v>65010</v>
          </cell>
        </row>
        <row r="348">
          <cell r="B348">
            <v>64749</v>
          </cell>
        </row>
        <row r="349">
          <cell r="B349">
            <v>64752</v>
          </cell>
        </row>
        <row r="350">
          <cell r="B350">
            <v>61363</v>
          </cell>
        </row>
        <row r="351">
          <cell r="B351">
            <v>61484</v>
          </cell>
        </row>
        <row r="352">
          <cell r="B352">
            <v>61722</v>
          </cell>
        </row>
        <row r="353">
          <cell r="B353">
            <v>65375</v>
          </cell>
        </row>
        <row r="354">
          <cell r="B354">
            <v>65106</v>
          </cell>
        </row>
        <row r="355">
          <cell r="B355">
            <v>65109</v>
          </cell>
        </row>
        <row r="356">
          <cell r="B356">
            <v>61729</v>
          </cell>
        </row>
        <row r="357">
          <cell r="B357">
            <v>61849</v>
          </cell>
        </row>
        <row r="358">
          <cell r="B358">
            <v>62087</v>
          </cell>
        </row>
        <row r="359">
          <cell r="B359">
            <v>65740</v>
          </cell>
        </row>
        <row r="360">
          <cell r="B360">
            <v>65484</v>
          </cell>
        </row>
        <row r="361">
          <cell r="B361">
            <v>65487</v>
          </cell>
        </row>
        <row r="362">
          <cell r="B362">
            <v>62094</v>
          </cell>
        </row>
        <row r="363">
          <cell r="B363">
            <v>62214</v>
          </cell>
        </row>
        <row r="364">
          <cell r="B364">
            <v>62452</v>
          </cell>
        </row>
        <row r="365">
          <cell r="B365">
            <v>66106</v>
          </cell>
        </row>
        <row r="366">
          <cell r="B366">
            <v>65841</v>
          </cell>
        </row>
        <row r="367">
          <cell r="B367">
            <v>65844</v>
          </cell>
        </row>
        <row r="368">
          <cell r="B368">
            <v>62459</v>
          </cell>
        </row>
        <row r="369">
          <cell r="B369">
            <v>62579</v>
          </cell>
        </row>
        <row r="370">
          <cell r="B370">
            <v>62817</v>
          </cell>
        </row>
        <row r="371">
          <cell r="B371">
            <v>66471</v>
          </cell>
        </row>
        <row r="372">
          <cell r="B372">
            <v>66198</v>
          </cell>
        </row>
        <row r="373">
          <cell r="B373">
            <v>66201</v>
          </cell>
        </row>
        <row r="374">
          <cell r="B374">
            <v>62824</v>
          </cell>
        </row>
        <row r="375">
          <cell r="B375">
            <v>62945</v>
          </cell>
        </row>
        <row r="376">
          <cell r="B376">
            <v>63183</v>
          </cell>
        </row>
        <row r="377">
          <cell r="B377">
            <v>66836</v>
          </cell>
        </row>
        <row r="378">
          <cell r="B378">
            <v>66583</v>
          </cell>
        </row>
        <row r="379">
          <cell r="B379">
            <v>66586</v>
          </cell>
        </row>
        <row r="380">
          <cell r="B380">
            <v>63190</v>
          </cell>
        </row>
        <row r="381">
          <cell r="B381">
            <v>63310</v>
          </cell>
        </row>
        <row r="382">
          <cell r="B382">
            <v>63548</v>
          </cell>
        </row>
        <row r="383">
          <cell r="B383">
            <v>67201</v>
          </cell>
        </row>
        <row r="384">
          <cell r="B384">
            <v>66933</v>
          </cell>
        </row>
        <row r="385">
          <cell r="B385">
            <v>66936</v>
          </cell>
        </row>
        <row r="386">
          <cell r="B386">
            <v>63555</v>
          </cell>
        </row>
        <row r="387">
          <cell r="B387">
            <v>63675</v>
          </cell>
        </row>
        <row r="388">
          <cell r="B388">
            <v>63913</v>
          </cell>
        </row>
        <row r="389">
          <cell r="B389">
            <v>67567</v>
          </cell>
        </row>
        <row r="390">
          <cell r="B390">
            <v>67290</v>
          </cell>
        </row>
        <row r="391">
          <cell r="B391">
            <v>67293</v>
          </cell>
        </row>
        <row r="392">
          <cell r="B392">
            <v>63920</v>
          </cell>
        </row>
        <row r="393">
          <cell r="B393">
            <v>64040</v>
          </cell>
        </row>
        <row r="394">
          <cell r="B394">
            <v>64278</v>
          </cell>
        </row>
        <row r="395">
          <cell r="B395">
            <v>67932</v>
          </cell>
        </row>
        <row r="396">
          <cell r="B396">
            <v>67675</v>
          </cell>
        </row>
        <row r="397">
          <cell r="B397">
            <v>67678</v>
          </cell>
        </row>
        <row r="398">
          <cell r="B398">
            <v>64285</v>
          </cell>
        </row>
        <row r="399">
          <cell r="B399">
            <v>64406</v>
          </cell>
        </row>
        <row r="400">
          <cell r="B400">
            <v>64644</v>
          </cell>
        </row>
        <row r="401">
          <cell r="B401">
            <v>68297</v>
          </cell>
        </row>
        <row r="402">
          <cell r="B402">
            <v>68025</v>
          </cell>
        </row>
        <row r="403">
          <cell r="B403">
            <v>68028</v>
          </cell>
        </row>
        <row r="404">
          <cell r="B404">
            <v>64651</v>
          </cell>
        </row>
        <row r="405">
          <cell r="B405">
            <v>64771</v>
          </cell>
        </row>
        <row r="406">
          <cell r="B406">
            <v>65009</v>
          </cell>
        </row>
        <row r="407">
          <cell r="B407">
            <v>68662</v>
          </cell>
        </row>
        <row r="408">
          <cell r="B408">
            <v>68410</v>
          </cell>
        </row>
        <row r="409">
          <cell r="B409">
            <v>68413</v>
          </cell>
        </row>
        <row r="410">
          <cell r="B410">
            <v>65016</v>
          </cell>
        </row>
        <row r="411">
          <cell r="B411">
            <v>65136</v>
          </cell>
        </row>
        <row r="412">
          <cell r="B412">
            <v>65374</v>
          </cell>
        </row>
        <row r="413">
          <cell r="B413">
            <v>69028</v>
          </cell>
        </row>
        <row r="414">
          <cell r="B414">
            <v>68767</v>
          </cell>
        </row>
        <row r="415">
          <cell r="B415">
            <v>68770</v>
          </cell>
        </row>
        <row r="416">
          <cell r="B416">
            <v>65381</v>
          </cell>
        </row>
        <row r="417">
          <cell r="B417">
            <v>65501</v>
          </cell>
        </row>
        <row r="418">
          <cell r="B418">
            <v>65739</v>
          </cell>
        </row>
        <row r="419">
          <cell r="B419">
            <v>69393</v>
          </cell>
        </row>
        <row r="420">
          <cell r="B420">
            <v>69124</v>
          </cell>
        </row>
        <row r="421">
          <cell r="B421">
            <v>69127</v>
          </cell>
        </row>
        <row r="422">
          <cell r="B422">
            <v>65746</v>
          </cell>
        </row>
        <row r="423">
          <cell r="B423">
            <v>65867</v>
          </cell>
        </row>
        <row r="424">
          <cell r="B424">
            <v>66105</v>
          </cell>
        </row>
        <row r="425">
          <cell r="B425">
            <v>69758</v>
          </cell>
        </row>
        <row r="426">
          <cell r="B426">
            <v>69502</v>
          </cell>
        </row>
        <row r="427">
          <cell r="B427">
            <v>69505</v>
          </cell>
        </row>
        <row r="428">
          <cell r="B428">
            <v>66112</v>
          </cell>
        </row>
        <row r="429">
          <cell r="B429">
            <v>66232</v>
          </cell>
        </row>
        <row r="430">
          <cell r="B430">
            <v>66470</v>
          </cell>
        </row>
        <row r="431">
          <cell r="B431">
            <v>70123</v>
          </cell>
        </row>
        <row r="432">
          <cell r="B432">
            <v>69859</v>
          </cell>
        </row>
        <row r="433">
          <cell r="B433">
            <v>69862</v>
          </cell>
        </row>
        <row r="434">
          <cell r="B434">
            <v>66477</v>
          </cell>
        </row>
        <row r="435">
          <cell r="B435">
            <v>66597</v>
          </cell>
        </row>
        <row r="436">
          <cell r="B436">
            <v>66835</v>
          </cell>
        </row>
        <row r="437">
          <cell r="B437">
            <v>70489</v>
          </cell>
        </row>
        <row r="438">
          <cell r="B438">
            <v>70216</v>
          </cell>
        </row>
        <row r="439">
          <cell r="B439">
            <v>70219</v>
          </cell>
        </row>
        <row r="440">
          <cell r="B440">
            <v>66842</v>
          </cell>
        </row>
        <row r="441">
          <cell r="B441">
            <v>66962</v>
          </cell>
        </row>
        <row r="442">
          <cell r="B442">
            <v>67200</v>
          </cell>
        </row>
        <row r="443">
          <cell r="B443">
            <v>70854</v>
          </cell>
        </row>
        <row r="444">
          <cell r="B444">
            <v>70594</v>
          </cell>
        </row>
        <row r="445">
          <cell r="B445">
            <v>70597</v>
          </cell>
        </row>
        <row r="446">
          <cell r="B446">
            <v>67207</v>
          </cell>
        </row>
        <row r="447">
          <cell r="B447">
            <v>67328</v>
          </cell>
        </row>
        <row r="448">
          <cell r="B448">
            <v>67566</v>
          </cell>
        </row>
        <row r="449">
          <cell r="B449">
            <v>71219</v>
          </cell>
        </row>
        <row r="450">
          <cell r="B450">
            <v>70951</v>
          </cell>
        </row>
        <row r="451">
          <cell r="B451">
            <v>70954</v>
          </cell>
        </row>
        <row r="452">
          <cell r="B452">
            <v>67573</v>
          </cell>
        </row>
        <row r="453">
          <cell r="B453">
            <v>67693</v>
          </cell>
        </row>
        <row r="454">
          <cell r="B454">
            <v>67931</v>
          </cell>
        </row>
        <row r="455">
          <cell r="B455">
            <v>71584</v>
          </cell>
        </row>
        <row r="456">
          <cell r="B456">
            <v>71336</v>
          </cell>
        </row>
        <row r="457">
          <cell r="B457">
            <v>71339</v>
          </cell>
        </row>
        <row r="458">
          <cell r="B458">
            <v>67938</v>
          </cell>
        </row>
        <row r="459">
          <cell r="B459">
            <v>68058</v>
          </cell>
        </row>
        <row r="460">
          <cell r="B460">
            <v>68296</v>
          </cell>
        </row>
        <row r="461">
          <cell r="B461">
            <v>71950</v>
          </cell>
        </row>
        <row r="462">
          <cell r="B462">
            <v>71693</v>
          </cell>
        </row>
        <row r="463">
          <cell r="B463">
            <v>71696</v>
          </cell>
        </row>
        <row r="464">
          <cell r="B464">
            <v>68303</v>
          </cell>
        </row>
        <row r="465">
          <cell r="B465">
            <v>68423</v>
          </cell>
        </row>
        <row r="466">
          <cell r="B466">
            <v>68661</v>
          </cell>
        </row>
        <row r="467">
          <cell r="B467">
            <v>72315</v>
          </cell>
        </row>
        <row r="468">
          <cell r="B468">
            <v>72043</v>
          </cell>
        </row>
        <row r="469">
          <cell r="B469">
            <v>72046</v>
          </cell>
        </row>
        <row r="470">
          <cell r="B470">
            <v>68668</v>
          </cell>
        </row>
        <row r="471">
          <cell r="B471">
            <v>68789</v>
          </cell>
        </row>
        <row r="472">
          <cell r="B472">
            <v>69027</v>
          </cell>
        </row>
        <row r="473">
          <cell r="B473">
            <v>72680</v>
          </cell>
        </row>
        <row r="474">
          <cell r="B474">
            <v>72428</v>
          </cell>
        </row>
        <row r="475">
          <cell r="B475">
            <v>72431</v>
          </cell>
        </row>
        <row r="476">
          <cell r="B476">
            <v>69034</v>
          </cell>
        </row>
        <row r="477">
          <cell r="B477">
            <v>69154</v>
          </cell>
        </row>
        <row r="478">
          <cell r="B478">
            <v>69392</v>
          </cell>
        </row>
        <row r="479">
          <cell r="B479">
            <v>73045</v>
          </cell>
        </row>
        <row r="480">
          <cell r="B480">
            <v>72785</v>
          </cell>
        </row>
        <row r="481">
          <cell r="B481">
            <v>72788</v>
          </cell>
        </row>
        <row r="482">
          <cell r="B482">
            <v>69399</v>
          </cell>
        </row>
        <row r="483">
          <cell r="B483">
            <v>69519</v>
          </cell>
        </row>
        <row r="484">
          <cell r="B484">
            <v>69757</v>
          </cell>
        </row>
        <row r="485">
          <cell r="B485">
            <v>73410</v>
          </cell>
        </row>
        <row r="486">
          <cell r="B486">
            <v>73135</v>
          </cell>
        </row>
        <row r="487">
          <cell r="B487">
            <v>73138</v>
          </cell>
        </row>
        <row r="488">
          <cell r="B488">
            <v>69764</v>
          </cell>
        </row>
        <row r="489">
          <cell r="B489">
            <v>69884</v>
          </cell>
        </row>
        <row r="490">
          <cell r="B490">
            <v>70122</v>
          </cell>
        </row>
        <row r="491">
          <cell r="B491">
            <v>73775</v>
          </cell>
        </row>
        <row r="492">
          <cell r="B492">
            <v>73520</v>
          </cell>
        </row>
        <row r="493">
          <cell r="B493">
            <v>73523</v>
          </cell>
        </row>
        <row r="494">
          <cell r="B494">
            <v>70129</v>
          </cell>
        </row>
        <row r="495">
          <cell r="B495">
            <v>70250</v>
          </cell>
        </row>
        <row r="496">
          <cell r="B496">
            <v>70488</v>
          </cell>
        </row>
        <row r="497">
          <cell r="B497">
            <v>74140</v>
          </cell>
        </row>
        <row r="498">
          <cell r="B498">
            <v>73877</v>
          </cell>
        </row>
        <row r="499">
          <cell r="B499">
            <v>73880</v>
          </cell>
        </row>
        <row r="500">
          <cell r="B500">
            <v>70495</v>
          </cell>
        </row>
        <row r="501">
          <cell r="B501">
            <v>70615</v>
          </cell>
        </row>
        <row r="502">
          <cell r="B502">
            <v>70853</v>
          </cell>
        </row>
        <row r="503">
          <cell r="B503">
            <v>74505</v>
          </cell>
        </row>
        <row r="504">
          <cell r="B504">
            <v>74227</v>
          </cell>
        </row>
        <row r="505">
          <cell r="B505">
            <v>74230</v>
          </cell>
        </row>
        <row r="506">
          <cell r="B506">
            <v>70860</v>
          </cell>
        </row>
        <row r="507">
          <cell r="B507">
            <v>70980</v>
          </cell>
        </row>
        <row r="508">
          <cell r="B508">
            <v>71218</v>
          </cell>
        </row>
        <row r="509">
          <cell r="B509">
            <v>74871</v>
          </cell>
        </row>
        <row r="510">
          <cell r="B510">
            <v>74612</v>
          </cell>
        </row>
        <row r="511">
          <cell r="B511">
            <v>74615</v>
          </cell>
        </row>
        <row r="512">
          <cell r="B512">
            <v>71225</v>
          </cell>
        </row>
        <row r="513">
          <cell r="B513">
            <v>71345</v>
          </cell>
        </row>
        <row r="514">
          <cell r="B514">
            <v>71583</v>
          </cell>
        </row>
        <row r="515">
          <cell r="B515">
            <v>75236</v>
          </cell>
        </row>
        <row r="516">
          <cell r="B516">
            <v>74969</v>
          </cell>
        </row>
        <row r="517">
          <cell r="B517">
            <v>74972</v>
          </cell>
        </row>
        <row r="518">
          <cell r="B518">
            <v>71590</v>
          </cell>
        </row>
        <row r="519">
          <cell r="B519">
            <v>71711</v>
          </cell>
        </row>
        <row r="520">
          <cell r="B520">
            <v>71949</v>
          </cell>
        </row>
        <row r="521">
          <cell r="B521">
            <v>75601</v>
          </cell>
        </row>
        <row r="522">
          <cell r="B522">
            <v>75347</v>
          </cell>
        </row>
        <row r="523">
          <cell r="B523">
            <v>75350</v>
          </cell>
        </row>
        <row r="524">
          <cell r="B524">
            <v>71956</v>
          </cell>
        </row>
        <row r="525">
          <cell r="B525">
            <v>72076</v>
          </cell>
        </row>
        <row r="526">
          <cell r="B526">
            <v>72314</v>
          </cell>
        </row>
        <row r="527">
          <cell r="B527">
            <v>75966</v>
          </cell>
        </row>
        <row r="528">
          <cell r="B528">
            <v>75704</v>
          </cell>
        </row>
        <row r="529">
          <cell r="B529">
            <v>75707</v>
          </cell>
        </row>
        <row r="530">
          <cell r="B530">
            <v>72321</v>
          </cell>
        </row>
        <row r="531">
          <cell r="B531">
            <v>72441</v>
          </cell>
        </row>
        <row r="532">
          <cell r="B532">
            <v>72679</v>
          </cell>
        </row>
        <row r="533">
          <cell r="B533">
            <v>76332</v>
          </cell>
        </row>
        <row r="534">
          <cell r="B534">
            <v>76061</v>
          </cell>
        </row>
        <row r="535">
          <cell r="B535">
            <v>76064</v>
          </cell>
        </row>
        <row r="536">
          <cell r="B536">
            <v>72686</v>
          </cell>
        </row>
        <row r="537">
          <cell r="B537">
            <v>72806</v>
          </cell>
        </row>
        <row r="538">
          <cell r="B538">
            <v>73044</v>
          </cell>
        </row>
        <row r="539">
          <cell r="B539">
            <v>76697</v>
          </cell>
        </row>
        <row r="540">
          <cell r="B540">
            <v>76446</v>
          </cell>
        </row>
        <row r="541">
          <cell r="B541">
            <v>76449</v>
          </cell>
        </row>
        <row r="542">
          <cell r="B542">
            <v>73051</v>
          </cell>
        </row>
        <row r="543">
          <cell r="B543">
            <v>73171</v>
          </cell>
        </row>
        <row r="544">
          <cell r="B544">
            <v>73409</v>
          </cell>
        </row>
        <row r="545">
          <cell r="B545">
            <v>77062</v>
          </cell>
        </row>
        <row r="546">
          <cell r="B546">
            <v>76796</v>
          </cell>
        </row>
        <row r="547">
          <cell r="B547">
            <v>76799</v>
          </cell>
        </row>
        <row r="548">
          <cell r="B548">
            <v>73416</v>
          </cell>
        </row>
        <row r="549">
          <cell r="B549">
            <v>73536</v>
          </cell>
        </row>
        <row r="550">
          <cell r="B550">
            <v>73774</v>
          </cell>
        </row>
        <row r="551">
          <cell r="B551">
            <v>77427</v>
          </cell>
        </row>
        <row r="552">
          <cell r="B552">
            <v>77153</v>
          </cell>
        </row>
        <row r="553">
          <cell r="B553">
            <v>77156</v>
          </cell>
        </row>
        <row r="554">
          <cell r="B554">
            <v>73781</v>
          </cell>
        </row>
        <row r="555">
          <cell r="B555">
            <v>73901</v>
          </cell>
        </row>
        <row r="556">
          <cell r="B556">
            <v>74139</v>
          </cell>
        </row>
        <row r="557">
          <cell r="B557">
            <v>77793</v>
          </cell>
        </row>
        <row r="558">
          <cell r="B558">
            <v>77538</v>
          </cell>
        </row>
        <row r="559">
          <cell r="B559">
            <v>77541</v>
          </cell>
        </row>
        <row r="560">
          <cell r="B560">
            <v>74146</v>
          </cell>
        </row>
        <row r="561">
          <cell r="B561">
            <v>74266</v>
          </cell>
        </row>
        <row r="562">
          <cell r="B562">
            <v>74504</v>
          </cell>
        </row>
        <row r="563">
          <cell r="B563">
            <v>78158</v>
          </cell>
        </row>
        <row r="564">
          <cell r="B564">
            <v>77888</v>
          </cell>
        </row>
        <row r="565">
          <cell r="B565">
            <v>77891</v>
          </cell>
        </row>
        <row r="566">
          <cell r="B566">
            <v>74511</v>
          </cell>
        </row>
        <row r="567">
          <cell r="B567">
            <v>74632</v>
          </cell>
        </row>
        <row r="568">
          <cell r="B568">
            <v>74870</v>
          </cell>
        </row>
        <row r="569">
          <cell r="B569">
            <v>78523</v>
          </cell>
        </row>
        <row r="570">
          <cell r="B570">
            <v>78273</v>
          </cell>
        </row>
        <row r="571">
          <cell r="B571">
            <v>78276</v>
          </cell>
        </row>
        <row r="572">
          <cell r="B572">
            <v>74877</v>
          </cell>
        </row>
        <row r="573">
          <cell r="B573">
            <v>74997</v>
          </cell>
        </row>
        <row r="574">
          <cell r="B574">
            <v>75235</v>
          </cell>
        </row>
        <row r="575">
          <cell r="B575">
            <v>78888</v>
          </cell>
        </row>
        <row r="576">
          <cell r="B576">
            <v>78630</v>
          </cell>
        </row>
        <row r="577">
          <cell r="B577">
            <v>78633</v>
          </cell>
        </row>
        <row r="578">
          <cell r="B578">
            <v>75242</v>
          </cell>
        </row>
        <row r="579">
          <cell r="B579">
            <v>75362</v>
          </cell>
        </row>
        <row r="580">
          <cell r="B580">
            <v>75600</v>
          </cell>
        </row>
        <row r="581">
          <cell r="B581">
            <v>79254</v>
          </cell>
        </row>
        <row r="582">
          <cell r="B582">
            <v>78980</v>
          </cell>
        </row>
        <row r="583">
          <cell r="B583">
            <v>78983</v>
          </cell>
        </row>
        <row r="584">
          <cell r="B584">
            <v>75607</v>
          </cell>
        </row>
        <row r="585">
          <cell r="B585">
            <v>75727</v>
          </cell>
        </row>
        <row r="586">
          <cell r="B586">
            <v>75965</v>
          </cell>
        </row>
        <row r="587">
          <cell r="B587">
            <v>79619</v>
          </cell>
        </row>
        <row r="588">
          <cell r="B588">
            <v>79365</v>
          </cell>
        </row>
        <row r="589">
          <cell r="B589">
            <v>79368</v>
          </cell>
        </row>
        <row r="590">
          <cell r="B590">
            <v>75972</v>
          </cell>
        </row>
        <row r="591">
          <cell r="B591">
            <v>76093</v>
          </cell>
        </row>
        <row r="592">
          <cell r="B592">
            <v>76331</v>
          </cell>
        </row>
        <row r="593">
          <cell r="B593">
            <v>79984</v>
          </cell>
        </row>
        <row r="594">
          <cell r="B594">
            <v>79722</v>
          </cell>
        </row>
        <row r="595">
          <cell r="B595">
            <v>79725</v>
          </cell>
        </row>
        <row r="596">
          <cell r="B596">
            <v>76338</v>
          </cell>
        </row>
        <row r="597">
          <cell r="B597">
            <v>76458</v>
          </cell>
        </row>
        <row r="598">
          <cell r="B598">
            <v>76696</v>
          </cell>
        </row>
        <row r="599">
          <cell r="B599">
            <v>80349</v>
          </cell>
        </row>
        <row r="600">
          <cell r="B600">
            <v>80072</v>
          </cell>
        </row>
        <row r="601">
          <cell r="B601">
            <v>80075</v>
          </cell>
        </row>
        <row r="602">
          <cell r="B602">
            <v>76703</v>
          </cell>
        </row>
        <row r="603">
          <cell r="B603">
            <v>76823</v>
          </cell>
        </row>
        <row r="604">
          <cell r="B604">
            <v>77061</v>
          </cell>
        </row>
        <row r="605">
          <cell r="B605">
            <v>80715</v>
          </cell>
        </row>
        <row r="606">
          <cell r="B606">
            <v>80457</v>
          </cell>
        </row>
        <row r="607">
          <cell r="B607">
            <v>80460</v>
          </cell>
        </row>
        <row r="608">
          <cell r="B608">
            <v>77068</v>
          </cell>
        </row>
        <row r="609">
          <cell r="B609">
            <v>77188</v>
          </cell>
        </row>
        <row r="610">
          <cell r="B610">
            <v>77426</v>
          </cell>
        </row>
        <row r="611">
          <cell r="B611">
            <v>81080</v>
          </cell>
        </row>
        <row r="612">
          <cell r="B612">
            <v>80814</v>
          </cell>
        </row>
        <row r="613">
          <cell r="B613">
            <v>80817</v>
          </cell>
        </row>
        <row r="614">
          <cell r="B614">
            <v>77433</v>
          </cell>
        </row>
        <row r="615">
          <cell r="B615">
            <v>77554</v>
          </cell>
        </row>
        <row r="616">
          <cell r="B616">
            <v>77792</v>
          </cell>
        </row>
        <row r="617">
          <cell r="B617">
            <v>81445</v>
          </cell>
        </row>
        <row r="618">
          <cell r="B618">
            <v>81171</v>
          </cell>
        </row>
        <row r="619">
          <cell r="B619">
            <v>81174</v>
          </cell>
        </row>
        <row r="620">
          <cell r="B620">
            <v>77799</v>
          </cell>
        </row>
        <row r="621">
          <cell r="B621">
            <v>77919</v>
          </cell>
        </row>
        <row r="622">
          <cell r="B622">
            <v>78157</v>
          </cell>
        </row>
        <row r="623">
          <cell r="B623">
            <v>81810</v>
          </cell>
        </row>
        <row r="624">
          <cell r="B624">
            <v>81549</v>
          </cell>
        </row>
        <row r="625">
          <cell r="B625">
            <v>81552</v>
          </cell>
        </row>
        <row r="626">
          <cell r="B626">
            <v>78164</v>
          </cell>
        </row>
        <row r="627">
          <cell r="B627">
            <v>78284</v>
          </cell>
        </row>
        <row r="628">
          <cell r="B628">
            <v>78522</v>
          </cell>
        </row>
        <row r="629">
          <cell r="B629">
            <v>82176</v>
          </cell>
        </row>
        <row r="630">
          <cell r="B630">
            <v>81906</v>
          </cell>
        </row>
        <row r="631">
          <cell r="B631">
            <v>81909</v>
          </cell>
        </row>
        <row r="632">
          <cell r="B632">
            <v>78529</v>
          </cell>
        </row>
        <row r="633">
          <cell r="B633">
            <v>78649</v>
          </cell>
        </row>
        <row r="634">
          <cell r="B634">
            <v>78887</v>
          </cell>
        </row>
        <row r="635">
          <cell r="B635">
            <v>82541</v>
          </cell>
        </row>
        <row r="636">
          <cell r="B636">
            <v>82291</v>
          </cell>
        </row>
        <row r="637">
          <cell r="B637">
            <v>82294</v>
          </cell>
        </row>
        <row r="638">
          <cell r="B638">
            <v>78894</v>
          </cell>
        </row>
        <row r="639">
          <cell r="B639">
            <v>79015</v>
          </cell>
        </row>
        <row r="640">
          <cell r="B640">
            <v>79253</v>
          </cell>
        </row>
        <row r="641">
          <cell r="B641">
            <v>82906</v>
          </cell>
        </row>
        <row r="642">
          <cell r="B642">
            <v>82648</v>
          </cell>
        </row>
        <row r="643">
          <cell r="B643">
            <v>82651</v>
          </cell>
        </row>
        <row r="644">
          <cell r="B644">
            <v>79260</v>
          </cell>
        </row>
        <row r="645">
          <cell r="B645">
            <v>79380</v>
          </cell>
        </row>
        <row r="646">
          <cell r="B646">
            <v>79618</v>
          </cell>
        </row>
        <row r="647">
          <cell r="B647">
            <v>83271</v>
          </cell>
        </row>
        <row r="648">
          <cell r="B648">
            <v>82998</v>
          </cell>
        </row>
        <row r="649">
          <cell r="B649">
            <v>83001</v>
          </cell>
        </row>
        <row r="650">
          <cell r="B650">
            <v>79625</v>
          </cell>
        </row>
        <row r="651">
          <cell r="B651">
            <v>79745</v>
          </cell>
        </row>
        <row r="652">
          <cell r="B652">
            <v>79983</v>
          </cell>
        </row>
        <row r="653">
          <cell r="B653">
            <v>83637</v>
          </cell>
        </row>
        <row r="654">
          <cell r="B654">
            <v>83383</v>
          </cell>
        </row>
        <row r="655">
          <cell r="B655">
            <v>83386</v>
          </cell>
        </row>
        <row r="656">
          <cell r="B656">
            <v>79990</v>
          </cell>
        </row>
        <row r="657">
          <cell r="B657">
            <v>80110</v>
          </cell>
        </row>
        <row r="658">
          <cell r="B658">
            <v>80348</v>
          </cell>
        </row>
        <row r="659">
          <cell r="B659">
            <v>84002</v>
          </cell>
        </row>
        <row r="660">
          <cell r="B660">
            <v>83740</v>
          </cell>
        </row>
        <row r="661">
          <cell r="B661">
            <v>83743</v>
          </cell>
        </row>
        <row r="662">
          <cell r="B662">
            <v>80355</v>
          </cell>
        </row>
        <row r="663">
          <cell r="B663">
            <v>80476</v>
          </cell>
        </row>
        <row r="664">
          <cell r="B664">
            <v>80714</v>
          </cell>
        </row>
        <row r="665">
          <cell r="B665">
            <v>84367</v>
          </cell>
        </row>
        <row r="666">
          <cell r="B666">
            <v>84090</v>
          </cell>
        </row>
        <row r="667">
          <cell r="B667">
            <v>84093</v>
          </cell>
        </row>
        <row r="668">
          <cell r="B668">
            <v>80721</v>
          </cell>
        </row>
        <row r="669">
          <cell r="B669">
            <v>80841</v>
          </cell>
        </row>
        <row r="670">
          <cell r="B670">
            <v>81079</v>
          </cell>
        </row>
        <row r="671">
          <cell r="B671">
            <v>84732</v>
          </cell>
        </row>
        <row r="672">
          <cell r="B672">
            <v>84475</v>
          </cell>
        </row>
        <row r="673">
          <cell r="B673">
            <v>84478</v>
          </cell>
        </row>
        <row r="674">
          <cell r="B674">
            <v>81086</v>
          </cell>
        </row>
        <row r="675">
          <cell r="B675">
            <v>81206</v>
          </cell>
        </row>
        <row r="676">
          <cell r="B676">
            <v>81444</v>
          </cell>
        </row>
        <row r="677">
          <cell r="B677">
            <v>85098</v>
          </cell>
        </row>
        <row r="678">
          <cell r="B678">
            <v>84832</v>
          </cell>
        </row>
        <row r="679">
          <cell r="B679">
            <v>84835</v>
          </cell>
        </row>
        <row r="680">
          <cell r="B680">
            <v>81451</v>
          </cell>
        </row>
        <row r="681">
          <cell r="B681">
            <v>81571</v>
          </cell>
        </row>
        <row r="682">
          <cell r="B682">
            <v>81809</v>
          </cell>
        </row>
        <row r="683">
          <cell r="B683">
            <v>85463</v>
          </cell>
        </row>
        <row r="684">
          <cell r="B684">
            <v>85210</v>
          </cell>
        </row>
        <row r="685">
          <cell r="B685">
            <v>85213</v>
          </cell>
        </row>
        <row r="686">
          <cell r="B686">
            <v>81816</v>
          </cell>
        </row>
        <row r="687">
          <cell r="B687">
            <v>81937</v>
          </cell>
        </row>
        <row r="688">
          <cell r="B688">
            <v>82175</v>
          </cell>
        </row>
        <row r="689">
          <cell r="B689">
            <v>85828</v>
          </cell>
        </row>
        <row r="690">
          <cell r="B690">
            <v>85567</v>
          </cell>
        </row>
        <row r="691">
          <cell r="B691">
            <v>85570</v>
          </cell>
        </row>
        <row r="692">
          <cell r="B692">
            <v>82182</v>
          </cell>
        </row>
        <row r="693">
          <cell r="B693">
            <v>82302</v>
          </cell>
        </row>
        <row r="694">
          <cell r="B694">
            <v>82540</v>
          </cell>
        </row>
        <row r="695">
          <cell r="B695">
            <v>86193</v>
          </cell>
        </row>
        <row r="696">
          <cell r="B696">
            <v>85924</v>
          </cell>
        </row>
        <row r="697">
          <cell r="B697">
            <v>85927</v>
          </cell>
        </row>
        <row r="698">
          <cell r="B698">
            <v>82547</v>
          </cell>
        </row>
        <row r="699">
          <cell r="B699">
            <v>82667</v>
          </cell>
        </row>
        <row r="700">
          <cell r="B700">
            <v>82905</v>
          </cell>
        </row>
        <row r="701">
          <cell r="B701">
            <v>86559</v>
          </cell>
        </row>
        <row r="702">
          <cell r="B702">
            <v>86309</v>
          </cell>
        </row>
        <row r="703">
          <cell r="B703">
            <v>86312</v>
          </cell>
        </row>
        <row r="704">
          <cell r="B704">
            <v>82912</v>
          </cell>
        </row>
        <row r="705">
          <cell r="B705">
            <v>83032</v>
          </cell>
        </row>
        <row r="706">
          <cell r="B706">
            <v>83270</v>
          </cell>
        </row>
        <row r="707">
          <cell r="B707">
            <v>86924</v>
          </cell>
        </row>
        <row r="708">
          <cell r="B708">
            <v>86659</v>
          </cell>
        </row>
        <row r="709">
          <cell r="B709">
            <v>86662</v>
          </cell>
        </row>
        <row r="710">
          <cell r="B710">
            <v>83277</v>
          </cell>
        </row>
        <row r="711">
          <cell r="B711">
            <v>83398</v>
          </cell>
        </row>
        <row r="712">
          <cell r="B712">
            <v>83636</v>
          </cell>
        </row>
        <row r="713">
          <cell r="B713">
            <v>87289</v>
          </cell>
        </row>
        <row r="714">
          <cell r="B714">
            <v>87016</v>
          </cell>
        </row>
        <row r="715">
          <cell r="B715">
            <v>87019</v>
          </cell>
        </row>
        <row r="716">
          <cell r="B716">
            <v>83643</v>
          </cell>
        </row>
        <row r="717">
          <cell r="B717">
            <v>83763</v>
          </cell>
        </row>
        <row r="718">
          <cell r="B718">
            <v>84001</v>
          </cell>
        </row>
        <row r="719">
          <cell r="B719">
            <v>87654</v>
          </cell>
        </row>
        <row r="720">
          <cell r="B720">
            <v>87401</v>
          </cell>
        </row>
        <row r="721">
          <cell r="B721">
            <v>87404</v>
          </cell>
        </row>
        <row r="722">
          <cell r="B722">
            <v>84008</v>
          </cell>
        </row>
        <row r="723">
          <cell r="B723">
            <v>84128</v>
          </cell>
        </row>
        <row r="724">
          <cell r="B724">
            <v>84366</v>
          </cell>
        </row>
        <row r="725">
          <cell r="B725">
            <v>88020</v>
          </cell>
        </row>
        <row r="726">
          <cell r="B726">
            <v>87751</v>
          </cell>
        </row>
        <row r="727">
          <cell r="B727">
            <v>87754</v>
          </cell>
        </row>
        <row r="728">
          <cell r="B728">
            <v>84373</v>
          </cell>
        </row>
        <row r="729">
          <cell r="B729">
            <v>84493</v>
          </cell>
        </row>
        <row r="730">
          <cell r="B730">
            <v>84731</v>
          </cell>
        </row>
        <row r="731">
          <cell r="B731">
            <v>88385</v>
          </cell>
        </row>
        <row r="732">
          <cell r="B732">
            <v>88108</v>
          </cell>
        </row>
        <row r="733">
          <cell r="B733">
            <v>88111</v>
          </cell>
        </row>
        <row r="734">
          <cell r="B734">
            <v>84738</v>
          </cell>
        </row>
        <row r="735">
          <cell r="B735">
            <v>84859</v>
          </cell>
        </row>
        <row r="736">
          <cell r="B736">
            <v>85097</v>
          </cell>
        </row>
        <row r="737">
          <cell r="B737">
            <v>88750</v>
          </cell>
        </row>
        <row r="738">
          <cell r="B738">
            <v>88493</v>
          </cell>
        </row>
        <row r="739">
          <cell r="B739">
            <v>88496</v>
          </cell>
        </row>
        <row r="740">
          <cell r="B740">
            <v>85104</v>
          </cell>
        </row>
        <row r="741">
          <cell r="B741">
            <v>85224</v>
          </cell>
        </row>
        <row r="742">
          <cell r="B742">
            <v>85462</v>
          </cell>
        </row>
        <row r="743">
          <cell r="B743">
            <v>89115</v>
          </cell>
        </row>
        <row r="744">
          <cell r="B744">
            <v>88843</v>
          </cell>
        </row>
        <row r="745">
          <cell r="B745">
            <v>88846</v>
          </cell>
        </row>
        <row r="746">
          <cell r="B746">
            <v>85469</v>
          </cell>
        </row>
        <row r="747">
          <cell r="B747">
            <v>85589</v>
          </cell>
        </row>
        <row r="748">
          <cell r="B748">
            <v>85827</v>
          </cell>
        </row>
        <row r="749">
          <cell r="B749">
            <v>89481</v>
          </cell>
        </row>
        <row r="750">
          <cell r="B750">
            <v>89228</v>
          </cell>
        </row>
        <row r="751">
          <cell r="B751">
            <v>89231</v>
          </cell>
        </row>
        <row r="752">
          <cell r="B752">
            <v>85834</v>
          </cell>
        </row>
        <row r="753">
          <cell r="B753">
            <v>85954</v>
          </cell>
        </row>
        <row r="754">
          <cell r="B754">
            <v>86192</v>
          </cell>
        </row>
        <row r="755">
          <cell r="B755">
            <v>89846</v>
          </cell>
        </row>
        <row r="756">
          <cell r="B756">
            <v>89585</v>
          </cell>
        </row>
        <row r="757">
          <cell r="B757">
            <v>89588</v>
          </cell>
        </row>
        <row r="758">
          <cell r="B758">
            <v>86199</v>
          </cell>
        </row>
        <row r="759">
          <cell r="B759">
            <v>86320</v>
          </cell>
        </row>
        <row r="760">
          <cell r="B760">
            <v>86558</v>
          </cell>
        </row>
        <row r="761">
          <cell r="B761">
            <v>90211</v>
          </cell>
        </row>
        <row r="762">
          <cell r="B762">
            <v>89942</v>
          </cell>
        </row>
        <row r="763">
          <cell r="B763">
            <v>89945</v>
          </cell>
        </row>
        <row r="764">
          <cell r="B764">
            <v>86565</v>
          </cell>
        </row>
        <row r="765">
          <cell r="B765">
            <v>86685</v>
          </cell>
        </row>
        <row r="766">
          <cell r="B766">
            <v>86923</v>
          </cell>
        </row>
        <row r="767">
          <cell r="B767">
            <v>90576</v>
          </cell>
        </row>
        <row r="768">
          <cell r="B768">
            <v>90320</v>
          </cell>
        </row>
        <row r="769">
          <cell r="B769">
            <v>90323</v>
          </cell>
        </row>
        <row r="770">
          <cell r="B770">
            <v>86930</v>
          </cell>
        </row>
        <row r="771">
          <cell r="B771">
            <v>87050</v>
          </cell>
        </row>
        <row r="772">
          <cell r="B772">
            <v>87288</v>
          </cell>
        </row>
        <row r="773">
          <cell r="B773">
            <v>90942</v>
          </cell>
        </row>
        <row r="774">
          <cell r="B774">
            <v>90677</v>
          </cell>
        </row>
        <row r="775">
          <cell r="B775">
            <v>90680</v>
          </cell>
        </row>
        <row r="776">
          <cell r="B776">
            <v>87295</v>
          </cell>
        </row>
        <row r="777">
          <cell r="B777">
            <v>87415</v>
          </cell>
        </row>
        <row r="778">
          <cell r="B778">
            <v>87653</v>
          </cell>
        </row>
        <row r="779">
          <cell r="B779">
            <v>91307</v>
          </cell>
        </row>
        <row r="780">
          <cell r="B780">
            <v>91034</v>
          </cell>
        </row>
        <row r="781">
          <cell r="B781">
            <v>91037</v>
          </cell>
        </row>
        <row r="782">
          <cell r="B782">
            <v>87660</v>
          </cell>
        </row>
        <row r="783">
          <cell r="B783">
            <v>87781</v>
          </cell>
        </row>
        <row r="784">
          <cell r="B784">
            <v>88019</v>
          </cell>
        </row>
        <row r="785">
          <cell r="B785">
            <v>91672</v>
          </cell>
        </row>
        <row r="786">
          <cell r="B786">
            <v>91412</v>
          </cell>
        </row>
        <row r="787">
          <cell r="B787">
            <v>91415</v>
          </cell>
        </row>
        <row r="788">
          <cell r="B788">
            <v>88026</v>
          </cell>
        </row>
        <row r="789">
          <cell r="B789">
            <v>88146</v>
          </cell>
        </row>
        <row r="790">
          <cell r="B790">
            <v>88384</v>
          </cell>
        </row>
        <row r="791">
          <cell r="B791">
            <v>92037</v>
          </cell>
        </row>
        <row r="792">
          <cell r="B792">
            <v>91769</v>
          </cell>
        </row>
        <row r="793">
          <cell r="B793">
            <v>91772</v>
          </cell>
        </row>
        <row r="794">
          <cell r="B794">
            <v>88391</v>
          </cell>
        </row>
        <row r="795">
          <cell r="B795">
            <v>88511</v>
          </cell>
        </row>
        <row r="796">
          <cell r="B796">
            <v>88749</v>
          </cell>
        </row>
        <row r="797">
          <cell r="B797">
            <v>92403</v>
          </cell>
        </row>
        <row r="798">
          <cell r="B798">
            <v>92154</v>
          </cell>
        </row>
        <row r="799">
          <cell r="B799">
            <v>92157</v>
          </cell>
        </row>
        <row r="800">
          <cell r="B800">
            <v>88756</v>
          </cell>
        </row>
        <row r="801">
          <cell r="B801">
            <v>88876</v>
          </cell>
        </row>
        <row r="802">
          <cell r="B802">
            <v>89114</v>
          </cell>
        </row>
        <row r="803">
          <cell r="B803">
            <v>92768</v>
          </cell>
        </row>
        <row r="804">
          <cell r="B804">
            <v>92511</v>
          </cell>
        </row>
        <row r="805">
          <cell r="B805">
            <v>92514</v>
          </cell>
        </row>
        <row r="806">
          <cell r="B806">
            <v>89121</v>
          </cell>
        </row>
        <row r="807">
          <cell r="B807">
            <v>89242</v>
          </cell>
        </row>
        <row r="808">
          <cell r="B808">
            <v>89480</v>
          </cell>
        </row>
        <row r="809">
          <cell r="B809">
            <v>93133</v>
          </cell>
        </row>
        <row r="810">
          <cell r="B810">
            <v>92861</v>
          </cell>
        </row>
        <row r="811">
          <cell r="B811">
            <v>92864</v>
          </cell>
        </row>
        <row r="812">
          <cell r="B812">
            <v>89487</v>
          </cell>
        </row>
        <row r="813">
          <cell r="B813">
            <v>89607</v>
          </cell>
        </row>
        <row r="814">
          <cell r="B814">
            <v>89845</v>
          </cell>
        </row>
        <row r="815">
          <cell r="B815">
            <v>93498</v>
          </cell>
        </row>
        <row r="816">
          <cell r="B816">
            <v>93246</v>
          </cell>
        </row>
        <row r="817">
          <cell r="B817">
            <v>93249</v>
          </cell>
        </row>
        <row r="818">
          <cell r="B818">
            <v>89852</v>
          </cell>
        </row>
        <row r="819">
          <cell r="B819">
            <v>89972</v>
          </cell>
        </row>
        <row r="820">
          <cell r="B820">
            <v>90210</v>
          </cell>
        </row>
        <row r="821">
          <cell r="B821">
            <v>93864</v>
          </cell>
        </row>
        <row r="822">
          <cell r="B822">
            <v>93603</v>
          </cell>
        </row>
        <row r="823">
          <cell r="B823">
            <v>93606</v>
          </cell>
        </row>
        <row r="824">
          <cell r="B824">
            <v>90217</v>
          </cell>
        </row>
        <row r="825">
          <cell r="B825">
            <v>90337</v>
          </cell>
        </row>
        <row r="826">
          <cell r="B826">
            <v>90575</v>
          </cell>
        </row>
        <row r="827">
          <cell r="B827">
            <v>94229</v>
          </cell>
        </row>
        <row r="828">
          <cell r="B828">
            <v>93953</v>
          </cell>
        </row>
        <row r="829">
          <cell r="B829">
            <v>93956</v>
          </cell>
        </row>
        <row r="830">
          <cell r="B830">
            <v>90582</v>
          </cell>
        </row>
        <row r="831">
          <cell r="B831">
            <v>90703</v>
          </cell>
        </row>
        <row r="832">
          <cell r="B832">
            <v>90941</v>
          </cell>
        </row>
        <row r="833">
          <cell r="B833">
            <v>94594</v>
          </cell>
        </row>
        <row r="834">
          <cell r="B834">
            <v>94338</v>
          </cell>
        </row>
        <row r="835">
          <cell r="B835">
            <v>94341</v>
          </cell>
        </row>
        <row r="836">
          <cell r="B836">
            <v>90948</v>
          </cell>
        </row>
        <row r="837">
          <cell r="B837">
            <v>91068</v>
          </cell>
        </row>
        <row r="838">
          <cell r="B838">
            <v>91306</v>
          </cell>
        </row>
        <row r="839">
          <cell r="B839">
            <v>94959</v>
          </cell>
        </row>
        <row r="840">
          <cell r="B840">
            <v>94695</v>
          </cell>
        </row>
        <row r="841">
          <cell r="B841">
            <v>94698</v>
          </cell>
        </row>
        <row r="842">
          <cell r="B842">
            <v>91313</v>
          </cell>
        </row>
        <row r="843">
          <cell r="B843">
            <v>91433</v>
          </cell>
        </row>
        <row r="844">
          <cell r="B844">
            <v>91671</v>
          </cell>
        </row>
        <row r="845">
          <cell r="B845">
            <v>95325</v>
          </cell>
        </row>
        <row r="846">
          <cell r="B846">
            <v>95045</v>
          </cell>
        </row>
        <row r="847">
          <cell r="B847">
            <v>95048</v>
          </cell>
        </row>
        <row r="848">
          <cell r="B848">
            <v>91678</v>
          </cell>
        </row>
        <row r="849">
          <cell r="B849">
            <v>91798</v>
          </cell>
        </row>
        <row r="850">
          <cell r="B850">
            <v>92036</v>
          </cell>
        </row>
        <row r="851">
          <cell r="B851">
            <v>95690</v>
          </cell>
        </row>
        <row r="852">
          <cell r="B852">
            <v>95430</v>
          </cell>
        </row>
        <row r="853">
          <cell r="B853">
            <v>95433</v>
          </cell>
        </row>
        <row r="854">
          <cell r="B854">
            <v>92043</v>
          </cell>
        </row>
        <row r="855">
          <cell r="B855">
            <v>92164</v>
          </cell>
        </row>
        <row r="856">
          <cell r="B856">
            <v>92402</v>
          </cell>
        </row>
        <row r="857">
          <cell r="B857">
            <v>96055</v>
          </cell>
        </row>
        <row r="858">
          <cell r="B858">
            <v>95787</v>
          </cell>
        </row>
        <row r="859">
          <cell r="B859">
            <v>95790</v>
          </cell>
        </row>
        <row r="860">
          <cell r="B860">
            <v>92409</v>
          </cell>
        </row>
        <row r="861">
          <cell r="B861">
            <v>92529</v>
          </cell>
        </row>
        <row r="862">
          <cell r="B862">
            <v>92767</v>
          </cell>
        </row>
        <row r="863">
          <cell r="B863">
            <v>96420</v>
          </cell>
        </row>
        <row r="864">
          <cell r="B864">
            <v>96172</v>
          </cell>
        </row>
        <row r="865">
          <cell r="B865">
            <v>96175</v>
          </cell>
        </row>
        <row r="866">
          <cell r="B866">
            <v>92774</v>
          </cell>
        </row>
        <row r="867">
          <cell r="B867">
            <v>92894</v>
          </cell>
        </row>
        <row r="868">
          <cell r="B868">
            <v>93132</v>
          </cell>
        </row>
        <row r="869">
          <cell r="B869">
            <v>96786</v>
          </cell>
        </row>
        <row r="870">
          <cell r="B870">
            <v>96522</v>
          </cell>
        </row>
        <row r="871">
          <cell r="B871">
            <v>96525</v>
          </cell>
        </row>
        <row r="872">
          <cell r="B872">
            <v>93139</v>
          </cell>
        </row>
        <row r="873">
          <cell r="B873">
            <v>93259</v>
          </cell>
        </row>
        <row r="874">
          <cell r="B874">
            <v>93497</v>
          </cell>
        </row>
        <row r="875">
          <cell r="B875">
            <v>97151</v>
          </cell>
        </row>
        <row r="876">
          <cell r="B876">
            <v>96879</v>
          </cell>
        </row>
        <row r="877">
          <cell r="B877">
            <v>96882</v>
          </cell>
        </row>
        <row r="878">
          <cell r="B878">
            <v>93504</v>
          </cell>
        </row>
        <row r="879">
          <cell r="B879">
            <v>93625</v>
          </cell>
        </row>
        <row r="880">
          <cell r="B880">
            <v>93863</v>
          </cell>
        </row>
        <row r="881">
          <cell r="B881">
            <v>97516</v>
          </cell>
        </row>
        <row r="882">
          <cell r="B882">
            <v>97264</v>
          </cell>
        </row>
        <row r="883">
          <cell r="B883">
            <v>97267</v>
          </cell>
        </row>
        <row r="884">
          <cell r="B884">
            <v>93870</v>
          </cell>
        </row>
        <row r="885">
          <cell r="B885">
            <v>93990</v>
          </cell>
        </row>
        <row r="886">
          <cell r="B886">
            <v>94228</v>
          </cell>
        </row>
        <row r="887">
          <cell r="B887">
            <v>97881</v>
          </cell>
        </row>
        <row r="888">
          <cell r="B888">
            <v>97614</v>
          </cell>
        </row>
        <row r="889">
          <cell r="B889">
            <v>97617</v>
          </cell>
        </row>
        <row r="890">
          <cell r="B890">
            <v>94235</v>
          </cell>
        </row>
        <row r="891">
          <cell r="B891">
            <v>94355</v>
          </cell>
        </row>
        <row r="892">
          <cell r="B892">
            <v>94593</v>
          </cell>
        </row>
        <row r="893">
          <cell r="B893">
            <v>98247</v>
          </cell>
        </row>
        <row r="894">
          <cell r="B894">
            <v>97971</v>
          </cell>
        </row>
        <row r="895">
          <cell r="B895">
            <v>97974</v>
          </cell>
        </row>
        <row r="896">
          <cell r="B896">
            <v>94600</v>
          </cell>
        </row>
        <row r="897">
          <cell r="B897">
            <v>94720</v>
          </cell>
        </row>
        <row r="898">
          <cell r="B898">
            <v>94958</v>
          </cell>
        </row>
        <row r="899">
          <cell r="B899">
            <v>98612</v>
          </cell>
        </row>
        <row r="900">
          <cell r="B900">
            <v>98356</v>
          </cell>
        </row>
        <row r="901">
          <cell r="B901">
            <v>98359</v>
          </cell>
        </row>
        <row r="902">
          <cell r="B902">
            <v>94965</v>
          </cell>
        </row>
        <row r="903">
          <cell r="B903">
            <v>95086</v>
          </cell>
        </row>
        <row r="904">
          <cell r="B904">
            <v>95324</v>
          </cell>
        </row>
        <row r="905">
          <cell r="B905">
            <v>98977</v>
          </cell>
        </row>
        <row r="906">
          <cell r="B906">
            <v>98706</v>
          </cell>
        </row>
        <row r="907">
          <cell r="B907">
            <v>98709</v>
          </cell>
        </row>
        <row r="908">
          <cell r="B908">
            <v>95331</v>
          </cell>
        </row>
        <row r="909">
          <cell r="B909">
            <v>95451</v>
          </cell>
        </row>
        <row r="910">
          <cell r="B910">
            <v>95689</v>
          </cell>
        </row>
        <row r="911">
          <cell r="B911">
            <v>99342</v>
          </cell>
        </row>
        <row r="912">
          <cell r="B912">
            <v>99091</v>
          </cell>
        </row>
        <row r="913">
          <cell r="B913">
            <v>99094</v>
          </cell>
        </row>
        <row r="914">
          <cell r="B914">
            <v>95696</v>
          </cell>
        </row>
        <row r="915">
          <cell r="B915">
            <v>95816</v>
          </cell>
        </row>
        <row r="916">
          <cell r="B916">
            <v>96054</v>
          </cell>
        </row>
        <row r="917">
          <cell r="B917">
            <v>99708</v>
          </cell>
        </row>
        <row r="918">
          <cell r="B918">
            <v>99448</v>
          </cell>
        </row>
        <row r="919">
          <cell r="B919">
            <v>99451</v>
          </cell>
        </row>
        <row r="920">
          <cell r="B920">
            <v>96061</v>
          </cell>
        </row>
        <row r="921">
          <cell r="B921">
            <v>96181</v>
          </cell>
        </row>
        <row r="922">
          <cell r="B922">
            <v>96419</v>
          </cell>
        </row>
        <row r="923">
          <cell r="B923">
            <v>100073</v>
          </cell>
        </row>
        <row r="924">
          <cell r="B924">
            <v>99805</v>
          </cell>
        </row>
        <row r="925">
          <cell r="B925">
            <v>99808</v>
          </cell>
        </row>
        <row r="926">
          <cell r="B926">
            <v>96426</v>
          </cell>
        </row>
        <row r="927">
          <cell r="B927">
            <v>96547</v>
          </cell>
        </row>
        <row r="928">
          <cell r="B928">
            <v>96785</v>
          </cell>
        </row>
        <row r="929">
          <cell r="B929">
            <v>100438</v>
          </cell>
        </row>
        <row r="930">
          <cell r="B930">
            <v>100183</v>
          </cell>
        </row>
        <row r="931">
          <cell r="B931">
            <v>100186</v>
          </cell>
        </row>
        <row r="932">
          <cell r="B932">
            <v>96792</v>
          </cell>
        </row>
        <row r="933">
          <cell r="B933">
            <v>96912</v>
          </cell>
        </row>
        <row r="934">
          <cell r="B934">
            <v>97150</v>
          </cell>
        </row>
        <row r="935">
          <cell r="B935">
            <v>100803</v>
          </cell>
        </row>
        <row r="936">
          <cell r="B936">
            <v>100540</v>
          </cell>
        </row>
        <row r="937">
          <cell r="B937">
            <v>100543</v>
          </cell>
        </row>
        <row r="938">
          <cell r="B938">
            <v>97157</v>
          </cell>
        </row>
        <row r="939">
          <cell r="B939">
            <v>97277</v>
          </cell>
        </row>
        <row r="940">
          <cell r="B940">
            <v>97515</v>
          </cell>
        </row>
        <row r="941">
          <cell r="B941">
            <v>101169</v>
          </cell>
        </row>
        <row r="942">
          <cell r="B942">
            <v>100897</v>
          </cell>
        </row>
        <row r="943">
          <cell r="B943">
            <v>100900</v>
          </cell>
        </row>
        <row r="944">
          <cell r="B944">
            <v>97522</v>
          </cell>
        </row>
        <row r="945">
          <cell r="B945">
            <v>97642</v>
          </cell>
        </row>
        <row r="946">
          <cell r="B946">
            <v>97880</v>
          </cell>
        </row>
        <row r="947">
          <cell r="B947">
            <v>101534</v>
          </cell>
        </row>
        <row r="948">
          <cell r="B948">
            <v>101282</v>
          </cell>
        </row>
        <row r="949">
          <cell r="B949">
            <v>101285</v>
          </cell>
        </row>
        <row r="950">
          <cell r="B950">
            <v>97887</v>
          </cell>
        </row>
        <row r="951">
          <cell r="B951">
            <v>98008</v>
          </cell>
        </row>
        <row r="952">
          <cell r="B952">
            <v>98246</v>
          </cell>
        </row>
        <row r="953">
          <cell r="B953">
            <v>101899</v>
          </cell>
        </row>
        <row r="954">
          <cell r="B954">
            <v>101632</v>
          </cell>
        </row>
        <row r="955">
          <cell r="B955">
            <v>101635</v>
          </cell>
        </row>
        <row r="956">
          <cell r="B956">
            <v>98253</v>
          </cell>
        </row>
        <row r="957">
          <cell r="B957">
            <v>98373</v>
          </cell>
        </row>
        <row r="958">
          <cell r="B958">
            <v>98611</v>
          </cell>
        </row>
        <row r="959">
          <cell r="B959">
            <v>102264</v>
          </cell>
        </row>
        <row r="960">
          <cell r="B960">
            <v>101989</v>
          </cell>
        </row>
        <row r="961">
          <cell r="B961">
            <v>101992</v>
          </cell>
        </row>
        <row r="962">
          <cell r="B962">
            <v>98618</v>
          </cell>
        </row>
        <row r="963">
          <cell r="B963">
            <v>98738</v>
          </cell>
        </row>
        <row r="964">
          <cell r="B964">
            <v>98976</v>
          </cell>
        </row>
        <row r="965">
          <cell r="B965">
            <v>102630</v>
          </cell>
        </row>
        <row r="966">
          <cell r="B966">
            <v>102374</v>
          </cell>
        </row>
        <row r="967">
          <cell r="B967">
            <v>102377</v>
          </cell>
        </row>
        <row r="968">
          <cell r="B968">
            <v>98983</v>
          </cell>
        </row>
        <row r="969">
          <cell r="B969">
            <v>99103</v>
          </cell>
        </row>
        <row r="970">
          <cell r="B970">
            <v>99341</v>
          </cell>
        </row>
        <row r="971">
          <cell r="B971">
            <v>102995</v>
          </cell>
        </row>
        <row r="972">
          <cell r="B972">
            <v>102724</v>
          </cell>
        </row>
        <row r="973">
          <cell r="B973">
            <v>102727</v>
          </cell>
        </row>
        <row r="974">
          <cell r="B974">
            <v>99348</v>
          </cell>
        </row>
        <row r="975">
          <cell r="B975">
            <v>99469</v>
          </cell>
        </row>
        <row r="976">
          <cell r="B976">
            <v>99707</v>
          </cell>
        </row>
        <row r="977">
          <cell r="B977">
            <v>103360</v>
          </cell>
        </row>
        <row r="978">
          <cell r="B978">
            <v>103109</v>
          </cell>
        </row>
        <row r="979">
          <cell r="B979">
            <v>103112</v>
          </cell>
        </row>
        <row r="980">
          <cell r="B980">
            <v>99714</v>
          </cell>
        </row>
        <row r="981">
          <cell r="B981">
            <v>99834</v>
          </cell>
        </row>
        <row r="982">
          <cell r="B982">
            <v>100072</v>
          </cell>
        </row>
        <row r="983">
          <cell r="B983">
            <v>103725</v>
          </cell>
        </row>
        <row r="984">
          <cell r="B984">
            <v>103466</v>
          </cell>
        </row>
        <row r="985">
          <cell r="B985">
            <v>103469</v>
          </cell>
        </row>
        <row r="986">
          <cell r="B986">
            <v>100079</v>
          </cell>
        </row>
        <row r="987">
          <cell r="B987">
            <v>100199</v>
          </cell>
        </row>
        <row r="988">
          <cell r="B988">
            <v>100437</v>
          </cell>
        </row>
        <row r="989">
          <cell r="B989">
            <v>104091</v>
          </cell>
        </row>
        <row r="990">
          <cell r="B990">
            <v>103816</v>
          </cell>
        </row>
        <row r="991">
          <cell r="B991">
            <v>103819</v>
          </cell>
        </row>
        <row r="992">
          <cell r="B992">
            <v>100444</v>
          </cell>
        </row>
        <row r="993">
          <cell r="B993">
            <v>100564</v>
          </cell>
        </row>
        <row r="994">
          <cell r="B994">
            <v>100802</v>
          </cell>
        </row>
        <row r="995">
          <cell r="B995">
            <v>104456</v>
          </cell>
        </row>
        <row r="996">
          <cell r="B996">
            <v>104201</v>
          </cell>
        </row>
        <row r="997">
          <cell r="B997">
            <v>104204</v>
          </cell>
        </row>
        <row r="998">
          <cell r="B998">
            <v>100809</v>
          </cell>
        </row>
        <row r="999">
          <cell r="B999">
            <v>100930</v>
          </cell>
        </row>
        <row r="1000">
          <cell r="B1000">
            <v>101168</v>
          </cell>
        </row>
        <row r="1001">
          <cell r="B1001">
            <v>104821</v>
          </cell>
        </row>
        <row r="1002">
          <cell r="B1002">
            <v>104558</v>
          </cell>
        </row>
        <row r="1003">
          <cell r="B1003">
            <v>104561</v>
          </cell>
        </row>
        <row r="1004">
          <cell r="B1004">
            <v>101175</v>
          </cell>
        </row>
        <row r="1005">
          <cell r="B1005">
            <v>101295</v>
          </cell>
        </row>
        <row r="1006">
          <cell r="B1006">
            <v>101533</v>
          </cell>
        </row>
        <row r="1007">
          <cell r="B1007">
            <v>105186</v>
          </cell>
        </row>
        <row r="1008">
          <cell r="B1008">
            <v>104908</v>
          </cell>
        </row>
        <row r="1009">
          <cell r="B1009">
            <v>104911</v>
          </cell>
        </row>
        <row r="1010">
          <cell r="B1010">
            <v>101540</v>
          </cell>
        </row>
        <row r="1011">
          <cell r="B1011">
            <v>101660</v>
          </cell>
        </row>
        <row r="1012">
          <cell r="B1012">
            <v>101898</v>
          </cell>
        </row>
        <row r="1013">
          <cell r="B1013">
            <v>105552</v>
          </cell>
        </row>
        <row r="1014">
          <cell r="B1014">
            <v>105293</v>
          </cell>
        </row>
        <row r="1015">
          <cell r="B1015">
            <v>105296</v>
          </cell>
        </row>
        <row r="1016">
          <cell r="B1016">
            <v>101905</v>
          </cell>
        </row>
        <row r="1017">
          <cell r="B1017">
            <v>102025</v>
          </cell>
        </row>
        <row r="1018">
          <cell r="B1018">
            <v>102263</v>
          </cell>
        </row>
        <row r="1019">
          <cell r="B1019">
            <v>105917</v>
          </cell>
        </row>
        <row r="1020">
          <cell r="B1020">
            <v>105650</v>
          </cell>
        </row>
        <row r="1021">
          <cell r="B1021">
            <v>105653</v>
          </cell>
        </row>
        <row r="1022">
          <cell r="B1022">
            <v>102270</v>
          </cell>
        </row>
        <row r="1023">
          <cell r="B1023">
            <v>102391</v>
          </cell>
        </row>
        <row r="1024">
          <cell r="B1024">
            <v>102629</v>
          </cell>
        </row>
        <row r="1025">
          <cell r="B1025">
            <v>106282</v>
          </cell>
        </row>
        <row r="1026">
          <cell r="B1026">
            <v>106035</v>
          </cell>
        </row>
        <row r="1027">
          <cell r="B1027">
            <v>106038</v>
          </cell>
        </row>
        <row r="1028">
          <cell r="B1028">
            <v>102636</v>
          </cell>
        </row>
        <row r="1029">
          <cell r="B1029">
            <v>102756</v>
          </cell>
        </row>
        <row r="1030">
          <cell r="B1030">
            <v>102994</v>
          </cell>
        </row>
        <row r="1031">
          <cell r="B1031">
            <v>106647</v>
          </cell>
        </row>
        <row r="1032">
          <cell r="B1032">
            <v>106385</v>
          </cell>
        </row>
        <row r="1033">
          <cell r="B1033">
            <v>106388</v>
          </cell>
        </row>
        <row r="1034">
          <cell r="B1034">
            <v>103001</v>
          </cell>
        </row>
        <row r="1035">
          <cell r="B1035">
            <v>103121</v>
          </cell>
        </row>
        <row r="1036">
          <cell r="B1036">
            <v>103359</v>
          </cell>
        </row>
        <row r="1037">
          <cell r="B1037">
            <v>107013</v>
          </cell>
        </row>
        <row r="1038">
          <cell r="B1038">
            <v>106742</v>
          </cell>
        </row>
        <row r="1039">
          <cell r="B1039">
            <v>106745</v>
          </cell>
        </row>
        <row r="1040">
          <cell r="B1040">
            <v>103366</v>
          </cell>
        </row>
        <row r="1041">
          <cell r="B1041">
            <v>103486</v>
          </cell>
        </row>
        <row r="1042">
          <cell r="B1042">
            <v>103724</v>
          </cell>
        </row>
        <row r="1043">
          <cell r="B1043">
            <v>107378</v>
          </cell>
        </row>
        <row r="1044">
          <cell r="B1044">
            <v>107127</v>
          </cell>
        </row>
        <row r="1045">
          <cell r="B1045">
            <v>107130</v>
          </cell>
        </row>
        <row r="1046">
          <cell r="B1046">
            <v>103731</v>
          </cell>
        </row>
        <row r="1047">
          <cell r="B1047">
            <v>103852</v>
          </cell>
        </row>
        <row r="1048">
          <cell r="B1048">
            <v>104090</v>
          </cell>
        </row>
        <row r="1049">
          <cell r="B1049">
            <v>107743</v>
          </cell>
        </row>
        <row r="1050">
          <cell r="B1050">
            <v>107477</v>
          </cell>
        </row>
        <row r="1051">
          <cell r="B1051">
            <v>107480</v>
          </cell>
        </row>
        <row r="1052">
          <cell r="B1052">
            <v>104097</v>
          </cell>
        </row>
        <row r="1053">
          <cell r="B1053">
            <v>104217</v>
          </cell>
        </row>
        <row r="1054">
          <cell r="B1054">
            <v>104455</v>
          </cell>
        </row>
        <row r="1055">
          <cell r="B1055">
            <v>108108</v>
          </cell>
        </row>
        <row r="1056">
          <cell r="B1056">
            <v>107834</v>
          </cell>
        </row>
        <row r="1057">
          <cell r="B1057">
            <v>107837</v>
          </cell>
        </row>
        <row r="1058">
          <cell r="B1058">
            <v>104462</v>
          </cell>
        </row>
        <row r="1059">
          <cell r="B1059">
            <v>104582</v>
          </cell>
        </row>
        <row r="1060">
          <cell r="B1060">
            <v>104820</v>
          </cell>
        </row>
        <row r="1061">
          <cell r="B1061">
            <v>108474</v>
          </cell>
        </row>
        <row r="1062">
          <cell r="B1062">
            <v>108219</v>
          </cell>
        </row>
        <row r="1063">
          <cell r="B1063">
            <v>108222</v>
          </cell>
        </row>
        <row r="1064">
          <cell r="B1064">
            <v>104827</v>
          </cell>
        </row>
        <row r="1065">
          <cell r="B1065">
            <v>104947</v>
          </cell>
        </row>
        <row r="1066">
          <cell r="B1066">
            <v>105185</v>
          </cell>
        </row>
        <row r="1067">
          <cell r="B1067">
            <v>108839</v>
          </cell>
        </row>
        <row r="1068">
          <cell r="B1068">
            <v>108576</v>
          </cell>
        </row>
        <row r="1069">
          <cell r="B1069">
            <v>108579</v>
          </cell>
        </row>
        <row r="1070">
          <cell r="B1070">
            <v>105192</v>
          </cell>
        </row>
        <row r="1071">
          <cell r="B1071">
            <v>105313</v>
          </cell>
        </row>
        <row r="1072">
          <cell r="B1072">
            <v>105551</v>
          </cell>
        </row>
        <row r="1073">
          <cell r="B1073">
            <v>109204</v>
          </cell>
        </row>
        <row r="1074">
          <cell r="B1074">
            <v>108926</v>
          </cell>
        </row>
        <row r="1075">
          <cell r="B1075">
            <v>108929</v>
          </cell>
        </row>
        <row r="1076">
          <cell r="B1076">
            <v>105558</v>
          </cell>
        </row>
        <row r="1077">
          <cell r="B1077">
            <v>105678</v>
          </cell>
        </row>
        <row r="1078">
          <cell r="B1078">
            <v>105916</v>
          </cell>
        </row>
        <row r="1079">
          <cell r="B1079">
            <v>109569</v>
          </cell>
        </row>
        <row r="1080">
          <cell r="B1080">
            <v>109311</v>
          </cell>
        </row>
        <row r="1081">
          <cell r="B1081">
            <v>109314</v>
          </cell>
        </row>
        <row r="1082">
          <cell r="B1082">
            <v>105923</v>
          </cell>
        </row>
        <row r="1083">
          <cell r="B1083">
            <v>106043</v>
          </cell>
        </row>
        <row r="1084">
          <cell r="B1084">
            <v>106281</v>
          </cell>
        </row>
        <row r="1085">
          <cell r="B1085">
            <v>109934</v>
          </cell>
        </row>
        <row r="1086">
          <cell r="B1086">
            <v>109668</v>
          </cell>
        </row>
        <row r="1087">
          <cell r="B1087">
            <v>109671</v>
          </cell>
        </row>
        <row r="1088">
          <cell r="B1088">
            <v>106288</v>
          </cell>
        </row>
        <row r="1089">
          <cell r="B1089">
            <v>106408</v>
          </cell>
        </row>
        <row r="1090">
          <cell r="B1090">
            <v>106646</v>
          </cell>
        </row>
        <row r="1091">
          <cell r="B1091">
            <v>110299</v>
          </cell>
        </row>
        <row r="1092">
          <cell r="B1092">
            <v>110046</v>
          </cell>
        </row>
        <row r="1093">
          <cell r="B1093">
            <v>110049</v>
          </cell>
        </row>
        <row r="1094">
          <cell r="B1094">
            <v>106653</v>
          </cell>
        </row>
        <row r="1095">
          <cell r="B1095">
            <v>106774</v>
          </cell>
        </row>
        <row r="1096">
          <cell r="B1096">
            <v>107012</v>
          </cell>
        </row>
        <row r="1097">
          <cell r="B1097">
            <v>110664</v>
          </cell>
        </row>
        <row r="1098">
          <cell r="B1098">
            <v>110403</v>
          </cell>
        </row>
        <row r="1099">
          <cell r="B1099">
            <v>110406</v>
          </cell>
        </row>
        <row r="1100">
          <cell r="B1100">
            <v>107019</v>
          </cell>
        </row>
        <row r="1101">
          <cell r="B1101">
            <v>107139</v>
          </cell>
        </row>
        <row r="1102">
          <cell r="B1102">
            <v>107377</v>
          </cell>
        </row>
        <row r="1103">
          <cell r="B1103">
            <v>111029</v>
          </cell>
        </row>
        <row r="1104">
          <cell r="B1104">
            <v>110760</v>
          </cell>
        </row>
        <row r="1105">
          <cell r="B1105">
            <v>110763</v>
          </cell>
        </row>
        <row r="1106">
          <cell r="B1106">
            <v>107384</v>
          </cell>
        </row>
        <row r="1107">
          <cell r="B1107">
            <v>107504</v>
          </cell>
        </row>
        <row r="1108">
          <cell r="B1108">
            <v>107742</v>
          </cell>
        </row>
        <row r="1109">
          <cell r="B1109">
            <v>111395</v>
          </cell>
        </row>
        <row r="1110">
          <cell r="B1110">
            <v>111138</v>
          </cell>
        </row>
        <row r="1111">
          <cell r="B1111">
            <v>111141</v>
          </cell>
        </row>
        <row r="1112">
          <cell r="B1112">
            <v>107749</v>
          </cell>
        </row>
        <row r="1113">
          <cell r="B1113">
            <v>107869</v>
          </cell>
        </row>
        <row r="1114">
          <cell r="B1114">
            <v>108107</v>
          </cell>
        </row>
        <row r="1115">
          <cell r="B1115">
            <v>111760</v>
          </cell>
        </row>
        <row r="1116">
          <cell r="B1116">
            <v>111495</v>
          </cell>
        </row>
        <row r="1117">
          <cell r="B1117">
            <v>111498</v>
          </cell>
        </row>
        <row r="1118">
          <cell r="B1118">
            <v>108114</v>
          </cell>
        </row>
        <row r="1119">
          <cell r="B1119">
            <v>108235</v>
          </cell>
        </row>
        <row r="1120">
          <cell r="B1120">
            <v>108473</v>
          </cell>
        </row>
        <row r="1121">
          <cell r="B1121">
            <v>112125</v>
          </cell>
        </row>
        <row r="1122">
          <cell r="B1122">
            <v>111852</v>
          </cell>
        </row>
        <row r="1123">
          <cell r="B1123">
            <v>111855</v>
          </cell>
        </row>
        <row r="1124">
          <cell r="B1124">
            <v>108480</v>
          </cell>
        </row>
        <row r="1125">
          <cell r="B1125">
            <v>108600</v>
          </cell>
        </row>
        <row r="1126">
          <cell r="B1126">
            <v>108838</v>
          </cell>
        </row>
        <row r="1127">
          <cell r="B1127">
            <v>112490</v>
          </cell>
        </row>
        <row r="1128">
          <cell r="B1128">
            <v>112230</v>
          </cell>
        </row>
        <row r="1129">
          <cell r="B1129">
            <v>112233</v>
          </cell>
        </row>
        <row r="1130">
          <cell r="B1130">
            <v>108845</v>
          </cell>
        </row>
        <row r="1131">
          <cell r="B1131">
            <v>108965</v>
          </cell>
        </row>
        <row r="1132">
          <cell r="B1132">
            <v>109203</v>
          </cell>
        </row>
        <row r="1133">
          <cell r="B1133">
            <v>112856</v>
          </cell>
        </row>
        <row r="1134">
          <cell r="B1134">
            <v>112587</v>
          </cell>
        </row>
        <row r="1135">
          <cell r="B1135">
            <v>112590</v>
          </cell>
        </row>
        <row r="1136">
          <cell r="B1136">
            <v>109210</v>
          </cell>
        </row>
        <row r="1137">
          <cell r="B1137">
            <v>109330</v>
          </cell>
        </row>
        <row r="1138">
          <cell r="B1138">
            <v>109568</v>
          </cell>
        </row>
        <row r="1139">
          <cell r="B1139">
            <v>113221</v>
          </cell>
        </row>
        <row r="1140">
          <cell r="B1140">
            <v>112972</v>
          </cell>
        </row>
        <row r="1141">
          <cell r="B1141">
            <v>112975</v>
          </cell>
        </row>
        <row r="1142">
          <cell r="B1142">
            <v>109575</v>
          </cell>
        </row>
        <row r="1143">
          <cell r="B1143">
            <v>109695</v>
          </cell>
        </row>
        <row r="1144">
          <cell r="B1144">
            <v>109933</v>
          </cell>
        </row>
        <row r="1145">
          <cell r="B1145">
            <v>113586</v>
          </cell>
        </row>
        <row r="1146">
          <cell r="B1146">
            <v>113329</v>
          </cell>
        </row>
        <row r="1147">
          <cell r="B1147">
            <v>113332</v>
          </cell>
        </row>
        <row r="1148">
          <cell r="B1148">
            <v>109940</v>
          </cell>
        </row>
        <row r="1149">
          <cell r="B1149">
            <v>110060</v>
          </cell>
        </row>
        <row r="1150">
          <cell r="B1150">
            <v>110298</v>
          </cell>
        </row>
        <row r="1151">
          <cell r="B1151">
            <v>113951</v>
          </cell>
        </row>
        <row r="1152">
          <cell r="B1152">
            <v>113679</v>
          </cell>
        </row>
        <row r="1153">
          <cell r="B1153">
            <v>113682</v>
          </cell>
        </row>
        <row r="1154">
          <cell r="B1154">
            <v>110305</v>
          </cell>
        </row>
        <row r="1155">
          <cell r="B1155">
            <v>110425</v>
          </cell>
        </row>
        <row r="1156">
          <cell r="B1156">
            <v>110663</v>
          </cell>
        </row>
        <row r="1157">
          <cell r="B1157">
            <v>114317</v>
          </cell>
        </row>
        <row r="1158">
          <cell r="B1158">
            <v>114064</v>
          </cell>
        </row>
        <row r="1159">
          <cell r="B1159">
            <v>114067</v>
          </cell>
        </row>
        <row r="1160">
          <cell r="B1160">
            <v>110670</v>
          </cell>
        </row>
        <row r="1161">
          <cell r="B1161">
            <v>110790</v>
          </cell>
        </row>
        <row r="1162">
          <cell r="B1162">
            <v>111028</v>
          </cell>
        </row>
        <row r="1163">
          <cell r="B1163">
            <v>114682</v>
          </cell>
        </row>
        <row r="1164">
          <cell r="B1164">
            <v>114421</v>
          </cell>
        </row>
        <row r="1165">
          <cell r="B1165">
            <v>114424</v>
          </cell>
        </row>
        <row r="1166">
          <cell r="B1166">
            <v>111035</v>
          </cell>
        </row>
        <row r="1167">
          <cell r="B1167">
            <v>111156</v>
          </cell>
        </row>
        <row r="1168">
          <cell r="B1168">
            <v>111394</v>
          </cell>
        </row>
        <row r="1169">
          <cell r="B1169">
            <v>115047</v>
          </cell>
        </row>
        <row r="1170">
          <cell r="B1170">
            <v>114771</v>
          </cell>
        </row>
        <row r="1171">
          <cell r="B1171">
            <v>114774</v>
          </cell>
        </row>
        <row r="1172">
          <cell r="B1172">
            <v>111401</v>
          </cell>
        </row>
        <row r="1173">
          <cell r="B1173">
            <v>111521</v>
          </cell>
        </row>
        <row r="1174">
          <cell r="B1174">
            <v>111759</v>
          </cell>
        </row>
        <row r="1175">
          <cell r="B1175">
            <v>115412</v>
          </cell>
        </row>
        <row r="1176">
          <cell r="B1176">
            <v>115156</v>
          </cell>
        </row>
        <row r="1177">
          <cell r="B1177">
            <v>115159</v>
          </cell>
        </row>
        <row r="1178">
          <cell r="B1178">
            <v>111766</v>
          </cell>
        </row>
        <row r="1179">
          <cell r="B1179">
            <v>111886</v>
          </cell>
        </row>
        <row r="1180">
          <cell r="B1180">
            <v>112124</v>
          </cell>
        </row>
        <row r="1181">
          <cell r="B1181">
            <v>115778</v>
          </cell>
        </row>
        <row r="1182">
          <cell r="B1182">
            <v>115513</v>
          </cell>
        </row>
        <row r="1183">
          <cell r="B1183">
            <v>115516</v>
          </cell>
        </row>
        <row r="1184">
          <cell r="B1184">
            <v>112131</v>
          </cell>
        </row>
        <row r="1185">
          <cell r="B1185">
            <v>112251</v>
          </cell>
        </row>
        <row r="1186">
          <cell r="B1186">
            <v>112489</v>
          </cell>
        </row>
        <row r="1187">
          <cell r="B1187">
            <v>116143</v>
          </cell>
        </row>
        <row r="1188">
          <cell r="B1188">
            <v>115863</v>
          </cell>
        </row>
        <row r="1189">
          <cell r="B1189">
            <v>115866</v>
          </cell>
        </row>
        <row r="1190">
          <cell r="B1190">
            <v>112496</v>
          </cell>
        </row>
        <row r="1191">
          <cell r="B1191">
            <v>112617</v>
          </cell>
        </row>
        <row r="1192">
          <cell r="B1192">
            <v>112855</v>
          </cell>
        </row>
        <row r="1193">
          <cell r="B1193">
            <v>116508</v>
          </cell>
        </row>
        <row r="1194">
          <cell r="B1194">
            <v>116248</v>
          </cell>
        </row>
        <row r="1195">
          <cell r="B1195">
            <v>116251</v>
          </cell>
        </row>
        <row r="1196">
          <cell r="B1196">
            <v>112862</v>
          </cell>
        </row>
        <row r="1197">
          <cell r="B1197">
            <v>112982</v>
          </cell>
        </row>
        <row r="1198">
          <cell r="B1198">
            <v>113220</v>
          </cell>
        </row>
        <row r="1199">
          <cell r="B1199">
            <v>116873</v>
          </cell>
        </row>
        <row r="1200">
          <cell r="B1200">
            <v>116605</v>
          </cell>
        </row>
        <row r="1201">
          <cell r="B1201">
            <v>116608</v>
          </cell>
        </row>
        <row r="1202">
          <cell r="B1202">
            <v>113227</v>
          </cell>
        </row>
        <row r="1203">
          <cell r="B1203">
            <v>113347</v>
          </cell>
        </row>
        <row r="1204">
          <cell r="B1204">
            <v>113585</v>
          </cell>
        </row>
        <row r="1205">
          <cell r="B1205">
            <v>117239</v>
          </cell>
        </row>
        <row r="1206">
          <cell r="B1206">
            <v>116990</v>
          </cell>
        </row>
        <row r="1207">
          <cell r="B1207">
            <v>116993</v>
          </cell>
        </row>
        <row r="1208">
          <cell r="B1208">
            <v>113592</v>
          </cell>
        </row>
        <row r="1209">
          <cell r="B1209">
            <v>113712</v>
          </cell>
        </row>
        <row r="1210">
          <cell r="B1210">
            <v>113950</v>
          </cell>
        </row>
        <row r="1211">
          <cell r="B1211">
            <v>117604</v>
          </cell>
        </row>
        <row r="1212">
          <cell r="B1212">
            <v>117340</v>
          </cell>
        </row>
        <row r="1213">
          <cell r="B1213">
            <v>117343</v>
          </cell>
        </row>
        <row r="1214">
          <cell r="B1214">
            <v>113957</v>
          </cell>
        </row>
        <row r="1215">
          <cell r="B1215">
            <v>114078</v>
          </cell>
        </row>
        <row r="1216">
          <cell r="B1216">
            <v>114316</v>
          </cell>
        </row>
        <row r="1217">
          <cell r="B1217">
            <v>117969</v>
          </cell>
        </row>
        <row r="1218">
          <cell r="B1218">
            <v>117697</v>
          </cell>
        </row>
        <row r="1219">
          <cell r="B1219">
            <v>117700</v>
          </cell>
        </row>
        <row r="1220">
          <cell r="B1220">
            <v>114323</v>
          </cell>
        </row>
        <row r="1221">
          <cell r="B1221">
            <v>114443</v>
          </cell>
        </row>
        <row r="1222">
          <cell r="B1222">
            <v>114681</v>
          </cell>
        </row>
        <row r="1223">
          <cell r="B1223">
            <v>118334</v>
          </cell>
        </row>
        <row r="1224">
          <cell r="B1224">
            <v>118082</v>
          </cell>
        </row>
        <row r="1225">
          <cell r="B1225">
            <v>118085</v>
          </cell>
        </row>
        <row r="1226">
          <cell r="B1226">
            <v>114688</v>
          </cell>
        </row>
        <row r="1227">
          <cell r="B1227">
            <v>114808</v>
          </cell>
        </row>
        <row r="1228">
          <cell r="B1228">
            <v>115046</v>
          </cell>
        </row>
        <row r="1229">
          <cell r="B1229">
            <v>118700</v>
          </cell>
        </row>
        <row r="1230">
          <cell r="B1230">
            <v>118432</v>
          </cell>
        </row>
        <row r="1231">
          <cell r="B1231">
            <v>118435</v>
          </cell>
        </row>
        <row r="1232">
          <cell r="B1232">
            <v>115053</v>
          </cell>
        </row>
        <row r="1233">
          <cell r="B1233">
            <v>115173</v>
          </cell>
        </row>
        <row r="1234">
          <cell r="B1234">
            <v>115411</v>
          </cell>
        </row>
        <row r="1235">
          <cell r="B1235">
            <v>119065</v>
          </cell>
        </row>
        <row r="1236">
          <cell r="B1236">
            <v>118789</v>
          </cell>
        </row>
        <row r="1237">
          <cell r="B1237">
            <v>118792</v>
          </cell>
        </row>
        <row r="1238">
          <cell r="B1238">
            <v>115418</v>
          </cell>
        </row>
        <row r="1239">
          <cell r="B1239">
            <v>115539</v>
          </cell>
        </row>
        <row r="1240">
          <cell r="B1240">
            <v>115777</v>
          </cell>
        </row>
        <row r="1241">
          <cell r="B1241">
            <v>119430</v>
          </cell>
        </row>
        <row r="1242">
          <cell r="B1242">
            <v>119174</v>
          </cell>
        </row>
        <row r="1243">
          <cell r="B1243">
            <v>119177</v>
          </cell>
        </row>
        <row r="1244">
          <cell r="B1244">
            <v>115784</v>
          </cell>
        </row>
        <row r="1245">
          <cell r="B1245">
            <v>115904</v>
          </cell>
        </row>
        <row r="1246">
          <cell r="B1246">
            <v>116142</v>
          </cell>
        </row>
        <row r="1247">
          <cell r="B1247">
            <v>119795</v>
          </cell>
        </row>
        <row r="1248">
          <cell r="B1248">
            <v>119524</v>
          </cell>
        </row>
        <row r="1249">
          <cell r="B1249">
            <v>119527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Pricer"/>
      <sheetName val="Holidays"/>
      <sheetName val="HistoricalEuribor"/>
      <sheetName val="Old Payments Cap"/>
      <sheetName val="IVOL"/>
      <sheetName val="Bootstrapping Results"/>
      <sheetName val="Interpolate Discount Curve"/>
      <sheetName val="CapPricing"/>
    </sheetNames>
    <sheetDataSet>
      <sheetData sheetId="0"/>
      <sheetData sheetId="1">
        <row r="3">
          <cell r="B3" t="str">
            <v>CAP</v>
          </cell>
        </row>
        <row r="7">
          <cell r="B7">
            <v>2</v>
          </cell>
        </row>
      </sheetData>
      <sheetData sheetId="2"/>
      <sheetData sheetId="3"/>
      <sheetData sheetId="4"/>
      <sheetData sheetId="5">
        <row r="28">
          <cell r="B28">
            <v>0.13556438356164388</v>
          </cell>
        </row>
      </sheetData>
      <sheetData sheetId="6"/>
      <sheetData sheetId="7">
        <row r="3">
          <cell r="E3">
            <v>4.1808974682881597E-2</v>
          </cell>
        </row>
      </sheetData>
      <sheetData sheetId="8">
        <row r="16">
          <cell r="B16">
            <v>5.043835616438356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ver"/>
      <sheetName val="MarketData"/>
      <sheetName val="Information"/>
      <sheetName val="Coupon Payoff"/>
      <sheetName val="BootstrappinConstFwd"/>
      <sheetName val="HolidaysEUR"/>
      <sheetName val="Interpolation Cst Fwd"/>
      <sheetName val="Applyign Shifts"/>
      <sheetName val="IVOL"/>
      <sheetName val="Survival Probability"/>
      <sheetName val="BondPricing"/>
      <sheetName val="Projected Cash Flows"/>
      <sheetName val="Swap Pricing"/>
      <sheetName val="Sensi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G4" t="str">
            <v>ACTACT</v>
          </cell>
        </row>
        <row r="5">
          <cell r="G5" t="str">
            <v>30360SIA</v>
          </cell>
        </row>
        <row r="6">
          <cell r="G6" t="str">
            <v>ACT360</v>
          </cell>
        </row>
        <row r="7">
          <cell r="G7" t="str">
            <v>ACT365</v>
          </cell>
        </row>
        <row r="8">
          <cell r="G8" t="str">
            <v>30360PSA</v>
          </cell>
        </row>
        <row r="9">
          <cell r="G9" t="str">
            <v>30360ISDA</v>
          </cell>
        </row>
        <row r="10">
          <cell r="G10" t="str">
            <v>360e</v>
          </cell>
        </row>
        <row r="11">
          <cell r="G11" t="str">
            <v>365Jap</v>
          </cell>
        </row>
        <row r="12">
          <cell r="G12" t="str">
            <v>ACTACTISMA</v>
          </cell>
        </row>
        <row r="13">
          <cell r="G13" t="str">
            <v>ACT360ISMA</v>
          </cell>
        </row>
        <row r="14">
          <cell r="G14" t="str">
            <v>ACT365ISMA</v>
          </cell>
        </row>
        <row r="15">
          <cell r="G15" t="str">
            <v>30360ISMA</v>
          </cell>
        </row>
        <row r="16">
          <cell r="G16" t="str">
            <v>ACT365ISDA</v>
          </cell>
        </row>
      </sheetData>
      <sheetData sheetId="6"/>
      <sheetData sheetId="7">
        <row r="1">
          <cell r="B1" t="str">
            <v>Shift</v>
          </cell>
        </row>
      </sheetData>
      <sheetData sheetId="8" refreshError="1"/>
      <sheetData sheetId="9"/>
      <sheetData sheetId="10"/>
      <sheetData sheetId="11" refreshError="1"/>
      <sheetData sheetId="12"/>
      <sheetData sheetId="13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mmi-benchmarks.eu/euribor-org/euribor-rates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suomenpankki.fi/en/Statistics/interest-rates/charts/korot_kuviot/euriborkorot_pv_chrt_en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www.emmi-benchmarks.eu/euribor-org/euribor-rates.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8E9C6-5AFB-444C-991C-5A593E986BF3}">
  <dimension ref="A1:F2150"/>
  <sheetViews>
    <sheetView tabSelected="1" zoomScale="140" workbookViewId="0">
      <selection activeCell="B17" sqref="B17"/>
    </sheetView>
  </sheetViews>
  <sheetFormatPr baseColWidth="10" defaultColWidth="11" defaultRowHeight="16"/>
  <cols>
    <col min="1" max="1" width="9.5" bestFit="1" customWidth="1"/>
    <col min="2" max="2" width="10.1640625" style="31" bestFit="1" customWidth="1"/>
    <col min="4" max="4" width="11.1640625" bestFit="1" customWidth="1"/>
    <col min="5" max="5" width="19" customWidth="1"/>
    <col min="6" max="6" width="12.6640625" bestFit="1" customWidth="1"/>
    <col min="7" max="7" width="29.33203125" bestFit="1" customWidth="1"/>
    <col min="8" max="8" width="13.33203125" bestFit="1" customWidth="1"/>
    <col min="9" max="9" width="17" bestFit="1" customWidth="1"/>
  </cols>
  <sheetData>
    <row r="1" spans="1:2">
      <c r="A1" s="1" t="s">
        <v>0</v>
      </c>
      <c r="B1" s="29" t="s">
        <v>1</v>
      </c>
    </row>
    <row r="2" spans="1:2">
      <c r="A2" s="2">
        <v>45338</v>
      </c>
      <c r="B2" s="30">
        <v>3.895</v>
      </c>
    </row>
    <row r="3" spans="1:2">
      <c r="A3" s="2">
        <v>45337</v>
      </c>
      <c r="B3" s="30">
        <v>3.9249999999999998</v>
      </c>
    </row>
    <row r="4" spans="1:2">
      <c r="A4" s="2">
        <v>45336</v>
      </c>
      <c r="B4" s="30">
        <v>3.903</v>
      </c>
    </row>
    <row r="5" spans="1:2">
      <c r="A5" s="2">
        <v>45335</v>
      </c>
      <c r="B5" s="30">
        <v>3.8820000000000001</v>
      </c>
    </row>
    <row r="6" spans="1:2">
      <c r="A6" s="2">
        <v>45334</v>
      </c>
      <c r="B6" s="30">
        <v>3.9079999999999999</v>
      </c>
    </row>
    <row r="7" spans="1:2">
      <c r="A7" s="2">
        <v>45331</v>
      </c>
      <c r="B7" s="30">
        <v>3.8980000000000001</v>
      </c>
    </row>
    <row r="8" spans="1:2">
      <c r="A8" s="2">
        <v>45330</v>
      </c>
      <c r="B8" s="30">
        <v>3.8879999999999999</v>
      </c>
    </row>
    <row r="9" spans="1:2">
      <c r="A9" s="2">
        <v>45329</v>
      </c>
      <c r="B9" s="30">
        <v>3.899</v>
      </c>
    </row>
    <row r="10" spans="1:2">
      <c r="A10" s="2">
        <v>45328</v>
      </c>
      <c r="B10" s="30">
        <v>3.9220000000000002</v>
      </c>
    </row>
    <row r="11" spans="1:2">
      <c r="A11" s="2">
        <v>45327</v>
      </c>
      <c r="B11" s="30">
        <v>3.9049999999999998</v>
      </c>
    </row>
    <row r="12" spans="1:2">
      <c r="A12" s="2">
        <v>45324</v>
      </c>
      <c r="B12" s="30">
        <v>3.8370000000000002</v>
      </c>
    </row>
    <row r="13" spans="1:2">
      <c r="A13" s="2">
        <v>45323</v>
      </c>
      <c r="B13" s="30">
        <v>3.8319999999999999</v>
      </c>
    </row>
    <row r="14" spans="1:2">
      <c r="A14" s="2">
        <v>45322</v>
      </c>
      <c r="B14" s="30">
        <v>3.835</v>
      </c>
    </row>
    <row r="15" spans="1:2">
      <c r="A15" s="2">
        <v>45321</v>
      </c>
      <c r="B15" s="30">
        <v>3.8359999999999999</v>
      </c>
    </row>
    <row r="16" spans="1:2">
      <c r="A16" s="2">
        <v>45320</v>
      </c>
      <c r="B16" s="30">
        <v>3.8660000000000001</v>
      </c>
    </row>
    <row r="17" spans="1:2">
      <c r="A17" s="2">
        <v>45317</v>
      </c>
      <c r="B17" s="30">
        <v>3.8730000000000002</v>
      </c>
    </row>
    <row r="18" spans="1:2">
      <c r="A18" s="2">
        <v>45316</v>
      </c>
      <c r="B18" s="30">
        <v>3.911</v>
      </c>
    </row>
    <row r="19" spans="1:2">
      <c r="A19" s="2">
        <v>45315</v>
      </c>
      <c r="B19" s="30">
        <v>3.9220000000000002</v>
      </c>
    </row>
    <row r="20" spans="1:2">
      <c r="A20" s="2">
        <v>45314</v>
      </c>
      <c r="B20" s="30">
        <v>3.944</v>
      </c>
    </row>
    <row r="21" spans="1:2">
      <c r="A21" s="2">
        <v>45313</v>
      </c>
      <c r="B21" s="30">
        <v>3.9249999999999998</v>
      </c>
    </row>
    <row r="22" spans="1:2">
      <c r="A22" s="2">
        <v>45310</v>
      </c>
      <c r="B22" s="30">
        <v>3.9079999999999999</v>
      </c>
    </row>
    <row r="23" spans="1:2">
      <c r="A23" s="2">
        <v>45309</v>
      </c>
      <c r="B23" s="30">
        <v>3.9279999999999999</v>
      </c>
    </row>
    <row r="24" spans="1:2">
      <c r="A24" s="2">
        <v>45308</v>
      </c>
      <c r="B24" s="30">
        <v>3.8620000000000001</v>
      </c>
    </row>
    <row r="25" spans="1:2">
      <c r="A25" s="2">
        <v>45307</v>
      </c>
      <c r="B25" s="30">
        <v>3.867</v>
      </c>
    </row>
    <row r="26" spans="1:2">
      <c r="A26" s="2">
        <v>45306</v>
      </c>
      <c r="B26" s="30">
        <v>3.8740000000000001</v>
      </c>
    </row>
    <row r="27" spans="1:2">
      <c r="A27" s="2">
        <v>45303</v>
      </c>
      <c r="B27" s="30">
        <v>3.8959999999999999</v>
      </c>
    </row>
    <row r="28" spans="1:2">
      <c r="A28" s="2">
        <v>45302</v>
      </c>
      <c r="B28" s="30">
        <v>3.92</v>
      </c>
    </row>
    <row r="29" spans="1:2">
      <c r="A29" s="2">
        <v>45301</v>
      </c>
      <c r="B29" s="30">
        <v>3.9020000000000001</v>
      </c>
    </row>
    <row r="30" spans="1:2">
      <c r="A30" s="2">
        <v>45300</v>
      </c>
      <c r="B30" s="30">
        <v>3.891</v>
      </c>
    </row>
    <row r="31" spans="1:2">
      <c r="A31" s="2">
        <v>45299</v>
      </c>
      <c r="B31" s="30">
        <v>3.9289999999999998</v>
      </c>
    </row>
    <row r="32" spans="1:2">
      <c r="A32" s="2">
        <v>45296</v>
      </c>
      <c r="B32" s="30">
        <v>3.9119999999999999</v>
      </c>
    </row>
    <row r="33" spans="1:2">
      <c r="A33" s="2">
        <v>45295</v>
      </c>
      <c r="B33" s="30">
        <v>3.8730000000000002</v>
      </c>
    </row>
    <row r="34" spans="1:2">
      <c r="A34" s="2">
        <v>45294</v>
      </c>
      <c r="B34" s="30">
        <v>3.8820000000000001</v>
      </c>
    </row>
    <row r="35" spans="1:2">
      <c r="A35" s="2">
        <v>45293</v>
      </c>
      <c r="B35" s="30">
        <v>3.8610000000000002</v>
      </c>
    </row>
    <row r="36" spans="1:2">
      <c r="A36" s="2">
        <v>45292</v>
      </c>
      <c r="B36" s="30">
        <v>3.8610000000000002</v>
      </c>
    </row>
    <row r="37" spans="1:2">
      <c r="A37" s="2">
        <v>45289</v>
      </c>
      <c r="B37" s="30">
        <v>3.8610000000000002</v>
      </c>
    </row>
    <row r="38" spans="1:2">
      <c r="A38" s="2">
        <v>45288</v>
      </c>
      <c r="B38" s="30">
        <v>3.8769999999999998</v>
      </c>
    </row>
    <row r="39" spans="1:2">
      <c r="A39" s="2">
        <v>45287</v>
      </c>
      <c r="B39" s="30">
        <v>3.8849999999999998</v>
      </c>
    </row>
    <row r="40" spans="1:2">
      <c r="A40" s="2">
        <v>45282</v>
      </c>
      <c r="B40" s="30">
        <v>3.895</v>
      </c>
    </row>
    <row r="41" spans="1:2">
      <c r="A41" s="2">
        <v>45281</v>
      </c>
      <c r="B41" s="30">
        <v>3.899</v>
      </c>
    </row>
    <row r="42" spans="1:2">
      <c r="A42" s="2">
        <v>45280</v>
      </c>
      <c r="B42" s="30">
        <v>3.9239999999999999</v>
      </c>
    </row>
    <row r="43" spans="1:2">
      <c r="A43" s="2">
        <v>45279</v>
      </c>
      <c r="B43" s="30">
        <v>3.9220000000000002</v>
      </c>
    </row>
    <row r="44" spans="1:2">
      <c r="A44" s="2">
        <v>45278</v>
      </c>
      <c r="B44" s="30">
        <v>3.9039999999999999</v>
      </c>
    </row>
    <row r="45" spans="1:2">
      <c r="A45" s="2">
        <v>45275</v>
      </c>
      <c r="B45" s="30">
        <v>3.9119999999999999</v>
      </c>
    </row>
    <row r="46" spans="1:2">
      <c r="A46" s="2">
        <v>45274</v>
      </c>
      <c r="B46" s="30">
        <v>3.9380000000000002</v>
      </c>
    </row>
    <row r="47" spans="1:2">
      <c r="A47" s="2">
        <v>45273</v>
      </c>
      <c r="B47" s="30">
        <v>3.9449999999999998</v>
      </c>
    </row>
    <row r="48" spans="1:2">
      <c r="A48" s="2">
        <v>45272</v>
      </c>
      <c r="B48" s="30">
        <v>3.96</v>
      </c>
    </row>
    <row r="49" spans="1:2">
      <c r="A49" s="2">
        <v>45271</v>
      </c>
      <c r="B49" s="30">
        <v>3.9550000000000001</v>
      </c>
    </row>
    <row r="50" spans="1:2">
      <c r="A50" s="2">
        <v>45268</v>
      </c>
      <c r="B50" s="30">
        <v>3.9350000000000001</v>
      </c>
    </row>
    <row r="51" spans="1:2">
      <c r="A51" s="2">
        <v>45267</v>
      </c>
      <c r="B51" s="30">
        <v>3.948</v>
      </c>
    </row>
    <row r="52" spans="1:2">
      <c r="A52" s="2">
        <v>45266</v>
      </c>
      <c r="B52" s="30">
        <v>3.95</v>
      </c>
    </row>
    <row r="53" spans="1:2">
      <c r="A53" s="2">
        <v>45265</v>
      </c>
      <c r="B53" s="30">
        <v>3.9529999999999998</v>
      </c>
    </row>
    <row r="54" spans="1:2">
      <c r="A54" s="2">
        <v>45264</v>
      </c>
      <c r="B54" s="30">
        <v>3.9449999999999998</v>
      </c>
    </row>
    <row r="55" spans="1:2">
      <c r="A55" s="2">
        <v>45261</v>
      </c>
      <c r="B55" s="30">
        <v>4.0039999999999996</v>
      </c>
    </row>
    <row r="56" spans="1:2">
      <c r="A56" s="2">
        <v>45260</v>
      </c>
      <c r="B56" s="30">
        <v>4.0289999999999999</v>
      </c>
    </row>
    <row r="57" spans="1:2">
      <c r="A57" s="2">
        <v>45259</v>
      </c>
      <c r="B57" s="30">
        <v>4.05</v>
      </c>
    </row>
    <row r="58" spans="1:2">
      <c r="A58" s="2">
        <v>45258</v>
      </c>
      <c r="B58" s="30">
        <v>4.0259999999999998</v>
      </c>
    </row>
    <row r="59" spans="1:2">
      <c r="A59" s="2">
        <v>45257</v>
      </c>
      <c r="B59" s="30">
        <v>4.05</v>
      </c>
    </row>
    <row r="60" spans="1:2">
      <c r="A60" s="2">
        <v>45254</v>
      </c>
      <c r="B60" s="30">
        <v>4.0739999999999998</v>
      </c>
    </row>
    <row r="61" spans="1:2">
      <c r="A61" s="2">
        <v>45253</v>
      </c>
      <c r="B61" s="30">
        <v>4.0620000000000003</v>
      </c>
    </row>
    <row r="62" spans="1:2">
      <c r="A62" s="2">
        <v>45252</v>
      </c>
      <c r="B62" s="30">
        <v>4.0629999999999997</v>
      </c>
    </row>
    <row r="63" spans="1:2">
      <c r="A63" s="2">
        <v>45251</v>
      </c>
      <c r="B63" s="30">
        <v>4.07</v>
      </c>
    </row>
    <row r="64" spans="1:2">
      <c r="A64" s="2">
        <v>45250</v>
      </c>
      <c r="B64" s="30">
        <v>4.0579999999999998</v>
      </c>
    </row>
    <row r="65" spans="1:2">
      <c r="A65" s="2">
        <v>45247</v>
      </c>
      <c r="B65" s="30">
        <v>4.0640000000000001</v>
      </c>
    </row>
    <row r="66" spans="1:2">
      <c r="A66" s="2">
        <v>45246</v>
      </c>
      <c r="B66" s="30">
        <v>4.0709999999999997</v>
      </c>
    </row>
    <row r="67" spans="1:2">
      <c r="A67" s="2">
        <v>45245</v>
      </c>
      <c r="B67" s="30">
        <v>4.0759999999999996</v>
      </c>
    </row>
    <row r="68" spans="1:2">
      <c r="A68" s="2">
        <v>45244</v>
      </c>
      <c r="B68" s="30">
        <v>4.0970000000000004</v>
      </c>
    </row>
    <row r="69" spans="1:2">
      <c r="A69" s="2">
        <v>45243</v>
      </c>
      <c r="B69" s="30">
        <v>4.085</v>
      </c>
    </row>
    <row r="70" spans="1:2">
      <c r="A70" s="2">
        <v>45240</v>
      </c>
      <c r="B70" s="30">
        <v>4.0739999999999998</v>
      </c>
    </row>
    <row r="71" spans="1:2">
      <c r="A71" s="2">
        <v>45239</v>
      </c>
      <c r="B71" s="30">
        <v>4.0549999999999997</v>
      </c>
    </row>
    <row r="72" spans="1:2">
      <c r="A72" s="2">
        <v>45238</v>
      </c>
      <c r="B72" s="30">
        <v>4.0659999999999998</v>
      </c>
    </row>
    <row r="73" spans="1:2">
      <c r="A73" s="2">
        <v>45237</v>
      </c>
      <c r="B73" s="30">
        <v>4.0720000000000001</v>
      </c>
    </row>
    <row r="74" spans="1:2">
      <c r="A74" s="2">
        <v>45236</v>
      </c>
      <c r="B74" s="30">
        <v>4.0659999999999998</v>
      </c>
    </row>
    <row r="75" spans="1:2">
      <c r="A75" s="2">
        <v>45233</v>
      </c>
      <c r="B75" s="30">
        <v>4.0620000000000003</v>
      </c>
    </row>
    <row r="76" spans="1:2">
      <c r="A76" s="2">
        <v>45232</v>
      </c>
      <c r="B76" s="30">
        <v>4.0720000000000001</v>
      </c>
    </row>
    <row r="77" spans="1:2">
      <c r="A77" s="2">
        <v>45231</v>
      </c>
      <c r="B77" s="30">
        <v>4.0810000000000004</v>
      </c>
    </row>
    <row r="78" spans="1:2">
      <c r="A78" s="2">
        <v>45230</v>
      </c>
      <c r="B78" s="30">
        <v>4.0919999999999996</v>
      </c>
    </row>
    <row r="79" spans="1:2">
      <c r="A79" s="2">
        <v>45229</v>
      </c>
      <c r="B79" s="30">
        <v>4.109</v>
      </c>
    </row>
    <row r="80" spans="1:2">
      <c r="A80" s="2">
        <v>45226</v>
      </c>
      <c r="B80" s="30">
        <v>4.1020000000000003</v>
      </c>
    </row>
    <row r="81" spans="1:2">
      <c r="A81" s="2">
        <v>45225</v>
      </c>
      <c r="B81" s="30">
        <v>4.1050000000000004</v>
      </c>
    </row>
    <row r="82" spans="1:2">
      <c r="A82" s="2">
        <v>45224</v>
      </c>
      <c r="B82" s="30">
        <v>4.0919999999999996</v>
      </c>
    </row>
    <row r="83" spans="1:2">
      <c r="A83" s="2">
        <v>45223</v>
      </c>
      <c r="B83" s="30">
        <v>4.1020000000000003</v>
      </c>
    </row>
    <row r="84" spans="1:2">
      <c r="A84" s="2">
        <v>45222</v>
      </c>
      <c r="B84" s="30">
        <v>4.0960000000000001</v>
      </c>
    </row>
    <row r="85" spans="1:2">
      <c r="A85" s="2">
        <v>45219</v>
      </c>
      <c r="B85" s="30">
        <v>4.1070000000000002</v>
      </c>
    </row>
    <row r="86" spans="1:2">
      <c r="A86" s="2">
        <v>45218</v>
      </c>
      <c r="B86" s="30">
        <v>4.1260000000000003</v>
      </c>
    </row>
    <row r="87" spans="1:2">
      <c r="A87" s="2">
        <v>45217</v>
      </c>
      <c r="B87" s="30">
        <v>4.1429999999999998</v>
      </c>
    </row>
    <row r="88" spans="1:2">
      <c r="A88" s="2">
        <v>45216</v>
      </c>
      <c r="B88" s="30">
        <v>4.1180000000000003</v>
      </c>
    </row>
    <row r="89" spans="1:2">
      <c r="A89" s="2">
        <v>45215</v>
      </c>
      <c r="B89" s="30">
        <v>4.1029999999999998</v>
      </c>
    </row>
    <row r="90" spans="1:2">
      <c r="A90" s="2">
        <v>45212</v>
      </c>
      <c r="B90" s="30">
        <v>4.1210000000000004</v>
      </c>
    </row>
    <row r="91" spans="1:2">
      <c r="A91" s="2">
        <v>45211</v>
      </c>
      <c r="B91" s="30">
        <v>4.1210000000000004</v>
      </c>
    </row>
    <row r="92" spans="1:2">
      <c r="A92" s="2">
        <v>45210</v>
      </c>
      <c r="B92" s="30">
        <v>4.1139999999999999</v>
      </c>
    </row>
    <row r="93" spans="1:2">
      <c r="A93" s="2">
        <v>45209</v>
      </c>
      <c r="B93" s="30">
        <v>4.1120000000000001</v>
      </c>
    </row>
    <row r="94" spans="1:2">
      <c r="A94" s="2">
        <v>45208</v>
      </c>
      <c r="B94" s="30">
        <v>4.1289999999999996</v>
      </c>
    </row>
    <row r="95" spans="1:2">
      <c r="A95" s="2">
        <v>45205</v>
      </c>
      <c r="B95" s="30">
        <v>4.1130000000000004</v>
      </c>
    </row>
    <row r="96" spans="1:2">
      <c r="A96" s="2">
        <v>45204</v>
      </c>
      <c r="B96" s="30">
        <v>4.125</v>
      </c>
    </row>
    <row r="97" spans="1:2">
      <c r="A97" s="2">
        <v>45203</v>
      </c>
      <c r="B97" s="30">
        <v>4.13</v>
      </c>
    </row>
    <row r="98" spans="1:2">
      <c r="A98" s="2">
        <v>45202</v>
      </c>
      <c r="B98" s="30">
        <v>4.1280000000000001</v>
      </c>
    </row>
    <row r="99" spans="1:2">
      <c r="A99" s="2">
        <v>45201</v>
      </c>
      <c r="B99" s="30">
        <v>4.1379999999999999</v>
      </c>
    </row>
    <row r="100" spans="1:2">
      <c r="A100" s="2">
        <v>45198</v>
      </c>
      <c r="B100" s="30">
        <v>4.125</v>
      </c>
    </row>
    <row r="101" spans="1:2">
      <c r="A101" s="2">
        <v>45197</v>
      </c>
      <c r="B101" s="30">
        <v>4.125</v>
      </c>
    </row>
    <row r="102" spans="1:2">
      <c r="A102" s="2">
        <v>45196</v>
      </c>
      <c r="B102" s="30">
        <v>4.1360000000000001</v>
      </c>
    </row>
    <row r="103" spans="1:2">
      <c r="A103" s="2">
        <v>45195</v>
      </c>
      <c r="B103" s="30">
        <v>4.09</v>
      </c>
    </row>
    <row r="104" spans="1:2">
      <c r="A104" s="2">
        <v>45194</v>
      </c>
      <c r="B104" s="30">
        <v>4.1219999999999999</v>
      </c>
    </row>
    <row r="105" spans="1:2">
      <c r="A105" s="2">
        <v>45191</v>
      </c>
      <c r="B105" s="30">
        <v>4.0819999999999999</v>
      </c>
    </row>
    <row r="106" spans="1:2">
      <c r="A106" s="2">
        <v>45190</v>
      </c>
      <c r="B106" s="30">
        <v>4.0720000000000001</v>
      </c>
    </row>
    <row r="107" spans="1:2">
      <c r="A107" s="2">
        <v>45189</v>
      </c>
      <c r="B107" s="30">
        <v>4.07</v>
      </c>
    </row>
    <row r="108" spans="1:2">
      <c r="A108" s="2">
        <v>45188</v>
      </c>
      <c r="B108" s="30">
        <v>4.0709999999999997</v>
      </c>
    </row>
    <row r="109" spans="1:2">
      <c r="A109" s="2">
        <v>45187</v>
      </c>
      <c r="B109" s="30">
        <v>4.0659999999999998</v>
      </c>
    </row>
    <row r="110" spans="1:2">
      <c r="A110" s="2">
        <v>45184</v>
      </c>
      <c r="B110" s="30">
        <v>4.0549999999999997</v>
      </c>
    </row>
    <row r="111" spans="1:2">
      <c r="A111" s="2">
        <v>45183</v>
      </c>
      <c r="B111" s="30">
        <v>4.04</v>
      </c>
    </row>
    <row r="112" spans="1:2">
      <c r="A112" s="2">
        <v>45182</v>
      </c>
      <c r="B112" s="30">
        <v>3.9990000000000001</v>
      </c>
    </row>
    <row r="113" spans="1:2">
      <c r="A113" s="2">
        <v>45181</v>
      </c>
      <c r="B113" s="30">
        <v>3.968</v>
      </c>
    </row>
    <row r="114" spans="1:2">
      <c r="A114" s="2">
        <v>45180</v>
      </c>
      <c r="B114" s="30">
        <v>3.97</v>
      </c>
    </row>
    <row r="115" spans="1:2">
      <c r="A115" s="2">
        <v>45177</v>
      </c>
      <c r="B115" s="30">
        <v>3.952</v>
      </c>
    </row>
    <row r="116" spans="1:2">
      <c r="A116" s="2">
        <v>45176</v>
      </c>
      <c r="B116" s="30">
        <v>3.9380000000000002</v>
      </c>
    </row>
    <row r="117" spans="1:2">
      <c r="A117" s="2">
        <v>45175</v>
      </c>
      <c r="B117" s="30">
        <v>3.9289999999999998</v>
      </c>
    </row>
    <row r="118" spans="1:2">
      <c r="A118" s="2">
        <v>45174</v>
      </c>
      <c r="B118" s="30">
        <v>3.9380000000000002</v>
      </c>
    </row>
    <row r="119" spans="1:2">
      <c r="A119" s="2">
        <v>45173</v>
      </c>
      <c r="B119" s="30">
        <v>3.9550000000000001</v>
      </c>
    </row>
    <row r="120" spans="1:2">
      <c r="A120" s="2">
        <v>45170</v>
      </c>
      <c r="B120" s="30">
        <v>3.9340000000000002</v>
      </c>
    </row>
    <row r="121" spans="1:2">
      <c r="A121" s="2">
        <v>45169</v>
      </c>
      <c r="B121" s="30">
        <v>3.9870000000000001</v>
      </c>
    </row>
    <row r="122" spans="1:2">
      <c r="A122" s="2">
        <v>45168</v>
      </c>
      <c r="B122" s="30">
        <v>3.956</v>
      </c>
    </row>
    <row r="123" spans="1:2">
      <c r="A123" s="2">
        <v>45167</v>
      </c>
      <c r="B123" s="30">
        <v>3.944</v>
      </c>
    </row>
    <row r="124" spans="1:2">
      <c r="A124" s="2">
        <v>45166</v>
      </c>
      <c r="B124" s="30">
        <v>3.944</v>
      </c>
    </row>
    <row r="125" spans="1:2">
      <c r="A125" s="2">
        <v>45163</v>
      </c>
      <c r="B125" s="30">
        <v>3.9350000000000001</v>
      </c>
    </row>
    <row r="126" spans="1:2">
      <c r="A126" s="2">
        <v>45162</v>
      </c>
      <c r="B126" s="30">
        <v>3.9319999999999999</v>
      </c>
    </row>
    <row r="127" spans="1:2">
      <c r="A127" s="2">
        <v>45161</v>
      </c>
      <c r="B127" s="30">
        <v>3.9529999999999998</v>
      </c>
    </row>
    <row r="128" spans="1:2">
      <c r="A128" s="2">
        <v>45160</v>
      </c>
      <c r="B128" s="30">
        <v>3.9510000000000001</v>
      </c>
    </row>
    <row r="129" spans="1:2">
      <c r="A129" s="2">
        <v>45159</v>
      </c>
      <c r="B129" s="30">
        <v>3.9409999999999998</v>
      </c>
    </row>
    <row r="130" spans="1:2">
      <c r="A130" s="2">
        <v>45156</v>
      </c>
      <c r="B130" s="30">
        <v>3.944</v>
      </c>
    </row>
    <row r="131" spans="1:2">
      <c r="A131" s="2">
        <v>45155</v>
      </c>
      <c r="B131" s="30">
        <v>3.9409999999999998</v>
      </c>
    </row>
    <row r="132" spans="1:2">
      <c r="A132" s="2">
        <v>45154</v>
      </c>
      <c r="B132" s="30">
        <v>3.964</v>
      </c>
    </row>
    <row r="133" spans="1:2">
      <c r="A133" s="2">
        <v>45153</v>
      </c>
      <c r="B133" s="30">
        <v>3.9430000000000001</v>
      </c>
    </row>
    <row r="134" spans="1:2">
      <c r="A134" s="2">
        <v>45152</v>
      </c>
      <c r="B134" s="30">
        <v>3.9569999999999999</v>
      </c>
    </row>
    <row r="135" spans="1:2">
      <c r="A135" s="2">
        <v>45149</v>
      </c>
      <c r="B135" s="30">
        <v>3.9279999999999999</v>
      </c>
    </row>
    <row r="136" spans="1:2">
      <c r="A136" s="2">
        <v>45148</v>
      </c>
      <c r="B136" s="30">
        <v>3.9369999999999998</v>
      </c>
    </row>
    <row r="137" spans="1:2">
      <c r="A137" s="2">
        <v>45147</v>
      </c>
      <c r="B137" s="30">
        <v>3.927</v>
      </c>
    </row>
    <row r="138" spans="1:2">
      <c r="A138" s="2">
        <v>45146</v>
      </c>
      <c r="B138" s="30">
        <v>3.9209999999999998</v>
      </c>
    </row>
    <row r="139" spans="1:2">
      <c r="A139" s="2">
        <v>45145</v>
      </c>
      <c r="B139" s="30">
        <v>3.9489999999999998</v>
      </c>
    </row>
    <row r="140" spans="1:2">
      <c r="A140" s="2">
        <v>45142</v>
      </c>
      <c r="B140" s="30">
        <v>3.94</v>
      </c>
    </row>
    <row r="141" spans="1:2">
      <c r="A141" s="2">
        <v>45141</v>
      </c>
      <c r="B141" s="30">
        <v>3.9369999999999998</v>
      </c>
    </row>
    <row r="142" spans="1:2">
      <c r="A142" s="2">
        <v>45140</v>
      </c>
      <c r="B142" s="30">
        <v>3.944</v>
      </c>
    </row>
    <row r="143" spans="1:2">
      <c r="A143" s="2">
        <v>45139</v>
      </c>
      <c r="B143" s="30">
        <v>3.948</v>
      </c>
    </row>
    <row r="144" spans="1:2">
      <c r="A144" s="2">
        <v>45138</v>
      </c>
      <c r="B144" s="30">
        <v>3.9289999999999998</v>
      </c>
    </row>
    <row r="145" spans="1:2">
      <c r="A145" s="2">
        <v>45135</v>
      </c>
      <c r="B145" s="30">
        <v>3.9580000000000002</v>
      </c>
    </row>
    <row r="146" spans="1:2">
      <c r="A146" s="2">
        <v>45134</v>
      </c>
      <c r="B146" s="30">
        <v>3.972</v>
      </c>
    </row>
    <row r="147" spans="1:2">
      <c r="A147" s="2">
        <v>45133</v>
      </c>
      <c r="B147" s="30">
        <v>3.952</v>
      </c>
    </row>
    <row r="148" spans="1:2">
      <c r="A148" s="2">
        <v>45132</v>
      </c>
      <c r="B148" s="30">
        <v>3.9660000000000002</v>
      </c>
    </row>
    <row r="149" spans="1:2">
      <c r="A149" s="2">
        <v>45131</v>
      </c>
      <c r="B149" s="30">
        <v>3.972</v>
      </c>
    </row>
    <row r="150" spans="1:2">
      <c r="A150" s="2">
        <v>45128</v>
      </c>
      <c r="B150" s="30">
        <v>3.972</v>
      </c>
    </row>
    <row r="151" spans="1:2">
      <c r="A151" s="2">
        <v>45127</v>
      </c>
      <c r="B151" s="30">
        <v>3.952</v>
      </c>
    </row>
    <row r="152" spans="1:2">
      <c r="A152" s="2">
        <v>45126</v>
      </c>
      <c r="B152" s="30">
        <v>3.9369999999999998</v>
      </c>
    </row>
    <row r="153" spans="1:2">
      <c r="A153" s="2">
        <v>45125</v>
      </c>
      <c r="B153" s="30">
        <v>3.9620000000000002</v>
      </c>
    </row>
    <row r="154" spans="1:2">
      <c r="A154" s="2">
        <v>45124</v>
      </c>
      <c r="B154" s="30">
        <v>3.9620000000000002</v>
      </c>
    </row>
    <row r="155" spans="1:2">
      <c r="A155" s="2">
        <v>45121</v>
      </c>
      <c r="B155" s="30">
        <v>3.9409999999999998</v>
      </c>
    </row>
    <row r="156" spans="1:2">
      <c r="A156" s="2">
        <v>45120</v>
      </c>
      <c r="B156" s="30">
        <v>3.9449999999999998</v>
      </c>
    </row>
    <row r="157" spans="1:2">
      <c r="A157" s="2">
        <v>45119</v>
      </c>
      <c r="B157" s="30">
        <v>3.9550000000000001</v>
      </c>
    </row>
    <row r="158" spans="1:2">
      <c r="A158" s="2">
        <v>45118</v>
      </c>
      <c r="B158" s="30">
        <v>3.94</v>
      </c>
    </row>
    <row r="159" spans="1:2">
      <c r="A159" s="2">
        <v>45117</v>
      </c>
      <c r="B159" s="30">
        <v>3.931</v>
      </c>
    </row>
    <row r="160" spans="1:2">
      <c r="A160" s="2">
        <v>45114</v>
      </c>
      <c r="B160" s="30">
        <v>3.9449999999999998</v>
      </c>
    </row>
    <row r="161" spans="1:2">
      <c r="A161" s="2">
        <v>45113</v>
      </c>
      <c r="B161" s="30">
        <v>3.9049999999999998</v>
      </c>
    </row>
    <row r="162" spans="1:2">
      <c r="A162" s="2">
        <v>45112</v>
      </c>
      <c r="B162" s="30">
        <v>3.895</v>
      </c>
    </row>
    <row r="163" spans="1:2">
      <c r="A163" s="2">
        <v>45111</v>
      </c>
      <c r="B163" s="30">
        <v>3.8879999999999999</v>
      </c>
    </row>
    <row r="164" spans="1:2">
      <c r="A164" s="2">
        <v>45110</v>
      </c>
      <c r="B164" s="30">
        <v>3.9129999999999998</v>
      </c>
    </row>
    <row r="165" spans="1:2">
      <c r="A165" s="2">
        <v>45107</v>
      </c>
      <c r="B165" s="30">
        <v>3.9</v>
      </c>
    </row>
    <row r="166" spans="1:2">
      <c r="A166" s="2">
        <v>45106</v>
      </c>
      <c r="B166" s="30">
        <v>3.8919999999999999</v>
      </c>
    </row>
    <row r="167" spans="1:2">
      <c r="A167" s="2">
        <v>45105</v>
      </c>
      <c r="B167" s="30">
        <v>3.93</v>
      </c>
    </row>
    <row r="168" spans="1:2">
      <c r="A168" s="2">
        <v>45104</v>
      </c>
      <c r="B168" s="30">
        <v>3.915</v>
      </c>
    </row>
    <row r="169" spans="1:2">
      <c r="A169" s="2">
        <v>45103</v>
      </c>
      <c r="B169" s="30">
        <v>3.9079999999999999</v>
      </c>
    </row>
    <row r="170" spans="1:2">
      <c r="A170" s="2">
        <v>45100</v>
      </c>
      <c r="B170" s="30">
        <v>3.9329999999999998</v>
      </c>
    </row>
    <row r="171" spans="1:2">
      <c r="A171" s="2">
        <v>45099</v>
      </c>
      <c r="B171" s="30">
        <v>3.907</v>
      </c>
    </row>
    <row r="172" spans="1:2">
      <c r="A172" s="2">
        <v>45098</v>
      </c>
      <c r="B172" s="30">
        <v>3.8860000000000001</v>
      </c>
    </row>
    <row r="173" spans="1:2">
      <c r="A173" s="2">
        <v>45097</v>
      </c>
      <c r="B173" s="30">
        <v>3.8919999999999999</v>
      </c>
    </row>
    <row r="174" spans="1:2">
      <c r="A174" s="2">
        <v>45096</v>
      </c>
      <c r="B174" s="30">
        <v>3.8610000000000002</v>
      </c>
    </row>
    <row r="175" spans="1:2">
      <c r="A175" s="2">
        <v>45093</v>
      </c>
      <c r="B175" s="30">
        <v>3.8220000000000001</v>
      </c>
    </row>
    <row r="176" spans="1:2">
      <c r="A176" s="2">
        <v>45092</v>
      </c>
      <c r="B176" s="30">
        <v>3.8180000000000001</v>
      </c>
    </row>
    <row r="177" spans="1:2">
      <c r="A177" s="2">
        <v>45091</v>
      </c>
      <c r="B177" s="30">
        <v>3.79</v>
      </c>
    </row>
    <row r="178" spans="1:2">
      <c r="A178" s="2">
        <v>45090</v>
      </c>
      <c r="B178" s="30">
        <v>3.794</v>
      </c>
    </row>
    <row r="179" spans="1:2">
      <c r="A179" s="2">
        <v>45089</v>
      </c>
      <c r="B179" s="30">
        <v>3.7530000000000001</v>
      </c>
    </row>
    <row r="180" spans="1:2">
      <c r="A180" s="2">
        <v>45086</v>
      </c>
      <c r="B180" s="30">
        <v>3.762</v>
      </c>
    </row>
    <row r="181" spans="1:2">
      <c r="A181" s="2">
        <v>45085</v>
      </c>
      <c r="B181" s="30">
        <v>3.7570000000000001</v>
      </c>
    </row>
    <row r="182" spans="1:2">
      <c r="A182" s="2">
        <v>45084</v>
      </c>
      <c r="B182" s="30">
        <v>3.7330000000000001</v>
      </c>
    </row>
    <row r="183" spans="1:2">
      <c r="A183" s="2">
        <v>45083</v>
      </c>
      <c r="B183" s="30">
        <v>3.7149999999999999</v>
      </c>
    </row>
    <row r="184" spans="1:2">
      <c r="A184" s="2">
        <v>45082</v>
      </c>
      <c r="B184" s="30">
        <v>3.7389999999999999</v>
      </c>
    </row>
    <row r="185" spans="1:2">
      <c r="A185" s="2">
        <v>45079</v>
      </c>
      <c r="B185" s="30">
        <v>3.7280000000000002</v>
      </c>
    </row>
    <row r="186" spans="1:2">
      <c r="A186" s="2">
        <v>45078</v>
      </c>
      <c r="B186" s="30">
        <v>3.7210000000000001</v>
      </c>
    </row>
    <row r="187" spans="1:2">
      <c r="A187" s="2">
        <v>45077</v>
      </c>
      <c r="B187" s="30">
        <v>3.746</v>
      </c>
    </row>
    <row r="188" spans="1:2">
      <c r="A188" s="2">
        <v>45076</v>
      </c>
      <c r="B188" s="30">
        <v>3.77</v>
      </c>
    </row>
    <row r="189" spans="1:2">
      <c r="A189" s="2">
        <v>45075</v>
      </c>
      <c r="B189" s="30">
        <v>3.7810000000000001</v>
      </c>
    </row>
    <row r="190" spans="1:2">
      <c r="A190" s="2">
        <v>45072</v>
      </c>
      <c r="B190" s="30">
        <v>3.76</v>
      </c>
    </row>
    <row r="191" spans="1:2">
      <c r="A191" s="2">
        <v>45071</v>
      </c>
      <c r="B191" s="30">
        <v>3.7690000000000001</v>
      </c>
    </row>
    <row r="192" spans="1:2">
      <c r="A192" s="2">
        <v>45070</v>
      </c>
      <c r="B192" s="30">
        <v>3.7440000000000002</v>
      </c>
    </row>
    <row r="193" spans="1:2">
      <c r="A193" s="2">
        <v>45069</v>
      </c>
      <c r="B193" s="30">
        <v>3.7320000000000002</v>
      </c>
    </row>
    <row r="194" spans="1:2">
      <c r="A194" s="2">
        <v>45068</v>
      </c>
      <c r="B194" s="30">
        <v>3.714</v>
      </c>
    </row>
    <row r="195" spans="1:2">
      <c r="A195" s="2">
        <v>45065</v>
      </c>
      <c r="B195" s="30">
        <v>3.7069999999999999</v>
      </c>
    </row>
    <row r="196" spans="1:2">
      <c r="A196" s="2">
        <v>45064</v>
      </c>
      <c r="B196" s="30">
        <v>3.6869999999999998</v>
      </c>
    </row>
    <row r="197" spans="1:2">
      <c r="A197" s="2">
        <v>45063</v>
      </c>
      <c r="B197" s="30">
        <v>3.6709999999999998</v>
      </c>
    </row>
    <row r="198" spans="1:2">
      <c r="A198" s="2">
        <v>45062</v>
      </c>
      <c r="B198" s="30">
        <v>3.6579999999999999</v>
      </c>
    </row>
    <row r="199" spans="1:2">
      <c r="A199" s="2">
        <v>45061</v>
      </c>
      <c r="B199" s="30">
        <v>3.6629999999999998</v>
      </c>
    </row>
    <row r="200" spans="1:2">
      <c r="A200" s="2">
        <v>45058</v>
      </c>
      <c r="B200" s="30">
        <v>3.6379999999999999</v>
      </c>
    </row>
    <row r="201" spans="1:2">
      <c r="A201" s="2">
        <v>45057</v>
      </c>
      <c r="B201" s="30">
        <v>3.629</v>
      </c>
    </row>
    <row r="202" spans="1:2">
      <c r="A202" s="2">
        <v>45056</v>
      </c>
      <c r="B202" s="30">
        <v>3.625</v>
      </c>
    </row>
    <row r="203" spans="1:2">
      <c r="A203" s="2">
        <v>45055</v>
      </c>
      <c r="B203" s="30">
        <v>3.6080000000000001</v>
      </c>
    </row>
    <row r="204" spans="1:2">
      <c r="A204" s="2">
        <v>45054</v>
      </c>
      <c r="B204" s="30">
        <v>3.605</v>
      </c>
    </row>
    <row r="205" spans="1:2">
      <c r="A205" s="2">
        <v>45051</v>
      </c>
      <c r="B205" s="30">
        <v>3.5750000000000002</v>
      </c>
    </row>
    <row r="206" spans="1:2">
      <c r="A206" s="2">
        <v>45050</v>
      </c>
      <c r="B206" s="30">
        <v>3.6509999999999998</v>
      </c>
    </row>
    <row r="207" spans="1:2">
      <c r="A207" s="2">
        <v>45049</v>
      </c>
      <c r="B207" s="30">
        <v>3.6440000000000001</v>
      </c>
    </row>
    <row r="208" spans="1:2">
      <c r="A208" s="2">
        <v>45048</v>
      </c>
      <c r="B208" s="30">
        <v>3.6219999999999999</v>
      </c>
    </row>
    <row r="209" spans="1:2">
      <c r="A209" s="2">
        <v>45044</v>
      </c>
      <c r="B209" s="30">
        <v>3.645</v>
      </c>
    </row>
    <row r="210" spans="1:2">
      <c r="A210" s="2">
        <v>45043</v>
      </c>
      <c r="B210" s="30">
        <v>3.6179999999999999</v>
      </c>
    </row>
    <row r="211" spans="1:2">
      <c r="A211" s="2">
        <v>45042</v>
      </c>
      <c r="B211" s="30">
        <v>3.6480000000000001</v>
      </c>
    </row>
    <row r="212" spans="1:2">
      <c r="A212" s="2">
        <v>45041</v>
      </c>
      <c r="B212" s="30">
        <v>3.6349999999999998</v>
      </c>
    </row>
    <row r="213" spans="1:2">
      <c r="A213" s="2">
        <v>45040</v>
      </c>
      <c r="B213" s="30">
        <v>3.637</v>
      </c>
    </row>
    <row r="214" spans="1:2">
      <c r="A214" s="2">
        <v>45037</v>
      </c>
      <c r="B214" s="30">
        <v>3.601</v>
      </c>
    </row>
    <row r="215" spans="1:2">
      <c r="A215" s="2">
        <v>45036</v>
      </c>
      <c r="B215" s="30">
        <v>3.6120000000000001</v>
      </c>
    </row>
    <row r="216" spans="1:2">
      <c r="A216" s="2">
        <v>45035</v>
      </c>
      <c r="B216" s="30">
        <v>3.5870000000000002</v>
      </c>
    </row>
    <row r="217" spans="1:2">
      <c r="A217" s="2">
        <v>45034</v>
      </c>
      <c r="B217" s="30">
        <v>3.5619999999999998</v>
      </c>
    </row>
    <row r="218" spans="1:2">
      <c r="A218" s="2">
        <v>45033</v>
      </c>
      <c r="B218" s="30">
        <v>3.5779999999999998</v>
      </c>
    </row>
    <row r="219" spans="1:2">
      <c r="A219" s="2">
        <v>45030</v>
      </c>
      <c r="B219" s="30">
        <v>3.51</v>
      </c>
    </row>
    <row r="220" spans="1:2">
      <c r="A220" s="2">
        <v>45029</v>
      </c>
      <c r="B220" s="30">
        <v>3.49</v>
      </c>
    </row>
    <row r="221" spans="1:2">
      <c r="A221" s="2">
        <v>45028</v>
      </c>
      <c r="B221" s="30">
        <v>3.43</v>
      </c>
    </row>
    <row r="222" spans="1:2">
      <c r="A222" s="2">
        <v>45027</v>
      </c>
      <c r="B222" s="30">
        <v>3.3559999999999999</v>
      </c>
    </row>
    <row r="223" spans="1:2">
      <c r="A223" s="2">
        <v>45022</v>
      </c>
      <c r="B223" s="30">
        <v>3.339</v>
      </c>
    </row>
    <row r="224" spans="1:2">
      <c r="A224" s="2">
        <v>45021</v>
      </c>
      <c r="B224" s="30">
        <v>3.339</v>
      </c>
    </row>
    <row r="225" spans="1:2">
      <c r="A225" s="2">
        <v>45020</v>
      </c>
      <c r="B225" s="30">
        <v>3.359</v>
      </c>
    </row>
    <row r="226" spans="1:2">
      <c r="A226" s="2">
        <v>45019</v>
      </c>
      <c r="B226" s="30">
        <v>3.335</v>
      </c>
    </row>
    <row r="227" spans="1:2">
      <c r="A227" s="2">
        <v>45016</v>
      </c>
      <c r="B227" s="30">
        <v>3.3410000000000002</v>
      </c>
    </row>
    <row r="228" spans="1:2">
      <c r="A228" s="2">
        <v>45015</v>
      </c>
      <c r="B228" s="30">
        <v>3.3119999999999998</v>
      </c>
    </row>
    <row r="229" spans="1:2">
      <c r="A229" s="2">
        <v>45014</v>
      </c>
      <c r="B229" s="30">
        <v>3.29</v>
      </c>
    </row>
    <row r="230" spans="1:2">
      <c r="A230" s="2">
        <v>45013</v>
      </c>
      <c r="B230" s="30">
        <v>3.2690000000000001</v>
      </c>
    </row>
    <row r="231" spans="1:2">
      <c r="A231" s="2">
        <v>45012</v>
      </c>
      <c r="B231" s="30">
        <v>3.2389999999999999</v>
      </c>
    </row>
    <row r="232" spans="1:2">
      <c r="A232" s="2">
        <v>45009</v>
      </c>
      <c r="B232" s="30">
        <v>3.2810000000000001</v>
      </c>
    </row>
    <row r="233" spans="1:2">
      <c r="A233" s="2">
        <v>45008</v>
      </c>
      <c r="B233" s="30">
        <v>3.29</v>
      </c>
    </row>
    <row r="234" spans="1:2">
      <c r="A234" s="2">
        <v>45007</v>
      </c>
      <c r="B234" s="30">
        <v>3.214</v>
      </c>
    </row>
    <row r="235" spans="1:2">
      <c r="A235" s="2">
        <v>45006</v>
      </c>
      <c r="B235" s="30">
        <v>3.0710000000000002</v>
      </c>
    </row>
    <row r="236" spans="1:2">
      <c r="A236" s="2">
        <v>45005</v>
      </c>
      <c r="B236" s="30">
        <v>3.0950000000000002</v>
      </c>
    </row>
    <row r="237" spans="1:2">
      <c r="A237" s="2">
        <v>45002</v>
      </c>
      <c r="B237" s="30">
        <v>3.0550000000000002</v>
      </c>
    </row>
    <row r="238" spans="1:2">
      <c r="A238" s="2">
        <v>45001</v>
      </c>
      <c r="B238" s="30">
        <v>2.9849999999999999</v>
      </c>
    </row>
    <row r="239" spans="1:2">
      <c r="A239" s="2">
        <v>45000</v>
      </c>
      <c r="B239" s="30">
        <v>3.1309999999999998</v>
      </c>
    </row>
    <row r="240" spans="1:2">
      <c r="A240" s="2">
        <v>44999</v>
      </c>
      <c r="B240" s="30">
        <v>3.0350000000000001</v>
      </c>
    </row>
    <row r="241" spans="1:2">
      <c r="A241" s="2">
        <v>44998</v>
      </c>
      <c r="B241" s="30">
        <v>3.375</v>
      </c>
    </row>
    <row r="242" spans="1:2">
      <c r="A242" s="2">
        <v>44995</v>
      </c>
      <c r="B242" s="30">
        <v>3.4449999999999998</v>
      </c>
    </row>
    <row r="243" spans="1:2">
      <c r="A243" s="2">
        <v>44994</v>
      </c>
      <c r="B243" s="30">
        <v>3.4609999999999999</v>
      </c>
    </row>
    <row r="244" spans="1:2">
      <c r="A244" s="2">
        <v>44993</v>
      </c>
      <c r="B244" s="30">
        <v>3.4510000000000001</v>
      </c>
    </row>
    <row r="245" spans="1:2">
      <c r="A245" s="2">
        <v>44992</v>
      </c>
      <c r="B245" s="30">
        <v>3.4180000000000001</v>
      </c>
    </row>
    <row r="246" spans="1:2">
      <c r="A246" s="2">
        <v>44991</v>
      </c>
      <c r="B246" s="30">
        <v>3.363</v>
      </c>
    </row>
    <row r="247" spans="1:2">
      <c r="A247" s="2">
        <v>44988</v>
      </c>
      <c r="B247" s="30">
        <v>3.3530000000000002</v>
      </c>
    </row>
    <row r="248" spans="1:2">
      <c r="A248" s="2">
        <v>44987</v>
      </c>
      <c r="B248" s="30">
        <v>3.3660000000000001</v>
      </c>
    </row>
    <row r="249" spans="1:2">
      <c r="A249" s="2">
        <v>44986</v>
      </c>
      <c r="B249" s="30">
        <v>3.3109999999999999</v>
      </c>
    </row>
    <row r="250" spans="1:2">
      <c r="A250" s="2">
        <v>44985</v>
      </c>
      <c r="B250" s="30">
        <v>3.29</v>
      </c>
    </row>
    <row r="251" spans="1:2">
      <c r="A251" s="2">
        <v>44984</v>
      </c>
      <c r="B251" s="30">
        <v>3.242</v>
      </c>
    </row>
    <row r="252" spans="1:2">
      <c r="A252" s="2">
        <v>44981</v>
      </c>
      <c r="B252" s="30">
        <v>3.2330000000000001</v>
      </c>
    </row>
    <row r="253" spans="1:2">
      <c r="A253" s="2">
        <v>44980</v>
      </c>
      <c r="B253" s="30">
        <v>3.198</v>
      </c>
    </row>
    <row r="254" spans="1:2">
      <c r="A254" s="2">
        <v>44979</v>
      </c>
      <c r="B254" s="30">
        <v>3.1970000000000001</v>
      </c>
    </row>
    <row r="255" spans="1:2">
      <c r="A255" s="2">
        <v>44978</v>
      </c>
      <c r="B255" s="30">
        <v>3.2250000000000001</v>
      </c>
    </row>
    <row r="256" spans="1:2">
      <c r="A256" s="2">
        <v>44977</v>
      </c>
      <c r="B256" s="30">
        <v>3.1920000000000002</v>
      </c>
    </row>
    <row r="257" spans="1:2">
      <c r="A257" s="2">
        <v>44974</v>
      </c>
      <c r="B257" s="30">
        <v>3.2120000000000002</v>
      </c>
    </row>
    <row r="258" spans="1:2">
      <c r="A258" s="2">
        <v>44973</v>
      </c>
      <c r="B258" s="30">
        <v>3.1920000000000002</v>
      </c>
    </row>
    <row r="259" spans="1:2">
      <c r="A259" s="2">
        <v>44972</v>
      </c>
      <c r="B259" s="30">
        <v>3.1659999999999999</v>
      </c>
    </row>
    <row r="260" spans="1:2">
      <c r="A260" s="2">
        <v>44971</v>
      </c>
      <c r="B260" s="30">
        <v>3.1349999999999998</v>
      </c>
    </row>
    <row r="261" spans="1:2">
      <c r="A261" s="2">
        <v>44970</v>
      </c>
      <c r="B261" s="30">
        <v>3.1019999999999999</v>
      </c>
    </row>
    <row r="262" spans="1:2">
      <c r="A262" s="2">
        <v>44967</v>
      </c>
      <c r="B262" s="30">
        <v>3.08</v>
      </c>
    </row>
    <row r="263" spans="1:2">
      <c r="A263" s="2">
        <v>44966</v>
      </c>
      <c r="B263" s="30">
        <v>3.1030000000000002</v>
      </c>
    </row>
    <row r="264" spans="1:2">
      <c r="A264" s="2">
        <v>44965</v>
      </c>
      <c r="B264" s="30">
        <v>3.0539999999999998</v>
      </c>
    </row>
    <row r="265" spans="1:2">
      <c r="A265" s="2">
        <v>44964</v>
      </c>
      <c r="B265" s="30">
        <v>3.0289999999999999</v>
      </c>
    </row>
    <row r="266" spans="1:2">
      <c r="A266" s="2">
        <v>44963</v>
      </c>
      <c r="B266" s="30">
        <v>3.008</v>
      </c>
    </row>
    <row r="267" spans="1:2">
      <c r="A267" s="2">
        <v>44960</v>
      </c>
      <c r="B267" s="30">
        <v>3.0110000000000001</v>
      </c>
    </row>
    <row r="268" spans="1:2">
      <c r="A268" s="2">
        <v>44959</v>
      </c>
      <c r="B268" s="30">
        <v>3.0289999999999999</v>
      </c>
    </row>
    <row r="269" spans="1:2">
      <c r="A269" s="2">
        <v>44958</v>
      </c>
      <c r="B269" s="30">
        <v>3.0089999999999999</v>
      </c>
    </row>
    <row r="270" spans="1:2">
      <c r="A270" s="2">
        <v>44957</v>
      </c>
      <c r="B270" s="30">
        <v>2.988</v>
      </c>
    </row>
    <row r="271" spans="1:2">
      <c r="A271" s="2">
        <v>44956</v>
      </c>
      <c r="B271" s="30">
        <v>2.9590000000000001</v>
      </c>
    </row>
    <row r="272" spans="1:2">
      <c r="A272" s="2">
        <v>44953</v>
      </c>
      <c r="B272" s="30">
        <v>2.9420000000000002</v>
      </c>
    </row>
    <row r="273" spans="1:2">
      <c r="A273" s="2">
        <v>44952</v>
      </c>
      <c r="B273" s="30">
        <v>2.9220000000000002</v>
      </c>
    </row>
    <row r="274" spans="1:2">
      <c r="A274" s="2">
        <v>44951</v>
      </c>
      <c r="B274" s="30">
        <v>2.9279999999999999</v>
      </c>
    </row>
    <row r="275" spans="1:2">
      <c r="A275" s="2">
        <v>44950</v>
      </c>
      <c r="B275" s="30">
        <v>2.9220000000000002</v>
      </c>
    </row>
    <row r="276" spans="1:2">
      <c r="A276" s="2">
        <v>44949</v>
      </c>
      <c r="B276" s="30">
        <v>2.9169999999999998</v>
      </c>
    </row>
    <row r="277" spans="1:2">
      <c r="A277" s="2">
        <v>44946</v>
      </c>
      <c r="B277" s="30">
        <v>2.895</v>
      </c>
    </row>
    <row r="278" spans="1:2">
      <c r="A278" s="2">
        <v>44945</v>
      </c>
      <c r="B278" s="30">
        <v>2.8570000000000002</v>
      </c>
    </row>
    <row r="279" spans="1:2">
      <c r="A279" s="2">
        <v>44944</v>
      </c>
      <c r="B279" s="30">
        <v>2.8319999999999999</v>
      </c>
    </row>
    <row r="280" spans="1:2">
      <c r="A280" s="2">
        <v>44943</v>
      </c>
      <c r="B280" s="30">
        <v>2.8780000000000001</v>
      </c>
    </row>
    <row r="281" spans="1:2">
      <c r="A281" s="2">
        <v>44942</v>
      </c>
      <c r="B281" s="30">
        <v>2.843</v>
      </c>
    </row>
    <row r="282" spans="1:2">
      <c r="A282" s="2">
        <v>44939</v>
      </c>
      <c r="B282" s="30">
        <v>2.8759999999999999</v>
      </c>
    </row>
    <row r="283" spans="1:2">
      <c r="A283" s="2">
        <v>44938</v>
      </c>
      <c r="B283" s="30">
        <v>2.8180000000000001</v>
      </c>
    </row>
    <row r="284" spans="1:2">
      <c r="A284" s="2">
        <v>44937</v>
      </c>
      <c r="B284" s="30">
        <v>2.8580000000000001</v>
      </c>
    </row>
    <row r="285" spans="1:2">
      <c r="A285" s="2">
        <v>44936</v>
      </c>
      <c r="B285" s="30">
        <v>2.82</v>
      </c>
    </row>
    <row r="286" spans="1:2">
      <c r="A286" s="2">
        <v>44935</v>
      </c>
      <c r="B286" s="30">
        <v>2.8090000000000002</v>
      </c>
    </row>
    <row r="287" spans="1:2">
      <c r="A287" s="2">
        <v>44932</v>
      </c>
      <c r="B287" s="30">
        <v>2.8050000000000002</v>
      </c>
    </row>
    <row r="288" spans="1:2">
      <c r="A288" s="2">
        <v>44931</v>
      </c>
      <c r="B288" s="30">
        <v>2.7719999999999998</v>
      </c>
    </row>
    <row r="289" spans="1:2">
      <c r="A289" s="2">
        <v>44930</v>
      </c>
      <c r="B289" s="30">
        <v>2.7610000000000001</v>
      </c>
    </row>
    <row r="290" spans="1:2">
      <c r="A290" s="2">
        <v>44929</v>
      </c>
      <c r="B290" s="30">
        <v>2.7389999999999999</v>
      </c>
    </row>
    <row r="291" spans="1:2">
      <c r="A291" s="2">
        <v>44928</v>
      </c>
      <c r="B291" s="30">
        <v>2.7320000000000002</v>
      </c>
    </row>
    <row r="292" spans="1:2">
      <c r="A292" s="2">
        <v>44925</v>
      </c>
      <c r="B292" s="30">
        <v>2.6930000000000001</v>
      </c>
    </row>
    <row r="293" spans="1:2">
      <c r="A293" s="2">
        <v>44924</v>
      </c>
      <c r="B293" s="30">
        <v>2.726</v>
      </c>
    </row>
    <row r="294" spans="1:2">
      <c r="A294" s="2">
        <v>44923</v>
      </c>
      <c r="B294" s="30">
        <v>2.7519999999999998</v>
      </c>
    </row>
    <row r="295" spans="1:2">
      <c r="A295" s="2">
        <v>44922</v>
      </c>
      <c r="B295" s="30">
        <v>2.7029999999999998</v>
      </c>
    </row>
    <row r="296" spans="1:2">
      <c r="A296" s="2">
        <v>44918</v>
      </c>
      <c r="B296" s="30">
        <v>2.7010000000000001</v>
      </c>
    </row>
    <row r="297" spans="1:2">
      <c r="A297" s="2">
        <v>44917</v>
      </c>
      <c r="B297" s="30">
        <v>2.6960000000000002</v>
      </c>
    </row>
    <row r="298" spans="1:2">
      <c r="A298" s="2">
        <v>44916</v>
      </c>
      <c r="B298" s="30">
        <v>2.645</v>
      </c>
    </row>
    <row r="299" spans="1:2">
      <c r="A299" s="2">
        <v>44915</v>
      </c>
      <c r="B299" s="30">
        <v>2.625</v>
      </c>
    </row>
    <row r="300" spans="1:2">
      <c r="A300" s="2">
        <v>44914</v>
      </c>
      <c r="B300" s="30">
        <v>2.585</v>
      </c>
    </row>
    <row r="301" spans="1:2">
      <c r="A301" s="2">
        <v>44911</v>
      </c>
      <c r="B301" s="30">
        <v>2.569</v>
      </c>
    </row>
    <row r="302" spans="1:2">
      <c r="A302" s="2">
        <v>44910</v>
      </c>
      <c r="B302" s="30">
        <v>2.4929999999999999</v>
      </c>
    </row>
    <row r="303" spans="1:2">
      <c r="A303" s="2">
        <v>44909</v>
      </c>
      <c r="B303" s="30">
        <v>2.5190000000000001</v>
      </c>
    </row>
    <row r="304" spans="1:2">
      <c r="A304" s="2">
        <v>44908</v>
      </c>
      <c r="B304" s="30">
        <v>2.4790000000000001</v>
      </c>
    </row>
    <row r="305" spans="1:2">
      <c r="A305" s="2">
        <v>44907</v>
      </c>
      <c r="B305" s="30">
        <v>2.5270000000000001</v>
      </c>
    </row>
    <row r="306" spans="1:2">
      <c r="A306" s="2">
        <v>44904</v>
      </c>
      <c r="B306" s="30">
        <v>2.4660000000000002</v>
      </c>
    </row>
    <row r="307" spans="1:2">
      <c r="A307" s="2">
        <v>44903</v>
      </c>
      <c r="B307" s="30">
        <v>2.456</v>
      </c>
    </row>
    <row r="308" spans="1:2">
      <c r="A308" s="2">
        <v>44902</v>
      </c>
      <c r="B308" s="30">
        <v>2.4420000000000002</v>
      </c>
    </row>
    <row r="309" spans="1:2">
      <c r="A309" s="2">
        <v>44901</v>
      </c>
      <c r="B309" s="30">
        <v>2.4430000000000001</v>
      </c>
    </row>
    <row r="310" spans="1:2">
      <c r="A310" s="2">
        <v>44900</v>
      </c>
      <c r="B310" s="30">
        <v>2.4359999999999999</v>
      </c>
    </row>
    <row r="311" spans="1:2">
      <c r="A311" s="2">
        <v>44897</v>
      </c>
      <c r="B311" s="30">
        <v>2.4060000000000001</v>
      </c>
    </row>
    <row r="312" spans="1:2">
      <c r="A312" s="2">
        <v>44896</v>
      </c>
      <c r="B312" s="30">
        <v>2.4049999999999998</v>
      </c>
    </row>
    <row r="313" spans="1:2">
      <c r="A313" s="2">
        <v>44895</v>
      </c>
      <c r="B313" s="30">
        <v>2.4140000000000001</v>
      </c>
    </row>
    <row r="314" spans="1:2">
      <c r="A314" s="2">
        <v>44894</v>
      </c>
      <c r="B314" s="30">
        <v>2.4420000000000002</v>
      </c>
    </row>
    <row r="315" spans="1:2">
      <c r="A315" s="2">
        <v>44893</v>
      </c>
      <c r="B315" s="30">
        <v>2.4359999999999999</v>
      </c>
    </row>
    <row r="316" spans="1:2">
      <c r="A316" s="2">
        <v>44890</v>
      </c>
      <c r="B316" s="30">
        <v>2.3740000000000001</v>
      </c>
    </row>
    <row r="317" spans="1:2">
      <c r="A317" s="2">
        <v>44889</v>
      </c>
      <c r="B317" s="30">
        <v>2.3679999999999999</v>
      </c>
    </row>
    <row r="318" spans="1:2">
      <c r="A318" s="2">
        <v>44888</v>
      </c>
      <c r="B318" s="30">
        <v>2.36</v>
      </c>
    </row>
    <row r="319" spans="1:2">
      <c r="A319" s="2">
        <v>44887</v>
      </c>
      <c r="B319" s="30">
        <v>2.3380000000000001</v>
      </c>
    </row>
    <row r="320" spans="1:2">
      <c r="A320" s="2">
        <v>44886</v>
      </c>
      <c r="B320" s="30">
        <v>2.327</v>
      </c>
    </row>
    <row r="321" spans="1:2">
      <c r="A321" s="2">
        <v>44883</v>
      </c>
      <c r="B321" s="30">
        <v>2.3420000000000001</v>
      </c>
    </row>
    <row r="322" spans="1:2">
      <c r="A322" s="2">
        <v>44882</v>
      </c>
      <c r="B322" s="30">
        <v>2.294</v>
      </c>
    </row>
    <row r="323" spans="1:2">
      <c r="A323" s="2">
        <v>44881</v>
      </c>
      <c r="B323" s="30">
        <v>2.3109999999999999</v>
      </c>
    </row>
    <row r="324" spans="1:2">
      <c r="A324" s="2">
        <v>44880</v>
      </c>
      <c r="B324" s="30">
        <v>2.2999999999999998</v>
      </c>
    </row>
    <row r="325" spans="1:2">
      <c r="A325" s="2">
        <v>44879</v>
      </c>
      <c r="B325" s="30">
        <v>2.3370000000000002</v>
      </c>
    </row>
    <row r="326" spans="1:2">
      <c r="A326" s="2">
        <v>44876</v>
      </c>
      <c r="B326" s="30">
        <v>2.2909999999999999</v>
      </c>
    </row>
    <row r="327" spans="1:2">
      <c r="A327" s="2">
        <v>44875</v>
      </c>
      <c r="B327" s="30">
        <v>2.319</v>
      </c>
    </row>
    <row r="328" spans="1:2">
      <c r="A328" s="2">
        <v>44874</v>
      </c>
      <c r="B328" s="30">
        <v>2.3330000000000002</v>
      </c>
    </row>
    <row r="329" spans="1:2">
      <c r="A329" s="2">
        <v>44873</v>
      </c>
      <c r="B329" s="30">
        <v>2.3159999999999998</v>
      </c>
    </row>
    <row r="330" spans="1:2">
      <c r="A330" s="2">
        <v>44872</v>
      </c>
      <c r="B330" s="30">
        <v>2.2959999999999998</v>
      </c>
    </row>
    <row r="331" spans="1:2">
      <c r="A331" s="2">
        <v>44869</v>
      </c>
      <c r="B331" s="30">
        <v>2.278</v>
      </c>
    </row>
    <row r="332" spans="1:2">
      <c r="A332" s="2">
        <v>44868</v>
      </c>
      <c r="B332" s="30">
        <v>2.2250000000000001</v>
      </c>
    </row>
    <row r="333" spans="1:2">
      <c r="A333" s="2">
        <v>44867</v>
      </c>
      <c r="B333" s="30">
        <v>2.198</v>
      </c>
    </row>
    <row r="334" spans="1:2">
      <c r="A334" s="2">
        <v>44866</v>
      </c>
      <c r="B334" s="30">
        <v>2.1680000000000001</v>
      </c>
    </row>
    <row r="335" spans="1:2">
      <c r="A335" s="2">
        <v>44865</v>
      </c>
      <c r="B335" s="30">
        <v>2.13</v>
      </c>
    </row>
    <row r="336" spans="1:2">
      <c r="A336" s="2">
        <v>44862</v>
      </c>
      <c r="B336" s="30">
        <v>2.0339999999999998</v>
      </c>
    </row>
    <row r="337" spans="1:2">
      <c r="A337" s="2">
        <v>44861</v>
      </c>
      <c r="B337" s="30">
        <v>2.1179999999999999</v>
      </c>
    </row>
    <row r="338" spans="1:2">
      <c r="A338" s="2">
        <v>44860</v>
      </c>
      <c r="B338" s="30">
        <v>2.1030000000000002</v>
      </c>
    </row>
    <row r="339" spans="1:2">
      <c r="A339" s="2">
        <v>44859</v>
      </c>
      <c r="B339" s="30">
        <v>2.1059999999999999</v>
      </c>
    </row>
    <row r="340" spans="1:2">
      <c r="A340" s="2">
        <v>44858</v>
      </c>
      <c r="B340" s="30">
        <v>2.1320000000000001</v>
      </c>
    </row>
    <row r="341" spans="1:2">
      <c r="A341" s="2">
        <v>44855</v>
      </c>
      <c r="B341" s="30">
        <v>2.1070000000000002</v>
      </c>
    </row>
    <row r="342" spans="1:2">
      <c r="A342" s="2">
        <v>44854</v>
      </c>
      <c r="B342" s="30">
        <v>2.0830000000000002</v>
      </c>
    </row>
    <row r="343" spans="1:2">
      <c r="A343" s="2">
        <v>44853</v>
      </c>
      <c r="B343" s="30">
        <v>2.0569999999999999</v>
      </c>
    </row>
    <row r="344" spans="1:2">
      <c r="A344" s="2">
        <v>44852</v>
      </c>
      <c r="B344" s="30">
        <v>2.0379999999999998</v>
      </c>
    </row>
    <row r="345" spans="1:2">
      <c r="A345" s="2">
        <v>44851</v>
      </c>
      <c r="B345" s="30">
        <v>2.032</v>
      </c>
    </row>
    <row r="346" spans="1:2">
      <c r="A346" s="2">
        <v>44848</v>
      </c>
      <c r="B346" s="30">
        <v>2.0270000000000001</v>
      </c>
    </row>
    <row r="347" spans="1:2">
      <c r="A347" s="2">
        <v>44847</v>
      </c>
      <c r="B347" s="30">
        <v>2.012</v>
      </c>
    </row>
    <row r="348" spans="1:2">
      <c r="A348" s="2">
        <v>44846</v>
      </c>
      <c r="B348" s="30">
        <v>1.998</v>
      </c>
    </row>
    <row r="349" spans="1:2">
      <c r="A349" s="2">
        <v>44845</v>
      </c>
      <c r="B349" s="30">
        <v>2.0030000000000001</v>
      </c>
    </row>
    <row r="350" spans="1:2">
      <c r="A350" s="2">
        <v>44844</v>
      </c>
      <c r="B350" s="30">
        <v>1.962</v>
      </c>
    </row>
    <row r="351" spans="1:2">
      <c r="A351" s="2">
        <v>44841</v>
      </c>
      <c r="B351" s="30">
        <v>1.897</v>
      </c>
    </row>
    <row r="352" spans="1:2">
      <c r="A352" s="2">
        <v>44840</v>
      </c>
      <c r="B352" s="30">
        <v>1.8380000000000001</v>
      </c>
    </row>
    <row r="353" spans="1:2">
      <c r="A353" s="2">
        <v>44839</v>
      </c>
      <c r="B353" s="30">
        <v>1.7310000000000001</v>
      </c>
    </row>
    <row r="354" spans="1:2">
      <c r="A354" s="2">
        <v>44838</v>
      </c>
      <c r="B354" s="30">
        <v>1.762</v>
      </c>
    </row>
    <row r="355" spans="1:2">
      <c r="A355" s="2">
        <v>44837</v>
      </c>
      <c r="B355" s="30">
        <v>1.7749999999999999</v>
      </c>
    </row>
    <row r="356" spans="1:2">
      <c r="A356" s="2">
        <v>44834</v>
      </c>
      <c r="B356" s="30">
        <v>1.8089999999999999</v>
      </c>
    </row>
    <row r="357" spans="1:2">
      <c r="A357" s="2">
        <v>44833</v>
      </c>
      <c r="B357" s="30">
        <v>1.8</v>
      </c>
    </row>
    <row r="358" spans="1:2">
      <c r="A358" s="2">
        <v>44832</v>
      </c>
      <c r="B358" s="30">
        <v>1.8580000000000001</v>
      </c>
    </row>
    <row r="359" spans="1:2">
      <c r="A359" s="2">
        <v>44831</v>
      </c>
      <c r="B359" s="30">
        <v>1.851</v>
      </c>
    </row>
    <row r="360" spans="1:2">
      <c r="A360" s="2">
        <v>44830</v>
      </c>
      <c r="B360" s="30">
        <v>1.8029999999999999</v>
      </c>
    </row>
    <row r="361" spans="1:2">
      <c r="A361" s="2">
        <v>44827</v>
      </c>
      <c r="B361" s="30">
        <v>1.8029999999999999</v>
      </c>
    </row>
    <row r="362" spans="1:2">
      <c r="A362" s="2">
        <v>44826</v>
      </c>
      <c r="B362" s="30">
        <v>1.7629999999999999</v>
      </c>
    </row>
    <row r="363" spans="1:2">
      <c r="A363" s="2">
        <v>44825</v>
      </c>
      <c r="B363" s="30">
        <v>1.766</v>
      </c>
    </row>
    <row r="364" spans="1:2">
      <c r="A364" s="2">
        <v>44824</v>
      </c>
      <c r="B364" s="30">
        <v>1.74</v>
      </c>
    </row>
    <row r="365" spans="1:2">
      <c r="A365" s="2">
        <v>44823</v>
      </c>
      <c r="B365" s="30">
        <v>1.7370000000000001</v>
      </c>
    </row>
    <row r="366" spans="1:2">
      <c r="A366" s="2">
        <v>44820</v>
      </c>
      <c r="B366" s="30">
        <v>1.6719999999999999</v>
      </c>
    </row>
    <row r="367" spans="1:2">
      <c r="A367" s="2">
        <v>44819</v>
      </c>
      <c r="B367" s="30">
        <v>1.6080000000000001</v>
      </c>
    </row>
    <row r="368" spans="1:2">
      <c r="A368" s="2">
        <v>44818</v>
      </c>
      <c r="B368" s="30">
        <v>1.548</v>
      </c>
    </row>
    <row r="369" spans="1:2">
      <c r="A369" s="2">
        <v>44817</v>
      </c>
      <c r="B369" s="30">
        <v>1.538</v>
      </c>
    </row>
    <row r="370" spans="1:2">
      <c r="A370" s="2">
        <v>44816</v>
      </c>
      <c r="B370" s="30">
        <v>1.494</v>
      </c>
    </row>
    <row r="371" spans="1:2">
      <c r="A371" s="2">
        <v>44813</v>
      </c>
      <c r="B371" s="30">
        <v>1.4419999999999999</v>
      </c>
    </row>
    <row r="372" spans="1:2">
      <c r="A372" s="2">
        <v>44812</v>
      </c>
      <c r="B372" s="30">
        <v>1.3540000000000001</v>
      </c>
    </row>
    <row r="373" spans="1:2">
      <c r="A373" s="2">
        <v>44811</v>
      </c>
      <c r="B373" s="30">
        <v>1.363</v>
      </c>
    </row>
    <row r="374" spans="1:2">
      <c r="A374" s="2">
        <v>44810</v>
      </c>
      <c r="B374" s="30">
        <v>1.337</v>
      </c>
    </row>
    <row r="375" spans="1:2">
      <c r="A375" s="2">
        <v>44809</v>
      </c>
      <c r="B375" s="30">
        <v>1.298</v>
      </c>
    </row>
    <row r="376" spans="1:2">
      <c r="A376" s="2">
        <v>44806</v>
      </c>
      <c r="B376" s="30">
        <v>1.29</v>
      </c>
    </row>
    <row r="377" spans="1:2">
      <c r="A377" s="2">
        <v>44805</v>
      </c>
      <c r="B377" s="30">
        <v>1.24</v>
      </c>
    </row>
    <row r="378" spans="1:2">
      <c r="A378" s="2">
        <v>44804</v>
      </c>
      <c r="B378" s="30">
        <v>1.2030000000000001</v>
      </c>
    </row>
    <row r="379" spans="1:2">
      <c r="A379" s="2">
        <v>44803</v>
      </c>
      <c r="B379" s="30">
        <v>1.1930000000000001</v>
      </c>
    </row>
    <row r="380" spans="1:2">
      <c r="A380" s="2">
        <v>44802</v>
      </c>
      <c r="B380" s="30">
        <v>1.077</v>
      </c>
    </row>
    <row r="381" spans="1:2">
      <c r="A381" s="2">
        <v>44799</v>
      </c>
      <c r="B381" s="30">
        <v>0.98299999999999998</v>
      </c>
    </row>
    <row r="382" spans="1:2">
      <c r="A382" s="2">
        <v>44798</v>
      </c>
      <c r="B382" s="30">
        <v>0.98399999999999999</v>
      </c>
    </row>
    <row r="383" spans="1:2">
      <c r="A383" s="2">
        <v>44797</v>
      </c>
      <c r="B383" s="30">
        <v>0.94699999999999995</v>
      </c>
    </row>
    <row r="384" spans="1:2">
      <c r="A384" s="2">
        <v>44796</v>
      </c>
      <c r="B384" s="30">
        <v>0.92600000000000005</v>
      </c>
    </row>
    <row r="385" spans="1:2">
      <c r="A385" s="2">
        <v>44795</v>
      </c>
      <c r="B385" s="30">
        <v>0.90800000000000003</v>
      </c>
    </row>
    <row r="386" spans="1:2">
      <c r="A386" s="2">
        <v>44792</v>
      </c>
      <c r="B386" s="30">
        <v>0.86199999999999999</v>
      </c>
    </row>
    <row r="387" spans="1:2">
      <c r="A387" s="2">
        <v>44791</v>
      </c>
      <c r="B387" s="30">
        <v>0.82599999999999996</v>
      </c>
    </row>
    <row r="388" spans="1:2">
      <c r="A388" s="2">
        <v>44790</v>
      </c>
      <c r="B388" s="30">
        <v>0.753</v>
      </c>
    </row>
    <row r="389" spans="1:2">
      <c r="A389" s="2">
        <v>44789</v>
      </c>
      <c r="B389" s="30">
        <v>0.73499999999999999</v>
      </c>
    </row>
    <row r="390" spans="1:2">
      <c r="A390" s="2">
        <v>44788</v>
      </c>
      <c r="B390" s="30">
        <v>0.745</v>
      </c>
    </row>
    <row r="391" spans="1:2">
      <c r="A391" s="2">
        <v>44785</v>
      </c>
      <c r="B391" s="30">
        <v>0.76600000000000001</v>
      </c>
    </row>
    <row r="392" spans="1:2">
      <c r="A392" s="2">
        <v>44784</v>
      </c>
      <c r="B392" s="30">
        <v>0.76400000000000001</v>
      </c>
    </row>
    <row r="393" spans="1:2">
      <c r="A393" s="2">
        <v>44783</v>
      </c>
      <c r="B393" s="30">
        <v>0.77400000000000002</v>
      </c>
    </row>
    <row r="394" spans="1:2">
      <c r="A394" s="2">
        <v>44782</v>
      </c>
      <c r="B394" s="30">
        <v>0.73699999999999999</v>
      </c>
    </row>
    <row r="395" spans="1:2">
      <c r="A395" s="2">
        <v>44781</v>
      </c>
      <c r="B395" s="30">
        <v>0.72899999999999998</v>
      </c>
    </row>
    <row r="396" spans="1:2">
      <c r="A396" s="2">
        <v>44778</v>
      </c>
      <c r="B396" s="30">
        <v>0.67800000000000005</v>
      </c>
    </row>
    <row r="397" spans="1:2">
      <c r="A397" s="2">
        <v>44777</v>
      </c>
      <c r="B397" s="30">
        <v>0.68899999999999995</v>
      </c>
    </row>
    <row r="398" spans="1:2">
      <c r="A398" s="2">
        <v>44776</v>
      </c>
      <c r="B398" s="30">
        <v>0.66700000000000004</v>
      </c>
    </row>
    <row r="399" spans="1:2">
      <c r="A399" s="2">
        <v>44775</v>
      </c>
      <c r="B399" s="30">
        <v>0.65200000000000002</v>
      </c>
    </row>
    <row r="400" spans="1:2">
      <c r="A400" s="2">
        <v>44774</v>
      </c>
      <c r="B400" s="30">
        <v>0.65400000000000003</v>
      </c>
    </row>
    <row r="401" spans="1:2">
      <c r="A401" s="2">
        <v>44771</v>
      </c>
      <c r="B401" s="30">
        <v>0.65300000000000002</v>
      </c>
    </row>
    <row r="402" spans="1:2">
      <c r="A402" s="2">
        <v>44770</v>
      </c>
      <c r="B402" s="30">
        <v>0.66</v>
      </c>
    </row>
    <row r="403" spans="1:2">
      <c r="A403" s="2">
        <v>44769</v>
      </c>
      <c r="B403" s="30">
        <v>0.63100000000000001</v>
      </c>
    </row>
    <row r="404" spans="1:2">
      <c r="A404" s="2">
        <v>44768</v>
      </c>
      <c r="B404" s="30">
        <v>0.623</v>
      </c>
    </row>
    <row r="405" spans="1:2">
      <c r="A405" s="2">
        <v>44767</v>
      </c>
      <c r="B405" s="30">
        <v>0.63300000000000001</v>
      </c>
    </row>
    <row r="406" spans="1:2">
      <c r="A406" s="2">
        <v>44764</v>
      </c>
      <c r="B406" s="30">
        <v>0.70599999999999996</v>
      </c>
    </row>
    <row r="407" spans="1:2">
      <c r="A407" s="2">
        <v>44763</v>
      </c>
      <c r="B407" s="30">
        <v>0.63200000000000001</v>
      </c>
    </row>
    <row r="408" spans="1:2">
      <c r="A408" s="2">
        <v>44762</v>
      </c>
      <c r="B408" s="30">
        <v>0.63500000000000001</v>
      </c>
    </row>
    <row r="409" spans="1:2">
      <c r="A409" s="2">
        <v>44761</v>
      </c>
      <c r="B409" s="30">
        <v>0.53400000000000003</v>
      </c>
    </row>
    <row r="410" spans="1:2">
      <c r="A410" s="2">
        <v>44760</v>
      </c>
      <c r="B410" s="30">
        <v>0.503</v>
      </c>
    </row>
    <row r="411" spans="1:2">
      <c r="A411" s="2">
        <v>44757</v>
      </c>
      <c r="B411" s="30">
        <v>0.53200000000000003</v>
      </c>
    </row>
    <row r="412" spans="1:2">
      <c r="A412" s="2">
        <v>44756</v>
      </c>
      <c r="B412" s="30">
        <v>0.44800000000000001</v>
      </c>
    </row>
    <row r="413" spans="1:2">
      <c r="A413" s="2">
        <v>44755</v>
      </c>
      <c r="B413" s="30">
        <v>0.36299999999999999</v>
      </c>
    </row>
    <row r="414" spans="1:2">
      <c r="A414" s="2">
        <v>44754</v>
      </c>
      <c r="B414" s="30">
        <v>0.379</v>
      </c>
    </row>
    <row r="415" spans="1:2">
      <c r="A415" s="2">
        <v>44753</v>
      </c>
      <c r="B415" s="30">
        <v>0.36499999999999999</v>
      </c>
    </row>
    <row r="416" spans="1:2">
      <c r="A416" s="2">
        <v>44750</v>
      </c>
      <c r="B416" s="30">
        <v>0.32200000000000001</v>
      </c>
    </row>
    <row r="417" spans="1:2">
      <c r="A417" s="2">
        <v>44749</v>
      </c>
      <c r="B417" s="30">
        <v>0.23799999999999999</v>
      </c>
    </row>
    <row r="418" spans="1:2">
      <c r="A418" s="2">
        <v>44748</v>
      </c>
      <c r="B418" s="30">
        <v>0.22600000000000001</v>
      </c>
    </row>
    <row r="419" spans="1:2">
      <c r="A419" s="2">
        <v>44747</v>
      </c>
      <c r="B419" s="30">
        <v>0.23400000000000001</v>
      </c>
    </row>
    <row r="420" spans="1:2">
      <c r="A420" s="2">
        <v>44746</v>
      </c>
      <c r="B420" s="30">
        <v>0.24099999999999999</v>
      </c>
    </row>
    <row r="421" spans="1:2">
      <c r="A421" s="2">
        <v>44743</v>
      </c>
      <c r="B421" s="30">
        <v>0.23799999999999999</v>
      </c>
    </row>
    <row r="422" spans="1:2">
      <c r="A422" s="2">
        <v>44742</v>
      </c>
      <c r="B422" s="30">
        <v>0.26300000000000001</v>
      </c>
    </row>
    <row r="423" spans="1:2">
      <c r="A423" s="2">
        <v>44741</v>
      </c>
      <c r="B423" s="30">
        <v>0.27800000000000002</v>
      </c>
    </row>
    <row r="424" spans="1:2">
      <c r="A424" s="2">
        <v>44740</v>
      </c>
      <c r="B424" s="30">
        <v>0.22500000000000001</v>
      </c>
    </row>
    <row r="425" spans="1:2">
      <c r="A425" s="2">
        <v>44739</v>
      </c>
      <c r="B425" s="30">
        <v>0.223</v>
      </c>
    </row>
    <row r="426" spans="1:2">
      <c r="A426" s="2">
        <v>44736</v>
      </c>
      <c r="B426" s="30">
        <v>0.223</v>
      </c>
    </row>
    <row r="427" spans="1:2">
      <c r="A427" s="2">
        <v>44735</v>
      </c>
      <c r="B427" s="30">
        <v>0.27300000000000002</v>
      </c>
    </row>
    <row r="428" spans="1:2">
      <c r="A428" s="2">
        <v>44734</v>
      </c>
      <c r="B428" s="30">
        <v>0.29099999999999998</v>
      </c>
    </row>
    <row r="429" spans="1:2">
      <c r="A429" s="2">
        <v>44733</v>
      </c>
      <c r="B429" s="30">
        <v>0.28899999999999998</v>
      </c>
    </row>
    <row r="430" spans="1:2">
      <c r="A430" s="2">
        <v>44732</v>
      </c>
      <c r="B430" s="30">
        <v>0.27300000000000002</v>
      </c>
    </row>
    <row r="431" spans="1:2">
      <c r="A431" s="2">
        <v>44729</v>
      </c>
      <c r="B431" s="30">
        <v>0.29099999999999998</v>
      </c>
    </row>
    <row r="432" spans="1:2">
      <c r="A432" s="2">
        <v>44728</v>
      </c>
      <c r="B432" s="30">
        <v>0.249</v>
      </c>
    </row>
    <row r="433" spans="1:2">
      <c r="A433" s="2">
        <v>44727</v>
      </c>
      <c r="B433" s="30">
        <v>0.23699999999999999</v>
      </c>
    </row>
    <row r="434" spans="1:2">
      <c r="A434" s="2">
        <v>44726</v>
      </c>
      <c r="B434" s="30">
        <v>0.17499999999999999</v>
      </c>
    </row>
    <row r="435" spans="1:2">
      <c r="A435" s="2">
        <v>44725</v>
      </c>
      <c r="B435" s="30">
        <v>0.108</v>
      </c>
    </row>
    <row r="436" spans="1:2">
      <c r="A436" s="2">
        <v>44722</v>
      </c>
      <c r="B436" s="30">
        <v>8.3000000000000004E-2</v>
      </c>
    </row>
    <row r="437" spans="1:2">
      <c r="A437" s="2">
        <v>44721</v>
      </c>
      <c r="B437" s="30">
        <v>6.3E-2</v>
      </c>
    </row>
    <row r="438" spans="1:2">
      <c r="A438" s="2">
        <v>44720</v>
      </c>
      <c r="B438" s="30">
        <v>3.4000000000000002E-2</v>
      </c>
    </row>
    <row r="439" spans="1:2">
      <c r="A439" s="2">
        <v>44719</v>
      </c>
      <c r="B439" s="30">
        <v>2.9000000000000001E-2</v>
      </c>
    </row>
    <row r="440" spans="1:2">
      <c r="A440" s="2">
        <v>44718</v>
      </c>
      <c r="B440" s="30">
        <v>8.9999999999999993E-3</v>
      </c>
    </row>
    <row r="441" spans="1:2">
      <c r="A441" s="2">
        <v>44715</v>
      </c>
      <c r="B441" s="30">
        <v>-8.0000000000000002E-3</v>
      </c>
    </row>
    <row r="442" spans="1:2">
      <c r="A442" s="2">
        <v>44714</v>
      </c>
      <c r="B442" s="30">
        <v>-1.7000000000000001E-2</v>
      </c>
    </row>
    <row r="443" spans="1:2">
      <c r="A443" s="2">
        <v>44713</v>
      </c>
      <c r="B443" s="30">
        <v>-3.4000000000000002E-2</v>
      </c>
    </row>
    <row r="444" spans="1:2">
      <c r="A444" s="2">
        <v>44712</v>
      </c>
      <c r="B444" s="30">
        <v>-4.4999999999999998E-2</v>
      </c>
    </row>
    <row r="445" spans="1:2">
      <c r="A445" s="2">
        <v>44711</v>
      </c>
      <c r="B445" s="30">
        <v>-6.8000000000000005E-2</v>
      </c>
    </row>
    <row r="446" spans="1:2">
      <c r="A446" s="2">
        <v>44708</v>
      </c>
      <c r="B446" s="30">
        <v>-7.5999999999999998E-2</v>
      </c>
    </row>
    <row r="447" spans="1:2">
      <c r="A447" s="2">
        <v>44707</v>
      </c>
      <c r="B447" s="30">
        <v>-6.0999999999999999E-2</v>
      </c>
    </row>
    <row r="448" spans="1:2">
      <c r="A448" s="2">
        <v>44706</v>
      </c>
      <c r="B448" s="30">
        <v>-6.2E-2</v>
      </c>
    </row>
    <row r="449" spans="1:2">
      <c r="A449" s="2">
        <v>44705</v>
      </c>
      <c r="B449" s="30">
        <v>-7.2999999999999995E-2</v>
      </c>
    </row>
    <row r="450" spans="1:2">
      <c r="A450" s="2">
        <v>44704</v>
      </c>
      <c r="B450" s="30">
        <v>-8.5000000000000006E-2</v>
      </c>
    </row>
    <row r="451" spans="1:2">
      <c r="A451" s="2">
        <v>44701</v>
      </c>
      <c r="B451" s="30">
        <v>-7.8E-2</v>
      </c>
    </row>
    <row r="452" spans="1:2">
      <c r="A452" s="2">
        <v>44700</v>
      </c>
      <c r="B452" s="30">
        <v>-9.6000000000000002E-2</v>
      </c>
    </row>
    <row r="453" spans="1:2">
      <c r="A453" s="2">
        <v>44699</v>
      </c>
      <c r="B453" s="30">
        <v>-0.126</v>
      </c>
    </row>
    <row r="454" spans="1:2">
      <c r="A454" s="2">
        <v>44698</v>
      </c>
      <c r="B454" s="30">
        <v>-0.16600000000000001</v>
      </c>
    </row>
    <row r="455" spans="1:2">
      <c r="A455" s="2">
        <v>44697</v>
      </c>
      <c r="B455" s="30">
        <v>-0.192</v>
      </c>
    </row>
    <row r="456" spans="1:2">
      <c r="A456" s="2">
        <v>44694</v>
      </c>
      <c r="B456" s="30">
        <v>-0.20899999999999999</v>
      </c>
    </row>
    <row r="457" spans="1:2">
      <c r="A457" s="2">
        <v>44693</v>
      </c>
      <c r="B457" s="30">
        <v>-0.21099999999999999</v>
      </c>
    </row>
    <row r="458" spans="1:2">
      <c r="A458" s="2">
        <v>44692</v>
      </c>
      <c r="B458" s="30">
        <v>-0.20799999999999999</v>
      </c>
    </row>
    <row r="459" spans="1:2">
      <c r="A459" s="2">
        <v>44691</v>
      </c>
      <c r="B459" s="30">
        <v>-0.20200000000000001</v>
      </c>
    </row>
    <row r="460" spans="1:2">
      <c r="A460" s="2">
        <v>44690</v>
      </c>
      <c r="B460" s="30">
        <v>-0.183</v>
      </c>
    </row>
    <row r="461" spans="1:2">
      <c r="A461" s="2">
        <v>44687</v>
      </c>
      <c r="B461" s="30">
        <v>-0.20599999999999999</v>
      </c>
    </row>
    <row r="462" spans="1:2">
      <c r="A462" s="2">
        <v>44686</v>
      </c>
      <c r="B462" s="30">
        <v>-0.20599999999999999</v>
      </c>
    </row>
    <row r="463" spans="1:2">
      <c r="A463" s="2">
        <v>44685</v>
      </c>
      <c r="B463" s="30">
        <v>-0.20499999999999999</v>
      </c>
    </row>
    <row r="464" spans="1:2">
      <c r="A464" s="2">
        <v>44684</v>
      </c>
      <c r="B464" s="30">
        <v>-0.19800000000000001</v>
      </c>
    </row>
    <row r="465" spans="1:2">
      <c r="A465" s="2">
        <v>44683</v>
      </c>
      <c r="B465" s="30">
        <v>-0.20399999999999999</v>
      </c>
    </row>
    <row r="466" spans="1:2">
      <c r="A466" s="2">
        <v>44680</v>
      </c>
      <c r="B466" s="30">
        <v>-0.22600000000000001</v>
      </c>
    </row>
    <row r="467" spans="1:2">
      <c r="A467" s="2">
        <v>44679</v>
      </c>
      <c r="B467" s="30">
        <v>-0.24199999999999999</v>
      </c>
    </row>
    <row r="468" spans="1:2">
      <c r="A468" s="2">
        <v>44678</v>
      </c>
      <c r="B468" s="30">
        <v>-0.251</v>
      </c>
    </row>
    <row r="469" spans="1:2">
      <c r="A469" s="2">
        <v>44677</v>
      </c>
      <c r="B469" s="30">
        <v>-0.246</v>
      </c>
    </row>
    <row r="470" spans="1:2">
      <c r="A470" s="2">
        <v>44676</v>
      </c>
      <c r="B470" s="30">
        <v>-0.23899999999999999</v>
      </c>
    </row>
    <row r="471" spans="1:2">
      <c r="A471" s="2">
        <v>44673</v>
      </c>
      <c r="B471" s="30">
        <v>-0.26800000000000002</v>
      </c>
    </row>
    <row r="472" spans="1:2">
      <c r="A472" s="2">
        <v>44672</v>
      </c>
      <c r="B472" s="30">
        <v>-0.31</v>
      </c>
    </row>
    <row r="473" spans="1:2">
      <c r="A473" s="2">
        <v>44671</v>
      </c>
      <c r="B473" s="30">
        <v>-0.33200000000000002</v>
      </c>
    </row>
    <row r="474" spans="1:2">
      <c r="A474" s="2">
        <v>44670</v>
      </c>
      <c r="B474" s="30">
        <v>-0.33300000000000002</v>
      </c>
    </row>
    <row r="475" spans="1:2">
      <c r="A475" s="2">
        <v>44665</v>
      </c>
      <c r="B475" s="30">
        <v>-0.317</v>
      </c>
    </row>
    <row r="476" spans="1:2">
      <c r="A476" s="2">
        <v>44664</v>
      </c>
      <c r="B476" s="30">
        <v>-0.32800000000000001</v>
      </c>
    </row>
    <row r="477" spans="1:2">
      <c r="A477" s="2">
        <v>44663</v>
      </c>
      <c r="B477" s="30">
        <v>-0.32</v>
      </c>
    </row>
    <row r="478" spans="1:2">
      <c r="A478" s="2">
        <v>44662</v>
      </c>
      <c r="B478" s="30">
        <v>-0.33400000000000002</v>
      </c>
    </row>
    <row r="479" spans="1:2">
      <c r="A479" s="2">
        <v>44659</v>
      </c>
      <c r="B479" s="30">
        <v>-0.35</v>
      </c>
    </row>
    <row r="480" spans="1:2">
      <c r="A480" s="2">
        <v>44658</v>
      </c>
      <c r="B480" s="30">
        <v>-0.35499999999999998</v>
      </c>
    </row>
    <row r="481" spans="1:2">
      <c r="A481" s="2">
        <v>44657</v>
      </c>
      <c r="B481" s="30">
        <v>-0.36099999999999999</v>
      </c>
    </row>
    <row r="482" spans="1:2">
      <c r="A482" s="2">
        <v>44656</v>
      </c>
      <c r="B482" s="30">
        <v>-0.375</v>
      </c>
    </row>
    <row r="483" spans="1:2">
      <c r="A483" s="2">
        <v>44655</v>
      </c>
      <c r="B483" s="30">
        <v>-0.35799999999999998</v>
      </c>
    </row>
    <row r="484" spans="1:2">
      <c r="A484" s="2">
        <v>44652</v>
      </c>
      <c r="B484" s="30">
        <v>-0.36199999999999999</v>
      </c>
    </row>
    <row r="485" spans="1:2">
      <c r="A485" s="2">
        <v>44651</v>
      </c>
      <c r="B485" s="30">
        <v>-0.36699999999999999</v>
      </c>
    </row>
    <row r="486" spans="1:2">
      <c r="A486" s="2">
        <v>44650</v>
      </c>
      <c r="B486" s="30">
        <v>-0.371</v>
      </c>
    </row>
    <row r="487" spans="1:2">
      <c r="A487" s="2">
        <v>44649</v>
      </c>
      <c r="B487" s="30">
        <v>-0.38100000000000001</v>
      </c>
    </row>
    <row r="488" spans="1:2">
      <c r="A488" s="2">
        <v>44648</v>
      </c>
      <c r="B488" s="30">
        <v>-0.38800000000000001</v>
      </c>
    </row>
    <row r="489" spans="1:2">
      <c r="A489" s="2">
        <v>44645</v>
      </c>
      <c r="B489" s="30">
        <v>-0.39200000000000002</v>
      </c>
    </row>
    <row r="490" spans="1:2">
      <c r="A490" s="2">
        <v>44644</v>
      </c>
      <c r="B490" s="30">
        <v>-0.39700000000000002</v>
      </c>
    </row>
    <row r="491" spans="1:2">
      <c r="A491" s="2">
        <v>44643</v>
      </c>
      <c r="B491" s="30">
        <v>-0.39200000000000002</v>
      </c>
    </row>
    <row r="492" spans="1:2">
      <c r="A492" s="2">
        <v>44642</v>
      </c>
      <c r="B492" s="30">
        <v>-0.39300000000000002</v>
      </c>
    </row>
    <row r="493" spans="1:2">
      <c r="A493" s="2">
        <v>44641</v>
      </c>
      <c r="B493" s="30">
        <v>-0.39100000000000001</v>
      </c>
    </row>
    <row r="494" spans="1:2">
      <c r="A494" s="2">
        <v>44638</v>
      </c>
      <c r="B494" s="30">
        <v>-0.39300000000000002</v>
      </c>
    </row>
    <row r="495" spans="1:2">
      <c r="A495" s="2">
        <v>44637</v>
      </c>
      <c r="B495" s="30">
        <v>-0.40200000000000002</v>
      </c>
    </row>
    <row r="496" spans="1:2">
      <c r="A496" s="2">
        <v>44636</v>
      </c>
      <c r="B496" s="30">
        <v>-0.39300000000000002</v>
      </c>
    </row>
    <row r="497" spans="1:2">
      <c r="A497" s="2">
        <v>44635</v>
      </c>
      <c r="B497" s="30">
        <v>-0.40699999999999997</v>
      </c>
    </row>
    <row r="498" spans="1:2">
      <c r="A498" s="2">
        <v>44634</v>
      </c>
      <c r="B498" s="30">
        <v>-0.41299999999999998</v>
      </c>
    </row>
    <row r="499" spans="1:2">
      <c r="A499" s="2">
        <v>44631</v>
      </c>
      <c r="B499" s="30">
        <v>-0.41399999999999998</v>
      </c>
    </row>
    <row r="500" spans="1:2">
      <c r="A500" s="2">
        <v>44630</v>
      </c>
      <c r="B500" s="30">
        <v>-0.42699999999999999</v>
      </c>
    </row>
    <row r="501" spans="1:2">
      <c r="A501" s="2">
        <v>44629</v>
      </c>
      <c r="B501" s="30">
        <v>-0.42399999999999999</v>
      </c>
    </row>
    <row r="502" spans="1:2">
      <c r="A502" s="2">
        <v>44628</v>
      </c>
      <c r="B502" s="30">
        <v>-0.443</v>
      </c>
    </row>
    <row r="503" spans="1:2">
      <c r="A503" s="2">
        <v>44627</v>
      </c>
      <c r="B503" s="30">
        <v>-0.45300000000000001</v>
      </c>
    </row>
    <row r="504" spans="1:2">
      <c r="A504" s="2">
        <v>44624</v>
      </c>
      <c r="B504" s="30">
        <v>-0.48199999999999998</v>
      </c>
    </row>
    <row r="505" spans="1:2">
      <c r="A505" s="2">
        <v>44623</v>
      </c>
      <c r="B505" s="30">
        <v>-0.48499999999999999</v>
      </c>
    </row>
    <row r="506" spans="1:2">
      <c r="A506" s="2">
        <v>44622</v>
      </c>
      <c r="B506" s="30">
        <v>-0.502</v>
      </c>
    </row>
    <row r="507" spans="1:2">
      <c r="A507" s="2">
        <v>44621</v>
      </c>
      <c r="B507" s="30">
        <v>-0.496</v>
      </c>
    </row>
    <row r="508" spans="1:2">
      <c r="A508" s="2">
        <v>44620</v>
      </c>
      <c r="B508" s="30">
        <v>-0.49299999999999999</v>
      </c>
    </row>
    <row r="509" spans="1:2">
      <c r="A509" s="2">
        <v>44617</v>
      </c>
      <c r="B509" s="30">
        <v>-0.48799999999999999</v>
      </c>
    </row>
    <row r="510" spans="1:2">
      <c r="A510" s="2">
        <v>44616</v>
      </c>
      <c r="B510" s="30">
        <v>-0.48</v>
      </c>
    </row>
    <row r="511" spans="1:2">
      <c r="A511" s="2">
        <v>44615</v>
      </c>
      <c r="B511" s="30">
        <v>-0.48299999999999998</v>
      </c>
    </row>
    <row r="512" spans="1:2">
      <c r="A512" s="2">
        <v>44614</v>
      </c>
      <c r="B512" s="30">
        <v>-0.49</v>
      </c>
    </row>
    <row r="513" spans="1:2">
      <c r="A513" s="2">
        <v>44613</v>
      </c>
      <c r="B513" s="30">
        <v>-0.48199999999999998</v>
      </c>
    </row>
    <row r="514" spans="1:2">
      <c r="A514" s="2">
        <v>44610</v>
      </c>
      <c r="B514" s="30">
        <v>-0.48699999999999999</v>
      </c>
    </row>
    <row r="515" spans="1:2">
      <c r="A515" s="2">
        <v>44609</v>
      </c>
      <c r="B515" s="30">
        <v>-0.47799999999999998</v>
      </c>
    </row>
    <row r="516" spans="1:2">
      <c r="A516" s="2">
        <v>44608</v>
      </c>
      <c r="B516" s="30">
        <v>-0.46100000000000002</v>
      </c>
    </row>
    <row r="517" spans="1:2">
      <c r="A517" s="2">
        <v>44607</v>
      </c>
      <c r="B517" s="30">
        <v>-0.45500000000000002</v>
      </c>
    </row>
    <row r="518" spans="1:2">
      <c r="A518" s="2">
        <v>44606</v>
      </c>
      <c r="B518" s="30">
        <v>-0.44800000000000001</v>
      </c>
    </row>
    <row r="519" spans="1:2">
      <c r="A519" s="2">
        <v>44603</v>
      </c>
      <c r="B519" s="30">
        <v>-0.45800000000000002</v>
      </c>
    </row>
    <row r="520" spans="1:2">
      <c r="A520" s="2">
        <v>44602</v>
      </c>
      <c r="B520" s="30">
        <v>-0.46700000000000003</v>
      </c>
    </row>
    <row r="521" spans="1:2">
      <c r="A521" s="2">
        <v>44601</v>
      </c>
      <c r="B521" s="30">
        <v>-0.45700000000000002</v>
      </c>
    </row>
    <row r="522" spans="1:2">
      <c r="A522" s="2">
        <v>44600</v>
      </c>
      <c r="B522" s="30">
        <v>-0.46300000000000002</v>
      </c>
    </row>
    <row r="523" spans="1:2">
      <c r="A523" s="2">
        <v>44599</v>
      </c>
      <c r="B523" s="30">
        <v>-0.45600000000000002</v>
      </c>
    </row>
    <row r="524" spans="1:2">
      <c r="A524" s="2">
        <v>44596</v>
      </c>
      <c r="B524" s="30">
        <v>-0.47299999999999998</v>
      </c>
    </row>
    <row r="525" spans="1:2">
      <c r="A525" s="2">
        <v>44595</v>
      </c>
      <c r="B525" s="30">
        <v>-0.499</v>
      </c>
    </row>
    <row r="526" spans="1:2">
      <c r="A526" s="2">
        <v>44594</v>
      </c>
      <c r="B526" s="30">
        <v>-0.502</v>
      </c>
    </row>
    <row r="527" spans="1:2">
      <c r="A527" s="2">
        <v>44593</v>
      </c>
      <c r="B527" s="30">
        <v>-0.503</v>
      </c>
    </row>
    <row r="528" spans="1:2">
      <c r="A528" s="2">
        <v>44592</v>
      </c>
      <c r="B528" s="30">
        <v>-0.51400000000000001</v>
      </c>
    </row>
    <row r="529" spans="1:2">
      <c r="A529" s="2">
        <v>44589</v>
      </c>
      <c r="B529" s="30">
        <v>-0.51900000000000002</v>
      </c>
    </row>
    <row r="530" spans="1:2">
      <c r="A530" s="2">
        <v>44588</v>
      </c>
      <c r="B530" s="30">
        <v>-0.51800000000000002</v>
      </c>
    </row>
    <row r="531" spans="1:2">
      <c r="A531" s="2">
        <v>44587</v>
      </c>
      <c r="B531" s="30">
        <v>-0.52400000000000002</v>
      </c>
    </row>
    <row r="532" spans="1:2">
      <c r="A532" s="2">
        <v>44586</v>
      </c>
      <c r="B532" s="30">
        <v>-0.52300000000000002</v>
      </c>
    </row>
    <row r="533" spans="1:2">
      <c r="A533" s="2">
        <v>44585</v>
      </c>
      <c r="B533" s="30">
        <v>-0.52200000000000002</v>
      </c>
    </row>
    <row r="534" spans="1:2">
      <c r="A534" s="2">
        <v>44582</v>
      </c>
      <c r="B534" s="30">
        <v>-0.52200000000000002</v>
      </c>
    </row>
    <row r="535" spans="1:2">
      <c r="A535" s="2">
        <v>44581</v>
      </c>
      <c r="B535" s="30">
        <v>-0.52100000000000002</v>
      </c>
    </row>
    <row r="536" spans="1:2">
      <c r="A536" s="2">
        <v>44580</v>
      </c>
      <c r="B536" s="30">
        <v>-0.52400000000000002</v>
      </c>
    </row>
    <row r="537" spans="1:2">
      <c r="A537" s="2">
        <v>44579</v>
      </c>
      <c r="B537" s="30">
        <v>-0.52400000000000002</v>
      </c>
    </row>
    <row r="538" spans="1:2">
      <c r="A538" s="2">
        <v>44578</v>
      </c>
      <c r="B538" s="30">
        <v>-0.52300000000000002</v>
      </c>
    </row>
    <row r="539" spans="1:2">
      <c r="A539" s="2">
        <v>44575</v>
      </c>
      <c r="B539" s="30">
        <v>-0.53300000000000003</v>
      </c>
    </row>
    <row r="540" spans="1:2">
      <c r="A540" s="2">
        <v>44574</v>
      </c>
      <c r="B540" s="30">
        <v>-0.53400000000000003</v>
      </c>
    </row>
    <row r="541" spans="1:2">
      <c r="A541" s="2">
        <v>44573</v>
      </c>
      <c r="B541" s="30">
        <v>-0.52900000000000003</v>
      </c>
    </row>
    <row r="542" spans="1:2">
      <c r="A542" s="2">
        <v>44572</v>
      </c>
      <c r="B542" s="30">
        <v>-0.52800000000000002</v>
      </c>
    </row>
    <row r="543" spans="1:2">
      <c r="A543" s="2">
        <v>44571</v>
      </c>
      <c r="B543" s="30">
        <v>-0.53100000000000003</v>
      </c>
    </row>
    <row r="544" spans="1:2">
      <c r="A544" s="2">
        <v>44568</v>
      </c>
      <c r="B544" s="30">
        <v>-0.53600000000000003</v>
      </c>
    </row>
    <row r="545" spans="1:2">
      <c r="A545" s="2">
        <v>44567</v>
      </c>
      <c r="B545" s="30">
        <v>-0.53400000000000003</v>
      </c>
    </row>
    <row r="546" spans="1:2">
      <c r="A546" s="2">
        <v>44566</v>
      </c>
      <c r="B546" s="30">
        <v>-0.54100000000000004</v>
      </c>
    </row>
    <row r="547" spans="1:2">
      <c r="A547" s="2">
        <v>44565</v>
      </c>
      <c r="B547" s="30">
        <v>-0.53500000000000003</v>
      </c>
    </row>
    <row r="548" spans="1:2">
      <c r="A548" s="2">
        <v>44564</v>
      </c>
      <c r="B548" s="30">
        <v>-0.53900000000000003</v>
      </c>
    </row>
    <row r="549" spans="1:2">
      <c r="A549" s="2">
        <v>44561</v>
      </c>
      <c r="B549" s="30">
        <v>-0.54600000000000004</v>
      </c>
    </row>
    <row r="550" spans="1:2">
      <c r="A550" s="2">
        <v>44560</v>
      </c>
      <c r="B550" s="30">
        <v>-0.54600000000000004</v>
      </c>
    </row>
    <row r="551" spans="1:2">
      <c r="A551" s="2">
        <v>44559</v>
      </c>
      <c r="B551" s="30">
        <v>-0.54400000000000004</v>
      </c>
    </row>
    <row r="552" spans="1:2">
      <c r="A552" s="2">
        <v>44558</v>
      </c>
      <c r="B552" s="30">
        <v>-0.54800000000000004</v>
      </c>
    </row>
    <row r="553" spans="1:2">
      <c r="A553" s="2">
        <v>44557</v>
      </c>
      <c r="B553" s="30">
        <v>-0.54400000000000004</v>
      </c>
    </row>
    <row r="554" spans="1:2">
      <c r="A554" s="2">
        <v>44554</v>
      </c>
      <c r="B554" s="30">
        <v>-0.54400000000000004</v>
      </c>
    </row>
    <row r="555" spans="1:2">
      <c r="A555" s="2">
        <v>44553</v>
      </c>
      <c r="B555" s="30">
        <v>-0.53700000000000003</v>
      </c>
    </row>
    <row r="556" spans="1:2">
      <c r="A556" s="2">
        <v>44552</v>
      </c>
      <c r="B556" s="30">
        <v>-0.54500000000000004</v>
      </c>
    </row>
    <row r="557" spans="1:2">
      <c r="A557" s="2">
        <v>44551</v>
      </c>
      <c r="B557" s="30">
        <v>-0.55100000000000005</v>
      </c>
    </row>
    <row r="558" spans="1:2">
      <c r="A558" s="2">
        <v>44550</v>
      </c>
      <c r="B558" s="30">
        <v>-0.55400000000000005</v>
      </c>
    </row>
    <row r="559" spans="1:2">
      <c r="A559" s="2">
        <v>44547</v>
      </c>
      <c r="B559" s="30">
        <v>-0.55100000000000005</v>
      </c>
    </row>
    <row r="560" spans="1:2">
      <c r="A560" s="2">
        <v>44546</v>
      </c>
      <c r="B560" s="30">
        <v>-0.54800000000000004</v>
      </c>
    </row>
    <row r="561" spans="1:2">
      <c r="A561" s="2">
        <v>44545</v>
      </c>
      <c r="B561" s="30">
        <v>-0.54700000000000004</v>
      </c>
    </row>
    <row r="562" spans="1:2">
      <c r="A562" s="2">
        <v>44544</v>
      </c>
      <c r="B562" s="30">
        <v>-0.54500000000000004</v>
      </c>
    </row>
    <row r="563" spans="1:2">
      <c r="A563" s="2">
        <v>44543</v>
      </c>
      <c r="B563" s="30">
        <v>-0.54700000000000004</v>
      </c>
    </row>
    <row r="564" spans="1:2">
      <c r="A564" s="2">
        <v>44540</v>
      </c>
      <c r="B564" s="30">
        <v>-0.54300000000000004</v>
      </c>
    </row>
    <row r="565" spans="1:2">
      <c r="A565" s="2">
        <v>44539</v>
      </c>
      <c r="B565" s="30">
        <v>-0.54600000000000004</v>
      </c>
    </row>
    <row r="566" spans="1:2">
      <c r="A566" s="2">
        <v>44538</v>
      </c>
      <c r="B566" s="30">
        <v>-0.54</v>
      </c>
    </row>
    <row r="567" spans="1:2">
      <c r="A567" s="2">
        <v>44537</v>
      </c>
      <c r="B567" s="30">
        <v>-0.53800000000000003</v>
      </c>
    </row>
    <row r="568" spans="1:2">
      <c r="A568" s="2">
        <v>44536</v>
      </c>
      <c r="B568" s="30">
        <v>-0.54300000000000004</v>
      </c>
    </row>
    <row r="569" spans="1:2">
      <c r="A569" s="2">
        <v>44533</v>
      </c>
      <c r="B569" s="30">
        <v>-0.53700000000000003</v>
      </c>
    </row>
    <row r="570" spans="1:2">
      <c r="A570" s="2">
        <v>44532</v>
      </c>
      <c r="B570" s="30">
        <v>-0.54100000000000004</v>
      </c>
    </row>
    <row r="571" spans="1:2">
      <c r="A571" s="2">
        <v>44531</v>
      </c>
      <c r="B571" s="30">
        <v>-0.54100000000000004</v>
      </c>
    </row>
    <row r="572" spans="1:2">
      <c r="A572" s="2">
        <v>44530</v>
      </c>
      <c r="B572" s="30">
        <v>-0.53800000000000003</v>
      </c>
    </row>
    <row r="573" spans="1:2">
      <c r="A573" s="2">
        <v>44529</v>
      </c>
      <c r="B573" s="30">
        <v>-0.53600000000000003</v>
      </c>
    </row>
    <row r="574" spans="1:2">
      <c r="A574" s="2">
        <v>44526</v>
      </c>
      <c r="B574" s="30">
        <v>-0.53700000000000003</v>
      </c>
    </row>
    <row r="575" spans="1:2">
      <c r="A575" s="2">
        <v>44525</v>
      </c>
      <c r="B575" s="30">
        <v>-0.54200000000000004</v>
      </c>
    </row>
    <row r="576" spans="1:2">
      <c r="A576" s="2">
        <v>44524</v>
      </c>
      <c r="B576" s="30">
        <v>-0.54</v>
      </c>
    </row>
    <row r="577" spans="1:2">
      <c r="A577" s="2">
        <v>44523</v>
      </c>
      <c r="B577" s="30">
        <v>-0.53300000000000003</v>
      </c>
    </row>
    <row r="578" spans="1:2">
      <c r="A578" s="2">
        <v>44522</v>
      </c>
      <c r="B578" s="30">
        <v>-0.52800000000000002</v>
      </c>
    </row>
    <row r="579" spans="1:2">
      <c r="A579" s="2">
        <v>44519</v>
      </c>
      <c r="B579" s="30">
        <v>-0.52800000000000002</v>
      </c>
    </row>
    <row r="580" spans="1:2">
      <c r="A580" s="2">
        <v>44518</v>
      </c>
      <c r="B580" s="30">
        <v>-0.53300000000000003</v>
      </c>
    </row>
    <row r="581" spans="1:2">
      <c r="A581" s="2">
        <v>44517</v>
      </c>
      <c r="B581" s="30">
        <v>-0.53800000000000003</v>
      </c>
    </row>
    <row r="582" spans="1:2">
      <c r="A582" s="2">
        <v>44516</v>
      </c>
      <c r="B582" s="30">
        <v>-0.53</v>
      </c>
    </row>
    <row r="583" spans="1:2">
      <c r="A583" s="2">
        <v>44515</v>
      </c>
      <c r="B583" s="30">
        <v>-0.52800000000000002</v>
      </c>
    </row>
    <row r="584" spans="1:2">
      <c r="A584" s="2">
        <v>44512</v>
      </c>
      <c r="B584" s="30">
        <v>-0.53300000000000003</v>
      </c>
    </row>
    <row r="585" spans="1:2">
      <c r="A585" s="2">
        <v>44511</v>
      </c>
      <c r="B585" s="30">
        <v>-0.52700000000000002</v>
      </c>
    </row>
    <row r="586" spans="1:2">
      <c r="A586" s="2">
        <v>44510</v>
      </c>
      <c r="B586" s="30">
        <v>-0.53200000000000003</v>
      </c>
    </row>
    <row r="587" spans="1:2">
      <c r="A587" s="2">
        <v>44509</v>
      </c>
      <c r="B587" s="30">
        <v>-0.53300000000000003</v>
      </c>
    </row>
    <row r="588" spans="1:2">
      <c r="A588" s="2">
        <v>44508</v>
      </c>
      <c r="B588" s="30">
        <v>-0.53700000000000003</v>
      </c>
    </row>
    <row r="589" spans="1:2">
      <c r="A589" s="2">
        <v>44505</v>
      </c>
      <c r="B589" s="30">
        <v>-0.53600000000000003</v>
      </c>
    </row>
    <row r="590" spans="1:2">
      <c r="A590" s="2">
        <v>44504</v>
      </c>
      <c r="B590" s="30">
        <v>-0.53800000000000003</v>
      </c>
    </row>
    <row r="591" spans="1:2">
      <c r="A591" s="2">
        <v>44503</v>
      </c>
      <c r="B591" s="30">
        <v>-0.53800000000000003</v>
      </c>
    </row>
    <row r="592" spans="1:2">
      <c r="A592" s="2">
        <v>44502</v>
      </c>
      <c r="B592" s="30">
        <v>-0.53400000000000003</v>
      </c>
    </row>
    <row r="593" spans="1:2">
      <c r="A593" s="2">
        <v>44501</v>
      </c>
      <c r="B593" s="30">
        <v>-0.52900000000000003</v>
      </c>
    </row>
    <row r="594" spans="1:2">
      <c r="A594" s="2">
        <v>44498</v>
      </c>
      <c r="B594" s="30">
        <v>-0.52700000000000002</v>
      </c>
    </row>
    <row r="595" spans="1:2">
      <c r="A595" s="2">
        <v>44497</v>
      </c>
      <c r="B595" s="30">
        <v>-0.53300000000000003</v>
      </c>
    </row>
    <row r="596" spans="1:2">
      <c r="A596" s="2">
        <v>44496</v>
      </c>
      <c r="B596" s="30">
        <v>-0.53600000000000003</v>
      </c>
    </row>
    <row r="597" spans="1:2">
      <c r="A597" s="2">
        <v>44495</v>
      </c>
      <c r="B597" s="30">
        <v>-0.53300000000000003</v>
      </c>
    </row>
    <row r="598" spans="1:2">
      <c r="A598" s="2">
        <v>44494</v>
      </c>
      <c r="B598" s="30">
        <v>-0.52800000000000002</v>
      </c>
    </row>
    <row r="599" spans="1:2">
      <c r="A599" s="2">
        <v>44491</v>
      </c>
      <c r="B599" s="30">
        <v>-0.53400000000000003</v>
      </c>
    </row>
    <row r="600" spans="1:2">
      <c r="A600" s="2">
        <v>44490</v>
      </c>
      <c r="B600" s="30">
        <v>-0.53200000000000003</v>
      </c>
    </row>
    <row r="601" spans="1:2">
      <c r="A601" s="2">
        <v>44489</v>
      </c>
      <c r="B601" s="30">
        <v>-0.52700000000000002</v>
      </c>
    </row>
    <row r="602" spans="1:2">
      <c r="A602" s="2">
        <v>44488</v>
      </c>
      <c r="B602" s="30">
        <v>-0.52400000000000002</v>
      </c>
    </row>
    <row r="603" spans="1:2">
      <c r="A603" s="2">
        <v>44487</v>
      </c>
      <c r="B603" s="30">
        <v>-0.52700000000000002</v>
      </c>
    </row>
    <row r="604" spans="1:2">
      <c r="A604" s="2">
        <v>44484</v>
      </c>
      <c r="B604" s="30">
        <v>-0.52800000000000002</v>
      </c>
    </row>
    <row r="605" spans="1:2">
      <c r="A605" s="2">
        <v>44483</v>
      </c>
      <c r="B605" s="30">
        <v>-0.52300000000000002</v>
      </c>
    </row>
    <row r="606" spans="1:2">
      <c r="A606" s="2">
        <v>44482</v>
      </c>
      <c r="B606" s="30">
        <v>-0.52400000000000002</v>
      </c>
    </row>
    <row r="607" spans="1:2">
      <c r="A607" s="2">
        <v>44481</v>
      </c>
      <c r="B607" s="30">
        <v>-0.52300000000000002</v>
      </c>
    </row>
    <row r="608" spans="1:2">
      <c r="A608" s="2">
        <v>44480</v>
      </c>
      <c r="B608" s="30">
        <v>-0.52100000000000002</v>
      </c>
    </row>
    <row r="609" spans="1:2">
      <c r="A609" s="2">
        <v>44477</v>
      </c>
      <c r="B609" s="30">
        <v>-0.51800000000000002</v>
      </c>
    </row>
    <row r="610" spans="1:2">
      <c r="A610" s="2">
        <v>44476</v>
      </c>
      <c r="B610" s="30">
        <v>-0.52600000000000002</v>
      </c>
    </row>
    <row r="611" spans="1:2">
      <c r="A611" s="2">
        <v>44475</v>
      </c>
      <c r="B611" s="30">
        <v>-0.53</v>
      </c>
    </row>
    <row r="612" spans="1:2">
      <c r="A612" s="2">
        <v>44474</v>
      </c>
      <c r="B612" s="30">
        <v>-0.52500000000000002</v>
      </c>
    </row>
    <row r="613" spans="1:2">
      <c r="A613" s="2">
        <v>44473</v>
      </c>
      <c r="B613" s="30">
        <v>-0.52700000000000002</v>
      </c>
    </row>
    <row r="614" spans="1:2">
      <c r="A614" s="2">
        <v>44470</v>
      </c>
      <c r="B614" s="30">
        <v>-0.52600000000000002</v>
      </c>
    </row>
    <row r="615" spans="1:2">
      <c r="A615" s="2">
        <v>44469</v>
      </c>
      <c r="B615" s="30">
        <v>-0.52800000000000002</v>
      </c>
    </row>
    <row r="616" spans="1:2">
      <c r="A616" s="2">
        <v>44468</v>
      </c>
      <c r="B616" s="30">
        <v>-0.52300000000000002</v>
      </c>
    </row>
    <row r="617" spans="1:2">
      <c r="A617" s="2">
        <v>44467</v>
      </c>
      <c r="B617" s="30">
        <v>-0.52300000000000002</v>
      </c>
    </row>
    <row r="618" spans="1:2">
      <c r="A618" s="2">
        <v>44466</v>
      </c>
      <c r="B618" s="30">
        <v>-0.51700000000000002</v>
      </c>
    </row>
    <row r="619" spans="1:2">
      <c r="A619" s="2">
        <v>44463</v>
      </c>
      <c r="B619" s="30">
        <v>-0.52300000000000002</v>
      </c>
    </row>
    <row r="620" spans="1:2">
      <c r="A620" s="2">
        <v>44462</v>
      </c>
      <c r="B620" s="30">
        <v>-0.52800000000000002</v>
      </c>
    </row>
    <row r="621" spans="1:2">
      <c r="A621" s="2">
        <v>44461</v>
      </c>
      <c r="B621" s="30">
        <v>-0.52300000000000002</v>
      </c>
    </row>
    <row r="622" spans="1:2">
      <c r="A622" s="2">
        <v>44460</v>
      </c>
      <c r="B622" s="30">
        <v>-0.53</v>
      </c>
    </row>
    <row r="623" spans="1:2">
      <c r="A623" s="2">
        <v>44459</v>
      </c>
      <c r="B623" s="30">
        <v>-0.52800000000000002</v>
      </c>
    </row>
    <row r="624" spans="1:2">
      <c r="A624" s="2">
        <v>44456</v>
      </c>
      <c r="B624" s="30">
        <v>-0.52600000000000002</v>
      </c>
    </row>
    <row r="625" spans="1:2">
      <c r="A625" s="2">
        <v>44455</v>
      </c>
      <c r="B625" s="30">
        <v>-0.52200000000000002</v>
      </c>
    </row>
    <row r="626" spans="1:2">
      <c r="A626" s="2">
        <v>44454</v>
      </c>
      <c r="B626" s="30">
        <v>-0.52400000000000002</v>
      </c>
    </row>
    <row r="627" spans="1:2">
      <c r="A627" s="2">
        <v>44453</v>
      </c>
      <c r="B627" s="30">
        <v>-0.52200000000000002</v>
      </c>
    </row>
    <row r="628" spans="1:2">
      <c r="A628" s="2">
        <v>44452</v>
      </c>
      <c r="B628" s="30">
        <v>-0.52</v>
      </c>
    </row>
    <row r="629" spans="1:2">
      <c r="A629" s="2">
        <v>44449</v>
      </c>
      <c r="B629" s="30">
        <v>-0.51900000000000002</v>
      </c>
    </row>
    <row r="630" spans="1:2">
      <c r="A630" s="2">
        <v>44448</v>
      </c>
      <c r="B630" s="30">
        <v>-0.52200000000000002</v>
      </c>
    </row>
    <row r="631" spans="1:2">
      <c r="A631" s="2">
        <v>44447</v>
      </c>
      <c r="B631" s="30">
        <v>-0.51700000000000002</v>
      </c>
    </row>
    <row r="632" spans="1:2">
      <c r="A632" s="2">
        <v>44446</v>
      </c>
      <c r="B632" s="30">
        <v>-0.51800000000000002</v>
      </c>
    </row>
    <row r="633" spans="1:2">
      <c r="A633" s="2">
        <v>44445</v>
      </c>
      <c r="B633" s="30">
        <v>-0.52</v>
      </c>
    </row>
    <row r="634" spans="1:2">
      <c r="A634" s="2">
        <v>44442</v>
      </c>
      <c r="B634" s="30">
        <v>-0.51900000000000002</v>
      </c>
    </row>
    <row r="635" spans="1:2">
      <c r="A635" s="2">
        <v>44441</v>
      </c>
      <c r="B635" s="30">
        <v>-0.52</v>
      </c>
    </row>
    <row r="636" spans="1:2">
      <c r="A636" s="2">
        <v>44440</v>
      </c>
      <c r="B636" s="30">
        <v>-0.52100000000000002</v>
      </c>
    </row>
    <row r="637" spans="1:2">
      <c r="A637" s="2">
        <v>44439</v>
      </c>
      <c r="B637" s="30">
        <v>-0.52200000000000002</v>
      </c>
    </row>
    <row r="638" spans="1:2">
      <c r="A638" s="2">
        <v>44438</v>
      </c>
      <c r="B638" s="30">
        <v>-0.52900000000000003</v>
      </c>
    </row>
    <row r="639" spans="1:2">
      <c r="A639" s="2">
        <v>44435</v>
      </c>
      <c r="B639" s="30">
        <v>-0.52900000000000003</v>
      </c>
    </row>
    <row r="640" spans="1:2">
      <c r="A640" s="2">
        <v>44433</v>
      </c>
      <c r="B640" s="30">
        <v>-0.52800000000000002</v>
      </c>
    </row>
    <row r="641" spans="1:2">
      <c r="A641" s="2">
        <v>44432</v>
      </c>
      <c r="B641" s="30">
        <v>-0.52700000000000002</v>
      </c>
    </row>
    <row r="642" spans="1:2">
      <c r="A642" s="2">
        <v>44431</v>
      </c>
      <c r="B642" s="30">
        <v>-0.52900000000000003</v>
      </c>
    </row>
    <row r="643" spans="1:2">
      <c r="A643" s="2">
        <v>44428</v>
      </c>
      <c r="B643" s="30">
        <v>-0.52800000000000002</v>
      </c>
    </row>
    <row r="644" spans="1:2">
      <c r="A644" s="2">
        <v>44427</v>
      </c>
      <c r="B644" s="30">
        <v>-0.52900000000000003</v>
      </c>
    </row>
    <row r="645" spans="1:2">
      <c r="A645" s="2">
        <v>44426</v>
      </c>
      <c r="B645" s="30">
        <v>-0.52700000000000002</v>
      </c>
    </row>
    <row r="646" spans="1:2">
      <c r="A646" s="2">
        <v>44425</v>
      </c>
      <c r="B646" s="30">
        <v>-0.52700000000000002</v>
      </c>
    </row>
    <row r="647" spans="1:2">
      <c r="A647" s="2">
        <v>44424</v>
      </c>
      <c r="B647" s="30">
        <v>-0.52700000000000002</v>
      </c>
    </row>
    <row r="648" spans="1:2">
      <c r="A648" s="2">
        <v>44421</v>
      </c>
      <c r="B648" s="30">
        <v>-0.52800000000000002</v>
      </c>
    </row>
    <row r="649" spans="1:2">
      <c r="A649" s="2">
        <v>44420</v>
      </c>
      <c r="B649" s="30">
        <v>-0.52700000000000002</v>
      </c>
    </row>
    <row r="650" spans="1:2">
      <c r="A650" s="2">
        <v>44419</v>
      </c>
      <c r="B650" s="30">
        <v>-0.53</v>
      </c>
    </row>
    <row r="651" spans="1:2">
      <c r="A651" s="2">
        <v>44418</v>
      </c>
      <c r="B651" s="30">
        <v>-0.52800000000000002</v>
      </c>
    </row>
    <row r="652" spans="1:2">
      <c r="A652" s="2">
        <v>44417</v>
      </c>
      <c r="B652" s="30">
        <v>-0.52700000000000002</v>
      </c>
    </row>
    <row r="653" spans="1:2">
      <c r="A653" s="2">
        <v>44414</v>
      </c>
      <c r="B653" s="30">
        <v>-0.52400000000000002</v>
      </c>
    </row>
    <row r="654" spans="1:2">
      <c r="A654" s="2">
        <v>44413</v>
      </c>
      <c r="B654" s="30">
        <v>-0.52700000000000002</v>
      </c>
    </row>
    <row r="655" spans="1:2">
      <c r="A655" s="2">
        <v>44412</v>
      </c>
      <c r="B655" s="30">
        <v>-0.53100000000000003</v>
      </c>
    </row>
    <row r="656" spans="1:2">
      <c r="A656" s="2">
        <v>44411</v>
      </c>
      <c r="B656" s="30">
        <v>-0.52500000000000002</v>
      </c>
    </row>
    <row r="657" spans="1:2">
      <c r="A657" s="2">
        <v>44410</v>
      </c>
      <c r="B657" s="30">
        <v>-0.52300000000000002</v>
      </c>
    </row>
    <row r="658" spans="1:2">
      <c r="A658" s="2">
        <v>44407</v>
      </c>
      <c r="B658" s="30">
        <v>-0.52300000000000002</v>
      </c>
    </row>
    <row r="659" spans="1:2">
      <c r="A659" s="2">
        <v>44406</v>
      </c>
      <c r="B659" s="30">
        <v>-0.52400000000000002</v>
      </c>
    </row>
    <row r="660" spans="1:2">
      <c r="A660" s="2">
        <v>44405</v>
      </c>
      <c r="B660" s="30">
        <v>-0.52400000000000002</v>
      </c>
    </row>
    <row r="661" spans="1:2">
      <c r="A661" s="2">
        <v>44404</v>
      </c>
      <c r="B661" s="30">
        <v>-0.52300000000000002</v>
      </c>
    </row>
    <row r="662" spans="1:2">
      <c r="A662" s="2">
        <v>44403</v>
      </c>
      <c r="B662" s="30">
        <v>-0.51900000000000002</v>
      </c>
    </row>
    <row r="663" spans="1:2">
      <c r="A663" s="2">
        <v>44400</v>
      </c>
      <c r="B663" s="30">
        <v>-0.51900000000000002</v>
      </c>
    </row>
    <row r="664" spans="1:2">
      <c r="A664" s="2">
        <v>44399</v>
      </c>
      <c r="B664" s="30">
        <v>-0.51700000000000002</v>
      </c>
    </row>
    <row r="665" spans="1:2">
      <c r="A665" s="2">
        <v>44398</v>
      </c>
      <c r="B665" s="30">
        <v>-0.51300000000000001</v>
      </c>
    </row>
    <row r="666" spans="1:2">
      <c r="A666" s="2">
        <v>44397</v>
      </c>
      <c r="B666" s="30">
        <v>-0.51800000000000002</v>
      </c>
    </row>
    <row r="667" spans="1:2">
      <c r="A667" s="2">
        <v>44396</v>
      </c>
      <c r="B667" s="30">
        <v>-0.51500000000000001</v>
      </c>
    </row>
    <row r="668" spans="1:2">
      <c r="A668" s="2">
        <v>44393</v>
      </c>
      <c r="B668" s="30">
        <v>-0.51500000000000001</v>
      </c>
    </row>
    <row r="669" spans="1:2">
      <c r="A669" s="2">
        <v>44392</v>
      </c>
      <c r="B669" s="30">
        <v>-0.51300000000000001</v>
      </c>
    </row>
    <row r="670" spans="1:2">
      <c r="A670" s="2">
        <v>44391</v>
      </c>
      <c r="B670" s="30">
        <v>-0.51300000000000001</v>
      </c>
    </row>
    <row r="671" spans="1:2">
      <c r="A671" s="2">
        <v>44390</v>
      </c>
      <c r="B671" s="30">
        <v>-0.51300000000000001</v>
      </c>
    </row>
    <row r="672" spans="1:2">
      <c r="A672" s="2">
        <v>44389</v>
      </c>
      <c r="B672" s="30">
        <v>-0.51100000000000001</v>
      </c>
    </row>
    <row r="673" spans="1:2">
      <c r="A673" s="2">
        <v>44386</v>
      </c>
      <c r="B673" s="30">
        <v>-0.51400000000000001</v>
      </c>
    </row>
    <row r="674" spans="1:2">
      <c r="A674" s="2">
        <v>44385</v>
      </c>
      <c r="B674" s="30">
        <v>-0.51500000000000001</v>
      </c>
    </row>
    <row r="675" spans="1:2">
      <c r="A675" s="2">
        <v>44384</v>
      </c>
      <c r="B675" s="30">
        <v>-0.51100000000000001</v>
      </c>
    </row>
    <row r="676" spans="1:2">
      <c r="A676" s="2">
        <v>44383</v>
      </c>
      <c r="B676" s="30">
        <v>-0.51300000000000001</v>
      </c>
    </row>
    <row r="677" spans="1:2">
      <c r="A677" s="2">
        <v>44382</v>
      </c>
      <c r="B677" s="30">
        <v>-0.51300000000000001</v>
      </c>
    </row>
    <row r="678" spans="1:2">
      <c r="A678" s="2">
        <v>44379</v>
      </c>
      <c r="B678" s="30">
        <v>-0.51200000000000001</v>
      </c>
    </row>
    <row r="679" spans="1:2">
      <c r="A679" s="2">
        <v>44378</v>
      </c>
      <c r="B679" s="30">
        <v>-0.51300000000000001</v>
      </c>
    </row>
    <row r="680" spans="1:2">
      <c r="A680" s="2">
        <v>44377</v>
      </c>
      <c r="B680" s="30">
        <v>-0.51500000000000001</v>
      </c>
    </row>
    <row r="681" spans="1:2">
      <c r="A681" s="2">
        <v>44376</v>
      </c>
      <c r="B681" s="30">
        <v>-0.51300000000000001</v>
      </c>
    </row>
    <row r="682" spans="1:2">
      <c r="A682" s="2">
        <v>44375</v>
      </c>
      <c r="B682" s="30">
        <v>-0.51300000000000001</v>
      </c>
    </row>
    <row r="683" spans="1:2">
      <c r="A683" s="2">
        <v>44372</v>
      </c>
      <c r="B683" s="30">
        <v>-0.51300000000000001</v>
      </c>
    </row>
    <row r="684" spans="1:2">
      <c r="A684" s="2">
        <v>44371</v>
      </c>
      <c r="B684" s="30">
        <v>-0.50800000000000001</v>
      </c>
    </row>
    <row r="685" spans="1:2">
      <c r="A685" s="2">
        <v>44370</v>
      </c>
      <c r="B685" s="30">
        <v>-0.50900000000000001</v>
      </c>
    </row>
    <row r="686" spans="1:2">
      <c r="A686" s="2">
        <v>44369</v>
      </c>
      <c r="B686" s="30">
        <v>-0.50800000000000001</v>
      </c>
    </row>
    <row r="687" spans="1:2">
      <c r="A687" s="2">
        <v>44368</v>
      </c>
      <c r="B687" s="30">
        <v>-0.51100000000000001</v>
      </c>
    </row>
    <row r="688" spans="1:2">
      <c r="A688" s="2">
        <v>44365</v>
      </c>
      <c r="B688" s="30">
        <v>-0.51300000000000001</v>
      </c>
    </row>
    <row r="689" spans="1:2">
      <c r="A689" s="2">
        <v>44364</v>
      </c>
      <c r="B689" s="30">
        <v>-0.51300000000000001</v>
      </c>
    </row>
    <row r="690" spans="1:2">
      <c r="A690" s="2">
        <v>44363</v>
      </c>
      <c r="B690" s="30">
        <v>-0.51900000000000002</v>
      </c>
    </row>
    <row r="691" spans="1:2">
      <c r="A691" s="2">
        <v>44362</v>
      </c>
      <c r="B691" s="30">
        <v>-0.52200000000000002</v>
      </c>
    </row>
    <row r="692" spans="1:2">
      <c r="A692" s="2">
        <v>44361</v>
      </c>
      <c r="B692" s="30">
        <v>-0.52200000000000002</v>
      </c>
    </row>
    <row r="693" spans="1:2">
      <c r="A693" s="2">
        <v>44358</v>
      </c>
      <c r="B693" s="30">
        <v>-0.52100000000000002</v>
      </c>
    </row>
    <row r="694" spans="1:2">
      <c r="A694" s="2">
        <v>44357</v>
      </c>
      <c r="B694" s="30">
        <v>-0.51900000000000002</v>
      </c>
    </row>
    <row r="695" spans="1:2">
      <c r="A695" s="2">
        <v>44356</v>
      </c>
      <c r="B695" s="30">
        <v>-0.51800000000000002</v>
      </c>
    </row>
    <row r="696" spans="1:2">
      <c r="A696" s="2">
        <v>44355</v>
      </c>
      <c r="B696" s="30">
        <v>-0.51600000000000001</v>
      </c>
    </row>
    <row r="697" spans="1:2">
      <c r="A697" s="2">
        <v>44354</v>
      </c>
      <c r="B697" s="30">
        <v>-0.51300000000000001</v>
      </c>
    </row>
    <row r="698" spans="1:2">
      <c r="A698" s="2">
        <v>44351</v>
      </c>
      <c r="B698" s="30">
        <v>-0.51300000000000001</v>
      </c>
    </row>
    <row r="699" spans="1:2">
      <c r="A699" s="2">
        <v>44350</v>
      </c>
      <c r="B699" s="30">
        <v>-0.51700000000000002</v>
      </c>
    </row>
    <row r="700" spans="1:2">
      <c r="A700" s="2">
        <v>44349</v>
      </c>
      <c r="B700" s="30">
        <v>-0.51600000000000001</v>
      </c>
    </row>
    <row r="701" spans="1:2">
      <c r="A701" s="2">
        <v>44348</v>
      </c>
      <c r="B701" s="30">
        <v>-0.51700000000000002</v>
      </c>
    </row>
    <row r="702" spans="1:2">
      <c r="A702" s="2">
        <v>44347</v>
      </c>
      <c r="B702" s="30">
        <v>-0.51300000000000001</v>
      </c>
    </row>
    <row r="703" spans="1:2">
      <c r="A703" s="2">
        <v>44344</v>
      </c>
      <c r="B703" s="30">
        <v>-0.51200000000000001</v>
      </c>
    </row>
    <row r="704" spans="1:2">
      <c r="A704" s="2">
        <v>44343</v>
      </c>
      <c r="B704" s="30">
        <v>-0.50900000000000001</v>
      </c>
    </row>
    <row r="705" spans="1:2">
      <c r="A705" s="2">
        <v>44342</v>
      </c>
      <c r="B705" s="30">
        <v>-0.50700000000000001</v>
      </c>
    </row>
    <row r="706" spans="1:2">
      <c r="A706" s="2">
        <v>44341</v>
      </c>
      <c r="B706" s="30">
        <v>-0.505</v>
      </c>
    </row>
    <row r="707" spans="1:2">
      <c r="A707" s="2">
        <v>44340</v>
      </c>
      <c r="B707" s="30">
        <v>-0.50900000000000001</v>
      </c>
    </row>
    <row r="708" spans="1:2">
      <c r="A708" s="2">
        <v>44337</v>
      </c>
      <c r="B708" s="30">
        <v>-0.51300000000000001</v>
      </c>
    </row>
    <row r="709" spans="1:2">
      <c r="A709" s="2">
        <v>44336</v>
      </c>
      <c r="B709" s="30">
        <v>-0.51700000000000002</v>
      </c>
    </row>
    <row r="710" spans="1:2">
      <c r="A710" s="2">
        <v>44335</v>
      </c>
      <c r="B710" s="30">
        <v>-0.51500000000000001</v>
      </c>
    </row>
    <row r="711" spans="1:2">
      <c r="A711" s="2">
        <v>44334</v>
      </c>
      <c r="B711" s="30">
        <v>-0.51500000000000001</v>
      </c>
    </row>
    <row r="712" spans="1:2">
      <c r="A712" s="2">
        <v>44333</v>
      </c>
      <c r="B712" s="30">
        <v>-0.51500000000000001</v>
      </c>
    </row>
    <row r="713" spans="1:2">
      <c r="A713" s="2">
        <v>44330</v>
      </c>
      <c r="B713" s="30">
        <v>-0.51300000000000001</v>
      </c>
    </row>
    <row r="714" spans="1:2">
      <c r="A714" s="2">
        <v>44329</v>
      </c>
      <c r="B714" s="30">
        <v>-0.51500000000000001</v>
      </c>
    </row>
    <row r="715" spans="1:2">
      <c r="A715" s="2">
        <v>44328</v>
      </c>
      <c r="B715" s="30">
        <v>-0.51300000000000001</v>
      </c>
    </row>
    <row r="716" spans="1:2">
      <c r="A716" s="2">
        <v>44327</v>
      </c>
      <c r="B716" s="30">
        <v>-0.51300000000000001</v>
      </c>
    </row>
    <row r="717" spans="1:2">
      <c r="A717" s="2">
        <v>44326</v>
      </c>
      <c r="B717" s="30">
        <v>-0.51300000000000001</v>
      </c>
    </row>
    <row r="718" spans="1:2">
      <c r="A718" s="2">
        <v>44323</v>
      </c>
      <c r="B718" s="30">
        <v>-0.51400000000000001</v>
      </c>
    </row>
    <row r="719" spans="1:2">
      <c r="A719" s="2">
        <v>44322</v>
      </c>
      <c r="B719" s="30">
        <v>-0.51300000000000001</v>
      </c>
    </row>
    <row r="720" spans="1:2">
      <c r="A720" s="2">
        <v>44321</v>
      </c>
      <c r="B720" s="30">
        <v>-0.51500000000000001</v>
      </c>
    </row>
    <row r="721" spans="1:2">
      <c r="A721" s="2">
        <v>44320</v>
      </c>
      <c r="B721" s="30">
        <v>-0.51600000000000001</v>
      </c>
    </row>
    <row r="722" spans="1:2">
      <c r="A722" s="2">
        <v>44319</v>
      </c>
      <c r="B722" s="30">
        <v>-0.51800000000000002</v>
      </c>
    </row>
    <row r="723" spans="1:2">
      <c r="A723" s="2">
        <v>44316</v>
      </c>
      <c r="B723" s="30">
        <v>-0.52100000000000002</v>
      </c>
    </row>
    <row r="724" spans="1:2">
      <c r="A724" s="2">
        <v>44315</v>
      </c>
      <c r="B724" s="30">
        <v>-0.51800000000000002</v>
      </c>
    </row>
    <row r="725" spans="1:2">
      <c r="A725" s="2">
        <v>44314</v>
      </c>
      <c r="B725" s="30">
        <v>-0.51800000000000002</v>
      </c>
    </row>
    <row r="726" spans="1:2">
      <c r="A726" s="2">
        <v>44313</v>
      </c>
      <c r="B726" s="30">
        <v>-0.51800000000000002</v>
      </c>
    </row>
    <row r="727" spans="1:2">
      <c r="A727" s="2">
        <v>44312</v>
      </c>
      <c r="B727" s="30">
        <v>-0.51400000000000001</v>
      </c>
    </row>
    <row r="728" spans="1:2">
      <c r="A728" s="2">
        <v>44309</v>
      </c>
      <c r="B728" s="30">
        <v>-0.51500000000000001</v>
      </c>
    </row>
    <row r="729" spans="1:2">
      <c r="A729" s="2">
        <v>44308</v>
      </c>
      <c r="B729" s="30">
        <v>-0.51500000000000001</v>
      </c>
    </row>
    <row r="730" spans="1:2">
      <c r="A730" s="2">
        <v>44307</v>
      </c>
      <c r="B730" s="30">
        <v>-0.51300000000000001</v>
      </c>
    </row>
    <row r="731" spans="1:2">
      <c r="A731" s="2">
        <v>44306</v>
      </c>
      <c r="B731" s="30">
        <v>-0.51300000000000001</v>
      </c>
    </row>
    <row r="732" spans="1:2">
      <c r="A732" s="2">
        <v>44305</v>
      </c>
      <c r="B732" s="30">
        <v>-0.51300000000000001</v>
      </c>
    </row>
    <row r="733" spans="1:2">
      <c r="A733" s="2">
        <v>44302</v>
      </c>
      <c r="B733" s="30">
        <v>-0.51100000000000001</v>
      </c>
    </row>
    <row r="734" spans="1:2">
      <c r="A734" s="2">
        <v>44301</v>
      </c>
      <c r="B734" s="30">
        <v>-0.51200000000000001</v>
      </c>
    </row>
    <row r="735" spans="1:2">
      <c r="A735" s="2">
        <v>44300</v>
      </c>
      <c r="B735" s="30">
        <v>-0.50900000000000001</v>
      </c>
    </row>
    <row r="736" spans="1:2">
      <c r="A736" s="2">
        <v>44299</v>
      </c>
      <c r="B736" s="30">
        <v>-0.52300000000000002</v>
      </c>
    </row>
    <row r="737" spans="1:2">
      <c r="A737" s="2">
        <v>44298</v>
      </c>
      <c r="B737" s="30">
        <v>-0.51700000000000002</v>
      </c>
    </row>
    <row r="738" spans="1:2">
      <c r="A738" s="2">
        <v>44295</v>
      </c>
      <c r="B738" s="30">
        <v>-0.52200000000000002</v>
      </c>
    </row>
    <row r="739" spans="1:2">
      <c r="A739" s="2">
        <v>44294</v>
      </c>
      <c r="B739" s="30">
        <v>-0.51800000000000002</v>
      </c>
    </row>
    <row r="740" spans="1:2">
      <c r="A740" s="2">
        <v>44293</v>
      </c>
      <c r="B740" s="30">
        <v>-0.51700000000000002</v>
      </c>
    </row>
    <row r="741" spans="1:2">
      <c r="A741" s="2">
        <v>44292</v>
      </c>
      <c r="B741" s="30">
        <v>-0.51700000000000002</v>
      </c>
    </row>
    <row r="742" spans="1:2">
      <c r="A742" s="2">
        <v>44287</v>
      </c>
      <c r="B742" s="30">
        <v>-0.51200000000000001</v>
      </c>
    </row>
    <row r="743" spans="1:2">
      <c r="A743" s="2">
        <v>44286</v>
      </c>
      <c r="B743" s="30">
        <v>-0.50900000000000001</v>
      </c>
    </row>
    <row r="744" spans="1:2">
      <c r="A744" s="2">
        <v>44285</v>
      </c>
      <c r="B744" s="30">
        <v>-0.51900000000000002</v>
      </c>
    </row>
    <row r="745" spans="1:2">
      <c r="A745" s="2">
        <v>44284</v>
      </c>
      <c r="B745" s="30">
        <v>-0.51300000000000001</v>
      </c>
    </row>
    <row r="746" spans="1:2">
      <c r="A746" s="2">
        <v>44281</v>
      </c>
      <c r="B746" s="30">
        <v>-0.51400000000000001</v>
      </c>
    </row>
    <row r="747" spans="1:2">
      <c r="A747" s="2">
        <v>44280</v>
      </c>
      <c r="B747" s="30">
        <v>-0.51400000000000001</v>
      </c>
    </row>
    <row r="748" spans="1:2">
      <c r="A748" s="2">
        <v>44279</v>
      </c>
      <c r="B748" s="30">
        <v>-0.51600000000000001</v>
      </c>
    </row>
    <row r="749" spans="1:2">
      <c r="A749" s="2">
        <v>44278</v>
      </c>
      <c r="B749" s="30">
        <v>-0.51800000000000002</v>
      </c>
    </row>
    <row r="750" spans="1:2">
      <c r="A750" s="2">
        <v>44277</v>
      </c>
      <c r="B750" s="30">
        <v>-0.51800000000000002</v>
      </c>
    </row>
    <row r="751" spans="1:2">
      <c r="A751" s="2">
        <v>44274</v>
      </c>
      <c r="B751" s="30">
        <v>-0.51500000000000001</v>
      </c>
    </row>
    <row r="752" spans="1:2">
      <c r="A752" s="2">
        <v>44273</v>
      </c>
      <c r="B752" s="30">
        <v>-0.51900000000000002</v>
      </c>
    </row>
    <row r="753" spans="1:2">
      <c r="A753" s="2">
        <v>44272</v>
      </c>
      <c r="B753" s="30">
        <v>-0.52</v>
      </c>
    </row>
    <row r="754" spans="1:2">
      <c r="A754" s="2">
        <v>44271</v>
      </c>
      <c r="B754" s="30">
        <v>-0.52</v>
      </c>
    </row>
    <row r="755" spans="1:2">
      <c r="A755" s="2">
        <v>44270</v>
      </c>
      <c r="B755" s="30">
        <v>-0.51500000000000001</v>
      </c>
    </row>
    <row r="756" spans="1:2">
      <c r="A756" s="2">
        <v>44267</v>
      </c>
      <c r="B756" s="30">
        <v>-0.51400000000000001</v>
      </c>
    </row>
    <row r="757" spans="1:2">
      <c r="A757" s="2">
        <v>44266</v>
      </c>
      <c r="B757" s="30">
        <v>-0.51800000000000002</v>
      </c>
    </row>
    <row r="758" spans="1:2">
      <c r="A758" s="2">
        <v>44265</v>
      </c>
      <c r="B758" s="30">
        <v>-0.52</v>
      </c>
    </row>
    <row r="759" spans="1:2">
      <c r="A759" s="2">
        <v>44264</v>
      </c>
      <c r="B759" s="30">
        <v>-0.51800000000000002</v>
      </c>
    </row>
    <row r="760" spans="1:2">
      <c r="A760" s="2">
        <v>44263</v>
      </c>
      <c r="B760" s="30">
        <v>-0.51500000000000001</v>
      </c>
    </row>
    <row r="761" spans="1:2">
      <c r="A761" s="2">
        <v>44260</v>
      </c>
      <c r="B761" s="30">
        <v>-0.51400000000000001</v>
      </c>
    </row>
    <row r="762" spans="1:2">
      <c r="A762" s="2">
        <v>44259</v>
      </c>
      <c r="B762" s="30">
        <v>-0.51800000000000002</v>
      </c>
    </row>
    <row r="763" spans="1:2">
      <c r="A763" s="2">
        <v>44258</v>
      </c>
      <c r="B763" s="30">
        <v>-0.51700000000000002</v>
      </c>
    </row>
    <row r="764" spans="1:2">
      <c r="A764" s="2">
        <v>44257</v>
      </c>
      <c r="B764" s="30">
        <v>-0.51600000000000001</v>
      </c>
    </row>
    <row r="765" spans="1:2">
      <c r="A765" s="2">
        <v>44256</v>
      </c>
      <c r="B765" s="30">
        <v>-0.50800000000000001</v>
      </c>
    </row>
    <row r="766" spans="1:2">
      <c r="A766" s="2">
        <v>44253</v>
      </c>
      <c r="B766" s="30">
        <v>-0.51600000000000001</v>
      </c>
    </row>
    <row r="767" spans="1:2">
      <c r="A767" s="2">
        <v>44252</v>
      </c>
      <c r="B767" s="30">
        <v>-0.51800000000000002</v>
      </c>
    </row>
    <row r="768" spans="1:2">
      <c r="A768" s="2">
        <v>44251</v>
      </c>
      <c r="B768" s="30">
        <v>-0.51800000000000002</v>
      </c>
    </row>
    <row r="769" spans="1:2">
      <c r="A769" s="2">
        <v>44250</v>
      </c>
      <c r="B769" s="30">
        <v>-0.51700000000000002</v>
      </c>
    </row>
    <row r="770" spans="1:2">
      <c r="A770" s="2">
        <v>44249</v>
      </c>
      <c r="B770" s="30">
        <v>-0.51600000000000001</v>
      </c>
    </row>
    <row r="771" spans="1:2">
      <c r="A771" s="2">
        <v>44246</v>
      </c>
      <c r="B771" s="30">
        <v>-0.51700000000000002</v>
      </c>
    </row>
    <row r="772" spans="1:2">
      <c r="A772" s="2">
        <v>44245</v>
      </c>
      <c r="B772" s="30">
        <v>-0.51800000000000002</v>
      </c>
    </row>
    <row r="773" spans="1:2">
      <c r="A773" s="2">
        <v>44244</v>
      </c>
      <c r="B773" s="30">
        <v>-0.52100000000000002</v>
      </c>
    </row>
    <row r="774" spans="1:2">
      <c r="A774" s="2">
        <v>44243</v>
      </c>
      <c r="B774" s="30">
        <v>-0.52</v>
      </c>
    </row>
    <row r="775" spans="1:2">
      <c r="A775" s="2">
        <v>44242</v>
      </c>
      <c r="B775" s="30">
        <v>-0.52100000000000002</v>
      </c>
    </row>
    <row r="776" spans="1:2">
      <c r="A776" s="2">
        <v>44239</v>
      </c>
      <c r="B776" s="30">
        <v>-0.52200000000000002</v>
      </c>
    </row>
    <row r="777" spans="1:2">
      <c r="A777" s="2">
        <v>44238</v>
      </c>
      <c r="B777" s="30">
        <v>-0.52100000000000002</v>
      </c>
    </row>
    <row r="778" spans="1:2">
      <c r="A778" s="2">
        <v>44237</v>
      </c>
      <c r="B778" s="30">
        <v>-0.52200000000000002</v>
      </c>
    </row>
    <row r="779" spans="1:2">
      <c r="A779" s="2">
        <v>44236</v>
      </c>
      <c r="B779" s="30">
        <v>-0.52300000000000002</v>
      </c>
    </row>
    <row r="780" spans="1:2">
      <c r="A780" s="2">
        <v>44235</v>
      </c>
      <c r="B780" s="30">
        <v>-0.52100000000000002</v>
      </c>
    </row>
    <row r="781" spans="1:2">
      <c r="A781" s="2">
        <v>44232</v>
      </c>
      <c r="B781" s="30">
        <v>-0.51900000000000002</v>
      </c>
    </row>
    <row r="782" spans="1:2">
      <c r="A782" s="2">
        <v>44231</v>
      </c>
      <c r="B782" s="30">
        <v>-0.52500000000000002</v>
      </c>
    </row>
    <row r="783" spans="1:2">
      <c r="A783" s="2">
        <v>44230</v>
      </c>
      <c r="B783" s="30">
        <v>-0.52100000000000002</v>
      </c>
    </row>
    <row r="784" spans="1:2">
      <c r="A784" s="2">
        <v>44229</v>
      </c>
      <c r="B784" s="30">
        <v>-0.52600000000000002</v>
      </c>
    </row>
    <row r="785" spans="1:2">
      <c r="A785" s="2">
        <v>44228</v>
      </c>
      <c r="B785" s="30">
        <v>-0.52800000000000002</v>
      </c>
    </row>
    <row r="786" spans="1:2">
      <c r="A786" s="2">
        <v>44225</v>
      </c>
      <c r="B786" s="30">
        <v>-0.53100000000000003</v>
      </c>
    </row>
    <row r="787" spans="1:2">
      <c r="A787" s="2">
        <v>44224</v>
      </c>
      <c r="B787" s="30">
        <v>-0.53400000000000003</v>
      </c>
    </row>
    <row r="788" spans="1:2">
      <c r="A788" s="2">
        <v>44223</v>
      </c>
      <c r="B788" s="30">
        <v>-0.52600000000000002</v>
      </c>
    </row>
    <row r="789" spans="1:2">
      <c r="A789" s="2">
        <v>44222</v>
      </c>
      <c r="B789" s="30">
        <v>-0.52800000000000002</v>
      </c>
    </row>
    <row r="790" spans="1:2">
      <c r="A790" s="2">
        <v>44221</v>
      </c>
      <c r="B790" s="30">
        <v>-0.52100000000000002</v>
      </c>
    </row>
    <row r="791" spans="1:2">
      <c r="A791" s="2">
        <v>44218</v>
      </c>
      <c r="B791" s="30">
        <v>-0.52500000000000002</v>
      </c>
    </row>
    <row r="792" spans="1:2">
      <c r="A792" s="2">
        <v>44217</v>
      </c>
      <c r="B792" s="30">
        <v>-0.52700000000000002</v>
      </c>
    </row>
    <row r="793" spans="1:2">
      <c r="A793" s="2">
        <v>44216</v>
      </c>
      <c r="B793" s="30">
        <v>-0.53200000000000003</v>
      </c>
    </row>
    <row r="794" spans="1:2">
      <c r="A794" s="2">
        <v>44215</v>
      </c>
      <c r="B794" s="30">
        <v>-0.52800000000000002</v>
      </c>
    </row>
    <row r="795" spans="1:2">
      <c r="A795" s="2">
        <v>44214</v>
      </c>
      <c r="B795" s="30">
        <v>-0.53300000000000003</v>
      </c>
    </row>
    <row r="796" spans="1:2">
      <c r="A796" s="2">
        <v>44211</v>
      </c>
      <c r="B796" s="30">
        <v>-0.53200000000000003</v>
      </c>
    </row>
    <row r="797" spans="1:2">
      <c r="A797" s="2">
        <v>44210</v>
      </c>
      <c r="B797" s="30">
        <v>-0.53300000000000003</v>
      </c>
    </row>
    <row r="798" spans="1:2">
      <c r="A798" s="2">
        <v>44209</v>
      </c>
      <c r="B798" s="30">
        <v>-0.52700000000000002</v>
      </c>
    </row>
    <row r="799" spans="1:2">
      <c r="A799" s="2">
        <v>44208</v>
      </c>
      <c r="B799" s="30">
        <v>-0.53</v>
      </c>
    </row>
    <row r="800" spans="1:2">
      <c r="A800" s="2">
        <v>44207</v>
      </c>
      <c r="B800" s="30">
        <v>-0.52300000000000002</v>
      </c>
    </row>
    <row r="801" spans="1:2">
      <c r="A801" s="2">
        <v>44204</v>
      </c>
      <c r="B801" s="30">
        <v>-0.53</v>
      </c>
    </row>
    <row r="802" spans="1:2">
      <c r="A802" s="2">
        <v>44203</v>
      </c>
      <c r="B802" s="30">
        <v>-0.52400000000000002</v>
      </c>
    </row>
    <row r="803" spans="1:2">
      <c r="A803" s="2">
        <v>44202</v>
      </c>
      <c r="B803" s="30">
        <v>-0.53</v>
      </c>
    </row>
    <row r="804" spans="1:2">
      <c r="A804" s="2">
        <v>44201</v>
      </c>
      <c r="B804" s="30">
        <v>-0.52400000000000002</v>
      </c>
    </row>
    <row r="805" spans="1:2">
      <c r="A805" s="2">
        <v>44200</v>
      </c>
      <c r="B805" s="30">
        <v>-0.53200000000000003</v>
      </c>
    </row>
    <row r="806" spans="1:2">
      <c r="A806" s="2">
        <v>44197</v>
      </c>
      <c r="B806" s="30">
        <v>-0.52600000000000002</v>
      </c>
    </row>
    <row r="807" spans="1:2">
      <c r="A807" s="2">
        <v>44196</v>
      </c>
      <c r="B807" s="30">
        <v>-0.52600000000000002</v>
      </c>
    </row>
    <row r="808" spans="1:2">
      <c r="A808" s="2">
        <v>44195</v>
      </c>
      <c r="B808" s="30">
        <v>-0.52</v>
      </c>
    </row>
    <row r="809" spans="1:2">
      <c r="A809" s="2">
        <v>44194</v>
      </c>
      <c r="B809" s="30">
        <v>-0.52300000000000002</v>
      </c>
    </row>
    <row r="810" spans="1:2">
      <c r="A810" s="2">
        <v>44193</v>
      </c>
      <c r="B810" s="30">
        <v>-0.52</v>
      </c>
    </row>
    <row r="811" spans="1:2">
      <c r="A811" s="2">
        <v>44189</v>
      </c>
      <c r="B811" s="30">
        <v>-0.51900000000000002</v>
      </c>
    </row>
    <row r="812" spans="1:2">
      <c r="A812" s="2">
        <v>44188</v>
      </c>
      <c r="B812" s="30">
        <v>-0.52100000000000002</v>
      </c>
    </row>
    <row r="813" spans="1:2">
      <c r="A813" s="2">
        <v>44187</v>
      </c>
      <c r="B813" s="30">
        <v>-0.52200000000000002</v>
      </c>
    </row>
    <row r="814" spans="1:2">
      <c r="A814" s="2">
        <v>44186</v>
      </c>
      <c r="B814" s="30">
        <v>-0.51800000000000002</v>
      </c>
    </row>
    <row r="815" spans="1:2">
      <c r="A815" s="2">
        <v>44183</v>
      </c>
      <c r="B815" s="30">
        <v>-0.52</v>
      </c>
    </row>
    <row r="816" spans="1:2">
      <c r="A816" s="2">
        <v>44182</v>
      </c>
      <c r="B816" s="30">
        <v>-0.51800000000000002</v>
      </c>
    </row>
    <row r="817" spans="1:2">
      <c r="A817" s="2">
        <v>44181</v>
      </c>
      <c r="B817" s="30">
        <v>-0.52500000000000002</v>
      </c>
    </row>
    <row r="818" spans="1:2">
      <c r="A818" s="2">
        <v>44180</v>
      </c>
      <c r="B818" s="30">
        <v>-0.52</v>
      </c>
    </row>
    <row r="819" spans="1:2">
      <c r="A819" s="2">
        <v>44179</v>
      </c>
      <c r="B819" s="30">
        <v>-0.52200000000000002</v>
      </c>
    </row>
    <row r="820" spans="1:2">
      <c r="A820" s="2">
        <v>44176</v>
      </c>
      <c r="B820" s="30">
        <v>-0.52</v>
      </c>
    </row>
    <row r="821" spans="1:2">
      <c r="A821" s="2">
        <v>44175</v>
      </c>
      <c r="B821" s="30">
        <v>-0.52300000000000002</v>
      </c>
    </row>
    <row r="822" spans="1:2">
      <c r="A822" s="2">
        <v>44174</v>
      </c>
      <c r="B822" s="30">
        <v>-0.52400000000000002</v>
      </c>
    </row>
    <row r="823" spans="1:2">
      <c r="A823" s="2">
        <v>44173</v>
      </c>
      <c r="B823" s="30">
        <v>-0.51800000000000002</v>
      </c>
    </row>
    <row r="824" spans="1:2">
      <c r="A824" s="2">
        <v>44172</v>
      </c>
      <c r="B824" s="30">
        <v>-0.51300000000000001</v>
      </c>
    </row>
    <row r="825" spans="1:2">
      <c r="A825" s="2">
        <v>44169</v>
      </c>
      <c r="B825" s="30">
        <v>-0.51200000000000001</v>
      </c>
    </row>
    <row r="826" spans="1:2">
      <c r="A826" s="2">
        <v>44168</v>
      </c>
      <c r="B826" s="30">
        <v>-0.51</v>
      </c>
    </row>
    <row r="827" spans="1:2">
      <c r="A827" s="2">
        <v>44167</v>
      </c>
      <c r="B827" s="30">
        <v>-0.50800000000000001</v>
      </c>
    </row>
    <row r="828" spans="1:2">
      <c r="A828" s="2">
        <v>44166</v>
      </c>
      <c r="B828" s="30">
        <v>-0.50800000000000001</v>
      </c>
    </row>
    <row r="829" spans="1:2">
      <c r="A829" s="2">
        <v>44165</v>
      </c>
      <c r="B829" s="30">
        <v>-0.50800000000000001</v>
      </c>
    </row>
    <row r="830" spans="1:2">
      <c r="A830" s="2">
        <v>44162</v>
      </c>
      <c r="B830" s="30">
        <v>-0.50700000000000001</v>
      </c>
    </row>
    <row r="831" spans="1:2">
      <c r="A831" s="2">
        <v>44161</v>
      </c>
      <c r="B831" s="30">
        <v>-0.50600000000000001</v>
      </c>
    </row>
    <row r="832" spans="1:2">
      <c r="A832" s="2">
        <v>44160</v>
      </c>
      <c r="B832" s="30">
        <v>-0.50800000000000001</v>
      </c>
    </row>
    <row r="833" spans="1:2">
      <c r="A833" s="2">
        <v>44159</v>
      </c>
      <c r="B833" s="30">
        <v>-0.51</v>
      </c>
    </row>
    <row r="834" spans="1:2">
      <c r="A834" s="2">
        <v>44158</v>
      </c>
      <c r="B834" s="30">
        <v>-0.50900000000000001</v>
      </c>
    </row>
    <row r="835" spans="1:2">
      <c r="A835" s="2">
        <v>44155</v>
      </c>
      <c r="B835" s="30">
        <v>-0.50900000000000001</v>
      </c>
    </row>
    <row r="836" spans="1:2">
      <c r="A836" s="2">
        <v>44154</v>
      </c>
      <c r="B836" s="30">
        <v>-0.51200000000000001</v>
      </c>
    </row>
    <row r="837" spans="1:2">
      <c r="A837" s="2">
        <v>44153</v>
      </c>
      <c r="B837" s="30">
        <v>-0.51300000000000001</v>
      </c>
    </row>
    <row r="838" spans="1:2">
      <c r="A838" s="2">
        <v>44152</v>
      </c>
      <c r="B838" s="30">
        <v>-0.50800000000000001</v>
      </c>
    </row>
    <row r="839" spans="1:2">
      <c r="A839" s="2">
        <v>44151</v>
      </c>
      <c r="B839" s="30">
        <v>-0.505</v>
      </c>
    </row>
    <row r="840" spans="1:2">
      <c r="A840" s="2">
        <v>44148</v>
      </c>
      <c r="B840" s="30">
        <v>-0.503</v>
      </c>
    </row>
    <row r="841" spans="1:2">
      <c r="A841" s="2">
        <v>44147</v>
      </c>
      <c r="B841" s="30">
        <v>-0.504</v>
      </c>
    </row>
    <row r="842" spans="1:2">
      <c r="A842" s="2">
        <v>44146</v>
      </c>
      <c r="B842" s="30">
        <v>-0.50700000000000001</v>
      </c>
    </row>
    <row r="843" spans="1:2">
      <c r="A843" s="2">
        <v>44145</v>
      </c>
      <c r="B843" s="30">
        <v>-0.505</v>
      </c>
    </row>
    <row r="844" spans="1:2">
      <c r="A844" s="2">
        <v>44144</v>
      </c>
      <c r="B844" s="30">
        <v>-0.51100000000000001</v>
      </c>
    </row>
    <row r="845" spans="1:2">
      <c r="A845" s="2">
        <v>44141</v>
      </c>
      <c r="B845" s="30">
        <v>-0.51200000000000001</v>
      </c>
    </row>
    <row r="846" spans="1:2">
      <c r="A846" s="2">
        <v>44140</v>
      </c>
      <c r="B846" s="30">
        <v>-0.51100000000000001</v>
      </c>
    </row>
    <row r="847" spans="1:2">
      <c r="A847" s="2">
        <v>44139</v>
      </c>
      <c r="B847" s="30">
        <v>-0.51500000000000001</v>
      </c>
    </row>
    <row r="848" spans="1:2">
      <c r="A848" s="2">
        <v>44138</v>
      </c>
      <c r="B848" s="30">
        <v>-0.51300000000000001</v>
      </c>
    </row>
    <row r="849" spans="1:2">
      <c r="A849" s="2">
        <v>44137</v>
      </c>
      <c r="B849" s="30">
        <v>-0.51300000000000001</v>
      </c>
    </row>
    <row r="850" spans="1:2">
      <c r="A850" s="2">
        <v>44134</v>
      </c>
      <c r="B850" s="30">
        <v>-0.52100000000000002</v>
      </c>
    </row>
    <row r="851" spans="1:2">
      <c r="A851" s="2">
        <v>44133</v>
      </c>
      <c r="B851" s="30">
        <v>-0.51500000000000001</v>
      </c>
    </row>
    <row r="852" spans="1:2">
      <c r="A852" s="2">
        <v>44132</v>
      </c>
      <c r="B852" s="30">
        <v>-0.505</v>
      </c>
    </row>
    <row r="853" spans="1:2">
      <c r="A853" s="2">
        <v>44131</v>
      </c>
      <c r="B853" s="30">
        <v>-0.50700000000000001</v>
      </c>
    </row>
    <row r="854" spans="1:2">
      <c r="A854" s="2">
        <v>44130</v>
      </c>
      <c r="B854" s="30">
        <v>-0.496</v>
      </c>
    </row>
    <row r="855" spans="1:2">
      <c r="A855" s="2">
        <v>44127</v>
      </c>
      <c r="B855" s="30">
        <v>-0.496</v>
      </c>
    </row>
    <row r="856" spans="1:2">
      <c r="A856" s="2">
        <v>44126</v>
      </c>
      <c r="B856" s="30">
        <v>-0.498</v>
      </c>
    </row>
    <row r="857" spans="1:2">
      <c r="A857" s="2">
        <v>44125</v>
      </c>
      <c r="B857" s="30">
        <v>-0.498</v>
      </c>
    </row>
    <row r="858" spans="1:2">
      <c r="A858" s="2">
        <v>44124</v>
      </c>
      <c r="B858" s="30">
        <v>-0.498</v>
      </c>
    </row>
    <row r="859" spans="1:2">
      <c r="A859" s="2">
        <v>44123</v>
      </c>
      <c r="B859" s="30">
        <v>-0.497</v>
      </c>
    </row>
    <row r="860" spans="1:2">
      <c r="A860" s="2">
        <v>44120</v>
      </c>
      <c r="B860" s="30">
        <v>-0.498</v>
      </c>
    </row>
    <row r="861" spans="1:2">
      <c r="A861" s="2">
        <v>44119</v>
      </c>
      <c r="B861" s="30">
        <v>-0.497</v>
      </c>
    </row>
    <row r="862" spans="1:2">
      <c r="A862" s="2">
        <v>44118</v>
      </c>
      <c r="B862" s="30">
        <v>-0.49299999999999999</v>
      </c>
    </row>
    <row r="863" spans="1:2">
      <c r="A863" s="2">
        <v>44117</v>
      </c>
      <c r="B863" s="30">
        <v>-0.48299999999999998</v>
      </c>
    </row>
    <row r="864" spans="1:2">
      <c r="A864" s="2">
        <v>44116</v>
      </c>
      <c r="B864" s="30">
        <v>-0.48499999999999999</v>
      </c>
    </row>
    <row r="865" spans="1:2">
      <c r="A865" s="2">
        <v>44113</v>
      </c>
      <c r="B865" s="30">
        <v>-0.48599999999999999</v>
      </c>
    </row>
    <row r="866" spans="1:2">
      <c r="A866" s="2">
        <v>44112</v>
      </c>
      <c r="B866" s="30">
        <v>-0.48599999999999999</v>
      </c>
    </row>
    <row r="867" spans="1:2">
      <c r="A867" s="2">
        <v>44111</v>
      </c>
      <c r="B867" s="30">
        <v>-0.48799999999999999</v>
      </c>
    </row>
    <row r="868" spans="1:2">
      <c r="A868" s="2">
        <v>44110</v>
      </c>
      <c r="B868" s="30">
        <v>-0.47899999999999998</v>
      </c>
    </row>
    <row r="869" spans="1:2">
      <c r="A869" s="2">
        <v>44109</v>
      </c>
      <c r="B869" s="30">
        <v>-0.48799999999999999</v>
      </c>
    </row>
    <row r="870" spans="1:2">
      <c r="A870" s="2">
        <v>44106</v>
      </c>
      <c r="B870" s="30">
        <v>-0.47299999999999998</v>
      </c>
    </row>
    <row r="871" spans="1:2">
      <c r="A871" s="2">
        <v>44105</v>
      </c>
      <c r="B871" s="30">
        <v>-0.48099999999999998</v>
      </c>
    </row>
    <row r="872" spans="1:2">
      <c r="A872" s="2">
        <v>44104</v>
      </c>
      <c r="B872" s="30">
        <v>-0.48</v>
      </c>
    </row>
    <row r="873" spans="1:2">
      <c r="A873" s="2">
        <v>44103</v>
      </c>
      <c r="B873" s="30">
        <v>-0.47399999999999998</v>
      </c>
    </row>
    <row r="874" spans="1:2">
      <c r="A874" s="2">
        <v>44102</v>
      </c>
      <c r="B874" s="30">
        <v>-0.47</v>
      </c>
    </row>
    <row r="875" spans="1:2">
      <c r="A875" s="2">
        <v>44099</v>
      </c>
      <c r="B875" s="30">
        <v>-0.46800000000000003</v>
      </c>
    </row>
    <row r="876" spans="1:2">
      <c r="A876" s="2">
        <v>44098</v>
      </c>
      <c r="B876" s="30">
        <v>-0.47199999999999998</v>
      </c>
    </row>
    <row r="877" spans="1:2">
      <c r="A877" s="2">
        <v>44097</v>
      </c>
      <c r="B877" s="30">
        <v>-0.46800000000000003</v>
      </c>
    </row>
    <row r="878" spans="1:2">
      <c r="A878" s="2">
        <v>44096</v>
      </c>
      <c r="B878" s="30">
        <v>-0.47299999999999998</v>
      </c>
    </row>
    <row r="879" spans="1:2">
      <c r="A879" s="2">
        <v>44095</v>
      </c>
      <c r="B879" s="30">
        <v>-0.47</v>
      </c>
    </row>
    <row r="880" spans="1:2">
      <c r="A880" s="2">
        <v>44092</v>
      </c>
      <c r="B880" s="30">
        <v>-0.46800000000000003</v>
      </c>
    </row>
    <row r="881" spans="1:2">
      <c r="A881" s="2">
        <v>44091</v>
      </c>
      <c r="B881" s="30">
        <v>-0.46300000000000002</v>
      </c>
    </row>
    <row r="882" spans="1:2">
      <c r="A882" s="2">
        <v>44090</v>
      </c>
      <c r="B882" s="30">
        <v>-0.46200000000000002</v>
      </c>
    </row>
    <row r="883" spans="1:2">
      <c r="A883" s="2">
        <v>44089</v>
      </c>
      <c r="B883" s="30">
        <v>-0.45800000000000002</v>
      </c>
    </row>
    <row r="884" spans="1:2">
      <c r="A884" s="2">
        <v>44088</v>
      </c>
      <c r="B884" s="30">
        <v>-0.46</v>
      </c>
    </row>
    <row r="885" spans="1:2">
      <c r="A885" s="2">
        <v>44085</v>
      </c>
      <c r="B885" s="30">
        <v>-0.45500000000000002</v>
      </c>
    </row>
    <row r="886" spans="1:2">
      <c r="A886" s="2">
        <v>44084</v>
      </c>
      <c r="B886" s="30">
        <v>-0.45800000000000002</v>
      </c>
    </row>
    <row r="887" spans="1:2">
      <c r="A887" s="2">
        <v>44083</v>
      </c>
      <c r="B887" s="30">
        <v>-0.46300000000000002</v>
      </c>
    </row>
    <row r="888" spans="1:2">
      <c r="A888" s="2">
        <v>44082</v>
      </c>
      <c r="B888" s="30">
        <v>-0.45900000000000002</v>
      </c>
    </row>
    <row r="889" spans="1:2">
      <c r="A889" s="2">
        <v>44081</v>
      </c>
      <c r="B889" s="30">
        <v>-0.45900000000000002</v>
      </c>
    </row>
    <row r="890" spans="1:2">
      <c r="A890" s="2">
        <v>44078</v>
      </c>
      <c r="B890" s="30">
        <v>-0.45100000000000001</v>
      </c>
    </row>
    <row r="891" spans="1:2">
      <c r="A891" s="2">
        <v>44077</v>
      </c>
      <c r="B891" s="30">
        <v>-0.45500000000000002</v>
      </c>
    </row>
    <row r="892" spans="1:2">
      <c r="A892" s="2">
        <v>44076</v>
      </c>
      <c r="B892" s="30">
        <v>-0.45100000000000001</v>
      </c>
    </row>
    <row r="893" spans="1:2">
      <c r="A893" s="2">
        <v>44075</v>
      </c>
      <c r="B893" s="30">
        <v>-0.441</v>
      </c>
    </row>
    <row r="894" spans="1:2">
      <c r="A894" s="2">
        <v>44074</v>
      </c>
      <c r="B894" s="30">
        <v>-0.44800000000000001</v>
      </c>
    </row>
    <row r="895" spans="1:2">
      <c r="A895" s="2">
        <v>44071</v>
      </c>
      <c r="B895" s="30">
        <v>-0.44400000000000001</v>
      </c>
    </row>
    <row r="896" spans="1:2">
      <c r="A896" s="2">
        <v>44070</v>
      </c>
      <c r="B896" s="30">
        <v>-0.439</v>
      </c>
    </row>
    <row r="897" spans="1:2">
      <c r="A897" s="2">
        <v>44069</v>
      </c>
      <c r="B897" s="30">
        <v>-0.443</v>
      </c>
    </row>
    <row r="898" spans="1:2">
      <c r="A898" s="2">
        <v>44068</v>
      </c>
      <c r="B898" s="30">
        <v>-0.443</v>
      </c>
    </row>
    <row r="899" spans="1:2">
      <c r="A899" s="2">
        <v>44067</v>
      </c>
      <c r="B899" s="30">
        <v>-0.442</v>
      </c>
    </row>
    <row r="900" spans="1:2">
      <c r="A900" s="2">
        <v>44064</v>
      </c>
      <c r="B900" s="30">
        <v>-0.441</v>
      </c>
    </row>
    <row r="901" spans="1:2">
      <c r="A901" s="2">
        <v>44063</v>
      </c>
      <c r="B901" s="30">
        <v>-0.44400000000000001</v>
      </c>
    </row>
    <row r="902" spans="1:2">
      <c r="A902" s="2">
        <v>44062</v>
      </c>
      <c r="B902" s="30">
        <v>-0.442</v>
      </c>
    </row>
    <row r="903" spans="1:2">
      <c r="A903" s="2">
        <v>44061</v>
      </c>
      <c r="B903" s="30">
        <v>-0.44</v>
      </c>
    </row>
    <row r="904" spans="1:2">
      <c r="A904" s="2">
        <v>44060</v>
      </c>
      <c r="B904" s="30">
        <v>-0.433</v>
      </c>
    </row>
    <row r="905" spans="1:2">
      <c r="A905" s="2">
        <v>44057</v>
      </c>
      <c r="B905" s="30">
        <v>-0.432</v>
      </c>
    </row>
    <row r="906" spans="1:2">
      <c r="A906" s="2">
        <v>44056</v>
      </c>
      <c r="B906" s="30">
        <v>-0.433</v>
      </c>
    </row>
    <row r="907" spans="1:2">
      <c r="A907" s="2">
        <v>44055</v>
      </c>
      <c r="B907" s="30">
        <v>-0.42799999999999999</v>
      </c>
    </row>
    <row r="908" spans="1:2">
      <c r="A908" s="2">
        <v>44054</v>
      </c>
      <c r="B908" s="30">
        <v>-0.42599999999999999</v>
      </c>
    </row>
    <row r="909" spans="1:2">
      <c r="A909" s="2">
        <v>44053</v>
      </c>
      <c r="B909" s="30">
        <v>-0.42199999999999999</v>
      </c>
    </row>
    <row r="910" spans="1:2">
      <c r="A910" s="2">
        <v>44050</v>
      </c>
      <c r="B910" s="30">
        <v>-0.41799999999999998</v>
      </c>
    </row>
    <row r="911" spans="1:2">
      <c r="A911" s="2">
        <v>44049</v>
      </c>
      <c r="B911" s="30">
        <v>-0.41699999999999998</v>
      </c>
    </row>
    <row r="912" spans="1:2">
      <c r="A912" s="2">
        <v>44048</v>
      </c>
      <c r="B912" s="30">
        <v>-0.41799999999999998</v>
      </c>
    </row>
    <row r="913" spans="1:2">
      <c r="A913" s="2">
        <v>44047</v>
      </c>
      <c r="B913" s="30">
        <v>-0.42099999999999999</v>
      </c>
    </row>
    <row r="914" spans="1:2">
      <c r="A914" s="2">
        <v>44046</v>
      </c>
      <c r="B914" s="30">
        <v>-0.41699999999999998</v>
      </c>
    </row>
    <row r="915" spans="1:2">
      <c r="A915" s="2">
        <v>44043</v>
      </c>
      <c r="B915" s="30">
        <v>-0.40699999999999997</v>
      </c>
    </row>
    <row r="916" spans="1:2">
      <c r="A916" s="2">
        <v>44042</v>
      </c>
      <c r="B916" s="30">
        <v>-0.39900000000000002</v>
      </c>
    </row>
    <row r="917" spans="1:2">
      <c r="A917" s="2">
        <v>44041</v>
      </c>
      <c r="B917" s="30">
        <v>-0.38900000000000001</v>
      </c>
    </row>
    <row r="918" spans="1:2">
      <c r="A918" s="2">
        <v>44040</v>
      </c>
      <c r="B918" s="30">
        <v>-0.379</v>
      </c>
    </row>
    <row r="919" spans="1:2">
      <c r="A919" s="2">
        <v>44039</v>
      </c>
      <c r="B919" s="30">
        <v>-0.375</v>
      </c>
    </row>
    <row r="920" spans="1:2">
      <c r="A920" s="2">
        <v>44036</v>
      </c>
      <c r="B920" s="30">
        <v>-0.373</v>
      </c>
    </row>
    <row r="921" spans="1:2">
      <c r="A921" s="2">
        <v>44035</v>
      </c>
      <c r="B921" s="30">
        <v>-0.373</v>
      </c>
    </row>
    <row r="922" spans="1:2">
      <c r="A922" s="2">
        <v>44034</v>
      </c>
      <c r="B922" s="30">
        <v>-0.35499999999999998</v>
      </c>
    </row>
    <row r="923" spans="1:2">
      <c r="A923" s="2">
        <v>44033</v>
      </c>
      <c r="B923" s="30">
        <v>-0.35299999999999998</v>
      </c>
    </row>
    <row r="924" spans="1:2">
      <c r="A924" s="2">
        <v>44032</v>
      </c>
      <c r="B924" s="30">
        <v>-0.34799999999999998</v>
      </c>
    </row>
    <row r="925" spans="1:2">
      <c r="A925" s="2">
        <v>44029</v>
      </c>
      <c r="B925" s="30">
        <v>-0.35099999999999998</v>
      </c>
    </row>
    <row r="926" spans="1:2">
      <c r="A926" s="2">
        <v>44028</v>
      </c>
      <c r="B926" s="30">
        <v>-0.35199999999999998</v>
      </c>
    </row>
    <row r="927" spans="1:2">
      <c r="A927" s="2">
        <v>44027</v>
      </c>
      <c r="B927" s="30">
        <v>-0.33300000000000002</v>
      </c>
    </row>
    <row r="928" spans="1:2">
      <c r="A928" s="2">
        <v>44026</v>
      </c>
      <c r="B928" s="30">
        <v>-0.33</v>
      </c>
    </row>
    <row r="929" spans="1:2">
      <c r="A929" s="2">
        <v>44025</v>
      </c>
      <c r="B929" s="30">
        <v>-0.33200000000000002</v>
      </c>
    </row>
    <row r="930" spans="1:2">
      <c r="A930" s="2">
        <v>44022</v>
      </c>
      <c r="B930" s="30">
        <v>-0.33</v>
      </c>
    </row>
    <row r="931" spans="1:2">
      <c r="A931" s="2">
        <v>44021</v>
      </c>
      <c r="B931" s="30">
        <v>-0.32800000000000001</v>
      </c>
    </row>
    <row r="932" spans="1:2">
      <c r="A932" s="2">
        <v>44020</v>
      </c>
      <c r="B932" s="30">
        <v>-0.32200000000000001</v>
      </c>
    </row>
    <row r="933" spans="1:2">
      <c r="A933" s="2">
        <v>44019</v>
      </c>
      <c r="B933" s="30">
        <v>-0.313</v>
      </c>
    </row>
    <row r="934" spans="1:2">
      <c r="A934" s="2">
        <v>44018</v>
      </c>
      <c r="B934" s="30">
        <v>-0.308</v>
      </c>
    </row>
    <row r="935" spans="1:2">
      <c r="A935" s="2">
        <v>44015</v>
      </c>
      <c r="B935" s="30">
        <v>-0.314</v>
      </c>
    </row>
    <row r="936" spans="1:2">
      <c r="A936" s="2">
        <v>44014</v>
      </c>
      <c r="B936" s="30">
        <v>-0.30199999999999999</v>
      </c>
    </row>
    <row r="937" spans="1:2">
      <c r="A937" s="2">
        <v>44013</v>
      </c>
      <c r="B937" s="30">
        <v>-0.29499999999999998</v>
      </c>
    </row>
    <row r="938" spans="1:2">
      <c r="A938" s="2">
        <v>44012</v>
      </c>
      <c r="B938" s="30">
        <v>-0.308</v>
      </c>
    </row>
    <row r="939" spans="1:2">
      <c r="A939" s="2">
        <v>44011</v>
      </c>
      <c r="B939" s="30">
        <v>-0.28699999999999998</v>
      </c>
    </row>
    <row r="940" spans="1:2">
      <c r="A940" s="2">
        <v>44008</v>
      </c>
      <c r="B940" s="30">
        <v>-0.28299999999999997</v>
      </c>
    </row>
    <row r="941" spans="1:2">
      <c r="A941" s="2">
        <v>44007</v>
      </c>
      <c r="B941" s="30">
        <v>-0.26800000000000002</v>
      </c>
    </row>
    <row r="942" spans="1:2">
      <c r="A942" s="2">
        <v>44006</v>
      </c>
      <c r="B942" s="30">
        <v>-0.27800000000000002</v>
      </c>
    </row>
    <row r="943" spans="1:2">
      <c r="A943" s="2">
        <v>44005</v>
      </c>
      <c r="B943" s="30">
        <v>-0.26900000000000002</v>
      </c>
    </row>
    <row r="944" spans="1:2">
      <c r="A944" s="2">
        <v>44004</v>
      </c>
      <c r="B944" s="30">
        <v>-0.25900000000000001</v>
      </c>
    </row>
    <row r="945" spans="1:2">
      <c r="A945" s="2">
        <v>44001</v>
      </c>
      <c r="B945" s="30">
        <v>-0.23400000000000001</v>
      </c>
    </row>
    <row r="946" spans="1:2">
      <c r="A946" s="2">
        <v>44000</v>
      </c>
      <c r="B946" s="30">
        <v>-0.22800000000000001</v>
      </c>
    </row>
    <row r="947" spans="1:2">
      <c r="A947" s="2">
        <v>43999</v>
      </c>
      <c r="B947" s="30">
        <v>-0.215</v>
      </c>
    </row>
    <row r="948" spans="1:2">
      <c r="A948" s="2">
        <v>43998</v>
      </c>
      <c r="B948" s="30">
        <v>-0.20599999999999999</v>
      </c>
    </row>
    <row r="949" spans="1:2">
      <c r="A949" s="2">
        <v>43997</v>
      </c>
      <c r="B949" s="30">
        <v>-0.20599999999999999</v>
      </c>
    </row>
    <row r="950" spans="1:2">
      <c r="A950" s="2">
        <v>43994</v>
      </c>
      <c r="B950" s="30">
        <v>-0.19900000000000001</v>
      </c>
    </row>
    <row r="951" spans="1:2">
      <c r="A951" s="2">
        <v>43993</v>
      </c>
      <c r="B951" s="30">
        <v>-0.183</v>
      </c>
    </row>
    <row r="952" spans="1:2">
      <c r="A952" s="2">
        <v>43992</v>
      </c>
      <c r="B952" s="30">
        <v>-0.193</v>
      </c>
    </row>
    <row r="953" spans="1:2">
      <c r="A953" s="2">
        <v>43991</v>
      </c>
      <c r="B953" s="30">
        <v>-0.19400000000000001</v>
      </c>
    </row>
    <row r="954" spans="1:2">
      <c r="A954" s="2">
        <v>43990</v>
      </c>
      <c r="B954" s="30">
        <v>-0.19500000000000001</v>
      </c>
    </row>
    <row r="955" spans="1:2">
      <c r="A955" s="2">
        <v>43987</v>
      </c>
      <c r="B955" s="30">
        <v>-0.19600000000000001</v>
      </c>
    </row>
    <row r="956" spans="1:2">
      <c r="A956" s="2">
        <v>43986</v>
      </c>
      <c r="B956" s="30">
        <v>-0.17899999999999999</v>
      </c>
    </row>
    <row r="957" spans="1:2">
      <c r="A957" s="2">
        <v>43985</v>
      </c>
      <c r="B957" s="30">
        <v>-0.17399999999999999</v>
      </c>
    </row>
    <row r="958" spans="1:2">
      <c r="A958" s="2">
        <v>43984</v>
      </c>
      <c r="B958" s="30">
        <v>-0.182</v>
      </c>
    </row>
    <row r="959" spans="1:2">
      <c r="A959" s="2">
        <v>43983</v>
      </c>
      <c r="B959" s="30">
        <v>-0.16300000000000001</v>
      </c>
    </row>
    <row r="960" spans="1:2">
      <c r="A960" s="2">
        <v>43980</v>
      </c>
      <c r="B960" s="30">
        <v>-0.158</v>
      </c>
    </row>
    <row r="961" spans="1:2">
      <c r="A961" s="2">
        <v>43979</v>
      </c>
      <c r="B961" s="30">
        <v>-0.14199999999999999</v>
      </c>
    </row>
    <row r="962" spans="1:2">
      <c r="A962" s="2">
        <v>43978</v>
      </c>
      <c r="B962" s="30">
        <v>-0.14899999999999999</v>
      </c>
    </row>
    <row r="963" spans="1:2">
      <c r="A963" s="2">
        <v>43977</v>
      </c>
      <c r="B963" s="30">
        <v>-0.13300000000000001</v>
      </c>
    </row>
    <row r="964" spans="1:2">
      <c r="A964" s="2">
        <v>43976</v>
      </c>
      <c r="B964" s="30">
        <v>-0.14499999999999999</v>
      </c>
    </row>
    <row r="965" spans="1:2">
      <c r="A965" s="2">
        <v>43973</v>
      </c>
      <c r="B965" s="30">
        <v>-0.154</v>
      </c>
    </row>
    <row r="966" spans="1:2">
      <c r="A966" s="2">
        <v>43972</v>
      </c>
      <c r="B966" s="30">
        <v>-0.14499999999999999</v>
      </c>
    </row>
    <row r="967" spans="1:2">
      <c r="A967" s="2">
        <v>43971</v>
      </c>
      <c r="B967" s="30">
        <v>-0.13900000000000001</v>
      </c>
    </row>
    <row r="968" spans="1:2">
      <c r="A968" s="2">
        <v>43970</v>
      </c>
      <c r="B968" s="30">
        <v>-0.13800000000000001</v>
      </c>
    </row>
    <row r="969" spans="1:2">
      <c r="A969" s="2">
        <v>43969</v>
      </c>
      <c r="B969" s="30">
        <v>-0.13700000000000001</v>
      </c>
    </row>
    <row r="970" spans="1:2">
      <c r="A970" s="2">
        <v>43966</v>
      </c>
      <c r="B970" s="30">
        <v>-0.13100000000000001</v>
      </c>
    </row>
    <row r="971" spans="1:2">
      <c r="A971" s="2">
        <v>43965</v>
      </c>
      <c r="B971" s="30">
        <v>-0.13700000000000001</v>
      </c>
    </row>
    <row r="972" spans="1:2">
      <c r="A972" s="2">
        <v>43964</v>
      </c>
      <c r="B972" s="30">
        <v>-0.14199999999999999</v>
      </c>
    </row>
    <row r="973" spans="1:2">
      <c r="A973" s="2">
        <v>43963</v>
      </c>
      <c r="B973" s="30">
        <v>-0.14699999999999999</v>
      </c>
    </row>
    <row r="974" spans="1:2">
      <c r="A974" s="2">
        <v>43962</v>
      </c>
      <c r="B974" s="30">
        <v>-0.14699999999999999</v>
      </c>
    </row>
    <row r="975" spans="1:2">
      <c r="A975" s="2">
        <v>43959</v>
      </c>
      <c r="B975" s="30">
        <v>-0.14499999999999999</v>
      </c>
    </row>
    <row r="976" spans="1:2">
      <c r="A976" s="2">
        <v>43958</v>
      </c>
      <c r="B976" s="30">
        <v>-0.114</v>
      </c>
    </row>
    <row r="977" spans="1:2">
      <c r="A977" s="2">
        <v>43957</v>
      </c>
      <c r="B977" s="30">
        <v>-0.13600000000000001</v>
      </c>
    </row>
    <row r="978" spans="1:2">
      <c r="A978" s="2">
        <v>43956</v>
      </c>
      <c r="B978" s="30">
        <v>-0.16500000000000001</v>
      </c>
    </row>
    <row r="979" spans="1:2">
      <c r="A979" s="2">
        <v>43955</v>
      </c>
      <c r="B979" s="30">
        <v>-0.157</v>
      </c>
    </row>
    <row r="980" spans="1:2">
      <c r="A980" s="2">
        <v>43951</v>
      </c>
      <c r="B980" s="30">
        <v>-0.17</v>
      </c>
    </row>
    <row r="981" spans="1:2">
      <c r="A981" s="2">
        <v>43950</v>
      </c>
      <c r="B981" s="30">
        <v>-0.16900000000000001</v>
      </c>
    </row>
    <row r="982" spans="1:2">
      <c r="A982" s="2">
        <v>43949</v>
      </c>
      <c r="B982" s="30">
        <v>-0.16300000000000001</v>
      </c>
    </row>
    <row r="983" spans="1:2">
      <c r="A983" s="2">
        <v>43948</v>
      </c>
      <c r="B983" s="30">
        <v>-0.14699999999999999</v>
      </c>
    </row>
    <row r="984" spans="1:2">
      <c r="A984" s="2">
        <v>43945</v>
      </c>
      <c r="B984" s="30">
        <v>-0.13600000000000001</v>
      </c>
    </row>
    <row r="985" spans="1:2">
      <c r="A985" s="2">
        <v>43944</v>
      </c>
      <c r="B985" s="30">
        <v>-0.114</v>
      </c>
    </row>
    <row r="986" spans="1:2">
      <c r="A986" s="2">
        <v>43943</v>
      </c>
      <c r="B986" s="30">
        <v>-0.124</v>
      </c>
    </row>
    <row r="987" spans="1:2">
      <c r="A987" s="2">
        <v>43942</v>
      </c>
      <c r="B987" s="30">
        <v>-0.17799999999999999</v>
      </c>
    </row>
    <row r="988" spans="1:2">
      <c r="A988" s="2">
        <v>43941</v>
      </c>
      <c r="B988" s="30">
        <v>-0.185</v>
      </c>
    </row>
    <row r="989" spans="1:2">
      <c r="A989" s="2">
        <v>43938</v>
      </c>
      <c r="B989" s="30">
        <v>-0.19500000000000001</v>
      </c>
    </row>
    <row r="990" spans="1:2">
      <c r="A990" s="2">
        <v>43937</v>
      </c>
      <c r="B990" s="30">
        <v>-0.187</v>
      </c>
    </row>
    <row r="991" spans="1:2">
      <c r="A991" s="2">
        <v>43936</v>
      </c>
      <c r="B991" s="30">
        <v>-0.19600000000000001</v>
      </c>
    </row>
    <row r="992" spans="1:2">
      <c r="A992" s="2">
        <v>43935</v>
      </c>
      <c r="B992" s="30">
        <v>-0.19500000000000001</v>
      </c>
    </row>
    <row r="993" spans="1:2">
      <c r="A993" s="2">
        <v>43930</v>
      </c>
      <c r="B993" s="30">
        <v>-0.17899999999999999</v>
      </c>
    </row>
    <row r="994" spans="1:2">
      <c r="A994" s="2">
        <v>43929</v>
      </c>
      <c r="B994" s="30">
        <v>-0.19600000000000001</v>
      </c>
    </row>
    <row r="995" spans="1:2">
      <c r="A995" s="2">
        <v>43928</v>
      </c>
      <c r="B995" s="30">
        <v>-0.23200000000000001</v>
      </c>
    </row>
    <row r="996" spans="1:2">
      <c r="A996" s="2">
        <v>43927</v>
      </c>
      <c r="B996" s="30">
        <v>-0.253</v>
      </c>
    </row>
    <row r="997" spans="1:2">
      <c r="A997" s="2">
        <v>43924</v>
      </c>
      <c r="B997" s="30">
        <v>-0.27700000000000002</v>
      </c>
    </row>
    <row r="998" spans="1:2">
      <c r="A998" s="2">
        <v>43923</v>
      </c>
      <c r="B998" s="30">
        <v>-0.26800000000000002</v>
      </c>
    </row>
    <row r="999" spans="1:2">
      <c r="A999" s="2">
        <v>43922</v>
      </c>
      <c r="B999" s="30">
        <v>-0.27600000000000002</v>
      </c>
    </row>
    <row r="1000" spans="1:2">
      <c r="A1000" s="2">
        <v>43921</v>
      </c>
      <c r="B1000" s="30">
        <v>-0.28699999999999998</v>
      </c>
    </row>
    <row r="1001" spans="1:2">
      <c r="A1001" s="2">
        <v>43920</v>
      </c>
      <c r="B1001" s="30">
        <v>-0.28000000000000003</v>
      </c>
    </row>
    <row r="1002" spans="1:2">
      <c r="A1002" s="2">
        <v>43917</v>
      </c>
      <c r="B1002" s="30">
        <v>-0.28100000000000003</v>
      </c>
    </row>
    <row r="1003" spans="1:2">
      <c r="A1003" s="2">
        <v>43916</v>
      </c>
      <c r="B1003" s="30">
        <v>-0.27400000000000002</v>
      </c>
    </row>
    <row r="1004" spans="1:2">
      <c r="A1004" s="2">
        <v>43915</v>
      </c>
      <c r="B1004" s="30">
        <v>-0.29799999999999999</v>
      </c>
    </row>
    <row r="1005" spans="1:2">
      <c r="A1005" s="2">
        <v>43914</v>
      </c>
      <c r="B1005" s="30">
        <v>-0.30599999999999999</v>
      </c>
    </row>
    <row r="1006" spans="1:2">
      <c r="A1006" s="2">
        <v>43913</v>
      </c>
      <c r="B1006" s="30">
        <v>-0.307</v>
      </c>
    </row>
    <row r="1007" spans="1:2">
      <c r="A1007" s="2">
        <v>43910</v>
      </c>
      <c r="B1007" s="30">
        <v>-0.313</v>
      </c>
    </row>
    <row r="1008" spans="1:2">
      <c r="A1008" s="2">
        <v>43909</v>
      </c>
      <c r="B1008" s="30">
        <v>-0.34499999999999997</v>
      </c>
    </row>
    <row r="1009" spans="1:2">
      <c r="A1009" s="2">
        <v>43908</v>
      </c>
      <c r="B1009" s="30">
        <v>-0.36</v>
      </c>
    </row>
    <row r="1010" spans="1:2">
      <c r="A1010" s="2">
        <v>43907</v>
      </c>
      <c r="B1010" s="30">
        <v>-0.373</v>
      </c>
    </row>
    <row r="1011" spans="1:2">
      <c r="A1011" s="2">
        <v>43906</v>
      </c>
      <c r="B1011" s="30">
        <v>-0.372</v>
      </c>
    </row>
    <row r="1012" spans="1:2">
      <c r="A1012" s="2">
        <v>43903</v>
      </c>
      <c r="B1012" s="30">
        <v>-0.39700000000000002</v>
      </c>
    </row>
    <row r="1013" spans="1:2">
      <c r="A1013" s="2">
        <v>43902</v>
      </c>
      <c r="B1013" s="30">
        <v>-0.44700000000000001</v>
      </c>
    </row>
    <row r="1014" spans="1:2">
      <c r="A1014" s="2">
        <v>43901</v>
      </c>
      <c r="B1014" s="30">
        <v>-0.42899999999999999</v>
      </c>
    </row>
    <row r="1015" spans="1:2">
      <c r="A1015" s="2">
        <v>43900</v>
      </c>
      <c r="B1015" s="30">
        <v>-0.438</v>
      </c>
    </row>
    <row r="1016" spans="1:2">
      <c r="A1016" s="2">
        <v>43899</v>
      </c>
      <c r="B1016" s="30">
        <v>-0.42099999999999999</v>
      </c>
    </row>
    <row r="1017" spans="1:2">
      <c r="A1017" s="2">
        <v>43896</v>
      </c>
      <c r="B1017" s="30">
        <v>-0.42699999999999999</v>
      </c>
    </row>
    <row r="1018" spans="1:2">
      <c r="A1018" s="2">
        <v>43895</v>
      </c>
      <c r="B1018" s="30">
        <v>-0.432</v>
      </c>
    </row>
    <row r="1019" spans="1:2">
      <c r="A1019" s="2">
        <v>43894</v>
      </c>
      <c r="B1019" s="30">
        <v>-0.41799999999999998</v>
      </c>
    </row>
    <row r="1020" spans="1:2">
      <c r="A1020" s="2">
        <v>43893</v>
      </c>
      <c r="B1020" s="30">
        <v>-0.42199999999999999</v>
      </c>
    </row>
    <row r="1021" spans="1:2">
      <c r="A1021" s="2">
        <v>43892</v>
      </c>
      <c r="B1021" s="30">
        <v>-0.4</v>
      </c>
    </row>
    <row r="1022" spans="1:2">
      <c r="A1022" s="2">
        <v>43889</v>
      </c>
      <c r="B1022" s="30">
        <v>-0.38600000000000001</v>
      </c>
    </row>
    <row r="1023" spans="1:2">
      <c r="A1023" s="2">
        <v>43888</v>
      </c>
      <c r="B1023" s="30">
        <v>-0.375</v>
      </c>
    </row>
    <row r="1024" spans="1:2">
      <c r="A1024" s="2">
        <v>43887</v>
      </c>
      <c r="B1024" s="30">
        <v>-0.371</v>
      </c>
    </row>
    <row r="1025" spans="1:2">
      <c r="A1025" s="2">
        <v>43886</v>
      </c>
      <c r="B1025" s="30">
        <v>-0.35799999999999998</v>
      </c>
    </row>
    <row r="1026" spans="1:2">
      <c r="A1026" s="2">
        <v>43885</v>
      </c>
      <c r="B1026" s="30">
        <v>-0.35699999999999998</v>
      </c>
    </row>
    <row r="1027" spans="1:2">
      <c r="A1027" s="2">
        <v>43882</v>
      </c>
      <c r="B1027" s="30">
        <v>-0.35599999999999998</v>
      </c>
    </row>
    <row r="1028" spans="1:2">
      <c r="A1028" s="2">
        <v>43881</v>
      </c>
      <c r="B1028" s="30">
        <v>-0.35799999999999998</v>
      </c>
    </row>
    <row r="1029" spans="1:2">
      <c r="A1029" s="2">
        <v>43880</v>
      </c>
      <c r="B1029" s="30">
        <v>-0.35299999999999998</v>
      </c>
    </row>
    <row r="1030" spans="1:2">
      <c r="A1030" s="2">
        <v>43879</v>
      </c>
      <c r="B1030" s="30">
        <v>-0.35799999999999998</v>
      </c>
    </row>
    <row r="1031" spans="1:2">
      <c r="A1031" s="2">
        <v>43878</v>
      </c>
      <c r="B1031" s="30">
        <v>-0.35299999999999998</v>
      </c>
    </row>
    <row r="1032" spans="1:2">
      <c r="A1032" s="2">
        <v>43875</v>
      </c>
      <c r="B1032" s="30">
        <v>-0.35899999999999999</v>
      </c>
    </row>
    <row r="1033" spans="1:2">
      <c r="A1033" s="2">
        <v>43874</v>
      </c>
      <c r="B1033" s="30">
        <v>-0.35699999999999998</v>
      </c>
    </row>
    <row r="1034" spans="1:2">
      <c r="A1034" s="2">
        <v>43873</v>
      </c>
      <c r="B1034" s="30">
        <v>-0.36199999999999999</v>
      </c>
    </row>
    <row r="1035" spans="1:2">
      <c r="A1035" s="2">
        <v>43872</v>
      </c>
      <c r="B1035" s="30">
        <v>-0.35</v>
      </c>
    </row>
    <row r="1036" spans="1:2">
      <c r="A1036" s="2">
        <v>43871</v>
      </c>
      <c r="B1036" s="30">
        <v>-0.34599999999999997</v>
      </c>
    </row>
    <row r="1037" spans="1:2">
      <c r="A1037" s="2">
        <v>43868</v>
      </c>
      <c r="B1037" s="30">
        <v>-0.33900000000000002</v>
      </c>
    </row>
    <row r="1038" spans="1:2">
      <c r="A1038" s="2">
        <v>43867</v>
      </c>
      <c r="B1038" s="30">
        <v>-0.34300000000000003</v>
      </c>
    </row>
    <row r="1039" spans="1:2">
      <c r="A1039" s="2">
        <v>43866</v>
      </c>
      <c r="B1039" s="30">
        <v>-0.34599999999999997</v>
      </c>
    </row>
    <row r="1040" spans="1:2">
      <c r="A1040" s="2">
        <v>43865</v>
      </c>
      <c r="B1040" s="30">
        <v>-0.34</v>
      </c>
    </row>
    <row r="1041" spans="1:2">
      <c r="A1041" s="2">
        <v>43864</v>
      </c>
      <c r="B1041" s="30">
        <v>-0.33800000000000002</v>
      </c>
    </row>
    <row r="1042" spans="1:2">
      <c r="A1042" s="2">
        <v>43861</v>
      </c>
      <c r="B1042" s="30">
        <v>-0.33800000000000002</v>
      </c>
    </row>
    <row r="1043" spans="1:2">
      <c r="A1043" s="2">
        <v>43860</v>
      </c>
      <c r="B1043" s="30">
        <v>-0.33700000000000002</v>
      </c>
    </row>
    <row r="1044" spans="1:2">
      <c r="A1044" s="2">
        <v>43859</v>
      </c>
      <c r="B1044" s="30">
        <v>-0.33600000000000002</v>
      </c>
    </row>
    <row r="1045" spans="1:2">
      <c r="A1045" s="2">
        <v>43858</v>
      </c>
      <c r="B1045" s="30">
        <v>-0.33700000000000002</v>
      </c>
    </row>
    <row r="1046" spans="1:2">
      <c r="A1046" s="2">
        <v>43857</v>
      </c>
      <c r="B1046" s="30">
        <v>-0.33300000000000002</v>
      </c>
    </row>
    <row r="1047" spans="1:2">
      <c r="A1047" s="2">
        <v>43854</v>
      </c>
      <c r="B1047" s="30">
        <v>-0.32300000000000001</v>
      </c>
    </row>
    <row r="1048" spans="1:2">
      <c r="A1048" s="2">
        <v>43853</v>
      </c>
      <c r="B1048" s="30">
        <v>-0.32</v>
      </c>
    </row>
    <row r="1049" spans="1:2">
      <c r="A1049" s="2">
        <v>43852</v>
      </c>
      <c r="B1049" s="30">
        <v>-0.32900000000000001</v>
      </c>
    </row>
    <row r="1050" spans="1:2">
      <c r="A1050" s="2">
        <v>43851</v>
      </c>
      <c r="B1050" s="30">
        <v>-0.33400000000000002</v>
      </c>
    </row>
    <row r="1051" spans="1:2">
      <c r="A1051" s="2">
        <v>43850</v>
      </c>
      <c r="B1051" s="30">
        <v>-0.33300000000000002</v>
      </c>
    </row>
    <row r="1052" spans="1:2">
      <c r="A1052" s="2">
        <v>43847</v>
      </c>
      <c r="B1052" s="30">
        <v>-0.33200000000000002</v>
      </c>
    </row>
    <row r="1053" spans="1:2">
      <c r="A1053" s="2">
        <v>43846</v>
      </c>
      <c r="B1053" s="30">
        <v>-0.33</v>
      </c>
    </row>
    <row r="1054" spans="1:2">
      <c r="A1054" s="2">
        <v>43845</v>
      </c>
      <c r="B1054" s="30">
        <v>-0.33400000000000002</v>
      </c>
    </row>
    <row r="1055" spans="1:2">
      <c r="A1055" s="2">
        <v>43844</v>
      </c>
      <c r="B1055" s="30">
        <v>-0.32900000000000001</v>
      </c>
    </row>
    <row r="1056" spans="1:2">
      <c r="A1056" s="2">
        <v>43843</v>
      </c>
      <c r="B1056" s="30">
        <v>-0.32400000000000001</v>
      </c>
    </row>
    <row r="1057" spans="1:2">
      <c r="A1057" s="2">
        <v>43840</v>
      </c>
      <c r="B1057" s="30">
        <v>-0.33400000000000002</v>
      </c>
    </row>
    <row r="1058" spans="1:2">
      <c r="A1058" s="2">
        <v>43839</v>
      </c>
      <c r="B1058" s="30">
        <v>-0.33300000000000002</v>
      </c>
    </row>
    <row r="1059" spans="1:2">
      <c r="A1059" s="2">
        <v>43838</v>
      </c>
      <c r="B1059" s="30">
        <v>-0.33200000000000002</v>
      </c>
    </row>
    <row r="1060" spans="1:2">
      <c r="A1060" s="2">
        <v>43837</v>
      </c>
      <c r="B1060" s="30">
        <v>-0.32300000000000001</v>
      </c>
    </row>
    <row r="1061" spans="1:2">
      <c r="A1061" s="2">
        <v>43836</v>
      </c>
      <c r="B1061" s="30">
        <v>-0.32500000000000001</v>
      </c>
    </row>
    <row r="1062" spans="1:2">
      <c r="A1062" s="2">
        <v>43833</v>
      </c>
      <c r="B1062" s="30">
        <v>-0.32300000000000001</v>
      </c>
    </row>
    <row r="1063" spans="1:2">
      <c r="A1063" s="2">
        <v>43832</v>
      </c>
      <c r="B1063" s="30">
        <v>-0.32300000000000001</v>
      </c>
    </row>
    <row r="1064" spans="1:2">
      <c r="A1064" s="2">
        <v>43830</v>
      </c>
      <c r="B1064" s="30">
        <v>-0.32400000000000001</v>
      </c>
    </row>
    <row r="1065" spans="1:2">
      <c r="A1065" s="2">
        <v>43829</v>
      </c>
      <c r="B1065" s="30">
        <v>-0.32500000000000001</v>
      </c>
    </row>
    <row r="1066" spans="1:2">
      <c r="A1066" s="2">
        <v>43826</v>
      </c>
      <c r="B1066" s="30">
        <v>-0.32500000000000001</v>
      </c>
    </row>
    <row r="1067" spans="1:2">
      <c r="A1067" s="2">
        <v>43823</v>
      </c>
      <c r="B1067" s="30">
        <v>-0.33100000000000002</v>
      </c>
    </row>
    <row r="1068" spans="1:2">
      <c r="A1068" s="2">
        <v>43822</v>
      </c>
      <c r="B1068" s="30">
        <v>-0.33900000000000002</v>
      </c>
    </row>
    <row r="1069" spans="1:2">
      <c r="A1069" s="2">
        <v>43819</v>
      </c>
      <c r="B1069" s="30">
        <v>-0.33</v>
      </c>
    </row>
    <row r="1070" spans="1:2">
      <c r="A1070" s="2">
        <v>43818</v>
      </c>
      <c r="B1070" s="30">
        <v>-0.34200000000000003</v>
      </c>
    </row>
    <row r="1071" spans="1:2">
      <c r="A1071" s="2">
        <v>43817</v>
      </c>
      <c r="B1071" s="30">
        <v>-0.34799999999999998</v>
      </c>
    </row>
    <row r="1072" spans="1:2">
      <c r="A1072" s="2">
        <v>43816</v>
      </c>
      <c r="B1072" s="30">
        <v>-0.34200000000000003</v>
      </c>
    </row>
    <row r="1073" spans="1:2">
      <c r="A1073" s="2">
        <v>43815</v>
      </c>
      <c r="B1073" s="30">
        <v>-0.34</v>
      </c>
    </row>
    <row r="1074" spans="1:2">
      <c r="A1074" s="2">
        <v>43811</v>
      </c>
      <c r="B1074" s="30">
        <v>-0.34</v>
      </c>
    </row>
    <row r="1075" spans="1:2">
      <c r="A1075" s="2">
        <v>43810</v>
      </c>
      <c r="B1075" s="30">
        <v>-0.33800000000000002</v>
      </c>
    </row>
    <row r="1076" spans="1:2">
      <c r="A1076" s="2">
        <v>43809</v>
      </c>
      <c r="B1076" s="30">
        <v>-0.33300000000000002</v>
      </c>
    </row>
    <row r="1077" spans="1:2">
      <c r="A1077" s="2">
        <v>43808</v>
      </c>
      <c r="B1077" s="30">
        <v>-0.33200000000000002</v>
      </c>
    </row>
    <row r="1078" spans="1:2">
      <c r="A1078" s="2">
        <v>43805</v>
      </c>
      <c r="B1078" s="30">
        <v>-0.33300000000000002</v>
      </c>
    </row>
    <row r="1079" spans="1:2">
      <c r="A1079" s="2">
        <v>43804</v>
      </c>
      <c r="B1079" s="30">
        <v>-0.33600000000000002</v>
      </c>
    </row>
    <row r="1080" spans="1:2">
      <c r="A1080" s="2">
        <v>43803</v>
      </c>
      <c r="B1080" s="30">
        <v>-0.33500000000000002</v>
      </c>
    </row>
    <row r="1081" spans="1:2">
      <c r="A1081" s="2">
        <v>43802</v>
      </c>
      <c r="B1081" s="30">
        <v>-0.33300000000000002</v>
      </c>
    </row>
    <row r="1082" spans="1:2">
      <c r="A1082" s="2">
        <v>43801</v>
      </c>
      <c r="B1082" s="30">
        <v>-0.34499999999999997</v>
      </c>
    </row>
    <row r="1083" spans="1:2">
      <c r="A1083" s="2">
        <v>43798</v>
      </c>
      <c r="B1083" s="30">
        <v>-0.34300000000000003</v>
      </c>
    </row>
    <row r="1084" spans="1:2">
      <c r="A1084" s="2">
        <v>43797</v>
      </c>
      <c r="B1084" s="30">
        <v>-0.34699999999999998</v>
      </c>
    </row>
    <row r="1085" spans="1:2">
      <c r="A1085" s="2">
        <v>43796</v>
      </c>
      <c r="B1085" s="30">
        <v>-0.34200000000000003</v>
      </c>
    </row>
    <row r="1086" spans="1:2">
      <c r="A1086" s="2">
        <v>43795</v>
      </c>
      <c r="B1086" s="30">
        <v>-0.33800000000000002</v>
      </c>
    </row>
    <row r="1087" spans="1:2">
      <c r="A1087" s="2">
        <v>43794</v>
      </c>
      <c r="B1087" s="30">
        <v>-0.33800000000000002</v>
      </c>
    </row>
    <row r="1088" spans="1:2">
      <c r="A1088" s="2">
        <v>43791</v>
      </c>
      <c r="B1088" s="30">
        <v>-0.33500000000000002</v>
      </c>
    </row>
    <row r="1089" spans="1:2">
      <c r="A1089" s="2">
        <v>43790</v>
      </c>
      <c r="B1089" s="30">
        <v>-0.34</v>
      </c>
    </row>
    <row r="1090" spans="1:2">
      <c r="A1090" s="2">
        <v>43789</v>
      </c>
      <c r="B1090" s="30">
        <v>-0.33800000000000002</v>
      </c>
    </row>
    <row r="1091" spans="1:2">
      <c r="A1091" s="2">
        <v>43788</v>
      </c>
      <c r="B1091" s="30">
        <v>-0.33600000000000002</v>
      </c>
    </row>
    <row r="1092" spans="1:2">
      <c r="A1092" s="2">
        <v>43787</v>
      </c>
      <c r="B1092" s="30">
        <v>-0.33800000000000002</v>
      </c>
    </row>
    <row r="1093" spans="1:2">
      <c r="A1093" s="2">
        <v>43784</v>
      </c>
      <c r="B1093" s="30">
        <v>-0.33300000000000002</v>
      </c>
    </row>
    <row r="1094" spans="1:2">
      <c r="A1094" s="2">
        <v>43783</v>
      </c>
      <c r="B1094" s="30">
        <v>-0.33</v>
      </c>
    </row>
    <row r="1095" spans="1:2">
      <c r="A1095" s="2">
        <v>43782</v>
      </c>
      <c r="B1095" s="30">
        <v>-0.33600000000000002</v>
      </c>
    </row>
    <row r="1096" spans="1:2">
      <c r="A1096" s="2">
        <v>43781</v>
      </c>
      <c r="B1096" s="30">
        <v>-0.32800000000000001</v>
      </c>
    </row>
    <row r="1097" spans="1:2">
      <c r="A1097" s="2">
        <v>43780</v>
      </c>
      <c r="B1097" s="30">
        <v>-0.33100000000000002</v>
      </c>
    </row>
    <row r="1098" spans="1:2">
      <c r="A1098" s="2">
        <v>43777</v>
      </c>
      <c r="B1098" s="30">
        <v>-0.32400000000000001</v>
      </c>
    </row>
    <row r="1099" spans="1:2">
      <c r="A1099" s="2">
        <v>43776</v>
      </c>
      <c r="B1099" s="30">
        <v>-0.33400000000000002</v>
      </c>
    </row>
    <row r="1100" spans="1:2">
      <c r="A1100" s="2">
        <v>43775</v>
      </c>
      <c r="B1100" s="30">
        <v>-0.33900000000000002</v>
      </c>
    </row>
    <row r="1101" spans="1:2">
      <c r="A1101" s="2">
        <v>43774</v>
      </c>
      <c r="B1101" s="30">
        <v>-0.34399999999999997</v>
      </c>
    </row>
    <row r="1102" spans="1:2">
      <c r="A1102" s="2">
        <v>43773</v>
      </c>
      <c r="B1102" s="30">
        <v>-0.34300000000000003</v>
      </c>
    </row>
    <row r="1103" spans="1:2">
      <c r="A1103" s="2">
        <v>43770</v>
      </c>
      <c r="B1103" s="30">
        <v>-0.34799999999999998</v>
      </c>
    </row>
    <row r="1104" spans="1:2">
      <c r="A1104" s="2">
        <v>43769</v>
      </c>
      <c r="B1104" s="30">
        <v>-0.33700000000000002</v>
      </c>
    </row>
    <row r="1105" spans="1:2">
      <c r="A1105" s="2">
        <v>43768</v>
      </c>
      <c r="B1105" s="30">
        <v>-0.33900000000000002</v>
      </c>
    </row>
    <row r="1106" spans="1:2">
      <c r="A1106" s="2">
        <v>43767</v>
      </c>
      <c r="B1106" s="30">
        <v>-0.34300000000000003</v>
      </c>
    </row>
    <row r="1107" spans="1:2">
      <c r="A1107" s="2">
        <v>43766</v>
      </c>
      <c r="B1107" s="30">
        <v>-0.34599999999999997</v>
      </c>
    </row>
    <row r="1108" spans="1:2">
      <c r="A1108" s="2">
        <v>43763</v>
      </c>
      <c r="B1108" s="30">
        <v>-0.35</v>
      </c>
    </row>
    <row r="1109" spans="1:2">
      <c r="A1109" s="2">
        <v>43762</v>
      </c>
      <c r="B1109" s="30">
        <v>-0.34799999999999998</v>
      </c>
    </row>
    <row r="1110" spans="1:2">
      <c r="A1110" s="2">
        <v>43761</v>
      </c>
      <c r="B1110" s="30">
        <v>-0.35099999999999998</v>
      </c>
    </row>
    <row r="1111" spans="1:2">
      <c r="A1111" s="2">
        <v>43760</v>
      </c>
      <c r="B1111" s="30">
        <v>-0.34799999999999998</v>
      </c>
    </row>
    <row r="1112" spans="1:2">
      <c r="A1112" s="2">
        <v>43759</v>
      </c>
      <c r="B1112" s="30">
        <v>-0.34899999999999998</v>
      </c>
    </row>
    <row r="1113" spans="1:2">
      <c r="A1113" s="2">
        <v>43756</v>
      </c>
      <c r="B1113" s="30">
        <v>-0.35099999999999998</v>
      </c>
    </row>
    <row r="1114" spans="1:2">
      <c r="A1114" s="2">
        <v>43755</v>
      </c>
      <c r="B1114" s="30">
        <v>-0.34899999999999998</v>
      </c>
    </row>
    <row r="1115" spans="1:2">
      <c r="A1115" s="2">
        <v>43754</v>
      </c>
      <c r="B1115" s="30">
        <v>-0.35399999999999998</v>
      </c>
    </row>
    <row r="1116" spans="1:2">
      <c r="A1116" s="2">
        <v>43753</v>
      </c>
      <c r="B1116" s="30">
        <v>-0.35799999999999998</v>
      </c>
    </row>
    <row r="1117" spans="1:2">
      <c r="A1117" s="2">
        <v>43752</v>
      </c>
      <c r="B1117" s="30">
        <v>-0.35299999999999998</v>
      </c>
    </row>
    <row r="1118" spans="1:2">
      <c r="A1118" s="2">
        <v>43748</v>
      </c>
      <c r="B1118" s="30">
        <v>-0.375</v>
      </c>
    </row>
    <row r="1119" spans="1:2">
      <c r="A1119" s="2">
        <v>43747</v>
      </c>
      <c r="B1119" s="30">
        <v>-0.38400000000000001</v>
      </c>
    </row>
    <row r="1120" spans="1:2">
      <c r="A1120" s="2">
        <v>43746</v>
      </c>
      <c r="B1120" s="30">
        <v>-0.38700000000000001</v>
      </c>
    </row>
    <row r="1121" spans="1:2">
      <c r="A1121" s="2">
        <v>43745</v>
      </c>
      <c r="B1121" s="30">
        <v>-0.38900000000000001</v>
      </c>
    </row>
    <row r="1122" spans="1:2">
      <c r="A1122" s="2">
        <v>43742</v>
      </c>
      <c r="B1122" s="30">
        <v>-0.38900000000000001</v>
      </c>
    </row>
    <row r="1123" spans="1:2">
      <c r="A1123" s="2">
        <v>43741</v>
      </c>
      <c r="B1123" s="30">
        <v>-0.38700000000000001</v>
      </c>
    </row>
    <row r="1124" spans="1:2">
      <c r="A1124" s="2">
        <v>43740</v>
      </c>
      <c r="B1124" s="30">
        <v>-0.38400000000000001</v>
      </c>
    </row>
    <row r="1125" spans="1:2">
      <c r="A1125" s="2">
        <v>43739</v>
      </c>
      <c r="B1125" s="30">
        <v>-0.38700000000000001</v>
      </c>
    </row>
    <row r="1126" spans="1:2">
      <c r="A1126" s="2">
        <v>43738</v>
      </c>
      <c r="B1126" s="30">
        <v>-0.38600000000000001</v>
      </c>
    </row>
    <row r="1127" spans="1:2">
      <c r="A1127" s="2">
        <v>43735</v>
      </c>
      <c r="B1127" s="30">
        <v>-0.377</v>
      </c>
    </row>
    <row r="1128" spans="1:2">
      <c r="A1128" s="2">
        <v>43734</v>
      </c>
      <c r="B1128" s="30">
        <v>-0.376</v>
      </c>
    </row>
    <row r="1129" spans="1:2">
      <c r="A1129" s="2">
        <v>43733</v>
      </c>
      <c r="B1129" s="30">
        <v>-0.375</v>
      </c>
    </row>
    <row r="1130" spans="1:2">
      <c r="A1130" s="2">
        <v>43732</v>
      </c>
      <c r="B1130" s="30">
        <v>-0.373</v>
      </c>
    </row>
    <row r="1131" spans="1:2">
      <c r="A1131" s="2">
        <v>43731</v>
      </c>
      <c r="B1131" s="30">
        <v>-0.36299999999999999</v>
      </c>
    </row>
    <row r="1132" spans="1:2">
      <c r="A1132" s="2">
        <v>43728</v>
      </c>
      <c r="B1132" s="30">
        <v>-0.35799999999999998</v>
      </c>
    </row>
    <row r="1133" spans="1:2">
      <c r="A1133" s="2">
        <v>43727</v>
      </c>
      <c r="B1133" s="30">
        <v>-0.36799999999999999</v>
      </c>
    </row>
    <row r="1134" spans="1:2">
      <c r="A1134" s="2">
        <v>43726</v>
      </c>
      <c r="B1134" s="30">
        <v>-0.36899999999999999</v>
      </c>
    </row>
    <row r="1135" spans="1:2">
      <c r="A1135" s="2">
        <v>43725</v>
      </c>
      <c r="B1135" s="30">
        <v>-0.36499999999999999</v>
      </c>
    </row>
    <row r="1136" spans="1:2">
      <c r="A1136" s="2">
        <v>43724</v>
      </c>
      <c r="B1136" s="30">
        <v>-0.36099999999999999</v>
      </c>
    </row>
    <row r="1137" spans="1:2">
      <c r="A1137" s="2">
        <v>43721</v>
      </c>
      <c r="B1137" s="30">
        <v>-0.377</v>
      </c>
    </row>
    <row r="1138" spans="1:2">
      <c r="A1138" s="2">
        <v>43720</v>
      </c>
      <c r="B1138" s="30">
        <v>-0.40799999999999997</v>
      </c>
    </row>
    <row r="1139" spans="1:2">
      <c r="A1139" s="2">
        <v>43719</v>
      </c>
      <c r="B1139" s="30">
        <v>-0.40799999999999997</v>
      </c>
    </row>
    <row r="1140" spans="1:2">
      <c r="A1140" s="2">
        <v>43718</v>
      </c>
      <c r="B1140" s="30">
        <v>-0.41399999999999998</v>
      </c>
    </row>
    <row r="1141" spans="1:2">
      <c r="A1141" s="2">
        <v>43717</v>
      </c>
      <c r="B1141" s="30">
        <v>-0.41299999999999998</v>
      </c>
    </row>
    <row r="1142" spans="1:2">
      <c r="A1142" s="2">
        <v>43714</v>
      </c>
      <c r="B1142" s="30">
        <v>-0.42299999999999999</v>
      </c>
    </row>
    <row r="1143" spans="1:2">
      <c r="A1143" s="2">
        <v>43713</v>
      </c>
      <c r="B1143" s="30">
        <v>-0.43099999999999999</v>
      </c>
    </row>
    <row r="1144" spans="1:2">
      <c r="A1144" s="2">
        <v>43712</v>
      </c>
      <c r="B1144" s="30">
        <v>-0.439</v>
      </c>
    </row>
    <row r="1145" spans="1:2">
      <c r="A1145" s="2">
        <v>43711</v>
      </c>
      <c r="B1145" s="30">
        <v>-0.44800000000000001</v>
      </c>
    </row>
    <row r="1146" spans="1:2">
      <c r="A1146" s="2">
        <v>43710</v>
      </c>
      <c r="B1146" s="30">
        <v>-0.439</v>
      </c>
    </row>
    <row r="1147" spans="1:2">
      <c r="A1147" s="2">
        <v>43707</v>
      </c>
      <c r="B1147" s="30">
        <v>-0.42799999999999999</v>
      </c>
    </row>
    <row r="1148" spans="1:2">
      <c r="A1148" s="2">
        <v>43706</v>
      </c>
      <c r="B1148" s="30">
        <v>-0.42299999999999999</v>
      </c>
    </row>
    <row r="1149" spans="1:2">
      <c r="A1149" s="2">
        <v>43705</v>
      </c>
      <c r="B1149" s="30">
        <v>-0.42699999999999999</v>
      </c>
    </row>
    <row r="1150" spans="1:2">
      <c r="A1150" s="2">
        <v>43704</v>
      </c>
      <c r="B1150" s="30">
        <v>-0.41499999999999998</v>
      </c>
    </row>
    <row r="1151" spans="1:2">
      <c r="A1151" s="2">
        <v>43703</v>
      </c>
      <c r="B1151" s="30">
        <v>-0.41499999999999998</v>
      </c>
    </row>
    <row r="1152" spans="1:2">
      <c r="A1152" s="2">
        <v>43700</v>
      </c>
      <c r="B1152" s="30">
        <v>-0.40799999999999997</v>
      </c>
    </row>
    <row r="1153" spans="1:2">
      <c r="A1153" s="2">
        <v>43699</v>
      </c>
      <c r="B1153" s="30">
        <v>-0.41799999999999998</v>
      </c>
    </row>
    <row r="1154" spans="1:2">
      <c r="A1154" s="2">
        <v>43698</v>
      </c>
      <c r="B1154" s="30">
        <v>-0.42399999999999999</v>
      </c>
    </row>
    <row r="1155" spans="1:2">
      <c r="A1155" s="2">
        <v>43697</v>
      </c>
      <c r="B1155" s="30">
        <v>-0.42499999999999999</v>
      </c>
    </row>
    <row r="1156" spans="1:2">
      <c r="A1156" s="2">
        <v>43696</v>
      </c>
      <c r="B1156" s="30">
        <v>-0.42299999999999999</v>
      </c>
    </row>
    <row r="1157" spans="1:2">
      <c r="A1157" s="2">
        <v>43693</v>
      </c>
      <c r="B1157" s="30">
        <v>-0.42699999999999999</v>
      </c>
    </row>
    <row r="1158" spans="1:2">
      <c r="A1158" s="2">
        <v>43692</v>
      </c>
      <c r="B1158" s="30">
        <v>-0.40899999999999997</v>
      </c>
    </row>
    <row r="1159" spans="1:2">
      <c r="A1159" s="2">
        <v>43691</v>
      </c>
      <c r="B1159" s="30">
        <v>-0.40600000000000003</v>
      </c>
    </row>
    <row r="1160" spans="1:2">
      <c r="A1160" s="2">
        <v>43690</v>
      </c>
      <c r="B1160" s="30">
        <v>-0.40100000000000002</v>
      </c>
    </row>
    <row r="1161" spans="1:2">
      <c r="A1161" s="2">
        <v>43689</v>
      </c>
      <c r="B1161" s="30">
        <v>-0.4</v>
      </c>
    </row>
    <row r="1162" spans="1:2">
      <c r="A1162" s="2">
        <v>43686</v>
      </c>
      <c r="B1162" s="30">
        <v>-0.39600000000000002</v>
      </c>
    </row>
    <row r="1163" spans="1:2">
      <c r="A1163" s="2">
        <v>43685</v>
      </c>
      <c r="B1163" s="30">
        <v>-0.39300000000000002</v>
      </c>
    </row>
    <row r="1164" spans="1:2">
      <c r="A1164" s="2">
        <v>43684</v>
      </c>
      <c r="B1164" s="30">
        <v>-0.38900000000000001</v>
      </c>
    </row>
    <row r="1165" spans="1:2">
      <c r="A1165" s="2">
        <v>43683</v>
      </c>
      <c r="B1165" s="30">
        <v>-0.38300000000000001</v>
      </c>
    </row>
    <row r="1166" spans="1:2">
      <c r="A1166" s="2">
        <v>43682</v>
      </c>
      <c r="B1166" s="30">
        <v>-0.36899999999999999</v>
      </c>
    </row>
    <row r="1167" spans="1:2">
      <c r="A1167" s="2">
        <v>43679</v>
      </c>
      <c r="B1167" s="30">
        <v>-0.36699999999999999</v>
      </c>
    </row>
    <row r="1168" spans="1:2">
      <c r="A1168" s="2">
        <v>43678</v>
      </c>
      <c r="B1168" s="30">
        <v>-0.36299999999999999</v>
      </c>
    </row>
    <row r="1169" spans="1:2">
      <c r="A1169" s="2">
        <v>43677</v>
      </c>
      <c r="B1169" s="30">
        <v>-0.36199999999999999</v>
      </c>
    </row>
    <row r="1170" spans="1:2">
      <c r="A1170" s="2">
        <v>43676</v>
      </c>
      <c r="B1170" s="30">
        <v>-0.35499999999999998</v>
      </c>
    </row>
    <row r="1171" spans="1:2">
      <c r="A1171" s="2">
        <v>43675</v>
      </c>
      <c r="B1171" s="30">
        <v>-0.35099999999999998</v>
      </c>
    </row>
    <row r="1172" spans="1:2">
      <c r="A1172" s="2">
        <v>43672</v>
      </c>
      <c r="B1172" s="30">
        <v>-0.36199999999999999</v>
      </c>
    </row>
    <row r="1173" spans="1:2">
      <c r="A1173" s="2">
        <v>43671</v>
      </c>
      <c r="B1173" s="30">
        <v>-0.36799999999999999</v>
      </c>
    </row>
    <row r="1174" spans="1:2">
      <c r="A1174" s="2">
        <v>43670</v>
      </c>
      <c r="B1174" s="30">
        <v>-0.36799999999999999</v>
      </c>
    </row>
    <row r="1175" spans="1:2">
      <c r="A1175" s="2">
        <v>43669</v>
      </c>
      <c r="B1175" s="30">
        <v>-0.36199999999999999</v>
      </c>
    </row>
    <row r="1176" spans="1:2">
      <c r="A1176" s="2">
        <v>43668</v>
      </c>
      <c r="B1176" s="30">
        <v>-0.36099999999999999</v>
      </c>
    </row>
    <row r="1177" spans="1:2">
      <c r="A1177" s="2">
        <v>43665</v>
      </c>
      <c r="B1177" s="30">
        <v>-0.35399999999999998</v>
      </c>
    </row>
    <row r="1178" spans="1:2">
      <c r="A1178" s="2">
        <v>43664</v>
      </c>
      <c r="B1178" s="30">
        <v>-0.35299999999999998</v>
      </c>
    </row>
    <row r="1179" spans="1:2">
      <c r="A1179" s="2">
        <v>43663</v>
      </c>
      <c r="B1179" s="30">
        <v>-0.35699999999999998</v>
      </c>
    </row>
    <row r="1180" spans="1:2">
      <c r="A1180" s="2">
        <v>43662</v>
      </c>
      <c r="B1180" s="30">
        <v>-0.35</v>
      </c>
    </row>
    <row r="1181" spans="1:2">
      <c r="A1181" s="2">
        <v>43661</v>
      </c>
      <c r="B1181" s="30">
        <v>-0.34300000000000003</v>
      </c>
    </row>
    <row r="1182" spans="1:2">
      <c r="A1182" s="2">
        <v>43658</v>
      </c>
      <c r="B1182" s="30">
        <v>-0.34200000000000003</v>
      </c>
    </row>
    <row r="1183" spans="1:2">
      <c r="A1183" s="2">
        <v>43657</v>
      </c>
      <c r="B1183" s="30">
        <v>-0.34200000000000003</v>
      </c>
    </row>
    <row r="1184" spans="1:2">
      <c r="A1184" s="2">
        <v>43656</v>
      </c>
      <c r="B1184" s="30">
        <v>-0.32900000000000001</v>
      </c>
    </row>
    <row r="1185" spans="1:2">
      <c r="A1185" s="2">
        <v>43655</v>
      </c>
      <c r="B1185" s="30">
        <v>-0.33600000000000002</v>
      </c>
    </row>
    <row r="1186" spans="1:2">
      <c r="A1186" s="2">
        <v>43654</v>
      </c>
      <c r="B1186" s="30">
        <v>-0.33800000000000002</v>
      </c>
    </row>
    <row r="1187" spans="1:2">
      <c r="A1187" s="2">
        <v>43651</v>
      </c>
      <c r="B1187" s="30">
        <v>-0.34399999999999997</v>
      </c>
    </row>
    <row r="1188" spans="1:2">
      <c r="A1188" s="2">
        <v>43650</v>
      </c>
      <c r="B1188" s="30">
        <v>-0.33800000000000002</v>
      </c>
    </row>
    <row r="1189" spans="1:2">
      <c r="A1189" s="2">
        <v>43649</v>
      </c>
      <c r="B1189" s="30">
        <v>-0.33500000000000002</v>
      </c>
    </row>
    <row r="1190" spans="1:2">
      <c r="A1190" s="2">
        <v>43648</v>
      </c>
      <c r="B1190" s="30">
        <v>-0.32700000000000001</v>
      </c>
    </row>
    <row r="1191" spans="1:2">
      <c r="A1191" s="2">
        <v>43647</v>
      </c>
      <c r="B1191" s="30">
        <v>-0.313</v>
      </c>
    </row>
    <row r="1192" spans="1:2">
      <c r="A1192" s="2">
        <v>43644</v>
      </c>
      <c r="B1192" s="30">
        <v>-0.311</v>
      </c>
    </row>
    <row r="1193" spans="1:2">
      <c r="A1193" s="2">
        <v>43643</v>
      </c>
      <c r="B1193" s="30">
        <v>-0.313</v>
      </c>
    </row>
    <row r="1194" spans="1:2">
      <c r="A1194" s="2">
        <v>43642</v>
      </c>
      <c r="B1194" s="30">
        <v>-0.311</v>
      </c>
    </row>
    <row r="1195" spans="1:2">
      <c r="A1195" s="2">
        <v>43641</v>
      </c>
      <c r="B1195" s="30">
        <v>-0.311</v>
      </c>
    </row>
    <row r="1196" spans="1:2">
      <c r="A1196" s="2">
        <v>43640</v>
      </c>
      <c r="B1196" s="30">
        <v>-0.308</v>
      </c>
    </row>
    <row r="1197" spans="1:2">
      <c r="A1197" s="2">
        <v>43637</v>
      </c>
      <c r="B1197" s="30">
        <v>-0.308</v>
      </c>
    </row>
    <row r="1198" spans="1:2">
      <c r="A1198" s="2">
        <v>43636</v>
      </c>
      <c r="B1198" s="30">
        <v>-0.30299999999999999</v>
      </c>
    </row>
    <row r="1199" spans="1:2">
      <c r="A1199" s="2">
        <v>43635</v>
      </c>
      <c r="B1199" s="30">
        <v>-0.29899999999999999</v>
      </c>
    </row>
    <row r="1200" spans="1:2">
      <c r="A1200" s="2">
        <v>43634</v>
      </c>
      <c r="B1200" s="30">
        <v>-0.27600000000000002</v>
      </c>
    </row>
    <row r="1201" spans="1:2">
      <c r="A1201" s="2">
        <v>43633</v>
      </c>
      <c r="B1201" s="30">
        <v>-0.26800000000000002</v>
      </c>
    </row>
    <row r="1202" spans="1:2">
      <c r="A1202" s="2">
        <v>43630</v>
      </c>
      <c r="B1202" s="30">
        <v>-0.26100000000000001</v>
      </c>
    </row>
    <row r="1203" spans="1:2">
      <c r="A1203" s="2">
        <v>43629</v>
      </c>
      <c r="B1203" s="30">
        <v>-0.25900000000000001</v>
      </c>
    </row>
    <row r="1204" spans="1:2">
      <c r="A1204" s="2">
        <v>43628</v>
      </c>
      <c r="B1204" s="30">
        <v>-0.25900000000000001</v>
      </c>
    </row>
    <row r="1205" spans="1:2">
      <c r="A1205" s="2">
        <v>43627</v>
      </c>
      <c r="B1205" s="30">
        <v>-0.25800000000000001</v>
      </c>
    </row>
    <row r="1206" spans="1:2">
      <c r="A1206" s="2">
        <v>43626</v>
      </c>
      <c r="B1206" s="30">
        <v>-0.25800000000000001</v>
      </c>
    </row>
    <row r="1207" spans="1:2">
      <c r="A1207" s="2">
        <v>43623</v>
      </c>
      <c r="B1207" s="30">
        <v>-0.25600000000000001</v>
      </c>
    </row>
    <row r="1208" spans="1:2">
      <c r="A1208" s="2">
        <v>43622</v>
      </c>
      <c r="B1208" s="30">
        <v>-0.25900000000000001</v>
      </c>
    </row>
    <row r="1209" spans="1:2">
      <c r="A1209" s="2">
        <v>43621</v>
      </c>
      <c r="B1209" s="30">
        <v>-0.254</v>
      </c>
    </row>
    <row r="1210" spans="1:2">
      <c r="A1210" s="2">
        <v>43620</v>
      </c>
      <c r="B1210" s="30">
        <v>-0.254</v>
      </c>
    </row>
    <row r="1211" spans="1:2">
      <c r="A1211" s="2">
        <v>43619</v>
      </c>
      <c r="B1211" s="30">
        <v>-0.254</v>
      </c>
    </row>
    <row r="1212" spans="1:2">
      <c r="A1212" s="2">
        <v>43616</v>
      </c>
      <c r="B1212" s="30">
        <v>-0.25</v>
      </c>
    </row>
    <row r="1213" spans="1:2">
      <c r="A1213" s="2">
        <v>43615</v>
      </c>
      <c r="B1213" s="30">
        <v>-0.247</v>
      </c>
    </row>
    <row r="1214" spans="1:2">
      <c r="A1214" s="2">
        <v>43614</v>
      </c>
      <c r="B1214" s="30">
        <v>-0.245</v>
      </c>
    </row>
    <row r="1215" spans="1:2">
      <c r="A1215" s="2">
        <v>43613</v>
      </c>
      <c r="B1215" s="30">
        <v>-0.24199999999999999</v>
      </c>
    </row>
    <row r="1216" spans="1:2">
      <c r="A1216" s="2">
        <v>43612</v>
      </c>
      <c r="B1216" s="30">
        <v>-0.24</v>
      </c>
    </row>
    <row r="1217" spans="1:2">
      <c r="A1217" s="2">
        <v>43609</v>
      </c>
      <c r="B1217" s="30">
        <v>-0.24099999999999999</v>
      </c>
    </row>
    <row r="1218" spans="1:2">
      <c r="A1218" s="2">
        <v>43608</v>
      </c>
      <c r="B1218" s="30">
        <v>-0.24199999999999999</v>
      </c>
    </row>
    <row r="1219" spans="1:2">
      <c r="A1219" s="2">
        <v>43607</v>
      </c>
      <c r="B1219" s="30">
        <v>-0.24199999999999999</v>
      </c>
    </row>
    <row r="1220" spans="1:2">
      <c r="A1220" s="2">
        <v>43606</v>
      </c>
      <c r="B1220" s="30">
        <v>-0.24399999999999999</v>
      </c>
    </row>
    <row r="1221" spans="1:2">
      <c r="A1221" s="2">
        <v>43605</v>
      </c>
      <c r="B1221" s="30">
        <v>-0.24099999999999999</v>
      </c>
    </row>
    <row r="1222" spans="1:2">
      <c r="A1222" s="2">
        <v>43602</v>
      </c>
      <c r="B1222" s="30">
        <v>-0.24</v>
      </c>
    </row>
    <row r="1223" spans="1:2">
      <c r="A1223" s="2">
        <v>43601</v>
      </c>
      <c r="B1223" s="30">
        <v>-0.23699999999999999</v>
      </c>
    </row>
    <row r="1224" spans="1:2">
      <c r="A1224" s="2">
        <v>43600</v>
      </c>
      <c r="B1224" s="30">
        <v>-0.23499999999999999</v>
      </c>
    </row>
    <row r="1225" spans="1:2">
      <c r="A1225" s="2">
        <v>43599</v>
      </c>
      <c r="B1225" s="30">
        <v>-0.23200000000000001</v>
      </c>
    </row>
    <row r="1226" spans="1:2">
      <c r="A1226" s="2">
        <v>43598</v>
      </c>
      <c r="B1226" s="30">
        <v>-0.23100000000000001</v>
      </c>
    </row>
    <row r="1227" spans="1:2">
      <c r="A1227" s="2">
        <v>43595</v>
      </c>
      <c r="B1227" s="30">
        <v>-0.23100000000000001</v>
      </c>
    </row>
    <row r="1228" spans="1:2">
      <c r="A1228" s="2">
        <v>43594</v>
      </c>
      <c r="B1228" s="30">
        <v>-0.23100000000000001</v>
      </c>
    </row>
    <row r="1229" spans="1:2">
      <c r="A1229" s="2">
        <v>43593</v>
      </c>
      <c r="B1229" s="30">
        <v>-0.23</v>
      </c>
    </row>
    <row r="1230" spans="1:2">
      <c r="A1230" s="2">
        <v>43592</v>
      </c>
      <c r="B1230" s="30">
        <v>-0.22900000000000001</v>
      </c>
    </row>
    <row r="1231" spans="1:2">
      <c r="A1231" s="2">
        <v>43591</v>
      </c>
      <c r="B1231" s="30">
        <v>-0.23</v>
      </c>
    </row>
    <row r="1232" spans="1:2">
      <c r="A1232" s="2">
        <v>43588</v>
      </c>
      <c r="B1232" s="30">
        <v>-0.23</v>
      </c>
    </row>
    <row r="1233" spans="1:2">
      <c r="A1233" s="2">
        <v>43587</v>
      </c>
      <c r="B1233" s="30">
        <v>-0.23200000000000001</v>
      </c>
    </row>
    <row r="1234" spans="1:2">
      <c r="A1234" s="2">
        <v>43585</v>
      </c>
      <c r="B1234" s="30">
        <v>-0.23100000000000001</v>
      </c>
    </row>
    <row r="1235" spans="1:2">
      <c r="A1235" s="2">
        <v>43584</v>
      </c>
      <c r="B1235" s="30">
        <v>-0.23100000000000001</v>
      </c>
    </row>
    <row r="1236" spans="1:2">
      <c r="A1236" s="2">
        <v>43581</v>
      </c>
      <c r="B1236" s="30">
        <v>-0.22900000000000001</v>
      </c>
    </row>
    <row r="1237" spans="1:2">
      <c r="A1237" s="2">
        <v>43580</v>
      </c>
      <c r="B1237" s="30">
        <v>-0.23</v>
      </c>
    </row>
    <row r="1238" spans="1:2">
      <c r="A1238" s="2">
        <v>43579</v>
      </c>
      <c r="B1238" s="30">
        <v>-0.23100000000000001</v>
      </c>
    </row>
    <row r="1239" spans="1:2">
      <c r="A1239" s="2">
        <v>43578</v>
      </c>
      <c r="B1239" s="30">
        <v>-0.23</v>
      </c>
    </row>
    <row r="1240" spans="1:2">
      <c r="A1240" s="2">
        <v>43573</v>
      </c>
      <c r="B1240" s="30">
        <v>-0.23200000000000001</v>
      </c>
    </row>
    <row r="1241" spans="1:2">
      <c r="A1241" s="2">
        <v>43572</v>
      </c>
      <c r="B1241" s="30">
        <v>-0.23200000000000001</v>
      </c>
    </row>
    <row r="1242" spans="1:2">
      <c r="A1242" s="2">
        <v>43571</v>
      </c>
      <c r="B1242" s="30">
        <v>-0.23200000000000001</v>
      </c>
    </row>
    <row r="1243" spans="1:2">
      <c r="A1243" s="2">
        <v>43570</v>
      </c>
      <c r="B1243" s="30">
        <v>-0.23100000000000001</v>
      </c>
    </row>
    <row r="1244" spans="1:2">
      <c r="A1244" s="2">
        <v>43567</v>
      </c>
      <c r="B1244" s="30">
        <v>-0.23200000000000001</v>
      </c>
    </row>
    <row r="1245" spans="1:2">
      <c r="A1245" s="2">
        <v>43566</v>
      </c>
      <c r="B1245" s="30">
        <v>-0.23200000000000001</v>
      </c>
    </row>
    <row r="1246" spans="1:2">
      <c r="A1246" s="2">
        <v>43565</v>
      </c>
      <c r="B1246" s="30">
        <v>-0.23100000000000001</v>
      </c>
    </row>
    <row r="1247" spans="1:2">
      <c r="A1247" s="2">
        <v>43564</v>
      </c>
      <c r="B1247" s="30">
        <v>-0.23100000000000001</v>
      </c>
    </row>
    <row r="1248" spans="1:2">
      <c r="A1248" s="2">
        <v>43563</v>
      </c>
      <c r="B1248" s="30">
        <v>-0.23100000000000001</v>
      </c>
    </row>
    <row r="1249" spans="1:2">
      <c r="A1249" s="2">
        <v>43560</v>
      </c>
      <c r="B1249" s="30">
        <v>-0.23100000000000001</v>
      </c>
    </row>
    <row r="1250" spans="1:2">
      <c r="A1250" s="2">
        <v>43559</v>
      </c>
      <c r="B1250" s="30">
        <v>-0.23</v>
      </c>
    </row>
    <row r="1251" spans="1:2">
      <c r="A1251" s="2">
        <v>43558</v>
      </c>
      <c r="B1251" s="30">
        <v>-0.23</v>
      </c>
    </row>
    <row r="1252" spans="1:2">
      <c r="A1252" s="2">
        <v>43557</v>
      </c>
      <c r="B1252" s="30">
        <v>-0.23</v>
      </c>
    </row>
    <row r="1253" spans="1:2">
      <c r="A1253" s="2">
        <v>43556</v>
      </c>
      <c r="B1253" s="30">
        <v>-0.22800000000000001</v>
      </c>
    </row>
    <row r="1254" spans="1:2">
      <c r="A1254" s="2">
        <v>43553</v>
      </c>
      <c r="B1254" s="30">
        <v>-0.22800000000000001</v>
      </c>
    </row>
    <row r="1255" spans="1:2">
      <c r="A1255" s="2">
        <v>43552</v>
      </c>
      <c r="B1255" s="30">
        <v>-0.22800000000000001</v>
      </c>
    </row>
    <row r="1256" spans="1:2">
      <c r="A1256" s="2">
        <v>43551</v>
      </c>
      <c r="B1256" s="30">
        <v>-0.22700000000000001</v>
      </c>
    </row>
    <row r="1257" spans="1:2">
      <c r="A1257" s="2">
        <v>43550</v>
      </c>
      <c r="B1257" s="30">
        <v>-0.22800000000000001</v>
      </c>
    </row>
    <row r="1258" spans="1:2">
      <c r="A1258" s="2">
        <v>43549</v>
      </c>
      <c r="B1258" s="30">
        <v>-0.22800000000000001</v>
      </c>
    </row>
    <row r="1259" spans="1:2">
      <c r="A1259" s="2">
        <v>43546</v>
      </c>
      <c r="B1259" s="30">
        <v>-0.22800000000000001</v>
      </c>
    </row>
    <row r="1260" spans="1:2">
      <c r="A1260" s="2">
        <v>43545</v>
      </c>
      <c r="B1260" s="30">
        <v>-0.22900000000000001</v>
      </c>
    </row>
    <row r="1261" spans="1:2">
      <c r="A1261" s="2">
        <v>43544</v>
      </c>
      <c r="B1261" s="30">
        <v>-0.23100000000000001</v>
      </c>
    </row>
    <row r="1262" spans="1:2">
      <c r="A1262" s="2">
        <v>43543</v>
      </c>
      <c r="B1262" s="30">
        <v>-0.23200000000000001</v>
      </c>
    </row>
    <row r="1263" spans="1:2">
      <c r="A1263" s="2">
        <v>43542</v>
      </c>
      <c r="B1263" s="30">
        <v>-0.23100000000000001</v>
      </c>
    </row>
    <row r="1264" spans="1:2">
      <c r="A1264" s="2">
        <v>43539</v>
      </c>
      <c r="B1264" s="30">
        <v>-0.23200000000000001</v>
      </c>
    </row>
    <row r="1265" spans="1:2">
      <c r="A1265" s="2">
        <v>43538</v>
      </c>
      <c r="B1265" s="30">
        <v>-0.23200000000000001</v>
      </c>
    </row>
    <row r="1266" spans="1:2">
      <c r="A1266" s="2">
        <v>43537</v>
      </c>
      <c r="B1266" s="30">
        <v>-0.23200000000000001</v>
      </c>
    </row>
    <row r="1267" spans="1:2">
      <c r="A1267" s="2">
        <v>43536</v>
      </c>
      <c r="B1267" s="30">
        <v>-0.23100000000000001</v>
      </c>
    </row>
    <row r="1268" spans="1:2">
      <c r="A1268" s="2">
        <v>43535</v>
      </c>
      <c r="B1268" s="30">
        <v>-0.23200000000000001</v>
      </c>
    </row>
    <row r="1269" spans="1:2">
      <c r="A1269" s="2">
        <v>43532</v>
      </c>
      <c r="B1269" s="30">
        <v>-0.23200000000000001</v>
      </c>
    </row>
    <row r="1270" spans="1:2">
      <c r="A1270" s="2">
        <v>43531</v>
      </c>
      <c r="B1270" s="30">
        <v>-0.23100000000000001</v>
      </c>
    </row>
    <row r="1271" spans="1:2">
      <c r="A1271" s="2">
        <v>43530</v>
      </c>
      <c r="B1271" s="30">
        <v>-0.23200000000000001</v>
      </c>
    </row>
    <row r="1272" spans="1:2">
      <c r="A1272" s="2">
        <v>43529</v>
      </c>
      <c r="B1272" s="30">
        <v>-0.23100000000000001</v>
      </c>
    </row>
    <row r="1273" spans="1:2">
      <c r="A1273" s="2">
        <v>43528</v>
      </c>
      <c r="B1273" s="30">
        <v>-0.23</v>
      </c>
    </row>
    <row r="1274" spans="1:2">
      <c r="A1274" s="2">
        <v>43525</v>
      </c>
      <c r="B1274" s="30">
        <v>-0.23</v>
      </c>
    </row>
    <row r="1275" spans="1:2">
      <c r="A1275" s="2">
        <v>43524</v>
      </c>
      <c r="B1275" s="30">
        <v>-0.22900000000000001</v>
      </c>
    </row>
    <row r="1276" spans="1:2">
      <c r="A1276" s="2">
        <v>43523</v>
      </c>
      <c r="B1276" s="30">
        <v>-0.22900000000000001</v>
      </c>
    </row>
    <row r="1277" spans="1:2">
      <c r="A1277" s="2">
        <v>43522</v>
      </c>
      <c r="B1277" s="30">
        <v>-0.23</v>
      </c>
    </row>
    <row r="1278" spans="1:2">
      <c r="A1278" s="2">
        <v>43521</v>
      </c>
      <c r="B1278" s="30">
        <v>-0.23</v>
      </c>
    </row>
    <row r="1279" spans="1:2">
      <c r="A1279" s="2">
        <v>43518</v>
      </c>
      <c r="B1279" s="30">
        <v>-0.23100000000000001</v>
      </c>
    </row>
    <row r="1280" spans="1:2">
      <c r="A1280" s="2">
        <v>43517</v>
      </c>
      <c r="B1280" s="30">
        <v>-0.23100000000000001</v>
      </c>
    </row>
    <row r="1281" spans="1:2">
      <c r="A1281" s="2">
        <v>43516</v>
      </c>
      <c r="B1281" s="30">
        <v>-0.23100000000000001</v>
      </c>
    </row>
    <row r="1282" spans="1:2">
      <c r="A1282" s="2">
        <v>43515</v>
      </c>
      <c r="B1282" s="30">
        <v>-0.23200000000000001</v>
      </c>
    </row>
    <row r="1283" spans="1:2">
      <c r="A1283" s="2">
        <v>43514</v>
      </c>
      <c r="B1283" s="30">
        <v>-0.23200000000000001</v>
      </c>
    </row>
    <row r="1284" spans="1:2">
      <c r="A1284" s="2">
        <v>43511</v>
      </c>
      <c r="B1284" s="30">
        <v>-0.23200000000000001</v>
      </c>
    </row>
    <row r="1285" spans="1:2">
      <c r="A1285" s="2">
        <v>43510</v>
      </c>
      <c r="B1285" s="30">
        <v>-0.23100000000000001</v>
      </c>
    </row>
    <row r="1286" spans="1:2">
      <c r="A1286" s="2">
        <v>43509</v>
      </c>
      <c r="B1286" s="30">
        <v>-0.23100000000000001</v>
      </c>
    </row>
    <row r="1287" spans="1:2">
      <c r="A1287" s="2">
        <v>43508</v>
      </c>
      <c r="B1287" s="30">
        <v>-0.23100000000000001</v>
      </c>
    </row>
    <row r="1288" spans="1:2">
      <c r="A1288" s="2">
        <v>43507</v>
      </c>
      <c r="B1288" s="30">
        <v>-0.23200000000000001</v>
      </c>
    </row>
    <row r="1289" spans="1:2">
      <c r="A1289" s="2">
        <v>43504</v>
      </c>
      <c r="B1289" s="30">
        <v>-0.23300000000000001</v>
      </c>
    </row>
    <row r="1290" spans="1:2">
      <c r="A1290" s="2">
        <v>43503</v>
      </c>
      <c r="B1290" s="30">
        <v>-0.23300000000000001</v>
      </c>
    </row>
    <row r="1291" spans="1:2">
      <c r="A1291" s="2">
        <v>43502</v>
      </c>
      <c r="B1291" s="30">
        <v>-0.23400000000000001</v>
      </c>
    </row>
    <row r="1292" spans="1:2">
      <c r="A1292" s="2">
        <v>43501</v>
      </c>
      <c r="B1292" s="30">
        <v>-0.23400000000000001</v>
      </c>
    </row>
    <row r="1293" spans="1:2">
      <c r="A1293" s="2">
        <v>43500</v>
      </c>
      <c r="B1293" s="30">
        <v>-0.23499999999999999</v>
      </c>
    </row>
    <row r="1294" spans="1:2">
      <c r="A1294" s="2">
        <v>43497</v>
      </c>
      <c r="B1294" s="30">
        <v>-0.23499999999999999</v>
      </c>
    </row>
    <row r="1295" spans="1:2">
      <c r="A1295" s="2">
        <v>43496</v>
      </c>
      <c r="B1295" s="30">
        <v>-0.23599999999999999</v>
      </c>
    </row>
    <row r="1296" spans="1:2">
      <c r="A1296" s="2">
        <v>43495</v>
      </c>
      <c r="B1296" s="30">
        <v>-0.23599999999999999</v>
      </c>
    </row>
    <row r="1297" spans="1:2">
      <c r="A1297" s="2">
        <v>43494</v>
      </c>
      <c r="B1297" s="30">
        <v>-0.23699999999999999</v>
      </c>
    </row>
    <row r="1298" spans="1:2">
      <c r="A1298" s="2">
        <v>43493</v>
      </c>
      <c r="B1298" s="30">
        <v>-0.23699999999999999</v>
      </c>
    </row>
    <row r="1299" spans="1:2">
      <c r="A1299" s="2">
        <v>43490</v>
      </c>
      <c r="B1299" s="30">
        <v>-0.23699999999999999</v>
      </c>
    </row>
    <row r="1300" spans="1:2">
      <c r="A1300" s="2">
        <v>43489</v>
      </c>
      <c r="B1300" s="30">
        <v>-0.23599999999999999</v>
      </c>
    </row>
    <row r="1301" spans="1:2">
      <c r="A1301" s="2">
        <v>43488</v>
      </c>
      <c r="B1301" s="30">
        <v>-0.23699999999999999</v>
      </c>
    </row>
    <row r="1302" spans="1:2">
      <c r="A1302" s="2">
        <v>43487</v>
      </c>
      <c r="B1302" s="30">
        <v>-0.23699999999999999</v>
      </c>
    </row>
    <row r="1303" spans="1:2">
      <c r="A1303" s="2">
        <v>43483</v>
      </c>
      <c r="B1303" s="30">
        <v>-0.23499999999999999</v>
      </c>
    </row>
    <row r="1304" spans="1:2">
      <c r="A1304" s="2">
        <v>43482</v>
      </c>
      <c r="B1304" s="30">
        <v>-0.23599999999999999</v>
      </c>
    </row>
    <row r="1305" spans="1:2">
      <c r="A1305" s="2">
        <v>43481</v>
      </c>
      <c r="B1305" s="30">
        <v>-0.23599999999999999</v>
      </c>
    </row>
    <row r="1306" spans="1:2">
      <c r="A1306" s="2">
        <v>43480</v>
      </c>
      <c r="B1306" s="30">
        <v>-0.23599999999999999</v>
      </c>
    </row>
    <row r="1307" spans="1:2">
      <c r="A1307" s="2">
        <v>43479</v>
      </c>
      <c r="B1307" s="30">
        <v>-0.23599999999999999</v>
      </c>
    </row>
    <row r="1308" spans="1:2">
      <c r="A1308" s="2">
        <v>43476</v>
      </c>
      <c r="B1308" s="30">
        <v>-0.23599999999999999</v>
      </c>
    </row>
    <row r="1309" spans="1:2">
      <c r="A1309" s="2">
        <v>43475</v>
      </c>
      <c r="B1309" s="30">
        <v>-0.23599999999999999</v>
      </c>
    </row>
    <row r="1310" spans="1:2">
      <c r="A1310" s="2">
        <v>43474</v>
      </c>
      <c r="B1310" s="30">
        <v>-0.23599999999999999</v>
      </c>
    </row>
    <row r="1311" spans="1:2">
      <c r="A1311" s="2">
        <v>43473</v>
      </c>
      <c r="B1311" s="30">
        <v>-0.23599999999999999</v>
      </c>
    </row>
    <row r="1312" spans="1:2">
      <c r="A1312" s="2">
        <v>43472</v>
      </c>
      <c r="B1312" s="30">
        <v>-0.23599999999999999</v>
      </c>
    </row>
    <row r="1313" spans="1:2">
      <c r="A1313" s="2">
        <v>43469</v>
      </c>
      <c r="B1313" s="30">
        <v>-0.23699999999999999</v>
      </c>
    </row>
    <row r="1314" spans="1:2">
      <c r="A1314" s="2">
        <v>43468</v>
      </c>
      <c r="B1314" s="30">
        <v>-0.23699999999999999</v>
      </c>
    </row>
    <row r="1315" spans="1:2">
      <c r="A1315" s="2">
        <v>43467</v>
      </c>
      <c r="B1315" s="30">
        <v>-0.23799999999999999</v>
      </c>
    </row>
    <row r="1316" spans="1:2">
      <c r="A1316" s="2">
        <v>43465</v>
      </c>
      <c r="B1316" s="30">
        <v>-0.23699999999999999</v>
      </c>
    </row>
    <row r="1317" spans="1:2">
      <c r="A1317" s="2">
        <v>43462</v>
      </c>
      <c r="B1317" s="30">
        <v>-0.23599999999999999</v>
      </c>
    </row>
    <row r="1318" spans="1:2">
      <c r="A1318" s="2">
        <v>43461</v>
      </c>
      <c r="B1318" s="30">
        <v>-0.23699999999999999</v>
      </c>
    </row>
    <row r="1319" spans="1:2">
      <c r="A1319" s="2">
        <v>43458</v>
      </c>
      <c r="B1319" s="30">
        <v>-0.23699999999999999</v>
      </c>
    </row>
    <row r="1320" spans="1:2">
      <c r="A1320" s="2">
        <v>43455</v>
      </c>
      <c r="B1320" s="30">
        <v>-0.23799999999999999</v>
      </c>
    </row>
    <row r="1321" spans="1:2">
      <c r="A1321" s="2">
        <v>43454</v>
      </c>
      <c r="B1321" s="30">
        <v>-0.23799999999999999</v>
      </c>
    </row>
    <row r="1322" spans="1:2">
      <c r="A1322" s="2">
        <v>43453</v>
      </c>
      <c r="B1322" s="30">
        <v>-0.23799999999999999</v>
      </c>
    </row>
    <row r="1323" spans="1:2">
      <c r="A1323" s="2">
        <v>43452</v>
      </c>
      <c r="B1323" s="30">
        <v>-0.23799999999999999</v>
      </c>
    </row>
    <row r="1324" spans="1:2">
      <c r="A1324" s="2">
        <v>43451</v>
      </c>
      <c r="B1324" s="30">
        <v>-0.23699999999999999</v>
      </c>
    </row>
    <row r="1325" spans="1:2">
      <c r="A1325" s="2">
        <v>43448</v>
      </c>
      <c r="B1325" s="30">
        <v>-0.23799999999999999</v>
      </c>
    </row>
    <row r="1326" spans="1:2">
      <c r="A1326" s="2">
        <v>43447</v>
      </c>
      <c r="B1326" s="30">
        <v>-0.23899999999999999</v>
      </c>
    </row>
    <row r="1327" spans="1:2">
      <c r="A1327" s="2">
        <v>43446</v>
      </c>
      <c r="B1327" s="30">
        <v>-0.24099999999999999</v>
      </c>
    </row>
    <row r="1328" spans="1:2">
      <c r="A1328" s="2">
        <v>43445</v>
      </c>
      <c r="B1328" s="30">
        <v>-0.24399999999999999</v>
      </c>
    </row>
    <row r="1329" spans="1:2">
      <c r="A1329" s="2">
        <v>43444</v>
      </c>
      <c r="B1329" s="30">
        <v>-0.245</v>
      </c>
    </row>
    <row r="1330" spans="1:2">
      <c r="A1330" s="2">
        <v>43441</v>
      </c>
      <c r="B1330" s="30">
        <v>-0.246</v>
      </c>
    </row>
    <row r="1331" spans="1:2">
      <c r="A1331" s="2">
        <v>43440</v>
      </c>
      <c r="B1331" s="30">
        <v>-0.246</v>
      </c>
    </row>
    <row r="1332" spans="1:2">
      <c r="A1332" s="2">
        <v>43439</v>
      </c>
      <c r="B1332" s="30">
        <v>-0.246</v>
      </c>
    </row>
    <row r="1333" spans="1:2">
      <c r="A1333" s="2">
        <v>43438</v>
      </c>
      <c r="B1333" s="30">
        <v>-0.247</v>
      </c>
    </row>
    <row r="1334" spans="1:2">
      <c r="A1334" s="2">
        <v>43437</v>
      </c>
      <c r="B1334" s="30">
        <v>-0.248</v>
      </c>
    </row>
    <row r="1335" spans="1:2">
      <c r="A1335" s="2">
        <v>43434</v>
      </c>
      <c r="B1335" s="30">
        <v>-0.251</v>
      </c>
    </row>
    <row r="1336" spans="1:2">
      <c r="A1336" s="2">
        <v>43433</v>
      </c>
      <c r="B1336" s="30">
        <v>-0.253</v>
      </c>
    </row>
    <row r="1337" spans="1:2">
      <c r="A1337" s="2">
        <v>43432</v>
      </c>
      <c r="B1337" s="30">
        <v>-0.25600000000000001</v>
      </c>
    </row>
    <row r="1338" spans="1:2">
      <c r="A1338" s="2">
        <v>43431</v>
      </c>
      <c r="B1338" s="30">
        <v>-0.25600000000000001</v>
      </c>
    </row>
    <row r="1339" spans="1:2">
      <c r="A1339" s="2">
        <v>43430</v>
      </c>
      <c r="B1339" s="30">
        <v>-0.25600000000000001</v>
      </c>
    </row>
    <row r="1340" spans="1:2">
      <c r="A1340" s="2">
        <v>43427</v>
      </c>
      <c r="B1340" s="30">
        <v>-0.25700000000000001</v>
      </c>
    </row>
    <row r="1341" spans="1:2">
      <c r="A1341" s="2">
        <v>43426</v>
      </c>
      <c r="B1341" s="30">
        <v>-0.25700000000000001</v>
      </c>
    </row>
    <row r="1342" spans="1:2">
      <c r="A1342" s="2">
        <v>43425</v>
      </c>
      <c r="B1342" s="30">
        <v>-0.25700000000000001</v>
      </c>
    </row>
    <row r="1343" spans="1:2">
      <c r="A1343" s="2">
        <v>43424</v>
      </c>
      <c r="B1343" s="30">
        <v>-0.25700000000000001</v>
      </c>
    </row>
    <row r="1344" spans="1:2">
      <c r="A1344" s="2">
        <v>43423</v>
      </c>
      <c r="B1344" s="30">
        <v>-0.25700000000000001</v>
      </c>
    </row>
    <row r="1345" spans="1:2">
      <c r="A1345" s="2">
        <v>43420</v>
      </c>
      <c r="B1345" s="30">
        <v>-0.25700000000000001</v>
      </c>
    </row>
    <row r="1346" spans="1:2">
      <c r="A1346" s="2">
        <v>43419</v>
      </c>
      <c r="B1346" s="30">
        <v>-0.25700000000000001</v>
      </c>
    </row>
    <row r="1347" spans="1:2">
      <c r="A1347" s="2">
        <v>43418</v>
      </c>
      <c r="B1347" s="30">
        <v>-0.25700000000000001</v>
      </c>
    </row>
    <row r="1348" spans="1:2">
      <c r="A1348" s="2">
        <v>43417</v>
      </c>
      <c r="B1348" s="30">
        <v>-0.25700000000000001</v>
      </c>
    </row>
    <row r="1349" spans="1:2">
      <c r="A1349" s="2">
        <v>43416</v>
      </c>
      <c r="B1349" s="30">
        <v>-0.25700000000000001</v>
      </c>
    </row>
    <row r="1350" spans="1:2">
      <c r="A1350" s="2">
        <v>43413</v>
      </c>
      <c r="B1350" s="30">
        <v>-0.25700000000000001</v>
      </c>
    </row>
    <row r="1351" spans="1:2">
      <c r="A1351" s="2">
        <v>43412</v>
      </c>
      <c r="B1351" s="30">
        <v>-0.25700000000000001</v>
      </c>
    </row>
    <row r="1352" spans="1:2">
      <c r="A1352" s="2">
        <v>43411</v>
      </c>
      <c r="B1352" s="30">
        <v>-0.25800000000000001</v>
      </c>
    </row>
    <row r="1353" spans="1:2">
      <c r="A1353" s="2">
        <v>43410</v>
      </c>
      <c r="B1353" s="30">
        <v>-0.25800000000000001</v>
      </c>
    </row>
    <row r="1354" spans="1:2">
      <c r="A1354" s="2">
        <v>43409</v>
      </c>
      <c r="B1354" s="30">
        <v>-0.25700000000000001</v>
      </c>
    </row>
    <row r="1355" spans="1:2">
      <c r="A1355" s="2">
        <v>43406</v>
      </c>
      <c r="B1355" s="30">
        <v>-0.25800000000000001</v>
      </c>
    </row>
    <row r="1356" spans="1:2">
      <c r="A1356" s="2">
        <v>43405</v>
      </c>
      <c r="B1356" s="30">
        <v>-0.25800000000000001</v>
      </c>
    </row>
    <row r="1357" spans="1:2">
      <c r="A1357" s="2">
        <v>43404</v>
      </c>
      <c r="B1357" s="30">
        <v>-0.25900000000000001</v>
      </c>
    </row>
    <row r="1358" spans="1:2">
      <c r="A1358" s="2">
        <v>43403</v>
      </c>
      <c r="B1358" s="30">
        <v>-0.25900000000000001</v>
      </c>
    </row>
    <row r="1359" spans="1:2">
      <c r="A1359" s="2">
        <v>43402</v>
      </c>
      <c r="B1359" s="30">
        <v>-0.25900000000000001</v>
      </c>
    </row>
    <row r="1360" spans="1:2">
      <c r="A1360" s="2">
        <v>43399</v>
      </c>
      <c r="B1360" s="30">
        <v>-0.25900000000000001</v>
      </c>
    </row>
    <row r="1361" spans="1:2">
      <c r="A1361" s="2">
        <v>43398</v>
      </c>
      <c r="B1361" s="30">
        <v>-0.25900000000000001</v>
      </c>
    </row>
    <row r="1362" spans="1:2">
      <c r="A1362" s="2">
        <v>43397</v>
      </c>
      <c r="B1362" s="30">
        <v>-0.25900000000000001</v>
      </c>
    </row>
    <row r="1363" spans="1:2">
      <c r="A1363" s="2">
        <v>43396</v>
      </c>
      <c r="B1363" s="30">
        <v>-0.25900000000000001</v>
      </c>
    </row>
    <row r="1364" spans="1:2">
      <c r="A1364" s="2">
        <v>43395</v>
      </c>
      <c r="B1364" s="30">
        <v>-0.26100000000000001</v>
      </c>
    </row>
    <row r="1365" spans="1:2">
      <c r="A1365" s="2">
        <v>43392</v>
      </c>
      <c r="B1365" s="30">
        <v>-0.26200000000000001</v>
      </c>
    </row>
    <row r="1366" spans="1:2">
      <c r="A1366" s="2">
        <v>43391</v>
      </c>
      <c r="B1366" s="30">
        <v>-0.26500000000000001</v>
      </c>
    </row>
    <row r="1367" spans="1:2">
      <c r="A1367" s="2">
        <v>43390</v>
      </c>
      <c r="B1367" s="30">
        <v>-0.26600000000000001</v>
      </c>
    </row>
    <row r="1368" spans="1:2">
      <c r="A1368" s="2">
        <v>43389</v>
      </c>
      <c r="B1368" s="30">
        <v>-0.26500000000000001</v>
      </c>
    </row>
    <row r="1369" spans="1:2">
      <c r="A1369" s="2">
        <v>43388</v>
      </c>
      <c r="B1369" s="30">
        <v>-0.26600000000000001</v>
      </c>
    </row>
    <row r="1370" spans="1:2">
      <c r="A1370" s="2">
        <v>43385</v>
      </c>
      <c r="B1370" s="30">
        <v>-0.26700000000000002</v>
      </c>
    </row>
    <row r="1371" spans="1:2">
      <c r="A1371" s="2">
        <v>43384</v>
      </c>
      <c r="B1371" s="30">
        <v>-0.26700000000000002</v>
      </c>
    </row>
    <row r="1372" spans="1:2">
      <c r="A1372" s="2">
        <v>43383</v>
      </c>
      <c r="B1372" s="30">
        <v>-0.26800000000000002</v>
      </c>
    </row>
    <row r="1373" spans="1:2">
      <c r="A1373" s="2">
        <v>43382</v>
      </c>
      <c r="B1373" s="30">
        <v>-0.26800000000000002</v>
      </c>
    </row>
    <row r="1374" spans="1:2">
      <c r="A1374" s="2">
        <v>43381</v>
      </c>
      <c r="B1374" s="30">
        <v>-0.26700000000000002</v>
      </c>
    </row>
    <row r="1375" spans="1:2">
      <c r="A1375" s="2">
        <v>43378</v>
      </c>
      <c r="B1375" s="30">
        <v>-0.26700000000000002</v>
      </c>
    </row>
    <row r="1376" spans="1:2">
      <c r="A1376" s="2">
        <v>43377</v>
      </c>
      <c r="B1376" s="30">
        <v>-0.26800000000000002</v>
      </c>
    </row>
    <row r="1377" spans="1:2">
      <c r="A1377" s="2">
        <v>43376</v>
      </c>
      <c r="B1377" s="30">
        <v>-0.26700000000000002</v>
      </c>
    </row>
    <row r="1378" spans="1:2">
      <c r="A1378" s="2">
        <v>43375</v>
      </c>
      <c r="B1378" s="30">
        <v>-0.26800000000000002</v>
      </c>
    </row>
    <row r="1379" spans="1:2">
      <c r="A1379" s="2">
        <v>43374</v>
      </c>
      <c r="B1379" s="30">
        <v>-0.26800000000000002</v>
      </c>
    </row>
    <row r="1380" spans="1:2">
      <c r="A1380" s="2">
        <v>43371</v>
      </c>
      <c r="B1380" s="30">
        <v>-0.26800000000000002</v>
      </c>
    </row>
    <row r="1381" spans="1:2">
      <c r="A1381" s="2">
        <v>43370</v>
      </c>
      <c r="B1381" s="30">
        <v>-0.26800000000000002</v>
      </c>
    </row>
    <row r="1382" spans="1:2">
      <c r="A1382" s="2">
        <v>43369</v>
      </c>
      <c r="B1382" s="30">
        <v>-0.26700000000000002</v>
      </c>
    </row>
    <row r="1383" spans="1:2">
      <c r="A1383" s="2">
        <v>43368</v>
      </c>
      <c r="B1383" s="30">
        <v>-0.26700000000000002</v>
      </c>
    </row>
    <row r="1384" spans="1:2">
      <c r="A1384" s="2">
        <v>43367</v>
      </c>
      <c r="B1384" s="30">
        <v>-0.26700000000000002</v>
      </c>
    </row>
    <row r="1385" spans="1:2">
      <c r="A1385" s="2">
        <v>43364</v>
      </c>
      <c r="B1385" s="30">
        <v>-0.26800000000000002</v>
      </c>
    </row>
    <row r="1386" spans="1:2">
      <c r="A1386" s="2">
        <v>43363</v>
      </c>
      <c r="B1386" s="30">
        <v>-0.26800000000000002</v>
      </c>
    </row>
    <row r="1387" spans="1:2">
      <c r="A1387" s="2">
        <v>43362</v>
      </c>
      <c r="B1387" s="30">
        <v>-0.26700000000000002</v>
      </c>
    </row>
    <row r="1388" spans="1:2">
      <c r="A1388" s="2">
        <v>43361</v>
      </c>
      <c r="B1388" s="30">
        <v>-0.26800000000000002</v>
      </c>
    </row>
    <row r="1389" spans="1:2">
      <c r="A1389" s="2">
        <v>43360</v>
      </c>
      <c r="B1389" s="30">
        <v>-0.26800000000000002</v>
      </c>
    </row>
    <row r="1390" spans="1:2">
      <c r="A1390" s="2">
        <v>43357</v>
      </c>
      <c r="B1390" s="30">
        <v>-0.26900000000000002</v>
      </c>
    </row>
    <row r="1391" spans="1:2">
      <c r="A1391" s="2">
        <v>43356</v>
      </c>
      <c r="B1391" s="30">
        <v>-0.26900000000000002</v>
      </c>
    </row>
    <row r="1392" spans="1:2">
      <c r="A1392" s="2">
        <v>43355</v>
      </c>
      <c r="B1392" s="30">
        <v>-0.26900000000000002</v>
      </c>
    </row>
    <row r="1393" spans="1:2">
      <c r="A1393" s="2">
        <v>43354</v>
      </c>
      <c r="B1393" s="30">
        <v>-0.26900000000000002</v>
      </c>
    </row>
    <row r="1394" spans="1:2">
      <c r="A1394" s="2">
        <v>43353</v>
      </c>
      <c r="B1394" s="30">
        <v>-0.26900000000000002</v>
      </c>
    </row>
    <row r="1395" spans="1:2">
      <c r="A1395" s="2">
        <v>43350</v>
      </c>
      <c r="B1395" s="30">
        <v>-0.26900000000000002</v>
      </c>
    </row>
    <row r="1396" spans="1:2">
      <c r="A1396" s="2">
        <v>43349</v>
      </c>
      <c r="B1396" s="30">
        <v>-0.26900000000000002</v>
      </c>
    </row>
    <row r="1397" spans="1:2">
      <c r="A1397" s="2">
        <v>43348</v>
      </c>
      <c r="B1397" s="30">
        <v>-0.26900000000000002</v>
      </c>
    </row>
    <row r="1398" spans="1:2">
      <c r="A1398" s="2">
        <v>43347</v>
      </c>
      <c r="B1398" s="30">
        <v>-0.26900000000000002</v>
      </c>
    </row>
    <row r="1399" spans="1:2">
      <c r="A1399" s="2">
        <v>43346</v>
      </c>
      <c r="B1399" s="30">
        <v>-0.26800000000000002</v>
      </c>
    </row>
    <row r="1400" spans="1:2">
      <c r="A1400" s="2">
        <v>43343</v>
      </c>
      <c r="B1400" s="30">
        <v>-0.26800000000000002</v>
      </c>
    </row>
    <row r="1401" spans="1:2">
      <c r="A1401" s="2">
        <v>43342</v>
      </c>
      <c r="B1401" s="30">
        <v>-0.26800000000000002</v>
      </c>
    </row>
    <row r="1402" spans="1:2">
      <c r="A1402" s="2">
        <v>43341</v>
      </c>
      <c r="B1402" s="30">
        <v>-0.26600000000000001</v>
      </c>
    </row>
    <row r="1403" spans="1:2">
      <c r="A1403" s="2">
        <v>43340</v>
      </c>
      <c r="B1403" s="30">
        <v>-0.26600000000000001</v>
      </c>
    </row>
    <row r="1404" spans="1:2">
      <c r="A1404" s="2">
        <v>43339</v>
      </c>
      <c r="B1404" s="30">
        <v>-0.26500000000000001</v>
      </c>
    </row>
    <row r="1405" spans="1:2">
      <c r="A1405" s="2">
        <v>43336</v>
      </c>
      <c r="B1405" s="30">
        <v>-0.26600000000000001</v>
      </c>
    </row>
    <row r="1406" spans="1:2">
      <c r="A1406" s="2">
        <v>43335</v>
      </c>
      <c r="B1406" s="30">
        <v>-0.26600000000000001</v>
      </c>
    </row>
    <row r="1407" spans="1:2">
      <c r="A1407" s="2">
        <v>43334</v>
      </c>
      <c r="B1407" s="30">
        <v>-0.26600000000000001</v>
      </c>
    </row>
    <row r="1408" spans="1:2">
      <c r="A1408" s="2">
        <v>43333</v>
      </c>
      <c r="B1408" s="30">
        <v>-0.26600000000000001</v>
      </c>
    </row>
    <row r="1409" spans="1:2">
      <c r="A1409" s="2">
        <v>43332</v>
      </c>
      <c r="B1409" s="30">
        <v>-0.26600000000000001</v>
      </c>
    </row>
    <row r="1410" spans="1:2">
      <c r="A1410" s="2">
        <v>43329</v>
      </c>
      <c r="B1410" s="30">
        <v>-0.26600000000000001</v>
      </c>
    </row>
    <row r="1411" spans="1:2">
      <c r="A1411" s="2">
        <v>43328</v>
      </c>
      <c r="B1411" s="30">
        <v>-0.26600000000000001</v>
      </c>
    </row>
    <row r="1412" spans="1:2">
      <c r="A1412" s="2">
        <v>43327</v>
      </c>
      <c r="B1412" s="30">
        <v>-0.26600000000000001</v>
      </c>
    </row>
    <row r="1413" spans="1:2">
      <c r="A1413" s="2">
        <v>43326</v>
      </c>
      <c r="B1413" s="30">
        <v>-0.26600000000000001</v>
      </c>
    </row>
    <row r="1414" spans="1:2">
      <c r="A1414" s="2">
        <v>43325</v>
      </c>
      <c r="B1414" s="30">
        <v>-0.26600000000000001</v>
      </c>
    </row>
    <row r="1415" spans="1:2">
      <c r="A1415" s="2">
        <v>43322</v>
      </c>
      <c r="B1415" s="30">
        <v>-0.26700000000000002</v>
      </c>
    </row>
    <row r="1416" spans="1:2">
      <c r="A1416" s="2">
        <v>43321</v>
      </c>
      <c r="B1416" s="30">
        <v>-0.26600000000000001</v>
      </c>
    </row>
    <row r="1417" spans="1:2">
      <c r="A1417" s="2">
        <v>43320</v>
      </c>
      <c r="B1417" s="30">
        <v>-0.26800000000000002</v>
      </c>
    </row>
    <row r="1418" spans="1:2">
      <c r="A1418" s="2">
        <v>43319</v>
      </c>
      <c r="B1418" s="30">
        <v>-0.26800000000000002</v>
      </c>
    </row>
    <row r="1419" spans="1:2">
      <c r="A1419" s="2">
        <v>43318</v>
      </c>
      <c r="B1419" s="30">
        <v>-0.26800000000000002</v>
      </c>
    </row>
    <row r="1420" spans="1:2">
      <c r="A1420" s="2">
        <v>43315</v>
      </c>
      <c r="B1420" s="30">
        <v>-0.26800000000000002</v>
      </c>
    </row>
    <row r="1421" spans="1:2">
      <c r="A1421" s="2">
        <v>43314</v>
      </c>
      <c r="B1421" s="30">
        <v>-0.26900000000000002</v>
      </c>
    </row>
    <row r="1422" spans="1:2">
      <c r="A1422" s="2">
        <v>43313</v>
      </c>
      <c r="B1422" s="30">
        <v>-0.26900000000000002</v>
      </c>
    </row>
    <row r="1423" spans="1:2">
      <c r="A1423" s="2">
        <v>43312</v>
      </c>
      <c r="B1423" s="30">
        <v>-0.26800000000000002</v>
      </c>
    </row>
    <row r="1424" spans="1:2">
      <c r="A1424" s="2">
        <v>43311</v>
      </c>
      <c r="B1424" s="30">
        <v>-0.26800000000000002</v>
      </c>
    </row>
    <row r="1425" spans="1:2">
      <c r="A1425" s="2">
        <v>43308</v>
      </c>
      <c r="B1425" s="30">
        <v>-0.26900000000000002</v>
      </c>
    </row>
    <row r="1426" spans="1:2">
      <c r="A1426" s="2">
        <v>43307</v>
      </c>
      <c r="B1426" s="30">
        <v>-0.26900000000000002</v>
      </c>
    </row>
    <row r="1427" spans="1:2">
      <c r="A1427" s="2">
        <v>43306</v>
      </c>
      <c r="B1427" s="30">
        <v>-0.26900000000000002</v>
      </c>
    </row>
    <row r="1428" spans="1:2">
      <c r="A1428" s="2">
        <v>43305</v>
      </c>
      <c r="B1428" s="30">
        <v>-0.26900000000000002</v>
      </c>
    </row>
    <row r="1429" spans="1:2">
      <c r="A1429" s="2">
        <v>43304</v>
      </c>
      <c r="B1429" s="30">
        <v>-0.26900000000000002</v>
      </c>
    </row>
    <row r="1430" spans="1:2">
      <c r="A1430" s="2">
        <v>43301</v>
      </c>
      <c r="B1430" s="30">
        <v>-0.26900000000000002</v>
      </c>
    </row>
    <row r="1431" spans="1:2">
      <c r="A1431" s="2">
        <v>43300</v>
      </c>
      <c r="B1431" s="30">
        <v>-0.26900000000000002</v>
      </c>
    </row>
    <row r="1432" spans="1:2">
      <c r="A1432" s="2">
        <v>43299</v>
      </c>
      <c r="B1432" s="30">
        <v>-0.26900000000000002</v>
      </c>
    </row>
    <row r="1433" spans="1:2">
      <c r="A1433" s="2">
        <v>43298</v>
      </c>
      <c r="B1433" s="30">
        <v>-0.26900000000000002</v>
      </c>
    </row>
    <row r="1434" spans="1:2">
      <c r="A1434" s="2">
        <v>43297</v>
      </c>
      <c r="B1434" s="30">
        <v>-0.26900000000000002</v>
      </c>
    </row>
    <row r="1435" spans="1:2">
      <c r="A1435" s="2">
        <v>43294</v>
      </c>
      <c r="B1435" s="30">
        <v>-0.26800000000000002</v>
      </c>
    </row>
    <row r="1436" spans="1:2">
      <c r="A1436" s="2">
        <v>43293</v>
      </c>
      <c r="B1436" s="30">
        <v>-0.27100000000000002</v>
      </c>
    </row>
    <row r="1437" spans="1:2">
      <c r="A1437" s="2">
        <v>43292</v>
      </c>
      <c r="B1437" s="30">
        <v>-0.27100000000000002</v>
      </c>
    </row>
    <row r="1438" spans="1:2">
      <c r="A1438" s="2">
        <v>43291</v>
      </c>
      <c r="B1438" s="30">
        <v>-0.26900000000000002</v>
      </c>
    </row>
    <row r="1439" spans="1:2">
      <c r="A1439" s="2">
        <v>43290</v>
      </c>
      <c r="B1439" s="30">
        <v>-0.27</v>
      </c>
    </row>
    <row r="1440" spans="1:2">
      <c r="A1440" s="2">
        <v>43287</v>
      </c>
      <c r="B1440" s="30">
        <v>-0.27</v>
      </c>
    </row>
    <row r="1441" spans="1:2">
      <c r="A1441" s="2">
        <v>43286</v>
      </c>
      <c r="B1441" s="30">
        <v>-0.26900000000000002</v>
      </c>
    </row>
    <row r="1442" spans="1:2">
      <c r="A1442" s="2">
        <v>43285</v>
      </c>
      <c r="B1442" s="30">
        <v>-0.26900000000000002</v>
      </c>
    </row>
    <row r="1443" spans="1:2">
      <c r="A1443" s="2">
        <v>43284</v>
      </c>
      <c r="B1443" s="30">
        <v>-0.27</v>
      </c>
    </row>
    <row r="1444" spans="1:2">
      <c r="A1444" s="2">
        <v>43283</v>
      </c>
      <c r="B1444" s="30">
        <v>-0.26900000000000002</v>
      </c>
    </row>
    <row r="1445" spans="1:2">
      <c r="A1445" s="2">
        <v>43280</v>
      </c>
      <c r="B1445" s="30">
        <v>-0.27</v>
      </c>
    </row>
    <row r="1446" spans="1:2">
      <c r="A1446" s="2">
        <v>43279</v>
      </c>
      <c r="B1446" s="30">
        <v>-0.27</v>
      </c>
    </row>
    <row r="1447" spans="1:2">
      <c r="A1447" s="2">
        <v>43278</v>
      </c>
      <c r="B1447" s="30">
        <v>-0.27</v>
      </c>
    </row>
    <row r="1448" spans="1:2">
      <c r="A1448" s="2">
        <v>43277</v>
      </c>
      <c r="B1448" s="30">
        <v>-0.27</v>
      </c>
    </row>
    <row r="1449" spans="1:2">
      <c r="A1449" s="2">
        <v>43276</v>
      </c>
      <c r="B1449" s="30">
        <v>-0.26900000000000002</v>
      </c>
    </row>
    <row r="1450" spans="1:2">
      <c r="A1450" s="2">
        <v>43273</v>
      </c>
      <c r="B1450" s="30">
        <v>-0.26800000000000002</v>
      </c>
    </row>
    <row r="1451" spans="1:2">
      <c r="A1451" s="2">
        <v>43272</v>
      </c>
      <c r="B1451" s="30">
        <v>-0.26800000000000002</v>
      </c>
    </row>
    <row r="1452" spans="1:2">
      <c r="A1452" s="2">
        <v>43271</v>
      </c>
      <c r="B1452" s="30">
        <v>-0.26800000000000002</v>
      </c>
    </row>
    <row r="1453" spans="1:2">
      <c r="A1453" s="2">
        <v>43270</v>
      </c>
      <c r="B1453" s="30">
        <v>-0.26800000000000002</v>
      </c>
    </row>
    <row r="1454" spans="1:2">
      <c r="A1454" s="2">
        <v>43269</v>
      </c>
      <c r="B1454" s="30">
        <v>-0.26800000000000002</v>
      </c>
    </row>
    <row r="1455" spans="1:2">
      <c r="A1455" s="2">
        <v>43266</v>
      </c>
      <c r="B1455" s="30">
        <v>-0.26800000000000002</v>
      </c>
    </row>
    <row r="1456" spans="1:2">
      <c r="A1456" s="2">
        <v>43265</v>
      </c>
      <c r="B1456" s="30">
        <v>-0.26800000000000002</v>
      </c>
    </row>
    <row r="1457" spans="1:2">
      <c r="A1457" s="2">
        <v>43264</v>
      </c>
      <c r="B1457" s="30">
        <v>-0.26800000000000002</v>
      </c>
    </row>
    <row r="1458" spans="1:2">
      <c r="A1458" s="2">
        <v>43263</v>
      </c>
      <c r="B1458" s="30">
        <v>-0.26700000000000002</v>
      </c>
    </row>
    <row r="1459" spans="1:2">
      <c r="A1459" s="2">
        <v>43262</v>
      </c>
      <c r="B1459" s="30">
        <v>-0.26700000000000002</v>
      </c>
    </row>
    <row r="1460" spans="1:2">
      <c r="A1460" s="2">
        <v>43259</v>
      </c>
      <c r="B1460" s="30">
        <v>-0.26700000000000002</v>
      </c>
    </row>
    <row r="1461" spans="1:2">
      <c r="A1461" s="2">
        <v>43258</v>
      </c>
      <c r="B1461" s="30">
        <v>-0.26900000000000002</v>
      </c>
    </row>
    <row r="1462" spans="1:2">
      <c r="A1462" s="2">
        <v>43257</v>
      </c>
      <c r="B1462" s="30">
        <v>-0.26900000000000002</v>
      </c>
    </row>
    <row r="1463" spans="1:2">
      <c r="A1463" s="2">
        <v>43256</v>
      </c>
      <c r="B1463" s="30">
        <v>-0.26900000000000002</v>
      </c>
    </row>
    <row r="1464" spans="1:2">
      <c r="A1464" s="2">
        <v>43255</v>
      </c>
      <c r="B1464" s="30">
        <v>-0.26900000000000002</v>
      </c>
    </row>
    <row r="1465" spans="1:2">
      <c r="A1465" s="2">
        <v>43252</v>
      </c>
      <c r="B1465" s="30">
        <v>-0.26900000000000002</v>
      </c>
    </row>
    <row r="1466" spans="1:2">
      <c r="A1466" s="2">
        <v>43251</v>
      </c>
      <c r="B1466" s="30">
        <v>-0.26900000000000002</v>
      </c>
    </row>
    <row r="1467" spans="1:2">
      <c r="A1467" s="2">
        <v>43250</v>
      </c>
      <c r="B1467" s="30">
        <v>-0.26900000000000002</v>
      </c>
    </row>
    <row r="1468" spans="1:2">
      <c r="A1468" s="2">
        <v>43249</v>
      </c>
      <c r="B1468" s="30">
        <v>-0.26900000000000002</v>
      </c>
    </row>
    <row r="1469" spans="1:2">
      <c r="A1469" s="2">
        <v>43248</v>
      </c>
      <c r="B1469" s="30">
        <v>-0.26900000000000002</v>
      </c>
    </row>
    <row r="1470" spans="1:2">
      <c r="A1470" s="2">
        <v>43245</v>
      </c>
      <c r="B1470" s="30">
        <v>-0.27100000000000002</v>
      </c>
    </row>
    <row r="1471" spans="1:2">
      <c r="A1471" s="2">
        <v>43244</v>
      </c>
      <c r="B1471" s="30">
        <v>-0.27100000000000002</v>
      </c>
    </row>
    <row r="1472" spans="1:2">
      <c r="A1472" s="2">
        <v>43243</v>
      </c>
      <c r="B1472" s="30">
        <v>-0.27</v>
      </c>
    </row>
    <row r="1473" spans="1:2">
      <c r="A1473" s="2">
        <v>43242</v>
      </c>
      <c r="B1473" s="30">
        <v>-0.27100000000000002</v>
      </c>
    </row>
    <row r="1474" spans="1:2">
      <c r="A1474" s="2">
        <v>43241</v>
      </c>
      <c r="B1474" s="30">
        <v>-0.27</v>
      </c>
    </row>
    <row r="1475" spans="1:2">
      <c r="A1475" s="2">
        <v>43238</v>
      </c>
      <c r="B1475" s="30">
        <v>-0.27100000000000002</v>
      </c>
    </row>
    <row r="1476" spans="1:2">
      <c r="A1476" s="2">
        <v>43237</v>
      </c>
      <c r="B1476" s="30">
        <v>-0.27</v>
      </c>
    </row>
    <row r="1477" spans="1:2">
      <c r="A1477" s="2">
        <v>43236</v>
      </c>
      <c r="B1477" s="30">
        <v>-0.27200000000000002</v>
      </c>
    </row>
    <row r="1478" spans="1:2">
      <c r="A1478" s="2">
        <v>43235</v>
      </c>
      <c r="B1478" s="30">
        <v>-0.27100000000000002</v>
      </c>
    </row>
    <row r="1479" spans="1:2">
      <c r="A1479" s="2">
        <v>43234</v>
      </c>
      <c r="B1479" s="30">
        <v>-0.27100000000000002</v>
      </c>
    </row>
    <row r="1480" spans="1:2">
      <c r="A1480" s="2">
        <v>43231</v>
      </c>
      <c r="B1480" s="30">
        <v>-0.27100000000000002</v>
      </c>
    </row>
    <row r="1481" spans="1:2">
      <c r="A1481" s="2">
        <v>43230</v>
      </c>
      <c r="B1481" s="30">
        <v>-0.27100000000000002</v>
      </c>
    </row>
    <row r="1482" spans="1:2">
      <c r="A1482" s="2">
        <v>43229</v>
      </c>
      <c r="B1482" s="30">
        <v>-0.26900000000000002</v>
      </c>
    </row>
    <row r="1483" spans="1:2">
      <c r="A1483" s="2">
        <v>43228</v>
      </c>
      <c r="B1483" s="30">
        <v>-0.26900000000000002</v>
      </c>
    </row>
    <row r="1484" spans="1:2">
      <c r="A1484" s="2">
        <v>43227</v>
      </c>
      <c r="B1484" s="30">
        <v>-0.26900000000000002</v>
      </c>
    </row>
    <row r="1485" spans="1:2">
      <c r="A1485" s="2">
        <v>43224</v>
      </c>
      <c r="B1485" s="30">
        <v>-0.26900000000000002</v>
      </c>
    </row>
    <row r="1486" spans="1:2">
      <c r="A1486" s="2">
        <v>43223</v>
      </c>
      <c r="B1486" s="30">
        <v>-0.26900000000000002</v>
      </c>
    </row>
    <row r="1487" spans="1:2">
      <c r="A1487" s="2">
        <v>43222</v>
      </c>
      <c r="B1487" s="30">
        <v>-0.26900000000000002</v>
      </c>
    </row>
    <row r="1488" spans="1:2">
      <c r="A1488" s="2">
        <v>43220</v>
      </c>
      <c r="B1488" s="30">
        <v>-0.26900000000000002</v>
      </c>
    </row>
    <row r="1489" spans="1:2">
      <c r="A1489" s="2">
        <v>43217</v>
      </c>
      <c r="B1489" s="30">
        <v>-0.26900000000000002</v>
      </c>
    </row>
    <row r="1490" spans="1:2">
      <c r="A1490" s="2">
        <v>43216</v>
      </c>
      <c r="B1490" s="30">
        <v>-0.26900000000000002</v>
      </c>
    </row>
    <row r="1491" spans="1:2">
      <c r="A1491" s="2">
        <v>43215</v>
      </c>
      <c r="B1491" s="30">
        <v>-0.27</v>
      </c>
    </row>
    <row r="1492" spans="1:2">
      <c r="A1492" s="2">
        <v>43214</v>
      </c>
      <c r="B1492" s="30">
        <v>-0.27</v>
      </c>
    </row>
    <row r="1493" spans="1:2">
      <c r="A1493" s="2">
        <v>43213</v>
      </c>
      <c r="B1493" s="30">
        <v>-0.27</v>
      </c>
    </row>
    <row r="1494" spans="1:2">
      <c r="A1494" s="2">
        <v>43210</v>
      </c>
      <c r="B1494" s="30">
        <v>-0.27100000000000002</v>
      </c>
    </row>
    <row r="1495" spans="1:2">
      <c r="A1495" s="2">
        <v>43209</v>
      </c>
      <c r="B1495" s="30">
        <v>-0.27</v>
      </c>
    </row>
    <row r="1496" spans="1:2">
      <c r="A1496" s="2">
        <v>43208</v>
      </c>
      <c r="B1496" s="30">
        <v>-0.27100000000000002</v>
      </c>
    </row>
    <row r="1497" spans="1:2">
      <c r="A1497" s="2">
        <v>43207</v>
      </c>
      <c r="B1497" s="30">
        <v>-0.27</v>
      </c>
    </row>
    <row r="1498" spans="1:2">
      <c r="A1498" s="2">
        <v>43206</v>
      </c>
      <c r="B1498" s="30">
        <v>-0.27</v>
      </c>
    </row>
    <row r="1499" spans="1:2">
      <c r="A1499" s="2">
        <v>43203</v>
      </c>
      <c r="B1499" s="30">
        <v>-0.27100000000000002</v>
      </c>
    </row>
    <row r="1500" spans="1:2">
      <c r="A1500" s="2">
        <v>43202</v>
      </c>
      <c r="B1500" s="30">
        <v>-0.27100000000000002</v>
      </c>
    </row>
    <row r="1501" spans="1:2">
      <c r="A1501" s="2">
        <v>43201</v>
      </c>
      <c r="B1501" s="30">
        <v>-0.27</v>
      </c>
    </row>
    <row r="1502" spans="1:2">
      <c r="A1502" s="2">
        <v>43200</v>
      </c>
      <c r="B1502" s="30">
        <v>-0.27100000000000002</v>
      </c>
    </row>
    <row r="1503" spans="1:2">
      <c r="A1503" s="2">
        <v>43199</v>
      </c>
      <c r="B1503" s="30">
        <v>-0.27</v>
      </c>
    </row>
    <row r="1504" spans="1:2">
      <c r="A1504" s="2">
        <v>43196</v>
      </c>
      <c r="B1504" s="30">
        <v>-0.27</v>
      </c>
    </row>
    <row r="1505" spans="1:2">
      <c r="A1505" s="2">
        <v>43195</v>
      </c>
      <c r="B1505" s="30">
        <v>-0.27100000000000002</v>
      </c>
    </row>
    <row r="1506" spans="1:2">
      <c r="A1506" s="2">
        <v>43194</v>
      </c>
      <c r="B1506" s="30">
        <v>-0.27100000000000002</v>
      </c>
    </row>
    <row r="1507" spans="1:2">
      <c r="A1507" s="2">
        <v>43193</v>
      </c>
      <c r="B1507" s="30">
        <v>-0.27</v>
      </c>
    </row>
    <row r="1508" spans="1:2">
      <c r="A1508" s="2">
        <v>43188</v>
      </c>
      <c r="B1508" s="30">
        <v>-0.27100000000000002</v>
      </c>
    </row>
    <row r="1509" spans="1:2">
      <c r="A1509" s="2">
        <v>43187</v>
      </c>
      <c r="B1509" s="30">
        <v>-0.27100000000000002</v>
      </c>
    </row>
    <row r="1510" spans="1:2">
      <c r="A1510" s="2">
        <v>43186</v>
      </c>
      <c r="B1510" s="30">
        <v>-0.27100000000000002</v>
      </c>
    </row>
    <row r="1511" spans="1:2">
      <c r="A1511" s="2">
        <v>43185</v>
      </c>
      <c r="B1511" s="30">
        <v>-0.27100000000000002</v>
      </c>
    </row>
    <row r="1512" spans="1:2">
      <c r="A1512" s="2">
        <v>43182</v>
      </c>
      <c r="B1512" s="30">
        <v>-0.27</v>
      </c>
    </row>
    <row r="1513" spans="1:2">
      <c r="A1513" s="2">
        <v>43181</v>
      </c>
      <c r="B1513" s="30">
        <v>-0.27100000000000002</v>
      </c>
    </row>
    <row r="1514" spans="1:2">
      <c r="A1514" s="2">
        <v>43180</v>
      </c>
      <c r="B1514" s="30">
        <v>-0.27200000000000002</v>
      </c>
    </row>
    <row r="1515" spans="1:2">
      <c r="A1515" s="2">
        <v>43179</v>
      </c>
      <c r="B1515" s="30">
        <v>-0.27300000000000002</v>
      </c>
    </row>
    <row r="1516" spans="1:2">
      <c r="A1516" s="2">
        <v>43178</v>
      </c>
      <c r="B1516" s="30">
        <v>-0.27200000000000002</v>
      </c>
    </row>
    <row r="1517" spans="1:2">
      <c r="A1517" s="2">
        <v>43175</v>
      </c>
      <c r="B1517" s="30">
        <v>-0.27200000000000002</v>
      </c>
    </row>
    <row r="1518" spans="1:2">
      <c r="A1518" s="2">
        <v>43174</v>
      </c>
      <c r="B1518" s="30">
        <v>-0.27100000000000002</v>
      </c>
    </row>
    <row r="1519" spans="1:2">
      <c r="A1519" s="2">
        <v>43173</v>
      </c>
      <c r="B1519" s="30">
        <v>-0.27100000000000002</v>
      </c>
    </row>
    <row r="1520" spans="1:2">
      <c r="A1520" s="2">
        <v>43172</v>
      </c>
      <c r="B1520" s="30">
        <v>-0.27100000000000002</v>
      </c>
    </row>
    <row r="1521" spans="1:2">
      <c r="A1521" s="2">
        <v>43171</v>
      </c>
      <c r="B1521" s="30">
        <v>-0.27100000000000002</v>
      </c>
    </row>
    <row r="1522" spans="1:2">
      <c r="A1522" s="2">
        <v>43168</v>
      </c>
      <c r="B1522" s="30">
        <v>-0.27100000000000002</v>
      </c>
    </row>
    <row r="1523" spans="1:2">
      <c r="A1523" s="2">
        <v>43167</v>
      </c>
      <c r="B1523" s="30">
        <v>-0.27200000000000002</v>
      </c>
    </row>
    <row r="1524" spans="1:2">
      <c r="A1524" s="2">
        <v>43166</v>
      </c>
      <c r="B1524" s="30">
        <v>-0.27200000000000002</v>
      </c>
    </row>
    <row r="1525" spans="1:2">
      <c r="A1525" s="2">
        <v>43165</v>
      </c>
      <c r="B1525" s="30">
        <v>-0.27100000000000002</v>
      </c>
    </row>
    <row r="1526" spans="1:2">
      <c r="A1526" s="2">
        <v>43164</v>
      </c>
      <c r="B1526" s="30">
        <v>-0.27200000000000002</v>
      </c>
    </row>
    <row r="1527" spans="1:2">
      <c r="A1527" s="2">
        <v>43161</v>
      </c>
      <c r="B1527" s="30">
        <v>-0.27100000000000002</v>
      </c>
    </row>
    <row r="1528" spans="1:2">
      <c r="A1528" s="2">
        <v>43160</v>
      </c>
      <c r="B1528" s="30">
        <v>-0.27100000000000002</v>
      </c>
    </row>
    <row r="1529" spans="1:2">
      <c r="A1529" s="2">
        <v>43159</v>
      </c>
      <c r="B1529" s="30">
        <v>-0.27</v>
      </c>
    </row>
    <row r="1530" spans="1:2">
      <c r="A1530" s="2">
        <v>43158</v>
      </c>
      <c r="B1530" s="30">
        <v>-0.27100000000000002</v>
      </c>
    </row>
    <row r="1531" spans="1:2">
      <c r="A1531" s="2">
        <v>43157</v>
      </c>
      <c r="B1531" s="30">
        <v>-0.27100000000000002</v>
      </c>
    </row>
    <row r="1532" spans="1:2">
      <c r="A1532" s="2">
        <v>43154</v>
      </c>
      <c r="B1532" s="30">
        <v>-0.27100000000000002</v>
      </c>
    </row>
    <row r="1533" spans="1:2">
      <c r="A1533" s="2">
        <v>43153</v>
      </c>
      <c r="B1533" s="30">
        <v>-0.27</v>
      </c>
    </row>
    <row r="1534" spans="1:2">
      <c r="A1534" s="2">
        <v>43152</v>
      </c>
      <c r="B1534" s="30">
        <v>-0.27100000000000002</v>
      </c>
    </row>
    <row r="1535" spans="1:2">
      <c r="A1535" s="2">
        <v>43151</v>
      </c>
      <c r="B1535" s="30">
        <v>-0.27300000000000002</v>
      </c>
    </row>
    <row r="1536" spans="1:2">
      <c r="A1536" s="2">
        <v>43150</v>
      </c>
      <c r="B1536" s="30">
        <v>-0.27400000000000002</v>
      </c>
    </row>
    <row r="1537" spans="1:2">
      <c r="A1537" s="2">
        <v>43147</v>
      </c>
      <c r="B1537" s="30">
        <v>-0.27400000000000002</v>
      </c>
    </row>
    <row r="1538" spans="1:2">
      <c r="A1538" s="2">
        <v>43146</v>
      </c>
      <c r="B1538" s="30">
        <v>-0.27600000000000002</v>
      </c>
    </row>
    <row r="1539" spans="1:2">
      <c r="A1539" s="2">
        <v>43145</v>
      </c>
      <c r="B1539" s="30">
        <v>-0.27600000000000002</v>
      </c>
    </row>
    <row r="1540" spans="1:2">
      <c r="A1540" s="2">
        <v>43144</v>
      </c>
      <c r="B1540" s="30">
        <v>-0.27600000000000002</v>
      </c>
    </row>
    <row r="1541" spans="1:2">
      <c r="A1541" s="2">
        <v>43143</v>
      </c>
      <c r="B1541" s="30">
        <v>-0.27800000000000002</v>
      </c>
    </row>
    <row r="1542" spans="1:2">
      <c r="A1542" s="2">
        <v>43140</v>
      </c>
      <c r="B1542" s="30">
        <v>-0.27800000000000002</v>
      </c>
    </row>
    <row r="1543" spans="1:2">
      <c r="A1543" s="2">
        <v>43139</v>
      </c>
      <c r="B1543" s="30">
        <v>-0.27800000000000002</v>
      </c>
    </row>
    <row r="1544" spans="1:2">
      <c r="A1544" s="2">
        <v>43138</v>
      </c>
      <c r="B1544" s="30">
        <v>-0.27800000000000002</v>
      </c>
    </row>
    <row r="1545" spans="1:2">
      <c r="A1545" s="2">
        <v>43137</v>
      </c>
      <c r="B1545" s="30">
        <v>-0.27900000000000003</v>
      </c>
    </row>
    <row r="1546" spans="1:2">
      <c r="A1546" s="2">
        <v>43136</v>
      </c>
      <c r="B1546" s="30">
        <v>-0.27800000000000002</v>
      </c>
    </row>
    <row r="1547" spans="1:2">
      <c r="A1547" s="2">
        <v>43133</v>
      </c>
      <c r="B1547" s="30">
        <v>-0.27800000000000002</v>
      </c>
    </row>
    <row r="1548" spans="1:2">
      <c r="A1548" s="2">
        <v>43132</v>
      </c>
      <c r="B1548" s="30">
        <v>-0.27800000000000002</v>
      </c>
    </row>
    <row r="1549" spans="1:2">
      <c r="A1549" s="2">
        <v>43131</v>
      </c>
      <c r="B1549" s="30">
        <v>-0.27900000000000003</v>
      </c>
    </row>
    <row r="1550" spans="1:2">
      <c r="A1550" s="2">
        <v>43130</v>
      </c>
      <c r="B1550" s="30">
        <v>-0.27800000000000002</v>
      </c>
    </row>
    <row r="1551" spans="1:2">
      <c r="A1551" s="2">
        <v>43129</v>
      </c>
      <c r="B1551" s="30">
        <v>-0.27800000000000002</v>
      </c>
    </row>
    <row r="1552" spans="1:2">
      <c r="A1552" s="2">
        <v>43126</v>
      </c>
      <c r="B1552" s="30">
        <v>-0.27800000000000002</v>
      </c>
    </row>
    <row r="1553" spans="1:2">
      <c r="A1553" s="2">
        <v>43125</v>
      </c>
      <c r="B1553" s="30">
        <v>-0.27800000000000002</v>
      </c>
    </row>
    <row r="1554" spans="1:2">
      <c r="A1554" s="2">
        <v>43124</v>
      </c>
      <c r="B1554" s="30">
        <v>-0.27800000000000002</v>
      </c>
    </row>
    <row r="1555" spans="1:2">
      <c r="A1555" s="2">
        <v>43123</v>
      </c>
      <c r="B1555" s="30">
        <v>-0.27600000000000002</v>
      </c>
    </row>
    <row r="1556" spans="1:2">
      <c r="A1556" s="2">
        <v>43122</v>
      </c>
      <c r="B1556" s="30">
        <v>-0.27700000000000002</v>
      </c>
    </row>
    <row r="1557" spans="1:2">
      <c r="A1557" s="2">
        <v>43119</v>
      </c>
      <c r="B1557" s="30">
        <v>-0.27600000000000002</v>
      </c>
    </row>
    <row r="1558" spans="1:2">
      <c r="A1558" s="2">
        <v>43118</v>
      </c>
      <c r="B1558" s="30">
        <v>-0.27500000000000002</v>
      </c>
    </row>
    <row r="1559" spans="1:2">
      <c r="A1559" s="2">
        <v>43117</v>
      </c>
      <c r="B1559" s="30">
        <v>-0.27400000000000002</v>
      </c>
    </row>
    <row r="1560" spans="1:2">
      <c r="A1560" s="2">
        <v>43116</v>
      </c>
      <c r="B1560" s="30">
        <v>-0.27200000000000002</v>
      </c>
    </row>
    <row r="1561" spans="1:2">
      <c r="A1561" s="2">
        <v>43115</v>
      </c>
      <c r="B1561" s="30">
        <v>-0.27400000000000002</v>
      </c>
    </row>
    <row r="1562" spans="1:2">
      <c r="A1562" s="2">
        <v>43112</v>
      </c>
      <c r="B1562" s="30">
        <v>-0.27100000000000002</v>
      </c>
    </row>
    <row r="1563" spans="1:2">
      <c r="A1563" s="2">
        <v>43111</v>
      </c>
      <c r="B1563" s="30">
        <v>-0.27100000000000002</v>
      </c>
    </row>
    <row r="1564" spans="1:2">
      <c r="A1564" s="2">
        <v>43110</v>
      </c>
      <c r="B1564" s="30">
        <v>-0.27100000000000002</v>
      </c>
    </row>
    <row r="1565" spans="1:2">
      <c r="A1565" s="2">
        <v>43109</v>
      </c>
      <c r="B1565" s="30">
        <v>-0.27100000000000002</v>
      </c>
    </row>
    <row r="1566" spans="1:2">
      <c r="A1566" s="2">
        <v>43108</v>
      </c>
      <c r="B1566" s="30">
        <v>-0.27100000000000002</v>
      </c>
    </row>
    <row r="1567" spans="1:2">
      <c r="A1567" s="2">
        <v>43105</v>
      </c>
      <c r="B1567" s="30">
        <v>-0.27100000000000002</v>
      </c>
    </row>
    <row r="1568" spans="1:2">
      <c r="A1568" s="2">
        <v>43104</v>
      </c>
      <c r="B1568" s="30">
        <v>-0.27100000000000002</v>
      </c>
    </row>
    <row r="1569" spans="1:2">
      <c r="A1569" s="2">
        <v>43103</v>
      </c>
      <c r="B1569" s="30">
        <v>-0.27100000000000002</v>
      </c>
    </row>
    <row r="1570" spans="1:2">
      <c r="A1570" s="2">
        <v>43102</v>
      </c>
      <c r="B1570" s="30">
        <v>-0.27100000000000002</v>
      </c>
    </row>
    <row r="1571" spans="1:2">
      <c r="A1571" s="2">
        <v>43098</v>
      </c>
      <c r="B1571" s="30">
        <v>-0.27100000000000002</v>
      </c>
    </row>
    <row r="1572" spans="1:2">
      <c r="A1572" s="2">
        <v>43097</v>
      </c>
      <c r="B1572" s="30">
        <v>-0.27100000000000002</v>
      </c>
    </row>
    <row r="1573" spans="1:2">
      <c r="A1573" s="2">
        <v>43096</v>
      </c>
      <c r="B1573" s="30">
        <v>-0.27100000000000002</v>
      </c>
    </row>
    <row r="1574" spans="1:2">
      <c r="A1574" s="2">
        <v>43091</v>
      </c>
      <c r="B1574" s="30">
        <v>-0.27100000000000002</v>
      </c>
    </row>
    <row r="1575" spans="1:2">
      <c r="A1575" s="2">
        <v>43090</v>
      </c>
      <c r="B1575" s="30">
        <v>-0.27100000000000002</v>
      </c>
    </row>
    <row r="1576" spans="1:2">
      <c r="A1576" s="2">
        <v>43089</v>
      </c>
      <c r="B1576" s="30">
        <v>-0.27100000000000002</v>
      </c>
    </row>
    <row r="1577" spans="1:2">
      <c r="A1577" s="2">
        <v>43088</v>
      </c>
      <c r="B1577" s="30">
        <v>-0.27400000000000002</v>
      </c>
    </row>
    <row r="1578" spans="1:2">
      <c r="A1578" s="2">
        <v>43087</v>
      </c>
      <c r="B1578" s="30">
        <v>-0.27100000000000002</v>
      </c>
    </row>
    <row r="1579" spans="1:2">
      <c r="A1579" s="2">
        <v>43084</v>
      </c>
      <c r="B1579" s="30">
        <v>-0.27200000000000002</v>
      </c>
    </row>
    <row r="1580" spans="1:2">
      <c r="A1580" s="2">
        <v>43083</v>
      </c>
      <c r="B1580" s="30">
        <v>-0.27100000000000002</v>
      </c>
    </row>
    <row r="1581" spans="1:2">
      <c r="A1581" s="2">
        <v>43082</v>
      </c>
      <c r="B1581" s="30">
        <v>-0.27300000000000002</v>
      </c>
    </row>
    <row r="1582" spans="1:2">
      <c r="A1582" s="2">
        <v>43081</v>
      </c>
      <c r="B1582" s="30">
        <v>-0.27100000000000002</v>
      </c>
    </row>
    <row r="1583" spans="1:2">
      <c r="A1583" s="2">
        <v>43080</v>
      </c>
      <c r="B1583" s="30">
        <v>-0.27100000000000002</v>
      </c>
    </row>
    <row r="1584" spans="1:2">
      <c r="A1584" s="2">
        <v>43077</v>
      </c>
      <c r="B1584" s="30">
        <v>-0.27100000000000002</v>
      </c>
    </row>
    <row r="1585" spans="1:2">
      <c r="A1585" s="2">
        <v>43076</v>
      </c>
      <c r="B1585" s="30">
        <v>-0.27100000000000002</v>
      </c>
    </row>
    <row r="1586" spans="1:2">
      <c r="A1586" s="2">
        <v>43075</v>
      </c>
      <c r="B1586" s="30">
        <v>-0.27100000000000002</v>
      </c>
    </row>
    <row r="1587" spans="1:2">
      <c r="A1587" s="2">
        <v>43074</v>
      </c>
      <c r="B1587" s="30">
        <v>-0.27100000000000002</v>
      </c>
    </row>
    <row r="1588" spans="1:2">
      <c r="A1588" s="2">
        <v>43073</v>
      </c>
      <c r="B1588" s="30">
        <v>-0.27200000000000002</v>
      </c>
    </row>
    <row r="1589" spans="1:2">
      <c r="A1589" s="2">
        <v>43070</v>
      </c>
      <c r="B1589" s="30">
        <v>-0.27100000000000002</v>
      </c>
    </row>
    <row r="1590" spans="1:2">
      <c r="A1590" s="2">
        <v>43069</v>
      </c>
      <c r="B1590" s="30">
        <v>-0.27200000000000002</v>
      </c>
    </row>
    <row r="1591" spans="1:2">
      <c r="A1591" s="2">
        <v>43068</v>
      </c>
      <c r="B1591" s="30">
        <v>-0.27400000000000002</v>
      </c>
    </row>
    <row r="1592" spans="1:2">
      <c r="A1592" s="2">
        <v>43067</v>
      </c>
      <c r="B1592" s="30">
        <v>-0.27400000000000002</v>
      </c>
    </row>
    <row r="1593" spans="1:2">
      <c r="A1593" s="2">
        <v>43066</v>
      </c>
      <c r="B1593" s="30">
        <v>-0.27200000000000002</v>
      </c>
    </row>
    <row r="1594" spans="1:2">
      <c r="A1594" s="2">
        <v>43063</v>
      </c>
      <c r="B1594" s="30">
        <v>-0.27200000000000002</v>
      </c>
    </row>
    <row r="1595" spans="1:2">
      <c r="A1595" s="2">
        <v>43062</v>
      </c>
      <c r="B1595" s="30">
        <v>-0.27100000000000002</v>
      </c>
    </row>
    <row r="1596" spans="1:2">
      <c r="A1596" s="2">
        <v>43061</v>
      </c>
      <c r="B1596" s="30">
        <v>-0.27200000000000002</v>
      </c>
    </row>
    <row r="1597" spans="1:2">
      <c r="A1597" s="2">
        <v>43060</v>
      </c>
      <c r="B1597" s="30">
        <v>-0.27300000000000002</v>
      </c>
    </row>
    <row r="1598" spans="1:2">
      <c r="A1598" s="2">
        <v>43059</v>
      </c>
      <c r="B1598" s="30">
        <v>-0.27400000000000002</v>
      </c>
    </row>
    <row r="1599" spans="1:2">
      <c r="A1599" s="2">
        <v>43056</v>
      </c>
      <c r="B1599" s="30">
        <v>-0.27400000000000002</v>
      </c>
    </row>
    <row r="1600" spans="1:2">
      <c r="A1600" s="2">
        <v>43055</v>
      </c>
      <c r="B1600" s="30">
        <v>-0.27500000000000002</v>
      </c>
    </row>
    <row r="1601" spans="1:2">
      <c r="A1601" s="2">
        <v>43054</v>
      </c>
      <c r="B1601" s="30">
        <v>-0.27500000000000002</v>
      </c>
    </row>
    <row r="1602" spans="1:2">
      <c r="A1602" s="2">
        <v>43053</v>
      </c>
      <c r="B1602" s="30">
        <v>-0.27500000000000002</v>
      </c>
    </row>
    <row r="1603" spans="1:2">
      <c r="A1603" s="2">
        <v>43052</v>
      </c>
      <c r="B1603" s="30">
        <v>-0.27500000000000002</v>
      </c>
    </row>
    <row r="1604" spans="1:2">
      <c r="A1604" s="2">
        <v>43049</v>
      </c>
      <c r="B1604" s="30">
        <v>-0.27500000000000002</v>
      </c>
    </row>
    <row r="1605" spans="1:2">
      <c r="A1605" s="2">
        <v>43048</v>
      </c>
      <c r="B1605" s="30">
        <v>-0.27600000000000002</v>
      </c>
    </row>
    <row r="1606" spans="1:2">
      <c r="A1606" s="2">
        <v>43047</v>
      </c>
      <c r="B1606" s="30">
        <v>-0.27600000000000002</v>
      </c>
    </row>
    <row r="1607" spans="1:2">
      <c r="A1607" s="2">
        <v>43046</v>
      </c>
      <c r="B1607" s="30">
        <v>-0.27500000000000002</v>
      </c>
    </row>
    <row r="1608" spans="1:2">
      <c r="A1608" s="2">
        <v>43045</v>
      </c>
      <c r="B1608" s="30">
        <v>-0.27600000000000002</v>
      </c>
    </row>
    <row r="1609" spans="1:2">
      <c r="A1609" s="2">
        <v>43042</v>
      </c>
      <c r="B1609" s="30">
        <v>-0.27600000000000002</v>
      </c>
    </row>
    <row r="1610" spans="1:2">
      <c r="A1610" s="2">
        <v>43041</v>
      </c>
      <c r="B1610" s="30">
        <v>-0.27600000000000002</v>
      </c>
    </row>
    <row r="1611" spans="1:2">
      <c r="A1611" s="2">
        <v>43040</v>
      </c>
      <c r="B1611" s="30">
        <v>-0.27600000000000002</v>
      </c>
    </row>
    <row r="1612" spans="1:2">
      <c r="A1612" s="2">
        <v>43039</v>
      </c>
      <c r="B1612" s="30">
        <v>-0.27600000000000002</v>
      </c>
    </row>
    <row r="1613" spans="1:2">
      <c r="A1613" s="2">
        <v>43038</v>
      </c>
      <c r="B1613" s="30">
        <v>-0.27600000000000002</v>
      </c>
    </row>
    <row r="1614" spans="1:2">
      <c r="A1614" s="2">
        <v>43035</v>
      </c>
      <c r="B1614" s="30">
        <v>-0.27500000000000002</v>
      </c>
    </row>
    <row r="1615" spans="1:2">
      <c r="A1615" s="2">
        <v>43034</v>
      </c>
      <c r="B1615" s="30">
        <v>-0.27400000000000002</v>
      </c>
    </row>
    <row r="1616" spans="1:2">
      <c r="A1616" s="2">
        <v>43033</v>
      </c>
      <c r="B1616" s="30">
        <v>-0.27400000000000002</v>
      </c>
    </row>
    <row r="1617" spans="1:2">
      <c r="A1617" s="2">
        <v>43032</v>
      </c>
      <c r="B1617" s="30">
        <v>-0.27400000000000002</v>
      </c>
    </row>
    <row r="1618" spans="1:2">
      <c r="A1618" s="2">
        <v>43031</v>
      </c>
      <c r="B1618" s="30">
        <v>-0.27400000000000002</v>
      </c>
    </row>
    <row r="1619" spans="1:2">
      <c r="A1619" s="2">
        <v>43028</v>
      </c>
      <c r="B1619" s="30">
        <v>-0.27400000000000002</v>
      </c>
    </row>
    <row r="1620" spans="1:2">
      <c r="A1620" s="2">
        <v>43027</v>
      </c>
      <c r="B1620" s="30">
        <v>-0.27400000000000002</v>
      </c>
    </row>
    <row r="1621" spans="1:2">
      <c r="A1621" s="2">
        <v>43026</v>
      </c>
      <c r="B1621" s="30">
        <v>-0.27400000000000002</v>
      </c>
    </row>
    <row r="1622" spans="1:2">
      <c r="A1622" s="2">
        <v>43025</v>
      </c>
      <c r="B1622" s="30">
        <v>-0.27400000000000002</v>
      </c>
    </row>
    <row r="1623" spans="1:2">
      <c r="A1623" s="2">
        <v>43024</v>
      </c>
      <c r="B1623" s="30">
        <v>-0.27400000000000002</v>
      </c>
    </row>
    <row r="1624" spans="1:2">
      <c r="A1624" s="2">
        <v>43021</v>
      </c>
      <c r="B1624" s="30">
        <v>-0.27400000000000002</v>
      </c>
    </row>
    <row r="1625" spans="1:2">
      <c r="A1625" s="2">
        <v>43020</v>
      </c>
      <c r="B1625" s="30">
        <v>-0.27400000000000002</v>
      </c>
    </row>
    <row r="1626" spans="1:2">
      <c r="A1626" s="2">
        <v>43019</v>
      </c>
      <c r="B1626" s="30">
        <v>-0.27400000000000002</v>
      </c>
    </row>
    <row r="1627" spans="1:2">
      <c r="A1627" s="2">
        <v>43018</v>
      </c>
      <c r="B1627" s="30">
        <v>-0.27400000000000002</v>
      </c>
    </row>
    <row r="1628" spans="1:2">
      <c r="A1628" s="2">
        <v>43017</v>
      </c>
      <c r="B1628" s="30">
        <v>-0.27400000000000002</v>
      </c>
    </row>
    <row r="1629" spans="1:2">
      <c r="A1629" s="2">
        <v>43014</v>
      </c>
      <c r="B1629" s="30">
        <v>-0.27300000000000002</v>
      </c>
    </row>
    <row r="1630" spans="1:2">
      <c r="A1630" s="2">
        <v>43013</v>
      </c>
      <c r="B1630" s="30">
        <v>-0.27200000000000002</v>
      </c>
    </row>
    <row r="1631" spans="1:2">
      <c r="A1631" s="2">
        <v>43012</v>
      </c>
      <c r="B1631" s="30">
        <v>-0.27300000000000002</v>
      </c>
    </row>
    <row r="1632" spans="1:2">
      <c r="A1632" s="2">
        <v>43011</v>
      </c>
      <c r="B1632" s="30">
        <v>-0.27300000000000002</v>
      </c>
    </row>
    <row r="1633" spans="1:2">
      <c r="A1633" s="2">
        <v>43010</v>
      </c>
      <c r="B1633" s="30">
        <v>-0.27200000000000002</v>
      </c>
    </row>
    <row r="1634" spans="1:2">
      <c r="A1634" s="2">
        <v>43007</v>
      </c>
      <c r="B1634" s="30">
        <v>-0.27300000000000002</v>
      </c>
    </row>
    <row r="1635" spans="1:2">
      <c r="A1635" s="2">
        <v>43006</v>
      </c>
      <c r="B1635" s="30">
        <v>-0.27300000000000002</v>
      </c>
    </row>
    <row r="1636" spans="1:2">
      <c r="A1636" s="2">
        <v>43005</v>
      </c>
      <c r="B1636" s="30">
        <v>-0.27300000000000002</v>
      </c>
    </row>
    <row r="1637" spans="1:2">
      <c r="A1637" s="2">
        <v>43004</v>
      </c>
      <c r="B1637" s="30">
        <v>-0.27300000000000002</v>
      </c>
    </row>
    <row r="1638" spans="1:2">
      <c r="A1638" s="2">
        <v>43003</v>
      </c>
      <c r="B1638" s="30">
        <v>-0.27200000000000002</v>
      </c>
    </row>
    <row r="1639" spans="1:2">
      <c r="A1639" s="2">
        <v>43000</v>
      </c>
      <c r="B1639" s="30">
        <v>-0.27100000000000002</v>
      </c>
    </row>
    <row r="1640" spans="1:2">
      <c r="A1640" s="2">
        <v>42999</v>
      </c>
      <c r="B1640" s="30">
        <v>-0.27200000000000002</v>
      </c>
    </row>
    <row r="1641" spans="1:2">
      <c r="A1641" s="2">
        <v>42998</v>
      </c>
      <c r="B1641" s="30">
        <v>-0.27100000000000002</v>
      </c>
    </row>
    <row r="1642" spans="1:2">
      <c r="A1642" s="2">
        <v>42997</v>
      </c>
      <c r="B1642" s="30">
        <v>-0.27200000000000002</v>
      </c>
    </row>
    <row r="1643" spans="1:2">
      <c r="A1643" s="2">
        <v>42996</v>
      </c>
      <c r="B1643" s="30">
        <v>-0.27100000000000002</v>
      </c>
    </row>
    <row r="1644" spans="1:2">
      <c r="A1644" s="2">
        <v>42993</v>
      </c>
      <c r="B1644" s="30">
        <v>-0.27100000000000002</v>
      </c>
    </row>
    <row r="1645" spans="1:2">
      <c r="A1645" s="2">
        <v>42992</v>
      </c>
      <c r="B1645" s="30">
        <v>-0.27200000000000002</v>
      </c>
    </row>
    <row r="1646" spans="1:2">
      <c r="A1646" s="2">
        <v>42991</v>
      </c>
      <c r="B1646" s="30">
        <v>-0.27200000000000002</v>
      </c>
    </row>
    <row r="1647" spans="1:2">
      <c r="A1647" s="2">
        <v>42990</v>
      </c>
      <c r="B1647" s="30">
        <v>-0.27200000000000002</v>
      </c>
    </row>
    <row r="1648" spans="1:2">
      <c r="A1648" s="2">
        <v>42989</v>
      </c>
      <c r="B1648" s="30">
        <v>-0.27400000000000002</v>
      </c>
    </row>
    <row r="1649" spans="1:2">
      <c r="A1649" s="2">
        <v>42986</v>
      </c>
      <c r="B1649" s="30">
        <v>-0.27500000000000002</v>
      </c>
    </row>
    <row r="1650" spans="1:2">
      <c r="A1650" s="2">
        <v>42985</v>
      </c>
      <c r="B1650" s="30">
        <v>-0.27300000000000002</v>
      </c>
    </row>
    <row r="1651" spans="1:2">
      <c r="A1651" s="2">
        <v>42984</v>
      </c>
      <c r="B1651" s="30">
        <v>-0.27400000000000002</v>
      </c>
    </row>
    <row r="1652" spans="1:2">
      <c r="A1652" s="2">
        <v>42983</v>
      </c>
      <c r="B1652" s="30">
        <v>-0.27400000000000002</v>
      </c>
    </row>
    <row r="1653" spans="1:2">
      <c r="A1653" s="2">
        <v>42982</v>
      </c>
      <c r="B1653" s="30">
        <v>-0.27400000000000002</v>
      </c>
    </row>
    <row r="1654" spans="1:2">
      <c r="A1654" s="2">
        <v>42979</v>
      </c>
      <c r="B1654" s="30">
        <v>-0.27300000000000002</v>
      </c>
    </row>
    <row r="1655" spans="1:2">
      <c r="A1655" s="2">
        <v>42978</v>
      </c>
      <c r="B1655" s="30">
        <v>-0.27300000000000002</v>
      </c>
    </row>
    <row r="1656" spans="1:2">
      <c r="A1656" s="2">
        <v>42977</v>
      </c>
      <c r="B1656" s="30">
        <v>-0.27300000000000002</v>
      </c>
    </row>
    <row r="1657" spans="1:2">
      <c r="A1657" s="2">
        <v>42976</v>
      </c>
      <c r="B1657" s="30">
        <v>-0.27300000000000002</v>
      </c>
    </row>
    <row r="1658" spans="1:2">
      <c r="A1658" s="2">
        <v>42975</v>
      </c>
      <c r="B1658" s="30">
        <v>-0.27300000000000002</v>
      </c>
    </row>
    <row r="1659" spans="1:2">
      <c r="A1659" s="2">
        <v>42972</v>
      </c>
      <c r="B1659" s="30">
        <v>-0.27200000000000002</v>
      </c>
    </row>
    <row r="1660" spans="1:2">
      <c r="A1660" s="2">
        <v>42971</v>
      </c>
      <c r="B1660" s="30">
        <v>-0.27200000000000002</v>
      </c>
    </row>
    <row r="1661" spans="1:2">
      <c r="A1661" s="2">
        <v>42970</v>
      </c>
      <c r="B1661" s="30">
        <v>-0.27300000000000002</v>
      </c>
    </row>
    <row r="1662" spans="1:2">
      <c r="A1662" s="2">
        <v>42969</v>
      </c>
      <c r="B1662" s="30">
        <v>-0.27300000000000002</v>
      </c>
    </row>
    <row r="1663" spans="1:2">
      <c r="A1663" s="2">
        <v>42968</v>
      </c>
      <c r="B1663" s="30">
        <v>-0.27100000000000002</v>
      </c>
    </row>
    <row r="1664" spans="1:2">
      <c r="A1664" s="2">
        <v>42965</v>
      </c>
      <c r="B1664" s="30">
        <v>-0.27100000000000002</v>
      </c>
    </row>
    <row r="1665" spans="1:2">
      <c r="A1665" s="2">
        <v>42964</v>
      </c>
      <c r="B1665" s="30">
        <v>-0.27100000000000002</v>
      </c>
    </row>
    <row r="1666" spans="1:2">
      <c r="A1666" s="2">
        <v>42963</v>
      </c>
      <c r="B1666" s="30">
        <v>-0.27100000000000002</v>
      </c>
    </row>
    <row r="1667" spans="1:2">
      <c r="A1667" s="2">
        <v>42962</v>
      </c>
      <c r="B1667" s="30">
        <v>-0.27100000000000002</v>
      </c>
    </row>
    <row r="1668" spans="1:2">
      <c r="A1668" s="2">
        <v>42961</v>
      </c>
      <c r="B1668" s="30">
        <v>-0.27100000000000002</v>
      </c>
    </row>
    <row r="1669" spans="1:2">
      <c r="A1669" s="2">
        <v>42958</v>
      </c>
      <c r="B1669" s="30">
        <v>-0.27100000000000002</v>
      </c>
    </row>
    <row r="1670" spans="1:2">
      <c r="A1670" s="2">
        <v>42957</v>
      </c>
      <c r="B1670" s="30">
        <v>-0.27100000000000002</v>
      </c>
    </row>
    <row r="1671" spans="1:2">
      <c r="A1671" s="2">
        <v>42956</v>
      </c>
      <c r="B1671" s="30">
        <v>-0.27100000000000002</v>
      </c>
    </row>
    <row r="1672" spans="1:2">
      <c r="A1672" s="2">
        <v>42955</v>
      </c>
      <c r="B1672" s="30">
        <v>-0.26900000000000002</v>
      </c>
    </row>
    <row r="1673" spans="1:2">
      <c r="A1673" s="2">
        <v>42954</v>
      </c>
      <c r="B1673" s="30">
        <v>-0.27</v>
      </c>
    </row>
    <row r="1674" spans="1:2">
      <c r="A1674" s="2">
        <v>42951</v>
      </c>
      <c r="B1674" s="30">
        <v>-0.27100000000000002</v>
      </c>
    </row>
    <row r="1675" spans="1:2">
      <c r="A1675" s="2">
        <v>42950</v>
      </c>
      <c r="B1675" s="30">
        <v>-0.27200000000000002</v>
      </c>
    </row>
    <row r="1676" spans="1:2">
      <c r="A1676" s="2">
        <v>42949</v>
      </c>
      <c r="B1676" s="30">
        <v>-0.27300000000000002</v>
      </c>
    </row>
    <row r="1677" spans="1:2">
      <c r="A1677" s="2">
        <v>42948</v>
      </c>
      <c r="B1677" s="30">
        <v>-0.27200000000000002</v>
      </c>
    </row>
    <row r="1678" spans="1:2">
      <c r="A1678" s="2">
        <v>42947</v>
      </c>
      <c r="B1678" s="30">
        <v>-0.27100000000000002</v>
      </c>
    </row>
    <row r="1679" spans="1:2">
      <c r="A1679" s="2">
        <v>42944</v>
      </c>
      <c r="B1679" s="30">
        <v>-0.27200000000000002</v>
      </c>
    </row>
    <row r="1680" spans="1:2">
      <c r="A1680" s="2">
        <v>42943</v>
      </c>
      <c r="B1680" s="30">
        <v>-0.27200000000000002</v>
      </c>
    </row>
    <row r="1681" spans="1:2">
      <c r="A1681" s="2">
        <v>42942</v>
      </c>
      <c r="B1681" s="30">
        <v>-0.27200000000000002</v>
      </c>
    </row>
    <row r="1682" spans="1:2">
      <c r="A1682" s="2">
        <v>42941</v>
      </c>
      <c r="B1682" s="30">
        <v>-0.27200000000000002</v>
      </c>
    </row>
    <row r="1683" spans="1:2">
      <c r="A1683" s="2">
        <v>42940</v>
      </c>
      <c r="B1683" s="30">
        <v>-0.27100000000000002</v>
      </c>
    </row>
    <row r="1684" spans="1:2">
      <c r="A1684" s="2">
        <v>42937</v>
      </c>
      <c r="B1684" s="30">
        <v>-0.27200000000000002</v>
      </c>
    </row>
    <row r="1685" spans="1:2">
      <c r="A1685" s="2">
        <v>42936</v>
      </c>
      <c r="B1685" s="30">
        <v>-0.27400000000000002</v>
      </c>
    </row>
    <row r="1686" spans="1:2">
      <c r="A1686" s="2">
        <v>42935</v>
      </c>
      <c r="B1686" s="30">
        <v>-0.27400000000000002</v>
      </c>
    </row>
    <row r="1687" spans="1:2">
      <c r="A1687" s="2">
        <v>42934</v>
      </c>
      <c r="B1687" s="30">
        <v>-0.27400000000000002</v>
      </c>
    </row>
    <row r="1688" spans="1:2">
      <c r="A1688" s="2">
        <v>42933</v>
      </c>
      <c r="B1688" s="30">
        <v>-0.27400000000000002</v>
      </c>
    </row>
    <row r="1689" spans="1:2">
      <c r="A1689" s="2">
        <v>42930</v>
      </c>
      <c r="B1689" s="30">
        <v>-0.27300000000000002</v>
      </c>
    </row>
    <row r="1690" spans="1:2">
      <c r="A1690" s="2">
        <v>42929</v>
      </c>
      <c r="B1690" s="30">
        <v>-0.27300000000000002</v>
      </c>
    </row>
    <row r="1691" spans="1:2">
      <c r="A1691" s="2">
        <v>42928</v>
      </c>
      <c r="B1691" s="30">
        <v>-0.27300000000000002</v>
      </c>
    </row>
    <row r="1692" spans="1:2">
      <c r="A1692" s="2">
        <v>42927</v>
      </c>
      <c r="B1692" s="30">
        <v>-0.27300000000000002</v>
      </c>
    </row>
    <row r="1693" spans="1:2">
      <c r="A1693" s="2">
        <v>42926</v>
      </c>
      <c r="B1693" s="30">
        <v>-0.27300000000000002</v>
      </c>
    </row>
    <row r="1694" spans="1:2">
      <c r="A1694" s="2">
        <v>42923</v>
      </c>
      <c r="B1694" s="30">
        <v>-0.27200000000000002</v>
      </c>
    </row>
    <row r="1695" spans="1:2">
      <c r="A1695" s="2">
        <v>42922</v>
      </c>
      <c r="B1695" s="30">
        <v>-0.27300000000000002</v>
      </c>
    </row>
    <row r="1696" spans="1:2">
      <c r="A1696" s="2">
        <v>42921</v>
      </c>
      <c r="B1696" s="30">
        <v>-0.27400000000000002</v>
      </c>
    </row>
    <row r="1697" spans="1:2">
      <c r="A1697" s="2">
        <v>42920</v>
      </c>
      <c r="B1697" s="30">
        <v>-0.27200000000000002</v>
      </c>
    </row>
    <row r="1698" spans="1:2">
      <c r="A1698" s="2">
        <v>42919</v>
      </c>
      <c r="B1698" s="30">
        <v>-0.27100000000000002</v>
      </c>
    </row>
    <row r="1699" spans="1:2">
      <c r="A1699" s="2">
        <v>42916</v>
      </c>
      <c r="B1699" s="30">
        <v>-0.27100000000000002</v>
      </c>
    </row>
    <row r="1700" spans="1:2">
      <c r="A1700" s="2">
        <v>42915</v>
      </c>
      <c r="B1700" s="30">
        <v>-0.27</v>
      </c>
    </row>
    <row r="1701" spans="1:2">
      <c r="A1701" s="2">
        <v>42914</v>
      </c>
      <c r="B1701" s="30">
        <v>-0.27100000000000002</v>
      </c>
    </row>
    <row r="1702" spans="1:2">
      <c r="A1702" s="2">
        <v>42913</v>
      </c>
      <c r="B1702" s="30">
        <v>-0.27300000000000002</v>
      </c>
    </row>
    <row r="1703" spans="1:2">
      <c r="A1703" s="2">
        <v>42912</v>
      </c>
      <c r="B1703" s="30">
        <v>-0.27300000000000002</v>
      </c>
    </row>
    <row r="1704" spans="1:2">
      <c r="A1704" s="2">
        <v>42909</v>
      </c>
      <c r="B1704" s="30">
        <v>-0.27300000000000002</v>
      </c>
    </row>
    <row r="1705" spans="1:2">
      <c r="A1705" s="2">
        <v>42908</v>
      </c>
      <c r="B1705" s="30">
        <v>-0.27200000000000002</v>
      </c>
    </row>
    <row r="1706" spans="1:2">
      <c r="A1706" s="2">
        <v>42907</v>
      </c>
      <c r="B1706" s="30">
        <v>-0.27100000000000002</v>
      </c>
    </row>
    <row r="1707" spans="1:2">
      <c r="A1707" s="2">
        <v>42906</v>
      </c>
      <c r="B1707" s="30">
        <v>-0.27100000000000002</v>
      </c>
    </row>
    <row r="1708" spans="1:2">
      <c r="A1708" s="2">
        <v>42905</v>
      </c>
      <c r="B1708" s="30">
        <v>-0.27100000000000002</v>
      </c>
    </row>
    <row r="1709" spans="1:2">
      <c r="A1709" s="2">
        <v>42902</v>
      </c>
      <c r="B1709" s="30">
        <v>-0.27100000000000002</v>
      </c>
    </row>
    <row r="1710" spans="1:2">
      <c r="A1710" s="2">
        <v>42901</v>
      </c>
      <c r="B1710" s="30">
        <v>-0.27100000000000002</v>
      </c>
    </row>
    <row r="1711" spans="1:2">
      <c r="A1711" s="2">
        <v>42900</v>
      </c>
      <c r="B1711" s="30">
        <v>-0.27100000000000002</v>
      </c>
    </row>
    <row r="1712" spans="1:2">
      <c r="A1712" s="2">
        <v>42899</v>
      </c>
      <c r="B1712" s="30">
        <v>-0.27</v>
      </c>
    </row>
    <row r="1713" spans="1:2">
      <c r="A1713" s="2">
        <v>42898</v>
      </c>
      <c r="B1713" s="30">
        <v>-0.26600000000000001</v>
      </c>
    </row>
    <row r="1714" spans="1:2">
      <c r="A1714" s="2">
        <v>42895</v>
      </c>
      <c r="B1714" s="30">
        <v>-0.26400000000000001</v>
      </c>
    </row>
    <row r="1715" spans="1:2">
      <c r="A1715" s="2">
        <v>42894</v>
      </c>
      <c r="B1715" s="30">
        <v>-0.26</v>
      </c>
    </row>
    <row r="1716" spans="1:2">
      <c r="A1716" s="2">
        <v>42893</v>
      </c>
      <c r="B1716" s="30">
        <v>-0.25900000000000001</v>
      </c>
    </row>
    <row r="1717" spans="1:2">
      <c r="A1717" s="2">
        <v>42892</v>
      </c>
      <c r="B1717" s="30">
        <v>-0.25700000000000001</v>
      </c>
    </row>
    <row r="1718" spans="1:2">
      <c r="A1718" s="2">
        <v>42891</v>
      </c>
      <c r="B1718" s="30">
        <v>-0.25600000000000001</v>
      </c>
    </row>
    <row r="1719" spans="1:2">
      <c r="A1719" s="2">
        <v>42888</v>
      </c>
      <c r="B1719" s="30">
        <v>-0.255</v>
      </c>
    </row>
    <row r="1720" spans="1:2">
      <c r="A1720" s="2">
        <v>42887</v>
      </c>
      <c r="B1720" s="30">
        <v>-0.254</v>
      </c>
    </row>
    <row r="1721" spans="1:2">
      <c r="A1721" s="2">
        <v>42886</v>
      </c>
      <c r="B1721" s="30">
        <v>-0.254</v>
      </c>
    </row>
    <row r="1722" spans="1:2">
      <c r="A1722" s="2">
        <v>42885</v>
      </c>
      <c r="B1722" s="30">
        <v>-0.254</v>
      </c>
    </row>
    <row r="1723" spans="1:2">
      <c r="A1723" s="2">
        <v>42884</v>
      </c>
      <c r="B1723" s="30">
        <v>-0.254</v>
      </c>
    </row>
    <row r="1724" spans="1:2">
      <c r="A1724" s="2">
        <v>42881</v>
      </c>
      <c r="B1724" s="30">
        <v>-0.254</v>
      </c>
    </row>
    <row r="1725" spans="1:2">
      <c r="A1725" s="2">
        <v>42880</v>
      </c>
      <c r="B1725" s="30">
        <v>-0.251</v>
      </c>
    </row>
    <row r="1726" spans="1:2">
      <c r="A1726" s="2">
        <v>42879</v>
      </c>
      <c r="B1726" s="30">
        <v>-0.25</v>
      </c>
    </row>
    <row r="1727" spans="1:2">
      <c r="A1727" s="2">
        <v>42878</v>
      </c>
      <c r="B1727" s="30">
        <v>-0.251</v>
      </c>
    </row>
    <row r="1728" spans="1:2">
      <c r="A1728" s="2">
        <v>42877</v>
      </c>
      <c r="B1728" s="30">
        <v>-0.251</v>
      </c>
    </row>
    <row r="1729" spans="1:2">
      <c r="A1729" s="2">
        <v>42874</v>
      </c>
      <c r="B1729" s="30">
        <v>-0.251</v>
      </c>
    </row>
    <row r="1730" spans="1:2">
      <c r="A1730" s="2">
        <v>42873</v>
      </c>
      <c r="B1730" s="30">
        <v>-0.251</v>
      </c>
    </row>
    <row r="1731" spans="1:2">
      <c r="A1731" s="2">
        <v>42872</v>
      </c>
      <c r="B1731" s="30">
        <v>-0.251</v>
      </c>
    </row>
    <row r="1732" spans="1:2">
      <c r="A1732" s="2">
        <v>42871</v>
      </c>
      <c r="B1732" s="30">
        <v>-0.25</v>
      </c>
    </row>
    <row r="1733" spans="1:2">
      <c r="A1733" s="2">
        <v>42870</v>
      </c>
      <c r="B1733" s="30">
        <v>-0.251</v>
      </c>
    </row>
    <row r="1734" spans="1:2">
      <c r="A1734" s="2">
        <v>42867</v>
      </c>
      <c r="B1734" s="30">
        <v>-0.251</v>
      </c>
    </row>
    <row r="1735" spans="1:2">
      <c r="A1735" s="2">
        <v>42866</v>
      </c>
      <c r="B1735" s="30">
        <v>-0.25</v>
      </c>
    </row>
    <row r="1736" spans="1:2">
      <c r="A1736" s="2">
        <v>42865</v>
      </c>
      <c r="B1736" s="30">
        <v>-0.249</v>
      </c>
    </row>
    <row r="1737" spans="1:2">
      <c r="A1737" s="2">
        <v>42864</v>
      </c>
      <c r="B1737" s="30">
        <v>-0.249</v>
      </c>
    </row>
    <row r="1738" spans="1:2">
      <c r="A1738" s="2">
        <v>42863</v>
      </c>
      <c r="B1738" s="30">
        <v>-0.249</v>
      </c>
    </row>
    <row r="1739" spans="1:2">
      <c r="A1739" s="2">
        <v>42860</v>
      </c>
      <c r="B1739" s="30">
        <v>-0.248</v>
      </c>
    </row>
    <row r="1740" spans="1:2">
      <c r="A1740" s="2">
        <v>42859</v>
      </c>
      <c r="B1740" s="30">
        <v>-0.25</v>
      </c>
    </row>
    <row r="1741" spans="1:2">
      <c r="A1741" s="2">
        <v>42858</v>
      </c>
      <c r="B1741" s="30">
        <v>-0.251</v>
      </c>
    </row>
    <row r="1742" spans="1:2">
      <c r="A1742" s="2">
        <v>42857</v>
      </c>
      <c r="B1742" s="30">
        <v>-0.249</v>
      </c>
    </row>
    <row r="1743" spans="1:2">
      <c r="A1743" s="2">
        <v>42853</v>
      </c>
      <c r="B1743" s="30">
        <v>-0.249</v>
      </c>
    </row>
    <row r="1744" spans="1:2">
      <c r="A1744" s="2">
        <v>42852</v>
      </c>
      <c r="B1744" s="30">
        <v>-0.248</v>
      </c>
    </row>
    <row r="1745" spans="1:2">
      <c r="A1745" s="2">
        <v>42851</v>
      </c>
      <c r="B1745" s="30">
        <v>-0.248</v>
      </c>
    </row>
    <row r="1746" spans="1:2">
      <c r="A1746" s="2">
        <v>42850</v>
      </c>
      <c r="B1746" s="30">
        <v>-0.248</v>
      </c>
    </row>
    <row r="1747" spans="1:2">
      <c r="A1747" s="2">
        <v>42849</v>
      </c>
      <c r="B1747" s="30">
        <v>-0.247</v>
      </c>
    </row>
    <row r="1748" spans="1:2">
      <c r="A1748" s="2">
        <v>42846</v>
      </c>
      <c r="B1748" s="30">
        <v>-0.249</v>
      </c>
    </row>
    <row r="1749" spans="1:2">
      <c r="A1749" s="2">
        <v>42845</v>
      </c>
      <c r="B1749" s="30">
        <v>-0.249</v>
      </c>
    </row>
    <row r="1750" spans="1:2">
      <c r="A1750" s="2">
        <v>42844</v>
      </c>
      <c r="B1750" s="30">
        <v>-0.251</v>
      </c>
    </row>
    <row r="1751" spans="1:2">
      <c r="A1751" s="2">
        <v>42843</v>
      </c>
      <c r="B1751" s="30">
        <v>-0.25</v>
      </c>
    </row>
    <row r="1752" spans="1:2">
      <c r="A1752" s="2">
        <v>42838</v>
      </c>
      <c r="B1752" s="30">
        <v>-0.246</v>
      </c>
    </row>
    <row r="1753" spans="1:2">
      <c r="A1753" s="2">
        <v>42837</v>
      </c>
      <c r="B1753" s="30">
        <v>-0.24199999999999999</v>
      </c>
    </row>
    <row r="1754" spans="1:2">
      <c r="A1754" s="2">
        <v>42836</v>
      </c>
      <c r="B1754" s="30">
        <v>-0.24199999999999999</v>
      </c>
    </row>
    <row r="1755" spans="1:2">
      <c r="A1755" s="2">
        <v>42835</v>
      </c>
      <c r="B1755" s="30">
        <v>-0.24099999999999999</v>
      </c>
    </row>
    <row r="1756" spans="1:2">
      <c r="A1756" s="2">
        <v>42832</v>
      </c>
      <c r="B1756" s="30">
        <v>-0.24099999999999999</v>
      </c>
    </row>
    <row r="1757" spans="1:2">
      <c r="A1757" s="2">
        <v>42831</v>
      </c>
      <c r="B1757" s="30">
        <v>-0.24199999999999999</v>
      </c>
    </row>
    <row r="1758" spans="1:2">
      <c r="A1758" s="2">
        <v>42830</v>
      </c>
      <c r="B1758" s="30">
        <v>-0.24099999999999999</v>
      </c>
    </row>
    <row r="1759" spans="1:2">
      <c r="A1759" s="2">
        <v>42829</v>
      </c>
      <c r="B1759" s="30">
        <v>-0.24199999999999999</v>
      </c>
    </row>
    <row r="1760" spans="1:2">
      <c r="A1760" s="2">
        <v>42828</v>
      </c>
      <c r="B1760" s="30">
        <v>-0.24299999999999999</v>
      </c>
    </row>
    <row r="1761" spans="1:2">
      <c r="A1761" s="2">
        <v>42825</v>
      </c>
      <c r="B1761" s="30">
        <v>-0.24099999999999999</v>
      </c>
    </row>
    <row r="1762" spans="1:2">
      <c r="A1762" s="2">
        <v>42824</v>
      </c>
      <c r="B1762" s="30">
        <v>-0.24099999999999999</v>
      </c>
    </row>
    <row r="1763" spans="1:2">
      <c r="A1763" s="2">
        <v>42823</v>
      </c>
      <c r="B1763" s="30">
        <v>-0.24199999999999999</v>
      </c>
    </row>
    <row r="1764" spans="1:2">
      <c r="A1764" s="2">
        <v>42822</v>
      </c>
      <c r="B1764" s="30">
        <v>-0.24199999999999999</v>
      </c>
    </row>
    <row r="1765" spans="1:2">
      <c r="A1765" s="2">
        <v>42821</v>
      </c>
      <c r="B1765" s="30">
        <v>-0.24199999999999999</v>
      </c>
    </row>
    <row r="1766" spans="1:2">
      <c r="A1766" s="2">
        <v>42818</v>
      </c>
      <c r="B1766" s="30">
        <v>-0.24199999999999999</v>
      </c>
    </row>
    <row r="1767" spans="1:2">
      <c r="A1767" s="2">
        <v>42817</v>
      </c>
      <c r="B1767" s="30">
        <v>-0.24199999999999999</v>
      </c>
    </row>
    <row r="1768" spans="1:2">
      <c r="A1768" s="2">
        <v>42816</v>
      </c>
      <c r="B1768" s="30">
        <v>-0.24199999999999999</v>
      </c>
    </row>
    <row r="1769" spans="1:2">
      <c r="A1769" s="2">
        <v>42815</v>
      </c>
      <c r="B1769" s="30">
        <v>-0.24099999999999999</v>
      </c>
    </row>
    <row r="1770" spans="1:2">
      <c r="A1770" s="2">
        <v>42814</v>
      </c>
      <c r="B1770" s="30">
        <v>-0.24099999999999999</v>
      </c>
    </row>
    <row r="1771" spans="1:2">
      <c r="A1771" s="2">
        <v>42811</v>
      </c>
      <c r="B1771" s="30">
        <v>-0.24099999999999999</v>
      </c>
    </row>
    <row r="1772" spans="1:2">
      <c r="A1772" s="2">
        <v>42810</v>
      </c>
      <c r="B1772" s="30">
        <v>-0.24099999999999999</v>
      </c>
    </row>
    <row r="1773" spans="1:2">
      <c r="A1773" s="2">
        <v>42809</v>
      </c>
      <c r="B1773" s="30">
        <v>-0.24099999999999999</v>
      </c>
    </row>
    <row r="1774" spans="1:2">
      <c r="A1774" s="2">
        <v>42808</v>
      </c>
      <c r="B1774" s="30">
        <v>-0.24099999999999999</v>
      </c>
    </row>
    <row r="1775" spans="1:2">
      <c r="A1775" s="2">
        <v>42807</v>
      </c>
      <c r="B1775" s="30">
        <v>-0.24099999999999999</v>
      </c>
    </row>
    <row r="1776" spans="1:2">
      <c r="A1776" s="2">
        <v>42804</v>
      </c>
      <c r="B1776" s="30">
        <v>-0.24099999999999999</v>
      </c>
    </row>
    <row r="1777" spans="1:2">
      <c r="A1777" s="2">
        <v>42803</v>
      </c>
      <c r="B1777" s="30">
        <v>-0.24099999999999999</v>
      </c>
    </row>
    <row r="1778" spans="1:2">
      <c r="A1778" s="2">
        <v>42802</v>
      </c>
      <c r="B1778" s="30">
        <v>-0.24099999999999999</v>
      </c>
    </row>
    <row r="1779" spans="1:2">
      <c r="A1779" s="2">
        <v>42801</v>
      </c>
      <c r="B1779" s="30">
        <v>-0.24</v>
      </c>
    </row>
    <row r="1780" spans="1:2">
      <c r="A1780" s="2">
        <v>42800</v>
      </c>
      <c r="B1780" s="30">
        <v>-0.24099999999999999</v>
      </c>
    </row>
    <row r="1781" spans="1:2">
      <c r="A1781" s="2">
        <v>42797</v>
      </c>
      <c r="B1781" s="30">
        <v>-0.23699999999999999</v>
      </c>
    </row>
    <row r="1782" spans="1:2">
      <c r="A1782" s="2">
        <v>42796</v>
      </c>
      <c r="B1782" s="30">
        <v>-0.23799999999999999</v>
      </c>
    </row>
    <row r="1783" spans="1:2">
      <c r="A1783" s="2">
        <v>42795</v>
      </c>
      <c r="B1783" s="30">
        <v>-0.23699999999999999</v>
      </c>
    </row>
    <row r="1784" spans="1:2">
      <c r="A1784" s="2">
        <v>42794</v>
      </c>
      <c r="B1784" s="30">
        <v>-0.23899999999999999</v>
      </c>
    </row>
    <row r="1785" spans="1:2">
      <c r="A1785" s="2">
        <v>42793</v>
      </c>
      <c r="B1785" s="30">
        <v>-0.23799999999999999</v>
      </c>
    </row>
    <row r="1786" spans="1:2">
      <c r="A1786" s="2">
        <v>42790</v>
      </c>
      <c r="B1786" s="30">
        <v>-0.23799999999999999</v>
      </c>
    </row>
    <row r="1787" spans="1:2">
      <c r="A1787" s="2">
        <v>42789</v>
      </c>
      <c r="B1787" s="30">
        <v>-0.23799999999999999</v>
      </c>
    </row>
    <row r="1788" spans="1:2">
      <c r="A1788" s="2">
        <v>42788</v>
      </c>
      <c r="B1788" s="30">
        <v>-0.23899999999999999</v>
      </c>
    </row>
    <row r="1789" spans="1:2">
      <c r="A1789" s="2">
        <v>42787</v>
      </c>
      <c r="B1789" s="30">
        <v>-0.23799999999999999</v>
      </c>
    </row>
    <row r="1790" spans="1:2">
      <c r="A1790" s="2">
        <v>42786</v>
      </c>
      <c r="B1790" s="30">
        <v>-0.23799999999999999</v>
      </c>
    </row>
    <row r="1791" spans="1:2">
      <c r="A1791" s="2">
        <v>42783</v>
      </c>
      <c r="B1791" s="30">
        <v>-0.23899999999999999</v>
      </c>
    </row>
    <row r="1792" spans="1:2">
      <c r="A1792" s="2">
        <v>42782</v>
      </c>
      <c r="B1792" s="30">
        <v>-0.23899999999999999</v>
      </c>
    </row>
    <row r="1793" spans="1:2">
      <c r="A1793" s="2">
        <v>42781</v>
      </c>
      <c r="B1793" s="30">
        <v>-0.24099999999999999</v>
      </c>
    </row>
    <row r="1794" spans="1:2">
      <c r="A1794" s="2">
        <v>42780</v>
      </c>
      <c r="B1794" s="30">
        <v>-0.24099999999999999</v>
      </c>
    </row>
    <row r="1795" spans="1:2">
      <c r="A1795" s="2">
        <v>42779</v>
      </c>
      <c r="B1795" s="30">
        <v>-0.24</v>
      </c>
    </row>
    <row r="1796" spans="1:2">
      <c r="A1796" s="2">
        <v>42776</v>
      </c>
      <c r="B1796" s="30">
        <v>-0.24</v>
      </c>
    </row>
    <row r="1797" spans="1:2">
      <c r="A1797" s="2">
        <v>42775</v>
      </c>
      <c r="B1797" s="30">
        <v>-0.24099999999999999</v>
      </c>
    </row>
    <row r="1798" spans="1:2">
      <c r="A1798" s="2">
        <v>42774</v>
      </c>
      <c r="B1798" s="30">
        <v>-0.24199999999999999</v>
      </c>
    </row>
    <row r="1799" spans="1:2">
      <c r="A1799" s="2">
        <v>42773</v>
      </c>
      <c r="B1799" s="30">
        <v>-0.24399999999999999</v>
      </c>
    </row>
    <row r="1800" spans="1:2">
      <c r="A1800" s="2">
        <v>42772</v>
      </c>
      <c r="B1800" s="30">
        <v>-0.24399999999999999</v>
      </c>
    </row>
    <row r="1801" spans="1:2">
      <c r="A1801" s="2">
        <v>42769</v>
      </c>
      <c r="B1801" s="30">
        <v>-0.24399999999999999</v>
      </c>
    </row>
    <row r="1802" spans="1:2">
      <c r="A1802" s="2">
        <v>42768</v>
      </c>
      <c r="B1802" s="30">
        <v>-0.24399999999999999</v>
      </c>
    </row>
    <row r="1803" spans="1:2">
      <c r="A1803" s="2">
        <v>42767</v>
      </c>
      <c r="B1803" s="30">
        <v>-0.24399999999999999</v>
      </c>
    </row>
    <row r="1804" spans="1:2">
      <c r="A1804" s="2">
        <v>42766</v>
      </c>
      <c r="B1804" s="30">
        <v>-0.24299999999999999</v>
      </c>
    </row>
    <row r="1805" spans="1:2">
      <c r="A1805" s="2">
        <v>42765</v>
      </c>
      <c r="B1805" s="30">
        <v>-0.24399999999999999</v>
      </c>
    </row>
    <row r="1806" spans="1:2">
      <c r="A1806" s="2">
        <v>42762</v>
      </c>
      <c r="B1806" s="30">
        <v>-0.24299999999999999</v>
      </c>
    </row>
    <row r="1807" spans="1:2">
      <c r="A1807" s="2">
        <v>42761</v>
      </c>
      <c r="B1807" s="30">
        <v>-0.24399999999999999</v>
      </c>
    </row>
    <row r="1808" spans="1:2">
      <c r="A1808" s="2">
        <v>42760</v>
      </c>
      <c r="B1808" s="30">
        <v>-0.24199999999999999</v>
      </c>
    </row>
    <row r="1809" spans="1:2">
      <c r="A1809" s="2">
        <v>42759</v>
      </c>
      <c r="B1809" s="30">
        <v>-0.24199999999999999</v>
      </c>
    </row>
    <row r="1810" spans="1:2">
      <c r="A1810" s="2">
        <v>42758</v>
      </c>
      <c r="B1810" s="30">
        <v>-0.24099999999999999</v>
      </c>
    </row>
    <row r="1811" spans="1:2">
      <c r="A1811" s="2">
        <v>42755</v>
      </c>
      <c r="B1811" s="30">
        <v>-0.24099999999999999</v>
      </c>
    </row>
    <row r="1812" spans="1:2">
      <c r="A1812" s="2">
        <v>42754</v>
      </c>
      <c r="B1812" s="30">
        <v>-0.24</v>
      </c>
    </row>
    <row r="1813" spans="1:2">
      <c r="A1813" s="2">
        <v>42753</v>
      </c>
      <c r="B1813" s="30">
        <v>-0.24</v>
      </c>
    </row>
    <row r="1814" spans="1:2">
      <c r="A1814" s="2">
        <v>42752</v>
      </c>
      <c r="B1814" s="30">
        <v>-0.23899999999999999</v>
      </c>
    </row>
    <row r="1815" spans="1:2">
      <c r="A1815" s="2">
        <v>42751</v>
      </c>
      <c r="B1815" s="30">
        <v>-0.23799999999999999</v>
      </c>
    </row>
    <row r="1816" spans="1:2">
      <c r="A1816" s="2">
        <v>42748</v>
      </c>
      <c r="B1816" s="30">
        <v>-0.23599999999999999</v>
      </c>
    </row>
    <row r="1817" spans="1:2">
      <c r="A1817" s="2">
        <v>42747</v>
      </c>
      <c r="B1817" s="30">
        <v>-0.23400000000000001</v>
      </c>
    </row>
    <row r="1818" spans="1:2">
      <c r="A1818" s="2">
        <v>42746</v>
      </c>
      <c r="B1818" s="30">
        <v>-0.23300000000000001</v>
      </c>
    </row>
    <row r="1819" spans="1:2">
      <c r="A1819" s="2">
        <v>42745</v>
      </c>
      <c r="B1819" s="30">
        <v>-0.23200000000000001</v>
      </c>
    </row>
    <row r="1820" spans="1:2">
      <c r="A1820" s="2">
        <v>42744</v>
      </c>
      <c r="B1820" s="30">
        <v>-0.23</v>
      </c>
    </row>
    <row r="1821" spans="1:2">
      <c r="A1821" s="2">
        <v>42741</v>
      </c>
      <c r="B1821" s="30">
        <v>-0.22900000000000001</v>
      </c>
    </row>
    <row r="1822" spans="1:2">
      <c r="A1822" s="2">
        <v>42740</v>
      </c>
      <c r="B1822" s="30">
        <v>-0.22600000000000001</v>
      </c>
    </row>
    <row r="1823" spans="1:2">
      <c r="A1823" s="2">
        <v>42739</v>
      </c>
      <c r="B1823" s="30">
        <v>-0.224</v>
      </c>
    </row>
    <row r="1824" spans="1:2">
      <c r="A1824" s="2">
        <v>42738</v>
      </c>
      <c r="B1824" s="30">
        <v>-0.221</v>
      </c>
    </row>
    <row r="1825" spans="1:2">
      <c r="A1825" s="2">
        <v>42737</v>
      </c>
      <c r="B1825" s="30">
        <v>-0.22</v>
      </c>
    </row>
    <row r="1826" spans="1:2">
      <c r="A1826" s="2">
        <v>42734</v>
      </c>
      <c r="B1826" s="30">
        <v>-0.221</v>
      </c>
    </row>
    <row r="1827" spans="1:2">
      <c r="A1827" s="2">
        <v>42733</v>
      </c>
      <c r="B1827" s="30">
        <v>-0.221</v>
      </c>
    </row>
    <row r="1828" spans="1:2">
      <c r="A1828" s="2">
        <v>42732</v>
      </c>
      <c r="B1828" s="30">
        <v>-0.221</v>
      </c>
    </row>
    <row r="1829" spans="1:2">
      <c r="A1829" s="2">
        <v>42731</v>
      </c>
      <c r="B1829" s="30">
        <v>-0.22</v>
      </c>
    </row>
    <row r="1830" spans="1:2">
      <c r="A1830" s="2">
        <v>42727</v>
      </c>
      <c r="B1830" s="30">
        <v>-0.217</v>
      </c>
    </row>
    <row r="1831" spans="1:2">
      <c r="A1831" s="2">
        <v>42726</v>
      </c>
      <c r="B1831" s="30">
        <v>-0.216</v>
      </c>
    </row>
    <row r="1832" spans="1:2">
      <c r="A1832" s="2">
        <v>42725</v>
      </c>
      <c r="B1832" s="30">
        <v>-0.216</v>
      </c>
    </row>
    <row r="1833" spans="1:2">
      <c r="A1833" s="2">
        <v>42724</v>
      </c>
      <c r="B1833" s="30">
        <v>-0.218</v>
      </c>
    </row>
    <row r="1834" spans="1:2">
      <c r="A1834" s="2">
        <v>42723</v>
      </c>
      <c r="B1834" s="30">
        <v>-0.216</v>
      </c>
    </row>
    <row r="1835" spans="1:2">
      <c r="A1835" s="2">
        <v>42720</v>
      </c>
      <c r="B1835" s="30">
        <v>-0.216</v>
      </c>
    </row>
    <row r="1836" spans="1:2">
      <c r="A1836" s="2">
        <v>42719</v>
      </c>
      <c r="B1836" s="30">
        <v>-0.217</v>
      </c>
    </row>
    <row r="1837" spans="1:2">
      <c r="A1837" s="2">
        <v>42718</v>
      </c>
      <c r="B1837" s="30">
        <v>-0.217</v>
      </c>
    </row>
    <row r="1838" spans="1:2">
      <c r="A1838" s="2">
        <v>42717</v>
      </c>
      <c r="B1838" s="30">
        <v>-0.218</v>
      </c>
    </row>
    <row r="1839" spans="1:2">
      <c r="A1839" s="2">
        <v>42716</v>
      </c>
      <c r="B1839" s="30">
        <v>-0.217</v>
      </c>
    </row>
    <row r="1840" spans="1:2">
      <c r="A1840" s="2">
        <v>42713</v>
      </c>
      <c r="B1840" s="30">
        <v>-0.217</v>
      </c>
    </row>
    <row r="1841" spans="1:2">
      <c r="A1841" s="2">
        <v>42712</v>
      </c>
      <c r="B1841" s="30">
        <v>-0.217</v>
      </c>
    </row>
    <row r="1842" spans="1:2">
      <c r="A1842" s="2">
        <v>42711</v>
      </c>
      <c r="B1842" s="30">
        <v>-0.217</v>
      </c>
    </row>
    <row r="1843" spans="1:2">
      <c r="A1843" s="2">
        <v>42710</v>
      </c>
      <c r="B1843" s="30">
        <v>-0.219</v>
      </c>
    </row>
    <row r="1844" spans="1:2">
      <c r="A1844" s="2">
        <v>42709</v>
      </c>
      <c r="B1844" s="30">
        <v>-0.218</v>
      </c>
    </row>
    <row r="1845" spans="1:2">
      <c r="A1845" s="2">
        <v>42706</v>
      </c>
      <c r="B1845" s="30">
        <v>-0.218</v>
      </c>
    </row>
    <row r="1846" spans="1:2">
      <c r="A1846" s="2">
        <v>42705</v>
      </c>
      <c r="B1846" s="30">
        <v>-0.219</v>
      </c>
    </row>
    <row r="1847" spans="1:2">
      <c r="A1847" s="2">
        <v>42704</v>
      </c>
      <c r="B1847" s="30">
        <v>-0.219</v>
      </c>
    </row>
    <row r="1848" spans="1:2">
      <c r="A1848" s="2">
        <v>42703</v>
      </c>
      <c r="B1848" s="30">
        <v>-0.219</v>
      </c>
    </row>
    <row r="1849" spans="1:2">
      <c r="A1849" s="2">
        <v>42702</v>
      </c>
      <c r="B1849" s="30">
        <v>-0.219</v>
      </c>
    </row>
    <row r="1850" spans="1:2">
      <c r="A1850" s="2">
        <v>42699</v>
      </c>
      <c r="B1850" s="30">
        <v>-0.219</v>
      </c>
    </row>
    <row r="1851" spans="1:2">
      <c r="A1851" s="2">
        <v>42698</v>
      </c>
      <c r="B1851" s="30">
        <v>-0.219</v>
      </c>
    </row>
    <row r="1852" spans="1:2">
      <c r="A1852" s="2">
        <v>42696</v>
      </c>
      <c r="B1852" s="30">
        <v>-0.22</v>
      </c>
    </row>
    <row r="1853" spans="1:2">
      <c r="A1853" s="2">
        <v>42695</v>
      </c>
      <c r="B1853" s="30">
        <v>-0.219</v>
      </c>
    </row>
    <row r="1854" spans="1:2">
      <c r="A1854" s="2">
        <v>42692</v>
      </c>
      <c r="B1854" s="30">
        <v>-0.217</v>
      </c>
    </row>
    <row r="1855" spans="1:2">
      <c r="A1855" s="2">
        <v>42691</v>
      </c>
      <c r="B1855" s="30">
        <v>-0.215</v>
      </c>
    </row>
    <row r="1856" spans="1:2">
      <c r="A1856" s="2">
        <v>42690</v>
      </c>
      <c r="B1856" s="30">
        <v>-0.214</v>
      </c>
    </row>
    <row r="1857" spans="1:2">
      <c r="A1857" s="2">
        <v>42689</v>
      </c>
      <c r="B1857" s="30">
        <v>-0.21099999999999999</v>
      </c>
    </row>
    <row r="1858" spans="1:2">
      <c r="A1858" s="2">
        <v>42688</v>
      </c>
      <c r="B1858" s="30">
        <v>-0.21099999999999999</v>
      </c>
    </row>
    <row r="1859" spans="1:2">
      <c r="A1859" s="2">
        <v>42685</v>
      </c>
      <c r="B1859" s="30">
        <v>-0.21</v>
      </c>
    </row>
    <row r="1860" spans="1:2">
      <c r="A1860" s="2">
        <v>42684</v>
      </c>
      <c r="B1860" s="30">
        <v>-0.21099999999999999</v>
      </c>
    </row>
    <row r="1861" spans="1:2">
      <c r="A1861" s="2">
        <v>42683</v>
      </c>
      <c r="B1861" s="30">
        <v>-0.21099999999999999</v>
      </c>
    </row>
    <row r="1862" spans="1:2">
      <c r="A1862" s="2">
        <v>42682</v>
      </c>
      <c r="B1862" s="30">
        <v>-0.21099999999999999</v>
      </c>
    </row>
    <row r="1863" spans="1:2">
      <c r="A1863" s="2">
        <v>42681</v>
      </c>
      <c r="B1863" s="30">
        <v>-0.21099999999999999</v>
      </c>
    </row>
    <row r="1864" spans="1:2">
      <c r="A1864" s="2">
        <v>42678</v>
      </c>
      <c r="B1864" s="30">
        <v>-0.21299999999999999</v>
      </c>
    </row>
    <row r="1865" spans="1:2">
      <c r="A1865" s="2">
        <v>42677</v>
      </c>
      <c r="B1865" s="30">
        <v>-0.21299999999999999</v>
      </c>
    </row>
    <row r="1866" spans="1:2">
      <c r="A1866" s="2">
        <v>42676</v>
      </c>
      <c r="B1866" s="30">
        <v>-0.21299999999999999</v>
      </c>
    </row>
    <row r="1867" spans="1:2">
      <c r="A1867" s="2">
        <v>42675</v>
      </c>
      <c r="B1867" s="30">
        <v>-0.21099999999999999</v>
      </c>
    </row>
    <row r="1868" spans="1:2">
      <c r="A1868" s="2">
        <v>42674</v>
      </c>
      <c r="B1868" s="30">
        <v>-0.21199999999999999</v>
      </c>
    </row>
    <row r="1869" spans="1:2">
      <c r="A1869" s="2">
        <v>42671</v>
      </c>
      <c r="B1869" s="30">
        <v>-0.21199999999999999</v>
      </c>
    </row>
    <row r="1870" spans="1:2">
      <c r="A1870" s="2">
        <v>42670</v>
      </c>
      <c r="B1870" s="30">
        <v>-0.21299999999999999</v>
      </c>
    </row>
    <row r="1871" spans="1:2">
      <c r="A1871" s="2">
        <v>42669</v>
      </c>
      <c r="B1871" s="30">
        <v>-0.21199999999999999</v>
      </c>
    </row>
    <row r="1872" spans="1:2">
      <c r="A1872" s="2">
        <v>42668</v>
      </c>
      <c r="B1872" s="30">
        <v>-0.21199999999999999</v>
      </c>
    </row>
    <row r="1873" spans="1:2">
      <c r="A1873" s="2">
        <v>42667</v>
      </c>
      <c r="B1873" s="30">
        <v>-0.21199999999999999</v>
      </c>
    </row>
    <row r="1874" spans="1:2">
      <c r="A1874" s="2">
        <v>42664</v>
      </c>
      <c r="B1874" s="30">
        <v>-0.21099999999999999</v>
      </c>
    </row>
    <row r="1875" spans="1:2">
      <c r="A1875" s="2">
        <v>42663</v>
      </c>
      <c r="B1875" s="30">
        <v>-0.21099999999999999</v>
      </c>
    </row>
    <row r="1876" spans="1:2">
      <c r="A1876" s="2">
        <v>42662</v>
      </c>
      <c r="B1876" s="30">
        <v>-0.21</v>
      </c>
    </row>
    <row r="1877" spans="1:2">
      <c r="A1877" s="2">
        <v>42661</v>
      </c>
      <c r="B1877" s="30">
        <v>-0.20899999999999999</v>
      </c>
    </row>
    <row r="1878" spans="1:2">
      <c r="A1878" s="2">
        <v>42660</v>
      </c>
      <c r="B1878" s="30">
        <v>-0.20399999999999999</v>
      </c>
    </row>
    <row r="1879" spans="1:2">
      <c r="A1879" s="2">
        <v>42657</v>
      </c>
      <c r="B1879" s="30">
        <v>-0.20399999999999999</v>
      </c>
    </row>
    <row r="1880" spans="1:2">
      <c r="A1880" s="2">
        <v>42656</v>
      </c>
      <c r="B1880" s="30">
        <v>-0.20399999999999999</v>
      </c>
    </row>
    <row r="1881" spans="1:2">
      <c r="A1881" s="2">
        <v>42655</v>
      </c>
      <c r="B1881" s="30">
        <v>-0.20399999999999999</v>
      </c>
    </row>
    <row r="1882" spans="1:2">
      <c r="A1882" s="2">
        <v>42654</v>
      </c>
      <c r="B1882" s="30">
        <v>-0.20300000000000001</v>
      </c>
    </row>
    <row r="1883" spans="1:2">
      <c r="A1883" s="2">
        <v>42653</v>
      </c>
      <c r="B1883" s="30">
        <v>-0.20300000000000001</v>
      </c>
    </row>
    <row r="1884" spans="1:2">
      <c r="A1884" s="2">
        <v>42650</v>
      </c>
      <c r="B1884" s="30">
        <v>-0.20300000000000001</v>
      </c>
    </row>
    <row r="1885" spans="1:2">
      <c r="A1885" s="2">
        <v>42649</v>
      </c>
      <c r="B1885" s="30">
        <v>-0.20200000000000001</v>
      </c>
    </row>
    <row r="1886" spans="1:2">
      <c r="A1886" s="2">
        <v>42648</v>
      </c>
      <c r="B1886" s="30">
        <v>-0.20300000000000001</v>
      </c>
    </row>
    <row r="1887" spans="1:2">
      <c r="A1887" s="2">
        <v>42647</v>
      </c>
      <c r="B1887" s="30">
        <v>-0.20200000000000001</v>
      </c>
    </row>
    <row r="1888" spans="1:2">
      <c r="A1888" s="2">
        <v>42646</v>
      </c>
      <c r="B1888" s="30">
        <v>-0.20300000000000001</v>
      </c>
    </row>
    <row r="1889" spans="1:2">
      <c r="A1889" s="2">
        <v>42643</v>
      </c>
      <c r="B1889" s="30">
        <v>-0.20300000000000001</v>
      </c>
    </row>
    <row r="1890" spans="1:2">
      <c r="A1890" s="2">
        <v>42642</v>
      </c>
      <c r="B1890" s="30">
        <v>-0.20100000000000001</v>
      </c>
    </row>
    <row r="1891" spans="1:2">
      <c r="A1891" s="2">
        <v>42641</v>
      </c>
      <c r="B1891" s="30">
        <v>-0.20200000000000001</v>
      </c>
    </row>
    <row r="1892" spans="1:2">
      <c r="A1892" s="2">
        <v>42640</v>
      </c>
      <c r="B1892" s="30">
        <v>-0.20100000000000001</v>
      </c>
    </row>
    <row r="1893" spans="1:2">
      <c r="A1893" s="2">
        <v>42639</v>
      </c>
      <c r="B1893" s="30">
        <v>-0.19900000000000001</v>
      </c>
    </row>
    <row r="1894" spans="1:2">
      <c r="A1894" s="2">
        <v>42636</v>
      </c>
      <c r="B1894" s="30">
        <v>-0.2</v>
      </c>
    </row>
    <row r="1895" spans="1:2">
      <c r="A1895" s="2">
        <v>42635</v>
      </c>
      <c r="B1895" s="30">
        <v>-0.20100000000000001</v>
      </c>
    </row>
    <row r="1896" spans="1:2">
      <c r="A1896" s="2">
        <v>42634</v>
      </c>
      <c r="B1896" s="30">
        <v>-0.20100000000000001</v>
      </c>
    </row>
    <row r="1897" spans="1:2">
      <c r="A1897" s="2">
        <v>42633</v>
      </c>
      <c r="B1897" s="30">
        <v>-0.2</v>
      </c>
    </row>
    <row r="1898" spans="1:2">
      <c r="A1898" s="2">
        <v>42632</v>
      </c>
      <c r="B1898" s="30">
        <v>-0.20200000000000001</v>
      </c>
    </row>
    <row r="1899" spans="1:2">
      <c r="A1899" s="2">
        <v>42629</v>
      </c>
      <c r="B1899" s="30">
        <v>-0.20100000000000001</v>
      </c>
    </row>
    <row r="1900" spans="1:2">
      <c r="A1900" s="2">
        <v>42628</v>
      </c>
      <c r="B1900" s="30">
        <v>-0.19900000000000001</v>
      </c>
    </row>
    <row r="1901" spans="1:2">
      <c r="A1901" s="2">
        <v>42627</v>
      </c>
      <c r="B1901" s="30">
        <v>-0.19900000000000001</v>
      </c>
    </row>
    <row r="1902" spans="1:2">
      <c r="A1902" s="2">
        <v>42626</v>
      </c>
      <c r="B1902" s="30">
        <v>-0.19900000000000001</v>
      </c>
    </row>
    <row r="1903" spans="1:2">
      <c r="A1903" s="2">
        <v>42625</v>
      </c>
      <c r="B1903" s="30">
        <v>-0.19800000000000001</v>
      </c>
    </row>
    <row r="1904" spans="1:2">
      <c r="A1904" s="2">
        <v>42622</v>
      </c>
      <c r="B1904" s="30">
        <v>-0.19800000000000001</v>
      </c>
    </row>
    <row r="1905" spans="1:2">
      <c r="A1905" s="2">
        <v>42621</v>
      </c>
      <c r="B1905" s="30">
        <v>-0.20100000000000001</v>
      </c>
    </row>
    <row r="1906" spans="1:2">
      <c r="A1906" s="2">
        <v>42620</v>
      </c>
      <c r="B1906" s="30">
        <v>-0.19800000000000001</v>
      </c>
    </row>
    <row r="1907" spans="1:2">
      <c r="A1907" s="2">
        <v>42619</v>
      </c>
      <c r="B1907" s="30">
        <v>-0.19700000000000001</v>
      </c>
    </row>
    <row r="1908" spans="1:2">
      <c r="A1908" s="2">
        <v>42618</v>
      </c>
      <c r="B1908" s="30">
        <v>-0.19500000000000001</v>
      </c>
    </row>
    <row r="1909" spans="1:2">
      <c r="A1909" s="2">
        <v>42615</v>
      </c>
      <c r="B1909" s="30">
        <v>-0.193</v>
      </c>
    </row>
    <row r="1910" spans="1:2">
      <c r="A1910" s="2">
        <v>42614</v>
      </c>
      <c r="B1910" s="30">
        <v>-0.193</v>
      </c>
    </row>
    <row r="1911" spans="1:2">
      <c r="A1911" s="2">
        <v>42613</v>
      </c>
      <c r="B1911" s="30">
        <v>-0.192</v>
      </c>
    </row>
    <row r="1912" spans="1:2">
      <c r="A1912" s="2">
        <v>42612</v>
      </c>
      <c r="B1912" s="30">
        <v>-0.192</v>
      </c>
    </row>
    <row r="1913" spans="1:2">
      <c r="A1913" s="2">
        <v>42611</v>
      </c>
      <c r="B1913" s="30">
        <v>-0.193</v>
      </c>
    </row>
    <row r="1914" spans="1:2">
      <c r="A1914" s="2">
        <v>42608</v>
      </c>
      <c r="B1914" s="30">
        <v>-0.191</v>
      </c>
    </row>
    <row r="1915" spans="1:2">
      <c r="A1915" s="2">
        <v>42607</v>
      </c>
      <c r="B1915" s="30">
        <v>-0.192</v>
      </c>
    </row>
    <row r="1916" spans="1:2">
      <c r="A1916" s="2">
        <v>42606</v>
      </c>
      <c r="B1916" s="30">
        <v>-0.191</v>
      </c>
    </row>
    <row r="1917" spans="1:2">
      <c r="A1917" s="2">
        <v>42605</v>
      </c>
      <c r="B1917" s="30">
        <v>-0.192</v>
      </c>
    </row>
    <row r="1918" spans="1:2">
      <c r="A1918" s="2">
        <v>42604</v>
      </c>
      <c r="B1918" s="30">
        <v>-0.19</v>
      </c>
    </row>
    <row r="1919" spans="1:2">
      <c r="A1919" s="2">
        <v>42601</v>
      </c>
      <c r="B1919" s="30">
        <v>-0.189</v>
      </c>
    </row>
    <row r="1920" spans="1:2">
      <c r="A1920" s="2">
        <v>42600</v>
      </c>
      <c r="B1920" s="30">
        <v>-0.191</v>
      </c>
    </row>
    <row r="1921" spans="1:2">
      <c r="A1921" s="2">
        <v>42599</v>
      </c>
      <c r="B1921" s="30">
        <v>-0.19</v>
      </c>
    </row>
    <row r="1922" spans="1:2">
      <c r="A1922" s="2">
        <v>42598</v>
      </c>
      <c r="B1922" s="30">
        <v>-0.189</v>
      </c>
    </row>
    <row r="1923" spans="1:2">
      <c r="A1923" s="2">
        <v>42597</v>
      </c>
      <c r="B1923" s="30">
        <v>-0.189</v>
      </c>
    </row>
    <row r="1924" spans="1:2">
      <c r="A1924" s="2">
        <v>42594</v>
      </c>
      <c r="B1924" s="30">
        <v>-0.188</v>
      </c>
    </row>
    <row r="1925" spans="1:2">
      <c r="A1925" s="2">
        <v>42593</v>
      </c>
      <c r="B1925" s="30">
        <v>-0.189</v>
      </c>
    </row>
    <row r="1926" spans="1:2">
      <c r="A1926" s="2">
        <v>42592</v>
      </c>
      <c r="B1926" s="30">
        <v>-0.188</v>
      </c>
    </row>
    <row r="1927" spans="1:2">
      <c r="A1927" s="2">
        <v>42591</v>
      </c>
      <c r="B1927" s="30">
        <v>-0.187</v>
      </c>
    </row>
    <row r="1928" spans="1:2">
      <c r="A1928" s="2">
        <v>42590</v>
      </c>
      <c r="B1928" s="30">
        <v>-0.185</v>
      </c>
    </row>
    <row r="1929" spans="1:2">
      <c r="A1929" s="2">
        <v>42587</v>
      </c>
      <c r="B1929" s="30">
        <v>-0.185</v>
      </c>
    </row>
    <row r="1930" spans="1:2">
      <c r="A1930" s="2">
        <v>42586</v>
      </c>
      <c r="B1930" s="30">
        <v>-0.183</v>
      </c>
    </row>
    <row r="1931" spans="1:2">
      <c r="A1931" s="2">
        <v>42585</v>
      </c>
      <c r="B1931" s="30">
        <v>-0.183</v>
      </c>
    </row>
    <row r="1932" spans="1:2">
      <c r="A1932" s="2">
        <v>42584</v>
      </c>
      <c r="B1932" s="30">
        <v>-0.184</v>
      </c>
    </row>
    <row r="1933" spans="1:2">
      <c r="A1933" s="2">
        <v>42583</v>
      </c>
      <c r="B1933" s="30">
        <v>-0.186</v>
      </c>
    </row>
    <row r="1934" spans="1:2">
      <c r="A1934" s="2">
        <v>42580</v>
      </c>
      <c r="B1934" s="30">
        <v>-0.186</v>
      </c>
    </row>
    <row r="1935" spans="1:2">
      <c r="A1935" s="2">
        <v>42579</v>
      </c>
      <c r="B1935" s="30">
        <v>-0.186</v>
      </c>
    </row>
    <row r="1936" spans="1:2">
      <c r="A1936" s="2">
        <v>42578</v>
      </c>
      <c r="B1936" s="30">
        <v>-0.187</v>
      </c>
    </row>
    <row r="1937" spans="1:2">
      <c r="A1937" s="2">
        <v>42577</v>
      </c>
      <c r="B1937" s="30">
        <v>-0.187</v>
      </c>
    </row>
    <row r="1938" spans="1:2">
      <c r="A1938" s="2">
        <v>42576</v>
      </c>
      <c r="B1938" s="30">
        <v>-0.188</v>
      </c>
    </row>
    <row r="1939" spans="1:2">
      <c r="A1939" s="2">
        <v>42573</v>
      </c>
      <c r="B1939" s="30">
        <v>-0.189</v>
      </c>
    </row>
    <row r="1940" spans="1:2">
      <c r="A1940" s="2">
        <v>42572</v>
      </c>
      <c r="B1940" s="30">
        <v>-0.188</v>
      </c>
    </row>
    <row r="1941" spans="1:2">
      <c r="A1941" s="2">
        <v>42571</v>
      </c>
      <c r="B1941" s="30">
        <v>-0.189</v>
      </c>
    </row>
    <row r="1942" spans="1:2">
      <c r="A1942" s="2">
        <v>42570</v>
      </c>
      <c r="B1942" s="30">
        <v>-0.189</v>
      </c>
    </row>
    <row r="1943" spans="1:2">
      <c r="A1943" s="2">
        <v>42569</v>
      </c>
      <c r="B1943" s="30">
        <v>-0.191</v>
      </c>
    </row>
    <row r="1944" spans="1:2">
      <c r="A1944" s="2">
        <v>42566</v>
      </c>
      <c r="B1944" s="30">
        <v>-0.187</v>
      </c>
    </row>
    <row r="1945" spans="1:2">
      <c r="A1945" s="2">
        <v>42565</v>
      </c>
      <c r="B1945" s="30">
        <v>-0.19</v>
      </c>
    </row>
    <row r="1946" spans="1:2">
      <c r="A1946" s="2">
        <v>42564</v>
      </c>
      <c r="B1946" s="30">
        <v>-0.191</v>
      </c>
    </row>
    <row r="1947" spans="1:2">
      <c r="A1947" s="2">
        <v>42563</v>
      </c>
      <c r="B1947" s="30">
        <v>-0.191</v>
      </c>
    </row>
    <row r="1948" spans="1:2">
      <c r="A1948" s="2">
        <v>42562</v>
      </c>
      <c r="B1948" s="30">
        <v>-0.19</v>
      </c>
    </row>
    <row r="1949" spans="1:2">
      <c r="A1949" s="2">
        <v>42559</v>
      </c>
      <c r="B1949" s="30">
        <v>-0.19</v>
      </c>
    </row>
    <row r="1950" spans="1:2">
      <c r="A1950" s="2">
        <v>42558</v>
      </c>
      <c r="B1950" s="30">
        <v>-0.189</v>
      </c>
    </row>
    <row r="1951" spans="1:2">
      <c r="A1951" s="2">
        <v>42557</v>
      </c>
      <c r="B1951" s="30">
        <v>-0.189</v>
      </c>
    </row>
    <row r="1952" spans="1:2">
      <c r="A1952" s="2">
        <v>42556</v>
      </c>
      <c r="B1952" s="30">
        <v>-0.188</v>
      </c>
    </row>
    <row r="1953" spans="1:2">
      <c r="A1953" s="2">
        <v>42555</v>
      </c>
      <c r="B1953" s="30">
        <v>-0.185</v>
      </c>
    </row>
    <row r="1954" spans="1:2">
      <c r="A1954" s="2">
        <v>42552</v>
      </c>
      <c r="B1954" s="30">
        <v>-0.182</v>
      </c>
    </row>
    <row r="1955" spans="1:2">
      <c r="A1955" s="2">
        <v>42551</v>
      </c>
      <c r="B1955" s="30">
        <v>-0.17899999999999999</v>
      </c>
    </row>
    <row r="1956" spans="1:2">
      <c r="A1956" s="2">
        <v>42550</v>
      </c>
      <c r="B1956" s="30">
        <v>-0.17799999999999999</v>
      </c>
    </row>
    <row r="1957" spans="1:2">
      <c r="A1957" s="2">
        <v>42549</v>
      </c>
      <c r="B1957" s="30">
        <v>-0.17599999999999999</v>
      </c>
    </row>
    <row r="1958" spans="1:2">
      <c r="A1958" s="2">
        <v>42548</v>
      </c>
      <c r="B1958" s="30">
        <v>-0.17599999999999999</v>
      </c>
    </row>
    <row r="1959" spans="1:2">
      <c r="A1959" s="2">
        <v>42545</v>
      </c>
      <c r="B1959" s="30">
        <v>-0.17499999999999999</v>
      </c>
    </row>
    <row r="1960" spans="1:2">
      <c r="A1960" s="2">
        <v>42544</v>
      </c>
      <c r="B1960" s="30">
        <v>-0.161</v>
      </c>
    </row>
    <row r="1961" spans="1:2">
      <c r="A1961" s="2">
        <v>42543</v>
      </c>
      <c r="B1961" s="30">
        <v>-0.161</v>
      </c>
    </row>
    <row r="1962" spans="1:2">
      <c r="A1962" s="2">
        <v>42542</v>
      </c>
      <c r="B1962" s="30">
        <v>-0.159</v>
      </c>
    </row>
    <row r="1963" spans="1:2">
      <c r="A1963" s="2">
        <v>42541</v>
      </c>
      <c r="B1963" s="30">
        <v>-0.159</v>
      </c>
    </row>
    <row r="1964" spans="1:2">
      <c r="A1964" s="2">
        <v>42538</v>
      </c>
      <c r="B1964" s="30">
        <v>-0.159</v>
      </c>
    </row>
    <row r="1965" spans="1:2">
      <c r="A1965" s="2">
        <v>42537</v>
      </c>
      <c r="B1965" s="30">
        <v>-0.16</v>
      </c>
    </row>
    <row r="1966" spans="1:2">
      <c r="A1966" s="2">
        <v>42536</v>
      </c>
      <c r="B1966" s="30">
        <v>-0.159</v>
      </c>
    </row>
    <row r="1967" spans="1:2">
      <c r="A1967" s="2">
        <v>42535</v>
      </c>
      <c r="B1967" s="30">
        <v>-0.159</v>
      </c>
    </row>
    <row r="1968" spans="1:2">
      <c r="A1968" s="2">
        <v>42534</v>
      </c>
      <c r="B1968" s="30">
        <v>-0.158</v>
      </c>
    </row>
    <row r="1969" spans="1:2">
      <c r="A1969" s="2">
        <v>42531</v>
      </c>
      <c r="B1969" s="30">
        <v>-0.159</v>
      </c>
    </row>
    <row r="1970" spans="1:2">
      <c r="A1970" s="2">
        <v>42530</v>
      </c>
      <c r="B1970" s="30">
        <v>-0.159</v>
      </c>
    </row>
    <row r="1971" spans="1:2">
      <c r="A1971" s="2">
        <v>42529</v>
      </c>
      <c r="B1971" s="30">
        <v>-0.16</v>
      </c>
    </row>
    <row r="1972" spans="1:2">
      <c r="A1972" s="2">
        <v>42528</v>
      </c>
      <c r="B1972" s="30">
        <v>-0.159</v>
      </c>
    </row>
    <row r="1973" spans="1:2">
      <c r="A1973" s="2">
        <v>42527</v>
      </c>
      <c r="B1973" s="30">
        <v>-0.157</v>
      </c>
    </row>
    <row r="1974" spans="1:2">
      <c r="A1974" s="2">
        <v>42524</v>
      </c>
      <c r="B1974" s="30">
        <v>-0.154</v>
      </c>
    </row>
    <row r="1975" spans="1:2">
      <c r="A1975" s="2">
        <v>42523</v>
      </c>
      <c r="B1975" s="30">
        <v>-0.153</v>
      </c>
    </row>
    <row r="1976" spans="1:2">
      <c r="A1976" s="2">
        <v>42522</v>
      </c>
      <c r="B1976" s="30">
        <v>-0.153</v>
      </c>
    </row>
    <row r="1977" spans="1:2">
      <c r="A1977" s="2">
        <v>42521</v>
      </c>
      <c r="B1977" s="30">
        <v>-0.153</v>
      </c>
    </row>
    <row r="1978" spans="1:2">
      <c r="A1978" s="2">
        <v>42520</v>
      </c>
      <c r="B1978" s="30">
        <v>-0.151</v>
      </c>
    </row>
    <row r="1979" spans="1:2">
      <c r="A1979" s="2">
        <v>42517</v>
      </c>
      <c r="B1979" s="30">
        <v>-0.14899999999999999</v>
      </c>
    </row>
    <row r="1980" spans="1:2">
      <c r="A1980" s="2">
        <v>42516</v>
      </c>
      <c r="B1980" s="30">
        <v>-0.14599999999999999</v>
      </c>
    </row>
    <row r="1981" spans="1:2">
      <c r="A1981" s="2">
        <v>42515</v>
      </c>
      <c r="B1981" s="30">
        <v>-0.14399999999999999</v>
      </c>
    </row>
    <row r="1982" spans="1:2">
      <c r="A1982" s="2">
        <v>42514</v>
      </c>
      <c r="B1982" s="30">
        <v>-0.14399999999999999</v>
      </c>
    </row>
    <row r="1983" spans="1:2">
      <c r="A1983" s="2">
        <v>42513</v>
      </c>
      <c r="B1983" s="30">
        <v>-0.14399999999999999</v>
      </c>
    </row>
    <row r="1984" spans="1:2">
      <c r="A1984" s="2">
        <v>42510</v>
      </c>
      <c r="B1984" s="30">
        <v>-0.14299999999999999</v>
      </c>
    </row>
    <row r="1985" spans="1:2">
      <c r="A1985" s="2">
        <v>42509</v>
      </c>
      <c r="B1985" s="30">
        <v>-0.14299999999999999</v>
      </c>
    </row>
    <row r="1986" spans="1:2">
      <c r="A1986" s="2">
        <v>42508</v>
      </c>
      <c r="B1986" s="30">
        <v>-0.14399999999999999</v>
      </c>
    </row>
    <row r="1987" spans="1:2">
      <c r="A1987" s="2">
        <v>42507</v>
      </c>
      <c r="B1987" s="30">
        <v>-0.14299999999999999</v>
      </c>
    </row>
    <row r="1988" spans="1:2">
      <c r="A1988" s="2">
        <v>42506</v>
      </c>
      <c r="B1988" s="30">
        <v>-0.14299999999999999</v>
      </c>
    </row>
    <row r="1989" spans="1:2">
      <c r="A1989" s="2">
        <v>42503</v>
      </c>
      <c r="B1989" s="30">
        <v>-0.14399999999999999</v>
      </c>
    </row>
    <row r="1990" spans="1:2">
      <c r="A1990" s="2">
        <v>42502</v>
      </c>
      <c r="B1990" s="30">
        <v>-0.14399999999999999</v>
      </c>
    </row>
    <row r="1991" spans="1:2">
      <c r="A1991" s="2">
        <v>42501</v>
      </c>
      <c r="B1991" s="30">
        <v>-0.14399999999999999</v>
      </c>
    </row>
    <row r="1992" spans="1:2">
      <c r="A1992" s="2">
        <v>42500</v>
      </c>
      <c r="B1992" s="30">
        <v>-0.14399999999999999</v>
      </c>
    </row>
    <row r="1993" spans="1:2">
      <c r="A1993" s="2">
        <v>42499</v>
      </c>
      <c r="B1993" s="30">
        <v>-0.14299999999999999</v>
      </c>
    </row>
    <row r="1994" spans="1:2">
      <c r="A1994" s="2">
        <v>42496</v>
      </c>
      <c r="B1994" s="30">
        <v>-0.14399999999999999</v>
      </c>
    </row>
    <row r="1995" spans="1:2">
      <c r="A1995" s="2">
        <v>42495</v>
      </c>
      <c r="B1995" s="30">
        <v>-0.14399999999999999</v>
      </c>
    </row>
    <row r="1996" spans="1:2">
      <c r="A1996" s="2">
        <v>42494</v>
      </c>
      <c r="B1996" s="30">
        <v>-0.14199999999999999</v>
      </c>
    </row>
    <row r="1997" spans="1:2">
      <c r="A1997" s="2">
        <v>42493</v>
      </c>
      <c r="B1997" s="30">
        <v>-0.14199999999999999</v>
      </c>
    </row>
    <row r="1998" spans="1:2">
      <c r="A1998" s="2">
        <v>42492</v>
      </c>
      <c r="B1998" s="30">
        <v>-0.14099999999999999</v>
      </c>
    </row>
    <row r="1999" spans="1:2">
      <c r="A1999" s="2">
        <v>42489</v>
      </c>
      <c r="B1999" s="30">
        <v>-0.14099999999999999</v>
      </c>
    </row>
    <row r="2000" spans="1:2">
      <c r="A2000" s="2">
        <v>42488</v>
      </c>
      <c r="B2000" s="30">
        <v>-0.14199999999999999</v>
      </c>
    </row>
    <row r="2001" spans="1:2">
      <c r="A2001" s="2">
        <v>42487</v>
      </c>
      <c r="B2001" s="30">
        <v>-0.14199999999999999</v>
      </c>
    </row>
    <row r="2002" spans="1:2">
      <c r="A2002" s="2">
        <v>42486</v>
      </c>
      <c r="B2002" s="30">
        <v>-0.14299999999999999</v>
      </c>
    </row>
    <row r="2003" spans="1:2">
      <c r="A2003" s="2">
        <v>42485</v>
      </c>
      <c r="B2003" s="30">
        <v>-0.14399999999999999</v>
      </c>
    </row>
    <row r="2004" spans="1:2">
      <c r="A2004" s="2">
        <v>42482</v>
      </c>
      <c r="B2004" s="30">
        <v>-0.14299999999999999</v>
      </c>
    </row>
    <row r="2005" spans="1:2">
      <c r="A2005" s="2">
        <v>42481</v>
      </c>
      <c r="B2005" s="30">
        <v>-0.14299999999999999</v>
      </c>
    </row>
    <row r="2006" spans="1:2">
      <c r="A2006" s="2">
        <v>42480</v>
      </c>
      <c r="B2006" s="30">
        <v>-0.14099999999999999</v>
      </c>
    </row>
    <row r="2007" spans="1:2">
      <c r="A2007" s="2">
        <v>42479</v>
      </c>
      <c r="B2007" s="30">
        <v>-0.13900000000000001</v>
      </c>
    </row>
    <row r="2008" spans="1:2">
      <c r="A2008" s="2">
        <v>42478</v>
      </c>
      <c r="B2008" s="30">
        <v>-0.13900000000000001</v>
      </c>
    </row>
    <row r="2009" spans="1:2">
      <c r="A2009" s="2">
        <v>42475</v>
      </c>
      <c r="B2009" s="30">
        <v>-0.14000000000000001</v>
      </c>
    </row>
    <row r="2010" spans="1:2">
      <c r="A2010" s="2">
        <v>42474</v>
      </c>
      <c r="B2010" s="30">
        <v>-0.13800000000000001</v>
      </c>
    </row>
    <row r="2011" spans="1:2">
      <c r="A2011" s="2">
        <v>42473</v>
      </c>
      <c r="B2011" s="30">
        <v>-0.13800000000000001</v>
      </c>
    </row>
    <row r="2012" spans="1:2">
      <c r="A2012" s="2">
        <v>42472</v>
      </c>
      <c r="B2012" s="30">
        <v>-0.13600000000000001</v>
      </c>
    </row>
    <row r="2013" spans="1:2">
      <c r="A2013" s="2">
        <v>42471</v>
      </c>
      <c r="B2013" s="30">
        <v>-0.13300000000000001</v>
      </c>
    </row>
    <row r="2014" spans="1:2">
      <c r="A2014" s="2">
        <v>42468</v>
      </c>
      <c r="B2014" s="30">
        <v>-0.13400000000000001</v>
      </c>
    </row>
    <row r="2015" spans="1:2">
      <c r="A2015" s="2">
        <v>42467</v>
      </c>
      <c r="B2015" s="30">
        <v>-0.13400000000000001</v>
      </c>
    </row>
    <row r="2016" spans="1:2">
      <c r="A2016" s="2">
        <v>42466</v>
      </c>
      <c r="B2016" s="30">
        <v>-0.13200000000000001</v>
      </c>
    </row>
    <row r="2017" spans="1:2">
      <c r="A2017" s="2">
        <v>42465</v>
      </c>
      <c r="B2017" s="30">
        <v>-0.13200000000000001</v>
      </c>
    </row>
    <row r="2018" spans="1:2">
      <c r="A2018" s="2">
        <v>42464</v>
      </c>
      <c r="B2018" s="30">
        <v>-0.13200000000000001</v>
      </c>
    </row>
    <row r="2019" spans="1:2">
      <c r="A2019" s="2">
        <v>42461</v>
      </c>
      <c r="B2019" s="30">
        <v>-0.13100000000000001</v>
      </c>
    </row>
    <row r="2020" spans="1:2">
      <c r="A2020" s="2">
        <v>42460</v>
      </c>
      <c r="B2020" s="30">
        <v>-0.13200000000000001</v>
      </c>
    </row>
    <row r="2021" spans="1:2">
      <c r="A2021" s="2">
        <v>42459</v>
      </c>
      <c r="B2021" s="30">
        <v>-0.13200000000000001</v>
      </c>
    </row>
    <row r="2022" spans="1:2">
      <c r="A2022" s="2">
        <v>42458</v>
      </c>
      <c r="B2022" s="30">
        <v>-0.13400000000000001</v>
      </c>
    </row>
    <row r="2023" spans="1:2">
      <c r="A2023" s="2">
        <v>42453</v>
      </c>
      <c r="B2023" s="30">
        <v>-0.13400000000000001</v>
      </c>
    </row>
    <row r="2024" spans="1:2">
      <c r="A2024" s="2">
        <v>42452</v>
      </c>
      <c r="B2024" s="30">
        <v>-0.13300000000000001</v>
      </c>
    </row>
    <row r="2025" spans="1:2">
      <c r="A2025" s="2">
        <v>42451</v>
      </c>
      <c r="B2025" s="30">
        <v>-0.13200000000000001</v>
      </c>
    </row>
    <row r="2026" spans="1:2">
      <c r="A2026" s="2">
        <v>42450</v>
      </c>
      <c r="B2026" s="30">
        <v>-0.13100000000000001</v>
      </c>
    </row>
    <row r="2027" spans="1:2">
      <c r="A2027" s="2">
        <v>42447</v>
      </c>
      <c r="B2027" s="30">
        <v>-0.13100000000000001</v>
      </c>
    </row>
    <row r="2028" spans="1:2">
      <c r="A2028" s="2">
        <v>42446</v>
      </c>
      <c r="B2028" s="30">
        <v>-0.13100000000000001</v>
      </c>
    </row>
    <row r="2029" spans="1:2">
      <c r="A2029" s="2">
        <v>42445</v>
      </c>
      <c r="B2029" s="30">
        <v>-0.129</v>
      </c>
    </row>
    <row r="2030" spans="1:2">
      <c r="A2030" s="2">
        <v>42444</v>
      </c>
      <c r="B2030" s="30">
        <v>-0.13</v>
      </c>
    </row>
    <row r="2031" spans="1:2">
      <c r="A2031" s="2">
        <v>42443</v>
      </c>
      <c r="B2031" s="30">
        <v>-0.13100000000000001</v>
      </c>
    </row>
    <row r="2032" spans="1:2">
      <c r="A2032" s="2">
        <v>42440</v>
      </c>
      <c r="B2032" s="30">
        <v>-0.13100000000000001</v>
      </c>
    </row>
    <row r="2033" spans="1:2">
      <c r="A2033" s="2">
        <v>42439</v>
      </c>
      <c r="B2033" s="30">
        <v>-0.14099999999999999</v>
      </c>
    </row>
    <row r="2034" spans="1:2">
      <c r="A2034" s="2">
        <v>42438</v>
      </c>
      <c r="B2034" s="30">
        <v>-0.13900000000000001</v>
      </c>
    </row>
    <row r="2035" spans="1:2">
      <c r="A2035" s="2">
        <v>42437</v>
      </c>
      <c r="B2035" s="30">
        <v>-0.13800000000000001</v>
      </c>
    </row>
    <row r="2036" spans="1:2">
      <c r="A2036" s="2">
        <v>42436</v>
      </c>
      <c r="B2036" s="30">
        <v>-0.13600000000000001</v>
      </c>
    </row>
    <row r="2037" spans="1:2">
      <c r="A2037" s="2">
        <v>42433</v>
      </c>
      <c r="B2037" s="30">
        <v>-0.13600000000000001</v>
      </c>
    </row>
    <row r="2038" spans="1:2">
      <c r="A2038" s="2">
        <v>42432</v>
      </c>
      <c r="B2038" s="30">
        <v>-0.13500000000000001</v>
      </c>
    </row>
    <row r="2039" spans="1:2">
      <c r="A2039" s="2">
        <v>42431</v>
      </c>
      <c r="B2039" s="30">
        <v>-0.13400000000000001</v>
      </c>
    </row>
    <row r="2040" spans="1:2">
      <c r="A2040" s="2">
        <v>42430</v>
      </c>
      <c r="B2040" s="30">
        <v>-0.13500000000000001</v>
      </c>
    </row>
    <row r="2041" spans="1:2">
      <c r="A2041" s="2">
        <v>42429</v>
      </c>
      <c r="B2041" s="30">
        <v>-0.13400000000000001</v>
      </c>
    </row>
    <row r="2042" spans="1:2">
      <c r="A2042" s="2">
        <v>42426</v>
      </c>
      <c r="B2042" s="30">
        <v>-0.129</v>
      </c>
    </row>
    <row r="2043" spans="1:2">
      <c r="A2043" s="2">
        <v>42425</v>
      </c>
      <c r="B2043" s="30">
        <v>-0.128</v>
      </c>
    </row>
    <row r="2044" spans="1:2">
      <c r="A2044" s="2">
        <v>42424</v>
      </c>
      <c r="B2044" s="30">
        <v>-0.128</v>
      </c>
    </row>
    <row r="2045" spans="1:2">
      <c r="A2045" s="2">
        <v>42423</v>
      </c>
      <c r="B2045" s="30">
        <v>-0.125</v>
      </c>
    </row>
    <row r="2046" spans="1:2">
      <c r="A2046" s="2">
        <v>42422</v>
      </c>
      <c r="B2046" s="30">
        <v>-0.126</v>
      </c>
    </row>
    <row r="2047" spans="1:2">
      <c r="A2047" s="2">
        <v>42419</v>
      </c>
      <c r="B2047" s="30">
        <v>-0.125</v>
      </c>
    </row>
    <row r="2048" spans="1:2">
      <c r="A2048" s="2">
        <v>42418</v>
      </c>
      <c r="B2048" s="30">
        <v>-0.124</v>
      </c>
    </row>
    <row r="2049" spans="1:2">
      <c r="A2049" s="2">
        <v>42417</v>
      </c>
      <c r="B2049" s="30">
        <v>-0.121</v>
      </c>
    </row>
    <row r="2050" spans="1:2">
      <c r="A2050" s="2">
        <v>42416</v>
      </c>
      <c r="B2050" s="30">
        <v>-0.12</v>
      </c>
    </row>
    <row r="2051" spans="1:2">
      <c r="A2051" s="2">
        <v>42415</v>
      </c>
      <c r="B2051" s="30">
        <v>-0.11600000000000001</v>
      </c>
    </row>
    <row r="2052" spans="1:2">
      <c r="A2052" s="2">
        <v>42412</v>
      </c>
      <c r="B2052" s="30">
        <v>-0.11600000000000001</v>
      </c>
    </row>
    <row r="2053" spans="1:2">
      <c r="A2053" s="2">
        <v>42411</v>
      </c>
      <c r="B2053" s="30">
        <v>-0.112</v>
      </c>
    </row>
    <row r="2054" spans="1:2">
      <c r="A2054" s="2">
        <v>42410</v>
      </c>
      <c r="B2054" s="30">
        <v>-0.111</v>
      </c>
    </row>
    <row r="2055" spans="1:2">
      <c r="A2055" s="2">
        <v>42409</v>
      </c>
      <c r="B2055" s="30">
        <v>-0.109</v>
      </c>
    </row>
    <row r="2056" spans="1:2">
      <c r="A2056" s="2">
        <v>42408</v>
      </c>
      <c r="B2056" s="30">
        <v>-0.107</v>
      </c>
    </row>
    <row r="2057" spans="1:2">
      <c r="A2057" s="2">
        <v>42405</v>
      </c>
      <c r="B2057" s="30">
        <v>-0.104</v>
      </c>
    </row>
    <row r="2058" spans="1:2">
      <c r="A2058" s="2">
        <v>42404</v>
      </c>
      <c r="B2058" s="30">
        <v>-0.10199999999999999</v>
      </c>
    </row>
    <row r="2059" spans="1:2">
      <c r="A2059" s="2">
        <v>42403</v>
      </c>
      <c r="B2059" s="30">
        <v>-9.6000000000000002E-2</v>
      </c>
    </row>
    <row r="2060" spans="1:2">
      <c r="A2060" s="2">
        <v>42402</v>
      </c>
      <c r="B2060" s="30">
        <v>-9.4E-2</v>
      </c>
    </row>
    <row r="2061" spans="1:2">
      <c r="A2061" s="2">
        <v>42401</v>
      </c>
      <c r="B2061" s="30">
        <v>-9.4E-2</v>
      </c>
    </row>
    <row r="2062" spans="1:2">
      <c r="A2062" s="2">
        <v>42398</v>
      </c>
      <c r="B2062" s="30">
        <v>-8.8999999999999996E-2</v>
      </c>
    </row>
    <row r="2063" spans="1:2">
      <c r="A2063" s="2">
        <v>42397</v>
      </c>
      <c r="B2063" s="30">
        <v>-8.3000000000000004E-2</v>
      </c>
    </row>
    <row r="2064" spans="1:2">
      <c r="A2064" s="2">
        <v>42396</v>
      </c>
      <c r="B2064" s="30">
        <v>-8.2000000000000003E-2</v>
      </c>
    </row>
    <row r="2065" spans="1:2">
      <c r="A2065" s="2">
        <v>42395</v>
      </c>
      <c r="B2065" s="30">
        <v>-8.2000000000000003E-2</v>
      </c>
    </row>
    <row r="2066" spans="1:2">
      <c r="A2066" s="2">
        <v>42394</v>
      </c>
      <c r="B2066" s="30">
        <v>-7.6999999999999999E-2</v>
      </c>
    </row>
    <row r="2067" spans="1:2">
      <c r="A2067" s="2">
        <v>42391</v>
      </c>
      <c r="B2067" s="30">
        <v>-7.3999999999999996E-2</v>
      </c>
    </row>
    <row r="2068" spans="1:2">
      <c r="A2068" s="2">
        <v>42390</v>
      </c>
      <c r="B2068" s="30">
        <v>-6.5000000000000002E-2</v>
      </c>
    </row>
    <row r="2069" spans="1:2">
      <c r="A2069" s="2">
        <v>42389</v>
      </c>
      <c r="B2069" s="30">
        <v>-6.0999999999999999E-2</v>
      </c>
    </row>
    <row r="2070" spans="1:2">
      <c r="A2070" s="2">
        <v>42388</v>
      </c>
      <c r="B2070" s="30">
        <v>-5.6000000000000001E-2</v>
      </c>
    </row>
    <row r="2071" spans="1:2">
      <c r="A2071" s="2">
        <v>42387</v>
      </c>
      <c r="B2071" s="30">
        <v>-5.3999999999999999E-2</v>
      </c>
    </row>
    <row r="2072" spans="1:2">
      <c r="A2072" s="2">
        <v>42384</v>
      </c>
      <c r="B2072" s="30">
        <v>-5.3999999999999999E-2</v>
      </c>
    </row>
    <row r="2073" spans="1:2">
      <c r="A2073" s="2">
        <v>42383</v>
      </c>
      <c r="B2073" s="30">
        <v>-5.2999999999999999E-2</v>
      </c>
    </row>
    <row r="2074" spans="1:2">
      <c r="A2074" s="2">
        <v>42382</v>
      </c>
      <c r="B2074" s="30">
        <v>-5.3999999999999999E-2</v>
      </c>
    </row>
    <row r="2075" spans="1:2">
      <c r="A2075" s="2">
        <v>42381</v>
      </c>
      <c r="B2075" s="30">
        <v>-5.2999999999999999E-2</v>
      </c>
    </row>
    <row r="2076" spans="1:2">
      <c r="A2076" s="2">
        <v>42380</v>
      </c>
      <c r="B2076" s="30">
        <v>-5.1999999999999998E-2</v>
      </c>
    </row>
    <row r="2077" spans="1:2">
      <c r="A2077" s="2">
        <v>42377</v>
      </c>
      <c r="B2077" s="30">
        <v>-5.0999999999999997E-2</v>
      </c>
    </row>
    <row r="2078" spans="1:2">
      <c r="A2078" s="2">
        <v>42376</v>
      </c>
      <c r="B2078" s="30">
        <v>-0.05</v>
      </c>
    </row>
    <row r="2079" spans="1:2">
      <c r="A2079" s="2">
        <v>42375</v>
      </c>
      <c r="B2079" s="30">
        <v>-4.3999999999999997E-2</v>
      </c>
    </row>
    <row r="2080" spans="1:2">
      <c r="A2080" s="2">
        <v>42374</v>
      </c>
      <c r="B2080" s="30">
        <v>-4.1000000000000002E-2</v>
      </c>
    </row>
    <row r="2081" spans="1:2">
      <c r="A2081" s="2">
        <v>42373</v>
      </c>
      <c r="B2081" s="30">
        <v>-4.1000000000000002E-2</v>
      </c>
    </row>
    <row r="2082" spans="1:2">
      <c r="A2082" s="2">
        <v>42370</v>
      </c>
      <c r="B2082" s="30">
        <v>-0.04</v>
      </c>
    </row>
    <row r="2083" spans="1:2">
      <c r="A2083" s="2">
        <v>42369</v>
      </c>
      <c r="B2083" s="30">
        <v>-0.04</v>
      </c>
    </row>
    <row r="2084" spans="1:2">
      <c r="A2084" s="2">
        <v>42368</v>
      </c>
      <c r="B2084" s="30">
        <v>-4.1000000000000002E-2</v>
      </c>
    </row>
    <row r="2085" spans="1:2">
      <c r="A2085" s="2">
        <v>42367</v>
      </c>
      <c r="B2085" s="30">
        <v>-4.2000000000000003E-2</v>
      </c>
    </row>
    <row r="2086" spans="1:2">
      <c r="A2086" s="2">
        <v>42366</v>
      </c>
      <c r="B2086" s="30">
        <v>-0.04</v>
      </c>
    </row>
    <row r="2087" spans="1:2">
      <c r="A2087" s="2">
        <v>42363</v>
      </c>
      <c r="B2087" s="30">
        <v>-0.04</v>
      </c>
    </row>
    <row r="2088" spans="1:2">
      <c r="A2088" s="2">
        <v>42362</v>
      </c>
      <c r="B2088" s="30">
        <v>-0.04</v>
      </c>
    </row>
    <row r="2089" spans="1:2">
      <c r="A2089" s="2">
        <v>42361</v>
      </c>
      <c r="B2089" s="30">
        <v>-4.1000000000000002E-2</v>
      </c>
    </row>
    <row r="2090" spans="1:2">
      <c r="A2090" s="2">
        <v>42360</v>
      </c>
      <c r="B2090" s="30">
        <v>-4.1000000000000002E-2</v>
      </c>
    </row>
    <row r="2091" spans="1:2">
      <c r="A2091" s="2">
        <v>42359</v>
      </c>
      <c r="B2091" s="30">
        <v>-4.1000000000000002E-2</v>
      </c>
    </row>
    <row r="2092" spans="1:2">
      <c r="A2092" s="2">
        <v>42356</v>
      </c>
      <c r="B2092" s="30">
        <v>-4.1000000000000002E-2</v>
      </c>
    </row>
    <row r="2093" spans="1:2">
      <c r="A2093" s="2">
        <v>42355</v>
      </c>
      <c r="B2093" s="30">
        <v>-4.1000000000000002E-2</v>
      </c>
    </row>
    <row r="2094" spans="1:2">
      <c r="A2094" s="2">
        <v>42354</v>
      </c>
      <c r="B2094" s="30">
        <v>-4.1000000000000002E-2</v>
      </c>
    </row>
    <row r="2095" spans="1:2">
      <c r="A2095" s="2">
        <v>42353</v>
      </c>
      <c r="B2095" s="30">
        <v>-4.1000000000000002E-2</v>
      </c>
    </row>
    <row r="2096" spans="1:2">
      <c r="A2096" s="2">
        <v>42352</v>
      </c>
      <c r="B2096" s="30">
        <v>-3.9E-2</v>
      </c>
    </row>
    <row r="2097" spans="1:2">
      <c r="A2097" s="2">
        <v>42349</v>
      </c>
      <c r="B2097" s="30">
        <v>-3.7999999999999999E-2</v>
      </c>
    </row>
    <row r="2098" spans="1:2">
      <c r="A2098" s="2">
        <v>42348</v>
      </c>
      <c r="B2098" s="30">
        <v>-3.5999999999999997E-2</v>
      </c>
    </row>
    <row r="2099" spans="1:2">
      <c r="A2099" s="2">
        <v>42347</v>
      </c>
      <c r="B2099" s="30">
        <v>-3.4000000000000002E-2</v>
      </c>
    </row>
    <row r="2100" spans="1:2">
      <c r="A2100" s="2">
        <v>42346</v>
      </c>
      <c r="B2100" s="30">
        <v>-3.3000000000000002E-2</v>
      </c>
    </row>
    <row r="2101" spans="1:2">
      <c r="A2101" s="2">
        <v>42345</v>
      </c>
      <c r="B2101" s="30">
        <v>-3.1E-2</v>
      </c>
    </row>
    <row r="2102" spans="1:2">
      <c r="A2102" s="2">
        <v>42342</v>
      </c>
      <c r="B2102" s="30">
        <v>-0.03</v>
      </c>
    </row>
    <row r="2103" spans="1:2">
      <c r="A2103" s="2">
        <v>42341</v>
      </c>
      <c r="B2103" s="30">
        <v>-5.0999999999999997E-2</v>
      </c>
    </row>
    <row r="2104" spans="1:2">
      <c r="A2104" s="2">
        <v>42340</v>
      </c>
      <c r="B2104" s="30">
        <v>-4.8000000000000001E-2</v>
      </c>
    </row>
    <row r="2105" spans="1:2">
      <c r="A2105" s="2">
        <v>42339</v>
      </c>
      <c r="B2105" s="30">
        <v>-4.4999999999999998E-2</v>
      </c>
    </row>
    <row r="2106" spans="1:2">
      <c r="A2106" s="2">
        <v>42338</v>
      </c>
      <c r="B2106" s="30">
        <v>-4.2999999999999997E-2</v>
      </c>
    </row>
    <row r="2107" spans="1:2">
      <c r="A2107" s="2">
        <v>42335</v>
      </c>
      <c r="B2107" s="30">
        <v>-0.04</v>
      </c>
    </row>
    <row r="2108" spans="1:2">
      <c r="A2108" s="2">
        <v>42334</v>
      </c>
      <c r="B2108" s="30">
        <v>-3.9E-2</v>
      </c>
    </row>
    <row r="2109" spans="1:2">
      <c r="A2109" s="2">
        <v>42333</v>
      </c>
      <c r="B2109" s="30">
        <v>-3.1E-2</v>
      </c>
    </row>
    <row r="2110" spans="1:2">
      <c r="A2110" s="2">
        <v>42332</v>
      </c>
      <c r="B2110" s="30">
        <v>-3.3000000000000002E-2</v>
      </c>
    </row>
    <row r="2111" spans="1:2">
      <c r="A2111" s="2">
        <v>42331</v>
      </c>
      <c r="B2111" s="30">
        <v>-0.03</v>
      </c>
    </row>
    <row r="2112" spans="1:2">
      <c r="A2112" s="2">
        <v>42328</v>
      </c>
      <c r="B2112" s="30">
        <v>-2.4E-2</v>
      </c>
    </row>
    <row r="2113" spans="1:2">
      <c r="A2113" s="2">
        <v>42327</v>
      </c>
      <c r="B2113" s="30">
        <v>-1.9E-2</v>
      </c>
    </row>
    <row r="2114" spans="1:2">
      <c r="A2114" s="2">
        <v>42326</v>
      </c>
      <c r="B2114" s="30">
        <v>-1.4999999999999999E-2</v>
      </c>
    </row>
    <row r="2115" spans="1:2">
      <c r="A2115" s="2">
        <v>42325</v>
      </c>
      <c r="B2115" s="30">
        <v>-1.4999999999999999E-2</v>
      </c>
    </row>
    <row r="2116" spans="1:2">
      <c r="A2116" s="2">
        <v>42324</v>
      </c>
      <c r="B2116" s="30">
        <v>-1.2999999999999999E-2</v>
      </c>
    </row>
    <row r="2117" spans="1:2">
      <c r="A2117" s="2">
        <v>42321</v>
      </c>
      <c r="B2117" s="30">
        <v>-1.0999999999999999E-2</v>
      </c>
    </row>
    <row r="2118" spans="1:2">
      <c r="A2118" s="2">
        <v>42320</v>
      </c>
      <c r="B2118" s="30">
        <v>-1.0999999999999999E-2</v>
      </c>
    </row>
    <row r="2119" spans="1:2">
      <c r="A2119" s="2">
        <v>42319</v>
      </c>
      <c r="B2119" s="30">
        <v>-6.0000000000000001E-3</v>
      </c>
    </row>
    <row r="2120" spans="1:2">
      <c r="A2120" s="2">
        <v>42318</v>
      </c>
      <c r="B2120" s="30">
        <v>-4.0000000000000001E-3</v>
      </c>
    </row>
    <row r="2121" spans="1:2">
      <c r="A2121" s="2">
        <v>42317</v>
      </c>
      <c r="B2121" s="30">
        <v>1E-3</v>
      </c>
    </row>
    <row r="2122" spans="1:2">
      <c r="A2122" s="2">
        <v>42314</v>
      </c>
      <c r="B2122" s="30">
        <v>-2E-3</v>
      </c>
    </row>
    <row r="2123" spans="1:2">
      <c r="A2123" s="2">
        <v>42313</v>
      </c>
      <c r="B2123" s="30">
        <v>1E-3</v>
      </c>
    </row>
    <row r="2124" spans="1:2">
      <c r="A2124" s="2">
        <v>42312</v>
      </c>
      <c r="B2124" s="30">
        <v>0</v>
      </c>
    </row>
    <row r="2125" spans="1:2">
      <c r="A2125" s="2">
        <v>42311</v>
      </c>
      <c r="B2125" s="30">
        <v>3.0000000000000001E-3</v>
      </c>
    </row>
    <row r="2126" spans="1:2">
      <c r="A2126" s="2">
        <v>42310</v>
      </c>
      <c r="B2126" s="30">
        <v>7.0000000000000001E-3</v>
      </c>
    </row>
    <row r="2127" spans="1:2">
      <c r="A2127" s="2">
        <v>42307</v>
      </c>
      <c r="B2127" s="30">
        <v>6.0000000000000001E-3</v>
      </c>
    </row>
    <row r="2128" spans="1:2">
      <c r="A2128" s="2">
        <v>42306</v>
      </c>
      <c r="B2128" s="30">
        <v>4.0000000000000001E-3</v>
      </c>
    </row>
    <row r="2129" spans="1:2">
      <c r="A2129" s="2">
        <v>42305</v>
      </c>
      <c r="B2129" s="30">
        <v>6.0000000000000001E-3</v>
      </c>
    </row>
    <row r="2130" spans="1:2">
      <c r="A2130" s="2">
        <v>42304</v>
      </c>
      <c r="B2130" s="30">
        <v>8.0000000000000002E-3</v>
      </c>
    </row>
    <row r="2131" spans="1:2">
      <c r="A2131" s="2">
        <v>42303</v>
      </c>
      <c r="B2131" s="30">
        <v>8.0000000000000002E-3</v>
      </c>
    </row>
    <row r="2132" spans="1:2">
      <c r="A2132" s="2">
        <v>42300</v>
      </c>
      <c r="B2132" s="30">
        <v>0.01</v>
      </c>
    </row>
    <row r="2133" spans="1:2">
      <c r="A2133" s="2">
        <v>42299</v>
      </c>
      <c r="B2133" s="30">
        <v>1.9E-2</v>
      </c>
    </row>
    <row r="2134" spans="1:2">
      <c r="A2134" s="2">
        <v>42298</v>
      </c>
      <c r="B2134" s="30">
        <v>1.9E-2</v>
      </c>
    </row>
    <row r="2135" spans="1:2">
      <c r="A2135" s="2">
        <v>42297</v>
      </c>
      <c r="B2135" s="30">
        <v>1.7999999999999999E-2</v>
      </c>
    </row>
    <row r="2136" spans="1:2">
      <c r="A2136" s="2">
        <v>42296</v>
      </c>
      <c r="B2136" s="30">
        <v>1.9E-2</v>
      </c>
    </row>
    <row r="2137" spans="1:2">
      <c r="A2137" s="2">
        <v>42293</v>
      </c>
      <c r="B2137" s="30">
        <v>2.1000000000000001E-2</v>
      </c>
    </row>
    <row r="2138" spans="1:2">
      <c r="A2138" s="2">
        <v>42292</v>
      </c>
      <c r="B2138" s="30">
        <v>2.4E-2</v>
      </c>
    </row>
    <row r="2139" spans="1:2">
      <c r="A2139" s="2">
        <v>42291</v>
      </c>
      <c r="B2139" s="30">
        <v>2.7E-2</v>
      </c>
    </row>
    <row r="2140" spans="1:2">
      <c r="A2140" s="2">
        <v>42290</v>
      </c>
      <c r="B2140" s="30">
        <v>2.5999999999999999E-2</v>
      </c>
    </row>
    <row r="2141" spans="1:2">
      <c r="A2141" s="2">
        <v>42289</v>
      </c>
      <c r="B2141" s="30">
        <v>2.7E-2</v>
      </c>
    </row>
    <row r="2142" spans="1:2">
      <c r="A2142" s="2">
        <v>42286</v>
      </c>
      <c r="B2142" s="30">
        <v>2.8000000000000001E-2</v>
      </c>
    </row>
    <row r="2143" spans="1:2">
      <c r="A2143" s="2">
        <v>42285</v>
      </c>
      <c r="B2143" s="30">
        <v>2.8000000000000001E-2</v>
      </c>
    </row>
    <row r="2144" spans="1:2">
      <c r="A2144" s="2">
        <v>42284</v>
      </c>
      <c r="B2144" s="30">
        <v>2.8000000000000001E-2</v>
      </c>
    </row>
    <row r="2145" spans="1:6">
      <c r="A2145" s="2">
        <v>42283</v>
      </c>
      <c r="B2145" s="30">
        <v>2.7E-2</v>
      </c>
    </row>
    <row r="2146" spans="1:6">
      <c r="A2146" s="2">
        <v>42282</v>
      </c>
      <c r="B2146" s="30">
        <v>2.7E-2</v>
      </c>
    </row>
    <row r="2147" spans="1:6">
      <c r="A2147" s="2">
        <v>42279</v>
      </c>
      <c r="B2147" s="30">
        <v>2.5999999999999999E-2</v>
      </c>
    </row>
    <row r="2148" spans="1:6">
      <c r="A2148" s="2">
        <v>42278</v>
      </c>
      <c r="B2148" s="30">
        <v>2.7E-2</v>
      </c>
    </row>
    <row r="2149" spans="1:6">
      <c r="A2149" s="2">
        <v>42277</v>
      </c>
      <c r="B2149" s="30">
        <v>2.9000000000000001E-2</v>
      </c>
      <c r="C2149" s="3"/>
      <c r="D2149" s="3"/>
      <c r="F2149" s="3"/>
    </row>
    <row r="2150" spans="1:6">
      <c r="A2150" s="2">
        <v>42276</v>
      </c>
      <c r="B2150" s="30">
        <v>2.9000000000000001E-2</v>
      </c>
      <c r="C2150" s="3"/>
      <c r="D2150" s="3"/>
      <c r="F2150" s="3"/>
    </row>
  </sheetData>
  <autoFilter ref="A1:B2150" xr:uid="{6098E9C6-5AFB-444C-991C-5A593E986BF3}">
    <sortState xmlns:xlrd2="http://schemas.microsoft.com/office/spreadsheetml/2017/richdata2" ref="A2:B2148">
      <sortCondition descending="1" ref="A1:A214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8E79F-1D29-DC47-BE8D-6096555B1FA0}">
  <dimension ref="A1:N60"/>
  <sheetViews>
    <sheetView topLeftCell="A8" zoomScale="107" workbookViewId="0">
      <selection activeCell="C22" sqref="C22"/>
    </sheetView>
  </sheetViews>
  <sheetFormatPr baseColWidth="10" defaultColWidth="11.5" defaultRowHeight="16"/>
  <cols>
    <col min="1" max="1" width="3.1640625" bestFit="1" customWidth="1"/>
    <col min="2" max="2" width="28.83203125" style="20" bestFit="1" customWidth="1"/>
    <col min="3" max="3" width="46.5" style="20" customWidth="1"/>
    <col min="4" max="4" width="28.83203125" style="20" bestFit="1" customWidth="1"/>
    <col min="5" max="5" width="9.1640625" style="22" customWidth="1"/>
    <col min="6" max="6" width="25.6640625" style="22" bestFit="1" customWidth="1"/>
    <col min="7" max="7" width="13.1640625" style="22" bestFit="1" customWidth="1"/>
    <col min="8" max="8" width="11.5" style="17" bestFit="1" customWidth="1"/>
    <col min="9" max="9" width="11.6640625" style="24" bestFit="1" customWidth="1"/>
    <col min="10" max="10" width="14.1640625" style="17" bestFit="1" customWidth="1"/>
    <col min="11" max="11" width="14.6640625" bestFit="1" customWidth="1"/>
    <col min="12" max="12" width="14.33203125" customWidth="1"/>
    <col min="14" max="14" width="11.6640625" bestFit="1" customWidth="1"/>
  </cols>
  <sheetData>
    <row r="1" spans="1:12">
      <c r="A1" s="333" t="s">
        <v>2</v>
      </c>
      <c r="B1" s="334"/>
      <c r="C1" s="334"/>
      <c r="D1" s="334"/>
      <c r="E1" s="334"/>
      <c r="F1" s="334"/>
      <c r="G1" s="334"/>
      <c r="H1" s="334"/>
      <c r="I1" s="334"/>
      <c r="J1" s="334"/>
      <c r="K1" s="334"/>
    </row>
    <row r="2" spans="1:12" ht="17" thickBot="1">
      <c r="B2" t="s">
        <v>3</v>
      </c>
      <c r="C2" s="6" t="s">
        <v>4</v>
      </c>
      <c r="D2"/>
      <c r="E2"/>
      <c r="F2"/>
      <c r="G2"/>
      <c r="H2"/>
      <c r="I2"/>
      <c r="J2"/>
    </row>
    <row r="3" spans="1:12">
      <c r="B3" t="s">
        <v>5</v>
      </c>
      <c r="C3" s="7">
        <v>1000</v>
      </c>
      <c r="D3"/>
      <c r="E3"/>
      <c r="F3"/>
      <c r="G3" s="8" t="s">
        <v>6</v>
      </c>
      <c r="H3"/>
      <c r="I3" s="9" t="s">
        <v>7</v>
      </c>
      <c r="J3"/>
      <c r="L3" s="10" t="s">
        <v>8</v>
      </c>
    </row>
    <row r="4" spans="1:12">
      <c r="B4" t="s">
        <v>9</v>
      </c>
      <c r="C4" s="26">
        <f>'DATA-1.1'!A2</f>
        <v>45338</v>
      </c>
      <c r="D4"/>
      <c r="E4"/>
      <c r="F4"/>
      <c r="G4" s="7" t="s">
        <v>10</v>
      </c>
      <c r="H4"/>
      <c r="I4" s="12"/>
      <c r="J4"/>
      <c r="L4" s="14" t="str" cm="1">
        <f t="array" aca="1" ref="L4:L12" ca="1">_xlfn._xlws.SORT(fx_ShowFormula(B23:K24))</f>
        <v>B24: =BYROW(C24#,LAMBDA(x,WORKDAY(x,-$C$14,EurHolidays)))</v>
      </c>
    </row>
    <row r="5" spans="1:12">
      <c r="B5" t="s">
        <v>11</v>
      </c>
      <c r="C5" s="7">
        <v>2</v>
      </c>
      <c r="D5"/>
      <c r="E5"/>
      <c r="F5"/>
      <c r="G5" s="15" t="s">
        <v>12</v>
      </c>
      <c r="H5"/>
      <c r="I5" s="12"/>
      <c r="J5"/>
      <c r="L5" t="str">
        <f ca="1"/>
        <v>C24: =WORKDAY(DATE(F7,E7+(12/C11)*(A24#-1),D7)-1,1,EurHolidays)</v>
      </c>
    </row>
    <row r="6" spans="1:12">
      <c r="B6" t="s">
        <v>13</v>
      </c>
      <c r="C6" s="11">
        <f>C4+C5+2</f>
        <v>45342</v>
      </c>
      <c r="D6" s="16" t="s">
        <v>14</v>
      </c>
      <c r="E6" s="17" t="s">
        <v>15</v>
      </c>
      <c r="F6" s="17" t="s">
        <v>16</v>
      </c>
      <c r="G6"/>
      <c r="H6"/>
      <c r="I6" s="12"/>
      <c r="J6"/>
      <c r="L6" t="str">
        <f ca="1"/>
        <v>D24: =WORKDAY(DATE(F7,E7+(12/C11)*(A24#),D7)-1,1,EurHolidays)</v>
      </c>
    </row>
    <row r="7" spans="1:12" ht="17" thickBot="1">
      <c r="B7" t="s">
        <v>17</v>
      </c>
      <c r="C7" s="11">
        <f>'DATA-1.1'!A2129</f>
        <v>42305</v>
      </c>
      <c r="D7" s="16">
        <f>DAY(C7)</f>
        <v>28</v>
      </c>
      <c r="E7" s="17">
        <f>MONTH(C7)</f>
        <v>10</v>
      </c>
      <c r="F7" s="17">
        <f>YEAR(C7)</f>
        <v>2015</v>
      </c>
      <c r="G7"/>
      <c r="H7"/>
      <c r="I7" s="13"/>
      <c r="J7"/>
      <c r="L7" t="str">
        <f ca="1"/>
        <v>F23: =C10</v>
      </c>
    </row>
    <row r="8" spans="1:12">
      <c r="B8" t="s">
        <v>18</v>
      </c>
      <c r="C8" s="27">
        <v>47054</v>
      </c>
      <c r="D8" s="16">
        <f>DAY(C8)</f>
        <v>28</v>
      </c>
      <c r="E8" s="17">
        <f>MONTH(C8)</f>
        <v>10</v>
      </c>
      <c r="F8" s="17">
        <f>YEAR(C8)</f>
        <v>2028</v>
      </c>
      <c r="G8"/>
      <c r="H8"/>
      <c r="I8" s="17"/>
      <c r="J8"/>
      <c r="L8" t="str">
        <f ca="1"/>
        <v>G24: =$C$21*SEQUENCE(C15,1,1,0)</v>
      </c>
    </row>
    <row r="9" spans="1:12" ht="17" thickBot="1">
      <c r="B9" t="s">
        <v>19</v>
      </c>
      <c r="C9" s="11">
        <v>42488</v>
      </c>
      <c r="D9"/>
      <c r="E9"/>
      <c r="F9"/>
      <c r="G9"/>
      <c r="H9"/>
      <c r="I9" s="17"/>
      <c r="J9"/>
      <c r="L9" t="str">
        <f ca="1"/>
        <v>H24: =(1+G24+F24)^2-1</v>
      </c>
    </row>
    <row r="10" spans="1:12" ht="17" thickBot="1">
      <c r="B10" t="s">
        <v>20</v>
      </c>
      <c r="C10" s="18" t="s">
        <v>21</v>
      </c>
      <c r="D10" t="s">
        <v>22</v>
      </c>
      <c r="E10"/>
      <c r="F10"/>
      <c r="G10"/>
      <c r="H10"/>
      <c r="I10" s="17"/>
      <c r="J10"/>
      <c r="L10" t="str">
        <f ca="1"/>
        <v>I24: =D24#-C24#</v>
      </c>
    </row>
    <row r="11" spans="1:12">
      <c r="B11" t="s">
        <v>23</v>
      </c>
      <c r="C11" s="7">
        <v>2</v>
      </c>
      <c r="D11"/>
      <c r="E11"/>
      <c r="F11"/>
      <c r="G11"/>
      <c r="H11"/>
      <c r="I11" s="17"/>
      <c r="J11"/>
      <c r="L11" t="str">
        <f ca="1"/>
        <v>J24: =I24#/360</v>
      </c>
    </row>
    <row r="12" spans="1:12" hidden="1">
      <c r="B12" t="s">
        <v>24</v>
      </c>
      <c r="C12" s="7"/>
      <c r="D12"/>
      <c r="E12"/>
      <c r="F12"/>
      <c r="G12"/>
      <c r="H12"/>
      <c r="I12" s="17"/>
      <c r="J12"/>
      <c r="L12" t="str">
        <f ca="1"/>
        <v>K24: =(J24#*H24#)*$C$3</v>
      </c>
    </row>
    <row r="13" spans="1:12" hidden="1">
      <c r="B13" t="s">
        <v>25</v>
      </c>
      <c r="C13" s="7">
        <v>1</v>
      </c>
      <c r="D13"/>
      <c r="E13"/>
      <c r="F13"/>
      <c r="G13"/>
      <c r="H13"/>
      <c r="I13" s="17"/>
      <c r="J13"/>
    </row>
    <row r="14" spans="1:12">
      <c r="B14" t="s">
        <v>26</v>
      </c>
      <c r="C14" s="7">
        <v>4</v>
      </c>
      <c r="D14"/>
      <c r="E14"/>
      <c r="F14"/>
      <c r="G14"/>
      <c r="H14"/>
      <c r="I14"/>
      <c r="J14"/>
    </row>
    <row r="15" spans="1:12">
      <c r="B15" t="s">
        <v>27</v>
      </c>
      <c r="C15" s="7">
        <f>COUPNUM(C7,C6,C11,C12)</f>
        <v>17</v>
      </c>
      <c r="D15"/>
      <c r="E15"/>
      <c r="F15"/>
      <c r="G15"/>
      <c r="H15"/>
      <c r="I15"/>
      <c r="J15"/>
    </row>
    <row r="16" spans="1:12">
      <c r="B16" t="s">
        <v>28</v>
      </c>
      <c r="C16" s="11">
        <f>WORKDAY(COUPNCD(C7,$C$8,C11,C12)-1,1)</f>
        <v>42488</v>
      </c>
      <c r="D16" s="19"/>
      <c r="E16"/>
      <c r="F16"/>
      <c r="G16"/>
      <c r="H16"/>
      <c r="I16"/>
      <c r="J16"/>
    </row>
    <row r="17" spans="1:14">
      <c r="B17" t="s">
        <v>29</v>
      </c>
      <c r="C17" s="11">
        <f>WORKDAY(COUPPCD(C6,$C$8,C11,C12)-1,1)</f>
        <v>45229</v>
      </c>
      <c r="D17" s="19"/>
      <c r="E17"/>
      <c r="F17"/>
      <c r="G17"/>
      <c r="H17"/>
      <c r="I17"/>
      <c r="J17"/>
    </row>
    <row r="18" spans="1:14">
      <c r="B18" t="s">
        <v>19</v>
      </c>
      <c r="C18" s="11">
        <f>WORKDAY(COUPNCD(C6,$C$8,C11,C12)-1,1)</f>
        <v>45411</v>
      </c>
      <c r="D18" s="19"/>
      <c r="E18"/>
      <c r="F18"/>
      <c r="G18"/>
      <c r="H18"/>
      <c r="I18"/>
      <c r="J18"/>
    </row>
    <row r="19" spans="1:14">
      <c r="B19" t="s">
        <v>30</v>
      </c>
      <c r="C19" s="11">
        <f>WORKDAY(C17,-C14)</f>
        <v>45223</v>
      </c>
      <c r="D19"/>
      <c r="E19"/>
      <c r="F19"/>
      <c r="G19"/>
      <c r="H19"/>
      <c r="I19"/>
      <c r="J19"/>
    </row>
    <row r="20" spans="1:14">
      <c r="B20" t="s">
        <v>31</v>
      </c>
      <c r="C20" s="28">
        <v>4.1020000000000001E-2</v>
      </c>
      <c r="D20"/>
      <c r="E20"/>
      <c r="F20"/>
      <c r="G20"/>
      <c r="H20"/>
      <c r="I20"/>
      <c r="J20"/>
    </row>
    <row r="21" spans="1:14">
      <c r="B21" t="s">
        <v>32</v>
      </c>
      <c r="C21" s="85">
        <v>0.01</v>
      </c>
      <c r="D21"/>
      <c r="E21" s="335"/>
      <c r="F21" s="335"/>
      <c r="G21"/>
      <c r="H21"/>
      <c r="I21"/>
      <c r="J21"/>
    </row>
    <row r="22" spans="1:14" ht="17" thickBot="1">
      <c r="B22" s="83" t="s">
        <v>33</v>
      </c>
      <c r="C22" s="84">
        <f>MAX(C20+C21,0)</f>
        <v>5.1020000000000003E-2</v>
      </c>
      <c r="D22" s="335"/>
      <c r="E22" s="335"/>
      <c r="F22" s="74" t="s">
        <v>34</v>
      </c>
      <c r="G22" s="74"/>
      <c r="H22"/>
      <c r="I22"/>
      <c r="J22"/>
    </row>
    <row r="23" spans="1:14" ht="52" thickBot="1">
      <c r="A23" s="82"/>
      <c r="B23" s="77" t="s">
        <v>35</v>
      </c>
      <c r="C23" s="78" t="s">
        <v>36</v>
      </c>
      <c r="D23" s="75" t="s">
        <v>37</v>
      </c>
      <c r="E23" s="76" t="s">
        <v>66</v>
      </c>
      <c r="F23" s="79" t="str">
        <f>C10</f>
        <v>EUR6M</v>
      </c>
      <c r="G23" s="76" t="s">
        <v>32</v>
      </c>
      <c r="H23" s="80" t="s">
        <v>38</v>
      </c>
      <c r="I23" s="80" t="s">
        <v>39</v>
      </c>
      <c r="J23" s="80" t="s">
        <v>40</v>
      </c>
      <c r="K23" s="81" t="s">
        <v>41</v>
      </c>
      <c r="N23" s="34"/>
    </row>
    <row r="24" spans="1:14">
      <c r="A24" s="17" cm="1">
        <f t="array" ref="A24:A40">_xlfn.SEQUENCE(C15)</f>
        <v>1</v>
      </c>
      <c r="B24" s="20" cm="1">
        <f t="array" ref="B24:B40">_xlfn.BYROW(_xlfn.ANCHORARRAY(C24),_xlfn.LAMBDA(_xlpm.x,WORKDAY(_xlpm.x,-$C$14,EurHolidays)))</f>
        <v>42299</v>
      </c>
      <c r="C24" s="73" cm="1">
        <f t="array" ref="C24:C40">WORKDAY(DATE(F7,E7+(12/C11)*(_xlfn.ANCHORARRAY(A24)-1),D7)-1,1,EurHolidays)</f>
        <v>42305</v>
      </c>
      <c r="D24" s="20" cm="1">
        <f t="array" ref="D24:D40">WORKDAY(DATE(F7,E7+(12/C11)*(_xlfn.ANCHORARRAY(A24)),D7)-1,1,EurHolidays)</f>
        <v>42488</v>
      </c>
      <c r="E24" s="17"/>
      <c r="F24" s="32">
        <v>1.9000000000000001E-4</v>
      </c>
      <c r="G24" s="23" cm="1">
        <f t="array" ref="G24:G40">$C$21*_xlfn.SEQUENCE(C15,1,1,0)</f>
        <v>0.01</v>
      </c>
      <c r="H24" s="33">
        <f>(1+G24+F24)^2-1</f>
        <v>2.048383609999993E-2</v>
      </c>
      <c r="I24" s="35" cm="1">
        <f t="array" ref="I24:I40">_xlfn.ANCHORARRAY(D24)-_xlfn.ANCHORARRAY(C24)</f>
        <v>183</v>
      </c>
      <c r="J24" s="24" cm="1">
        <f t="array" ref="J24:J40">_xlfn.ANCHORARRAY(I24)/360</f>
        <v>0.5083333333333333</v>
      </c>
      <c r="K24" s="24" cm="1">
        <f t="array" ref="K24:K40">(_xlfn.ANCHORARRAY(J24)*_xlfn.ANCHORARRAY(H24))*$C$3</f>
        <v>10.412616684166631</v>
      </c>
      <c r="N24" s="23"/>
    </row>
    <row r="25" spans="1:14">
      <c r="A25" s="17">
        <v>2</v>
      </c>
      <c r="B25" s="20">
        <v>42482</v>
      </c>
      <c r="C25" s="20">
        <v>42488</v>
      </c>
      <c r="D25" s="20">
        <v>42671</v>
      </c>
      <c r="E25" s="17"/>
      <c r="F25" s="32">
        <v>-1.4300000000000001E-3</v>
      </c>
      <c r="G25" s="23">
        <v>0.01</v>
      </c>
      <c r="H25" s="33">
        <f t="shared" ref="H25:H40" si="0">(1+G25+F25)^2-1</f>
        <v>1.7213444899999875E-2</v>
      </c>
      <c r="I25" s="35">
        <v>183</v>
      </c>
      <c r="J25" s="24">
        <v>0.5083333333333333</v>
      </c>
      <c r="K25" s="24">
        <v>10.412616684166631</v>
      </c>
    </row>
    <row r="26" spans="1:14">
      <c r="A26" s="17">
        <v>3</v>
      </c>
      <c r="B26" s="20">
        <v>42667</v>
      </c>
      <c r="C26" s="20">
        <v>42671</v>
      </c>
      <c r="D26" s="20">
        <v>42853</v>
      </c>
      <c r="E26" s="17"/>
      <c r="F26" s="33">
        <v>-2.1199999999999999E-3</v>
      </c>
      <c r="G26" s="23">
        <v>0.01</v>
      </c>
      <c r="H26" s="33">
        <f t="shared" si="0"/>
        <v>1.5822094400000264E-2</v>
      </c>
      <c r="I26" s="35">
        <v>182</v>
      </c>
      <c r="J26" s="24">
        <v>0.50555555555555554</v>
      </c>
      <c r="K26" s="24">
        <v>10.35571713944441</v>
      </c>
    </row>
    <row r="27" spans="1:14">
      <c r="A27" s="17">
        <v>4</v>
      </c>
      <c r="B27" s="20">
        <v>42849</v>
      </c>
      <c r="C27" s="20">
        <v>42853</v>
      </c>
      <c r="D27" s="20">
        <v>43038</v>
      </c>
      <c r="E27" s="17"/>
      <c r="F27" s="33">
        <v>-2.47E-3</v>
      </c>
      <c r="G27" s="23">
        <v>0.01</v>
      </c>
      <c r="H27" s="33">
        <f t="shared" si="0"/>
        <v>1.5116700900000168E-2</v>
      </c>
      <c r="I27" s="35">
        <v>185</v>
      </c>
      <c r="J27" s="24">
        <v>0.51388888888888884</v>
      </c>
      <c r="K27" s="24">
        <v>10.526415773611074</v>
      </c>
    </row>
    <row r="28" spans="1:14">
      <c r="A28" s="17">
        <v>5</v>
      </c>
      <c r="B28" s="20">
        <v>43032</v>
      </c>
      <c r="C28" s="20">
        <v>43038</v>
      </c>
      <c r="D28" s="20">
        <v>43220</v>
      </c>
      <c r="E28" s="17"/>
      <c r="F28" s="33">
        <v>-2.7399999999999998E-3</v>
      </c>
      <c r="G28" s="23">
        <v>0.01</v>
      </c>
      <c r="H28" s="33">
        <f t="shared" si="0"/>
        <v>1.4572707600000179E-2</v>
      </c>
      <c r="I28" s="35">
        <v>182</v>
      </c>
      <c r="J28" s="24">
        <v>0.50555555555555554</v>
      </c>
      <c r="K28" s="24">
        <v>10.35571713944441</v>
      </c>
    </row>
    <row r="29" spans="1:14">
      <c r="A29" s="17">
        <v>6</v>
      </c>
      <c r="B29" s="20">
        <v>43214</v>
      </c>
      <c r="C29" s="20">
        <v>43220</v>
      </c>
      <c r="D29" s="20">
        <v>43402</v>
      </c>
      <c r="E29" s="17"/>
      <c r="F29" s="33">
        <v>-2.7E-4</v>
      </c>
      <c r="G29" s="23">
        <v>0.01</v>
      </c>
      <c r="H29" s="33">
        <f t="shared" si="0"/>
        <v>1.9554672900000014E-2</v>
      </c>
      <c r="I29" s="35">
        <v>182</v>
      </c>
      <c r="J29" s="24">
        <v>0.50555555555555554</v>
      </c>
      <c r="K29" s="24">
        <v>10.35571713944441</v>
      </c>
    </row>
    <row r="30" spans="1:14">
      <c r="A30">
        <v>7</v>
      </c>
      <c r="B30" s="20">
        <v>43396</v>
      </c>
      <c r="C30" s="20">
        <v>43402</v>
      </c>
      <c r="D30" s="20">
        <v>43584</v>
      </c>
      <c r="E30" s="17"/>
      <c r="F30" s="33">
        <v>-2.5899999999999999E-3</v>
      </c>
      <c r="G30" s="23">
        <v>0.01</v>
      </c>
      <c r="H30" s="33">
        <f t="shared" si="0"/>
        <v>1.4874908099999917E-2</v>
      </c>
      <c r="I30" s="35">
        <v>182</v>
      </c>
      <c r="J30" s="24">
        <v>0.50555555555555554</v>
      </c>
      <c r="K30" s="24">
        <v>10.35571713944441</v>
      </c>
    </row>
    <row r="31" spans="1:14">
      <c r="A31">
        <v>8</v>
      </c>
      <c r="B31" s="20">
        <v>43578</v>
      </c>
      <c r="C31" s="20">
        <v>43584</v>
      </c>
      <c r="D31" s="20">
        <v>43766</v>
      </c>
      <c r="E31" s="17"/>
      <c r="F31" s="33">
        <v>-2.3E-3</v>
      </c>
      <c r="G31" s="23">
        <v>0.01</v>
      </c>
      <c r="H31" s="33">
        <f t="shared" si="0"/>
        <v>1.5459290000000125E-2</v>
      </c>
      <c r="I31" s="35">
        <v>182</v>
      </c>
      <c r="J31" s="24">
        <v>0.50555555555555554</v>
      </c>
      <c r="K31" s="24">
        <v>10.35571713944441</v>
      </c>
    </row>
    <row r="32" spans="1:14">
      <c r="A32">
        <v>9</v>
      </c>
      <c r="B32" s="20">
        <v>43760</v>
      </c>
      <c r="C32" s="20">
        <v>43766</v>
      </c>
      <c r="D32" s="20">
        <v>43949</v>
      </c>
      <c r="E32" s="17"/>
      <c r="F32" s="33">
        <v>-3.48E-3</v>
      </c>
      <c r="G32" s="23">
        <v>0.01</v>
      </c>
      <c r="H32" s="33">
        <f t="shared" si="0"/>
        <v>1.308251040000008E-2</v>
      </c>
      <c r="I32" s="35">
        <v>183</v>
      </c>
      <c r="J32" s="24">
        <v>0.5083333333333333</v>
      </c>
      <c r="K32" s="24">
        <v>10.412616684166631</v>
      </c>
    </row>
    <row r="33" spans="1:11">
      <c r="A33">
        <v>10</v>
      </c>
      <c r="B33" s="20">
        <v>43943</v>
      </c>
      <c r="C33" s="20">
        <v>43949</v>
      </c>
      <c r="D33" s="20">
        <v>44132</v>
      </c>
      <c r="F33" s="32">
        <v>-1.24E-3</v>
      </c>
      <c r="G33" s="22">
        <v>0.01</v>
      </c>
      <c r="H33" s="33">
        <f t="shared" si="0"/>
        <v>1.7596737600000134E-2</v>
      </c>
      <c r="I33" s="35">
        <v>183</v>
      </c>
      <c r="J33" s="24">
        <v>0.5083333333333333</v>
      </c>
      <c r="K33" s="24">
        <v>10.412616684166631</v>
      </c>
    </row>
    <row r="34" spans="1:11">
      <c r="A34">
        <v>11</v>
      </c>
      <c r="B34" s="20">
        <v>44126</v>
      </c>
      <c r="C34" s="20">
        <v>44132</v>
      </c>
      <c r="D34" s="20">
        <v>44314</v>
      </c>
      <c r="F34" s="32">
        <v>-4.9800000000000001E-3</v>
      </c>
      <c r="G34" s="22">
        <v>0.01</v>
      </c>
      <c r="H34" s="33">
        <f t="shared" si="0"/>
        <v>1.006520040000014E-2</v>
      </c>
      <c r="I34" s="35">
        <v>182</v>
      </c>
      <c r="J34" s="24">
        <v>0.50555555555555554</v>
      </c>
      <c r="K34" s="24">
        <v>10.35571713944441</v>
      </c>
    </row>
    <row r="35" spans="1:11">
      <c r="A35">
        <v>12</v>
      </c>
      <c r="B35" s="20">
        <v>44308</v>
      </c>
      <c r="C35" s="20">
        <v>44314</v>
      </c>
      <c r="D35" s="20">
        <v>44497</v>
      </c>
      <c r="F35" s="32">
        <v>-5.1500000000000001E-3</v>
      </c>
      <c r="G35" s="22">
        <v>0.01</v>
      </c>
      <c r="H35" s="33">
        <f t="shared" si="0"/>
        <v>9.7235225000000813E-3</v>
      </c>
      <c r="I35" s="35">
        <v>183</v>
      </c>
      <c r="J35" s="24">
        <v>0.5083333333333333</v>
      </c>
      <c r="K35" s="24">
        <v>10.412616684166631</v>
      </c>
    </row>
    <row r="36" spans="1:11">
      <c r="A36">
        <v>13</v>
      </c>
      <c r="B36" s="20">
        <v>44491</v>
      </c>
      <c r="C36" s="20">
        <v>44497</v>
      </c>
      <c r="D36" s="20">
        <v>44679</v>
      </c>
      <c r="F36" s="32">
        <v>-5.3400000000000001E-3</v>
      </c>
      <c r="G36" s="22">
        <v>0.01</v>
      </c>
      <c r="H36" s="33">
        <f t="shared" si="0"/>
        <v>9.3417156000001889E-3</v>
      </c>
      <c r="I36" s="35">
        <v>182</v>
      </c>
      <c r="J36" s="24">
        <v>0.50555555555555554</v>
      </c>
      <c r="K36" s="24">
        <v>10.35571713944441</v>
      </c>
    </row>
    <row r="37" spans="1:11">
      <c r="A37">
        <v>14</v>
      </c>
      <c r="B37" s="20">
        <v>44673</v>
      </c>
      <c r="C37" s="20">
        <v>44679</v>
      </c>
      <c r="D37" s="20">
        <v>44862</v>
      </c>
      <c r="F37" s="32">
        <v>-2.6800000000000001E-3</v>
      </c>
      <c r="G37" s="22">
        <v>0.01</v>
      </c>
      <c r="H37" s="33">
        <f t="shared" si="0"/>
        <v>1.4693582400000071E-2</v>
      </c>
      <c r="I37" s="35">
        <v>183</v>
      </c>
      <c r="J37" s="24">
        <v>0.5083333333333333</v>
      </c>
      <c r="K37" s="24">
        <v>10.412616684166631</v>
      </c>
    </row>
    <row r="38" spans="1:11">
      <c r="A38">
        <v>15</v>
      </c>
      <c r="B38" s="20">
        <v>44858</v>
      </c>
      <c r="C38" s="20">
        <v>44862</v>
      </c>
      <c r="D38" s="20">
        <v>45044</v>
      </c>
      <c r="F38" s="32">
        <v>2.1319999999999999E-2</v>
      </c>
      <c r="G38" s="22">
        <v>0.01</v>
      </c>
      <c r="H38" s="33">
        <f t="shared" si="0"/>
        <v>6.3620942400000047E-2</v>
      </c>
      <c r="I38" s="35">
        <v>182</v>
      </c>
      <c r="J38" s="24">
        <v>0.50555555555555554</v>
      </c>
      <c r="K38" s="24">
        <v>10.35571713944441</v>
      </c>
    </row>
    <row r="39" spans="1:11">
      <c r="A39">
        <v>16</v>
      </c>
      <c r="B39" s="20">
        <v>45040</v>
      </c>
      <c r="C39" s="20">
        <v>45044</v>
      </c>
      <c r="D39" s="20">
        <v>45229</v>
      </c>
      <c r="F39" s="32">
        <v>3.637E-2</v>
      </c>
      <c r="G39" s="22">
        <v>0.01</v>
      </c>
      <c r="H39" s="33">
        <f t="shared" si="0"/>
        <v>9.4890176900000123E-2</v>
      </c>
      <c r="I39" s="35">
        <v>185</v>
      </c>
      <c r="J39" s="24">
        <v>0.51388888888888884</v>
      </c>
      <c r="K39" s="24">
        <v>10.526415773611074</v>
      </c>
    </row>
    <row r="40" spans="1:11">
      <c r="A40">
        <v>17</v>
      </c>
      <c r="B40" s="20">
        <v>45223</v>
      </c>
      <c r="C40" s="20">
        <v>45229</v>
      </c>
      <c r="D40" s="20">
        <v>45411</v>
      </c>
      <c r="F40" s="32">
        <v>4.1020000000000001E-2</v>
      </c>
      <c r="G40" s="22">
        <v>0.01</v>
      </c>
      <c r="H40" s="33">
        <f t="shared" si="0"/>
        <v>0.10464304040000005</v>
      </c>
      <c r="I40" s="35">
        <v>182</v>
      </c>
      <c r="J40" s="24">
        <v>0.50555555555555554</v>
      </c>
      <c r="K40" s="24">
        <v>10.35571713944441</v>
      </c>
    </row>
    <row r="43" spans="1:11">
      <c r="E43" s="53"/>
      <c r="F43" s="53"/>
      <c r="G43" s="17"/>
      <c r="H43" s="24"/>
      <c r="I43" s="17"/>
      <c r="J43"/>
    </row>
    <row r="44" spans="1:11">
      <c r="B44" s="54"/>
      <c r="C44" s="54"/>
      <c r="D44" s="54"/>
      <c r="E44" s="55"/>
      <c r="F44" s="55"/>
      <c r="G44" s="56"/>
      <c r="H44" s="35"/>
      <c r="J44" s="24"/>
    </row>
    <row r="45" spans="1:11">
      <c r="B45" s="54"/>
      <c r="C45" s="54"/>
      <c r="D45" s="54"/>
      <c r="E45" s="55"/>
      <c r="F45" s="55"/>
      <c r="G45" s="56"/>
      <c r="H45" s="35"/>
      <c r="J45" s="24"/>
    </row>
    <row r="46" spans="1:11">
      <c r="B46" s="54"/>
      <c r="C46" s="54"/>
      <c r="D46" s="54"/>
      <c r="E46" s="55"/>
      <c r="F46" s="55"/>
      <c r="G46" s="56"/>
      <c r="H46" s="35"/>
      <c r="J46" s="24"/>
    </row>
    <row r="47" spans="1:11">
      <c r="B47" s="54"/>
      <c r="C47" s="54"/>
      <c r="D47" s="54"/>
      <c r="E47" s="55"/>
      <c r="F47" s="55"/>
      <c r="G47" s="56"/>
      <c r="H47" s="35"/>
      <c r="J47" s="24"/>
    </row>
    <row r="48" spans="1:11">
      <c r="B48" s="54"/>
      <c r="C48" s="54"/>
      <c r="D48" s="54"/>
      <c r="E48" s="55"/>
      <c r="F48" s="55"/>
      <c r="G48" s="56"/>
      <c r="H48" s="35"/>
      <c r="J48" s="24"/>
    </row>
    <row r="49" spans="2:10">
      <c r="B49" s="54"/>
      <c r="C49" s="54"/>
      <c r="D49" s="54"/>
      <c r="E49" s="55"/>
      <c r="F49" s="55"/>
      <c r="G49" s="56"/>
      <c r="H49" s="35"/>
      <c r="J49" s="24"/>
    </row>
    <row r="50" spans="2:10">
      <c r="B50" s="54"/>
      <c r="C50" s="54"/>
      <c r="D50" s="54"/>
      <c r="E50" s="55"/>
      <c r="F50" s="55"/>
      <c r="G50" s="56"/>
      <c r="H50" s="35"/>
      <c r="J50" s="24"/>
    </row>
    <row r="51" spans="2:10">
      <c r="B51" s="54"/>
      <c r="C51" s="54"/>
      <c r="D51" s="54"/>
      <c r="E51" s="55"/>
      <c r="F51" s="55"/>
      <c r="G51" s="56"/>
      <c r="H51" s="35"/>
      <c r="J51" s="24"/>
    </row>
    <row r="52" spans="2:10">
      <c r="B52" s="54"/>
      <c r="C52" s="54"/>
      <c r="D52" s="54"/>
      <c r="E52" s="55"/>
      <c r="F52" s="55"/>
      <c r="G52" s="56"/>
      <c r="H52" s="35"/>
      <c r="J52" s="24"/>
    </row>
    <row r="53" spans="2:10">
      <c r="B53" s="54"/>
      <c r="C53" s="54"/>
      <c r="D53" s="54"/>
      <c r="E53" s="55"/>
      <c r="F53" s="55"/>
      <c r="G53" s="56"/>
      <c r="H53" s="35"/>
      <c r="J53" s="24"/>
    </row>
    <row r="54" spans="2:10">
      <c r="B54" s="54"/>
      <c r="C54" s="54"/>
      <c r="D54" s="54"/>
      <c r="E54" s="55"/>
      <c r="F54" s="55"/>
      <c r="G54" s="56"/>
      <c r="H54" s="35"/>
      <c r="J54" s="24"/>
    </row>
    <row r="55" spans="2:10">
      <c r="B55" s="54"/>
      <c r="C55" s="54"/>
      <c r="D55" s="54"/>
      <c r="E55" s="55"/>
      <c r="F55" s="55"/>
      <c r="G55" s="56"/>
      <c r="H55" s="35"/>
      <c r="J55" s="24"/>
    </row>
    <row r="56" spans="2:10">
      <c r="B56" s="54"/>
      <c r="C56" s="54"/>
      <c r="D56" s="54"/>
      <c r="E56" s="55"/>
      <c r="F56" s="55"/>
      <c r="G56" s="56"/>
      <c r="H56" s="35"/>
      <c r="J56" s="24"/>
    </row>
    <row r="57" spans="2:10">
      <c r="B57" s="54"/>
      <c r="C57" s="54"/>
      <c r="D57" s="54"/>
      <c r="E57" s="55"/>
      <c r="F57" s="55"/>
      <c r="G57" s="56"/>
      <c r="H57" s="35"/>
      <c r="J57" s="24"/>
    </row>
    <row r="58" spans="2:10">
      <c r="B58" s="54"/>
      <c r="C58" s="54"/>
      <c r="D58" s="54"/>
      <c r="E58" s="55"/>
      <c r="F58" s="55"/>
      <c r="G58" s="56"/>
      <c r="H58" s="35"/>
      <c r="J58" s="24"/>
    </row>
    <row r="59" spans="2:10">
      <c r="B59" s="54"/>
      <c r="C59" s="54"/>
      <c r="D59" s="54"/>
      <c r="E59" s="55"/>
      <c r="F59" s="55"/>
      <c r="G59" s="56"/>
      <c r="H59" s="35"/>
      <c r="J59" s="24"/>
    </row>
    <row r="60" spans="2:10">
      <c r="B60" s="54"/>
      <c r="C60" s="54"/>
      <c r="D60" s="54"/>
      <c r="E60" s="55"/>
      <c r="F60" s="55"/>
      <c r="G60" s="56"/>
      <c r="H60" s="35"/>
      <c r="J60" s="24"/>
    </row>
  </sheetData>
  <mergeCells count="3">
    <mergeCell ref="A1:K1"/>
    <mergeCell ref="E21:F21"/>
    <mergeCell ref="D22:E22"/>
  </mergeCells>
  <dataValidations count="1">
    <dataValidation type="list" allowBlank="1" showInputMessage="1" showErrorMessage="1" sqref="C10" xr:uid="{C2070406-8CE6-DB41-B6BE-D9478E6D0547}">
      <formula1>_xlfn.ANCHORARRAY($I$4)</formula1>
    </dataValidation>
  </dataValidations>
  <hyperlinks>
    <hyperlink ref="C2" r:id="rId1" xr:uid="{3E28911C-8DB5-054C-88E9-3E5CC61982C0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0AAC1-5F42-8744-90EB-37871CF6C2A4}">
  <dimension ref="A1:I18"/>
  <sheetViews>
    <sheetView zoomScale="118" zoomScaleNormal="118" workbookViewId="0">
      <selection activeCell="D11" sqref="D11"/>
    </sheetView>
  </sheetViews>
  <sheetFormatPr baseColWidth="10" defaultColWidth="11" defaultRowHeight="16"/>
  <cols>
    <col min="1" max="1" width="10.83203125" bestFit="1" customWidth="1"/>
    <col min="2" max="2" width="13.5" bestFit="1" customWidth="1"/>
    <col min="3" max="3" width="12.6640625" bestFit="1" customWidth="1"/>
    <col min="4" max="4" width="8.83203125" bestFit="1" customWidth="1"/>
    <col min="5" max="5" width="8.1640625" bestFit="1" customWidth="1"/>
    <col min="6" max="6" width="21.1640625" customWidth="1"/>
    <col min="7" max="7" width="11.5" bestFit="1" customWidth="1"/>
    <col min="8" max="8" width="12.83203125" bestFit="1" customWidth="1"/>
    <col min="9" max="9" width="14.1640625" bestFit="1" customWidth="1"/>
  </cols>
  <sheetData>
    <row r="1" spans="1:9" ht="18" thickBot="1">
      <c r="A1" s="47" t="s">
        <v>35</v>
      </c>
      <c r="B1" s="48" t="s">
        <v>36</v>
      </c>
      <c r="C1" s="48" t="s">
        <v>37</v>
      </c>
      <c r="D1" s="49" t="s">
        <v>21</v>
      </c>
      <c r="E1" s="49" t="s">
        <v>32</v>
      </c>
      <c r="F1" s="50" t="s">
        <v>38</v>
      </c>
      <c r="G1" s="51" t="s">
        <v>39</v>
      </c>
      <c r="H1" s="50" t="s">
        <v>40</v>
      </c>
      <c r="I1" s="52" t="s">
        <v>41</v>
      </c>
    </row>
    <row r="2" spans="1:9">
      <c r="A2" s="45">
        <v>42299</v>
      </c>
      <c r="B2" s="45">
        <v>42305</v>
      </c>
      <c r="C2" s="45">
        <v>42488</v>
      </c>
      <c r="D2" s="39">
        <v>1.9000000000000001E-4</v>
      </c>
      <c r="E2" s="39">
        <v>0.01</v>
      </c>
      <c r="F2" s="40">
        <v>2.048383609999993E-2</v>
      </c>
      <c r="G2" s="41">
        <v>183</v>
      </c>
      <c r="H2" s="38">
        <v>0.5083333333333333</v>
      </c>
      <c r="I2" s="38">
        <v>10.412616684166631</v>
      </c>
    </row>
    <row r="3" spans="1:9">
      <c r="A3" s="46">
        <v>42482</v>
      </c>
      <c r="B3" s="46">
        <v>42488</v>
      </c>
      <c r="C3" s="46">
        <v>42671</v>
      </c>
      <c r="D3" s="42">
        <v>-1.4300000000000001E-3</v>
      </c>
      <c r="E3" s="42">
        <v>0.01</v>
      </c>
      <c r="F3" s="43">
        <v>1.7213444899999875E-2</v>
      </c>
      <c r="G3" s="44">
        <v>183</v>
      </c>
      <c r="H3" s="37">
        <v>0.5083333333333333</v>
      </c>
      <c r="I3" s="37">
        <v>10.412616684166631</v>
      </c>
    </row>
    <row r="4" spans="1:9">
      <c r="A4" s="46">
        <v>42667</v>
      </c>
      <c r="B4" s="46">
        <v>42671</v>
      </c>
      <c r="C4" s="46">
        <v>42853</v>
      </c>
      <c r="D4" s="42">
        <v>-2.1199999999999999E-3</v>
      </c>
      <c r="E4" s="42">
        <v>0.01</v>
      </c>
      <c r="F4" s="43">
        <v>1.5822094400000264E-2</v>
      </c>
      <c r="G4" s="44">
        <v>182</v>
      </c>
      <c r="H4" s="37">
        <v>0.50555555555555554</v>
      </c>
      <c r="I4" s="37">
        <v>10.35571713944441</v>
      </c>
    </row>
    <row r="5" spans="1:9">
      <c r="A5" s="46">
        <v>42849</v>
      </c>
      <c r="B5" s="46">
        <v>42853</v>
      </c>
      <c r="C5" s="46">
        <v>43038</v>
      </c>
      <c r="D5" s="42">
        <v>-2.47E-3</v>
      </c>
      <c r="E5" s="42">
        <v>0.01</v>
      </c>
      <c r="F5" s="43">
        <v>1.5116700900000168E-2</v>
      </c>
      <c r="G5" s="44">
        <v>185</v>
      </c>
      <c r="H5" s="37">
        <v>0.51388888888888884</v>
      </c>
      <c r="I5" s="37">
        <v>10.526415773611074</v>
      </c>
    </row>
    <row r="6" spans="1:9">
      <c r="A6" s="46">
        <v>43032</v>
      </c>
      <c r="B6" s="46">
        <v>43038</v>
      </c>
      <c r="C6" s="46">
        <v>43220</v>
      </c>
      <c r="D6" s="42">
        <v>-2.7399999999999998E-3</v>
      </c>
      <c r="E6" s="42">
        <v>0.01</v>
      </c>
      <c r="F6" s="43">
        <v>1.4572707600000179E-2</v>
      </c>
      <c r="G6" s="44">
        <v>182</v>
      </c>
      <c r="H6" s="37">
        <v>0.50555555555555554</v>
      </c>
      <c r="I6" s="37">
        <v>10.35571713944441</v>
      </c>
    </row>
    <row r="7" spans="1:9">
      <c r="A7" s="46">
        <v>43214</v>
      </c>
      <c r="B7" s="46">
        <v>43220</v>
      </c>
      <c r="C7" s="46">
        <v>43402</v>
      </c>
      <c r="D7" s="42">
        <v>-2.7E-4</v>
      </c>
      <c r="E7" s="42">
        <v>0.01</v>
      </c>
      <c r="F7" s="43">
        <v>1.9554672900000014E-2</v>
      </c>
      <c r="G7" s="44">
        <v>182</v>
      </c>
      <c r="H7" s="37">
        <v>0.50555555555555554</v>
      </c>
      <c r="I7" s="37">
        <v>10.35571713944441</v>
      </c>
    </row>
    <row r="8" spans="1:9">
      <c r="A8" s="46">
        <v>43396</v>
      </c>
      <c r="B8" s="46">
        <v>43402</v>
      </c>
      <c r="C8" s="46">
        <v>43584</v>
      </c>
      <c r="D8" s="42">
        <v>-2.5899999999999999E-3</v>
      </c>
      <c r="E8" s="42">
        <v>0.01</v>
      </c>
      <c r="F8" s="43">
        <v>1.4874908099999917E-2</v>
      </c>
      <c r="G8" s="44">
        <v>182</v>
      </c>
      <c r="H8" s="37">
        <v>0.50555555555555554</v>
      </c>
      <c r="I8" s="37">
        <v>10.35571713944441</v>
      </c>
    </row>
    <row r="9" spans="1:9">
      <c r="A9" s="46">
        <v>43578</v>
      </c>
      <c r="B9" s="46">
        <v>43584</v>
      </c>
      <c r="C9" s="46">
        <v>43766</v>
      </c>
      <c r="D9" s="42">
        <v>-2.3E-3</v>
      </c>
      <c r="E9" s="42">
        <v>0.01</v>
      </c>
      <c r="F9" s="43">
        <v>1.5459290000000125E-2</v>
      </c>
      <c r="G9" s="44">
        <v>182</v>
      </c>
      <c r="H9" s="37">
        <v>0.50555555555555554</v>
      </c>
      <c r="I9" s="37">
        <v>10.35571713944441</v>
      </c>
    </row>
    <row r="10" spans="1:9">
      <c r="A10" s="46">
        <v>43760</v>
      </c>
      <c r="B10" s="46">
        <v>43766</v>
      </c>
      <c r="C10" s="46">
        <v>43949</v>
      </c>
      <c r="D10" s="42">
        <v>-3.48E-3</v>
      </c>
      <c r="E10" s="42">
        <v>0.01</v>
      </c>
      <c r="F10" s="43">
        <v>1.308251040000008E-2</v>
      </c>
      <c r="G10" s="44">
        <v>183</v>
      </c>
      <c r="H10" s="37">
        <v>0.5083333333333333</v>
      </c>
      <c r="I10" s="37">
        <v>10.412616684166631</v>
      </c>
    </row>
    <row r="11" spans="1:9">
      <c r="A11" s="46">
        <v>43943</v>
      </c>
      <c r="B11" s="46">
        <v>43949</v>
      </c>
      <c r="C11" s="46">
        <v>44132</v>
      </c>
      <c r="D11" s="42">
        <v>-1.24E-3</v>
      </c>
      <c r="E11" s="42">
        <v>0.01</v>
      </c>
      <c r="F11" s="43">
        <v>1.7596737600000134E-2</v>
      </c>
      <c r="G11" s="44">
        <v>183</v>
      </c>
      <c r="H11" s="37">
        <v>0.5083333333333333</v>
      </c>
      <c r="I11" s="37">
        <v>10.412616684166631</v>
      </c>
    </row>
    <row r="12" spans="1:9">
      <c r="A12" s="46">
        <v>44126</v>
      </c>
      <c r="B12" s="46">
        <v>44132</v>
      </c>
      <c r="C12" s="46">
        <v>44314</v>
      </c>
      <c r="D12" s="42">
        <v>-4.9800000000000001E-3</v>
      </c>
      <c r="E12" s="42">
        <v>0.01</v>
      </c>
      <c r="F12" s="43">
        <v>1.006520040000014E-2</v>
      </c>
      <c r="G12" s="44">
        <v>182</v>
      </c>
      <c r="H12" s="37">
        <v>0.50555555555555554</v>
      </c>
      <c r="I12" s="37">
        <v>10.35571713944441</v>
      </c>
    </row>
    <row r="13" spans="1:9">
      <c r="A13" s="46">
        <v>44308</v>
      </c>
      <c r="B13" s="46">
        <v>44314</v>
      </c>
      <c r="C13" s="46">
        <v>44497</v>
      </c>
      <c r="D13" s="42">
        <v>-5.1500000000000001E-3</v>
      </c>
      <c r="E13" s="42">
        <v>0.01</v>
      </c>
      <c r="F13" s="43">
        <v>9.7235225000000813E-3</v>
      </c>
      <c r="G13" s="44">
        <v>183</v>
      </c>
      <c r="H13" s="37">
        <v>0.5083333333333333</v>
      </c>
      <c r="I13" s="37">
        <v>10.412616684166631</v>
      </c>
    </row>
    <row r="14" spans="1:9">
      <c r="A14" s="46">
        <v>44491</v>
      </c>
      <c r="B14" s="46">
        <v>44497</v>
      </c>
      <c r="C14" s="46">
        <v>44679</v>
      </c>
      <c r="D14" s="42">
        <v>-5.3400000000000001E-3</v>
      </c>
      <c r="E14" s="42">
        <v>0.01</v>
      </c>
      <c r="F14" s="43">
        <v>9.3417156000001889E-3</v>
      </c>
      <c r="G14" s="44">
        <v>182</v>
      </c>
      <c r="H14" s="37">
        <v>0.50555555555555554</v>
      </c>
      <c r="I14" s="37">
        <v>10.35571713944441</v>
      </c>
    </row>
    <row r="15" spans="1:9">
      <c r="A15" s="46">
        <v>44673</v>
      </c>
      <c r="B15" s="46">
        <v>44679</v>
      </c>
      <c r="C15" s="46">
        <v>44862</v>
      </c>
      <c r="D15" s="42">
        <v>-2.6800000000000001E-3</v>
      </c>
      <c r="E15" s="42">
        <v>0.01</v>
      </c>
      <c r="F15" s="43">
        <v>1.4693582400000071E-2</v>
      </c>
      <c r="G15" s="44">
        <v>183</v>
      </c>
      <c r="H15" s="37">
        <v>0.5083333333333333</v>
      </c>
      <c r="I15" s="37">
        <v>10.412616684166631</v>
      </c>
    </row>
    <row r="16" spans="1:9">
      <c r="A16" s="46">
        <v>44858</v>
      </c>
      <c r="B16" s="46">
        <v>44862</v>
      </c>
      <c r="C16" s="46">
        <v>45044</v>
      </c>
      <c r="D16" s="42">
        <v>2.1319999999999999E-2</v>
      </c>
      <c r="E16" s="42">
        <v>0.01</v>
      </c>
      <c r="F16" s="43">
        <v>6.3620942400000047E-2</v>
      </c>
      <c r="G16" s="44">
        <v>182</v>
      </c>
      <c r="H16" s="37">
        <v>0.50555555555555554</v>
      </c>
      <c r="I16" s="37">
        <v>10.35571713944441</v>
      </c>
    </row>
    <row r="17" spans="1:9">
      <c r="A17" s="46">
        <v>45040</v>
      </c>
      <c r="B17" s="46">
        <v>45044</v>
      </c>
      <c r="C17" s="46">
        <v>45229</v>
      </c>
      <c r="D17" s="42">
        <v>3.637E-2</v>
      </c>
      <c r="E17" s="42">
        <v>0.01</v>
      </c>
      <c r="F17" s="43">
        <v>9.4890176900000123E-2</v>
      </c>
      <c r="G17" s="44">
        <v>185</v>
      </c>
      <c r="H17" s="37">
        <v>0.51388888888888884</v>
      </c>
      <c r="I17" s="37">
        <v>10.526415773611074</v>
      </c>
    </row>
    <row r="18" spans="1:9">
      <c r="A18" s="46">
        <v>45223</v>
      </c>
      <c r="B18" s="46">
        <v>45229</v>
      </c>
      <c r="C18" s="46">
        <v>45411</v>
      </c>
      <c r="D18" s="42">
        <v>4.1020000000000001E-2</v>
      </c>
      <c r="E18" s="42">
        <v>0.01</v>
      </c>
      <c r="F18" s="43">
        <v>0.10464304040000005</v>
      </c>
      <c r="G18" s="44">
        <v>182</v>
      </c>
      <c r="H18" s="37">
        <v>0.50555555555555554</v>
      </c>
      <c r="I18" s="37">
        <v>10.35571713944441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17955-7DAD-F943-B205-A03460A1AF80}">
  <dimension ref="A1:K35"/>
  <sheetViews>
    <sheetView zoomScale="115" zoomScaleNormal="85" workbookViewId="0">
      <selection activeCell="C2" sqref="C2:C27"/>
    </sheetView>
  </sheetViews>
  <sheetFormatPr baseColWidth="10" defaultColWidth="10.83203125" defaultRowHeight="16"/>
  <cols>
    <col min="1" max="1" width="10.6640625" style="4" customWidth="1"/>
    <col min="2" max="2" width="9.33203125" style="4" bestFit="1" customWidth="1"/>
    <col min="3" max="3" width="11.5" style="4" customWidth="1"/>
    <col min="4" max="4" width="10.83203125" style="4"/>
    <col min="5" max="5" width="8.1640625" style="4" bestFit="1" customWidth="1"/>
    <col min="6" max="6" width="12.33203125" style="4" bestFit="1" customWidth="1"/>
    <col min="7" max="7" width="14.1640625" style="4" bestFit="1" customWidth="1"/>
    <col min="8" max="8" width="15.6640625" style="4" bestFit="1" customWidth="1"/>
    <col min="9" max="16384" width="10.83203125" style="4"/>
  </cols>
  <sheetData>
    <row r="1" spans="1:11" ht="17" thickBot="1">
      <c r="B1" s="5"/>
      <c r="C1" s="5">
        <v>45338</v>
      </c>
      <c r="E1" s="336" t="s">
        <v>42</v>
      </c>
      <c r="F1" s="337"/>
      <c r="G1" s="337"/>
      <c r="H1" s="338"/>
      <c r="J1" s="89">
        <v>45338</v>
      </c>
      <c r="K1" s="89">
        <f>EDATE(J1,6)</f>
        <v>45520</v>
      </c>
    </row>
    <row r="2" spans="1:11" ht="15" customHeight="1">
      <c r="A2" s="4" t="s">
        <v>216</v>
      </c>
      <c r="B2" s="87"/>
      <c r="C2" s="87">
        <v>3.8980800000000003E-2</v>
      </c>
      <c r="E2" s="59" t="s">
        <v>43</v>
      </c>
      <c r="F2" s="60" t="s">
        <v>44</v>
      </c>
      <c r="G2" s="60" t="s">
        <v>45</v>
      </c>
      <c r="H2" s="61" t="s">
        <v>46</v>
      </c>
      <c r="J2" s="86">
        <v>12</v>
      </c>
      <c r="K2" s="89">
        <f>EDATE($J$1,7)</f>
        <v>45551</v>
      </c>
    </row>
    <row r="3" spans="1:11" ht="15" customHeight="1">
      <c r="A3" s="4" t="s">
        <v>215</v>
      </c>
      <c r="B3" s="87"/>
      <c r="C3" s="87">
        <v>3.7884300000000003E-2</v>
      </c>
      <c r="E3" s="62">
        <f t="shared" ref="E3:E28" si="0">K1-$J$1</f>
        <v>182</v>
      </c>
      <c r="F3" s="63">
        <f t="shared" ref="F3:F10" si="1">E3/365</f>
        <v>0.49863013698630138</v>
      </c>
      <c r="G3" s="189">
        <f t="shared" ref="G3:G28" si="2">C2</f>
        <v>3.8980800000000003E-2</v>
      </c>
      <c r="H3" s="65">
        <f t="shared" ref="H3:H11" si="3">EXP(-G3*F3)</f>
        <v>0.9807506789230882</v>
      </c>
      <c r="J3" s="86"/>
      <c r="K3" s="89">
        <f>EDATE($J$1,8)</f>
        <v>45581</v>
      </c>
    </row>
    <row r="4" spans="1:11" ht="15" customHeight="1">
      <c r="A4" s="4" t="s">
        <v>217</v>
      </c>
      <c r="B4" s="87"/>
      <c r="C4" s="87">
        <v>3.7401799999999999E-2</v>
      </c>
      <c r="E4" s="62">
        <f t="shared" si="0"/>
        <v>213</v>
      </c>
      <c r="F4" s="63">
        <f t="shared" si="1"/>
        <v>0.58356164383561648</v>
      </c>
      <c r="G4" s="189">
        <f t="shared" si="2"/>
        <v>3.7884300000000003E-2</v>
      </c>
      <c r="H4" s="65">
        <f t="shared" si="3"/>
        <v>0.9781347625872443</v>
      </c>
      <c r="J4" s="86"/>
      <c r="K4" s="89">
        <f>EDATE($J$1,9)</f>
        <v>45612</v>
      </c>
    </row>
    <row r="5" spans="1:11" ht="15" customHeight="1">
      <c r="A5" s="4" t="s">
        <v>218</v>
      </c>
      <c r="B5" s="87"/>
      <c r="C5" s="87">
        <v>3.7013400000000002E-2</v>
      </c>
      <c r="E5" s="62">
        <f t="shared" si="0"/>
        <v>243</v>
      </c>
      <c r="F5" s="63">
        <f t="shared" si="1"/>
        <v>0.66575342465753429</v>
      </c>
      <c r="G5" s="189">
        <f t="shared" si="2"/>
        <v>3.7401799999999999E-2</v>
      </c>
      <c r="H5" s="65">
        <f t="shared" si="3"/>
        <v>0.9754070807155405</v>
      </c>
      <c r="J5" s="86"/>
      <c r="K5" s="89">
        <f>EDATE($J$1,10)</f>
        <v>45642</v>
      </c>
    </row>
    <row r="6" spans="1:11" ht="15" customHeight="1">
      <c r="A6" s="4" t="s">
        <v>219</v>
      </c>
      <c r="B6" s="87"/>
      <c r="C6" s="87">
        <v>3.64658E-2</v>
      </c>
      <c r="E6" s="62">
        <f t="shared" si="0"/>
        <v>274</v>
      </c>
      <c r="F6" s="63">
        <f t="shared" si="1"/>
        <v>0.75068493150684934</v>
      </c>
      <c r="G6" s="189">
        <f t="shared" si="2"/>
        <v>3.7013400000000002E-2</v>
      </c>
      <c r="H6" s="65">
        <f t="shared" si="3"/>
        <v>0.97259706213835306</v>
      </c>
      <c r="J6" s="86"/>
      <c r="K6" s="89">
        <f>EDATE($J$1,11)</f>
        <v>45673</v>
      </c>
    </row>
    <row r="7" spans="1:11" ht="15" customHeight="1">
      <c r="A7" s="4" t="s">
        <v>220</v>
      </c>
      <c r="B7" s="87"/>
      <c r="C7" s="87">
        <v>3.6059000000000001E-2</v>
      </c>
      <c r="E7" s="62">
        <f t="shared" si="0"/>
        <v>304</v>
      </c>
      <c r="F7" s="63">
        <f t="shared" si="1"/>
        <v>0.83287671232876714</v>
      </c>
      <c r="G7" s="189">
        <f t="shared" si="2"/>
        <v>3.64658E-2</v>
      </c>
      <c r="H7" s="65">
        <f t="shared" si="3"/>
        <v>0.97008506484191503</v>
      </c>
      <c r="J7" s="86"/>
      <c r="K7" s="89">
        <f>EDATE($J$1,12)</f>
        <v>45704</v>
      </c>
    </row>
    <row r="8" spans="1:11" ht="15" customHeight="1">
      <c r="A8" s="4" t="s">
        <v>221</v>
      </c>
      <c r="B8" s="87"/>
      <c r="C8" s="87">
        <v>3.5907300000000003E-2</v>
      </c>
      <c r="E8" s="62">
        <f t="shared" si="0"/>
        <v>335</v>
      </c>
      <c r="F8" s="63">
        <f t="shared" si="1"/>
        <v>0.9178082191780822</v>
      </c>
      <c r="G8" s="189">
        <f t="shared" si="2"/>
        <v>3.6059000000000001E-2</v>
      </c>
      <c r="H8" s="65">
        <f t="shared" si="3"/>
        <v>0.96744640924329151</v>
      </c>
      <c r="J8" s="86"/>
      <c r="K8" s="89">
        <f>EDATE($J$1,15)</f>
        <v>45793</v>
      </c>
    </row>
    <row r="9" spans="1:11" ht="15" customHeight="1">
      <c r="A9" s="4" t="s">
        <v>222</v>
      </c>
      <c r="B9" s="87"/>
      <c r="C9" s="87">
        <v>3.4164899999999998E-2</v>
      </c>
      <c r="E9" s="62">
        <f t="shared" si="0"/>
        <v>366</v>
      </c>
      <c r="F9" s="63">
        <f t="shared" si="1"/>
        <v>1.0027397260273974</v>
      </c>
      <c r="G9" s="189">
        <f t="shared" si="2"/>
        <v>3.5907300000000003E-2</v>
      </c>
      <c r="H9" s="65">
        <f t="shared" si="3"/>
        <v>0.96463481804178597</v>
      </c>
      <c r="J9" s="86"/>
      <c r="K9" s="89">
        <f>EDATE($J$1,18)</f>
        <v>45885</v>
      </c>
    </row>
    <row r="10" spans="1:11" ht="15" customHeight="1">
      <c r="A10" s="4" t="s">
        <v>223</v>
      </c>
      <c r="B10" s="87"/>
      <c r="C10" s="87">
        <v>3.3145899999999999E-2</v>
      </c>
      <c r="E10" s="62">
        <f t="shared" si="0"/>
        <v>455</v>
      </c>
      <c r="F10" s="63">
        <f t="shared" si="1"/>
        <v>1.2465753424657535</v>
      </c>
      <c r="G10" s="189">
        <f t="shared" si="2"/>
        <v>3.4164899999999998E-2</v>
      </c>
      <c r="H10" s="65">
        <f t="shared" si="3"/>
        <v>0.95830505573064928</v>
      </c>
      <c r="J10" s="86"/>
      <c r="K10" s="89">
        <f>EDATE($J$1,$J$2*2)</f>
        <v>46069</v>
      </c>
    </row>
    <row r="11" spans="1:11">
      <c r="A11" s="57" t="s">
        <v>49</v>
      </c>
      <c r="B11" s="87"/>
      <c r="C11" s="87">
        <v>3.1965231895446797E-2</v>
      </c>
      <c r="E11" s="62">
        <f t="shared" si="0"/>
        <v>547</v>
      </c>
      <c r="F11" s="63">
        <f t="shared" ref="F11:F28" si="4">E11/365</f>
        <v>1.4986301369863013</v>
      </c>
      <c r="G11" s="64">
        <f t="shared" si="2"/>
        <v>3.3145899999999999E-2</v>
      </c>
      <c r="H11" s="65">
        <f t="shared" si="3"/>
        <v>0.95154010427550462</v>
      </c>
      <c r="K11" s="89">
        <f>EDATE($J$1,$J$2*3)</f>
        <v>46434</v>
      </c>
    </row>
    <row r="12" spans="1:11">
      <c r="A12" s="57" t="s">
        <v>50</v>
      </c>
      <c r="B12" s="87"/>
      <c r="C12" s="87">
        <v>2.98096561431885E-2</v>
      </c>
      <c r="E12" s="62">
        <f t="shared" si="0"/>
        <v>731</v>
      </c>
      <c r="F12" s="63">
        <f t="shared" si="4"/>
        <v>2.0027397260273974</v>
      </c>
      <c r="G12" s="64">
        <f t="shared" si="2"/>
        <v>3.1965231895446797E-2</v>
      </c>
      <c r="H12" s="65">
        <f t="shared" ref="H12:H28" si="5">EXP(-G12*F12)</f>
        <v>0.93798807829013664</v>
      </c>
      <c r="K12" s="89">
        <f>EDATE($J$1,$J$2*4)</f>
        <v>46799</v>
      </c>
    </row>
    <row r="13" spans="1:11">
      <c r="A13" s="57" t="s">
        <v>51</v>
      </c>
      <c r="B13" s="87"/>
      <c r="C13" s="87">
        <v>2.8606400489807102E-2</v>
      </c>
      <c r="E13" s="62">
        <f t="shared" si="0"/>
        <v>1096</v>
      </c>
      <c r="F13" s="63">
        <f t="shared" si="4"/>
        <v>3.0027397260273974</v>
      </c>
      <c r="G13" s="64">
        <f t="shared" si="2"/>
        <v>2.98096561431885E-2</v>
      </c>
      <c r="H13" s="65">
        <f t="shared" si="5"/>
        <v>0.91437853725498963</v>
      </c>
      <c r="K13" s="89">
        <f>EDATE($J$1,$J$2*5)</f>
        <v>47165</v>
      </c>
    </row>
    <row r="14" spans="1:11">
      <c r="A14" s="57" t="s">
        <v>52</v>
      </c>
      <c r="B14" s="87"/>
      <c r="C14" s="87">
        <v>2.7994244098663301E-2</v>
      </c>
      <c r="E14" s="62">
        <f t="shared" si="0"/>
        <v>1461</v>
      </c>
      <c r="F14" s="63">
        <f t="shared" si="4"/>
        <v>4.0027397260273974</v>
      </c>
      <c r="G14" s="64">
        <f t="shared" si="2"/>
        <v>2.8606400489807102E-2</v>
      </c>
      <c r="H14" s="65">
        <f t="shared" si="5"/>
        <v>0.89180839288483504</v>
      </c>
      <c r="K14" s="89">
        <f>EDATE($J$1,$J$2*6)</f>
        <v>47530</v>
      </c>
    </row>
    <row r="15" spans="1:11">
      <c r="A15" s="57" t="s">
        <v>53</v>
      </c>
      <c r="B15" s="87"/>
      <c r="C15" s="87">
        <v>2.7660725116729699E-2</v>
      </c>
      <c r="E15" s="62">
        <f t="shared" si="0"/>
        <v>1827</v>
      </c>
      <c r="F15" s="63">
        <f t="shared" si="4"/>
        <v>5.0054794520547947</v>
      </c>
      <c r="G15" s="64">
        <f t="shared" si="2"/>
        <v>2.7994244098663301E-2</v>
      </c>
      <c r="H15" s="65">
        <f t="shared" si="5"/>
        <v>0.86924990827891879</v>
      </c>
      <c r="K15" s="89">
        <f>EDATE($J$1,$J$2*7)</f>
        <v>47895</v>
      </c>
    </row>
    <row r="16" spans="1:11">
      <c r="A16" s="57" t="s">
        <v>54</v>
      </c>
      <c r="B16" s="87"/>
      <c r="C16" s="87">
        <v>2.7542142868042001E-2</v>
      </c>
      <c r="E16" s="62">
        <f t="shared" si="0"/>
        <v>2192</v>
      </c>
      <c r="F16" s="63">
        <f t="shared" si="4"/>
        <v>6.0054794520547947</v>
      </c>
      <c r="G16" s="64">
        <f t="shared" si="2"/>
        <v>2.7660725116729699E-2</v>
      </c>
      <c r="H16" s="65">
        <f t="shared" si="5"/>
        <v>0.84694805339970503</v>
      </c>
      <c r="K16" s="89">
        <f>EDATE($J$1,$J$2*8)</f>
        <v>48260</v>
      </c>
    </row>
    <row r="17" spans="1:11">
      <c r="A17" s="57" t="s">
        <v>55</v>
      </c>
      <c r="B17" s="87"/>
      <c r="C17" s="87">
        <v>2.7507233619689899E-2</v>
      </c>
      <c r="E17" s="62">
        <f t="shared" si="0"/>
        <v>2557</v>
      </c>
      <c r="F17" s="63">
        <f t="shared" si="4"/>
        <v>7.0054794520547947</v>
      </c>
      <c r="G17" s="64">
        <f t="shared" si="2"/>
        <v>2.7542142868042001E-2</v>
      </c>
      <c r="H17" s="65">
        <f t="shared" si="5"/>
        <v>0.82452656668773128</v>
      </c>
      <c r="K17" s="89">
        <f>EDATE($J$1,$J$2*9)</f>
        <v>48626</v>
      </c>
    </row>
    <row r="18" spans="1:11">
      <c r="A18" s="4" t="s">
        <v>56</v>
      </c>
      <c r="B18" s="87"/>
      <c r="C18" s="87">
        <v>2.75091290473937E-2</v>
      </c>
      <c r="E18" s="62">
        <f t="shared" si="0"/>
        <v>2922</v>
      </c>
      <c r="F18" s="63">
        <f t="shared" si="4"/>
        <v>8.0054794520547947</v>
      </c>
      <c r="G18" s="64">
        <f t="shared" si="2"/>
        <v>2.7507233619689899E-2</v>
      </c>
      <c r="H18" s="65">
        <f t="shared" si="5"/>
        <v>0.802351415195381</v>
      </c>
      <c r="K18" s="89">
        <f>EDATE($J$1,$J$2*10)</f>
        <v>48991</v>
      </c>
    </row>
    <row r="19" spans="1:11">
      <c r="A19" s="4" t="s">
        <v>57</v>
      </c>
      <c r="B19" s="87"/>
      <c r="C19" s="87">
        <v>2.75417566299439E-2</v>
      </c>
      <c r="D19" s="63"/>
      <c r="E19" s="62">
        <f t="shared" si="0"/>
        <v>3288</v>
      </c>
      <c r="F19" s="63">
        <f t="shared" si="4"/>
        <v>9.0082191780821912</v>
      </c>
      <c r="G19" s="64">
        <f t="shared" si="2"/>
        <v>2.75091290473937E-2</v>
      </c>
      <c r="H19" s="65">
        <f t="shared" si="5"/>
        <v>0.78050958082866062</v>
      </c>
      <c r="K19" s="89">
        <f>EDATE($J$1,$J$2*11)</f>
        <v>49356</v>
      </c>
    </row>
    <row r="20" spans="1:11">
      <c r="A20" s="4" t="s">
        <v>58</v>
      </c>
      <c r="B20" s="87"/>
      <c r="C20" s="87">
        <v>2.7708671092987101E-2</v>
      </c>
      <c r="D20" s="63"/>
      <c r="E20" s="62">
        <f t="shared" si="0"/>
        <v>3653</v>
      </c>
      <c r="F20" s="63">
        <f t="shared" si="4"/>
        <v>10.008219178082191</v>
      </c>
      <c r="G20" s="64">
        <f t="shared" si="2"/>
        <v>2.75417566299439E-2</v>
      </c>
      <c r="H20" s="65">
        <f t="shared" si="5"/>
        <v>0.75908316415147814</v>
      </c>
      <c r="K20" s="89">
        <f>EDATE($J$1,$J$2*12)</f>
        <v>49721</v>
      </c>
    </row>
    <row r="21" spans="1:11">
      <c r="A21" s="4" t="s">
        <v>59</v>
      </c>
      <c r="B21" s="87"/>
      <c r="C21" s="87">
        <v>2.78104996681213E-2</v>
      </c>
      <c r="D21" s="63"/>
      <c r="E21" s="62">
        <f t="shared" si="0"/>
        <v>4018</v>
      </c>
      <c r="F21" s="63">
        <f t="shared" si="4"/>
        <v>11.008219178082191</v>
      </c>
      <c r="G21" s="64">
        <f t="shared" si="2"/>
        <v>2.7708671092987101E-2</v>
      </c>
      <c r="H21" s="65">
        <f t="shared" si="5"/>
        <v>0.73710632896081874</v>
      </c>
      <c r="K21" s="89">
        <f>EDATE($J$1,$J$2*15)</f>
        <v>50817</v>
      </c>
    </row>
    <row r="22" spans="1:11">
      <c r="A22" s="4" t="s">
        <v>60</v>
      </c>
      <c r="B22" s="87"/>
      <c r="C22" s="87">
        <v>2.7923691272735598E-2</v>
      </c>
      <c r="D22" s="63"/>
      <c r="E22" s="62">
        <f t="shared" si="0"/>
        <v>4383</v>
      </c>
      <c r="F22" s="63">
        <f t="shared" si="4"/>
        <v>12.008219178082191</v>
      </c>
      <c r="G22" s="64">
        <f t="shared" si="2"/>
        <v>2.78104996681213E-2</v>
      </c>
      <c r="H22" s="65">
        <f t="shared" si="5"/>
        <v>0.71608630937478435</v>
      </c>
      <c r="K22" s="89">
        <f>EDATE($J$1,$J$2*20)</f>
        <v>52643</v>
      </c>
    </row>
    <row r="23" spans="1:11">
      <c r="A23" s="4" t="s">
        <v>61</v>
      </c>
      <c r="B23" s="87"/>
      <c r="C23" s="87">
        <v>2.7193059921264601E-2</v>
      </c>
      <c r="D23" s="63"/>
      <c r="E23" s="62">
        <f t="shared" si="0"/>
        <v>5479</v>
      </c>
      <c r="F23" s="63">
        <f t="shared" si="4"/>
        <v>15.010958904109589</v>
      </c>
      <c r="G23" s="64">
        <f t="shared" si="2"/>
        <v>2.7923691272735598E-2</v>
      </c>
      <c r="H23" s="65">
        <f t="shared" si="5"/>
        <v>0.65759806211752847</v>
      </c>
      <c r="K23" s="89">
        <f>EDATE($J$1,$J$2*25)</f>
        <v>54470</v>
      </c>
    </row>
    <row r="24" spans="1:11">
      <c r="A24" s="4" t="s">
        <v>62</v>
      </c>
      <c r="B24" s="87"/>
      <c r="C24" s="87">
        <v>2.6126656532287601E-2</v>
      </c>
      <c r="D24" s="63"/>
      <c r="E24" s="62">
        <f t="shared" si="0"/>
        <v>7305</v>
      </c>
      <c r="F24" s="63">
        <f t="shared" si="4"/>
        <v>20.013698630136986</v>
      </c>
      <c r="G24" s="64">
        <f t="shared" si="2"/>
        <v>2.7193059921264601E-2</v>
      </c>
      <c r="H24" s="65">
        <f t="shared" si="5"/>
        <v>0.58028628285090711</v>
      </c>
      <c r="K24" s="89">
        <f>EDATE($J$1,$J$2*30)</f>
        <v>56296</v>
      </c>
    </row>
    <row r="25" spans="1:11">
      <c r="A25" s="4" t="s">
        <v>63</v>
      </c>
      <c r="B25" s="87"/>
      <c r="C25" s="87">
        <v>2.5111346244812E-2</v>
      </c>
      <c r="D25" s="63"/>
      <c r="E25" s="62">
        <f t="shared" si="0"/>
        <v>9132</v>
      </c>
      <c r="F25" s="63">
        <f t="shared" si="4"/>
        <v>25.019178082191782</v>
      </c>
      <c r="G25" s="64">
        <f t="shared" si="2"/>
        <v>2.6126656532287601E-2</v>
      </c>
      <c r="H25" s="65">
        <f t="shared" si="5"/>
        <v>0.52013469480709607</v>
      </c>
      <c r="K25" s="89">
        <f>EDATE($J$1,$J$2*40)</f>
        <v>59948</v>
      </c>
    </row>
    <row r="26" spans="1:11">
      <c r="A26" s="4" t="s">
        <v>64</v>
      </c>
      <c r="B26" s="87"/>
      <c r="C26" s="87">
        <v>2.33949732780456E-2</v>
      </c>
      <c r="D26" s="63"/>
      <c r="E26" s="62">
        <f t="shared" si="0"/>
        <v>10958</v>
      </c>
      <c r="F26" s="63">
        <f t="shared" si="4"/>
        <v>30.021917808219179</v>
      </c>
      <c r="G26" s="64">
        <f t="shared" si="2"/>
        <v>2.5111346244812E-2</v>
      </c>
      <c r="H26" s="65">
        <f t="shared" si="5"/>
        <v>0.47053225244123614</v>
      </c>
      <c r="K26" s="89">
        <f>EDATE($J$1,$J$2*50)</f>
        <v>63601</v>
      </c>
    </row>
    <row r="27" spans="1:11">
      <c r="A27" s="4" t="s">
        <v>65</v>
      </c>
      <c r="B27" s="87"/>
      <c r="C27" s="87">
        <v>2.19517421722412E-2</v>
      </c>
      <c r="D27" s="63"/>
      <c r="E27" s="62">
        <f t="shared" si="0"/>
        <v>14610</v>
      </c>
      <c r="F27" s="63">
        <f t="shared" si="4"/>
        <v>40.027397260273972</v>
      </c>
      <c r="G27" s="64">
        <f t="shared" si="2"/>
        <v>2.33949732780456E-2</v>
      </c>
      <c r="H27" s="65">
        <f t="shared" si="5"/>
        <v>0.39202099212201486</v>
      </c>
      <c r="K27" s="89"/>
    </row>
    <row r="28" spans="1:11" ht="17" thickBot="1">
      <c r="D28" s="63"/>
      <c r="E28" s="190">
        <f t="shared" si="0"/>
        <v>18263</v>
      </c>
      <c r="F28" s="66">
        <f t="shared" si="4"/>
        <v>50.035616438356165</v>
      </c>
      <c r="G28" s="67">
        <f t="shared" si="2"/>
        <v>2.19517421722412E-2</v>
      </c>
      <c r="H28" s="68">
        <f t="shared" si="5"/>
        <v>0.33341445559768529</v>
      </c>
      <c r="K28" s="89"/>
    </row>
    <row r="29" spans="1:11">
      <c r="B29" s="58"/>
      <c r="C29" s="88"/>
      <c r="D29" s="63"/>
      <c r="E29" s="63"/>
      <c r="F29" s="63"/>
      <c r="G29" s="64"/>
    </row>
    <row r="30" spans="1:11">
      <c r="D30" s="63"/>
      <c r="E30" s="63"/>
      <c r="F30" s="64"/>
      <c r="G30" s="69"/>
    </row>
    <row r="31" spans="1:11">
      <c r="D31" s="63"/>
      <c r="E31" s="63"/>
      <c r="F31" s="64"/>
      <c r="G31" s="69"/>
    </row>
    <row r="32" spans="1:11">
      <c r="D32" s="63"/>
      <c r="E32" s="63"/>
      <c r="F32" s="64"/>
      <c r="G32" s="69"/>
    </row>
    <row r="33" spans="4:7">
      <c r="D33" s="63"/>
      <c r="E33" s="63"/>
      <c r="F33" s="64"/>
      <c r="G33" s="69"/>
    </row>
    <row r="34" spans="4:7">
      <c r="D34" s="63"/>
      <c r="E34" s="63"/>
      <c r="F34" s="64"/>
      <c r="G34" s="69"/>
    </row>
    <row r="35" spans="4:7">
      <c r="D35" s="63"/>
      <c r="E35" s="63"/>
      <c r="F35" s="64"/>
      <c r="G35" s="69"/>
    </row>
  </sheetData>
  <mergeCells count="1">
    <mergeCell ref="E1:H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4B4F8-4A92-D84A-AEE9-4F708C420D5F}">
  <dimension ref="A1:AD18266"/>
  <sheetViews>
    <sheetView zoomScale="109" zoomScaleNormal="100" workbookViewId="0">
      <selection activeCell="D17" sqref="D17"/>
    </sheetView>
  </sheetViews>
  <sheetFormatPr baseColWidth="10" defaultColWidth="8.83203125" defaultRowHeight="16"/>
  <cols>
    <col min="1" max="1" width="8" customWidth="1"/>
    <col min="2" max="2" width="12" bestFit="1" customWidth="1"/>
    <col min="3" max="3" width="13.33203125" bestFit="1" customWidth="1"/>
    <col min="4" max="4" width="14.6640625" bestFit="1" customWidth="1"/>
    <col min="6" max="6" width="6" bestFit="1" customWidth="1"/>
    <col min="7" max="7" width="7.6640625" bestFit="1" customWidth="1"/>
    <col min="8" max="8" width="13.33203125" bestFit="1" customWidth="1"/>
    <col min="9" max="9" width="14.6640625" bestFit="1" customWidth="1"/>
    <col min="10" max="10" width="17.83203125" bestFit="1" customWidth="1"/>
    <col min="11" max="12" width="10.83203125" bestFit="1" customWidth="1"/>
    <col min="13" max="13" width="9.1640625" bestFit="1" customWidth="1"/>
    <col min="15" max="15" width="16.83203125" bestFit="1" customWidth="1"/>
  </cols>
  <sheetData>
    <row r="1" spans="1:30" ht="17" thickBot="1">
      <c r="A1" s="336" t="s">
        <v>47</v>
      </c>
      <c r="B1" s="337"/>
      <c r="C1" s="337"/>
      <c r="D1" s="337"/>
      <c r="E1" s="70"/>
      <c r="F1" s="339" t="s">
        <v>48</v>
      </c>
      <c r="G1" s="339"/>
      <c r="H1" s="339"/>
      <c r="I1" s="339"/>
      <c r="W1" s="17"/>
      <c r="AD1" s="17"/>
    </row>
    <row r="2" spans="1:30" ht="17" thickBot="1">
      <c r="A2" s="21" t="s">
        <v>43</v>
      </c>
      <c r="B2" s="36" t="s">
        <v>44</v>
      </c>
      <c r="C2" s="36" t="s">
        <v>45</v>
      </c>
      <c r="D2" s="71" t="s">
        <v>46</v>
      </c>
      <c r="F2" s="21" t="s">
        <v>43</v>
      </c>
      <c r="G2" s="36" t="s">
        <v>44</v>
      </c>
      <c r="H2" s="36" t="s">
        <v>45</v>
      </c>
      <c r="I2" s="71" t="s">
        <v>46</v>
      </c>
      <c r="K2" s="89">
        <v>45338</v>
      </c>
      <c r="L2" s="89">
        <v>63601</v>
      </c>
      <c r="W2" s="17"/>
      <c r="AD2" s="17"/>
    </row>
    <row r="3" spans="1:30">
      <c r="A3" s="17" cm="1">
        <f t="array" ref="A3:A18266">_xlfn.SEQUENCE(L2-K2+1,1,,1)</f>
        <v>1</v>
      </c>
      <c r="B3" s="25" cm="1">
        <f t="array" ref="B3:B18266">_xlfn.ANCHORARRAY(A3)/365</f>
        <v>2.7397260273972603E-3</v>
      </c>
      <c r="C3" s="90" cm="1">
        <f t="array" ref="C3:C18266">_xlfn.BYROW(_xlfn.ANCHORARRAY(A3),_xlfn.LAMBDA(_xlpm.x,fx_lininterp(_xlpm.x,'DATA-1.3'!E3:E28,'DATA-1.3'!G3:G28)))</f>
        <v>3.8980800000000003E-2</v>
      </c>
      <c r="D3" s="25" cm="1">
        <f t="array" ref="D3:D18266">EXP(-_xlfn.ANCHORARRAY(C3)*_xlfn.ANCHORARRAY(B3))</f>
        <v>0.99989320899023715</v>
      </c>
      <c r="E3" s="70"/>
      <c r="F3" s="17" cm="1">
        <f t="array" ref="F3:F12">_xlfn.ANCHORARRAY('FRN-1.2'!D34)</f>
        <v>69</v>
      </c>
      <c r="G3" s="25" cm="1">
        <f t="array" aca="1" ref="G3:G12" ca="1">_xlfn.BYROW(_xlfn.ANCHORARRAY(F3),_xlfn.LAMBDA(_xlpm.x,OFFSET($B$2,_xlpm.x,0)))</f>
        <v>0.18904109589041096</v>
      </c>
      <c r="H3" s="141" cm="1">
        <f t="array" ref="H3:H12">INDEX(_xlfn.ANCHORARRAY(C3),_xlfn.ANCHORARRAY(F3))</f>
        <v>3.8980800000000003E-2</v>
      </c>
      <c r="I3" s="25" cm="1">
        <f t="array" ref="I3:I12">INDEX(_xlfn.ANCHORARRAY(D3),_xlfn.ANCHORARRAY(F3))</f>
        <v>0.99265811116326863</v>
      </c>
      <c r="W3" s="17"/>
      <c r="AD3" s="17"/>
    </row>
    <row r="4" spans="1:30">
      <c r="A4" s="17">
        <v>2</v>
      </c>
      <c r="B4" s="25">
        <v>5.4794520547945206E-3</v>
      </c>
      <c r="C4" s="90">
        <v>3.8980800000000003E-2</v>
      </c>
      <c r="D4" s="25">
        <v>0.99978642938479401</v>
      </c>
      <c r="F4" s="17">
        <v>252</v>
      </c>
      <c r="G4" s="25">
        <f ca="1"/>
        <v>0.69041095890410964</v>
      </c>
      <c r="H4" s="72">
        <v>3.7289038709677418E-2</v>
      </c>
      <c r="I4" s="25">
        <v>0.97458380968999625</v>
      </c>
      <c r="W4" s="17"/>
      <c r="AD4" s="17"/>
    </row>
    <row r="5" spans="1:30">
      <c r="A5" s="17">
        <v>3</v>
      </c>
      <c r="B5" s="25">
        <v>8.21917808219178E-3</v>
      </c>
      <c r="C5" s="90">
        <v>3.8980800000000003E-2</v>
      </c>
      <c r="D5" s="25">
        <v>0.99967966118245277</v>
      </c>
      <c r="F5" s="17">
        <v>434</v>
      </c>
      <c r="G5" s="25">
        <f ca="1"/>
        <v>1.189041095890411</v>
      </c>
      <c r="H5" s="72">
        <v>3.4576028089887641E-2</v>
      </c>
      <c r="I5" s="25">
        <v>0.9597213295954532</v>
      </c>
      <c r="W5" s="17"/>
      <c r="AD5" s="17"/>
    </row>
    <row r="6" spans="1:30">
      <c r="A6" s="17">
        <v>4</v>
      </c>
      <c r="B6" s="25">
        <v>1.0958904109589041E-2</v>
      </c>
      <c r="C6" s="90">
        <v>3.8980800000000003E-2</v>
      </c>
      <c r="D6" s="25">
        <v>0.99957290438199564</v>
      </c>
      <c r="F6" s="17">
        <v>617</v>
      </c>
      <c r="G6" s="25">
        <f ca="1"/>
        <v>1.6904109589041096</v>
      </c>
      <c r="H6" s="72">
        <v>3.2696732786311279E-2</v>
      </c>
      <c r="I6" s="25">
        <v>0.94622876526046851</v>
      </c>
      <c r="W6" s="17"/>
      <c r="AD6" s="17"/>
    </row>
    <row r="7" spans="1:30">
      <c r="A7" s="17">
        <v>5</v>
      </c>
      <c r="B7" s="25">
        <v>1.3698630136986301E-2</v>
      </c>
      <c r="C7" s="90">
        <v>3.8980800000000003E-2</v>
      </c>
      <c r="D7" s="25">
        <v>0.99946615898220503</v>
      </c>
      <c r="F7" s="17">
        <v>799</v>
      </c>
      <c r="G7" s="25">
        <f ca="1"/>
        <v>2.1890410958904107</v>
      </c>
      <c r="H7" s="72">
        <v>3.1563645179957578E-2</v>
      </c>
      <c r="I7" s="25">
        <v>0.9332388428318833</v>
      </c>
      <c r="W7" s="17"/>
      <c r="AD7" s="17"/>
    </row>
    <row r="8" spans="1:30">
      <c r="A8" s="17">
        <v>6</v>
      </c>
      <c r="B8" s="25">
        <v>1.643835616438356E-2</v>
      </c>
      <c r="C8" s="90">
        <v>3.8980800000000003E-2</v>
      </c>
      <c r="D8" s="25">
        <v>0.99935942498186348</v>
      </c>
      <c r="F8" s="17">
        <v>982</v>
      </c>
      <c r="G8" s="25">
        <f ca="1"/>
        <v>2.6904109589041094</v>
      </c>
      <c r="H8" s="72">
        <v>3.0482904460332187E-2</v>
      </c>
      <c r="I8" s="25">
        <v>0.92126132707725172</v>
      </c>
      <c r="W8" s="17"/>
      <c r="AD8" s="17"/>
    </row>
    <row r="9" spans="1:30">
      <c r="A9" s="17">
        <v>7</v>
      </c>
      <c r="B9" s="25">
        <v>1.9178082191780823E-2</v>
      </c>
      <c r="C9" s="90">
        <v>3.8980800000000003E-2</v>
      </c>
      <c r="D9" s="25">
        <v>0.99925270237975361</v>
      </c>
      <c r="F9" s="17">
        <v>1164</v>
      </c>
      <c r="G9" s="25">
        <f ca="1"/>
        <v>3.1890410958904107</v>
      </c>
      <c r="H9" s="72">
        <v>2.9585487966668128E-2</v>
      </c>
      <c r="I9" s="25">
        <v>0.90996482235818876</v>
      </c>
      <c r="W9" s="17"/>
      <c r="AD9" s="17"/>
    </row>
    <row r="10" spans="1:30">
      <c r="A10" s="17">
        <v>8</v>
      </c>
      <c r="B10" s="25">
        <v>2.1917808219178082E-2</v>
      </c>
      <c r="C10" s="90">
        <v>3.8980800000000003E-2</v>
      </c>
      <c r="D10" s="25">
        <v>0.99914599117465819</v>
      </c>
      <c r="F10" s="17">
        <v>1347</v>
      </c>
      <c r="G10" s="25">
        <f ca="1"/>
        <v>3.6904109589041094</v>
      </c>
      <c r="H10" s="72">
        <v>2.8982211844561838E-2</v>
      </c>
      <c r="I10" s="25">
        <v>0.89856496439628619</v>
      </c>
      <c r="W10" s="17"/>
      <c r="AD10" s="17"/>
    </row>
    <row r="11" spans="1:30">
      <c r="A11" s="17">
        <v>9</v>
      </c>
      <c r="B11" s="25">
        <v>2.4657534246575342E-2</v>
      </c>
      <c r="C11" s="90">
        <v>3.8980800000000003E-2</v>
      </c>
      <c r="D11" s="25">
        <v>0.99903929136536007</v>
      </c>
      <c r="F11" s="17">
        <v>1533</v>
      </c>
      <c r="G11" s="25">
        <f ca="1"/>
        <v>4.2</v>
      </c>
      <c r="H11" s="72">
        <v>2.8485976281713239E-2</v>
      </c>
      <c r="I11" s="25">
        <v>0.88723880925050391</v>
      </c>
      <c r="W11" s="17"/>
      <c r="AD11" s="17"/>
    </row>
    <row r="12" spans="1:30">
      <c r="A12" s="17">
        <v>10</v>
      </c>
      <c r="B12" s="25">
        <v>2.7397260273972601E-2</v>
      </c>
      <c r="C12" s="90">
        <v>3.8980800000000003E-2</v>
      </c>
      <c r="D12" s="25">
        <v>0.99893260295064246</v>
      </c>
      <c r="F12" s="17">
        <v>1714</v>
      </c>
      <c r="G12" s="25">
        <f ca="1"/>
        <v>4.6958904109589037</v>
      </c>
      <c r="H12" s="72">
        <v>2.8183243203032834E-2</v>
      </c>
      <c r="I12" s="25">
        <v>0.87603834032708294</v>
      </c>
      <c r="W12" s="17"/>
      <c r="AD12" s="17"/>
    </row>
    <row r="13" spans="1:30">
      <c r="A13" s="17">
        <v>11</v>
      </c>
      <c r="B13" s="25">
        <v>3.0136986301369864E-2</v>
      </c>
      <c r="C13" s="90">
        <v>3.8980800000000003E-2</v>
      </c>
      <c r="D13" s="25">
        <v>0.99882592592928821</v>
      </c>
      <c r="F13" s="17"/>
      <c r="G13" s="25"/>
      <c r="H13" s="72"/>
      <c r="I13" s="25"/>
      <c r="W13" s="17"/>
      <c r="AD13" s="17"/>
    </row>
    <row r="14" spans="1:30">
      <c r="A14" s="17">
        <v>12</v>
      </c>
      <c r="B14" s="25">
        <v>3.287671232876712E-2</v>
      </c>
      <c r="C14" s="90">
        <v>3.8980800000000003E-2</v>
      </c>
      <c r="D14" s="25">
        <v>0.99871926030008085</v>
      </c>
      <c r="F14" s="17"/>
      <c r="G14" s="25"/>
      <c r="H14" s="230">
        <f>COUNT(_xlfn.ANCHORARRAY(H3))</f>
        <v>10</v>
      </c>
      <c r="I14" s="25"/>
      <c r="W14" s="17"/>
      <c r="AD14" s="17"/>
    </row>
    <row r="15" spans="1:30">
      <c r="A15" s="17">
        <v>13</v>
      </c>
      <c r="B15" s="25">
        <v>3.5616438356164383E-2</v>
      </c>
      <c r="C15" s="90">
        <v>3.8980800000000003E-2</v>
      </c>
      <c r="D15" s="25">
        <v>0.9986126060618038</v>
      </c>
      <c r="F15" s="17"/>
      <c r="G15" s="25"/>
      <c r="H15" s="72"/>
      <c r="I15" s="25"/>
      <c r="W15" s="17"/>
      <c r="AD15" s="17"/>
    </row>
    <row r="16" spans="1:30">
      <c r="A16" s="17">
        <v>14</v>
      </c>
      <c r="B16" s="25">
        <v>3.8356164383561646E-2</v>
      </c>
      <c r="C16" s="90">
        <v>3.8980800000000003E-2</v>
      </c>
      <c r="D16" s="25">
        <v>0.99850596321324048</v>
      </c>
      <c r="F16" s="17"/>
      <c r="G16" s="25"/>
      <c r="H16" s="72"/>
      <c r="I16" s="25"/>
      <c r="W16" s="17"/>
      <c r="AD16" s="17"/>
    </row>
    <row r="17" spans="1:30">
      <c r="A17" s="17">
        <v>15</v>
      </c>
      <c r="B17" s="25">
        <v>4.1095890410958902E-2</v>
      </c>
      <c r="C17" s="90">
        <v>3.8980800000000003E-2</v>
      </c>
      <c r="D17" s="25">
        <v>0.99839933175317475</v>
      </c>
      <c r="F17" s="17"/>
      <c r="G17" s="17"/>
      <c r="H17" s="17"/>
      <c r="I17" s="17"/>
      <c r="J17" s="17"/>
      <c r="W17" s="17"/>
      <c r="AD17" s="17"/>
    </row>
    <row r="18" spans="1:30">
      <c r="A18" s="17">
        <v>16</v>
      </c>
      <c r="B18" s="25">
        <v>4.3835616438356165E-2</v>
      </c>
      <c r="C18" s="90">
        <v>3.8980800000000003E-2</v>
      </c>
      <c r="D18" s="25">
        <v>0.99829271168039013</v>
      </c>
      <c r="F18" s="17"/>
      <c r="G18" s="17"/>
      <c r="H18" s="17"/>
      <c r="I18" s="17"/>
      <c r="J18" s="17"/>
      <c r="W18" s="17"/>
      <c r="AD18" s="17"/>
    </row>
    <row r="19" spans="1:30">
      <c r="A19" s="17">
        <v>17</v>
      </c>
      <c r="B19" s="25">
        <v>4.6575342465753428E-2</v>
      </c>
      <c r="C19" s="90">
        <v>3.8980800000000003E-2</v>
      </c>
      <c r="D19" s="25">
        <v>0.99818610299367094</v>
      </c>
      <c r="F19" s="17"/>
      <c r="G19" s="17"/>
      <c r="H19" s="17"/>
      <c r="I19" s="17"/>
      <c r="J19" s="17"/>
      <c r="W19" s="17"/>
      <c r="AD19" s="17"/>
    </row>
    <row r="20" spans="1:30">
      <c r="A20" s="17">
        <v>18</v>
      </c>
      <c r="B20" s="25">
        <v>4.9315068493150684E-2</v>
      </c>
      <c r="C20" s="90">
        <v>3.8980800000000003E-2</v>
      </c>
      <c r="D20" s="25">
        <v>0.99807950569180093</v>
      </c>
      <c r="F20" s="17"/>
      <c r="G20" s="17"/>
      <c r="H20" s="17"/>
      <c r="I20" s="17"/>
      <c r="J20" s="17"/>
      <c r="W20" s="17"/>
      <c r="AD20" s="17"/>
    </row>
    <row r="21" spans="1:30">
      <c r="A21" s="17">
        <v>19</v>
      </c>
      <c r="B21" s="25">
        <v>5.2054794520547946E-2</v>
      </c>
      <c r="C21" s="90">
        <v>3.8980800000000003E-2</v>
      </c>
      <c r="D21" s="25">
        <v>0.99797291977356439</v>
      </c>
      <c r="W21" s="17"/>
      <c r="AD21" s="17"/>
    </row>
    <row r="22" spans="1:30">
      <c r="A22" s="17">
        <v>20</v>
      </c>
      <c r="B22" s="25">
        <v>5.4794520547945202E-2</v>
      </c>
      <c r="C22" s="90">
        <v>3.8980800000000003E-2</v>
      </c>
      <c r="D22" s="25">
        <v>0.99786634523774576</v>
      </c>
      <c r="W22" s="17"/>
      <c r="AD22" s="17"/>
    </row>
    <row r="23" spans="1:30">
      <c r="A23" s="17">
        <v>21</v>
      </c>
      <c r="B23" s="25">
        <v>5.7534246575342465E-2</v>
      </c>
      <c r="C23" s="90">
        <v>3.8980800000000003E-2</v>
      </c>
      <c r="D23" s="25">
        <v>0.99775978208312943</v>
      </c>
      <c r="W23" s="17"/>
      <c r="AD23" s="17"/>
    </row>
    <row r="24" spans="1:30">
      <c r="A24" s="17">
        <v>22</v>
      </c>
      <c r="B24" s="25">
        <v>6.0273972602739728E-2</v>
      </c>
      <c r="C24" s="90">
        <v>3.8980800000000003E-2</v>
      </c>
      <c r="D24" s="25">
        <v>0.99765323030849995</v>
      </c>
      <c r="W24" s="17"/>
      <c r="AD24" s="17"/>
    </row>
    <row r="25" spans="1:30">
      <c r="A25" s="17">
        <v>23</v>
      </c>
      <c r="B25" s="25">
        <v>6.3013698630136991E-2</v>
      </c>
      <c r="C25" s="90">
        <v>3.8980800000000003E-2</v>
      </c>
      <c r="D25" s="25">
        <v>0.99754668991264217</v>
      </c>
      <c r="W25" s="17"/>
      <c r="AD25" s="17"/>
    </row>
    <row r="26" spans="1:30">
      <c r="A26" s="17">
        <v>24</v>
      </c>
      <c r="B26" s="25">
        <v>6.575342465753424E-2</v>
      </c>
      <c r="C26" s="90">
        <v>3.8980800000000003E-2</v>
      </c>
      <c r="D26" s="25">
        <v>0.99744016089434073</v>
      </c>
      <c r="W26" s="17"/>
      <c r="AD26" s="17"/>
    </row>
    <row r="27" spans="1:30">
      <c r="A27" s="17">
        <v>25</v>
      </c>
      <c r="B27" s="25">
        <v>6.8493150684931503E-2</v>
      </c>
      <c r="C27" s="90">
        <v>3.8980800000000003E-2</v>
      </c>
      <c r="D27" s="25">
        <v>0.99733364325238072</v>
      </c>
      <c r="W27" s="17"/>
      <c r="AD27" s="17"/>
    </row>
    <row r="28" spans="1:30">
      <c r="A28" s="17">
        <v>26</v>
      </c>
      <c r="B28" s="25">
        <v>7.1232876712328766E-2</v>
      </c>
      <c r="C28" s="90">
        <v>3.8980800000000003E-2</v>
      </c>
      <c r="D28" s="25">
        <v>0.99722713698554732</v>
      </c>
      <c r="W28" s="17"/>
      <c r="AD28" s="17"/>
    </row>
    <row r="29" spans="1:30">
      <c r="A29" s="17">
        <v>27</v>
      </c>
      <c r="B29" s="25">
        <v>7.3972602739726029E-2</v>
      </c>
      <c r="C29" s="90">
        <v>3.8980800000000003E-2</v>
      </c>
      <c r="D29" s="25">
        <v>0.99712064209262574</v>
      </c>
      <c r="W29" s="17"/>
      <c r="AD29" s="17"/>
    </row>
    <row r="30" spans="1:30">
      <c r="A30" s="17">
        <v>28</v>
      </c>
      <c r="B30" s="25">
        <v>7.6712328767123292E-2</v>
      </c>
      <c r="C30" s="90">
        <v>3.8980800000000003E-2</v>
      </c>
      <c r="D30" s="25">
        <v>0.99701415857240117</v>
      </c>
      <c r="W30" s="17"/>
      <c r="AD30" s="17"/>
    </row>
    <row r="31" spans="1:30">
      <c r="A31" s="17">
        <v>29</v>
      </c>
      <c r="B31" s="25">
        <v>7.9452054794520555E-2</v>
      </c>
      <c r="C31" s="90">
        <v>3.8980800000000003E-2</v>
      </c>
      <c r="D31" s="25">
        <v>0.99690768642365934</v>
      </c>
      <c r="W31" s="17"/>
      <c r="AD31" s="17"/>
    </row>
    <row r="32" spans="1:30">
      <c r="A32" s="17">
        <v>30</v>
      </c>
      <c r="B32" s="25">
        <v>8.2191780821917804E-2</v>
      </c>
      <c r="C32" s="90">
        <v>3.8980800000000003E-2</v>
      </c>
      <c r="D32" s="25">
        <v>0.99680122564518581</v>
      </c>
      <c r="W32" s="17"/>
      <c r="AD32" s="17"/>
    </row>
    <row r="33" spans="1:30">
      <c r="A33" s="17">
        <v>31</v>
      </c>
      <c r="B33" s="25">
        <v>8.4931506849315067E-2</v>
      </c>
      <c r="C33" s="90">
        <v>3.8980800000000003E-2</v>
      </c>
      <c r="D33" s="25">
        <v>0.9966947762357663</v>
      </c>
      <c r="W33" s="17"/>
      <c r="AD33" s="17"/>
    </row>
    <row r="34" spans="1:30">
      <c r="A34" s="17">
        <v>32</v>
      </c>
      <c r="B34" s="25">
        <v>8.7671232876712329E-2</v>
      </c>
      <c r="C34" s="90">
        <v>3.8980800000000003E-2</v>
      </c>
      <c r="D34" s="25">
        <v>0.99658833819418657</v>
      </c>
      <c r="W34" s="17"/>
      <c r="AD34" s="17"/>
    </row>
    <row r="35" spans="1:30">
      <c r="A35" s="17">
        <v>33</v>
      </c>
      <c r="B35" s="25">
        <v>9.0410958904109592E-2</v>
      </c>
      <c r="C35" s="90">
        <v>3.8980800000000003E-2</v>
      </c>
      <c r="D35" s="25">
        <v>0.99648191151923293</v>
      </c>
      <c r="W35" s="17"/>
      <c r="AD35" s="17"/>
    </row>
    <row r="36" spans="1:30">
      <c r="A36" s="17">
        <v>34</v>
      </c>
      <c r="B36" s="25">
        <v>9.3150684931506855E-2</v>
      </c>
      <c r="C36" s="90">
        <v>3.8980800000000003E-2</v>
      </c>
      <c r="D36" s="25">
        <v>0.99637549620969135</v>
      </c>
      <c r="W36" s="17"/>
      <c r="AD36" s="17"/>
    </row>
    <row r="37" spans="1:30">
      <c r="A37" s="17">
        <v>35</v>
      </c>
      <c r="B37" s="25">
        <v>9.5890410958904104E-2</v>
      </c>
      <c r="C37" s="90">
        <v>3.8980800000000003E-2</v>
      </c>
      <c r="D37" s="25">
        <v>0.99626909226434812</v>
      </c>
      <c r="W37" s="17"/>
      <c r="AD37" s="17"/>
    </row>
    <row r="38" spans="1:30">
      <c r="A38" s="17">
        <v>36</v>
      </c>
      <c r="B38" s="25">
        <v>9.8630136986301367E-2</v>
      </c>
      <c r="C38" s="90">
        <v>3.8980800000000003E-2</v>
      </c>
      <c r="D38" s="25">
        <v>0.99616269968198967</v>
      </c>
      <c r="W38" s="17"/>
      <c r="AD38" s="17"/>
    </row>
    <row r="39" spans="1:30">
      <c r="A39" s="17">
        <v>37</v>
      </c>
      <c r="B39" s="25">
        <v>0.10136986301369863</v>
      </c>
      <c r="C39" s="90">
        <v>3.8980800000000003E-2</v>
      </c>
      <c r="D39" s="25">
        <v>0.99605631846140252</v>
      </c>
      <c r="W39" s="17"/>
      <c r="AD39" s="17"/>
    </row>
    <row r="40" spans="1:30">
      <c r="A40" s="17">
        <v>38</v>
      </c>
      <c r="B40" s="25">
        <v>0.10410958904109589</v>
      </c>
      <c r="C40" s="90">
        <v>3.8980800000000003E-2</v>
      </c>
      <c r="D40" s="25">
        <v>0.99594994860137331</v>
      </c>
      <c r="W40" s="17"/>
      <c r="AD40" s="17"/>
    </row>
    <row r="41" spans="1:30">
      <c r="A41" s="17">
        <v>39</v>
      </c>
      <c r="B41" s="25">
        <v>0.10684931506849316</v>
      </c>
      <c r="C41" s="90">
        <v>3.8980800000000003E-2</v>
      </c>
      <c r="D41" s="25">
        <v>0.99584359010068879</v>
      </c>
      <c r="W41" s="17"/>
      <c r="AD41" s="17"/>
    </row>
    <row r="42" spans="1:30">
      <c r="A42" s="17">
        <v>40</v>
      </c>
      <c r="B42" s="25">
        <v>0.1095890410958904</v>
      </c>
      <c r="C42" s="90">
        <v>3.8980800000000003E-2</v>
      </c>
      <c r="D42" s="25">
        <v>0.99573724295813604</v>
      </c>
      <c r="W42" s="17"/>
      <c r="AD42" s="17"/>
    </row>
    <row r="43" spans="1:30">
      <c r="A43" s="17">
        <v>41</v>
      </c>
      <c r="B43" s="25">
        <v>0.11232876712328767</v>
      </c>
      <c r="C43" s="90">
        <v>3.8980800000000003E-2</v>
      </c>
      <c r="D43" s="25">
        <v>0.99563090717250202</v>
      </c>
      <c r="W43" s="17"/>
      <c r="AD43" s="17"/>
    </row>
    <row r="44" spans="1:30">
      <c r="A44" s="17">
        <v>42</v>
      </c>
      <c r="B44" s="25">
        <v>0.11506849315068493</v>
      </c>
      <c r="C44" s="90">
        <v>3.8980800000000003E-2</v>
      </c>
      <c r="D44" s="25">
        <v>0.99552458274257394</v>
      </c>
      <c r="W44" s="17"/>
      <c r="AD44" s="17"/>
    </row>
    <row r="45" spans="1:30">
      <c r="A45" s="17">
        <v>43</v>
      </c>
      <c r="B45" s="25">
        <v>0.11780821917808219</v>
      </c>
      <c r="C45" s="90">
        <v>3.8980800000000003E-2</v>
      </c>
      <c r="D45" s="25">
        <v>0.99541826966713909</v>
      </c>
      <c r="W45" s="17"/>
      <c r="AD45" s="17"/>
    </row>
    <row r="46" spans="1:30">
      <c r="A46" s="17">
        <v>44</v>
      </c>
      <c r="B46" s="25">
        <v>0.12054794520547946</v>
      </c>
      <c r="C46" s="90">
        <v>3.8980800000000003E-2</v>
      </c>
      <c r="D46" s="25">
        <v>0.99531196794498489</v>
      </c>
      <c r="W46" s="17"/>
      <c r="AD46" s="17"/>
    </row>
    <row r="47" spans="1:30">
      <c r="A47" s="17">
        <v>45</v>
      </c>
      <c r="B47" s="25">
        <v>0.12328767123287671</v>
      </c>
      <c r="C47" s="90">
        <v>3.8980800000000003E-2</v>
      </c>
      <c r="D47" s="25">
        <v>0.99520567757489897</v>
      </c>
      <c r="W47" s="17"/>
      <c r="AD47" s="17"/>
    </row>
    <row r="48" spans="1:30">
      <c r="A48" s="17">
        <v>46</v>
      </c>
      <c r="B48" s="25">
        <v>0.12602739726027398</v>
      </c>
      <c r="C48" s="90">
        <v>3.8980800000000003E-2</v>
      </c>
      <c r="D48" s="25">
        <v>0.99509939855566898</v>
      </c>
      <c r="W48" s="17"/>
      <c r="AD48" s="17"/>
    </row>
    <row r="49" spans="1:30">
      <c r="A49" s="17">
        <v>47</v>
      </c>
      <c r="B49" s="25">
        <v>0.12876712328767123</v>
      </c>
      <c r="C49" s="90">
        <v>3.8980800000000003E-2</v>
      </c>
      <c r="D49" s="25">
        <v>0.99499313088608277</v>
      </c>
      <c r="W49" s="17"/>
      <c r="AD49" s="17"/>
    </row>
    <row r="50" spans="1:30">
      <c r="A50" s="17">
        <v>48</v>
      </c>
      <c r="B50" s="25">
        <v>0.13150684931506848</v>
      </c>
      <c r="C50" s="90">
        <v>3.8980800000000003E-2</v>
      </c>
      <c r="D50" s="25">
        <v>0.9948868745649283</v>
      </c>
      <c r="W50" s="17"/>
      <c r="AD50" s="17"/>
    </row>
    <row r="51" spans="1:30">
      <c r="A51" s="17">
        <v>49</v>
      </c>
      <c r="B51" s="25">
        <v>0.13424657534246576</v>
      </c>
      <c r="C51" s="90">
        <v>3.8980800000000003E-2</v>
      </c>
      <c r="D51" s="25">
        <v>0.99478062959099367</v>
      </c>
      <c r="W51" s="17"/>
      <c r="AD51" s="17"/>
    </row>
    <row r="52" spans="1:30">
      <c r="A52" s="17">
        <v>50</v>
      </c>
      <c r="B52" s="25">
        <v>0.13698630136986301</v>
      </c>
      <c r="C52" s="90">
        <v>3.8980800000000003E-2</v>
      </c>
      <c r="D52" s="25">
        <v>0.99467439596306706</v>
      </c>
      <c r="W52" s="17"/>
      <c r="AD52" s="17"/>
    </row>
    <row r="53" spans="1:30">
      <c r="A53" s="17">
        <v>51</v>
      </c>
      <c r="B53" s="25">
        <v>0.13972602739726028</v>
      </c>
      <c r="C53" s="90">
        <v>3.8980800000000003E-2</v>
      </c>
      <c r="D53" s="25">
        <v>0.99456817367993688</v>
      </c>
      <c r="W53" s="17"/>
      <c r="AD53" s="17"/>
    </row>
    <row r="54" spans="1:30">
      <c r="A54" s="17">
        <v>52</v>
      </c>
      <c r="B54" s="25">
        <v>0.14246575342465753</v>
      </c>
      <c r="C54" s="90">
        <v>3.8980800000000003E-2</v>
      </c>
      <c r="D54" s="25">
        <v>0.99446196274039156</v>
      </c>
      <c r="W54" s="17"/>
      <c r="AD54" s="17"/>
    </row>
    <row r="55" spans="1:30">
      <c r="A55" s="17">
        <v>53</v>
      </c>
      <c r="B55" s="25">
        <v>0.14520547945205478</v>
      </c>
      <c r="C55" s="90">
        <v>3.8980800000000003E-2</v>
      </c>
      <c r="D55" s="25">
        <v>0.99435576314321972</v>
      </c>
      <c r="W55" s="17"/>
      <c r="AD55" s="17"/>
    </row>
    <row r="56" spans="1:30">
      <c r="A56" s="17">
        <v>54</v>
      </c>
      <c r="B56" s="25">
        <v>0.14794520547945206</v>
      </c>
      <c r="C56" s="90">
        <v>3.8980800000000003E-2</v>
      </c>
      <c r="D56" s="25">
        <v>0.99424957488721011</v>
      </c>
      <c r="W56" s="17"/>
      <c r="AD56" s="17"/>
    </row>
    <row r="57" spans="1:30">
      <c r="A57" s="17">
        <v>55</v>
      </c>
      <c r="B57" s="25">
        <v>0.15068493150684931</v>
      </c>
      <c r="C57" s="90">
        <v>3.8980800000000003E-2</v>
      </c>
      <c r="D57" s="25">
        <v>0.99414339797115159</v>
      </c>
      <c r="W57" s="17"/>
      <c r="AD57" s="17"/>
    </row>
    <row r="58" spans="1:30">
      <c r="A58" s="17">
        <v>56</v>
      </c>
      <c r="B58" s="25">
        <v>0.15342465753424658</v>
      </c>
      <c r="C58" s="90">
        <v>3.8980800000000003E-2</v>
      </c>
      <c r="D58" s="25">
        <v>0.99403723239383313</v>
      </c>
      <c r="W58" s="17"/>
      <c r="AD58" s="17"/>
    </row>
    <row r="59" spans="1:30">
      <c r="A59" s="17">
        <v>57</v>
      </c>
      <c r="B59" s="25">
        <v>0.15616438356164383</v>
      </c>
      <c r="C59" s="90">
        <v>3.8980800000000003E-2</v>
      </c>
      <c r="D59" s="25">
        <v>0.99393107815404391</v>
      </c>
      <c r="W59" s="17"/>
      <c r="AD59" s="17"/>
    </row>
    <row r="60" spans="1:30">
      <c r="A60" s="17">
        <v>58</v>
      </c>
      <c r="B60" s="25">
        <v>0.15890410958904111</v>
      </c>
      <c r="C60" s="90">
        <v>3.8980800000000003E-2</v>
      </c>
      <c r="D60" s="25">
        <v>0.99382493525057314</v>
      </c>
      <c r="W60" s="17"/>
      <c r="AD60" s="17"/>
    </row>
    <row r="61" spans="1:30">
      <c r="A61" s="17">
        <v>59</v>
      </c>
      <c r="B61" s="25">
        <v>0.16164383561643836</v>
      </c>
      <c r="C61" s="90">
        <v>3.8980800000000003E-2</v>
      </c>
      <c r="D61" s="25">
        <v>0.99371880368221022</v>
      </c>
      <c r="W61" s="17"/>
      <c r="AD61" s="17"/>
    </row>
    <row r="62" spans="1:30">
      <c r="A62" s="17">
        <v>60</v>
      </c>
      <c r="B62" s="25">
        <v>0.16438356164383561</v>
      </c>
      <c r="C62" s="90">
        <v>3.8980800000000003E-2</v>
      </c>
      <c r="D62" s="25">
        <v>0.99361268344774456</v>
      </c>
      <c r="W62" s="17"/>
      <c r="AD62" s="17"/>
    </row>
    <row r="63" spans="1:30">
      <c r="A63" s="17">
        <v>61</v>
      </c>
      <c r="B63" s="25">
        <v>0.16712328767123288</v>
      </c>
      <c r="C63" s="90">
        <v>3.8980800000000003E-2</v>
      </c>
      <c r="D63" s="25">
        <v>0.99350657454596603</v>
      </c>
      <c r="W63" s="17"/>
      <c r="AD63" s="17"/>
    </row>
    <row r="64" spans="1:30">
      <c r="A64" s="17">
        <v>62</v>
      </c>
      <c r="B64" s="25">
        <v>0.16986301369863013</v>
      </c>
      <c r="C64" s="90">
        <v>3.8980800000000003E-2</v>
      </c>
      <c r="D64" s="25">
        <v>0.99340047697566414</v>
      </c>
      <c r="W64" s="17"/>
      <c r="AD64" s="17"/>
    </row>
    <row r="65" spans="1:30">
      <c r="A65" s="17">
        <v>63</v>
      </c>
      <c r="B65" s="25">
        <v>0.17260273972602741</v>
      </c>
      <c r="C65" s="90">
        <v>3.8980800000000003E-2</v>
      </c>
      <c r="D65" s="25">
        <v>0.99329439073562897</v>
      </c>
      <c r="W65" s="17"/>
      <c r="AD65" s="17"/>
    </row>
    <row r="66" spans="1:30">
      <c r="A66" s="17">
        <v>64</v>
      </c>
      <c r="B66" s="25">
        <v>0.17534246575342466</v>
      </c>
      <c r="C66" s="90">
        <v>3.8980800000000003E-2</v>
      </c>
      <c r="D66" s="25">
        <v>0.9931883158246505</v>
      </c>
      <c r="W66" s="17"/>
      <c r="AD66" s="17"/>
    </row>
    <row r="67" spans="1:30">
      <c r="A67" s="17">
        <v>65</v>
      </c>
      <c r="B67" s="25">
        <v>0.17808219178082191</v>
      </c>
      <c r="C67" s="90">
        <v>3.8980800000000003E-2</v>
      </c>
      <c r="D67" s="25">
        <v>0.99308225224151891</v>
      </c>
      <c r="W67" s="17"/>
      <c r="AD67" s="17"/>
    </row>
    <row r="68" spans="1:30">
      <c r="A68" s="17">
        <v>66</v>
      </c>
      <c r="B68" s="25">
        <v>0.18082191780821918</v>
      </c>
      <c r="C68" s="90">
        <v>3.8980800000000003E-2</v>
      </c>
      <c r="D68" s="25">
        <v>0.9929761999850244</v>
      </c>
      <c r="W68" s="17"/>
      <c r="AD68" s="17"/>
    </row>
    <row r="69" spans="1:30">
      <c r="A69" s="17">
        <v>67</v>
      </c>
      <c r="B69" s="25">
        <v>0.18356164383561643</v>
      </c>
      <c r="C69" s="90">
        <v>3.8980800000000003E-2</v>
      </c>
      <c r="D69" s="25">
        <v>0.99287015905395748</v>
      </c>
      <c r="W69" s="17"/>
      <c r="AD69" s="17"/>
    </row>
    <row r="70" spans="1:30">
      <c r="A70" s="17">
        <v>68</v>
      </c>
      <c r="B70" s="25">
        <v>0.18630136986301371</v>
      </c>
      <c r="C70" s="90">
        <v>3.8980800000000003E-2</v>
      </c>
      <c r="D70" s="25">
        <v>0.99276412944710868</v>
      </c>
      <c r="W70" s="17"/>
      <c r="AD70" s="17"/>
    </row>
    <row r="71" spans="1:30">
      <c r="A71" s="17">
        <v>69</v>
      </c>
      <c r="B71" s="25">
        <v>0.18904109589041096</v>
      </c>
      <c r="C71" s="90">
        <v>3.8980800000000003E-2</v>
      </c>
      <c r="D71" s="25">
        <v>0.99265811116326863</v>
      </c>
      <c r="W71" s="17"/>
      <c r="AD71" s="17"/>
    </row>
    <row r="72" spans="1:30">
      <c r="A72" s="17">
        <v>70</v>
      </c>
      <c r="B72" s="25">
        <v>0.19178082191780821</v>
      </c>
      <c r="C72" s="90">
        <v>3.8980800000000003E-2</v>
      </c>
      <c r="D72" s="25">
        <v>0.99255210420122819</v>
      </c>
      <c r="W72" s="17"/>
      <c r="AD72" s="17"/>
    </row>
    <row r="73" spans="1:30">
      <c r="A73" s="17">
        <v>71</v>
      </c>
      <c r="B73" s="25">
        <v>0.19452054794520549</v>
      </c>
      <c r="C73" s="90">
        <v>3.8980800000000003E-2</v>
      </c>
      <c r="D73" s="25">
        <v>0.99244610855977822</v>
      </c>
      <c r="W73" s="17"/>
      <c r="AD73" s="17"/>
    </row>
    <row r="74" spans="1:30">
      <c r="A74" s="17">
        <v>72</v>
      </c>
      <c r="B74" s="25">
        <v>0.19726027397260273</v>
      </c>
      <c r="C74" s="90">
        <v>3.8980800000000003E-2</v>
      </c>
      <c r="D74" s="25">
        <v>0.9923401242377099</v>
      </c>
      <c r="W74" s="17"/>
      <c r="AD74" s="17"/>
    </row>
    <row r="75" spans="1:30">
      <c r="A75" s="17">
        <v>73</v>
      </c>
      <c r="B75" s="25">
        <v>0.2</v>
      </c>
      <c r="C75" s="90">
        <v>3.8980800000000003E-2</v>
      </c>
      <c r="D75" s="25">
        <v>0.99223415123381431</v>
      </c>
      <c r="W75" s="17"/>
      <c r="AD75" s="17"/>
    </row>
    <row r="76" spans="1:30">
      <c r="A76" s="17">
        <v>74</v>
      </c>
      <c r="B76" s="25">
        <v>0.20273972602739726</v>
      </c>
      <c r="C76" s="90">
        <v>3.8980800000000003E-2</v>
      </c>
      <c r="D76" s="25">
        <v>0.99212818954688287</v>
      </c>
      <c r="W76" s="17"/>
      <c r="AD76" s="17"/>
    </row>
    <row r="77" spans="1:30">
      <c r="A77" s="17">
        <v>75</v>
      </c>
      <c r="B77" s="25">
        <v>0.20547945205479451</v>
      </c>
      <c r="C77" s="90">
        <v>3.8980800000000003E-2</v>
      </c>
      <c r="D77" s="25">
        <v>0.99202223917570687</v>
      </c>
      <c r="W77" s="17"/>
      <c r="AD77" s="17"/>
    </row>
    <row r="78" spans="1:30">
      <c r="A78" s="17">
        <v>76</v>
      </c>
      <c r="B78" s="25">
        <v>0.20821917808219179</v>
      </c>
      <c r="C78" s="90">
        <v>3.8980800000000003E-2</v>
      </c>
      <c r="D78" s="25">
        <v>0.99191630011907805</v>
      </c>
      <c r="W78" s="17"/>
      <c r="AD78" s="17"/>
    </row>
    <row r="79" spans="1:30">
      <c r="A79" s="17">
        <v>77</v>
      </c>
      <c r="B79" s="25">
        <v>0.21095890410958903</v>
      </c>
      <c r="C79" s="90">
        <v>3.8980800000000003E-2</v>
      </c>
      <c r="D79" s="25">
        <v>0.99181037237578806</v>
      </c>
      <c r="W79" s="17"/>
      <c r="AD79" s="17"/>
    </row>
    <row r="80" spans="1:30">
      <c r="A80" s="17">
        <v>78</v>
      </c>
      <c r="B80" s="25">
        <v>0.21369863013698631</v>
      </c>
      <c r="C80" s="90">
        <v>3.8980800000000003E-2</v>
      </c>
      <c r="D80" s="25">
        <v>0.99170445594462875</v>
      </c>
      <c r="W80" s="17"/>
      <c r="AD80" s="17"/>
    </row>
    <row r="81" spans="1:30">
      <c r="A81" s="17">
        <v>79</v>
      </c>
      <c r="B81" s="25">
        <v>0.21643835616438356</v>
      </c>
      <c r="C81" s="90">
        <v>3.8980800000000003E-2</v>
      </c>
      <c r="D81" s="25">
        <v>0.99159855082439208</v>
      </c>
      <c r="W81" s="17"/>
      <c r="AD81" s="17"/>
    </row>
    <row r="82" spans="1:30">
      <c r="A82" s="17">
        <v>80</v>
      </c>
      <c r="B82" s="25">
        <v>0.21917808219178081</v>
      </c>
      <c r="C82" s="90">
        <v>3.8980800000000003E-2</v>
      </c>
      <c r="D82" s="25">
        <v>0.99149265701387013</v>
      </c>
      <c r="W82" s="17"/>
      <c r="AD82" s="17"/>
    </row>
    <row r="83" spans="1:30">
      <c r="A83" s="17">
        <v>81</v>
      </c>
      <c r="B83" s="25">
        <v>0.22191780821917809</v>
      </c>
      <c r="C83" s="90">
        <v>3.8980800000000003E-2</v>
      </c>
      <c r="D83" s="25">
        <v>0.99138677451185508</v>
      </c>
      <c r="W83" s="17"/>
      <c r="AD83" s="17"/>
    </row>
    <row r="84" spans="1:30">
      <c r="A84" s="17">
        <v>82</v>
      </c>
      <c r="B84" s="25">
        <v>0.22465753424657534</v>
      </c>
      <c r="C84" s="90">
        <v>3.8980800000000003E-2</v>
      </c>
      <c r="D84" s="25">
        <v>0.99128090331713947</v>
      </c>
      <c r="W84" s="17"/>
      <c r="AD84" s="17"/>
    </row>
    <row r="85" spans="1:30">
      <c r="A85" s="17">
        <v>83</v>
      </c>
      <c r="B85" s="25">
        <v>0.22739726027397261</v>
      </c>
      <c r="C85" s="90">
        <v>3.8980800000000003E-2</v>
      </c>
      <c r="D85" s="25">
        <v>0.99117504342851548</v>
      </c>
      <c r="W85" s="17"/>
      <c r="AD85" s="17"/>
    </row>
    <row r="86" spans="1:30">
      <c r="A86" s="17">
        <v>84</v>
      </c>
      <c r="B86" s="25">
        <v>0.23013698630136986</v>
      </c>
      <c r="C86" s="90">
        <v>3.8980800000000003E-2</v>
      </c>
      <c r="D86" s="25">
        <v>0.99106919484477596</v>
      </c>
      <c r="W86" s="17"/>
      <c r="AD86" s="17"/>
    </row>
    <row r="87" spans="1:30">
      <c r="A87" s="17">
        <v>85</v>
      </c>
      <c r="B87" s="25">
        <v>0.23287671232876711</v>
      </c>
      <c r="C87" s="90">
        <v>3.8980800000000003E-2</v>
      </c>
      <c r="D87" s="25">
        <v>0.99096335756471365</v>
      </c>
      <c r="W87" s="17"/>
      <c r="AD87" s="17"/>
    </row>
    <row r="88" spans="1:30">
      <c r="A88" s="17">
        <v>86</v>
      </c>
      <c r="B88" s="25">
        <v>0.23561643835616439</v>
      </c>
      <c r="C88" s="90">
        <v>3.8980800000000003E-2</v>
      </c>
      <c r="D88" s="25">
        <v>0.99085753158712131</v>
      </c>
      <c r="W88" s="17"/>
      <c r="AD88" s="17"/>
    </row>
    <row r="89" spans="1:30">
      <c r="A89" s="17">
        <v>87</v>
      </c>
      <c r="B89" s="25">
        <v>0.23835616438356164</v>
      </c>
      <c r="C89" s="90">
        <v>3.8980800000000003E-2</v>
      </c>
      <c r="D89" s="25">
        <v>0.99075171691079189</v>
      </c>
      <c r="W89" s="17"/>
      <c r="AD89" s="17"/>
    </row>
    <row r="90" spans="1:30">
      <c r="A90" s="17">
        <v>88</v>
      </c>
      <c r="B90" s="25">
        <v>0.24109589041095891</v>
      </c>
      <c r="C90" s="90">
        <v>3.8980800000000003E-2</v>
      </c>
      <c r="D90" s="25">
        <v>0.9906459135345187</v>
      </c>
      <c r="W90" s="17"/>
      <c r="AD90" s="17"/>
    </row>
    <row r="91" spans="1:30">
      <c r="A91" s="17">
        <v>89</v>
      </c>
      <c r="B91" s="25">
        <v>0.24383561643835616</v>
      </c>
      <c r="C91" s="90">
        <v>3.8980800000000003E-2</v>
      </c>
      <c r="D91" s="25">
        <v>0.99054012145709491</v>
      </c>
      <c r="W91" s="17"/>
      <c r="AD91" s="17"/>
    </row>
    <row r="92" spans="1:30">
      <c r="A92" s="17">
        <v>90</v>
      </c>
      <c r="B92" s="25">
        <v>0.24657534246575341</v>
      </c>
      <c r="C92" s="90">
        <v>3.8980800000000003E-2</v>
      </c>
      <c r="D92" s="25">
        <v>0.99043434067731384</v>
      </c>
      <c r="W92" s="17"/>
      <c r="AD92" s="17"/>
    </row>
    <row r="93" spans="1:30">
      <c r="A93" s="17">
        <v>91</v>
      </c>
      <c r="B93" s="25">
        <v>0.24931506849315069</v>
      </c>
      <c r="C93" s="90">
        <v>3.8980800000000003E-2</v>
      </c>
      <c r="D93" s="25">
        <v>0.990328571193969</v>
      </c>
      <c r="W93" s="17"/>
      <c r="AD93" s="17"/>
    </row>
    <row r="94" spans="1:30">
      <c r="A94" s="17">
        <v>92</v>
      </c>
      <c r="B94" s="25">
        <v>0.25205479452054796</v>
      </c>
      <c r="C94" s="90">
        <v>3.8980800000000003E-2</v>
      </c>
      <c r="D94" s="25">
        <v>0.99022281300585413</v>
      </c>
      <c r="W94" s="17"/>
      <c r="AD94" s="17"/>
    </row>
    <row r="95" spans="1:30">
      <c r="A95" s="17">
        <v>93</v>
      </c>
      <c r="B95" s="25">
        <v>0.25479452054794521</v>
      </c>
      <c r="C95" s="90">
        <v>3.8980800000000003E-2</v>
      </c>
      <c r="D95" s="25">
        <v>0.99011706611176298</v>
      </c>
      <c r="W95" s="17"/>
      <c r="AD95" s="17"/>
    </row>
    <row r="96" spans="1:30">
      <c r="A96" s="17">
        <v>94</v>
      </c>
      <c r="B96" s="25">
        <v>0.25753424657534246</v>
      </c>
      <c r="C96" s="90">
        <v>3.8980800000000003E-2</v>
      </c>
      <c r="D96" s="25">
        <v>0.99001133051048951</v>
      </c>
      <c r="W96" s="17"/>
      <c r="AD96" s="17"/>
    </row>
    <row r="97" spans="1:30">
      <c r="A97" s="17">
        <v>95</v>
      </c>
      <c r="B97" s="25">
        <v>0.26027397260273971</v>
      </c>
      <c r="C97" s="90">
        <v>3.8980800000000003E-2</v>
      </c>
      <c r="D97" s="25">
        <v>0.98990560620082757</v>
      </c>
      <c r="W97" s="17"/>
      <c r="AD97" s="17"/>
    </row>
    <row r="98" spans="1:30">
      <c r="A98" s="17">
        <v>96</v>
      </c>
      <c r="B98" s="25">
        <v>0.26301369863013696</v>
      </c>
      <c r="C98" s="90">
        <v>3.8980800000000003E-2</v>
      </c>
      <c r="D98" s="25">
        <v>0.98979989318157147</v>
      </c>
      <c r="W98" s="17"/>
      <c r="AD98" s="17"/>
    </row>
    <row r="99" spans="1:30">
      <c r="A99" s="17">
        <v>97</v>
      </c>
      <c r="B99" s="25">
        <v>0.26575342465753427</v>
      </c>
      <c r="C99" s="90">
        <v>3.8980800000000003E-2</v>
      </c>
      <c r="D99" s="25">
        <v>0.98969419145151538</v>
      </c>
      <c r="W99" s="17"/>
      <c r="AD99" s="17"/>
    </row>
    <row r="100" spans="1:30">
      <c r="A100" s="17">
        <v>98</v>
      </c>
      <c r="B100" s="25">
        <v>0.26849315068493151</v>
      </c>
      <c r="C100" s="90">
        <v>3.8980800000000003E-2</v>
      </c>
      <c r="D100" s="25">
        <v>0.98958850100945384</v>
      </c>
      <c r="W100" s="17"/>
      <c r="AD100" s="17"/>
    </row>
    <row r="101" spans="1:30">
      <c r="A101" s="17">
        <v>99</v>
      </c>
      <c r="B101" s="25">
        <v>0.27123287671232876</v>
      </c>
      <c r="C101" s="90">
        <v>3.8980800000000003E-2</v>
      </c>
      <c r="D101" s="25">
        <v>0.98948282185418124</v>
      </c>
      <c r="W101" s="17"/>
      <c r="AD101" s="17"/>
    </row>
    <row r="102" spans="1:30">
      <c r="A102" s="17">
        <v>100</v>
      </c>
      <c r="B102" s="25">
        <v>0.27397260273972601</v>
      </c>
      <c r="C102" s="90">
        <v>3.8980800000000003E-2</v>
      </c>
      <c r="D102" s="25">
        <v>0.98937715398449244</v>
      </c>
      <c r="W102" s="17"/>
      <c r="AD102" s="17"/>
    </row>
    <row r="103" spans="1:30">
      <c r="A103" s="17">
        <v>101</v>
      </c>
      <c r="B103" s="25">
        <v>0.27671232876712326</v>
      </c>
      <c r="C103" s="90">
        <v>3.8980800000000003E-2</v>
      </c>
      <c r="D103" s="25">
        <v>0.98927149739918208</v>
      </c>
      <c r="W103" s="17"/>
      <c r="AD103" s="17"/>
    </row>
    <row r="104" spans="1:30">
      <c r="A104" s="17">
        <v>102</v>
      </c>
      <c r="B104" s="25">
        <v>0.27945205479452057</v>
      </c>
      <c r="C104" s="90">
        <v>3.8980800000000003E-2</v>
      </c>
      <c r="D104" s="25">
        <v>0.98916585209704511</v>
      </c>
      <c r="W104" s="17"/>
      <c r="AD104" s="17"/>
    </row>
    <row r="105" spans="1:30">
      <c r="A105" s="17">
        <v>103</v>
      </c>
      <c r="B105" s="25">
        <v>0.28219178082191781</v>
      </c>
      <c r="C105" s="90">
        <v>3.8980800000000003E-2</v>
      </c>
      <c r="D105" s="25">
        <v>0.98906021807687672</v>
      </c>
      <c r="W105" s="17"/>
      <c r="AD105" s="17"/>
    </row>
    <row r="106" spans="1:30">
      <c r="A106" s="17">
        <v>104</v>
      </c>
      <c r="B106" s="25">
        <v>0.28493150684931506</v>
      </c>
      <c r="C106" s="90">
        <v>3.8980800000000003E-2</v>
      </c>
      <c r="D106" s="25">
        <v>0.98895459533747199</v>
      </c>
      <c r="W106" s="17"/>
      <c r="AD106" s="17"/>
    </row>
    <row r="107" spans="1:30">
      <c r="A107" s="17">
        <v>105</v>
      </c>
      <c r="B107" s="25">
        <v>0.28767123287671231</v>
      </c>
      <c r="C107" s="90">
        <v>3.8980800000000003E-2</v>
      </c>
      <c r="D107" s="25">
        <v>0.98884898387762621</v>
      </c>
      <c r="W107" s="17"/>
      <c r="AD107" s="17"/>
    </row>
    <row r="108" spans="1:30">
      <c r="A108" s="17">
        <v>106</v>
      </c>
      <c r="B108" s="25">
        <v>0.29041095890410956</v>
      </c>
      <c r="C108" s="90">
        <v>3.8980800000000003E-2</v>
      </c>
      <c r="D108" s="25">
        <v>0.98874338369613501</v>
      </c>
      <c r="W108" s="17"/>
      <c r="AD108" s="17"/>
    </row>
    <row r="109" spans="1:30">
      <c r="A109" s="17">
        <v>107</v>
      </c>
      <c r="B109" s="25">
        <v>0.29315068493150687</v>
      </c>
      <c r="C109" s="90">
        <v>3.8980800000000003E-2</v>
      </c>
      <c r="D109" s="25">
        <v>0.9886377947917937</v>
      </c>
      <c r="W109" s="17"/>
      <c r="AD109" s="17"/>
    </row>
    <row r="110" spans="1:30">
      <c r="A110" s="17">
        <v>108</v>
      </c>
      <c r="B110" s="25">
        <v>0.29589041095890412</v>
      </c>
      <c r="C110" s="90">
        <v>3.8980800000000003E-2</v>
      </c>
      <c r="D110" s="25">
        <v>0.98853221716339812</v>
      </c>
      <c r="W110" s="17"/>
      <c r="AD110" s="17"/>
    </row>
    <row r="111" spans="1:30">
      <c r="A111" s="17">
        <v>109</v>
      </c>
      <c r="B111" s="25">
        <v>0.29863013698630136</v>
      </c>
      <c r="C111" s="90">
        <v>3.8980800000000003E-2</v>
      </c>
      <c r="D111" s="25">
        <v>0.98842665080974412</v>
      </c>
      <c r="W111" s="17"/>
      <c r="AD111" s="17"/>
    </row>
    <row r="112" spans="1:30">
      <c r="A112" s="17">
        <v>110</v>
      </c>
      <c r="B112" s="25">
        <v>0.30136986301369861</v>
      </c>
      <c r="C112" s="90">
        <v>3.8980800000000003E-2</v>
      </c>
      <c r="D112" s="25">
        <v>0.98832109572962756</v>
      </c>
      <c r="W112" s="17"/>
      <c r="AD112" s="17"/>
    </row>
    <row r="113" spans="1:30">
      <c r="A113" s="17">
        <v>111</v>
      </c>
      <c r="B113" s="25">
        <v>0.30410958904109592</v>
      </c>
      <c r="C113" s="90">
        <v>3.8980800000000003E-2</v>
      </c>
      <c r="D113" s="25">
        <v>0.98821555192184463</v>
      </c>
      <c r="W113" s="17"/>
      <c r="AD113" s="17"/>
    </row>
    <row r="114" spans="1:30">
      <c r="A114" s="17">
        <v>112</v>
      </c>
      <c r="B114" s="25">
        <v>0.30684931506849317</v>
      </c>
      <c r="C114" s="90">
        <v>3.8980800000000003E-2</v>
      </c>
      <c r="D114" s="25">
        <v>0.9881100193851915</v>
      </c>
      <c r="W114" s="17"/>
      <c r="AD114" s="17"/>
    </row>
    <row r="115" spans="1:30">
      <c r="A115" s="17">
        <v>113</v>
      </c>
      <c r="B115" s="25">
        <v>0.30958904109589042</v>
      </c>
      <c r="C115" s="90">
        <v>3.8980800000000003E-2</v>
      </c>
      <c r="D115" s="25">
        <v>0.98800449811846447</v>
      </c>
      <c r="W115" s="17"/>
      <c r="AD115" s="17"/>
    </row>
    <row r="116" spans="1:30">
      <c r="A116" s="17">
        <v>114</v>
      </c>
      <c r="B116" s="25">
        <v>0.31232876712328766</v>
      </c>
      <c r="C116" s="90">
        <v>3.8980800000000003E-2</v>
      </c>
      <c r="D116" s="25">
        <v>0.98789898812046018</v>
      </c>
      <c r="W116" s="17"/>
      <c r="AD116" s="17"/>
    </row>
    <row r="117" spans="1:30">
      <c r="A117" s="17">
        <v>115</v>
      </c>
      <c r="B117" s="25">
        <v>0.31506849315068491</v>
      </c>
      <c r="C117" s="90">
        <v>3.8980800000000003E-2</v>
      </c>
      <c r="D117" s="25">
        <v>0.98779348938997502</v>
      </c>
      <c r="W117" s="17"/>
      <c r="AD117" s="17"/>
    </row>
    <row r="118" spans="1:30">
      <c r="A118" s="17">
        <v>116</v>
      </c>
      <c r="B118" s="25">
        <v>0.31780821917808222</v>
      </c>
      <c r="C118" s="90">
        <v>3.8980800000000003E-2</v>
      </c>
      <c r="D118" s="25">
        <v>0.98768800192580586</v>
      </c>
      <c r="W118" s="17"/>
      <c r="AD118" s="17"/>
    </row>
    <row r="119" spans="1:30">
      <c r="A119" s="17">
        <v>117</v>
      </c>
      <c r="B119" s="25">
        <v>0.32054794520547947</v>
      </c>
      <c r="C119" s="90">
        <v>3.8980800000000003E-2</v>
      </c>
      <c r="D119" s="25">
        <v>0.98758252572674954</v>
      </c>
      <c r="W119" s="17"/>
      <c r="AD119" s="17"/>
    </row>
    <row r="120" spans="1:30">
      <c r="A120" s="17">
        <v>118</v>
      </c>
      <c r="B120" s="25">
        <v>0.32328767123287672</v>
      </c>
      <c r="C120" s="90">
        <v>3.8980800000000003E-2</v>
      </c>
      <c r="D120" s="25">
        <v>0.98747706079160302</v>
      </c>
      <c r="W120" s="17"/>
      <c r="AD120" s="17"/>
    </row>
    <row r="121" spans="1:30">
      <c r="A121" s="17">
        <v>119</v>
      </c>
      <c r="B121" s="25">
        <v>0.32602739726027397</v>
      </c>
      <c r="C121" s="90">
        <v>3.8980800000000003E-2</v>
      </c>
      <c r="D121" s="25">
        <v>0.98737160711916339</v>
      </c>
      <c r="W121" s="17"/>
      <c r="AD121" s="17"/>
    </row>
    <row r="122" spans="1:30">
      <c r="A122" s="17">
        <v>120</v>
      </c>
      <c r="B122" s="25">
        <v>0.32876712328767121</v>
      </c>
      <c r="C122" s="90">
        <v>3.8980800000000003E-2</v>
      </c>
      <c r="D122" s="25">
        <v>0.98726616470822792</v>
      </c>
      <c r="W122" s="17"/>
      <c r="AD122" s="17"/>
    </row>
    <row r="123" spans="1:30">
      <c r="A123" s="17">
        <v>121</v>
      </c>
      <c r="B123" s="25">
        <v>0.33150684931506852</v>
      </c>
      <c r="C123" s="90">
        <v>3.8980800000000003E-2</v>
      </c>
      <c r="D123" s="25">
        <v>0.98716073355759393</v>
      </c>
      <c r="W123" s="17"/>
      <c r="AD123" s="17"/>
    </row>
    <row r="124" spans="1:30">
      <c r="A124" s="17">
        <v>122</v>
      </c>
      <c r="B124" s="25">
        <v>0.33424657534246577</v>
      </c>
      <c r="C124" s="90">
        <v>3.8980800000000003E-2</v>
      </c>
      <c r="D124" s="25">
        <v>0.98705531366605903</v>
      </c>
      <c r="W124" s="17"/>
      <c r="AD124" s="17"/>
    </row>
    <row r="125" spans="1:30">
      <c r="A125" s="17">
        <v>123</v>
      </c>
      <c r="B125" s="25">
        <v>0.33698630136986302</v>
      </c>
      <c r="C125" s="90">
        <v>3.8980800000000003E-2</v>
      </c>
      <c r="D125" s="25">
        <v>0.98694990503242086</v>
      </c>
      <c r="W125" s="17"/>
      <c r="AD125" s="17"/>
    </row>
    <row r="126" spans="1:30">
      <c r="A126" s="17">
        <v>124</v>
      </c>
      <c r="B126" s="25">
        <v>0.33972602739726027</v>
      </c>
      <c r="C126" s="90">
        <v>3.8980800000000003E-2</v>
      </c>
      <c r="D126" s="25">
        <v>0.98684450765547704</v>
      </c>
      <c r="W126" s="17"/>
      <c r="AD126" s="17"/>
    </row>
    <row r="127" spans="1:30">
      <c r="A127" s="17">
        <v>125</v>
      </c>
      <c r="B127" s="25">
        <v>0.34246575342465752</v>
      </c>
      <c r="C127" s="90">
        <v>3.8980800000000003E-2</v>
      </c>
      <c r="D127" s="25">
        <v>0.98673912153402554</v>
      </c>
      <c r="W127" s="17"/>
      <c r="AD127" s="17"/>
    </row>
    <row r="128" spans="1:30">
      <c r="A128" s="17">
        <v>126</v>
      </c>
      <c r="B128" s="25">
        <v>0.34520547945205482</v>
      </c>
      <c r="C128" s="90">
        <v>3.8980800000000003E-2</v>
      </c>
      <c r="D128" s="25">
        <v>0.98663374666686432</v>
      </c>
      <c r="W128" s="17"/>
      <c r="AD128" s="17"/>
    </row>
    <row r="129" spans="1:30">
      <c r="A129" s="17">
        <v>127</v>
      </c>
      <c r="B129" s="25">
        <v>0.34794520547945207</v>
      </c>
      <c r="C129" s="90">
        <v>3.8980800000000003E-2</v>
      </c>
      <c r="D129" s="25">
        <v>0.98652838305279167</v>
      </c>
      <c r="W129" s="17"/>
      <c r="AD129" s="17"/>
    </row>
    <row r="130" spans="1:30">
      <c r="A130" s="17">
        <v>128</v>
      </c>
      <c r="B130" s="25">
        <v>0.35068493150684932</v>
      </c>
      <c r="C130" s="90">
        <v>3.8980800000000003E-2</v>
      </c>
      <c r="D130" s="25">
        <v>0.98642303069060566</v>
      </c>
      <c r="W130" s="17"/>
      <c r="AD130" s="17"/>
    </row>
    <row r="131" spans="1:30">
      <c r="A131" s="17">
        <v>129</v>
      </c>
      <c r="B131" s="25">
        <v>0.35342465753424657</v>
      </c>
      <c r="C131" s="90">
        <v>3.8980800000000003E-2</v>
      </c>
      <c r="D131" s="25">
        <v>0.98631768957910493</v>
      </c>
      <c r="W131" s="17"/>
      <c r="AD131" s="17"/>
    </row>
    <row r="132" spans="1:30">
      <c r="A132" s="17">
        <v>130</v>
      </c>
      <c r="B132" s="25">
        <v>0.35616438356164382</v>
      </c>
      <c r="C132" s="90">
        <v>3.8980800000000003E-2</v>
      </c>
      <c r="D132" s="25">
        <v>0.98621235971708776</v>
      </c>
      <c r="W132" s="17"/>
      <c r="AD132" s="17"/>
    </row>
    <row r="133" spans="1:30">
      <c r="A133" s="17">
        <v>131</v>
      </c>
      <c r="B133" s="25">
        <v>0.35890410958904112</v>
      </c>
      <c r="C133" s="90">
        <v>3.8980800000000003E-2</v>
      </c>
      <c r="D133" s="25">
        <v>0.9861070411033529</v>
      </c>
      <c r="W133" s="17"/>
      <c r="AD133" s="17"/>
    </row>
    <row r="134" spans="1:30">
      <c r="A134" s="17">
        <v>132</v>
      </c>
      <c r="B134" s="25">
        <v>0.36164383561643837</v>
      </c>
      <c r="C134" s="90">
        <v>3.8980800000000003E-2</v>
      </c>
      <c r="D134" s="25">
        <v>0.98600173373669919</v>
      </c>
      <c r="W134" s="17"/>
      <c r="AD134" s="17"/>
    </row>
    <row r="135" spans="1:30">
      <c r="A135" s="17">
        <v>133</v>
      </c>
      <c r="B135" s="25">
        <v>0.36438356164383562</v>
      </c>
      <c r="C135" s="90">
        <v>3.8980800000000003E-2</v>
      </c>
      <c r="D135" s="25">
        <v>0.98589643761592549</v>
      </c>
      <c r="W135" s="17"/>
      <c r="AD135" s="17"/>
    </row>
    <row r="136" spans="1:30">
      <c r="A136" s="17">
        <v>134</v>
      </c>
      <c r="B136" s="25">
        <v>0.36712328767123287</v>
      </c>
      <c r="C136" s="90">
        <v>3.8980800000000003E-2</v>
      </c>
      <c r="D136" s="25">
        <v>0.98579115273983087</v>
      </c>
      <c r="W136" s="17"/>
      <c r="AD136" s="17"/>
    </row>
    <row r="137" spans="1:30">
      <c r="A137" s="17">
        <v>135</v>
      </c>
      <c r="B137" s="25">
        <v>0.36986301369863012</v>
      </c>
      <c r="C137" s="90">
        <v>3.8980800000000003E-2</v>
      </c>
      <c r="D137" s="25">
        <v>0.98568587910721439</v>
      </c>
      <c r="W137" s="17"/>
      <c r="AD137" s="17"/>
    </row>
    <row r="138" spans="1:30">
      <c r="A138" s="17">
        <v>136</v>
      </c>
      <c r="B138" s="25">
        <v>0.37260273972602742</v>
      </c>
      <c r="C138" s="90">
        <v>3.8980800000000003E-2</v>
      </c>
      <c r="D138" s="25">
        <v>0.98558061671687558</v>
      </c>
      <c r="W138" s="17"/>
      <c r="AD138" s="17"/>
    </row>
    <row r="139" spans="1:30">
      <c r="A139" s="17">
        <v>137</v>
      </c>
      <c r="B139" s="25">
        <v>0.37534246575342467</v>
      </c>
      <c r="C139" s="90">
        <v>3.8980800000000003E-2</v>
      </c>
      <c r="D139" s="25">
        <v>0.98547536556761361</v>
      </c>
      <c r="W139" s="17"/>
      <c r="AD139" s="17"/>
    </row>
    <row r="140" spans="1:30">
      <c r="A140" s="17">
        <v>138</v>
      </c>
      <c r="B140" s="25">
        <v>0.37808219178082192</v>
      </c>
      <c r="C140" s="90">
        <v>3.8980800000000003E-2</v>
      </c>
      <c r="D140" s="25">
        <v>0.98537012565822824</v>
      </c>
      <c r="W140" s="17"/>
      <c r="AD140" s="17"/>
    </row>
    <row r="141" spans="1:30">
      <c r="A141" s="17">
        <v>139</v>
      </c>
      <c r="B141" s="25">
        <v>0.38082191780821917</v>
      </c>
      <c r="C141" s="90">
        <v>3.8980800000000003E-2</v>
      </c>
      <c r="D141" s="25">
        <v>0.98526489698751896</v>
      </c>
      <c r="W141" s="17"/>
      <c r="AD141" s="17"/>
    </row>
    <row r="142" spans="1:30">
      <c r="A142" s="17">
        <v>140</v>
      </c>
      <c r="B142" s="25">
        <v>0.38356164383561642</v>
      </c>
      <c r="C142" s="90">
        <v>3.8980800000000003E-2</v>
      </c>
      <c r="D142" s="25">
        <v>0.98515967955428574</v>
      </c>
      <c r="W142" s="17"/>
      <c r="AD142" s="17"/>
    </row>
    <row r="143" spans="1:30">
      <c r="A143" s="17">
        <v>141</v>
      </c>
      <c r="B143" s="25">
        <v>0.38630136986301372</v>
      </c>
      <c r="C143" s="90">
        <v>3.8980800000000003E-2</v>
      </c>
      <c r="D143" s="25">
        <v>0.98505447335732843</v>
      </c>
      <c r="W143" s="17"/>
      <c r="AD143" s="17"/>
    </row>
    <row r="144" spans="1:30">
      <c r="A144" s="17">
        <v>142</v>
      </c>
      <c r="B144" s="25">
        <v>0.38904109589041097</v>
      </c>
      <c r="C144" s="90">
        <v>3.8980800000000003E-2</v>
      </c>
      <c r="D144" s="25">
        <v>0.9849492783954471</v>
      </c>
      <c r="W144" s="17"/>
      <c r="AD144" s="17"/>
    </row>
    <row r="145" spans="1:30">
      <c r="A145" s="17">
        <v>143</v>
      </c>
      <c r="B145" s="25">
        <v>0.39178082191780822</v>
      </c>
      <c r="C145" s="90">
        <v>3.8980800000000003E-2</v>
      </c>
      <c r="D145" s="25">
        <v>0.98484409466744205</v>
      </c>
      <c r="W145" s="17"/>
      <c r="AD145" s="17"/>
    </row>
    <row r="146" spans="1:30">
      <c r="A146" s="17">
        <v>144</v>
      </c>
      <c r="B146" s="25">
        <v>0.39452054794520547</v>
      </c>
      <c r="C146" s="90">
        <v>3.8980800000000003E-2</v>
      </c>
      <c r="D146" s="25">
        <v>0.98473892217211356</v>
      </c>
      <c r="W146" s="17"/>
      <c r="AD146" s="17"/>
    </row>
    <row r="147" spans="1:30">
      <c r="A147" s="17">
        <v>145</v>
      </c>
      <c r="B147" s="25">
        <v>0.39726027397260272</v>
      </c>
      <c r="C147" s="90">
        <v>3.8980800000000003E-2</v>
      </c>
      <c r="D147" s="25">
        <v>0.98463376090826193</v>
      </c>
      <c r="W147" s="17"/>
      <c r="AD147" s="17"/>
    </row>
    <row r="148" spans="1:30">
      <c r="A148" s="17">
        <v>146</v>
      </c>
      <c r="B148" s="25">
        <v>0.4</v>
      </c>
      <c r="C148" s="90">
        <v>3.8980800000000003E-2</v>
      </c>
      <c r="D148" s="25">
        <v>0.9845286108746879</v>
      </c>
      <c r="W148" s="17"/>
      <c r="AD148" s="17"/>
    </row>
    <row r="149" spans="1:30">
      <c r="A149" s="17">
        <v>147</v>
      </c>
      <c r="B149" s="25">
        <v>0.40273972602739727</v>
      </c>
      <c r="C149" s="90">
        <v>3.8980800000000003E-2</v>
      </c>
      <c r="D149" s="25">
        <v>0.9844234720701921</v>
      </c>
      <c r="W149" s="17"/>
      <c r="AD149" s="17"/>
    </row>
    <row r="150" spans="1:30">
      <c r="A150" s="17">
        <v>148</v>
      </c>
      <c r="B150" s="25">
        <v>0.40547945205479452</v>
      </c>
      <c r="C150" s="90">
        <v>3.8980800000000003E-2</v>
      </c>
      <c r="D150" s="25">
        <v>0.98431834449357547</v>
      </c>
      <c r="W150" s="17"/>
      <c r="AD150" s="17"/>
    </row>
    <row r="151" spans="1:30">
      <c r="A151" s="17">
        <v>149</v>
      </c>
      <c r="B151" s="25">
        <v>0.40821917808219177</v>
      </c>
      <c r="C151" s="90">
        <v>3.8980800000000003E-2</v>
      </c>
      <c r="D151" s="25">
        <v>0.98421322814363887</v>
      </c>
      <c r="W151" s="17"/>
      <c r="AD151" s="17"/>
    </row>
    <row r="152" spans="1:30">
      <c r="A152" s="17">
        <v>150</v>
      </c>
      <c r="B152" s="25">
        <v>0.41095890410958902</v>
      </c>
      <c r="C152" s="90">
        <v>3.8980800000000003E-2</v>
      </c>
      <c r="D152" s="25">
        <v>0.98410812301918338</v>
      </c>
      <c r="W152" s="17"/>
      <c r="AD152" s="17"/>
    </row>
    <row r="153" spans="1:30">
      <c r="A153" s="17">
        <v>151</v>
      </c>
      <c r="B153" s="25">
        <v>0.41369863013698632</v>
      </c>
      <c r="C153" s="90">
        <v>3.8980800000000003E-2</v>
      </c>
      <c r="D153" s="25">
        <v>0.98400302911901028</v>
      </c>
      <c r="W153" s="17"/>
      <c r="AD153" s="17"/>
    </row>
    <row r="154" spans="1:30">
      <c r="A154" s="17">
        <v>152</v>
      </c>
      <c r="B154" s="25">
        <v>0.41643835616438357</v>
      </c>
      <c r="C154" s="90">
        <v>3.8980800000000003E-2</v>
      </c>
      <c r="D154" s="25">
        <v>0.98389794644192097</v>
      </c>
      <c r="W154" s="17"/>
      <c r="AD154" s="17"/>
    </row>
    <row r="155" spans="1:30">
      <c r="A155" s="17">
        <v>153</v>
      </c>
      <c r="B155" s="25">
        <v>0.41917808219178082</v>
      </c>
      <c r="C155" s="90">
        <v>3.8980800000000003E-2</v>
      </c>
      <c r="D155" s="25">
        <v>0.98379287498671675</v>
      </c>
      <c r="W155" s="17"/>
      <c r="AD155" s="17"/>
    </row>
    <row r="156" spans="1:30">
      <c r="A156" s="17">
        <v>154</v>
      </c>
      <c r="B156" s="25">
        <v>0.42191780821917807</v>
      </c>
      <c r="C156" s="90">
        <v>3.8980800000000003E-2</v>
      </c>
      <c r="D156" s="25">
        <v>0.98368781475219946</v>
      </c>
      <c r="W156" s="17"/>
      <c r="AD156" s="17"/>
    </row>
    <row r="157" spans="1:30">
      <c r="A157" s="17">
        <v>155</v>
      </c>
      <c r="B157" s="25">
        <v>0.42465753424657532</v>
      </c>
      <c r="C157" s="90">
        <v>3.8980800000000003E-2</v>
      </c>
      <c r="D157" s="25">
        <v>0.98358276573717063</v>
      </c>
      <c r="W157" s="17"/>
      <c r="AD157" s="17"/>
    </row>
    <row r="158" spans="1:30">
      <c r="A158" s="17">
        <v>156</v>
      </c>
      <c r="B158" s="25">
        <v>0.42739726027397262</v>
      </c>
      <c r="C158" s="90">
        <v>3.8980800000000003E-2</v>
      </c>
      <c r="D158" s="25">
        <v>0.98347772794043209</v>
      </c>
      <c r="W158" s="17"/>
      <c r="AD158" s="17"/>
    </row>
    <row r="159" spans="1:30">
      <c r="A159" s="17">
        <v>157</v>
      </c>
      <c r="B159" s="25">
        <v>0.43013698630136987</v>
      </c>
      <c r="C159" s="90">
        <v>3.8980800000000003E-2</v>
      </c>
      <c r="D159" s="25">
        <v>0.98337270136078603</v>
      </c>
      <c r="W159" s="17"/>
      <c r="AD159" s="17"/>
    </row>
    <row r="160" spans="1:30">
      <c r="A160" s="17">
        <v>158</v>
      </c>
      <c r="B160" s="25">
        <v>0.43287671232876712</v>
      </c>
      <c r="C160" s="90">
        <v>3.8980800000000003E-2</v>
      </c>
      <c r="D160" s="25">
        <v>0.98326768599703451</v>
      </c>
      <c r="W160" s="17"/>
      <c r="AD160" s="17"/>
    </row>
    <row r="161" spans="1:30">
      <c r="A161" s="17">
        <v>159</v>
      </c>
      <c r="B161" s="25">
        <v>0.43561643835616437</v>
      </c>
      <c r="C161" s="90">
        <v>3.8980800000000003E-2</v>
      </c>
      <c r="D161" s="25">
        <v>0.98316268184797961</v>
      </c>
      <c r="W161" s="17"/>
      <c r="AD161" s="17"/>
    </row>
    <row r="162" spans="1:30">
      <c r="A162" s="17">
        <v>160</v>
      </c>
      <c r="B162" s="25">
        <v>0.43835616438356162</v>
      </c>
      <c r="C162" s="90">
        <v>3.8980800000000003E-2</v>
      </c>
      <c r="D162" s="25">
        <v>0.98305768891242384</v>
      </c>
      <c r="W162" s="17"/>
      <c r="AD162" s="17"/>
    </row>
    <row r="163" spans="1:30">
      <c r="A163" s="17">
        <v>161</v>
      </c>
      <c r="B163" s="25">
        <v>0.44109589041095892</v>
      </c>
      <c r="C163" s="90">
        <v>3.8980800000000003E-2</v>
      </c>
      <c r="D163" s="25">
        <v>0.98295270718916972</v>
      </c>
      <c r="W163" s="17"/>
      <c r="AD163" s="17"/>
    </row>
    <row r="164" spans="1:30">
      <c r="A164" s="17">
        <v>162</v>
      </c>
      <c r="B164" s="25">
        <v>0.44383561643835617</v>
      </c>
      <c r="C164" s="90">
        <v>3.8980800000000003E-2</v>
      </c>
      <c r="D164" s="25">
        <v>0.98284773667701986</v>
      </c>
      <c r="W164" s="17"/>
      <c r="AD164" s="17"/>
    </row>
    <row r="165" spans="1:30">
      <c r="A165" s="17">
        <v>163</v>
      </c>
      <c r="B165" s="25">
        <v>0.44657534246575342</v>
      </c>
      <c r="C165" s="90">
        <v>3.8980800000000003E-2</v>
      </c>
      <c r="D165" s="25">
        <v>0.982742777374777</v>
      </c>
      <c r="W165" s="17"/>
      <c r="AD165" s="17"/>
    </row>
    <row r="166" spans="1:30">
      <c r="A166" s="17">
        <v>164</v>
      </c>
      <c r="B166" s="25">
        <v>0.44931506849315067</v>
      </c>
      <c r="C166" s="90">
        <v>3.8980800000000003E-2</v>
      </c>
      <c r="D166" s="25">
        <v>0.98263782928124388</v>
      </c>
      <c r="W166" s="17"/>
      <c r="AD166" s="17"/>
    </row>
    <row r="167" spans="1:30">
      <c r="A167" s="17">
        <v>165</v>
      </c>
      <c r="B167" s="25">
        <v>0.45205479452054792</v>
      </c>
      <c r="C167" s="90">
        <v>3.8980800000000003E-2</v>
      </c>
      <c r="D167" s="25">
        <v>0.98253289239522379</v>
      </c>
      <c r="W167" s="17"/>
      <c r="AD167" s="17"/>
    </row>
    <row r="168" spans="1:30">
      <c r="A168" s="17">
        <v>166</v>
      </c>
      <c r="B168" s="25">
        <v>0.45479452054794522</v>
      </c>
      <c r="C168" s="90">
        <v>3.8980800000000003E-2</v>
      </c>
      <c r="D168" s="25">
        <v>0.98242796671551957</v>
      </c>
      <c r="W168" s="17"/>
      <c r="AD168" s="17"/>
    </row>
    <row r="169" spans="1:30">
      <c r="A169" s="17">
        <v>167</v>
      </c>
      <c r="B169" s="25">
        <v>0.45753424657534247</v>
      </c>
      <c r="C169" s="90">
        <v>3.8980800000000003E-2</v>
      </c>
      <c r="D169" s="25">
        <v>0.98232305224093475</v>
      </c>
      <c r="W169" s="17"/>
      <c r="AD169" s="17"/>
    </row>
    <row r="170" spans="1:30">
      <c r="A170" s="17">
        <v>168</v>
      </c>
      <c r="B170" s="25">
        <v>0.46027397260273972</v>
      </c>
      <c r="C170" s="90">
        <v>3.8980800000000003E-2</v>
      </c>
      <c r="D170" s="25">
        <v>0.9822181489702726</v>
      </c>
      <c r="W170" s="17"/>
      <c r="AD170" s="17"/>
    </row>
    <row r="171" spans="1:30">
      <c r="A171" s="17">
        <v>169</v>
      </c>
      <c r="B171" s="25">
        <v>0.46301369863013697</v>
      </c>
      <c r="C171" s="90">
        <v>3.8980800000000003E-2</v>
      </c>
      <c r="D171" s="25">
        <v>0.98211325690233664</v>
      </c>
      <c r="W171" s="17"/>
      <c r="AD171" s="17"/>
    </row>
    <row r="172" spans="1:30">
      <c r="A172" s="17">
        <v>170</v>
      </c>
      <c r="B172" s="25">
        <v>0.46575342465753422</v>
      </c>
      <c r="C172" s="90">
        <v>3.8980800000000003E-2</v>
      </c>
      <c r="D172" s="25">
        <v>0.9820083760359305</v>
      </c>
      <c r="W172" s="17"/>
      <c r="AD172" s="17"/>
    </row>
    <row r="173" spans="1:30">
      <c r="A173" s="17">
        <v>171</v>
      </c>
      <c r="B173" s="25">
        <v>0.46849315068493153</v>
      </c>
      <c r="C173" s="90">
        <v>3.8980800000000003E-2</v>
      </c>
      <c r="D173" s="25">
        <v>0.98190350636985801</v>
      </c>
      <c r="W173" s="17"/>
      <c r="AD173" s="17"/>
    </row>
    <row r="174" spans="1:30">
      <c r="A174" s="17">
        <v>172</v>
      </c>
      <c r="B174" s="25">
        <v>0.47123287671232877</v>
      </c>
      <c r="C174" s="90">
        <v>3.8980800000000003E-2</v>
      </c>
      <c r="D174" s="25">
        <v>0.98179864790292304</v>
      </c>
      <c r="W174" s="17"/>
      <c r="AD174" s="17"/>
    </row>
    <row r="175" spans="1:30">
      <c r="A175" s="17">
        <v>173</v>
      </c>
      <c r="B175" s="25">
        <v>0.47397260273972602</v>
      </c>
      <c r="C175" s="90">
        <v>3.8980800000000003E-2</v>
      </c>
      <c r="D175" s="25">
        <v>0.98169380063392964</v>
      </c>
      <c r="W175" s="17"/>
      <c r="AD175" s="17"/>
    </row>
    <row r="176" spans="1:30">
      <c r="A176" s="17">
        <v>174</v>
      </c>
      <c r="B176" s="25">
        <v>0.47671232876712327</v>
      </c>
      <c r="C176" s="90">
        <v>3.8980800000000003E-2</v>
      </c>
      <c r="D176" s="25">
        <v>0.98158896456168199</v>
      </c>
      <c r="W176" s="17"/>
      <c r="AD176" s="17"/>
    </row>
    <row r="177" spans="1:30">
      <c r="A177" s="17">
        <v>175</v>
      </c>
      <c r="B177" s="25">
        <v>0.47945205479452052</v>
      </c>
      <c r="C177" s="90">
        <v>3.8980800000000003E-2</v>
      </c>
      <c r="D177" s="25">
        <v>0.98148413968498427</v>
      </c>
      <c r="W177" s="17"/>
      <c r="AD177" s="17"/>
    </row>
    <row r="178" spans="1:30">
      <c r="A178" s="17">
        <v>176</v>
      </c>
      <c r="B178" s="25">
        <v>0.48219178082191783</v>
      </c>
      <c r="C178" s="90">
        <v>3.8980800000000003E-2</v>
      </c>
      <c r="D178" s="25">
        <v>0.98137932600264111</v>
      </c>
      <c r="W178" s="17"/>
      <c r="AD178" s="17"/>
    </row>
    <row r="179" spans="1:30">
      <c r="A179" s="17">
        <v>177</v>
      </c>
      <c r="B179" s="25">
        <v>0.48493150684931507</v>
      </c>
      <c r="C179" s="90">
        <v>3.8980800000000003E-2</v>
      </c>
      <c r="D179" s="25">
        <v>0.98127452351345679</v>
      </c>
      <c r="W179" s="17"/>
      <c r="AD179" s="17"/>
    </row>
    <row r="180" spans="1:30">
      <c r="A180" s="17">
        <v>178</v>
      </c>
      <c r="B180" s="25">
        <v>0.48767123287671232</v>
      </c>
      <c r="C180" s="90">
        <v>3.8980800000000003E-2</v>
      </c>
      <c r="D180" s="25">
        <v>0.98116973221623627</v>
      </c>
      <c r="W180" s="17"/>
      <c r="AD180" s="17"/>
    </row>
    <row r="181" spans="1:30">
      <c r="A181" s="17">
        <v>179</v>
      </c>
      <c r="B181" s="25">
        <v>0.49041095890410957</v>
      </c>
      <c r="C181" s="90">
        <v>3.8980800000000003E-2</v>
      </c>
      <c r="D181" s="25">
        <v>0.98106495210978406</v>
      </c>
      <c r="W181" s="17"/>
      <c r="AD181" s="17"/>
    </row>
    <row r="182" spans="1:30">
      <c r="A182" s="17">
        <v>180</v>
      </c>
      <c r="B182" s="25">
        <v>0.49315068493150682</v>
      </c>
      <c r="C182" s="90">
        <v>3.8980800000000003E-2</v>
      </c>
      <c r="D182" s="25">
        <v>0.98096018319290534</v>
      </c>
      <c r="W182" s="17"/>
      <c r="AD182" s="17"/>
    </row>
    <row r="183" spans="1:30">
      <c r="A183" s="17">
        <v>181</v>
      </c>
      <c r="B183" s="25">
        <v>0.49589041095890413</v>
      </c>
      <c r="C183" s="90">
        <v>3.8980800000000003E-2</v>
      </c>
      <c r="D183" s="25">
        <v>0.98085542546440496</v>
      </c>
      <c r="W183" s="17"/>
      <c r="AD183" s="17"/>
    </row>
    <row r="184" spans="1:30">
      <c r="A184" s="17">
        <v>182</v>
      </c>
      <c r="B184" s="25">
        <v>0.49863013698630138</v>
      </c>
      <c r="C184" s="90">
        <v>3.8980800000000003E-2</v>
      </c>
      <c r="D184" s="25">
        <v>0.9807506789230882</v>
      </c>
      <c r="W184" s="17"/>
      <c r="AD184" s="17"/>
    </row>
    <row r="185" spans="1:30">
      <c r="A185" s="17">
        <v>183</v>
      </c>
      <c r="B185" s="25">
        <v>0.50136986301369868</v>
      </c>
      <c r="C185" s="90">
        <v>3.8945429032258068E-2</v>
      </c>
      <c r="D185" s="25">
        <v>0.98066333443559328</v>
      </c>
      <c r="W185" s="17"/>
      <c r="AD185" s="17"/>
    </row>
    <row r="186" spans="1:30">
      <c r="A186" s="17">
        <v>184</v>
      </c>
      <c r="B186" s="25">
        <v>0.50410958904109593</v>
      </c>
      <c r="C186" s="90">
        <v>3.8910058064516133E-2</v>
      </c>
      <c r="D186" s="25">
        <v>0.98057618777580036</v>
      </c>
      <c r="W186" s="17"/>
      <c r="AD186" s="17"/>
    </row>
    <row r="187" spans="1:30">
      <c r="A187" s="17">
        <v>185</v>
      </c>
      <c r="B187" s="25">
        <v>0.50684931506849318</v>
      </c>
      <c r="C187" s="90">
        <v>3.8874687096774198E-2</v>
      </c>
      <c r="D187" s="25">
        <v>0.98048923889235073</v>
      </c>
      <c r="W187" s="17"/>
      <c r="AD187" s="17"/>
    </row>
    <row r="188" spans="1:30">
      <c r="A188" s="17">
        <v>186</v>
      </c>
      <c r="B188" s="25">
        <v>0.50958904109589043</v>
      </c>
      <c r="C188" s="90">
        <v>3.8839316129032263E-2</v>
      </c>
      <c r="D188" s="25">
        <v>0.98040248773400485</v>
      </c>
      <c r="W188" s="17"/>
      <c r="AD188" s="17"/>
    </row>
    <row r="189" spans="1:30">
      <c r="A189" s="17">
        <v>187</v>
      </c>
      <c r="B189" s="25">
        <v>0.51232876712328768</v>
      </c>
      <c r="C189" s="90">
        <v>3.8803945161290328E-2</v>
      </c>
      <c r="D189" s="25">
        <v>0.98031593424964303</v>
      </c>
      <c r="W189" s="17"/>
      <c r="AD189" s="17"/>
    </row>
    <row r="190" spans="1:30">
      <c r="A190" s="17">
        <v>188</v>
      </c>
      <c r="B190" s="25">
        <v>0.51506849315068493</v>
      </c>
      <c r="C190" s="90">
        <v>3.8768574193548393E-2</v>
      </c>
      <c r="D190" s="25">
        <v>0.98022957838826497</v>
      </c>
      <c r="W190" s="17"/>
      <c r="AD190" s="17"/>
    </row>
    <row r="191" spans="1:30">
      <c r="A191" s="17">
        <v>189</v>
      </c>
      <c r="B191" s="25">
        <v>0.51780821917808217</v>
      </c>
      <c r="C191" s="90">
        <v>3.8733203225806458E-2</v>
      </c>
      <c r="D191" s="25">
        <v>0.98014342009898947</v>
      </c>
      <c r="W191" s="17"/>
      <c r="AD191" s="17"/>
    </row>
    <row r="192" spans="1:30">
      <c r="A192" s="17">
        <v>190</v>
      </c>
      <c r="B192" s="25">
        <v>0.52054794520547942</v>
      </c>
      <c r="C192" s="90">
        <v>3.8697832258064516E-2</v>
      </c>
      <c r="D192" s="25">
        <v>0.98005745933105515</v>
      </c>
      <c r="W192" s="17"/>
      <c r="AD192" s="17"/>
    </row>
    <row r="193" spans="1:30">
      <c r="A193" s="17">
        <v>191</v>
      </c>
      <c r="B193" s="25">
        <v>0.52328767123287667</v>
      </c>
      <c r="C193" s="90">
        <v>3.8662461290322581E-2</v>
      </c>
      <c r="D193" s="25">
        <v>0.97997169603381951</v>
      </c>
      <c r="W193" s="17"/>
      <c r="AD193" s="17"/>
    </row>
    <row r="194" spans="1:30">
      <c r="A194" s="17">
        <v>192</v>
      </c>
      <c r="B194" s="25">
        <v>0.52602739726027392</v>
      </c>
      <c r="C194" s="90">
        <v>3.8627090322580646E-2</v>
      </c>
      <c r="D194" s="25">
        <v>0.97988613015675963</v>
      </c>
      <c r="W194" s="17"/>
      <c r="AD194" s="17"/>
    </row>
    <row r="195" spans="1:30">
      <c r="A195" s="17">
        <v>193</v>
      </c>
      <c r="B195" s="25">
        <v>0.52876712328767128</v>
      </c>
      <c r="C195" s="90">
        <v>3.8591719354838711E-2</v>
      </c>
      <c r="D195" s="25">
        <v>0.9798007616494715</v>
      </c>
      <c r="W195" s="17"/>
      <c r="AD195" s="17"/>
    </row>
    <row r="196" spans="1:30">
      <c r="A196" s="17">
        <v>194</v>
      </c>
      <c r="B196" s="25">
        <v>0.53150684931506853</v>
      </c>
      <c r="C196" s="90">
        <v>3.8556348387096775E-2</v>
      </c>
      <c r="D196" s="25">
        <v>0.97971559046167045</v>
      </c>
      <c r="W196" s="17"/>
      <c r="AD196" s="17"/>
    </row>
    <row r="197" spans="1:30">
      <c r="A197" s="17">
        <v>195</v>
      </c>
      <c r="B197" s="25">
        <v>0.53424657534246578</v>
      </c>
      <c r="C197" s="90">
        <v>3.852097741935484E-2</v>
      </c>
      <c r="D197" s="25">
        <v>0.97963061654319095</v>
      </c>
      <c r="W197" s="17"/>
      <c r="AD197" s="17"/>
    </row>
    <row r="198" spans="1:30">
      <c r="A198" s="17">
        <v>196</v>
      </c>
      <c r="B198" s="25">
        <v>0.53698630136986303</v>
      </c>
      <c r="C198" s="90">
        <v>3.8485606451612905E-2</v>
      </c>
      <c r="D198" s="25">
        <v>0.97954583984398624</v>
      </c>
      <c r="W198" s="17"/>
      <c r="AD198" s="17"/>
    </row>
    <row r="199" spans="1:30">
      <c r="A199" s="17">
        <v>197</v>
      </c>
      <c r="B199" s="25">
        <v>0.53972602739726028</v>
      </c>
      <c r="C199" s="90">
        <v>3.845023548387097E-2</v>
      </c>
      <c r="D199" s="25">
        <v>0.97946126031412883</v>
      </c>
      <c r="W199" s="17"/>
      <c r="AD199" s="17"/>
    </row>
    <row r="200" spans="1:30">
      <c r="A200" s="17">
        <v>198</v>
      </c>
      <c r="B200" s="25">
        <v>0.54246575342465753</v>
      </c>
      <c r="C200" s="90">
        <v>3.8414864516129035E-2</v>
      </c>
      <c r="D200" s="25">
        <v>0.97937687790381012</v>
      </c>
      <c r="W200" s="17"/>
      <c r="AD200" s="17"/>
    </row>
    <row r="201" spans="1:30">
      <c r="A201" s="17">
        <v>199</v>
      </c>
      <c r="B201" s="25">
        <v>0.54520547945205478</v>
      </c>
      <c r="C201" s="90">
        <v>3.83794935483871E-2</v>
      </c>
      <c r="D201" s="25">
        <v>0.97929269256334039</v>
      </c>
      <c r="W201" s="17"/>
      <c r="AD201" s="17"/>
    </row>
    <row r="202" spans="1:30">
      <c r="A202" s="17">
        <v>200</v>
      </c>
      <c r="B202" s="25">
        <v>0.54794520547945202</v>
      </c>
      <c r="C202" s="90">
        <v>3.8344122580645165E-2</v>
      </c>
      <c r="D202" s="25">
        <v>0.97920870424314888</v>
      </c>
      <c r="W202" s="17"/>
      <c r="AD202" s="17"/>
    </row>
    <row r="203" spans="1:30">
      <c r="A203" s="17">
        <v>201</v>
      </c>
      <c r="B203" s="25">
        <v>0.55068493150684927</v>
      </c>
      <c r="C203" s="90">
        <v>3.830875161290323E-2</v>
      </c>
      <c r="D203" s="25">
        <v>0.97912491289378334</v>
      </c>
      <c r="W203" s="17"/>
      <c r="AD203" s="17"/>
    </row>
    <row r="204" spans="1:30">
      <c r="A204" s="17">
        <v>202</v>
      </c>
      <c r="B204" s="25">
        <v>0.55342465753424652</v>
      </c>
      <c r="C204" s="90">
        <v>3.8273380645161295E-2</v>
      </c>
      <c r="D204" s="25">
        <v>0.97904131846591058</v>
      </c>
      <c r="W204" s="17"/>
      <c r="AD204" s="17"/>
    </row>
    <row r="205" spans="1:30">
      <c r="A205" s="17">
        <v>203</v>
      </c>
      <c r="B205" s="25">
        <v>0.55616438356164388</v>
      </c>
      <c r="C205" s="90">
        <v>3.823800967741936E-2</v>
      </c>
      <c r="D205" s="25">
        <v>0.97895792091031597</v>
      </c>
      <c r="W205" s="17"/>
      <c r="AD205" s="17"/>
    </row>
    <row r="206" spans="1:30">
      <c r="A206" s="17">
        <v>204</v>
      </c>
      <c r="B206" s="25">
        <v>0.55890410958904113</v>
      </c>
      <c r="C206" s="90">
        <v>3.8202638709677425E-2</v>
      </c>
      <c r="D206" s="25">
        <v>0.97887472017790378</v>
      </c>
      <c r="W206" s="17"/>
      <c r="AD206" s="17"/>
    </row>
    <row r="207" spans="1:30">
      <c r="A207" s="17">
        <v>205</v>
      </c>
      <c r="B207" s="25">
        <v>0.56164383561643838</v>
      </c>
      <c r="C207" s="90">
        <v>3.816726774193549E-2</v>
      </c>
      <c r="D207" s="25">
        <v>0.97879171621969641</v>
      </c>
      <c r="W207" s="17"/>
      <c r="AD207" s="17"/>
    </row>
    <row r="208" spans="1:30">
      <c r="A208" s="17">
        <v>206</v>
      </c>
      <c r="B208" s="25">
        <v>0.56438356164383563</v>
      </c>
      <c r="C208" s="90">
        <v>3.8131896774193548E-2</v>
      </c>
      <c r="D208" s="25">
        <v>0.97870890898683538</v>
      </c>
      <c r="W208" s="17"/>
      <c r="AD208" s="17"/>
    </row>
    <row r="209" spans="1:30">
      <c r="A209" s="17">
        <v>207</v>
      </c>
      <c r="B209" s="25">
        <v>0.56712328767123288</v>
      </c>
      <c r="C209" s="90">
        <v>3.8096525806451613E-2</v>
      </c>
      <c r="D209" s="25">
        <v>0.97862629843058024</v>
      </c>
      <c r="W209" s="17"/>
      <c r="AD209" s="17"/>
    </row>
    <row r="210" spans="1:30">
      <c r="A210" s="17">
        <v>208</v>
      </c>
      <c r="B210" s="25">
        <v>0.56986301369863013</v>
      </c>
      <c r="C210" s="90">
        <v>3.8061154838709678E-2</v>
      </c>
      <c r="D210" s="25">
        <v>0.97854388450230945</v>
      </c>
      <c r="W210" s="17"/>
      <c r="AD210" s="17"/>
    </row>
    <row r="211" spans="1:30">
      <c r="A211" s="17">
        <v>209</v>
      </c>
      <c r="B211" s="25">
        <v>0.57260273972602738</v>
      </c>
      <c r="C211" s="90">
        <v>3.8025783870967743E-2</v>
      </c>
      <c r="D211" s="25">
        <v>0.97846166715351945</v>
      </c>
      <c r="W211" s="17"/>
      <c r="AD211" s="17"/>
    </row>
    <row r="212" spans="1:30">
      <c r="A212" s="17">
        <v>210</v>
      </c>
      <c r="B212" s="25">
        <v>0.57534246575342463</v>
      </c>
      <c r="C212" s="90">
        <v>3.7990412903225808E-2</v>
      </c>
      <c r="D212" s="25">
        <v>0.97837964633582553</v>
      </c>
      <c r="W212" s="17"/>
      <c r="AD212" s="17"/>
    </row>
    <row r="213" spans="1:30">
      <c r="A213" s="17">
        <v>211</v>
      </c>
      <c r="B213" s="25">
        <v>0.57808219178082187</v>
      </c>
      <c r="C213" s="90">
        <v>3.7955041935483873E-2</v>
      </c>
      <c r="D213" s="25">
        <v>0.97829782200096083</v>
      </c>
      <c r="W213" s="17"/>
      <c r="AD213" s="17"/>
    </row>
    <row r="214" spans="1:30">
      <c r="A214" s="17">
        <v>212</v>
      </c>
      <c r="B214" s="25">
        <v>0.58082191780821912</v>
      </c>
      <c r="C214" s="90">
        <v>3.7919670967741938E-2</v>
      </c>
      <c r="D214" s="25">
        <v>0.9782161941007772</v>
      </c>
      <c r="W214" s="17"/>
      <c r="AD214" s="17"/>
    </row>
    <row r="215" spans="1:30">
      <c r="A215" s="17">
        <v>213</v>
      </c>
      <c r="B215" s="25">
        <v>0.58356164383561648</v>
      </c>
      <c r="C215" s="90">
        <v>3.7884300000000003E-2</v>
      </c>
      <c r="D215" s="25">
        <v>0.9781347625872443</v>
      </c>
      <c r="W215" s="17"/>
      <c r="AD215" s="17"/>
    </row>
    <row r="216" spans="1:30">
      <c r="A216" s="17">
        <v>214</v>
      </c>
      <c r="B216" s="25">
        <v>0.58630136986301373</v>
      </c>
      <c r="C216" s="90">
        <v>3.7868216666666669E-2</v>
      </c>
      <c r="D216" s="25">
        <v>0.97804246728726618</v>
      </c>
      <c r="W216" s="17"/>
      <c r="AD216" s="17"/>
    </row>
    <row r="217" spans="1:30">
      <c r="A217" s="17">
        <v>215</v>
      </c>
      <c r="B217" s="25">
        <v>0.58904109589041098</v>
      </c>
      <c r="C217" s="90">
        <v>3.7852133333333336E-2</v>
      </c>
      <c r="D217" s="25">
        <v>0.97795026688078579</v>
      </c>
      <c r="W217" s="17"/>
      <c r="AD217" s="17"/>
    </row>
    <row r="218" spans="1:30">
      <c r="A218" s="17">
        <v>216</v>
      </c>
      <c r="B218" s="25">
        <v>0.59178082191780823</v>
      </c>
      <c r="C218" s="90">
        <v>3.7836050000000003E-2</v>
      </c>
      <c r="D218" s="25">
        <v>0.97785816134260739</v>
      </c>
      <c r="W218" s="17"/>
      <c r="AD218" s="17"/>
    </row>
    <row r="219" spans="1:30">
      <c r="A219" s="17">
        <v>217</v>
      </c>
      <c r="B219" s="25">
        <v>0.59452054794520548</v>
      </c>
      <c r="C219" s="90">
        <v>3.781996666666667E-2</v>
      </c>
      <c r="D219" s="25">
        <v>0.97776615064756278</v>
      </c>
      <c r="W219" s="17"/>
      <c r="AD219" s="17"/>
    </row>
    <row r="220" spans="1:30">
      <c r="A220" s="17">
        <v>218</v>
      </c>
      <c r="B220" s="25">
        <v>0.59726027397260273</v>
      </c>
      <c r="C220" s="90">
        <v>3.7803883333333337E-2</v>
      </c>
      <c r="D220" s="25">
        <v>0.97767423477051107</v>
      </c>
      <c r="W220" s="17"/>
      <c r="AD220" s="17"/>
    </row>
    <row r="221" spans="1:30">
      <c r="A221" s="17">
        <v>219</v>
      </c>
      <c r="B221" s="25">
        <v>0.6</v>
      </c>
      <c r="C221" s="90">
        <v>3.7787800000000003E-2</v>
      </c>
      <c r="D221" s="25">
        <v>0.97758241368633891</v>
      </c>
      <c r="W221" s="17"/>
      <c r="AD221" s="17"/>
    </row>
    <row r="222" spans="1:30">
      <c r="A222" s="17">
        <v>220</v>
      </c>
      <c r="B222" s="25">
        <v>0.60273972602739723</v>
      </c>
      <c r="C222" s="90">
        <v>3.777171666666667E-2</v>
      </c>
      <c r="D222" s="25">
        <v>0.97749068736996025</v>
      </c>
      <c r="W222" s="17"/>
      <c r="AD222" s="17"/>
    </row>
    <row r="223" spans="1:30">
      <c r="A223" s="17">
        <v>221</v>
      </c>
      <c r="B223" s="25">
        <v>0.60547945205479448</v>
      </c>
      <c r="C223" s="90">
        <v>3.7755633333333337E-2</v>
      </c>
      <c r="D223" s="25">
        <v>0.9773990557963167</v>
      </c>
      <c r="W223" s="17"/>
      <c r="AD223" s="17"/>
    </row>
    <row r="224" spans="1:30">
      <c r="A224" s="17">
        <v>222</v>
      </c>
      <c r="B224" s="25">
        <v>0.60821917808219184</v>
      </c>
      <c r="C224" s="90">
        <v>3.7739550000000004E-2</v>
      </c>
      <c r="D224" s="25">
        <v>0.97730751894037682</v>
      </c>
      <c r="W224" s="17"/>
      <c r="AD224" s="17"/>
    </row>
    <row r="225" spans="1:30">
      <c r="A225" s="17">
        <v>223</v>
      </c>
      <c r="B225" s="25">
        <v>0.61095890410958908</v>
      </c>
      <c r="C225" s="90">
        <v>3.772346666666667E-2</v>
      </c>
      <c r="D225" s="25">
        <v>0.97721607677713707</v>
      </c>
      <c r="W225" s="17"/>
      <c r="AD225" s="17"/>
    </row>
    <row r="226" spans="1:30">
      <c r="A226" s="17">
        <v>224</v>
      </c>
      <c r="B226" s="25">
        <v>0.61369863013698633</v>
      </c>
      <c r="C226" s="90">
        <v>3.7707383333333337E-2</v>
      </c>
      <c r="D226" s="25">
        <v>0.97712472928162086</v>
      </c>
      <c r="W226" s="17"/>
      <c r="AD226" s="17"/>
    </row>
    <row r="227" spans="1:30">
      <c r="A227" s="17">
        <v>225</v>
      </c>
      <c r="B227" s="25">
        <v>0.61643835616438358</v>
      </c>
      <c r="C227" s="90">
        <v>3.7691300000000004E-2</v>
      </c>
      <c r="D227" s="25">
        <v>0.97703347642887928</v>
      </c>
      <c r="W227" s="17"/>
      <c r="AD227" s="17"/>
    </row>
    <row r="228" spans="1:30">
      <c r="A228" s="17">
        <v>226</v>
      </c>
      <c r="B228" s="25">
        <v>0.61917808219178083</v>
      </c>
      <c r="C228" s="90">
        <v>3.7675216666666671E-2</v>
      </c>
      <c r="D228" s="25">
        <v>0.97694231819399058</v>
      </c>
      <c r="W228" s="17"/>
      <c r="AD228" s="17"/>
    </row>
    <row r="229" spans="1:30">
      <c r="A229" s="17">
        <v>227</v>
      </c>
      <c r="B229" s="25">
        <v>0.62191780821917808</v>
      </c>
      <c r="C229" s="90">
        <v>3.7659133333333338E-2</v>
      </c>
      <c r="D229" s="25">
        <v>0.97685125455206034</v>
      </c>
      <c r="W229" s="17"/>
      <c r="AD229" s="17"/>
    </row>
    <row r="230" spans="1:30">
      <c r="A230" s="17">
        <v>228</v>
      </c>
      <c r="B230" s="25">
        <v>0.62465753424657533</v>
      </c>
      <c r="C230" s="90">
        <v>3.7643049999999997E-2</v>
      </c>
      <c r="D230" s="25">
        <v>0.97676028547822169</v>
      </c>
      <c r="W230" s="17"/>
      <c r="AD230" s="17"/>
    </row>
    <row r="231" spans="1:30">
      <c r="A231" s="17">
        <v>229</v>
      </c>
      <c r="B231" s="25">
        <v>0.62739726027397258</v>
      </c>
      <c r="C231" s="90">
        <v>3.7626966666666664E-2</v>
      </c>
      <c r="D231" s="25">
        <v>0.97666941094763471</v>
      </c>
      <c r="W231" s="17"/>
      <c r="AD231" s="17"/>
    </row>
    <row r="232" spans="1:30">
      <c r="A232" s="17">
        <v>230</v>
      </c>
      <c r="B232" s="25">
        <v>0.63013698630136983</v>
      </c>
      <c r="C232" s="90">
        <v>3.7610883333333331E-2</v>
      </c>
      <c r="D232" s="25">
        <v>0.97657863093548725</v>
      </c>
      <c r="W232" s="17"/>
      <c r="AD232" s="17"/>
    </row>
    <row r="233" spans="1:30">
      <c r="A233" s="17">
        <v>231</v>
      </c>
      <c r="B233" s="25">
        <v>0.63287671232876708</v>
      </c>
      <c r="C233" s="90">
        <v>3.7594799999999998E-2</v>
      </c>
      <c r="D233" s="25">
        <v>0.97648794541699402</v>
      </c>
      <c r="W233" s="17"/>
      <c r="AD233" s="17"/>
    </row>
    <row r="234" spans="1:30">
      <c r="A234" s="17">
        <v>232</v>
      </c>
      <c r="B234" s="25">
        <v>0.63561643835616444</v>
      </c>
      <c r="C234" s="90">
        <v>3.7578716666666664E-2</v>
      </c>
      <c r="D234" s="25">
        <v>0.97639735436739716</v>
      </c>
      <c r="W234" s="17"/>
      <c r="AD234" s="17"/>
    </row>
    <row r="235" spans="1:30">
      <c r="A235" s="17">
        <v>233</v>
      </c>
      <c r="B235" s="25">
        <v>0.63835616438356169</v>
      </c>
      <c r="C235" s="90">
        <v>3.7562633333333331E-2</v>
      </c>
      <c r="D235" s="25">
        <v>0.97630685776196635</v>
      </c>
      <c r="W235" s="17"/>
      <c r="AD235" s="17"/>
    </row>
    <row r="236" spans="1:30">
      <c r="A236" s="17">
        <v>234</v>
      </c>
      <c r="B236" s="25">
        <v>0.64109589041095894</v>
      </c>
      <c r="C236" s="90">
        <v>3.7546549999999998E-2</v>
      </c>
      <c r="D236" s="25">
        <v>0.97621645557599812</v>
      </c>
      <c r="W236" s="17"/>
      <c r="AD236" s="17"/>
    </row>
    <row r="237" spans="1:30">
      <c r="A237" s="17">
        <v>235</v>
      </c>
      <c r="B237" s="25">
        <v>0.64383561643835618</v>
      </c>
      <c r="C237" s="90">
        <v>3.7530466666666665E-2</v>
      </c>
      <c r="D237" s="25">
        <v>0.97612614778481654</v>
      </c>
      <c r="W237" s="17"/>
      <c r="AD237" s="17"/>
    </row>
    <row r="238" spans="1:30">
      <c r="A238" s="17">
        <v>236</v>
      </c>
      <c r="B238" s="25">
        <v>0.64657534246575343</v>
      </c>
      <c r="C238" s="90">
        <v>3.7514383333333332E-2</v>
      </c>
      <c r="D238" s="25">
        <v>0.97603593436377278</v>
      </c>
      <c r="W238" s="17"/>
      <c r="AD238" s="17"/>
    </row>
    <row r="239" spans="1:30">
      <c r="A239" s="17">
        <v>237</v>
      </c>
      <c r="B239" s="25">
        <v>0.64931506849315068</v>
      </c>
      <c r="C239" s="90">
        <v>3.7498299999999998E-2</v>
      </c>
      <c r="D239" s="25">
        <v>0.97594581528824509</v>
      </c>
      <c r="W239" s="17"/>
      <c r="AD239" s="17"/>
    </row>
    <row r="240" spans="1:30">
      <c r="A240" s="17">
        <v>238</v>
      </c>
      <c r="B240" s="25">
        <v>0.65205479452054793</v>
      </c>
      <c r="C240" s="90">
        <v>3.7482216666666665E-2</v>
      </c>
      <c r="D240" s="25">
        <v>0.97585579053363947</v>
      </c>
      <c r="W240" s="17"/>
      <c r="AD240" s="17"/>
    </row>
    <row r="241" spans="1:30">
      <c r="A241" s="17">
        <v>239</v>
      </c>
      <c r="B241" s="25">
        <v>0.65479452054794518</v>
      </c>
      <c r="C241" s="90">
        <v>3.7466133333333332E-2</v>
      </c>
      <c r="D241" s="25">
        <v>0.97576586007538846</v>
      </c>
      <c r="W241" s="17"/>
      <c r="AD241" s="17"/>
    </row>
    <row r="242" spans="1:30">
      <c r="A242" s="17">
        <v>240</v>
      </c>
      <c r="B242" s="25">
        <v>0.65753424657534243</v>
      </c>
      <c r="C242" s="90">
        <v>3.7450049999999999E-2</v>
      </c>
      <c r="D242" s="25">
        <v>0.97567602388895225</v>
      </c>
      <c r="W242" s="17"/>
      <c r="AD242" s="17"/>
    </row>
    <row r="243" spans="1:30">
      <c r="A243" s="17">
        <v>241</v>
      </c>
      <c r="B243" s="25">
        <v>0.66027397260273968</v>
      </c>
      <c r="C243" s="90">
        <v>3.7433966666666665E-2</v>
      </c>
      <c r="D243" s="25">
        <v>0.975586281949818</v>
      </c>
      <c r="W243" s="17"/>
      <c r="AD243" s="17"/>
    </row>
    <row r="244" spans="1:30">
      <c r="A244" s="17">
        <v>242</v>
      </c>
      <c r="B244" s="25">
        <v>0.66301369863013704</v>
      </c>
      <c r="C244" s="90">
        <v>3.7417883333333332E-2</v>
      </c>
      <c r="D244" s="25">
        <v>0.9754966342335003</v>
      </c>
      <c r="W244" s="17"/>
      <c r="AD244" s="17"/>
    </row>
    <row r="245" spans="1:30">
      <c r="A245" s="17">
        <v>243</v>
      </c>
      <c r="B245" s="25">
        <v>0.66575342465753429</v>
      </c>
      <c r="C245" s="90">
        <v>3.7401799999999999E-2</v>
      </c>
      <c r="D245" s="25">
        <v>0.9754070807155405</v>
      </c>
      <c r="W245" s="17"/>
      <c r="AD245" s="17"/>
    </row>
    <row r="246" spans="1:30">
      <c r="A246" s="17">
        <v>244</v>
      </c>
      <c r="B246" s="25">
        <v>0.66849315068493154</v>
      </c>
      <c r="C246" s="90">
        <v>3.7389270967741937E-2</v>
      </c>
      <c r="D246" s="25">
        <v>0.97531530399430766</v>
      </c>
      <c r="W246" s="17"/>
      <c r="AD246" s="17"/>
    </row>
    <row r="247" spans="1:30">
      <c r="A247" s="17">
        <v>245</v>
      </c>
      <c r="B247" s="25">
        <v>0.67123287671232879</v>
      </c>
      <c r="C247" s="90">
        <v>3.7376741935483869E-2</v>
      </c>
      <c r="D247" s="25">
        <v>0.97522360285968368</v>
      </c>
      <c r="W247" s="17"/>
      <c r="AD247" s="17"/>
    </row>
    <row r="248" spans="1:30">
      <c r="A248" s="17">
        <v>246</v>
      </c>
      <c r="B248" s="25">
        <v>0.67397260273972603</v>
      </c>
      <c r="C248" s="90">
        <v>3.7364212903225807E-2</v>
      </c>
      <c r="D248" s="25">
        <v>0.97513197729197154</v>
      </c>
      <c r="W248" s="17"/>
      <c r="AD248" s="17"/>
    </row>
    <row r="249" spans="1:30">
      <c r="A249" s="17">
        <v>247</v>
      </c>
      <c r="B249" s="25">
        <v>0.67671232876712328</v>
      </c>
      <c r="C249" s="90">
        <v>3.7351683870967739E-2</v>
      </c>
      <c r="D249" s="25">
        <v>0.97504042727149143</v>
      </c>
      <c r="W249" s="17"/>
      <c r="AD249" s="17"/>
    </row>
    <row r="250" spans="1:30">
      <c r="A250" s="17">
        <v>248</v>
      </c>
      <c r="B250" s="25">
        <v>0.67945205479452053</v>
      </c>
      <c r="C250" s="90">
        <v>3.7339154838709677E-2</v>
      </c>
      <c r="D250" s="25">
        <v>0.97494895277858085</v>
      </c>
      <c r="W250" s="17"/>
      <c r="AD250" s="17"/>
    </row>
    <row r="251" spans="1:30">
      <c r="A251" s="17">
        <v>249</v>
      </c>
      <c r="B251" s="25">
        <v>0.68219178082191778</v>
      </c>
      <c r="C251" s="90">
        <v>3.7326625806451609E-2</v>
      </c>
      <c r="D251" s="25">
        <v>0.97485755379359496</v>
      </c>
      <c r="W251" s="17"/>
      <c r="AD251" s="17"/>
    </row>
    <row r="252" spans="1:30">
      <c r="A252" s="17">
        <v>250</v>
      </c>
      <c r="B252" s="25">
        <v>0.68493150684931503</v>
      </c>
      <c r="C252" s="90">
        <v>3.7314096774193548E-2</v>
      </c>
      <c r="D252" s="25">
        <v>0.97476623029690612</v>
      </c>
      <c r="W252" s="17"/>
      <c r="AD252" s="17"/>
    </row>
    <row r="253" spans="1:30">
      <c r="A253" s="17">
        <v>251</v>
      </c>
      <c r="B253" s="25">
        <v>0.68767123287671228</v>
      </c>
      <c r="C253" s="90">
        <v>3.7301567741935486E-2</v>
      </c>
      <c r="D253" s="25">
        <v>0.97467498226890414</v>
      </c>
      <c r="W253" s="17"/>
      <c r="AD253" s="17"/>
    </row>
    <row r="254" spans="1:30">
      <c r="A254" s="17">
        <v>252</v>
      </c>
      <c r="B254" s="25">
        <v>0.69041095890410964</v>
      </c>
      <c r="C254" s="90">
        <v>3.7289038709677418E-2</v>
      </c>
      <c r="D254" s="25">
        <v>0.97458380968999625</v>
      </c>
      <c r="W254" s="17"/>
      <c r="AD254" s="17"/>
    </row>
    <row r="255" spans="1:30">
      <c r="A255" s="17">
        <v>253</v>
      </c>
      <c r="B255" s="25">
        <v>0.69315068493150689</v>
      </c>
      <c r="C255" s="90">
        <v>3.7276509677419356E-2</v>
      </c>
      <c r="D255" s="25">
        <v>0.97449271254060699</v>
      </c>
      <c r="W255" s="17"/>
      <c r="AD255" s="17"/>
    </row>
    <row r="256" spans="1:30">
      <c r="A256" s="17">
        <v>254</v>
      </c>
      <c r="B256" s="25">
        <v>0.69589041095890414</v>
      </c>
      <c r="C256" s="90">
        <v>3.7263980645161288E-2</v>
      </c>
      <c r="D256" s="25">
        <v>0.97440169080117822</v>
      </c>
      <c r="W256" s="17"/>
      <c r="AD256" s="17"/>
    </row>
    <row r="257" spans="1:30">
      <c r="A257" s="17">
        <v>255</v>
      </c>
      <c r="B257" s="25">
        <v>0.69863013698630139</v>
      </c>
      <c r="C257" s="90">
        <v>3.7251451612903226E-2</v>
      </c>
      <c r="D257" s="25">
        <v>0.97431074445216925</v>
      </c>
      <c r="W257" s="17"/>
      <c r="AD257" s="17"/>
    </row>
    <row r="258" spans="1:30">
      <c r="A258" s="17">
        <v>256</v>
      </c>
      <c r="B258" s="25">
        <v>0.70136986301369864</v>
      </c>
      <c r="C258" s="90">
        <v>3.7238922580645165E-2</v>
      </c>
      <c r="D258" s="25">
        <v>0.97421987347405681</v>
      </c>
      <c r="W258" s="17"/>
      <c r="AD258" s="17"/>
    </row>
    <row r="259" spans="1:30">
      <c r="A259" s="17">
        <v>257</v>
      </c>
      <c r="B259" s="25">
        <v>0.70410958904109588</v>
      </c>
      <c r="C259" s="90">
        <v>3.7226393548387096E-2</v>
      </c>
      <c r="D259" s="25">
        <v>0.97412907784733482</v>
      </c>
      <c r="W259" s="17"/>
      <c r="AD259" s="17"/>
    </row>
    <row r="260" spans="1:30">
      <c r="A260" s="17">
        <v>258</v>
      </c>
      <c r="B260" s="25">
        <v>0.70684931506849313</v>
      </c>
      <c r="C260" s="90">
        <v>3.7213864516129035E-2</v>
      </c>
      <c r="D260" s="25">
        <v>0.97403835755251456</v>
      </c>
      <c r="W260" s="17"/>
      <c r="AD260" s="17"/>
    </row>
    <row r="261" spans="1:30">
      <c r="A261" s="17">
        <v>259</v>
      </c>
      <c r="B261" s="25">
        <v>0.70958904109589038</v>
      </c>
      <c r="C261" s="90">
        <v>3.7201335483870966E-2</v>
      </c>
      <c r="D261" s="25">
        <v>0.9739477125701248</v>
      </c>
      <c r="W261" s="17"/>
      <c r="AD261" s="17"/>
    </row>
    <row r="262" spans="1:30">
      <c r="A262" s="17">
        <v>260</v>
      </c>
      <c r="B262" s="25">
        <v>0.71232876712328763</v>
      </c>
      <c r="C262" s="90">
        <v>3.7188806451612905E-2</v>
      </c>
      <c r="D262" s="25">
        <v>0.97385714288071124</v>
      </c>
      <c r="W262" s="17"/>
      <c r="AD262" s="17"/>
    </row>
    <row r="263" spans="1:30">
      <c r="A263" s="17">
        <v>261</v>
      </c>
      <c r="B263" s="25">
        <v>0.71506849315068488</v>
      </c>
      <c r="C263" s="90">
        <v>3.7176277419354836E-2</v>
      </c>
      <c r="D263" s="25">
        <v>0.9737666484648374</v>
      </c>
      <c r="W263" s="17"/>
      <c r="AD263" s="17"/>
    </row>
    <row r="264" spans="1:30">
      <c r="A264" s="17">
        <v>262</v>
      </c>
      <c r="B264" s="25">
        <v>0.71780821917808224</v>
      </c>
      <c r="C264" s="90">
        <v>3.7163748387096775E-2</v>
      </c>
      <c r="D264" s="25">
        <v>0.97367622930308384</v>
      </c>
      <c r="W264" s="17"/>
      <c r="AD264" s="17"/>
    </row>
    <row r="265" spans="1:30">
      <c r="A265" s="17">
        <v>263</v>
      </c>
      <c r="B265" s="25">
        <v>0.72054794520547949</v>
      </c>
      <c r="C265" s="90">
        <v>3.7151219354838713E-2</v>
      </c>
      <c r="D265" s="25">
        <v>0.9735858853760484</v>
      </c>
      <c r="W265" s="17"/>
      <c r="AD265" s="17"/>
    </row>
    <row r="266" spans="1:30">
      <c r="A266" s="17">
        <v>264</v>
      </c>
      <c r="B266" s="25">
        <v>0.72328767123287674</v>
      </c>
      <c r="C266" s="90">
        <v>3.7138690322580645E-2</v>
      </c>
      <c r="D266" s="25">
        <v>0.97349561666434636</v>
      </c>
      <c r="W266" s="17"/>
      <c r="AD266" s="17"/>
    </row>
    <row r="267" spans="1:30">
      <c r="A267" s="17">
        <v>265</v>
      </c>
      <c r="B267" s="25">
        <v>0.72602739726027399</v>
      </c>
      <c r="C267" s="90">
        <v>3.7126161290322583E-2</v>
      </c>
      <c r="D267" s="25">
        <v>0.97340542314861012</v>
      </c>
      <c r="W267" s="17"/>
      <c r="AD267" s="17"/>
    </row>
    <row r="268" spans="1:30">
      <c r="A268" s="17">
        <v>266</v>
      </c>
      <c r="B268" s="25">
        <v>0.72876712328767124</v>
      </c>
      <c r="C268" s="90">
        <v>3.7113632258064515E-2</v>
      </c>
      <c r="D268" s="25">
        <v>0.97331530480948936</v>
      </c>
      <c r="W268" s="17"/>
      <c r="AD268" s="17"/>
    </row>
    <row r="269" spans="1:30">
      <c r="A269" s="17">
        <v>267</v>
      </c>
      <c r="B269" s="25">
        <v>0.73150684931506849</v>
      </c>
      <c r="C269" s="90">
        <v>3.7101103225806453E-2</v>
      </c>
      <c r="D269" s="25">
        <v>0.97322526162765122</v>
      </c>
      <c r="W269" s="17"/>
      <c r="AD269" s="17"/>
    </row>
    <row r="270" spans="1:30">
      <c r="A270" s="17">
        <v>268</v>
      </c>
      <c r="B270" s="25">
        <v>0.73424657534246573</v>
      </c>
      <c r="C270" s="90">
        <v>3.7088574193548392E-2</v>
      </c>
      <c r="D270" s="25">
        <v>0.97313529358378004</v>
      </c>
      <c r="W270" s="17"/>
      <c r="AD270" s="17"/>
    </row>
    <row r="271" spans="1:30">
      <c r="A271" s="17">
        <v>269</v>
      </c>
      <c r="B271" s="25">
        <v>0.73698630136986298</v>
      </c>
      <c r="C271" s="90">
        <v>3.7076045161290323E-2</v>
      </c>
      <c r="D271" s="25">
        <v>0.97304540065857736</v>
      </c>
      <c r="W271" s="17"/>
      <c r="AD271" s="17"/>
    </row>
    <row r="272" spans="1:30">
      <c r="A272" s="17">
        <v>270</v>
      </c>
      <c r="B272" s="25">
        <v>0.73972602739726023</v>
      </c>
      <c r="C272" s="90">
        <v>3.7063516129032262E-2</v>
      </c>
      <c r="D272" s="25">
        <v>0.97295558283276196</v>
      </c>
      <c r="W272" s="17"/>
      <c r="AD272" s="17"/>
    </row>
    <row r="273" spans="1:30">
      <c r="A273" s="17">
        <v>271</v>
      </c>
      <c r="B273" s="25">
        <v>0.74246575342465748</v>
      </c>
      <c r="C273" s="90">
        <v>3.7050987096774193E-2</v>
      </c>
      <c r="D273" s="25">
        <v>0.97286584008706989</v>
      </c>
      <c r="W273" s="17"/>
      <c r="AD273" s="17"/>
    </row>
    <row r="274" spans="1:30">
      <c r="A274" s="17">
        <v>272</v>
      </c>
      <c r="B274" s="25">
        <v>0.74520547945205484</v>
      </c>
      <c r="C274" s="90">
        <v>3.7038458064516132E-2</v>
      </c>
      <c r="D274" s="25">
        <v>0.97277617240225445</v>
      </c>
      <c r="W274" s="17"/>
      <c r="AD274" s="17"/>
    </row>
    <row r="275" spans="1:30">
      <c r="A275" s="17">
        <v>273</v>
      </c>
      <c r="B275" s="25">
        <v>0.74794520547945209</v>
      </c>
      <c r="C275" s="90">
        <v>3.7025929032258063E-2</v>
      </c>
      <c r="D275" s="25">
        <v>0.97268657975908623</v>
      </c>
      <c r="W275" s="17"/>
      <c r="AD275" s="17"/>
    </row>
    <row r="276" spans="1:30">
      <c r="A276" s="17">
        <v>274</v>
      </c>
      <c r="B276" s="25">
        <v>0.75068493150684934</v>
      </c>
      <c r="C276" s="90">
        <v>3.7013400000000002E-2</v>
      </c>
      <c r="D276" s="25">
        <v>0.97259706213835306</v>
      </c>
      <c r="W276" s="17"/>
      <c r="AD276" s="17"/>
    </row>
    <row r="277" spans="1:30">
      <c r="A277" s="17">
        <v>275</v>
      </c>
      <c r="B277" s="25">
        <v>0.75342465753424659</v>
      </c>
      <c r="C277" s="90">
        <v>3.6995146666666666E-2</v>
      </c>
      <c r="D277" s="25">
        <v>0.97251181378952989</v>
      </c>
      <c r="W277" s="17"/>
      <c r="AD277" s="17"/>
    </row>
    <row r="278" spans="1:30">
      <c r="A278" s="17">
        <v>276</v>
      </c>
      <c r="B278" s="25">
        <v>0.75616438356164384</v>
      </c>
      <c r="C278" s="90">
        <v>3.6976893333333337E-2</v>
      </c>
      <c r="D278" s="25">
        <v>0.97242667017316686</v>
      </c>
      <c r="W278" s="17"/>
      <c r="AD278" s="17"/>
    </row>
    <row r="279" spans="1:30">
      <c r="A279" s="17">
        <v>277</v>
      </c>
      <c r="B279" s="25">
        <v>0.75890410958904109</v>
      </c>
      <c r="C279" s="90">
        <v>3.6958640000000001E-2</v>
      </c>
      <c r="D279" s="25">
        <v>0.9723416312630635</v>
      </c>
      <c r="W279" s="17"/>
      <c r="AD279" s="17"/>
    </row>
    <row r="280" spans="1:30">
      <c r="A280" s="17">
        <v>278</v>
      </c>
      <c r="B280" s="25">
        <v>0.76164383561643834</v>
      </c>
      <c r="C280" s="90">
        <v>3.6940386666666665E-2</v>
      </c>
      <c r="D280" s="25">
        <v>0.97225669703305306</v>
      </c>
      <c r="W280" s="17"/>
      <c r="AD280" s="17"/>
    </row>
    <row r="281" spans="1:30">
      <c r="A281" s="17">
        <v>279</v>
      </c>
      <c r="B281" s="25">
        <v>0.76438356164383559</v>
      </c>
      <c r="C281" s="90">
        <v>3.6922133333333336E-2</v>
      </c>
      <c r="D281" s="25">
        <v>0.97217186745700257</v>
      </c>
      <c r="W281" s="17"/>
      <c r="AD281" s="17"/>
    </row>
    <row r="282" spans="1:30">
      <c r="A282" s="17">
        <v>280</v>
      </c>
      <c r="B282" s="25">
        <v>0.76712328767123283</v>
      </c>
      <c r="C282" s="90">
        <v>3.690388E-2</v>
      </c>
      <c r="D282" s="25">
        <v>0.97208714250881256</v>
      </c>
      <c r="W282" s="17"/>
      <c r="AD282" s="17"/>
    </row>
    <row r="283" spans="1:30">
      <c r="A283" s="17">
        <v>281</v>
      </c>
      <c r="B283" s="25">
        <v>0.76986301369863008</v>
      </c>
      <c r="C283" s="90">
        <v>3.6885626666666671E-2</v>
      </c>
      <c r="D283" s="25">
        <v>0.97200252216241745</v>
      </c>
      <c r="W283" s="17"/>
      <c r="AD283" s="17"/>
    </row>
    <row r="284" spans="1:30">
      <c r="A284" s="17">
        <v>282</v>
      </c>
      <c r="B284" s="25">
        <v>0.77260273972602744</v>
      </c>
      <c r="C284" s="90">
        <v>3.6867373333333335E-2</v>
      </c>
      <c r="D284" s="25">
        <v>0.97191800639178527</v>
      </c>
      <c r="W284" s="17"/>
      <c r="AD284" s="17"/>
    </row>
    <row r="285" spans="1:30">
      <c r="A285" s="17">
        <v>283</v>
      </c>
      <c r="B285" s="25">
        <v>0.77534246575342469</v>
      </c>
      <c r="C285" s="90">
        <v>3.6849119999999999E-2</v>
      </c>
      <c r="D285" s="25">
        <v>0.9718335951709175</v>
      </c>
      <c r="W285" s="17"/>
      <c r="AD285" s="17"/>
    </row>
    <row r="286" spans="1:30">
      <c r="A286" s="17">
        <v>284</v>
      </c>
      <c r="B286" s="25">
        <v>0.77808219178082194</v>
      </c>
      <c r="C286" s="90">
        <v>3.683086666666667E-2</v>
      </c>
      <c r="D286" s="25">
        <v>0.97174928847384934</v>
      </c>
      <c r="W286" s="17"/>
      <c r="AD286" s="17"/>
    </row>
    <row r="287" spans="1:30">
      <c r="A287" s="17">
        <v>285</v>
      </c>
      <c r="B287" s="25">
        <v>0.78082191780821919</v>
      </c>
      <c r="C287" s="90">
        <v>3.6812613333333334E-2</v>
      </c>
      <c r="D287" s="25">
        <v>0.97166508627464976</v>
      </c>
      <c r="W287" s="17"/>
      <c r="AD287" s="17"/>
    </row>
    <row r="288" spans="1:30">
      <c r="A288" s="17">
        <v>286</v>
      </c>
      <c r="B288" s="25">
        <v>0.78356164383561644</v>
      </c>
      <c r="C288" s="90">
        <v>3.6794359999999998E-2</v>
      </c>
      <c r="D288" s="25">
        <v>0.97158098854742125</v>
      </c>
      <c r="W288" s="17"/>
      <c r="AD288" s="17"/>
    </row>
    <row r="289" spans="1:30">
      <c r="A289" s="17">
        <v>287</v>
      </c>
      <c r="B289" s="25">
        <v>0.78630136986301369</v>
      </c>
      <c r="C289" s="90">
        <v>3.6776106666666669E-2</v>
      </c>
      <c r="D289" s="25">
        <v>0.97149699526629985</v>
      </c>
      <c r="W289" s="17"/>
      <c r="AD289" s="17"/>
    </row>
    <row r="290" spans="1:30">
      <c r="A290" s="17">
        <v>288</v>
      </c>
      <c r="B290" s="25">
        <v>0.78904109589041094</v>
      </c>
      <c r="C290" s="90">
        <v>3.6757853333333333E-2</v>
      </c>
      <c r="D290" s="25">
        <v>0.97141310640545508</v>
      </c>
      <c r="W290" s="17"/>
      <c r="AD290" s="17"/>
    </row>
    <row r="291" spans="1:30">
      <c r="A291" s="17">
        <v>289</v>
      </c>
      <c r="B291" s="25">
        <v>0.79178082191780819</v>
      </c>
      <c r="C291" s="90">
        <v>3.6739599999999997E-2</v>
      </c>
      <c r="D291" s="25">
        <v>0.97132932193909016</v>
      </c>
      <c r="W291" s="17"/>
      <c r="AD291" s="17"/>
    </row>
    <row r="292" spans="1:30">
      <c r="A292" s="17">
        <v>290</v>
      </c>
      <c r="B292" s="25">
        <v>0.79452054794520544</v>
      </c>
      <c r="C292" s="90">
        <v>3.6721346666666668E-2</v>
      </c>
      <c r="D292" s="25">
        <v>0.9712456418414418</v>
      </c>
      <c r="W292" s="17"/>
      <c r="AD292" s="17"/>
    </row>
    <row r="293" spans="1:30">
      <c r="A293" s="17">
        <v>291</v>
      </c>
      <c r="B293" s="25">
        <v>0.79726027397260268</v>
      </c>
      <c r="C293" s="90">
        <v>3.6703093333333332E-2</v>
      </c>
      <c r="D293" s="25">
        <v>0.97116206608678046</v>
      </c>
      <c r="W293" s="17"/>
      <c r="AD293" s="17"/>
    </row>
    <row r="294" spans="1:30">
      <c r="A294" s="17">
        <v>292</v>
      </c>
      <c r="B294" s="25">
        <v>0.8</v>
      </c>
      <c r="C294" s="90">
        <v>3.6684840000000003E-2</v>
      </c>
      <c r="D294" s="25">
        <v>0.97107859464940971</v>
      </c>
      <c r="W294" s="17"/>
      <c r="AD294" s="17"/>
    </row>
    <row r="295" spans="1:30">
      <c r="A295" s="17">
        <v>293</v>
      </c>
      <c r="B295" s="25">
        <v>0.80273972602739729</v>
      </c>
      <c r="C295" s="90">
        <v>3.6666586666666667E-2</v>
      </c>
      <c r="D295" s="25">
        <v>0.97099522750366696</v>
      </c>
      <c r="W295" s="17"/>
      <c r="AD295" s="17"/>
    </row>
    <row r="296" spans="1:30">
      <c r="A296" s="17">
        <v>294</v>
      </c>
      <c r="B296" s="25">
        <v>0.80547945205479454</v>
      </c>
      <c r="C296" s="90">
        <v>3.6648333333333331E-2</v>
      </c>
      <c r="D296" s="25">
        <v>0.97091196462392293</v>
      </c>
      <c r="W296" s="17"/>
      <c r="AD296" s="17"/>
    </row>
    <row r="297" spans="1:30">
      <c r="A297" s="17">
        <v>295</v>
      </c>
      <c r="B297" s="25">
        <v>0.80821917808219179</v>
      </c>
      <c r="C297" s="90">
        <v>3.6630080000000002E-2</v>
      </c>
      <c r="D297" s="25">
        <v>0.97082880598458199</v>
      </c>
      <c r="W297" s="17"/>
      <c r="AD297" s="17"/>
    </row>
    <row r="298" spans="1:30">
      <c r="A298" s="17">
        <v>296</v>
      </c>
      <c r="B298" s="25">
        <v>0.81095890410958904</v>
      </c>
      <c r="C298" s="90">
        <v>3.6611826666666666E-2</v>
      </c>
      <c r="D298" s="25">
        <v>0.97074575156008192</v>
      </c>
      <c r="W298" s="17"/>
      <c r="AD298" s="17"/>
    </row>
    <row r="299" spans="1:30">
      <c r="A299" s="17">
        <v>297</v>
      </c>
      <c r="B299" s="25">
        <v>0.81369863013698629</v>
      </c>
      <c r="C299" s="90">
        <v>3.659357333333333E-2</v>
      </c>
      <c r="D299" s="25">
        <v>0.9706628013248938</v>
      </c>
      <c r="W299" s="17"/>
      <c r="AD299" s="17"/>
    </row>
    <row r="300" spans="1:30">
      <c r="A300" s="17">
        <v>298</v>
      </c>
      <c r="B300" s="25">
        <v>0.81643835616438354</v>
      </c>
      <c r="C300" s="90">
        <v>3.6575320000000001E-2</v>
      </c>
      <c r="D300" s="25">
        <v>0.97057995525352236</v>
      </c>
      <c r="W300" s="17"/>
      <c r="AD300" s="17"/>
    </row>
    <row r="301" spans="1:30">
      <c r="A301" s="17">
        <v>299</v>
      </c>
      <c r="B301" s="25">
        <v>0.81917808219178079</v>
      </c>
      <c r="C301" s="90">
        <v>3.6557066666666665E-2</v>
      </c>
      <c r="D301" s="25">
        <v>0.97049721332050565</v>
      </c>
      <c r="W301" s="17"/>
      <c r="AD301" s="17"/>
    </row>
    <row r="302" spans="1:30">
      <c r="A302" s="17">
        <v>300</v>
      </c>
      <c r="B302" s="25">
        <v>0.82191780821917804</v>
      </c>
      <c r="C302" s="90">
        <v>3.6538813333333336E-2</v>
      </c>
      <c r="D302" s="25">
        <v>0.97041457550041521</v>
      </c>
      <c r="W302" s="17"/>
      <c r="AD302" s="17"/>
    </row>
    <row r="303" spans="1:30">
      <c r="A303" s="17">
        <v>301</v>
      </c>
      <c r="B303" s="25">
        <v>0.8246575342465754</v>
      </c>
      <c r="C303" s="90">
        <v>3.6520560000000001E-2</v>
      </c>
      <c r="D303" s="25">
        <v>0.97033204176785592</v>
      </c>
      <c r="W303" s="17"/>
      <c r="AD303" s="17"/>
    </row>
    <row r="304" spans="1:30">
      <c r="A304" s="17">
        <v>302</v>
      </c>
      <c r="B304" s="25">
        <v>0.82739726027397265</v>
      </c>
      <c r="C304" s="90">
        <v>3.6502306666666665E-2</v>
      </c>
      <c r="D304" s="25">
        <v>0.97024961209746619</v>
      </c>
      <c r="W304" s="17"/>
      <c r="AD304" s="17"/>
    </row>
    <row r="305" spans="1:30">
      <c r="A305" s="17">
        <v>303</v>
      </c>
      <c r="B305" s="25">
        <v>0.83013698630136989</v>
      </c>
      <c r="C305" s="90">
        <v>3.6484053333333336E-2</v>
      </c>
      <c r="D305" s="25">
        <v>0.97016728646391748</v>
      </c>
      <c r="W305" s="17"/>
      <c r="AD305" s="17"/>
    </row>
    <row r="306" spans="1:30">
      <c r="A306" s="17">
        <v>304</v>
      </c>
      <c r="B306" s="25">
        <v>0.83287671232876714</v>
      </c>
      <c r="C306" s="90">
        <v>3.64658E-2</v>
      </c>
      <c r="D306" s="25">
        <v>0.97008506484191503</v>
      </c>
      <c r="W306" s="17"/>
      <c r="AD306" s="17"/>
    </row>
    <row r="307" spans="1:30">
      <c r="A307" s="17">
        <v>305</v>
      </c>
      <c r="B307" s="25">
        <v>0.83561643835616439</v>
      </c>
      <c r="C307" s="90">
        <v>3.6452677419354838E-2</v>
      </c>
      <c r="D307" s="25">
        <v>0.96999878848142762</v>
      </c>
      <c r="W307" s="17"/>
      <c r="AD307" s="17"/>
    </row>
    <row r="308" spans="1:30">
      <c r="A308" s="17">
        <v>306</v>
      </c>
      <c r="B308" s="25">
        <v>0.83835616438356164</v>
      </c>
      <c r="C308" s="90">
        <v>3.6439554838709677E-2</v>
      </c>
      <c r="D308" s="25">
        <v>0.96991258953521964</v>
      </c>
      <c r="W308" s="17"/>
      <c r="AD308" s="17"/>
    </row>
    <row r="309" spans="1:30">
      <c r="A309" s="17">
        <v>307</v>
      </c>
      <c r="B309" s="25">
        <v>0.84109589041095889</v>
      </c>
      <c r="C309" s="90">
        <v>3.6426432258064516E-2</v>
      </c>
      <c r="D309" s="25">
        <v>0.96982646798401617</v>
      </c>
      <c r="W309" s="17"/>
      <c r="AD309" s="17"/>
    </row>
    <row r="310" spans="1:30">
      <c r="A310" s="17">
        <v>308</v>
      </c>
      <c r="B310" s="25">
        <v>0.84383561643835614</v>
      </c>
      <c r="C310" s="90">
        <v>3.6413309677419355E-2</v>
      </c>
      <c r="D310" s="25">
        <v>0.96974042380856029</v>
      </c>
      <c r="W310" s="17"/>
      <c r="AD310" s="17"/>
    </row>
    <row r="311" spans="1:30">
      <c r="A311" s="17">
        <v>309</v>
      </c>
      <c r="B311" s="25">
        <v>0.84657534246575339</v>
      </c>
      <c r="C311" s="90">
        <v>3.6400187096774193E-2</v>
      </c>
      <c r="D311" s="25">
        <v>0.96965445698961394</v>
      </c>
      <c r="W311" s="17"/>
      <c r="AD311" s="17"/>
    </row>
    <row r="312" spans="1:30">
      <c r="A312" s="17">
        <v>310</v>
      </c>
      <c r="B312" s="25">
        <v>0.84931506849315064</v>
      </c>
      <c r="C312" s="90">
        <v>3.6387064516129032E-2</v>
      </c>
      <c r="D312" s="25">
        <v>0.96956856750795717</v>
      </c>
      <c r="W312" s="17"/>
      <c r="AD312" s="17"/>
    </row>
    <row r="313" spans="1:30">
      <c r="A313" s="17">
        <v>311</v>
      </c>
      <c r="B313" s="25">
        <v>0.852054794520548</v>
      </c>
      <c r="C313" s="90">
        <v>3.6373941935483871E-2</v>
      </c>
      <c r="D313" s="25">
        <v>0.96948275534438855</v>
      </c>
      <c r="W313" s="17"/>
      <c r="AD313" s="17"/>
    </row>
    <row r="314" spans="1:30">
      <c r="A314" s="17">
        <v>312</v>
      </c>
      <c r="B314" s="25">
        <v>0.85479452054794525</v>
      </c>
      <c r="C314" s="90">
        <v>3.636081935483871E-2</v>
      </c>
      <c r="D314" s="25">
        <v>0.96939702047972498</v>
      </c>
      <c r="W314" s="17"/>
      <c r="AD314" s="17"/>
    </row>
    <row r="315" spans="1:30">
      <c r="A315" s="17">
        <v>313</v>
      </c>
      <c r="B315" s="25">
        <v>0.8575342465753425</v>
      </c>
      <c r="C315" s="90">
        <v>3.6347696774193548E-2</v>
      </c>
      <c r="D315" s="25">
        <v>0.96931136289480169</v>
      </c>
      <c r="W315" s="17"/>
      <c r="AD315" s="17"/>
    </row>
    <row r="316" spans="1:30">
      <c r="A316" s="17">
        <v>314</v>
      </c>
      <c r="B316" s="25">
        <v>0.86027397260273974</v>
      </c>
      <c r="C316" s="90">
        <v>3.6334574193548387E-2</v>
      </c>
      <c r="D316" s="25">
        <v>0.96922578257047232</v>
      </c>
      <c r="W316" s="17"/>
      <c r="AD316" s="17"/>
    </row>
    <row r="317" spans="1:30">
      <c r="A317" s="17">
        <v>315</v>
      </c>
      <c r="B317" s="25">
        <v>0.86301369863013699</v>
      </c>
      <c r="C317" s="90">
        <v>3.6321451612903226E-2</v>
      </c>
      <c r="D317" s="25">
        <v>0.96914027948760884</v>
      </c>
      <c r="W317" s="17"/>
      <c r="AD317" s="17"/>
    </row>
    <row r="318" spans="1:30">
      <c r="A318" s="17">
        <v>316</v>
      </c>
      <c r="B318" s="25">
        <v>0.86575342465753424</v>
      </c>
      <c r="C318" s="90">
        <v>3.6308329032258065E-2</v>
      </c>
      <c r="D318" s="25">
        <v>0.96905485362710164</v>
      </c>
      <c r="W318" s="17"/>
      <c r="AD318" s="17"/>
    </row>
    <row r="319" spans="1:30">
      <c r="A319" s="17">
        <v>317</v>
      </c>
      <c r="B319" s="25">
        <v>0.86849315068493149</v>
      </c>
      <c r="C319" s="90">
        <v>3.6295206451612903E-2</v>
      </c>
      <c r="D319" s="25">
        <v>0.96896950496985934</v>
      </c>
      <c r="W319" s="17"/>
      <c r="AD319" s="17"/>
    </row>
    <row r="320" spans="1:30">
      <c r="A320" s="17">
        <v>318</v>
      </c>
      <c r="B320" s="25">
        <v>0.87123287671232874</v>
      </c>
      <c r="C320" s="90">
        <v>3.6282083870967742E-2</v>
      </c>
      <c r="D320" s="25">
        <v>0.96888423349680908</v>
      </c>
      <c r="W320" s="17"/>
      <c r="AD320" s="17"/>
    </row>
    <row r="321" spans="1:30">
      <c r="A321" s="17">
        <v>319</v>
      </c>
      <c r="B321" s="25">
        <v>0.87397260273972599</v>
      </c>
      <c r="C321" s="90">
        <v>3.6268961290322581E-2</v>
      </c>
      <c r="D321" s="25">
        <v>0.96879903918889598</v>
      </c>
      <c r="W321" s="17"/>
      <c r="AD321" s="17"/>
    </row>
    <row r="322" spans="1:30">
      <c r="A322" s="17">
        <v>320</v>
      </c>
      <c r="B322" s="25">
        <v>0.87671232876712324</v>
      </c>
      <c r="C322" s="90">
        <v>3.625583870967742E-2</v>
      </c>
      <c r="D322" s="25">
        <v>0.96871392202708395</v>
      </c>
      <c r="W322" s="17"/>
      <c r="AD322" s="17"/>
    </row>
    <row r="323" spans="1:30">
      <c r="A323" s="17">
        <v>321</v>
      </c>
      <c r="B323" s="25">
        <v>0.8794520547945206</v>
      </c>
      <c r="C323" s="90">
        <v>3.6242716129032258E-2</v>
      </c>
      <c r="D323" s="25">
        <v>0.96862888199235486</v>
      </c>
      <c r="W323" s="17"/>
      <c r="AD323" s="17"/>
    </row>
    <row r="324" spans="1:30">
      <c r="A324" s="17">
        <v>322</v>
      </c>
      <c r="B324" s="25">
        <v>0.88219178082191785</v>
      </c>
      <c r="C324" s="90">
        <v>3.6229593548387097E-2</v>
      </c>
      <c r="D324" s="25">
        <v>0.96854391906570902</v>
      </c>
      <c r="W324" s="17"/>
      <c r="AD324" s="17"/>
    </row>
    <row r="325" spans="1:30">
      <c r="A325" s="17">
        <v>323</v>
      </c>
      <c r="B325" s="25">
        <v>0.8849315068493151</v>
      </c>
      <c r="C325" s="90">
        <v>3.6216470967741936E-2</v>
      </c>
      <c r="D325" s="25">
        <v>0.96845903322816496</v>
      </c>
      <c r="W325" s="17"/>
      <c r="AD325" s="17"/>
    </row>
    <row r="326" spans="1:30">
      <c r="A326" s="17">
        <v>324</v>
      </c>
      <c r="B326" s="25">
        <v>0.88767123287671235</v>
      </c>
      <c r="C326" s="90">
        <v>3.6203348387096775E-2</v>
      </c>
      <c r="D326" s="25">
        <v>0.9683742244607596</v>
      </c>
      <c r="W326" s="17"/>
      <c r="AD326" s="17"/>
    </row>
    <row r="327" spans="1:30">
      <c r="A327" s="17">
        <v>325</v>
      </c>
      <c r="B327" s="25">
        <v>0.8904109589041096</v>
      </c>
      <c r="C327" s="90">
        <v>3.6190225806451613E-2</v>
      </c>
      <c r="D327" s="25">
        <v>0.96828949274454801</v>
      </c>
      <c r="W327" s="17"/>
      <c r="AD327" s="17"/>
    </row>
    <row r="328" spans="1:30">
      <c r="A328" s="17">
        <v>326</v>
      </c>
      <c r="B328" s="25">
        <v>0.89315068493150684</v>
      </c>
      <c r="C328" s="90">
        <v>3.6177103225806452E-2</v>
      </c>
      <c r="D328" s="25">
        <v>0.96820483806060387</v>
      </c>
      <c r="W328" s="17"/>
      <c r="AD328" s="17"/>
    </row>
    <row r="329" spans="1:30">
      <c r="A329" s="17">
        <v>327</v>
      </c>
      <c r="B329" s="25">
        <v>0.89589041095890409</v>
      </c>
      <c r="C329" s="90">
        <v>3.6163980645161291E-2</v>
      </c>
      <c r="D329" s="25">
        <v>0.96812026039001864</v>
      </c>
      <c r="W329" s="17"/>
      <c r="AD329" s="17"/>
    </row>
    <row r="330" spans="1:30">
      <c r="A330" s="17">
        <v>328</v>
      </c>
      <c r="B330" s="25">
        <v>0.89863013698630134</v>
      </c>
      <c r="C330" s="90">
        <v>3.615085806451613E-2</v>
      </c>
      <c r="D330" s="25">
        <v>0.96803575971390243</v>
      </c>
      <c r="W330" s="17"/>
      <c r="AD330" s="17"/>
    </row>
    <row r="331" spans="1:30">
      <c r="A331" s="17">
        <v>329</v>
      </c>
      <c r="B331" s="25">
        <v>0.90136986301369859</v>
      </c>
      <c r="C331" s="90">
        <v>3.6137735483870968E-2</v>
      </c>
      <c r="D331" s="25">
        <v>0.96795133601338346</v>
      </c>
      <c r="W331" s="17"/>
      <c r="AD331" s="17"/>
    </row>
    <row r="332" spans="1:30">
      <c r="A332" s="17">
        <v>330</v>
      </c>
      <c r="B332" s="25">
        <v>0.90410958904109584</v>
      </c>
      <c r="C332" s="90">
        <v>3.6124612903225807E-2</v>
      </c>
      <c r="D332" s="25">
        <v>0.96786698926960824</v>
      </c>
      <c r="W332" s="17"/>
      <c r="AD332" s="17"/>
    </row>
    <row r="333" spans="1:30">
      <c r="A333" s="17">
        <v>331</v>
      </c>
      <c r="B333" s="25">
        <v>0.9068493150684932</v>
      </c>
      <c r="C333" s="90">
        <v>3.6111490322580646E-2</v>
      </c>
      <c r="D333" s="25">
        <v>0.96778271946374139</v>
      </c>
      <c r="W333" s="17"/>
      <c r="AD333" s="17"/>
    </row>
    <row r="334" spans="1:30">
      <c r="A334" s="17">
        <v>332</v>
      </c>
      <c r="B334" s="25">
        <v>0.90958904109589045</v>
      </c>
      <c r="C334" s="90">
        <v>3.6098367741935485E-2</v>
      </c>
      <c r="D334" s="25">
        <v>0.96769852657696609</v>
      </c>
      <c r="W334" s="17"/>
      <c r="AD334" s="17"/>
    </row>
    <row r="335" spans="1:30">
      <c r="A335" s="17">
        <v>333</v>
      </c>
      <c r="B335" s="25">
        <v>0.9123287671232877</v>
      </c>
      <c r="C335" s="90">
        <v>3.6085245161290323E-2</v>
      </c>
      <c r="D335" s="25">
        <v>0.96761441059048325</v>
      </c>
      <c r="W335" s="17"/>
      <c r="AD335" s="17"/>
    </row>
    <row r="336" spans="1:30">
      <c r="A336" s="17">
        <v>334</v>
      </c>
      <c r="B336" s="25">
        <v>0.91506849315068495</v>
      </c>
      <c r="C336" s="90">
        <v>3.6072122580645162E-2</v>
      </c>
      <c r="D336" s="25">
        <v>0.96753037148551257</v>
      </c>
      <c r="W336" s="17"/>
      <c r="AD336" s="17"/>
    </row>
    <row r="337" spans="1:30">
      <c r="A337" s="17">
        <v>335</v>
      </c>
      <c r="B337" s="25">
        <v>0.9178082191780822</v>
      </c>
      <c r="C337" s="90">
        <v>3.6059000000000001E-2</v>
      </c>
      <c r="D337" s="25">
        <v>0.96744640924329151</v>
      </c>
      <c r="W337" s="17"/>
      <c r="AD337" s="17"/>
    </row>
    <row r="338" spans="1:30">
      <c r="A338" s="17">
        <v>336</v>
      </c>
      <c r="B338" s="25">
        <v>0.92054794520547945</v>
      </c>
      <c r="C338" s="90">
        <v>3.6054106451612902E-2</v>
      </c>
      <c r="D338" s="25">
        <v>0.96735519589011598</v>
      </c>
      <c r="W338" s="17"/>
      <c r="AD338" s="17"/>
    </row>
    <row r="339" spans="1:30">
      <c r="A339" s="17">
        <v>337</v>
      </c>
      <c r="B339" s="25">
        <v>0.92328767123287669</v>
      </c>
      <c r="C339" s="90">
        <v>3.6049212903225811E-2</v>
      </c>
      <c r="D339" s="25">
        <v>0.96726401707295373</v>
      </c>
      <c r="W339" s="17"/>
      <c r="AD339" s="17"/>
    </row>
    <row r="340" spans="1:30">
      <c r="A340" s="17">
        <v>338</v>
      </c>
      <c r="B340" s="25">
        <v>0.92602739726027394</v>
      </c>
      <c r="C340" s="90">
        <v>3.6044319354838712E-2</v>
      </c>
      <c r="D340" s="25">
        <v>0.96717287278365993</v>
      </c>
      <c r="W340" s="17"/>
      <c r="AD340" s="17"/>
    </row>
    <row r="341" spans="1:30">
      <c r="A341" s="17">
        <v>339</v>
      </c>
      <c r="B341" s="25">
        <v>0.92876712328767119</v>
      </c>
      <c r="C341" s="90">
        <v>3.6039425806451614E-2</v>
      </c>
      <c r="D341" s="25">
        <v>0.96708176301409321</v>
      </c>
      <c r="W341" s="17"/>
      <c r="AD341" s="17"/>
    </row>
    <row r="342" spans="1:30">
      <c r="A342" s="17">
        <v>340</v>
      </c>
      <c r="B342" s="25">
        <v>0.93150684931506844</v>
      </c>
      <c r="C342" s="90">
        <v>3.6034532258064515E-2</v>
      </c>
      <c r="D342" s="25">
        <v>0.9669906877561163</v>
      </c>
      <c r="W342" s="17"/>
      <c r="AD342" s="17"/>
    </row>
    <row r="343" spans="1:30">
      <c r="A343" s="17">
        <v>341</v>
      </c>
      <c r="B343" s="25">
        <v>0.9342465753424658</v>
      </c>
      <c r="C343" s="90">
        <v>3.6029638709677424E-2</v>
      </c>
      <c r="D343" s="25">
        <v>0.96689964700159481</v>
      </c>
      <c r="W343" s="17"/>
      <c r="AD343" s="17"/>
    </row>
    <row r="344" spans="1:30">
      <c r="A344" s="17">
        <v>342</v>
      </c>
      <c r="B344" s="25">
        <v>0.93698630136986305</v>
      </c>
      <c r="C344" s="90">
        <v>3.6024745161290325E-2</v>
      </c>
      <c r="D344" s="25">
        <v>0.96680864074239825</v>
      </c>
      <c r="W344" s="17"/>
      <c r="AD344" s="17"/>
    </row>
    <row r="345" spans="1:30">
      <c r="A345" s="17">
        <v>343</v>
      </c>
      <c r="B345" s="25">
        <v>0.9397260273972603</v>
      </c>
      <c r="C345" s="90">
        <v>3.6019851612903227E-2</v>
      </c>
      <c r="D345" s="25">
        <v>0.96671766897039979</v>
      </c>
      <c r="W345" s="17"/>
      <c r="AD345" s="17"/>
    </row>
    <row r="346" spans="1:30">
      <c r="A346" s="17">
        <v>344</v>
      </c>
      <c r="B346" s="25">
        <v>0.94246575342465755</v>
      </c>
      <c r="C346" s="90">
        <v>3.6014958064516128E-2</v>
      </c>
      <c r="D346" s="25">
        <v>0.9666267316774757</v>
      </c>
      <c r="W346" s="17"/>
      <c r="AD346" s="17"/>
    </row>
    <row r="347" spans="1:30">
      <c r="A347" s="17">
        <v>345</v>
      </c>
      <c r="B347" s="25">
        <v>0.9452054794520548</v>
      </c>
      <c r="C347" s="90">
        <v>3.6010064516129037E-2</v>
      </c>
      <c r="D347" s="25">
        <v>0.96653582885550626</v>
      </c>
      <c r="W347" s="17"/>
      <c r="AD347" s="17"/>
    </row>
    <row r="348" spans="1:30">
      <c r="A348" s="17">
        <v>346</v>
      </c>
      <c r="B348" s="25">
        <v>0.94794520547945205</v>
      </c>
      <c r="C348" s="90">
        <v>3.6005170967741938E-2</v>
      </c>
      <c r="D348" s="25">
        <v>0.96644496049637496</v>
      </c>
      <c r="W348" s="17"/>
      <c r="AD348" s="17"/>
    </row>
    <row r="349" spans="1:30">
      <c r="A349" s="17">
        <v>347</v>
      </c>
      <c r="B349" s="25">
        <v>0.9506849315068493</v>
      </c>
      <c r="C349" s="90">
        <v>3.600027741935484E-2</v>
      </c>
      <c r="D349" s="25">
        <v>0.96635412659196906</v>
      </c>
      <c r="W349" s="17"/>
      <c r="AD349" s="17"/>
    </row>
    <row r="350" spans="1:30">
      <c r="A350" s="17">
        <v>348</v>
      </c>
      <c r="B350" s="25">
        <v>0.95342465753424654</v>
      </c>
      <c r="C350" s="90">
        <v>3.5995383870967741E-2</v>
      </c>
      <c r="D350" s="25">
        <v>0.96626332713417917</v>
      </c>
      <c r="W350" s="17"/>
      <c r="AD350" s="17"/>
    </row>
    <row r="351" spans="1:30">
      <c r="A351" s="17">
        <v>349</v>
      </c>
      <c r="B351" s="25">
        <v>0.95616438356164379</v>
      </c>
      <c r="C351" s="90">
        <v>3.599049032258065E-2</v>
      </c>
      <c r="D351" s="25">
        <v>0.96617256211489944</v>
      </c>
      <c r="W351" s="17"/>
      <c r="AD351" s="17"/>
    </row>
    <row r="352" spans="1:30">
      <c r="A352" s="17">
        <v>350</v>
      </c>
      <c r="B352" s="25">
        <v>0.95890410958904104</v>
      </c>
      <c r="C352" s="90">
        <v>3.5985596774193551E-2</v>
      </c>
      <c r="D352" s="25">
        <v>0.96608183152602756</v>
      </c>
      <c r="W352" s="17"/>
      <c r="AD352" s="17"/>
    </row>
    <row r="353" spans="1:30">
      <c r="A353" s="17">
        <v>351</v>
      </c>
      <c r="B353" s="25">
        <v>0.9616438356164384</v>
      </c>
      <c r="C353" s="90">
        <v>3.5980703225806453E-2</v>
      </c>
      <c r="D353" s="25">
        <v>0.96599113535946501</v>
      </c>
      <c r="W353" s="17"/>
      <c r="AD353" s="17"/>
    </row>
    <row r="354" spans="1:30">
      <c r="A354" s="17">
        <v>352</v>
      </c>
      <c r="B354" s="25">
        <v>0.96438356164383565</v>
      </c>
      <c r="C354" s="90">
        <v>3.5975809677419354E-2</v>
      </c>
      <c r="D354" s="25">
        <v>0.96590047360711651</v>
      </c>
      <c r="W354" s="17"/>
      <c r="AD354" s="17"/>
    </row>
    <row r="355" spans="1:30">
      <c r="A355" s="17">
        <v>353</v>
      </c>
      <c r="B355" s="25">
        <v>0.9671232876712329</v>
      </c>
      <c r="C355" s="90">
        <v>3.5970916129032263E-2</v>
      </c>
      <c r="D355" s="25">
        <v>0.96580984626089028</v>
      </c>
      <c r="W355" s="17"/>
      <c r="AD355" s="17"/>
    </row>
    <row r="356" spans="1:30">
      <c r="A356" s="17">
        <v>354</v>
      </c>
      <c r="B356" s="25">
        <v>0.96986301369863015</v>
      </c>
      <c r="C356" s="90">
        <v>3.5966022580645164E-2</v>
      </c>
      <c r="D356" s="25">
        <v>0.96571925331269826</v>
      </c>
      <c r="W356" s="17"/>
      <c r="AD356" s="17"/>
    </row>
    <row r="357" spans="1:30">
      <c r="A357" s="17">
        <v>355</v>
      </c>
      <c r="B357" s="25">
        <v>0.9726027397260274</v>
      </c>
      <c r="C357" s="90">
        <v>3.5961129032258066E-2</v>
      </c>
      <c r="D357" s="25">
        <v>0.96562869475445579</v>
      </c>
      <c r="W357" s="17"/>
      <c r="AD357" s="17"/>
    </row>
    <row r="358" spans="1:30">
      <c r="A358" s="17">
        <v>356</v>
      </c>
      <c r="B358" s="25">
        <v>0.97534246575342465</v>
      </c>
      <c r="C358" s="90">
        <v>3.5956235483870967E-2</v>
      </c>
      <c r="D358" s="25">
        <v>0.96553817057808189</v>
      </c>
      <c r="W358" s="17"/>
      <c r="AD358" s="17"/>
    </row>
    <row r="359" spans="1:30">
      <c r="A359" s="17">
        <v>357</v>
      </c>
      <c r="B359" s="25">
        <v>0.9780821917808219</v>
      </c>
      <c r="C359" s="90">
        <v>3.5951341935483876E-2</v>
      </c>
      <c r="D359" s="25">
        <v>0.96544768077549881</v>
      </c>
      <c r="W359" s="17"/>
      <c r="AD359" s="17"/>
    </row>
    <row r="360" spans="1:30">
      <c r="A360" s="17">
        <v>358</v>
      </c>
      <c r="B360" s="25">
        <v>0.98082191780821915</v>
      </c>
      <c r="C360" s="90">
        <v>3.5946448387096777E-2</v>
      </c>
      <c r="D360" s="25">
        <v>0.96535722533863266</v>
      </c>
      <c r="W360" s="17"/>
      <c r="AD360" s="17"/>
    </row>
    <row r="361" spans="1:30">
      <c r="A361" s="17">
        <v>359</v>
      </c>
      <c r="B361" s="25">
        <v>0.98356164383561639</v>
      </c>
      <c r="C361" s="90">
        <v>3.5941554838709679E-2</v>
      </c>
      <c r="D361" s="25">
        <v>0.96526680425941291</v>
      </c>
      <c r="W361" s="17"/>
      <c r="AD361" s="17"/>
    </row>
    <row r="362" spans="1:30">
      <c r="A362" s="17">
        <v>360</v>
      </c>
      <c r="B362" s="25">
        <v>0.98630136986301364</v>
      </c>
      <c r="C362" s="90">
        <v>3.593666129032258E-2</v>
      </c>
      <c r="D362" s="25">
        <v>0.96517641752977235</v>
      </c>
      <c r="W362" s="17"/>
      <c r="AD362" s="17"/>
    </row>
    <row r="363" spans="1:30">
      <c r="A363" s="17">
        <v>361</v>
      </c>
      <c r="B363" s="25">
        <v>0.989041095890411</v>
      </c>
      <c r="C363" s="90">
        <v>3.5931767741935489E-2</v>
      </c>
      <c r="D363" s="25">
        <v>0.96508606514164774</v>
      </c>
      <c r="W363" s="17"/>
      <c r="AD363" s="17"/>
    </row>
    <row r="364" spans="1:30">
      <c r="A364" s="17">
        <v>362</v>
      </c>
      <c r="B364" s="25">
        <v>0.99178082191780825</v>
      </c>
      <c r="C364" s="90">
        <v>3.592687419354839E-2</v>
      </c>
      <c r="D364" s="25">
        <v>0.96499574708697888</v>
      </c>
      <c r="W364" s="17"/>
      <c r="AD364" s="17"/>
    </row>
    <row r="365" spans="1:30">
      <c r="A365" s="17">
        <v>363</v>
      </c>
      <c r="B365" s="25">
        <v>0.9945205479452055</v>
      </c>
      <c r="C365" s="90">
        <v>3.5921980645161292E-2</v>
      </c>
      <c r="D365" s="25">
        <v>0.96490546335770955</v>
      </c>
      <c r="W365" s="17"/>
      <c r="AD365" s="17"/>
    </row>
    <row r="366" spans="1:30">
      <c r="A366" s="17">
        <v>364</v>
      </c>
      <c r="B366" s="25">
        <v>0.99726027397260275</v>
      </c>
      <c r="C366" s="90">
        <v>3.5917087096774193E-2</v>
      </c>
      <c r="D366" s="25">
        <v>0.96481521394578662</v>
      </c>
      <c r="W366" s="17"/>
      <c r="AD366" s="17"/>
    </row>
    <row r="367" spans="1:30">
      <c r="A367" s="17">
        <v>365</v>
      </c>
      <c r="B367" s="25">
        <v>1</v>
      </c>
      <c r="C367" s="90">
        <v>3.5912193548387102E-2</v>
      </c>
      <c r="D367" s="25">
        <v>0.96472499884316076</v>
      </c>
      <c r="W367" s="17"/>
      <c r="AD367" s="17"/>
    </row>
    <row r="368" spans="1:30">
      <c r="A368" s="17">
        <v>366</v>
      </c>
      <c r="B368" s="25">
        <v>1.0027397260273974</v>
      </c>
      <c r="C368" s="90">
        <v>3.5907300000000003E-2</v>
      </c>
      <c r="D368" s="25">
        <v>0.96463481804178597</v>
      </c>
      <c r="W368" s="17"/>
      <c r="AD368" s="17"/>
    </row>
    <row r="369" spans="1:30">
      <c r="A369" s="17">
        <v>367</v>
      </c>
      <c r="B369" s="25">
        <v>1.0054794520547945</v>
      </c>
      <c r="C369" s="90">
        <v>3.5887722471910112E-2</v>
      </c>
      <c r="D369" s="25">
        <v>0.96455891260055082</v>
      </c>
      <c r="W369" s="17"/>
      <c r="AD369" s="17"/>
    </row>
    <row r="370" spans="1:30">
      <c r="A370" s="17">
        <v>368</v>
      </c>
      <c r="B370" s="25">
        <v>1.0082191780821919</v>
      </c>
      <c r="C370" s="90">
        <v>3.5868144943820228E-2</v>
      </c>
      <c r="D370" s="25">
        <v>0.96448311659626162</v>
      </c>
      <c r="W370" s="17"/>
      <c r="AD370" s="17"/>
    </row>
    <row r="371" spans="1:30">
      <c r="A371" s="17">
        <v>369</v>
      </c>
      <c r="B371" s="25">
        <v>1.010958904109589</v>
      </c>
      <c r="C371" s="90">
        <v>3.5848567415730337E-2</v>
      </c>
      <c r="D371" s="25">
        <v>0.96440743000405738</v>
      </c>
      <c r="W371" s="17"/>
      <c r="AD371" s="17"/>
    </row>
    <row r="372" spans="1:30">
      <c r="A372" s="17">
        <v>370</v>
      </c>
      <c r="B372" s="25">
        <v>1.0136986301369864</v>
      </c>
      <c r="C372" s="90">
        <v>3.5828989887640453E-2</v>
      </c>
      <c r="D372" s="25">
        <v>0.96433185279911426</v>
      </c>
      <c r="W372" s="17"/>
      <c r="AD372" s="17"/>
    </row>
    <row r="373" spans="1:30">
      <c r="A373" s="17">
        <v>371</v>
      </c>
      <c r="B373" s="25">
        <v>1.0164383561643835</v>
      </c>
      <c r="C373" s="90">
        <v>3.5809412359550562E-2</v>
      </c>
      <c r="D373" s="25">
        <v>0.96425638495664578</v>
      </c>
      <c r="W373" s="17"/>
      <c r="AD373" s="17"/>
    </row>
    <row r="374" spans="1:30">
      <c r="A374" s="17">
        <v>372</v>
      </c>
      <c r="B374" s="25">
        <v>1.0191780821917809</v>
      </c>
      <c r="C374" s="90">
        <v>3.5789834831460678E-2</v>
      </c>
      <c r="D374" s="25">
        <v>0.96418102645190229</v>
      </c>
      <c r="W374" s="17"/>
      <c r="AD374" s="17"/>
    </row>
    <row r="375" spans="1:30">
      <c r="A375" s="17">
        <v>373</v>
      </c>
      <c r="B375" s="25">
        <v>1.021917808219178</v>
      </c>
      <c r="C375" s="90">
        <v>3.5770257303370787E-2</v>
      </c>
      <c r="D375" s="25">
        <v>0.96410577726017166</v>
      </c>
      <c r="W375" s="17"/>
      <c r="AD375" s="17"/>
    </row>
    <row r="376" spans="1:30">
      <c r="A376" s="17">
        <v>374</v>
      </c>
      <c r="B376" s="25">
        <v>1.0246575342465754</v>
      </c>
      <c r="C376" s="90">
        <v>3.5750679775280902E-2</v>
      </c>
      <c r="D376" s="25">
        <v>0.96403063735677841</v>
      </c>
      <c r="W376" s="17"/>
      <c r="AD376" s="17"/>
    </row>
    <row r="377" spans="1:30">
      <c r="A377" s="17">
        <v>375</v>
      </c>
      <c r="B377" s="25">
        <v>1.0273972602739727</v>
      </c>
      <c r="C377" s="90">
        <v>3.5731102247191011E-2</v>
      </c>
      <c r="D377" s="25">
        <v>0.96395560671708458</v>
      </c>
      <c r="W377" s="17"/>
      <c r="AD377" s="17"/>
    </row>
    <row r="378" spans="1:30">
      <c r="A378" s="17">
        <v>376</v>
      </c>
      <c r="B378" s="25">
        <v>1.0301369863013699</v>
      </c>
      <c r="C378" s="90">
        <v>3.5711524719101127E-2</v>
      </c>
      <c r="D378" s="25">
        <v>0.96388068531648896</v>
      </c>
      <c r="W378" s="17"/>
      <c r="AD378" s="17"/>
    </row>
    <row r="379" spans="1:30">
      <c r="A379" s="17">
        <v>377</v>
      </c>
      <c r="B379" s="25">
        <v>1.0328767123287672</v>
      </c>
      <c r="C379" s="90">
        <v>3.5691947191011236E-2</v>
      </c>
      <c r="D379" s="25">
        <v>0.96380587313042754</v>
      </c>
      <c r="W379" s="17"/>
      <c r="AD379" s="17"/>
    </row>
    <row r="380" spans="1:30">
      <c r="A380" s="17">
        <v>378</v>
      </c>
      <c r="B380" s="25">
        <v>1.0356164383561643</v>
      </c>
      <c r="C380" s="90">
        <v>3.5672369662921352E-2</v>
      </c>
      <c r="D380" s="25">
        <v>0.96373117013437348</v>
      </c>
      <c r="W380" s="17"/>
      <c r="AD380" s="17"/>
    </row>
    <row r="381" spans="1:30">
      <c r="A381" s="17">
        <v>379</v>
      </c>
      <c r="B381" s="25">
        <v>1.0383561643835617</v>
      </c>
      <c r="C381" s="90">
        <v>3.5652792134831461E-2</v>
      </c>
      <c r="D381" s="25">
        <v>0.96365657630383672</v>
      </c>
      <c r="W381" s="17"/>
      <c r="AD381" s="17"/>
    </row>
    <row r="382" spans="1:30">
      <c r="A382" s="17">
        <v>380</v>
      </c>
      <c r="B382" s="25">
        <v>1.0410958904109588</v>
      </c>
      <c r="C382" s="90">
        <v>3.5633214606741577E-2</v>
      </c>
      <c r="D382" s="25">
        <v>0.96358209161436448</v>
      </c>
      <c r="W382" s="17"/>
      <c r="AD382" s="17"/>
    </row>
    <row r="383" spans="1:30">
      <c r="A383" s="17">
        <v>381</v>
      </c>
      <c r="B383" s="25">
        <v>1.0438356164383562</v>
      </c>
      <c r="C383" s="90">
        <v>3.5613637078651686E-2</v>
      </c>
      <c r="D383" s="25">
        <v>0.96350771604154084</v>
      </c>
      <c r="W383" s="17"/>
      <c r="AD383" s="17"/>
    </row>
    <row r="384" spans="1:30">
      <c r="A384" s="17">
        <v>382</v>
      </c>
      <c r="B384" s="25">
        <v>1.0465753424657533</v>
      </c>
      <c r="C384" s="90">
        <v>3.5594059550561802E-2</v>
      </c>
      <c r="D384" s="25">
        <v>0.96343344956098698</v>
      </c>
      <c r="W384" s="17"/>
      <c r="AD384" s="17"/>
    </row>
    <row r="385" spans="1:30">
      <c r="A385" s="17">
        <v>383</v>
      </c>
      <c r="B385" s="25">
        <v>1.0493150684931507</v>
      </c>
      <c r="C385" s="90">
        <v>3.5574482022471911E-2</v>
      </c>
      <c r="D385" s="25">
        <v>0.96335929214836102</v>
      </c>
      <c r="W385" s="17"/>
      <c r="AD385" s="17"/>
    </row>
    <row r="386" spans="1:30">
      <c r="A386" s="17">
        <v>384</v>
      </c>
      <c r="B386" s="25">
        <v>1.0520547945205478</v>
      </c>
      <c r="C386" s="90">
        <v>3.5554904494382027E-2</v>
      </c>
      <c r="D386" s="25">
        <v>0.96328524377935798</v>
      </c>
      <c r="W386" s="17"/>
      <c r="AD386" s="17"/>
    </row>
    <row r="387" spans="1:30">
      <c r="A387" s="17">
        <v>385</v>
      </c>
      <c r="B387" s="25">
        <v>1.0547945205479452</v>
      </c>
      <c r="C387" s="90">
        <v>3.5535326966292136E-2</v>
      </c>
      <c r="D387" s="25">
        <v>0.96321130442970981</v>
      </c>
      <c r="W387" s="17"/>
      <c r="AD387" s="17"/>
    </row>
    <row r="388" spans="1:30">
      <c r="A388" s="17">
        <v>386</v>
      </c>
      <c r="B388" s="25">
        <v>1.0575342465753426</v>
      </c>
      <c r="C388" s="90">
        <v>3.5515749438202251E-2</v>
      </c>
      <c r="D388" s="25">
        <v>0.9631374740751858</v>
      </c>
      <c r="W388" s="17"/>
      <c r="AD388" s="17"/>
    </row>
    <row r="389" spans="1:30">
      <c r="A389" s="17">
        <v>387</v>
      </c>
      <c r="B389" s="25">
        <v>1.0602739726027397</v>
      </c>
      <c r="C389" s="90">
        <v>3.549617191011236E-2</v>
      </c>
      <c r="D389" s="25">
        <v>0.96306375269159161</v>
      </c>
      <c r="W389" s="17"/>
      <c r="AD389" s="17"/>
    </row>
    <row r="390" spans="1:30">
      <c r="A390" s="17">
        <v>388</v>
      </c>
      <c r="B390" s="25">
        <v>1.0630136986301371</v>
      </c>
      <c r="C390" s="90">
        <v>3.5476594382022476E-2</v>
      </c>
      <c r="D390" s="25">
        <v>0.96299014025477025</v>
      </c>
      <c r="W390" s="17"/>
      <c r="AD390" s="17"/>
    </row>
    <row r="391" spans="1:30">
      <c r="A391" s="17">
        <v>389</v>
      </c>
      <c r="B391" s="25">
        <v>1.0657534246575342</v>
      </c>
      <c r="C391" s="90">
        <v>3.5457016853932585E-2</v>
      </c>
      <c r="D391" s="25">
        <v>0.96291663674060157</v>
      </c>
      <c r="W391" s="17"/>
      <c r="AD391" s="17"/>
    </row>
    <row r="392" spans="1:30">
      <c r="A392" s="17">
        <v>390</v>
      </c>
      <c r="B392" s="25">
        <v>1.0684931506849316</v>
      </c>
      <c r="C392" s="90">
        <v>3.5437439325842701E-2</v>
      </c>
      <c r="D392" s="25">
        <v>0.96284324212500194</v>
      </c>
      <c r="W392" s="17"/>
      <c r="AD392" s="17"/>
    </row>
    <row r="393" spans="1:30">
      <c r="A393" s="17">
        <v>391</v>
      </c>
      <c r="B393" s="25">
        <v>1.0712328767123287</v>
      </c>
      <c r="C393" s="90">
        <v>3.541786179775281E-2</v>
      </c>
      <c r="D393" s="25">
        <v>0.96276995638392504</v>
      </c>
      <c r="W393" s="17"/>
      <c r="AD393" s="17"/>
    </row>
    <row r="394" spans="1:30">
      <c r="A394" s="17">
        <v>392</v>
      </c>
      <c r="B394" s="25">
        <v>1.0739726027397261</v>
      </c>
      <c r="C394" s="90">
        <v>3.5398284269662926E-2</v>
      </c>
      <c r="D394" s="25">
        <v>0.96269677949336141</v>
      </c>
      <c r="W394" s="17"/>
      <c r="AD394" s="17"/>
    </row>
    <row r="395" spans="1:30">
      <c r="A395" s="17">
        <v>393</v>
      </c>
      <c r="B395" s="25">
        <v>1.0767123287671232</v>
      </c>
      <c r="C395" s="90">
        <v>3.5378706741573035E-2</v>
      </c>
      <c r="D395" s="25">
        <v>0.96262371142933811</v>
      </c>
      <c r="W395" s="17"/>
      <c r="AD395" s="17"/>
    </row>
    <row r="396" spans="1:30">
      <c r="A396" s="17">
        <v>394</v>
      </c>
      <c r="B396" s="25">
        <v>1.0794520547945206</v>
      </c>
      <c r="C396" s="90">
        <v>3.5359129213483151E-2</v>
      </c>
      <c r="D396" s="25">
        <v>0.9625507521679193</v>
      </c>
      <c r="W396" s="17"/>
      <c r="AD396" s="17"/>
    </row>
    <row r="397" spans="1:30">
      <c r="A397" s="17">
        <v>395</v>
      </c>
      <c r="B397" s="25">
        <v>1.0821917808219179</v>
      </c>
      <c r="C397" s="90">
        <v>3.533955168539326E-2</v>
      </c>
      <c r="D397" s="25">
        <v>0.96247790168520597</v>
      </c>
      <c r="W397" s="17"/>
      <c r="AD397" s="17"/>
    </row>
    <row r="398" spans="1:30">
      <c r="A398" s="17">
        <v>396</v>
      </c>
      <c r="B398" s="25">
        <v>1.0849315068493151</v>
      </c>
      <c r="C398" s="90">
        <v>3.5319974157303369E-2</v>
      </c>
      <c r="D398" s="25">
        <v>0.96240515995733589</v>
      </c>
      <c r="W398" s="17"/>
      <c r="AD398" s="17"/>
    </row>
    <row r="399" spans="1:30">
      <c r="A399" s="17">
        <v>397</v>
      </c>
      <c r="B399" s="25">
        <v>1.0876712328767124</v>
      </c>
      <c r="C399" s="90">
        <v>3.5300396629213485E-2</v>
      </c>
      <c r="D399" s="25">
        <v>0.96233252696048344</v>
      </c>
      <c r="W399" s="17"/>
      <c r="AD399" s="17"/>
    </row>
    <row r="400" spans="1:30">
      <c r="A400" s="17">
        <v>398</v>
      </c>
      <c r="B400" s="25">
        <v>1.0904109589041096</v>
      </c>
      <c r="C400" s="90">
        <v>3.5280819101123594E-2</v>
      </c>
      <c r="D400" s="25">
        <v>0.9622600026708602</v>
      </c>
      <c r="W400" s="17"/>
      <c r="AD400" s="17"/>
    </row>
    <row r="401" spans="1:30">
      <c r="A401" s="17">
        <v>399</v>
      </c>
      <c r="B401" s="25">
        <v>1.0931506849315069</v>
      </c>
      <c r="C401" s="90">
        <v>3.5261241573033709E-2</v>
      </c>
      <c r="D401" s="25">
        <v>0.96218758706471419</v>
      </c>
      <c r="W401" s="17"/>
      <c r="AD401" s="17"/>
    </row>
    <row r="402" spans="1:30">
      <c r="A402" s="17">
        <v>400</v>
      </c>
      <c r="B402" s="25">
        <v>1.095890410958904</v>
      </c>
      <c r="C402" s="90">
        <v>3.5241664044943818E-2</v>
      </c>
      <c r="D402" s="25">
        <v>0.96211528011833014</v>
      </c>
      <c r="W402" s="17"/>
      <c r="AD402" s="17"/>
    </row>
    <row r="403" spans="1:30">
      <c r="A403" s="17">
        <v>401</v>
      </c>
      <c r="B403" s="25">
        <v>1.0986301369863014</v>
      </c>
      <c r="C403" s="90">
        <v>3.5222086516853934E-2</v>
      </c>
      <c r="D403" s="25">
        <v>0.96204308180803</v>
      </c>
      <c r="W403" s="17"/>
      <c r="AD403" s="17"/>
    </row>
    <row r="404" spans="1:30">
      <c r="A404" s="17">
        <v>402</v>
      </c>
      <c r="B404" s="25">
        <v>1.1013698630136985</v>
      </c>
      <c r="C404" s="90">
        <v>3.5202508988764043E-2</v>
      </c>
      <c r="D404" s="25">
        <v>0.9619709921101719</v>
      </c>
      <c r="W404" s="17"/>
      <c r="AD404" s="17"/>
    </row>
    <row r="405" spans="1:30">
      <c r="A405" s="17">
        <v>403</v>
      </c>
      <c r="B405" s="25">
        <v>1.1041095890410959</v>
      </c>
      <c r="C405" s="90">
        <v>3.5182931460674159E-2</v>
      </c>
      <c r="D405" s="25">
        <v>0.96189901100115094</v>
      </c>
      <c r="W405" s="17"/>
      <c r="AD405" s="17"/>
    </row>
    <row r="406" spans="1:30">
      <c r="A406" s="17">
        <v>404</v>
      </c>
      <c r="B406" s="25">
        <v>1.106849315068493</v>
      </c>
      <c r="C406" s="90">
        <v>3.5163353932584268E-2</v>
      </c>
      <c r="D406" s="25">
        <v>0.96182713845739909</v>
      </c>
      <c r="W406" s="17"/>
      <c r="AD406" s="17"/>
    </row>
    <row r="407" spans="1:30">
      <c r="A407" s="17">
        <v>405</v>
      </c>
      <c r="B407" s="25">
        <v>1.1095890410958904</v>
      </c>
      <c r="C407" s="90">
        <v>3.5143776404494384E-2</v>
      </c>
      <c r="D407" s="25">
        <v>0.96175537445538473</v>
      </c>
      <c r="W407" s="17"/>
      <c r="AD407" s="17"/>
    </row>
    <row r="408" spans="1:30">
      <c r="A408" s="17">
        <v>406</v>
      </c>
      <c r="B408" s="25">
        <v>1.1123287671232878</v>
      </c>
      <c r="C408" s="90">
        <v>3.5124198876404493E-2</v>
      </c>
      <c r="D408" s="25">
        <v>0.96168371897161309</v>
      </c>
      <c r="W408" s="17"/>
      <c r="AD408" s="17"/>
    </row>
    <row r="409" spans="1:30">
      <c r="A409" s="17">
        <v>407</v>
      </c>
      <c r="B409" s="25">
        <v>1.1150684931506849</v>
      </c>
      <c r="C409" s="90">
        <v>3.5104621348314609E-2</v>
      </c>
      <c r="D409" s="25">
        <v>0.96161217198262616</v>
      </c>
      <c r="W409" s="17"/>
      <c r="AD409" s="17"/>
    </row>
    <row r="410" spans="1:30">
      <c r="A410" s="17">
        <v>408</v>
      </c>
      <c r="B410" s="25">
        <v>1.1178082191780823</v>
      </c>
      <c r="C410" s="90">
        <v>3.5085043820224718E-2</v>
      </c>
      <c r="D410" s="25">
        <v>0.96154073346500224</v>
      </c>
      <c r="W410" s="17"/>
      <c r="AD410" s="17"/>
    </row>
    <row r="411" spans="1:30">
      <c r="A411" s="17">
        <v>409</v>
      </c>
      <c r="B411" s="25">
        <v>1.1205479452054794</v>
      </c>
      <c r="C411" s="90">
        <v>3.5065466292134834E-2</v>
      </c>
      <c r="D411" s="25">
        <v>0.96146940339535669</v>
      </c>
      <c r="W411" s="17"/>
      <c r="AD411" s="17"/>
    </row>
    <row r="412" spans="1:30">
      <c r="A412" s="17">
        <v>410</v>
      </c>
      <c r="B412" s="25">
        <v>1.1232876712328768</v>
      </c>
      <c r="C412" s="90">
        <v>3.5045888764044943E-2</v>
      </c>
      <c r="D412" s="25">
        <v>0.96139818175034131</v>
      </c>
      <c r="W412" s="17"/>
      <c r="AD412" s="17"/>
    </row>
    <row r="413" spans="1:30">
      <c r="A413" s="17">
        <v>411</v>
      </c>
      <c r="B413" s="25">
        <v>1.1260273972602739</v>
      </c>
      <c r="C413" s="90">
        <v>3.5026311235955059E-2</v>
      </c>
      <c r="D413" s="25">
        <v>0.96132706850664451</v>
      </c>
      <c r="W413" s="17"/>
      <c r="AD413" s="17"/>
    </row>
    <row r="414" spans="1:30">
      <c r="A414" s="17">
        <v>412</v>
      </c>
      <c r="B414" s="25">
        <v>1.1287671232876713</v>
      </c>
      <c r="C414" s="90">
        <v>3.5006733707865167E-2</v>
      </c>
      <c r="D414" s="25">
        <v>0.96125606364099125</v>
      </c>
      <c r="W414" s="17"/>
      <c r="AD414" s="17"/>
    </row>
    <row r="415" spans="1:30">
      <c r="A415" s="17">
        <v>413</v>
      </c>
      <c r="B415" s="25">
        <v>1.1315068493150684</v>
      </c>
      <c r="C415" s="90">
        <v>3.4987156179775283E-2</v>
      </c>
      <c r="D415" s="25">
        <v>0.96118516713014335</v>
      </c>
      <c r="W415" s="17"/>
      <c r="AD415" s="17"/>
    </row>
    <row r="416" spans="1:30">
      <c r="A416" s="17">
        <v>414</v>
      </c>
      <c r="B416" s="25">
        <v>1.1342465753424658</v>
      </c>
      <c r="C416" s="90">
        <v>3.4967578651685392E-2</v>
      </c>
      <c r="D416" s="25">
        <v>0.96111437895089902</v>
      </c>
      <c r="W416" s="17"/>
      <c r="AD416" s="17"/>
    </row>
    <row r="417" spans="1:30">
      <c r="A417" s="17">
        <v>415</v>
      </c>
      <c r="B417" s="25">
        <v>1.1369863013698631</v>
      </c>
      <c r="C417" s="90">
        <v>3.4948001123595508E-2</v>
      </c>
      <c r="D417" s="25">
        <v>0.96104369908009291</v>
      </c>
      <c r="W417" s="17"/>
      <c r="AD417" s="17"/>
    </row>
    <row r="418" spans="1:30">
      <c r="A418" s="17">
        <v>416</v>
      </c>
      <c r="B418" s="25">
        <v>1.1397260273972603</v>
      </c>
      <c r="C418" s="90">
        <v>3.4928423595505617E-2</v>
      </c>
      <c r="D418" s="25">
        <v>0.96097312749459651</v>
      </c>
      <c r="W418" s="17"/>
      <c r="AD418" s="17"/>
    </row>
    <row r="419" spans="1:30">
      <c r="A419" s="17">
        <v>417</v>
      </c>
      <c r="B419" s="25">
        <v>1.1424657534246576</v>
      </c>
      <c r="C419" s="90">
        <v>3.4908846067415733E-2</v>
      </c>
      <c r="D419" s="25">
        <v>0.96090266417131776</v>
      </c>
      <c r="W419" s="17"/>
      <c r="AD419" s="17"/>
    </row>
    <row r="420" spans="1:30">
      <c r="A420" s="17">
        <v>418</v>
      </c>
      <c r="B420" s="25">
        <v>1.1452054794520548</v>
      </c>
      <c r="C420" s="90">
        <v>3.4889268539325842E-2</v>
      </c>
      <c r="D420" s="25">
        <v>0.96083230908720096</v>
      </c>
      <c r="W420" s="17"/>
      <c r="AD420" s="17"/>
    </row>
    <row r="421" spans="1:30">
      <c r="A421" s="17">
        <v>419</v>
      </c>
      <c r="B421" s="25">
        <v>1.1479452054794521</v>
      </c>
      <c r="C421" s="90">
        <v>3.4869691011235958E-2</v>
      </c>
      <c r="D421" s="25">
        <v>0.96076206221922722</v>
      </c>
      <c r="W421" s="17"/>
      <c r="AD421" s="17"/>
    </row>
    <row r="422" spans="1:30">
      <c r="A422" s="17">
        <v>420</v>
      </c>
      <c r="B422" s="25">
        <v>1.1506849315068493</v>
      </c>
      <c r="C422" s="90">
        <v>3.4850113483146067E-2</v>
      </c>
      <c r="D422" s="25">
        <v>0.96069192354441402</v>
      </c>
      <c r="W422" s="17"/>
      <c r="AD422" s="17"/>
    </row>
    <row r="423" spans="1:30">
      <c r="A423" s="17">
        <v>421</v>
      </c>
      <c r="B423" s="25">
        <v>1.1534246575342466</v>
      </c>
      <c r="C423" s="90">
        <v>3.4830535955056183E-2</v>
      </c>
      <c r="D423" s="25">
        <v>0.96062189303981527</v>
      </c>
      <c r="W423" s="17"/>
      <c r="AD423" s="17"/>
    </row>
    <row r="424" spans="1:30">
      <c r="A424" s="17">
        <v>422</v>
      </c>
      <c r="B424" s="25">
        <v>1.1561643835616437</v>
      </c>
      <c r="C424" s="90">
        <v>3.4810958426966292E-2</v>
      </c>
      <c r="D424" s="25">
        <v>0.96055197068252141</v>
      </c>
      <c r="W424" s="17"/>
      <c r="AD424" s="17"/>
    </row>
    <row r="425" spans="1:30">
      <c r="A425" s="17">
        <v>423</v>
      </c>
      <c r="B425" s="25">
        <v>1.1589041095890411</v>
      </c>
      <c r="C425" s="90">
        <v>3.4791380898876408E-2</v>
      </c>
      <c r="D425" s="25">
        <v>0.9604821564496594</v>
      </c>
      <c r="W425" s="17"/>
      <c r="AD425" s="17"/>
    </row>
    <row r="426" spans="1:30">
      <c r="A426" s="17">
        <v>424</v>
      </c>
      <c r="B426" s="25">
        <v>1.1616438356164382</v>
      </c>
      <c r="C426" s="90">
        <v>3.4771803370786517E-2</v>
      </c>
      <c r="D426" s="25">
        <v>0.96041245031839262</v>
      </c>
      <c r="W426" s="17"/>
      <c r="AD426" s="17"/>
    </row>
    <row r="427" spans="1:30">
      <c r="A427" s="17">
        <v>425</v>
      </c>
      <c r="B427" s="25">
        <v>1.1643835616438356</v>
      </c>
      <c r="C427" s="90">
        <v>3.4752225842696632E-2</v>
      </c>
      <c r="D427" s="25">
        <v>0.96034285226592098</v>
      </c>
      <c r="W427" s="17"/>
      <c r="AD427" s="17"/>
    </row>
    <row r="428" spans="1:30">
      <c r="A428" s="17">
        <v>426</v>
      </c>
      <c r="B428" s="25">
        <v>1.167123287671233</v>
      </c>
      <c r="C428" s="90">
        <v>3.4732648314606741E-2</v>
      </c>
      <c r="D428" s="25">
        <v>0.96027336226948068</v>
      </c>
      <c r="W428" s="17"/>
      <c r="AD428" s="17"/>
    </row>
    <row r="429" spans="1:30">
      <c r="A429" s="17">
        <v>427</v>
      </c>
      <c r="B429" s="25">
        <v>1.1698630136986301</v>
      </c>
      <c r="C429" s="90">
        <v>3.471307078651685E-2</v>
      </c>
      <c r="D429" s="25">
        <v>0.96020398030634446</v>
      </c>
      <c r="W429" s="17"/>
      <c r="AD429" s="17"/>
    </row>
    <row r="430" spans="1:30">
      <c r="A430" s="17">
        <v>428</v>
      </c>
      <c r="B430" s="25">
        <v>1.1726027397260275</v>
      </c>
      <c r="C430" s="90">
        <v>3.4693493258426966E-2</v>
      </c>
      <c r="D430" s="25">
        <v>0.96013470635382137</v>
      </c>
      <c r="W430" s="17"/>
      <c r="AD430" s="17"/>
    </row>
    <row r="431" spans="1:30">
      <c r="A431" s="17">
        <v>429</v>
      </c>
      <c r="B431" s="25">
        <v>1.1753424657534246</v>
      </c>
      <c r="C431" s="90">
        <v>3.4673915730337075E-2</v>
      </c>
      <c r="D431" s="25">
        <v>0.96006554038925684</v>
      </c>
      <c r="W431" s="17"/>
      <c r="AD431" s="17"/>
    </row>
    <row r="432" spans="1:30">
      <c r="A432" s="17">
        <v>430</v>
      </c>
      <c r="B432" s="25">
        <v>1.178082191780822</v>
      </c>
      <c r="C432" s="90">
        <v>3.4654338202247191E-2</v>
      </c>
      <c r="D432" s="25">
        <v>0.95999648239003299</v>
      </c>
      <c r="W432" s="17"/>
      <c r="AD432" s="17"/>
    </row>
    <row r="433" spans="1:30">
      <c r="A433" s="17">
        <v>431</v>
      </c>
      <c r="B433" s="25">
        <v>1.1808219178082191</v>
      </c>
      <c r="C433" s="90">
        <v>3.46347606741573E-2</v>
      </c>
      <c r="D433" s="25">
        <v>0.95992753233356787</v>
      </c>
      <c r="W433" s="17"/>
      <c r="AD433" s="17"/>
    </row>
    <row r="434" spans="1:30">
      <c r="A434" s="17">
        <v>432</v>
      </c>
      <c r="B434" s="25">
        <v>1.1835616438356165</v>
      </c>
      <c r="C434" s="90">
        <v>3.4615183146067416E-2</v>
      </c>
      <c r="D434" s="25">
        <v>0.95985869019731618</v>
      </c>
      <c r="W434" s="17"/>
      <c r="AD434" s="17"/>
    </row>
    <row r="435" spans="1:30">
      <c r="A435" s="17">
        <v>433</v>
      </c>
      <c r="B435" s="25">
        <v>1.1863013698630136</v>
      </c>
      <c r="C435" s="90">
        <v>3.4595605617977525E-2</v>
      </c>
      <c r="D435" s="25">
        <v>0.95978995595876881</v>
      </c>
      <c r="W435" s="17"/>
      <c r="AD435" s="17"/>
    </row>
    <row r="436" spans="1:30">
      <c r="A436" s="17">
        <v>434</v>
      </c>
      <c r="B436" s="25">
        <v>1.189041095890411</v>
      </c>
      <c r="C436" s="90">
        <v>3.4576028089887641E-2</v>
      </c>
      <c r="D436" s="25">
        <v>0.9597213295954532</v>
      </c>
      <c r="W436" s="17"/>
      <c r="AD436" s="17"/>
    </row>
    <row r="437" spans="1:30">
      <c r="A437" s="17">
        <v>435</v>
      </c>
      <c r="B437" s="25">
        <v>1.1917808219178083</v>
      </c>
      <c r="C437" s="90">
        <v>3.455645056179775E-2</v>
      </c>
      <c r="D437" s="25">
        <v>0.95965281108493283</v>
      </c>
      <c r="W437" s="17"/>
      <c r="AD437" s="17"/>
    </row>
    <row r="438" spans="1:30">
      <c r="A438" s="17">
        <v>436</v>
      </c>
      <c r="B438" s="25">
        <v>1.1945205479452055</v>
      </c>
      <c r="C438" s="90">
        <v>3.4536873033707866E-2</v>
      </c>
      <c r="D438" s="25">
        <v>0.95958440040480764</v>
      </c>
      <c r="W438" s="17"/>
      <c r="AD438" s="17"/>
    </row>
    <row r="439" spans="1:30">
      <c r="A439" s="17">
        <v>437</v>
      </c>
      <c r="B439" s="25">
        <v>1.1972602739726028</v>
      </c>
      <c r="C439" s="90">
        <v>3.4517295505617974E-2</v>
      </c>
      <c r="D439" s="25">
        <v>0.95951609753271405</v>
      </c>
      <c r="W439" s="17"/>
      <c r="AD439" s="17"/>
    </row>
    <row r="440" spans="1:30">
      <c r="A440" s="17">
        <v>438</v>
      </c>
      <c r="B440" s="25">
        <v>1.2</v>
      </c>
      <c r="C440" s="90">
        <v>3.449771797752809E-2</v>
      </c>
      <c r="D440" s="25">
        <v>0.95944790244632439</v>
      </c>
      <c r="W440" s="17"/>
      <c r="AD440" s="17"/>
    </row>
    <row r="441" spans="1:30">
      <c r="A441" s="17">
        <v>439</v>
      </c>
      <c r="B441" s="25">
        <v>1.2027397260273973</v>
      </c>
      <c r="C441" s="90">
        <v>3.4478140449438199E-2</v>
      </c>
      <c r="D441" s="25">
        <v>0.95937981512334758</v>
      </c>
      <c r="W441" s="17"/>
      <c r="AD441" s="17"/>
    </row>
    <row r="442" spans="1:30">
      <c r="A442" s="17">
        <v>440</v>
      </c>
      <c r="B442" s="25">
        <v>1.2054794520547945</v>
      </c>
      <c r="C442" s="90">
        <v>3.4458562921348315E-2</v>
      </c>
      <c r="D442" s="25">
        <v>0.95931183554152855</v>
      </c>
      <c r="W442" s="17"/>
      <c r="AD442" s="17"/>
    </row>
    <row r="443" spans="1:30">
      <c r="A443" s="17">
        <v>441</v>
      </c>
      <c r="B443" s="25">
        <v>1.2082191780821918</v>
      </c>
      <c r="C443" s="90">
        <v>3.4438985393258424E-2</v>
      </c>
      <c r="D443" s="25">
        <v>0.95924396367864873</v>
      </c>
      <c r="W443" s="17"/>
      <c r="AD443" s="17"/>
    </row>
    <row r="444" spans="1:30">
      <c r="A444" s="17">
        <v>442</v>
      </c>
      <c r="B444" s="25">
        <v>1.210958904109589</v>
      </c>
      <c r="C444" s="90">
        <v>3.441940786516854E-2</v>
      </c>
      <c r="D444" s="25">
        <v>0.95917619951252564</v>
      </c>
      <c r="W444" s="17"/>
      <c r="AD444" s="17"/>
    </row>
    <row r="445" spans="1:30">
      <c r="A445" s="17">
        <v>443</v>
      </c>
      <c r="B445" s="25">
        <v>1.2136986301369863</v>
      </c>
      <c r="C445" s="90">
        <v>3.4399830337078649E-2</v>
      </c>
      <c r="D445" s="25">
        <v>0.959108543021013</v>
      </c>
      <c r="W445" s="17"/>
      <c r="AD445" s="17"/>
    </row>
    <row r="446" spans="1:30">
      <c r="A446" s="17">
        <v>444</v>
      </c>
      <c r="B446" s="25">
        <v>1.2164383561643837</v>
      </c>
      <c r="C446" s="90">
        <v>3.4380252808988765E-2</v>
      </c>
      <c r="D446" s="25">
        <v>0.95904099418200084</v>
      </c>
      <c r="W446" s="17"/>
      <c r="AD446" s="17"/>
    </row>
    <row r="447" spans="1:30">
      <c r="A447" s="17">
        <v>445</v>
      </c>
      <c r="B447" s="25">
        <v>1.2191780821917808</v>
      </c>
      <c r="C447" s="90">
        <v>3.4360675280898874E-2</v>
      </c>
      <c r="D447" s="25">
        <v>0.95897355297341536</v>
      </c>
      <c r="W447" s="17"/>
      <c r="AD447" s="17"/>
    </row>
    <row r="448" spans="1:30">
      <c r="A448" s="17">
        <v>446</v>
      </c>
      <c r="B448" s="25">
        <v>1.2219178082191782</v>
      </c>
      <c r="C448" s="90">
        <v>3.434109775280899E-2</v>
      </c>
      <c r="D448" s="25">
        <v>0.95890621937321885</v>
      </c>
      <c r="W448" s="17"/>
      <c r="AD448" s="17"/>
    </row>
    <row r="449" spans="1:30">
      <c r="A449" s="17">
        <v>447</v>
      </c>
      <c r="B449" s="25">
        <v>1.2246575342465753</v>
      </c>
      <c r="C449" s="90">
        <v>3.4321520224719099E-2</v>
      </c>
      <c r="D449" s="25">
        <v>0.95883899335941003</v>
      </c>
      <c r="W449" s="17"/>
      <c r="AD449" s="17"/>
    </row>
    <row r="450" spans="1:30">
      <c r="A450" s="17">
        <v>448</v>
      </c>
      <c r="B450" s="25">
        <v>1.2273972602739727</v>
      </c>
      <c r="C450" s="90">
        <v>3.4301942696629215E-2</v>
      </c>
      <c r="D450" s="25">
        <v>0.95877187491002347</v>
      </c>
      <c r="W450" s="17"/>
      <c r="AD450" s="17"/>
    </row>
    <row r="451" spans="1:30">
      <c r="A451" s="17">
        <v>449</v>
      </c>
      <c r="B451" s="25">
        <v>1.2301369863013698</v>
      </c>
      <c r="C451" s="90">
        <v>3.4282365168539324E-2</v>
      </c>
      <c r="D451" s="25">
        <v>0.95870486400313015</v>
      </c>
      <c r="W451" s="17"/>
      <c r="AD451" s="17"/>
    </row>
    <row r="452" spans="1:30">
      <c r="A452" s="17">
        <v>450</v>
      </c>
      <c r="B452" s="25">
        <v>1.2328767123287672</v>
      </c>
      <c r="C452" s="90">
        <v>3.4262787640449439E-2</v>
      </c>
      <c r="D452" s="25">
        <v>0.95863796061683704</v>
      </c>
      <c r="W452" s="17"/>
      <c r="AD452" s="17"/>
    </row>
    <row r="453" spans="1:30">
      <c r="A453" s="17">
        <v>451</v>
      </c>
      <c r="B453" s="25">
        <v>1.2356164383561643</v>
      </c>
      <c r="C453" s="90">
        <v>3.4243210112359548E-2</v>
      </c>
      <c r="D453" s="25">
        <v>0.95857116472928738</v>
      </c>
      <c r="W453" s="17"/>
      <c r="AD453" s="17"/>
    </row>
    <row r="454" spans="1:30">
      <c r="A454" s="17">
        <v>452</v>
      </c>
      <c r="B454" s="25">
        <v>1.2383561643835617</v>
      </c>
      <c r="C454" s="90">
        <v>3.4223632584269664E-2</v>
      </c>
      <c r="D454" s="25">
        <v>0.95850447631866031</v>
      </c>
      <c r="W454" s="17"/>
      <c r="AD454" s="17"/>
    </row>
    <row r="455" spans="1:30">
      <c r="A455" s="17">
        <v>453</v>
      </c>
      <c r="B455" s="25">
        <v>1.2410958904109588</v>
      </c>
      <c r="C455" s="90">
        <v>3.4204055056179773E-2</v>
      </c>
      <c r="D455" s="25">
        <v>0.95843789536317125</v>
      </c>
      <c r="W455" s="17"/>
      <c r="AD455" s="17"/>
    </row>
    <row r="456" spans="1:30">
      <c r="A456" s="17">
        <v>454</v>
      </c>
      <c r="B456" s="25">
        <v>1.2438356164383562</v>
      </c>
      <c r="C456" s="90">
        <v>3.4184477528089889E-2</v>
      </c>
      <c r="D456" s="25">
        <v>0.95837142184107171</v>
      </c>
      <c r="W456" s="17"/>
      <c r="AD456" s="17"/>
    </row>
    <row r="457" spans="1:30">
      <c r="A457" s="17">
        <v>455</v>
      </c>
      <c r="B457" s="25">
        <v>1.2465753424657535</v>
      </c>
      <c r="C457" s="90">
        <v>3.4164899999999998E-2</v>
      </c>
      <c r="D457" s="25">
        <v>0.95830505573064928</v>
      </c>
      <c r="W457" s="17"/>
      <c r="AD457" s="17"/>
    </row>
    <row r="458" spans="1:30">
      <c r="A458" s="17">
        <v>456</v>
      </c>
      <c r="B458" s="25">
        <v>1.2493150684931507</v>
      </c>
      <c r="C458" s="90">
        <v>3.4153823913043474E-2</v>
      </c>
      <c r="D458" s="25">
        <v>0.95822861963060224</v>
      </c>
      <c r="W458" s="17"/>
      <c r="AD458" s="17"/>
    </row>
    <row r="459" spans="1:30">
      <c r="A459" s="17">
        <v>457</v>
      </c>
      <c r="B459" s="25">
        <v>1.252054794520548</v>
      </c>
      <c r="C459" s="90">
        <v>3.4142747826086957E-2</v>
      </c>
      <c r="D459" s="25">
        <v>0.95815224777834163</v>
      </c>
      <c r="W459" s="17"/>
      <c r="AD459" s="17"/>
    </row>
    <row r="460" spans="1:30">
      <c r="A460" s="17">
        <v>458</v>
      </c>
      <c r="B460" s="25">
        <v>1.2547945205479452</v>
      </c>
      <c r="C460" s="90">
        <v>3.4131671739130433E-2</v>
      </c>
      <c r="D460" s="25">
        <v>0.95807594015947706</v>
      </c>
      <c r="W460" s="17"/>
      <c r="AD460" s="17"/>
    </row>
    <row r="461" spans="1:30">
      <c r="A461" s="17">
        <v>459</v>
      </c>
      <c r="B461" s="25">
        <v>1.2575342465753425</v>
      </c>
      <c r="C461" s="90">
        <v>3.4120595652173909E-2</v>
      </c>
      <c r="D461" s="25">
        <v>0.95799969675963115</v>
      </c>
      <c r="W461" s="17"/>
      <c r="AD461" s="17"/>
    </row>
    <row r="462" spans="1:30">
      <c r="A462" s="17">
        <v>460</v>
      </c>
      <c r="B462" s="25">
        <v>1.2602739726027397</v>
      </c>
      <c r="C462" s="90">
        <v>3.4109519565217392E-2</v>
      </c>
      <c r="D462" s="25">
        <v>0.95792351756443894</v>
      </c>
      <c r="W462" s="17"/>
      <c r="AD462" s="17"/>
    </row>
    <row r="463" spans="1:30">
      <c r="A463" s="17">
        <v>461</v>
      </c>
      <c r="B463" s="25">
        <v>1.263013698630137</v>
      </c>
      <c r="C463" s="90">
        <v>3.4098443478260868E-2</v>
      </c>
      <c r="D463" s="25">
        <v>0.9578474025595487</v>
      </c>
      <c r="W463" s="17"/>
      <c r="AD463" s="17"/>
    </row>
    <row r="464" spans="1:30">
      <c r="A464" s="17">
        <v>462</v>
      </c>
      <c r="B464" s="25">
        <v>1.2657534246575342</v>
      </c>
      <c r="C464" s="90">
        <v>3.4087367391304343E-2</v>
      </c>
      <c r="D464" s="25">
        <v>0.95777135173062133</v>
      </c>
      <c r="W464" s="17"/>
      <c r="AD464" s="17"/>
    </row>
    <row r="465" spans="1:30">
      <c r="A465" s="17">
        <v>463</v>
      </c>
      <c r="B465" s="25">
        <v>1.2684931506849315</v>
      </c>
      <c r="C465" s="90">
        <v>3.4076291304347826E-2</v>
      </c>
      <c r="D465" s="25">
        <v>0.95769536506333053</v>
      </c>
      <c r="W465" s="17"/>
      <c r="AD465" s="17"/>
    </row>
    <row r="466" spans="1:30">
      <c r="A466" s="17">
        <v>464</v>
      </c>
      <c r="B466" s="25">
        <v>1.2712328767123289</v>
      </c>
      <c r="C466" s="90">
        <v>3.4065215217391302E-2</v>
      </c>
      <c r="D466" s="25">
        <v>0.95761944254336295</v>
      </c>
      <c r="W466" s="17"/>
      <c r="AD466" s="17"/>
    </row>
    <row r="467" spans="1:30">
      <c r="A467" s="17">
        <v>465</v>
      </c>
      <c r="B467" s="25">
        <v>1.273972602739726</v>
      </c>
      <c r="C467" s="90">
        <v>3.4054139130434778E-2</v>
      </c>
      <c r="D467" s="25">
        <v>0.95754358415641805</v>
      </c>
      <c r="W467" s="17"/>
      <c r="AD467" s="17"/>
    </row>
    <row r="468" spans="1:30">
      <c r="A468" s="17">
        <v>466</v>
      </c>
      <c r="B468" s="25">
        <v>1.2767123287671234</v>
      </c>
      <c r="C468" s="90">
        <v>3.4043063043478261E-2</v>
      </c>
      <c r="D468" s="25">
        <v>0.95746778988820791</v>
      </c>
      <c r="W468" s="17"/>
      <c r="AD468" s="17"/>
    </row>
    <row r="469" spans="1:30">
      <c r="A469" s="17">
        <v>467</v>
      </c>
      <c r="B469" s="25">
        <v>1.2794520547945205</v>
      </c>
      <c r="C469" s="90">
        <v>3.4031986956521737E-2</v>
      </c>
      <c r="D469" s="25">
        <v>0.95739205972445751</v>
      </c>
      <c r="W469" s="17"/>
      <c r="AD469" s="17"/>
    </row>
    <row r="470" spans="1:30">
      <c r="A470" s="17">
        <v>468</v>
      </c>
      <c r="B470" s="25">
        <v>1.2821917808219179</v>
      </c>
      <c r="C470" s="90">
        <v>3.4020910869565213E-2</v>
      </c>
      <c r="D470" s="25">
        <v>0.95731639365090482</v>
      </c>
      <c r="W470" s="17"/>
      <c r="AD470" s="17"/>
    </row>
    <row r="471" spans="1:30">
      <c r="A471" s="17">
        <v>469</v>
      </c>
      <c r="B471" s="25">
        <v>1.284931506849315</v>
      </c>
      <c r="C471" s="90">
        <v>3.4009834782608696E-2</v>
      </c>
      <c r="D471" s="25">
        <v>0.95724079165330023</v>
      </c>
      <c r="W471" s="17"/>
      <c r="AD471" s="17"/>
    </row>
    <row r="472" spans="1:30">
      <c r="A472" s="17">
        <v>470</v>
      </c>
      <c r="B472" s="25">
        <v>1.2876712328767124</v>
      </c>
      <c r="C472" s="90">
        <v>3.3998758695652172E-2</v>
      </c>
      <c r="D472" s="25">
        <v>0.95716525371740735</v>
      </c>
      <c r="W472" s="17"/>
      <c r="AD472" s="17"/>
    </row>
    <row r="473" spans="1:30">
      <c r="A473" s="17">
        <v>471</v>
      </c>
      <c r="B473" s="25">
        <v>1.2904109589041095</v>
      </c>
      <c r="C473" s="90">
        <v>3.3987682608695648E-2</v>
      </c>
      <c r="D473" s="25">
        <v>0.95708977982900223</v>
      </c>
      <c r="W473" s="17"/>
      <c r="AD473" s="17"/>
    </row>
    <row r="474" spans="1:30">
      <c r="A474" s="17">
        <v>472</v>
      </c>
      <c r="B474" s="25">
        <v>1.2931506849315069</v>
      </c>
      <c r="C474" s="90">
        <v>3.3976606521739131E-2</v>
      </c>
      <c r="D474" s="25">
        <v>0.9570143699738739</v>
      </c>
      <c r="W474" s="17"/>
      <c r="AD474" s="17"/>
    </row>
    <row r="475" spans="1:30">
      <c r="A475" s="17">
        <v>473</v>
      </c>
      <c r="B475" s="25">
        <v>1.295890410958904</v>
      </c>
      <c r="C475" s="90">
        <v>3.3965530434782606E-2</v>
      </c>
      <c r="D475" s="25">
        <v>0.95693902413782417</v>
      </c>
      <c r="W475" s="17"/>
      <c r="AD475" s="17"/>
    </row>
    <row r="476" spans="1:30">
      <c r="A476" s="17">
        <v>474</v>
      </c>
      <c r="B476" s="25">
        <v>1.2986301369863014</v>
      </c>
      <c r="C476" s="90">
        <v>3.3954454347826082E-2</v>
      </c>
      <c r="D476" s="25">
        <v>0.95686374230666738</v>
      </c>
      <c r="W476" s="17"/>
      <c r="AD476" s="17"/>
    </row>
    <row r="477" spans="1:30">
      <c r="A477" s="17">
        <v>475</v>
      </c>
      <c r="B477" s="25">
        <v>1.3013698630136987</v>
      </c>
      <c r="C477" s="90">
        <v>3.3943378260869565E-2</v>
      </c>
      <c r="D477" s="25">
        <v>0.95678852446623097</v>
      </c>
      <c r="W477" s="17"/>
      <c r="AD477" s="17"/>
    </row>
    <row r="478" spans="1:30">
      <c r="A478" s="17">
        <v>476</v>
      </c>
      <c r="B478" s="25">
        <v>1.3041095890410959</v>
      </c>
      <c r="C478" s="90">
        <v>3.3932302173913041E-2</v>
      </c>
      <c r="D478" s="25">
        <v>0.95671337060235484</v>
      </c>
      <c r="W478" s="17"/>
      <c r="AD478" s="17"/>
    </row>
    <row r="479" spans="1:30">
      <c r="A479" s="17">
        <v>477</v>
      </c>
      <c r="B479" s="25">
        <v>1.3068493150684932</v>
      </c>
      <c r="C479" s="90">
        <v>3.3921226086956517E-2</v>
      </c>
      <c r="D479" s="25">
        <v>0.95663828070089207</v>
      </c>
      <c r="W479" s="17"/>
      <c r="AD479" s="17"/>
    </row>
    <row r="480" spans="1:30">
      <c r="A480" s="17">
        <v>478</v>
      </c>
      <c r="B480" s="25">
        <v>1.3095890410958904</v>
      </c>
      <c r="C480" s="90">
        <v>3.391015E-2</v>
      </c>
      <c r="D480" s="25">
        <v>0.95656325474770798</v>
      </c>
      <c r="W480" s="17"/>
      <c r="AD480" s="17"/>
    </row>
    <row r="481" spans="1:30">
      <c r="A481" s="17">
        <v>479</v>
      </c>
      <c r="B481" s="25">
        <v>1.3123287671232877</v>
      </c>
      <c r="C481" s="90">
        <v>3.3899073913043476E-2</v>
      </c>
      <c r="D481" s="25">
        <v>0.95648829272868097</v>
      </c>
      <c r="W481" s="17"/>
      <c r="AD481" s="17"/>
    </row>
    <row r="482" spans="1:30">
      <c r="A482" s="17">
        <v>480</v>
      </c>
      <c r="B482" s="25">
        <v>1.3150684931506849</v>
      </c>
      <c r="C482" s="90">
        <v>3.3887997826086952E-2</v>
      </c>
      <c r="D482" s="25">
        <v>0.9564133946297021</v>
      </c>
      <c r="W482" s="17"/>
      <c r="AD482" s="17"/>
    </row>
    <row r="483" spans="1:30">
      <c r="A483" s="17">
        <v>481</v>
      </c>
      <c r="B483" s="25">
        <v>1.3178082191780822</v>
      </c>
      <c r="C483" s="90">
        <v>3.3876921739130435E-2</v>
      </c>
      <c r="D483" s="25">
        <v>0.9563385604366752</v>
      </c>
      <c r="W483" s="17"/>
      <c r="AD483" s="17"/>
    </row>
    <row r="484" spans="1:30">
      <c r="A484" s="17">
        <v>482</v>
      </c>
      <c r="B484" s="25">
        <v>1.3205479452054794</v>
      </c>
      <c r="C484" s="90">
        <v>3.3865845652173911E-2</v>
      </c>
      <c r="D484" s="25">
        <v>0.95626379013551688</v>
      </c>
      <c r="W484" s="17"/>
      <c r="AD484" s="17"/>
    </row>
    <row r="485" spans="1:30">
      <c r="A485" s="17">
        <v>483</v>
      </c>
      <c r="B485" s="25">
        <v>1.3232876712328767</v>
      </c>
      <c r="C485" s="90">
        <v>3.3854769565217387E-2</v>
      </c>
      <c r="D485" s="25">
        <v>0.95618908371215638</v>
      </c>
      <c r="W485" s="17"/>
      <c r="AD485" s="17"/>
    </row>
    <row r="486" spans="1:30">
      <c r="A486" s="17">
        <v>484</v>
      </c>
      <c r="B486" s="25">
        <v>1.3260273972602741</v>
      </c>
      <c r="C486" s="90">
        <v>3.3843693478260869E-2</v>
      </c>
      <c r="D486" s="25">
        <v>0.95611444115253574</v>
      </c>
      <c r="W486" s="17"/>
      <c r="AD486" s="17"/>
    </row>
    <row r="487" spans="1:30">
      <c r="A487" s="17">
        <v>485</v>
      </c>
      <c r="B487" s="25">
        <v>1.3287671232876712</v>
      </c>
      <c r="C487" s="90">
        <v>3.3832617391304345E-2</v>
      </c>
      <c r="D487" s="25">
        <v>0.95603986244260963</v>
      </c>
      <c r="W487" s="17"/>
      <c r="AD487" s="17"/>
    </row>
    <row r="488" spans="1:30">
      <c r="A488" s="17">
        <v>486</v>
      </c>
      <c r="B488" s="25">
        <v>1.3315068493150686</v>
      </c>
      <c r="C488" s="90">
        <v>3.3821541304347821E-2</v>
      </c>
      <c r="D488" s="25">
        <v>0.9559653475683455</v>
      </c>
      <c r="W488" s="17"/>
      <c r="AD488" s="17"/>
    </row>
    <row r="489" spans="1:30">
      <c r="A489" s="17">
        <v>487</v>
      </c>
      <c r="B489" s="25">
        <v>1.3342465753424657</v>
      </c>
      <c r="C489" s="90">
        <v>3.3810465217391304E-2</v>
      </c>
      <c r="D489" s="25">
        <v>0.95589089651572368</v>
      </c>
      <c r="W489" s="17"/>
      <c r="AD489" s="17"/>
    </row>
    <row r="490" spans="1:30">
      <c r="A490" s="17">
        <v>488</v>
      </c>
      <c r="B490" s="25">
        <v>1.3369863013698631</v>
      </c>
      <c r="C490" s="90">
        <v>3.379938913043478E-2</v>
      </c>
      <c r="D490" s="25">
        <v>0.9558165092707368</v>
      </c>
      <c r="W490" s="17"/>
      <c r="AD490" s="17"/>
    </row>
    <row r="491" spans="1:30">
      <c r="A491" s="17">
        <v>489</v>
      </c>
      <c r="B491" s="25">
        <v>1.3397260273972602</v>
      </c>
      <c r="C491" s="90">
        <v>3.3788313043478256E-2</v>
      </c>
      <c r="D491" s="25">
        <v>0.95574218581939074</v>
      </c>
      <c r="W491" s="17"/>
      <c r="AD491" s="17"/>
    </row>
    <row r="492" spans="1:30">
      <c r="A492" s="17">
        <v>490</v>
      </c>
      <c r="B492" s="25">
        <v>1.3424657534246576</v>
      </c>
      <c r="C492" s="90">
        <v>3.3777236956521739E-2</v>
      </c>
      <c r="D492" s="25">
        <v>0.95566792614770368</v>
      </c>
      <c r="W492" s="17"/>
      <c r="AD492" s="17"/>
    </row>
    <row r="493" spans="1:30">
      <c r="A493" s="17">
        <v>491</v>
      </c>
      <c r="B493" s="25">
        <v>1.3452054794520547</v>
      </c>
      <c r="C493" s="90">
        <v>3.3766160869565215E-2</v>
      </c>
      <c r="D493" s="25">
        <v>0.95559373024170657</v>
      </c>
      <c r="W493" s="17"/>
      <c r="AD493" s="17"/>
    </row>
    <row r="494" spans="1:30">
      <c r="A494" s="17">
        <v>492</v>
      </c>
      <c r="B494" s="25">
        <v>1.3479452054794521</v>
      </c>
      <c r="C494" s="90">
        <v>3.3755084782608691E-2</v>
      </c>
      <c r="D494" s="25">
        <v>0.95551959808744313</v>
      </c>
      <c r="W494" s="17"/>
      <c r="AD494" s="17"/>
    </row>
    <row r="495" spans="1:30">
      <c r="A495" s="17">
        <v>493</v>
      </c>
      <c r="B495" s="25">
        <v>1.3506849315068492</v>
      </c>
      <c r="C495" s="90">
        <v>3.3744008695652174E-2</v>
      </c>
      <c r="D495" s="25">
        <v>0.95544552967096985</v>
      </c>
      <c r="W495" s="17"/>
      <c r="AD495" s="17"/>
    </row>
    <row r="496" spans="1:30">
      <c r="A496" s="17">
        <v>494</v>
      </c>
      <c r="B496" s="25">
        <v>1.3534246575342466</v>
      </c>
      <c r="C496" s="90">
        <v>3.373293260869565E-2</v>
      </c>
      <c r="D496" s="25">
        <v>0.95537152497835565</v>
      </c>
      <c r="W496" s="17"/>
      <c r="AD496" s="17"/>
    </row>
    <row r="497" spans="1:30">
      <c r="A497" s="17">
        <v>495</v>
      </c>
      <c r="B497" s="25">
        <v>1.3561643835616439</v>
      </c>
      <c r="C497" s="90">
        <v>3.3721856521739126E-2</v>
      </c>
      <c r="D497" s="25">
        <v>0.95529758399568232</v>
      </c>
      <c r="W497" s="17"/>
      <c r="AD497" s="17"/>
    </row>
    <row r="498" spans="1:30">
      <c r="A498" s="17">
        <v>496</v>
      </c>
      <c r="B498" s="25">
        <v>1.3589041095890411</v>
      </c>
      <c r="C498" s="90">
        <v>3.3710780434782608E-2</v>
      </c>
      <c r="D498" s="25">
        <v>0.95522370670904444</v>
      </c>
      <c r="W498" s="17"/>
      <c r="AD498" s="17"/>
    </row>
    <row r="499" spans="1:30">
      <c r="A499" s="17">
        <v>497</v>
      </c>
      <c r="B499" s="25">
        <v>1.3616438356164384</v>
      </c>
      <c r="C499" s="90">
        <v>3.3699704347826084E-2</v>
      </c>
      <c r="D499" s="25">
        <v>0.9551498931045489</v>
      </c>
      <c r="W499" s="17"/>
      <c r="AD499" s="17"/>
    </row>
    <row r="500" spans="1:30">
      <c r="A500" s="17">
        <v>498</v>
      </c>
      <c r="B500" s="25">
        <v>1.3643835616438356</v>
      </c>
      <c r="C500" s="90">
        <v>3.368862826086956E-2</v>
      </c>
      <c r="D500" s="25">
        <v>0.95507614316831546</v>
      </c>
      <c r="W500" s="17"/>
      <c r="AD500" s="17"/>
    </row>
    <row r="501" spans="1:30">
      <c r="A501" s="17">
        <v>499</v>
      </c>
      <c r="B501" s="25">
        <v>1.3671232876712329</v>
      </c>
      <c r="C501" s="90">
        <v>3.3677552173913043E-2</v>
      </c>
      <c r="D501" s="25">
        <v>0.95500245688647678</v>
      </c>
      <c r="W501" s="17"/>
      <c r="AD501" s="17"/>
    </row>
    <row r="502" spans="1:30">
      <c r="A502" s="17">
        <v>500</v>
      </c>
      <c r="B502" s="25">
        <v>1.3698630136986301</v>
      </c>
      <c r="C502" s="90">
        <v>3.3666476086956519E-2</v>
      </c>
      <c r="D502" s="25">
        <v>0.95492883424517772</v>
      </c>
      <c r="W502" s="17"/>
      <c r="AD502" s="17"/>
    </row>
    <row r="503" spans="1:30">
      <c r="A503" s="17">
        <v>501</v>
      </c>
      <c r="B503" s="25">
        <v>1.3726027397260274</v>
      </c>
      <c r="C503" s="90">
        <v>3.3655400000000002E-2</v>
      </c>
      <c r="D503" s="25">
        <v>0.95485527523057623</v>
      </c>
      <c r="W503" s="17"/>
      <c r="AD503" s="17"/>
    </row>
    <row r="504" spans="1:30">
      <c r="A504" s="17">
        <v>502</v>
      </c>
      <c r="B504" s="25">
        <v>1.3753424657534246</v>
      </c>
      <c r="C504" s="90">
        <v>3.3644323913043478E-2</v>
      </c>
      <c r="D504" s="25">
        <v>0.95478177982884249</v>
      </c>
      <c r="W504" s="17"/>
      <c r="AD504" s="17"/>
    </row>
    <row r="505" spans="1:30">
      <c r="A505" s="17">
        <v>503</v>
      </c>
      <c r="B505" s="25">
        <v>1.3780821917808219</v>
      </c>
      <c r="C505" s="90">
        <v>3.3633247826086954E-2</v>
      </c>
      <c r="D505" s="25">
        <v>0.95470834802615978</v>
      </c>
      <c r="W505" s="17"/>
      <c r="AD505" s="17"/>
    </row>
    <row r="506" spans="1:30">
      <c r="A506" s="17">
        <v>504</v>
      </c>
      <c r="B506" s="25">
        <v>1.3808219178082193</v>
      </c>
      <c r="C506" s="90">
        <v>3.3622171739130437E-2</v>
      </c>
      <c r="D506" s="25">
        <v>0.95463497980872358</v>
      </c>
      <c r="W506" s="17"/>
      <c r="AD506" s="17"/>
    </row>
    <row r="507" spans="1:30">
      <c r="A507" s="17">
        <v>505</v>
      </c>
      <c r="B507" s="25">
        <v>1.3835616438356164</v>
      </c>
      <c r="C507" s="90">
        <v>3.3611095652173913E-2</v>
      </c>
      <c r="D507" s="25">
        <v>0.95456167516274237</v>
      </c>
      <c r="W507" s="17"/>
      <c r="AD507" s="17"/>
    </row>
    <row r="508" spans="1:30">
      <c r="A508" s="17">
        <v>506</v>
      </c>
      <c r="B508" s="25">
        <v>1.3863013698630138</v>
      </c>
      <c r="C508" s="90">
        <v>3.3600019565217389E-2</v>
      </c>
      <c r="D508" s="25">
        <v>0.95448843407443695</v>
      </c>
      <c r="W508" s="17"/>
      <c r="AD508" s="17"/>
    </row>
    <row r="509" spans="1:30">
      <c r="A509" s="17">
        <v>507</v>
      </c>
      <c r="B509" s="25">
        <v>1.3890410958904109</v>
      </c>
      <c r="C509" s="90">
        <v>3.3588943478260871E-2</v>
      </c>
      <c r="D509" s="25">
        <v>0.95441525653004111</v>
      </c>
      <c r="W509" s="17"/>
      <c r="AD509" s="17"/>
    </row>
    <row r="510" spans="1:30">
      <c r="A510" s="17">
        <v>508</v>
      </c>
      <c r="B510" s="25">
        <v>1.3917808219178083</v>
      </c>
      <c r="C510" s="90">
        <v>3.3577867391304347E-2</v>
      </c>
      <c r="D510" s="25">
        <v>0.95434214251580085</v>
      </c>
      <c r="W510" s="17"/>
      <c r="AD510" s="17"/>
    </row>
    <row r="511" spans="1:30">
      <c r="A511" s="17">
        <v>509</v>
      </c>
      <c r="B511" s="25">
        <v>1.3945205479452054</v>
      </c>
      <c r="C511" s="90">
        <v>3.3566791304347823E-2</v>
      </c>
      <c r="D511" s="25">
        <v>0.95426909201797527</v>
      </c>
      <c r="W511" s="17"/>
      <c r="AD511" s="17"/>
    </row>
    <row r="512" spans="1:30">
      <c r="A512" s="17">
        <v>510</v>
      </c>
      <c r="B512" s="25">
        <v>1.3972602739726028</v>
      </c>
      <c r="C512" s="90">
        <v>3.3555715217391306E-2</v>
      </c>
      <c r="D512" s="25">
        <v>0.95419610502283547</v>
      </c>
      <c r="W512" s="17"/>
      <c r="AD512" s="17"/>
    </row>
    <row r="513" spans="1:30">
      <c r="A513" s="17">
        <v>511</v>
      </c>
      <c r="B513" s="25">
        <v>1.4</v>
      </c>
      <c r="C513" s="90">
        <v>3.3544639130434782E-2</v>
      </c>
      <c r="D513" s="25">
        <v>0.95412318151666586</v>
      </c>
      <c r="W513" s="17"/>
      <c r="AD513" s="17"/>
    </row>
    <row r="514" spans="1:30">
      <c r="A514" s="17">
        <v>512</v>
      </c>
      <c r="B514" s="25">
        <v>1.4027397260273973</v>
      </c>
      <c r="C514" s="90">
        <v>3.3533563043478258E-2</v>
      </c>
      <c r="D514" s="25">
        <v>0.95405032148576285</v>
      </c>
      <c r="W514" s="17"/>
      <c r="AD514" s="17"/>
    </row>
    <row r="515" spans="1:30">
      <c r="A515" s="17">
        <v>513</v>
      </c>
      <c r="B515" s="25">
        <v>1.4054794520547946</v>
      </c>
      <c r="C515" s="90">
        <v>3.3522486956521741E-2</v>
      </c>
      <c r="D515" s="25">
        <v>0.95397752491643584</v>
      </c>
      <c r="W515" s="17"/>
      <c r="AD515" s="17"/>
    </row>
    <row r="516" spans="1:30">
      <c r="A516" s="17">
        <v>514</v>
      </c>
      <c r="B516" s="25">
        <v>1.4082191780821918</v>
      </c>
      <c r="C516" s="90">
        <v>3.3511410869565217E-2</v>
      </c>
      <c r="D516" s="25">
        <v>0.95390479179500676</v>
      </c>
      <c r="W516" s="17"/>
      <c r="AD516" s="17"/>
    </row>
    <row r="517" spans="1:30">
      <c r="A517" s="17">
        <v>515</v>
      </c>
      <c r="B517" s="25">
        <v>1.4109589041095891</v>
      </c>
      <c r="C517" s="90">
        <v>3.3500334782608693E-2</v>
      </c>
      <c r="D517" s="25">
        <v>0.95383212210780999</v>
      </c>
      <c r="W517" s="17"/>
      <c r="AD517" s="17"/>
    </row>
    <row r="518" spans="1:30">
      <c r="A518" s="17">
        <v>516</v>
      </c>
      <c r="B518" s="25">
        <v>1.4136986301369863</v>
      </c>
      <c r="C518" s="90">
        <v>3.3489258695652176E-2</v>
      </c>
      <c r="D518" s="25">
        <v>0.95375951584119256</v>
      </c>
      <c r="W518" s="17"/>
      <c r="AD518" s="17"/>
    </row>
    <row r="519" spans="1:30">
      <c r="A519" s="17">
        <v>517</v>
      </c>
      <c r="B519" s="25">
        <v>1.4164383561643836</v>
      </c>
      <c r="C519" s="90">
        <v>3.3478182608695652E-2</v>
      </c>
      <c r="D519" s="25">
        <v>0.95368697298151417</v>
      </c>
      <c r="W519" s="17"/>
      <c r="AD519" s="17"/>
    </row>
    <row r="520" spans="1:30">
      <c r="A520" s="17">
        <v>518</v>
      </c>
      <c r="B520" s="25">
        <v>1.4191780821917808</v>
      </c>
      <c r="C520" s="90">
        <v>3.3467106521739128E-2</v>
      </c>
      <c r="D520" s="25">
        <v>0.95361449351514704</v>
      </c>
      <c r="W520" s="17"/>
      <c r="AD520" s="17"/>
    </row>
    <row r="521" spans="1:30">
      <c r="A521" s="17">
        <v>519</v>
      </c>
      <c r="B521" s="25">
        <v>1.4219178082191781</v>
      </c>
      <c r="C521" s="90">
        <v>3.345603043478261E-2</v>
      </c>
      <c r="D521" s="25">
        <v>0.95354207742847585</v>
      </c>
      <c r="W521" s="17"/>
      <c r="AD521" s="17"/>
    </row>
    <row r="522" spans="1:30">
      <c r="A522" s="17">
        <v>520</v>
      </c>
      <c r="B522" s="25">
        <v>1.4246575342465753</v>
      </c>
      <c r="C522" s="90">
        <v>3.3444954347826086E-2</v>
      </c>
      <c r="D522" s="25">
        <v>0.95346972470789826</v>
      </c>
      <c r="W522" s="17"/>
      <c r="AD522" s="17"/>
    </row>
    <row r="523" spans="1:30">
      <c r="A523" s="17">
        <v>521</v>
      </c>
      <c r="B523" s="25">
        <v>1.4273972602739726</v>
      </c>
      <c r="C523" s="90">
        <v>3.3433878260869562E-2</v>
      </c>
      <c r="D523" s="25">
        <v>0.95339743533982402</v>
      </c>
      <c r="W523" s="17"/>
      <c r="AD523" s="17"/>
    </row>
    <row r="524" spans="1:30">
      <c r="A524" s="17">
        <v>522</v>
      </c>
      <c r="B524" s="25">
        <v>1.4301369863013698</v>
      </c>
      <c r="C524" s="90">
        <v>3.3422802173913045E-2</v>
      </c>
      <c r="D524" s="25">
        <v>0.95332520931067566</v>
      </c>
      <c r="W524" s="17"/>
      <c r="AD524" s="17"/>
    </row>
    <row r="525" spans="1:30">
      <c r="A525" s="17">
        <v>523</v>
      </c>
      <c r="B525" s="25">
        <v>1.4328767123287671</v>
      </c>
      <c r="C525" s="90">
        <v>3.3411726086956521E-2</v>
      </c>
      <c r="D525" s="25">
        <v>0.95325304660688825</v>
      </c>
      <c r="W525" s="17"/>
      <c r="AD525" s="17"/>
    </row>
    <row r="526" spans="1:30">
      <c r="A526" s="17">
        <v>524</v>
      </c>
      <c r="B526" s="25">
        <v>1.4356164383561645</v>
      </c>
      <c r="C526" s="90">
        <v>3.3400649999999997E-2</v>
      </c>
      <c r="D526" s="25">
        <v>0.95318094721490942</v>
      </c>
      <c r="W526" s="17"/>
      <c r="AD526" s="17"/>
    </row>
    <row r="527" spans="1:30">
      <c r="A527" s="17">
        <v>525</v>
      </c>
      <c r="B527" s="25">
        <v>1.4383561643835616</v>
      </c>
      <c r="C527" s="90">
        <v>3.338957391304348E-2</v>
      </c>
      <c r="D527" s="25">
        <v>0.95310891112119944</v>
      </c>
      <c r="W527" s="17"/>
      <c r="AD527" s="17"/>
    </row>
    <row r="528" spans="1:30">
      <c r="A528" s="17">
        <v>526</v>
      </c>
      <c r="B528" s="25">
        <v>1.441095890410959</v>
      </c>
      <c r="C528" s="90">
        <v>3.3378497826086956E-2</v>
      </c>
      <c r="D528" s="25">
        <v>0.95303693831223102</v>
      </c>
      <c r="W528" s="17"/>
      <c r="AD528" s="17"/>
    </row>
    <row r="529" spans="1:30">
      <c r="A529" s="17">
        <v>527</v>
      </c>
      <c r="B529" s="25">
        <v>1.4438356164383561</v>
      </c>
      <c r="C529" s="90">
        <v>3.3367421739130432E-2</v>
      </c>
      <c r="D529" s="25">
        <v>0.95296502877448941</v>
      </c>
      <c r="W529" s="17"/>
      <c r="AD529" s="17"/>
    </row>
    <row r="530" spans="1:30">
      <c r="A530" s="17">
        <v>528</v>
      </c>
      <c r="B530" s="25">
        <v>1.4465753424657535</v>
      </c>
      <c r="C530" s="90">
        <v>3.3356345652173915E-2</v>
      </c>
      <c r="D530" s="25">
        <v>0.9528931824944723</v>
      </c>
      <c r="W530" s="17"/>
      <c r="AD530" s="17"/>
    </row>
    <row r="531" spans="1:30">
      <c r="A531" s="17">
        <v>529</v>
      </c>
      <c r="B531" s="25">
        <v>1.4493150684931506</v>
      </c>
      <c r="C531" s="90">
        <v>3.3345269565217391E-2</v>
      </c>
      <c r="D531" s="25">
        <v>0.95282139945869027</v>
      </c>
      <c r="W531" s="17"/>
      <c r="AD531" s="17"/>
    </row>
    <row r="532" spans="1:30">
      <c r="A532" s="17">
        <v>530</v>
      </c>
      <c r="B532" s="25">
        <v>1.452054794520548</v>
      </c>
      <c r="C532" s="90">
        <v>3.3334193478260866E-2</v>
      </c>
      <c r="D532" s="25">
        <v>0.95274967965366597</v>
      </c>
      <c r="W532" s="17"/>
      <c r="AD532" s="17"/>
    </row>
    <row r="533" spans="1:30">
      <c r="A533" s="17">
        <v>531</v>
      </c>
      <c r="B533" s="25">
        <v>1.4547945205479451</v>
      </c>
      <c r="C533" s="90">
        <v>3.3323117391304349E-2</v>
      </c>
      <c r="D533" s="25">
        <v>0.95267802306593496</v>
      </c>
      <c r="W533" s="17"/>
      <c r="AD533" s="17"/>
    </row>
    <row r="534" spans="1:30">
      <c r="A534" s="17">
        <v>532</v>
      </c>
      <c r="B534" s="25">
        <v>1.4575342465753425</v>
      </c>
      <c r="C534" s="90">
        <v>3.3312041304347825E-2</v>
      </c>
      <c r="D534" s="25">
        <v>0.95260642968204523</v>
      </c>
      <c r="W534" s="17"/>
      <c r="AD534" s="17"/>
    </row>
    <row r="535" spans="1:30">
      <c r="A535" s="17">
        <v>533</v>
      </c>
      <c r="B535" s="25">
        <v>1.4602739726027398</v>
      </c>
      <c r="C535" s="90">
        <v>3.3300965217391301E-2</v>
      </c>
      <c r="D535" s="25">
        <v>0.95253489948855696</v>
      </c>
      <c r="W535" s="17"/>
      <c r="AD535" s="17"/>
    </row>
    <row r="536" spans="1:30">
      <c r="A536" s="17">
        <v>534</v>
      </c>
      <c r="B536" s="25">
        <v>1.463013698630137</v>
      </c>
      <c r="C536" s="90">
        <v>3.3289889130434784E-2</v>
      </c>
      <c r="D536" s="25">
        <v>0.95246343247204346</v>
      </c>
      <c r="W536" s="17"/>
      <c r="AD536" s="17"/>
    </row>
    <row r="537" spans="1:30">
      <c r="A537" s="17">
        <v>535</v>
      </c>
      <c r="B537" s="25">
        <v>1.4657534246575343</v>
      </c>
      <c r="C537" s="90">
        <v>3.327881304347826E-2</v>
      </c>
      <c r="D537" s="25">
        <v>0.95239202861908989</v>
      </c>
      <c r="W537" s="17"/>
      <c r="AD537" s="17"/>
    </row>
    <row r="538" spans="1:30">
      <c r="A538" s="17">
        <v>536</v>
      </c>
      <c r="B538" s="25">
        <v>1.4684931506849315</v>
      </c>
      <c r="C538" s="90">
        <v>3.3267736956521736E-2</v>
      </c>
      <c r="D538" s="25">
        <v>0.95232068791629454</v>
      </c>
      <c r="W538" s="17"/>
      <c r="AD538" s="17"/>
    </row>
    <row r="539" spans="1:30">
      <c r="A539" s="17">
        <v>537</v>
      </c>
      <c r="B539" s="25">
        <v>1.4712328767123288</v>
      </c>
      <c r="C539" s="90">
        <v>3.3256660869565219E-2</v>
      </c>
      <c r="D539" s="25">
        <v>0.95224941035026756</v>
      </c>
      <c r="W539" s="17"/>
      <c r="AD539" s="17"/>
    </row>
    <row r="540" spans="1:30">
      <c r="A540" s="17">
        <v>538</v>
      </c>
      <c r="B540" s="25">
        <v>1.473972602739726</v>
      </c>
      <c r="C540" s="90">
        <v>3.3245584782608695E-2</v>
      </c>
      <c r="D540" s="25">
        <v>0.9521781959076322</v>
      </c>
      <c r="W540" s="17"/>
      <c r="AD540" s="17"/>
    </row>
    <row r="541" spans="1:30">
      <c r="A541" s="17">
        <v>539</v>
      </c>
      <c r="B541" s="25">
        <v>1.4767123287671233</v>
      </c>
      <c r="C541" s="90">
        <v>3.3234508695652171E-2</v>
      </c>
      <c r="D541" s="25">
        <v>0.95210704457502382</v>
      </c>
      <c r="W541" s="17"/>
      <c r="AD541" s="17"/>
    </row>
    <row r="542" spans="1:30">
      <c r="A542" s="17">
        <v>540</v>
      </c>
      <c r="B542" s="25">
        <v>1.4794520547945205</v>
      </c>
      <c r="C542" s="90">
        <v>3.3223432608695654E-2</v>
      </c>
      <c r="D542" s="25">
        <v>0.95203595633909033</v>
      </c>
      <c r="W542" s="17"/>
      <c r="AD542" s="17"/>
    </row>
    <row r="543" spans="1:30">
      <c r="A543" s="17">
        <v>541</v>
      </c>
      <c r="B543" s="25">
        <v>1.4821917808219178</v>
      </c>
      <c r="C543" s="90">
        <v>3.321235652173913E-2</v>
      </c>
      <c r="D543" s="25">
        <v>0.95196493118649228</v>
      </c>
      <c r="W543" s="17"/>
      <c r="AD543" s="17"/>
    </row>
    <row r="544" spans="1:30">
      <c r="A544" s="17">
        <v>542</v>
      </c>
      <c r="B544" s="25">
        <v>1.484931506849315</v>
      </c>
      <c r="C544" s="90">
        <v>3.3201280434782605E-2</v>
      </c>
      <c r="D544" s="25">
        <v>0.95189396910390256</v>
      </c>
      <c r="W544" s="17"/>
      <c r="AD544" s="17"/>
    </row>
    <row r="545" spans="1:30">
      <c r="A545" s="17">
        <v>543</v>
      </c>
      <c r="B545" s="25">
        <v>1.4876712328767123</v>
      </c>
      <c r="C545" s="90">
        <v>3.3190204347826088E-2</v>
      </c>
      <c r="D545" s="25">
        <v>0.95182307007800659</v>
      </c>
      <c r="W545" s="17"/>
      <c r="AD545" s="17"/>
    </row>
    <row r="546" spans="1:30">
      <c r="A546" s="17">
        <v>544</v>
      </c>
      <c r="B546" s="25">
        <v>1.4904109589041097</v>
      </c>
      <c r="C546" s="90">
        <v>3.3179128260869564E-2</v>
      </c>
      <c r="D546" s="25">
        <v>0.95175223409550225</v>
      </c>
      <c r="W546" s="17"/>
      <c r="AD546" s="17"/>
    </row>
    <row r="547" spans="1:30">
      <c r="A547" s="17">
        <v>545</v>
      </c>
      <c r="B547" s="25">
        <v>1.4931506849315068</v>
      </c>
      <c r="C547" s="90">
        <v>3.316805217391304E-2</v>
      </c>
      <c r="D547" s="25">
        <v>0.95168146114309982</v>
      </c>
      <c r="W547" s="17"/>
      <c r="AD547" s="17"/>
    </row>
    <row r="548" spans="1:30">
      <c r="A548" s="17">
        <v>546</v>
      </c>
      <c r="B548" s="25">
        <v>1.4958904109589042</v>
      </c>
      <c r="C548" s="90">
        <v>3.3156976086956523E-2</v>
      </c>
      <c r="D548" s="25">
        <v>0.95161075120752214</v>
      </c>
      <c r="W548" s="17"/>
      <c r="AD548" s="17"/>
    </row>
    <row r="549" spans="1:30">
      <c r="A549" s="17">
        <v>547</v>
      </c>
      <c r="B549" s="25">
        <v>1.4986301369863013</v>
      </c>
      <c r="C549" s="90">
        <v>3.3145899999999999E-2</v>
      </c>
      <c r="D549" s="25">
        <v>0.95154010427550462</v>
      </c>
      <c r="W549" s="17"/>
      <c r="AD549" s="17"/>
    </row>
    <row r="550" spans="1:30">
      <c r="A550" s="17">
        <v>548</v>
      </c>
      <c r="B550" s="25">
        <v>1.5013698630136987</v>
      </c>
      <c r="C550" s="90">
        <v>3.3139483325518734E-2</v>
      </c>
      <c r="D550" s="25">
        <v>0.95146286435064786</v>
      </c>
      <c r="W550" s="17"/>
      <c r="AD550" s="17"/>
    </row>
    <row r="551" spans="1:30">
      <c r="A551" s="17">
        <v>549</v>
      </c>
      <c r="B551" s="25">
        <v>1.5041095890410958</v>
      </c>
      <c r="C551" s="90">
        <v>3.3133066651037463E-2</v>
      </c>
      <c r="D551" s="25">
        <v>0.95138566414621939</v>
      </c>
      <c r="W551" s="17"/>
      <c r="AD551" s="17"/>
    </row>
    <row r="552" spans="1:30">
      <c r="A552" s="17">
        <v>550</v>
      </c>
      <c r="B552" s="25">
        <v>1.5068493150684932</v>
      </c>
      <c r="C552" s="90">
        <v>3.3126649976556198E-2</v>
      </c>
      <c r="D552" s="25">
        <v>0.95130850365356778</v>
      </c>
      <c r="W552" s="17"/>
      <c r="AD552" s="17"/>
    </row>
    <row r="553" spans="1:30">
      <c r="A553" s="17">
        <v>551</v>
      </c>
      <c r="B553" s="25">
        <v>1.5095890410958903</v>
      </c>
      <c r="C553" s="90">
        <v>3.3120233302074926E-2</v>
      </c>
      <c r="D553" s="25">
        <v>0.95123138286404663</v>
      </c>
      <c r="W553" s="17"/>
      <c r="AD553" s="17"/>
    </row>
    <row r="554" spans="1:30">
      <c r="A554" s="17">
        <v>552</v>
      </c>
      <c r="B554" s="25">
        <v>1.5123287671232877</v>
      </c>
      <c r="C554" s="90">
        <v>3.3113816627593662E-2</v>
      </c>
      <c r="D554" s="25">
        <v>0.95115430176901439</v>
      </c>
      <c r="W554" s="17"/>
      <c r="AD554" s="17"/>
    </row>
    <row r="555" spans="1:30">
      <c r="A555" s="17">
        <v>553</v>
      </c>
      <c r="B555" s="25">
        <v>1.515068493150685</v>
      </c>
      <c r="C555" s="90">
        <v>3.3107399953112397E-2</v>
      </c>
      <c r="D555" s="25">
        <v>0.95107726035983431</v>
      </c>
      <c r="W555" s="17"/>
      <c r="AD555" s="17"/>
    </row>
    <row r="556" spans="1:30">
      <c r="A556" s="17">
        <v>554</v>
      </c>
      <c r="B556" s="25">
        <v>1.5178082191780822</v>
      </c>
      <c r="C556" s="90">
        <v>3.3100983278631126E-2</v>
      </c>
      <c r="D556" s="25">
        <v>0.95100025862787463</v>
      </c>
      <c r="W556" s="17"/>
      <c r="AD556" s="17"/>
    </row>
    <row r="557" spans="1:30">
      <c r="A557" s="17">
        <v>555</v>
      </c>
      <c r="B557" s="25">
        <v>1.5205479452054795</v>
      </c>
      <c r="C557" s="90">
        <v>3.3094566604149861E-2</v>
      </c>
      <c r="D557" s="25">
        <v>0.95092329656450858</v>
      </c>
      <c r="W557" s="17"/>
      <c r="AD557" s="17"/>
    </row>
    <row r="558" spans="1:30">
      <c r="A558" s="17">
        <v>556</v>
      </c>
      <c r="B558" s="25">
        <v>1.5232876712328767</v>
      </c>
      <c r="C558" s="90">
        <v>3.3088149929668589E-2</v>
      </c>
      <c r="D558" s="25">
        <v>0.95084637416111406</v>
      </c>
      <c r="W558" s="17"/>
      <c r="AD558" s="17"/>
    </row>
    <row r="559" spans="1:30">
      <c r="A559" s="17">
        <v>557</v>
      </c>
      <c r="B559" s="25">
        <v>1.526027397260274</v>
      </c>
      <c r="C559" s="90">
        <v>3.3081733255187325E-2</v>
      </c>
      <c r="D559" s="25">
        <v>0.95076949140907396</v>
      </c>
      <c r="W559" s="17"/>
      <c r="AD559" s="17"/>
    </row>
    <row r="560" spans="1:30">
      <c r="A560" s="17">
        <v>558</v>
      </c>
      <c r="B560" s="25">
        <v>1.5287671232876712</v>
      </c>
      <c r="C560" s="90">
        <v>3.307531658070606E-2</v>
      </c>
      <c r="D560" s="25">
        <v>0.95069264829977607</v>
      </c>
      <c r="W560" s="17"/>
      <c r="AD560" s="17"/>
    </row>
    <row r="561" spans="1:30">
      <c r="A561" s="17">
        <v>559</v>
      </c>
      <c r="B561" s="25">
        <v>1.5315068493150685</v>
      </c>
      <c r="C561" s="90">
        <v>3.3068899906224788E-2</v>
      </c>
      <c r="D561" s="25">
        <v>0.95061584482461292</v>
      </c>
      <c r="W561" s="17"/>
      <c r="AD561" s="17"/>
    </row>
    <row r="562" spans="1:30">
      <c r="A562" s="17">
        <v>560</v>
      </c>
      <c r="B562" s="25">
        <v>1.5342465753424657</v>
      </c>
      <c r="C562" s="90">
        <v>3.3062483231743524E-2</v>
      </c>
      <c r="D562" s="25">
        <v>0.95053908097498196</v>
      </c>
      <c r="W562" s="17"/>
      <c r="AD562" s="17"/>
    </row>
    <row r="563" spans="1:30">
      <c r="A563" s="17">
        <v>561</v>
      </c>
      <c r="B563" s="25">
        <v>1.536986301369863</v>
      </c>
      <c r="C563" s="90">
        <v>3.3056066557262252E-2</v>
      </c>
      <c r="D563" s="25">
        <v>0.95046235674228574</v>
      </c>
      <c r="W563" s="17"/>
      <c r="AD563" s="17"/>
    </row>
    <row r="564" spans="1:30">
      <c r="A564" s="17">
        <v>562</v>
      </c>
      <c r="B564" s="25">
        <v>1.5397260273972602</v>
      </c>
      <c r="C564" s="90">
        <v>3.3049649882780988E-2</v>
      </c>
      <c r="D564" s="25">
        <v>0.95038567211793146</v>
      </c>
      <c r="W564" s="17"/>
      <c r="AD564" s="17"/>
    </row>
    <row r="565" spans="1:30">
      <c r="A565" s="17">
        <v>563</v>
      </c>
      <c r="B565" s="25">
        <v>1.5424657534246575</v>
      </c>
      <c r="C565" s="90">
        <v>3.3043233208299723E-2</v>
      </c>
      <c r="D565" s="25">
        <v>0.9503090270933312</v>
      </c>
      <c r="W565" s="17"/>
      <c r="AD565" s="17"/>
    </row>
    <row r="566" spans="1:30">
      <c r="A566" s="17">
        <v>564</v>
      </c>
      <c r="B566" s="25">
        <v>1.5452054794520549</v>
      </c>
      <c r="C566" s="90">
        <v>3.3036816533818451E-2</v>
      </c>
      <c r="D566" s="25">
        <v>0.95023242165990196</v>
      </c>
      <c r="W566" s="17"/>
      <c r="AD566" s="17"/>
    </row>
    <row r="567" spans="1:30">
      <c r="A567" s="17">
        <v>565</v>
      </c>
      <c r="B567" s="25">
        <v>1.547945205479452</v>
      </c>
      <c r="C567" s="90">
        <v>3.3030399859337187E-2</v>
      </c>
      <c r="D567" s="25">
        <v>0.95015585580906559</v>
      </c>
      <c r="W567" s="17"/>
      <c r="AD567" s="17"/>
    </row>
    <row r="568" spans="1:30">
      <c r="A568" s="17">
        <v>566</v>
      </c>
      <c r="B568" s="25">
        <v>1.5506849315068494</v>
      </c>
      <c r="C568" s="90">
        <v>3.3023983184855915E-2</v>
      </c>
      <c r="D568" s="25">
        <v>0.95007932953224872</v>
      </c>
      <c r="W568" s="17"/>
      <c r="AD568" s="17"/>
    </row>
    <row r="569" spans="1:30">
      <c r="A569" s="17">
        <v>567</v>
      </c>
      <c r="B569" s="25">
        <v>1.5534246575342465</v>
      </c>
      <c r="C569" s="90">
        <v>3.301756651037465E-2</v>
      </c>
      <c r="D569" s="25">
        <v>0.95000284282088321</v>
      </c>
      <c r="W569" s="17"/>
      <c r="AD569" s="17"/>
    </row>
    <row r="570" spans="1:30">
      <c r="A570" s="17">
        <v>568</v>
      </c>
      <c r="B570" s="25">
        <v>1.5561643835616439</v>
      </c>
      <c r="C570" s="90">
        <v>3.3011149835893386E-2</v>
      </c>
      <c r="D570" s="25">
        <v>0.94992639566640524</v>
      </c>
      <c r="W570" s="17"/>
      <c r="AD570" s="17"/>
    </row>
    <row r="571" spans="1:30">
      <c r="A571" s="17">
        <v>569</v>
      </c>
      <c r="B571" s="25">
        <v>1.558904109589041</v>
      </c>
      <c r="C571" s="90">
        <v>3.3004733161412114E-2</v>
      </c>
      <c r="D571" s="25">
        <v>0.94984998806025622</v>
      </c>
      <c r="W571" s="17"/>
      <c r="AD571" s="17"/>
    </row>
    <row r="572" spans="1:30">
      <c r="A572" s="17">
        <v>570</v>
      </c>
      <c r="B572" s="25">
        <v>1.5616438356164384</v>
      </c>
      <c r="C572" s="90">
        <v>3.299831648693085E-2</v>
      </c>
      <c r="D572" s="25">
        <v>0.94977361999388243</v>
      </c>
      <c r="W572" s="17"/>
      <c r="AD572" s="17"/>
    </row>
    <row r="573" spans="1:30">
      <c r="A573" s="17">
        <v>571</v>
      </c>
      <c r="B573" s="25">
        <v>1.5643835616438355</v>
      </c>
      <c r="C573" s="90">
        <v>3.2991899812449578E-2</v>
      </c>
      <c r="D573" s="25">
        <v>0.94969729145873472</v>
      </c>
      <c r="W573" s="17"/>
      <c r="AD573" s="17"/>
    </row>
    <row r="574" spans="1:30">
      <c r="A574" s="17">
        <v>572</v>
      </c>
      <c r="B574" s="25">
        <v>1.5671232876712329</v>
      </c>
      <c r="C574" s="90">
        <v>3.2985483137968313E-2</v>
      </c>
      <c r="D574" s="25">
        <v>0.94962100244626901</v>
      </c>
      <c r="W574" s="17"/>
      <c r="AD574" s="17"/>
    </row>
    <row r="575" spans="1:30">
      <c r="A575" s="17">
        <v>573</v>
      </c>
      <c r="B575" s="25">
        <v>1.5698630136986302</v>
      </c>
      <c r="C575" s="90">
        <v>3.2979066463487049E-2</v>
      </c>
      <c r="D575" s="25">
        <v>0.94954475294794616</v>
      </c>
      <c r="W575" s="17"/>
      <c r="AD575" s="17"/>
    </row>
    <row r="576" spans="1:30">
      <c r="A576" s="17">
        <v>574</v>
      </c>
      <c r="B576" s="25">
        <v>1.5726027397260274</v>
      </c>
      <c r="C576" s="90">
        <v>3.2972649789005777E-2</v>
      </c>
      <c r="D576" s="25">
        <v>0.94946854295523175</v>
      </c>
      <c r="W576" s="17"/>
      <c r="AD576" s="17"/>
    </row>
    <row r="577" spans="1:30">
      <c r="A577" s="17">
        <v>575</v>
      </c>
      <c r="B577" s="25">
        <v>1.5753424657534247</v>
      </c>
      <c r="C577" s="90">
        <v>3.2966233114524512E-2</v>
      </c>
      <c r="D577" s="25">
        <v>0.94939237245959607</v>
      </c>
      <c r="W577" s="17"/>
      <c r="AD577" s="17"/>
    </row>
    <row r="578" spans="1:30">
      <c r="A578" s="17">
        <v>576</v>
      </c>
      <c r="B578" s="25">
        <v>1.5780821917808219</v>
      </c>
      <c r="C578" s="90">
        <v>3.2959816440043241E-2</v>
      </c>
      <c r="D578" s="25">
        <v>0.94931624145251459</v>
      </c>
      <c r="W578" s="17"/>
      <c r="AD578" s="17"/>
    </row>
    <row r="579" spans="1:30">
      <c r="A579" s="17">
        <v>577</v>
      </c>
      <c r="B579" s="25">
        <v>1.5808219178082192</v>
      </c>
      <c r="C579" s="90">
        <v>3.2953399765561976E-2</v>
      </c>
      <c r="D579" s="25">
        <v>0.94924014992546735</v>
      </c>
      <c r="W579" s="17"/>
      <c r="AD579" s="17"/>
    </row>
    <row r="580" spans="1:30">
      <c r="A580" s="17">
        <v>578</v>
      </c>
      <c r="B580" s="25">
        <v>1.5835616438356164</v>
      </c>
      <c r="C580" s="90">
        <v>3.2946983091080712E-2</v>
      </c>
      <c r="D580" s="25">
        <v>0.94916409786993938</v>
      </c>
      <c r="W580" s="17"/>
      <c r="AD580" s="17"/>
    </row>
    <row r="581" spans="1:30">
      <c r="A581" s="17">
        <v>579</v>
      </c>
      <c r="B581" s="25">
        <v>1.5863013698630137</v>
      </c>
      <c r="C581" s="90">
        <v>3.294056641659944E-2</v>
      </c>
      <c r="D581" s="25">
        <v>0.94908808527742061</v>
      </c>
      <c r="W581" s="17"/>
      <c r="AD581" s="17"/>
    </row>
    <row r="582" spans="1:30">
      <c r="A582" s="17">
        <v>580</v>
      </c>
      <c r="B582" s="25">
        <v>1.5890410958904109</v>
      </c>
      <c r="C582" s="90">
        <v>3.2934149742118175E-2</v>
      </c>
      <c r="D582" s="25">
        <v>0.94901211213940562</v>
      </c>
      <c r="W582" s="17"/>
      <c r="AD582" s="17"/>
    </row>
    <row r="583" spans="1:30">
      <c r="A583" s="17">
        <v>581</v>
      </c>
      <c r="B583" s="25">
        <v>1.5917808219178082</v>
      </c>
      <c r="C583" s="90">
        <v>3.2927733067636911E-2</v>
      </c>
      <c r="D583" s="25">
        <v>0.94893617844739397</v>
      </c>
      <c r="W583" s="17"/>
      <c r="AD583" s="17"/>
    </row>
    <row r="584" spans="1:30">
      <c r="A584" s="17">
        <v>582</v>
      </c>
      <c r="B584" s="25">
        <v>1.5945205479452054</v>
      </c>
      <c r="C584" s="90">
        <v>3.2921316393155639E-2</v>
      </c>
      <c r="D584" s="25">
        <v>0.94886028419288992</v>
      </c>
      <c r="W584" s="17"/>
      <c r="AD584" s="17"/>
    </row>
    <row r="585" spans="1:30">
      <c r="A585" s="17">
        <v>583</v>
      </c>
      <c r="B585" s="25">
        <v>1.5972602739726027</v>
      </c>
      <c r="C585" s="90">
        <v>3.2914899718674374E-2</v>
      </c>
      <c r="D585" s="25">
        <v>0.94878442936740293</v>
      </c>
      <c r="W585" s="17"/>
      <c r="AD585" s="17"/>
    </row>
    <row r="586" spans="1:30">
      <c r="A586" s="17">
        <v>584</v>
      </c>
      <c r="B586" s="25">
        <v>1.6</v>
      </c>
      <c r="C586" s="90">
        <v>3.2908483044193103E-2</v>
      </c>
      <c r="D586" s="25">
        <v>0.94870861396244677</v>
      </c>
      <c r="W586" s="17"/>
      <c r="AD586" s="17"/>
    </row>
    <row r="587" spans="1:30">
      <c r="A587" s="17">
        <v>585</v>
      </c>
      <c r="B587" s="25">
        <v>1.6027397260273972</v>
      </c>
      <c r="C587" s="90">
        <v>3.2902066369711838E-2</v>
      </c>
      <c r="D587" s="25">
        <v>0.94863283796954057</v>
      </c>
      <c r="W587" s="17"/>
      <c r="AD587" s="17"/>
    </row>
    <row r="588" spans="1:30">
      <c r="A588" s="17">
        <v>586</v>
      </c>
      <c r="B588" s="25">
        <v>1.6054794520547946</v>
      </c>
      <c r="C588" s="90">
        <v>3.2895649695230574E-2</v>
      </c>
      <c r="D588" s="25">
        <v>0.94855710138020788</v>
      </c>
      <c r="W588" s="17"/>
      <c r="AD588" s="17"/>
    </row>
    <row r="589" spans="1:30">
      <c r="A589" s="17">
        <v>587</v>
      </c>
      <c r="B589" s="25">
        <v>1.6082191780821917</v>
      </c>
      <c r="C589" s="90">
        <v>3.2889233020749302E-2</v>
      </c>
      <c r="D589" s="25">
        <v>0.94848140418597726</v>
      </c>
      <c r="W589" s="17"/>
      <c r="AD589" s="17"/>
    </row>
    <row r="590" spans="1:30">
      <c r="A590" s="17">
        <v>588</v>
      </c>
      <c r="B590" s="25">
        <v>1.6109589041095891</v>
      </c>
      <c r="C590" s="90">
        <v>3.2882816346268037E-2</v>
      </c>
      <c r="D590" s="25">
        <v>0.94840574637838204</v>
      </c>
      <c r="W590" s="17"/>
      <c r="AD590" s="17"/>
    </row>
    <row r="591" spans="1:30">
      <c r="A591" s="17">
        <v>589</v>
      </c>
      <c r="B591" s="25">
        <v>1.6136986301369862</v>
      </c>
      <c r="C591" s="90">
        <v>3.2876399671786766E-2</v>
      </c>
      <c r="D591" s="25">
        <v>0.94833012794896066</v>
      </c>
      <c r="W591" s="17"/>
      <c r="AD591" s="17"/>
    </row>
    <row r="592" spans="1:30">
      <c r="A592" s="17">
        <v>590</v>
      </c>
      <c r="B592" s="25">
        <v>1.6164383561643836</v>
      </c>
      <c r="C592" s="90">
        <v>3.2869982997305501E-2</v>
      </c>
      <c r="D592" s="25">
        <v>0.94825454888925598</v>
      </c>
      <c r="W592" s="17"/>
      <c r="AD592" s="17"/>
    </row>
    <row r="593" spans="1:30">
      <c r="A593" s="17">
        <v>591</v>
      </c>
      <c r="B593" s="25">
        <v>1.6191780821917807</v>
      </c>
      <c r="C593" s="90">
        <v>3.2863566322824236E-2</v>
      </c>
      <c r="D593" s="25">
        <v>0.94817900919081588</v>
      </c>
      <c r="W593" s="17"/>
      <c r="AD593" s="17"/>
    </row>
    <row r="594" spans="1:30">
      <c r="A594" s="17">
        <v>592</v>
      </c>
      <c r="B594" s="25">
        <v>1.6219178082191781</v>
      </c>
      <c r="C594" s="90">
        <v>3.2857149648342965E-2</v>
      </c>
      <c r="D594" s="25">
        <v>0.94810350884519301</v>
      </c>
      <c r="W594" s="17"/>
      <c r="AD594" s="17"/>
    </row>
    <row r="595" spans="1:30">
      <c r="A595" s="17">
        <v>593</v>
      </c>
      <c r="B595" s="25">
        <v>1.6246575342465754</v>
      </c>
      <c r="C595" s="90">
        <v>3.28507329738617E-2</v>
      </c>
      <c r="D595" s="25">
        <v>0.94802804784394501</v>
      </c>
      <c r="W595" s="17"/>
      <c r="AD595" s="17"/>
    </row>
    <row r="596" spans="1:30">
      <c r="A596" s="17">
        <v>594</v>
      </c>
      <c r="B596" s="25">
        <v>1.6273972602739726</v>
      </c>
      <c r="C596" s="90">
        <v>3.2844316299380429E-2</v>
      </c>
      <c r="D596" s="25">
        <v>0.94795262617863418</v>
      </c>
      <c r="W596" s="17"/>
      <c r="AD596" s="17"/>
    </row>
    <row r="597" spans="1:30">
      <c r="A597" s="17">
        <v>595</v>
      </c>
      <c r="B597" s="25">
        <v>1.6301369863013699</v>
      </c>
      <c r="C597" s="90">
        <v>3.2837899624899164E-2</v>
      </c>
      <c r="D597" s="25">
        <v>0.94787724384082761</v>
      </c>
      <c r="W597" s="17"/>
      <c r="AD597" s="17"/>
    </row>
    <row r="598" spans="1:30">
      <c r="A598" s="17">
        <v>596</v>
      </c>
      <c r="B598" s="25">
        <v>1.6328767123287671</v>
      </c>
      <c r="C598" s="90">
        <v>3.2831482950417899E-2</v>
      </c>
      <c r="D598" s="25">
        <v>0.94780190082209725</v>
      </c>
      <c r="W598" s="17"/>
      <c r="AD598" s="17"/>
    </row>
    <row r="599" spans="1:30">
      <c r="A599" s="17">
        <v>597</v>
      </c>
      <c r="B599" s="25">
        <v>1.6356164383561644</v>
      </c>
      <c r="C599" s="90">
        <v>3.2825066275936628E-2</v>
      </c>
      <c r="D599" s="25">
        <v>0.94772659711402008</v>
      </c>
      <c r="W599" s="17"/>
      <c r="AD599" s="17"/>
    </row>
    <row r="600" spans="1:30">
      <c r="A600" s="17">
        <v>598</v>
      </c>
      <c r="B600" s="25">
        <v>1.6383561643835616</v>
      </c>
      <c r="C600" s="90">
        <v>3.2818649601455363E-2</v>
      </c>
      <c r="D600" s="25">
        <v>0.94765133270817747</v>
      </c>
      <c r="W600" s="17"/>
      <c r="AD600" s="17"/>
    </row>
    <row r="601" spans="1:30">
      <c r="A601" s="17">
        <v>599</v>
      </c>
      <c r="B601" s="25">
        <v>1.6410958904109589</v>
      </c>
      <c r="C601" s="90">
        <v>3.2812232926974091E-2</v>
      </c>
      <c r="D601" s="25">
        <v>0.94757610759615596</v>
      </c>
      <c r="W601" s="17"/>
      <c r="AD601" s="17"/>
    </row>
    <row r="602" spans="1:30">
      <c r="A602" s="17">
        <v>600</v>
      </c>
      <c r="B602" s="25">
        <v>1.6438356164383561</v>
      </c>
      <c r="C602" s="90">
        <v>3.2805816252492827E-2</v>
      </c>
      <c r="D602" s="25">
        <v>0.94750092176954681</v>
      </c>
      <c r="W602" s="17"/>
      <c r="AD602" s="17"/>
    </row>
    <row r="603" spans="1:30">
      <c r="A603" s="17">
        <v>601</v>
      </c>
      <c r="B603" s="25">
        <v>1.6465753424657534</v>
      </c>
      <c r="C603" s="90">
        <v>3.2799399578011562E-2</v>
      </c>
      <c r="D603" s="25">
        <v>0.94742577521994598</v>
      </c>
      <c r="W603" s="17"/>
      <c r="AD603" s="17"/>
    </row>
    <row r="604" spans="1:30">
      <c r="A604" s="17">
        <v>602</v>
      </c>
      <c r="B604" s="25">
        <v>1.6493150684931508</v>
      </c>
      <c r="C604" s="90">
        <v>3.2792982903530291E-2</v>
      </c>
      <c r="D604" s="25">
        <v>0.94735066793895439</v>
      </c>
      <c r="W604" s="17"/>
      <c r="AD604" s="17"/>
    </row>
    <row r="605" spans="1:30">
      <c r="A605" s="17">
        <v>603</v>
      </c>
      <c r="B605" s="25">
        <v>1.6520547945205479</v>
      </c>
      <c r="C605" s="90">
        <v>3.2786566229049026E-2</v>
      </c>
      <c r="D605" s="25">
        <v>0.94727559991817778</v>
      </c>
      <c r="W605" s="17"/>
      <c r="AD605" s="17"/>
    </row>
    <row r="606" spans="1:30">
      <c r="A606" s="17">
        <v>604</v>
      </c>
      <c r="B606" s="25">
        <v>1.6547945205479453</v>
      </c>
      <c r="C606" s="90">
        <v>3.2780149554567754E-2</v>
      </c>
      <c r="D606" s="25">
        <v>0.94720057114922651</v>
      </c>
      <c r="W606" s="17"/>
      <c r="AD606" s="17"/>
    </row>
    <row r="607" spans="1:30">
      <c r="A607" s="17">
        <v>605</v>
      </c>
      <c r="B607" s="25">
        <v>1.6575342465753424</v>
      </c>
      <c r="C607" s="90">
        <v>3.277373288008649E-2</v>
      </c>
      <c r="D607" s="25">
        <v>0.94712558162371574</v>
      </c>
      <c r="W607" s="17"/>
      <c r="AD607" s="17"/>
    </row>
    <row r="608" spans="1:30">
      <c r="A608" s="17">
        <v>606</v>
      </c>
      <c r="B608" s="25">
        <v>1.6602739726027398</v>
      </c>
      <c r="C608" s="90">
        <v>3.2767316205605225E-2</v>
      </c>
      <c r="D608" s="25">
        <v>0.94705063133326584</v>
      </c>
      <c r="W608" s="17"/>
      <c r="AD608" s="17"/>
    </row>
    <row r="609" spans="1:30">
      <c r="A609" s="17">
        <v>607</v>
      </c>
      <c r="B609" s="25">
        <v>1.6630136986301369</v>
      </c>
      <c r="C609" s="90">
        <v>3.2760899531123953E-2</v>
      </c>
      <c r="D609" s="25">
        <v>0.9469757202695015</v>
      </c>
      <c r="W609" s="17"/>
      <c r="AD609" s="17"/>
    </row>
    <row r="610" spans="1:30">
      <c r="A610" s="17">
        <v>608</v>
      </c>
      <c r="B610" s="25">
        <v>1.6657534246575343</v>
      </c>
      <c r="C610" s="90">
        <v>3.2754482856642689E-2</v>
      </c>
      <c r="D610" s="25">
        <v>0.94690084842405231</v>
      </c>
      <c r="W610" s="17"/>
      <c r="AD610" s="17"/>
    </row>
    <row r="611" spans="1:30">
      <c r="A611" s="17">
        <v>609</v>
      </c>
      <c r="B611" s="25">
        <v>1.6684931506849314</v>
      </c>
      <c r="C611" s="90">
        <v>3.2748066182161417E-2</v>
      </c>
      <c r="D611" s="25">
        <v>0.94682601578855297</v>
      </c>
      <c r="W611" s="17"/>
      <c r="AD611" s="17"/>
    </row>
    <row r="612" spans="1:30">
      <c r="A612" s="17">
        <v>610</v>
      </c>
      <c r="B612" s="25">
        <v>1.6712328767123288</v>
      </c>
      <c r="C612" s="90">
        <v>3.2741649507680153E-2</v>
      </c>
      <c r="D612" s="25">
        <v>0.9467512223546426</v>
      </c>
      <c r="W612" s="17"/>
      <c r="AD612" s="17"/>
    </row>
    <row r="613" spans="1:30">
      <c r="A613" s="17">
        <v>611</v>
      </c>
      <c r="B613" s="25">
        <v>1.6739726027397259</v>
      </c>
      <c r="C613" s="90">
        <v>3.2735232833198888E-2</v>
      </c>
      <c r="D613" s="25">
        <v>0.94667646811396533</v>
      </c>
      <c r="W613" s="17"/>
      <c r="AD613" s="17"/>
    </row>
    <row r="614" spans="1:30">
      <c r="A614" s="17">
        <v>612</v>
      </c>
      <c r="B614" s="25">
        <v>1.6767123287671233</v>
      </c>
      <c r="C614" s="90">
        <v>3.2728816158717616E-2</v>
      </c>
      <c r="D614" s="25">
        <v>0.94660175305817007</v>
      </c>
      <c r="W614" s="17"/>
      <c r="AD614" s="17"/>
    </row>
    <row r="615" spans="1:30">
      <c r="A615" s="17">
        <v>613</v>
      </c>
      <c r="B615" s="25">
        <v>1.6794520547945206</v>
      </c>
      <c r="C615" s="90">
        <v>3.2722399484236352E-2</v>
      </c>
      <c r="D615" s="25">
        <v>0.94652707717891038</v>
      </c>
      <c r="W615" s="17"/>
      <c r="AD615" s="17"/>
    </row>
    <row r="616" spans="1:30">
      <c r="A616" s="17">
        <v>614</v>
      </c>
      <c r="B616" s="25">
        <v>1.6821917808219178</v>
      </c>
      <c r="C616" s="90">
        <v>3.271598280975508E-2</v>
      </c>
      <c r="D616" s="25">
        <v>0.94645244046784471</v>
      </c>
      <c r="W616" s="17"/>
      <c r="AD616" s="17"/>
    </row>
    <row r="617" spans="1:30">
      <c r="A617" s="17">
        <v>615</v>
      </c>
      <c r="B617" s="25">
        <v>1.6849315068493151</v>
      </c>
      <c r="C617" s="90">
        <v>3.2709566135273815E-2</v>
      </c>
      <c r="D617" s="25">
        <v>0.9463778429166364</v>
      </c>
      <c r="W617" s="17"/>
      <c r="AD617" s="17"/>
    </row>
    <row r="618" spans="1:30">
      <c r="A618" s="17">
        <v>616</v>
      </c>
      <c r="B618" s="25">
        <v>1.6876712328767123</v>
      </c>
      <c r="C618" s="90">
        <v>3.2703149460792551E-2</v>
      </c>
      <c r="D618" s="25">
        <v>0.94630328451695345</v>
      </c>
      <c r="W618" s="17"/>
      <c r="AD618" s="17"/>
    </row>
    <row r="619" spans="1:30">
      <c r="A619" s="17">
        <v>617</v>
      </c>
      <c r="B619" s="25">
        <v>1.6904109589041096</v>
      </c>
      <c r="C619" s="90">
        <v>3.2696732786311279E-2</v>
      </c>
      <c r="D619" s="25">
        <v>0.94622876526046851</v>
      </c>
      <c r="W619" s="17"/>
      <c r="AD619" s="17"/>
    </row>
    <row r="620" spans="1:30">
      <c r="A620" s="17">
        <v>618</v>
      </c>
      <c r="B620" s="25">
        <v>1.6931506849315068</v>
      </c>
      <c r="C620" s="90">
        <v>3.2690316111830015E-2</v>
      </c>
      <c r="D620" s="25">
        <v>0.94615428513885935</v>
      </c>
      <c r="W620" s="17"/>
      <c r="AD620" s="17"/>
    </row>
    <row r="621" spans="1:30">
      <c r="A621" s="17">
        <v>619</v>
      </c>
      <c r="B621" s="25">
        <v>1.6958904109589041</v>
      </c>
      <c r="C621" s="90">
        <v>3.2683899437348743E-2</v>
      </c>
      <c r="D621" s="25">
        <v>0.94607984414380819</v>
      </c>
      <c r="W621" s="17"/>
      <c r="AD621" s="17"/>
    </row>
    <row r="622" spans="1:30">
      <c r="A622" s="17">
        <v>620</v>
      </c>
      <c r="B622" s="25">
        <v>1.6986301369863013</v>
      </c>
      <c r="C622" s="90">
        <v>3.2677482762867478E-2</v>
      </c>
      <c r="D622" s="25">
        <v>0.94600544226700245</v>
      </c>
      <c r="W622" s="17"/>
      <c r="AD622" s="17"/>
    </row>
    <row r="623" spans="1:30">
      <c r="A623" s="17">
        <v>621</v>
      </c>
      <c r="B623" s="25">
        <v>1.7013698630136986</v>
      </c>
      <c r="C623" s="90">
        <v>3.2671066088386214E-2</v>
      </c>
      <c r="D623" s="25">
        <v>0.94593107950013378</v>
      </c>
      <c r="W623" s="17"/>
      <c r="AD623" s="17"/>
    </row>
    <row r="624" spans="1:30">
      <c r="A624" s="17">
        <v>622</v>
      </c>
      <c r="B624" s="25">
        <v>1.704109589041096</v>
      </c>
      <c r="C624" s="90">
        <v>3.2664649413904942E-2</v>
      </c>
      <c r="D624" s="25">
        <v>0.94585675583489903</v>
      </c>
      <c r="W624" s="17"/>
      <c r="AD624" s="17"/>
    </row>
    <row r="625" spans="1:30">
      <c r="A625" s="17">
        <v>623</v>
      </c>
      <c r="B625" s="25">
        <v>1.7068493150684931</v>
      </c>
      <c r="C625" s="90">
        <v>3.2658232739423677E-2</v>
      </c>
      <c r="D625" s="25">
        <v>0.94578247126299975</v>
      </c>
      <c r="W625" s="17"/>
      <c r="AD625" s="17"/>
    </row>
    <row r="626" spans="1:30">
      <c r="A626" s="17">
        <v>624</v>
      </c>
      <c r="B626" s="25">
        <v>1.7095890410958905</v>
      </c>
      <c r="C626" s="90">
        <v>3.2651816064942406E-2</v>
      </c>
      <c r="D626" s="25">
        <v>0.94570822577614211</v>
      </c>
      <c r="W626" s="17"/>
      <c r="AD626" s="17"/>
    </row>
    <row r="627" spans="1:30">
      <c r="A627" s="17">
        <v>625</v>
      </c>
      <c r="B627" s="25">
        <v>1.7123287671232876</v>
      </c>
      <c r="C627" s="90">
        <v>3.2645399390461141E-2</v>
      </c>
      <c r="D627" s="25">
        <v>0.94563401936603719</v>
      </c>
      <c r="W627" s="17"/>
      <c r="AD627" s="17"/>
    </row>
    <row r="628" spans="1:30">
      <c r="A628" s="17">
        <v>626</v>
      </c>
      <c r="B628" s="25">
        <v>1.715068493150685</v>
      </c>
      <c r="C628" s="90">
        <v>3.2638982715979876E-2</v>
      </c>
      <c r="D628" s="25">
        <v>0.94555985202440074</v>
      </c>
      <c r="W628" s="17"/>
      <c r="AD628" s="17"/>
    </row>
    <row r="629" spans="1:30">
      <c r="A629" s="17">
        <v>627</v>
      </c>
      <c r="B629" s="25">
        <v>1.7178082191780821</v>
      </c>
      <c r="C629" s="90">
        <v>3.2632566041498605E-2</v>
      </c>
      <c r="D629" s="25">
        <v>0.94548572374295348</v>
      </c>
      <c r="W629" s="17"/>
      <c r="AD629" s="17"/>
    </row>
    <row r="630" spans="1:30">
      <c r="A630" s="17">
        <v>628</v>
      </c>
      <c r="B630" s="25">
        <v>1.7205479452054795</v>
      </c>
      <c r="C630" s="90">
        <v>3.262614936701734E-2</v>
      </c>
      <c r="D630" s="25">
        <v>0.9454116345134207</v>
      </c>
      <c r="W630" s="17"/>
      <c r="AD630" s="17"/>
    </row>
    <row r="631" spans="1:30">
      <c r="A631" s="17">
        <v>629</v>
      </c>
      <c r="B631" s="25">
        <v>1.7232876712328766</v>
      </c>
      <c r="C631" s="90">
        <v>3.2619732692536069E-2</v>
      </c>
      <c r="D631" s="25">
        <v>0.94533758432753245</v>
      </c>
      <c r="W631" s="17"/>
      <c r="AD631" s="17"/>
    </row>
    <row r="632" spans="1:30">
      <c r="A632" s="17">
        <v>630</v>
      </c>
      <c r="B632" s="25">
        <v>1.726027397260274</v>
      </c>
      <c r="C632" s="90">
        <v>3.2613316018054804E-2</v>
      </c>
      <c r="D632" s="25">
        <v>0.9452635731770237</v>
      </c>
      <c r="W632" s="17"/>
      <c r="AD632" s="17"/>
    </row>
    <row r="633" spans="1:30">
      <c r="A633" s="17">
        <v>631</v>
      </c>
      <c r="B633" s="25">
        <v>1.7287671232876711</v>
      </c>
      <c r="C633" s="90">
        <v>3.2606899343573539E-2</v>
      </c>
      <c r="D633" s="25">
        <v>0.94518960105363403</v>
      </c>
      <c r="W633" s="17"/>
      <c r="AD633" s="17"/>
    </row>
    <row r="634" spans="1:30">
      <c r="A634" s="17">
        <v>632</v>
      </c>
      <c r="B634" s="25">
        <v>1.7315068493150685</v>
      </c>
      <c r="C634" s="90">
        <v>3.2600482669092268E-2</v>
      </c>
      <c r="D634" s="25">
        <v>0.94511566794910806</v>
      </c>
      <c r="W634" s="17"/>
      <c r="AD634" s="17"/>
    </row>
    <row r="635" spans="1:30">
      <c r="A635" s="17">
        <v>633</v>
      </c>
      <c r="B635" s="25">
        <v>1.7342465753424658</v>
      </c>
      <c r="C635" s="90">
        <v>3.2594065994611003E-2</v>
      </c>
      <c r="D635" s="25">
        <v>0.94504177385519472</v>
      </c>
      <c r="W635" s="17"/>
      <c r="AD635" s="17"/>
    </row>
    <row r="636" spans="1:30">
      <c r="A636" s="17">
        <v>634</v>
      </c>
      <c r="B636" s="25">
        <v>1.736986301369863</v>
      </c>
      <c r="C636" s="90">
        <v>3.2587649320129732E-2</v>
      </c>
      <c r="D636" s="25">
        <v>0.94496791876364805</v>
      </c>
      <c r="W636" s="17"/>
      <c r="AD636" s="17"/>
    </row>
    <row r="637" spans="1:30">
      <c r="A637" s="17">
        <v>635</v>
      </c>
      <c r="B637" s="25">
        <v>1.7397260273972603</v>
      </c>
      <c r="C637" s="90">
        <v>3.2581232645648467E-2</v>
      </c>
      <c r="D637" s="25">
        <v>0.94489410266622664</v>
      </c>
      <c r="W637" s="17"/>
      <c r="AD637" s="17"/>
    </row>
    <row r="638" spans="1:30">
      <c r="A638" s="17">
        <v>636</v>
      </c>
      <c r="B638" s="25">
        <v>1.7424657534246575</v>
      </c>
      <c r="C638" s="90">
        <v>3.2574815971167202E-2</v>
      </c>
      <c r="D638" s="25">
        <v>0.9448203255546942</v>
      </c>
      <c r="W638" s="17"/>
      <c r="AD638" s="17"/>
    </row>
    <row r="639" spans="1:30">
      <c r="A639" s="17">
        <v>637</v>
      </c>
      <c r="B639" s="25">
        <v>1.7452054794520548</v>
      </c>
      <c r="C639" s="90">
        <v>3.2568399296685931E-2</v>
      </c>
      <c r="D639" s="25">
        <v>0.94474658742081874</v>
      </c>
      <c r="W639" s="17"/>
      <c r="AD639" s="17"/>
    </row>
    <row r="640" spans="1:30">
      <c r="A640" s="17">
        <v>638</v>
      </c>
      <c r="B640" s="25">
        <v>1.747945205479452</v>
      </c>
      <c r="C640" s="90">
        <v>3.2561982622204666E-2</v>
      </c>
      <c r="D640" s="25">
        <v>0.94467288825637319</v>
      </c>
      <c r="W640" s="17"/>
      <c r="AD640" s="17"/>
    </row>
    <row r="641" spans="1:30">
      <c r="A641" s="17">
        <v>639</v>
      </c>
      <c r="B641" s="25">
        <v>1.7506849315068493</v>
      </c>
      <c r="C641" s="90">
        <v>3.2555565947723394E-2</v>
      </c>
      <c r="D641" s="25">
        <v>0.94459922805313534</v>
      </c>
      <c r="W641" s="17"/>
      <c r="AD641" s="17"/>
    </row>
    <row r="642" spans="1:30">
      <c r="A642" s="17">
        <v>640</v>
      </c>
      <c r="B642" s="25">
        <v>1.7534246575342465</v>
      </c>
      <c r="C642" s="90">
        <v>3.254914927324213E-2</v>
      </c>
      <c r="D642" s="25">
        <v>0.94452560680288777</v>
      </c>
      <c r="W642" s="17"/>
      <c r="AD642" s="17"/>
    </row>
    <row r="643" spans="1:30">
      <c r="A643" s="17">
        <v>641</v>
      </c>
      <c r="B643" s="25">
        <v>1.7561643835616438</v>
      </c>
      <c r="C643" s="90">
        <v>3.2542732598760865E-2</v>
      </c>
      <c r="D643" s="25">
        <v>0.9444520244974175</v>
      </c>
      <c r="W643" s="17"/>
      <c r="AD643" s="17"/>
    </row>
    <row r="644" spans="1:30">
      <c r="A644" s="17">
        <v>642</v>
      </c>
      <c r="B644" s="25">
        <v>1.7589041095890412</v>
      </c>
      <c r="C644" s="90">
        <v>3.2536315924279594E-2</v>
      </c>
      <c r="D644" s="25">
        <v>0.94437848112851652</v>
      </c>
      <c r="W644" s="17"/>
      <c r="AD644" s="17"/>
    </row>
    <row r="645" spans="1:30">
      <c r="A645" s="17">
        <v>643</v>
      </c>
      <c r="B645" s="25">
        <v>1.7616438356164383</v>
      </c>
      <c r="C645" s="90">
        <v>3.2529899249798329E-2</v>
      </c>
      <c r="D645" s="25">
        <v>0.94430497668798152</v>
      </c>
      <c r="W645" s="17"/>
      <c r="AD645" s="17"/>
    </row>
    <row r="646" spans="1:30">
      <c r="A646" s="17">
        <v>644</v>
      </c>
      <c r="B646" s="25">
        <v>1.7643835616438357</v>
      </c>
      <c r="C646" s="90">
        <v>3.2523482575317064E-2</v>
      </c>
      <c r="D646" s="25">
        <v>0.94423151116761417</v>
      </c>
      <c r="W646" s="17"/>
      <c r="AD646" s="17"/>
    </row>
    <row r="647" spans="1:30">
      <c r="A647" s="17">
        <v>645</v>
      </c>
      <c r="B647" s="25">
        <v>1.7671232876712328</v>
      </c>
      <c r="C647" s="90">
        <v>3.2517065900835793E-2</v>
      </c>
      <c r="D647" s="25">
        <v>0.94415808455922046</v>
      </c>
      <c r="W647" s="17"/>
      <c r="AD647" s="17"/>
    </row>
    <row r="648" spans="1:30">
      <c r="A648" s="17">
        <v>646</v>
      </c>
      <c r="B648" s="25">
        <v>1.7698630136986302</v>
      </c>
      <c r="C648" s="90">
        <v>3.2510649226354528E-2</v>
      </c>
      <c r="D648" s="25">
        <v>0.94408469685461127</v>
      </c>
      <c r="W648" s="17"/>
      <c r="AD648" s="17"/>
    </row>
    <row r="649" spans="1:30">
      <c r="A649" s="17">
        <v>647</v>
      </c>
      <c r="B649" s="25">
        <v>1.7726027397260273</v>
      </c>
      <c r="C649" s="90">
        <v>3.2504232551873256E-2</v>
      </c>
      <c r="D649" s="25">
        <v>0.94401134804560249</v>
      </c>
      <c r="W649" s="17"/>
      <c r="AD649" s="17"/>
    </row>
    <row r="650" spans="1:30">
      <c r="A650" s="17">
        <v>648</v>
      </c>
      <c r="B650" s="25">
        <v>1.7753424657534247</v>
      </c>
      <c r="C650" s="90">
        <v>3.2497815877391992E-2</v>
      </c>
      <c r="D650" s="25">
        <v>0.94393803812401433</v>
      </c>
      <c r="W650" s="17"/>
      <c r="AD650" s="17"/>
    </row>
    <row r="651" spans="1:30">
      <c r="A651" s="17">
        <v>649</v>
      </c>
      <c r="B651" s="25">
        <v>1.7780821917808218</v>
      </c>
      <c r="C651" s="90">
        <v>3.2491399202910727E-2</v>
      </c>
      <c r="D651" s="25">
        <v>0.94386476708167211</v>
      </c>
      <c r="W651" s="17"/>
      <c r="AD651" s="17"/>
    </row>
    <row r="652" spans="1:30">
      <c r="A652" s="17">
        <v>650</v>
      </c>
      <c r="B652" s="25">
        <v>1.7808219178082192</v>
      </c>
      <c r="C652" s="90">
        <v>3.2484982528429455E-2</v>
      </c>
      <c r="D652" s="25">
        <v>0.94379153491040557</v>
      </c>
      <c r="W652" s="17"/>
      <c r="AD652" s="17"/>
    </row>
    <row r="653" spans="1:30">
      <c r="A653" s="17">
        <v>651</v>
      </c>
      <c r="B653" s="25">
        <v>1.7835616438356163</v>
      </c>
      <c r="C653" s="90">
        <v>3.2478565853948191E-2</v>
      </c>
      <c r="D653" s="25">
        <v>0.94371834160204948</v>
      </c>
      <c r="W653" s="17"/>
      <c r="AD653" s="17"/>
    </row>
    <row r="654" spans="1:30">
      <c r="A654" s="17">
        <v>652</v>
      </c>
      <c r="B654" s="25">
        <v>1.7863013698630137</v>
      </c>
      <c r="C654" s="90">
        <v>3.2472149179466919E-2</v>
      </c>
      <c r="D654" s="25">
        <v>0.94364518714844314</v>
      </c>
      <c r="W654" s="17"/>
      <c r="AD654" s="17"/>
    </row>
    <row r="655" spans="1:30">
      <c r="A655" s="17">
        <v>653</v>
      </c>
      <c r="B655" s="25">
        <v>1.789041095890411</v>
      </c>
      <c r="C655" s="90">
        <v>3.2465732504985655E-2</v>
      </c>
      <c r="D655" s="25">
        <v>0.94357207154143052</v>
      </c>
      <c r="W655" s="17"/>
      <c r="AD655" s="17"/>
    </row>
    <row r="656" spans="1:30">
      <c r="A656" s="17">
        <v>654</v>
      </c>
      <c r="B656" s="25">
        <v>1.7917808219178082</v>
      </c>
      <c r="C656" s="90">
        <v>3.245931583050439E-2</v>
      </c>
      <c r="D656" s="25">
        <v>0.94349899477286059</v>
      </c>
      <c r="W656" s="17"/>
      <c r="AD656" s="17"/>
    </row>
    <row r="657" spans="1:30">
      <c r="A657" s="17">
        <v>655</v>
      </c>
      <c r="B657" s="25">
        <v>1.7945205479452055</v>
      </c>
      <c r="C657" s="90">
        <v>3.2452899156023118E-2</v>
      </c>
      <c r="D657" s="25">
        <v>0.94342595683458685</v>
      </c>
      <c r="W657" s="17"/>
      <c r="AD657" s="17"/>
    </row>
    <row r="658" spans="1:30">
      <c r="A658" s="17">
        <v>656</v>
      </c>
      <c r="B658" s="25">
        <v>1.7972602739726027</v>
      </c>
      <c r="C658" s="90">
        <v>3.2446482481541854E-2</v>
      </c>
      <c r="D658" s="25">
        <v>0.9433529577184675</v>
      </c>
      <c r="W658" s="17"/>
      <c r="AD658" s="17"/>
    </row>
    <row r="659" spans="1:30">
      <c r="A659" s="17">
        <v>657</v>
      </c>
      <c r="B659" s="25">
        <v>1.8</v>
      </c>
      <c r="C659" s="90">
        <v>3.2440065807060582E-2</v>
      </c>
      <c r="D659" s="25">
        <v>0.94327999741636559</v>
      </c>
      <c r="W659" s="17"/>
      <c r="AD659" s="17"/>
    </row>
    <row r="660" spans="1:30">
      <c r="A660" s="17">
        <v>658</v>
      </c>
      <c r="B660" s="25">
        <v>1.8027397260273972</v>
      </c>
      <c r="C660" s="90">
        <v>3.2433649132579317E-2</v>
      </c>
      <c r="D660" s="25">
        <v>0.94320707592014885</v>
      </c>
      <c r="W660" s="17"/>
      <c r="AD660" s="17"/>
    </row>
    <row r="661" spans="1:30">
      <c r="A661" s="17">
        <v>659</v>
      </c>
      <c r="B661" s="25">
        <v>1.8054794520547945</v>
      </c>
      <c r="C661" s="90">
        <v>3.2427232458098053E-2</v>
      </c>
      <c r="D661" s="25">
        <v>0.94313419322168968</v>
      </c>
      <c r="W661" s="17"/>
      <c r="AD661" s="17"/>
    </row>
    <row r="662" spans="1:30">
      <c r="A662" s="17">
        <v>660</v>
      </c>
      <c r="B662" s="25">
        <v>1.8082191780821917</v>
      </c>
      <c r="C662" s="90">
        <v>3.2420815783616781E-2</v>
      </c>
      <c r="D662" s="25">
        <v>0.94306134931286534</v>
      </c>
      <c r="W662" s="17"/>
      <c r="AD662" s="17"/>
    </row>
    <row r="663" spans="1:30">
      <c r="A663" s="17">
        <v>661</v>
      </c>
      <c r="B663" s="25">
        <v>1.810958904109589</v>
      </c>
      <c r="C663" s="90">
        <v>3.2414399109135517E-2</v>
      </c>
      <c r="D663" s="25">
        <v>0.94298854418555755</v>
      </c>
      <c r="W663" s="17"/>
      <c r="AD663" s="17"/>
    </row>
    <row r="664" spans="1:30">
      <c r="A664" s="17">
        <v>662</v>
      </c>
      <c r="B664" s="25">
        <v>1.8136986301369864</v>
      </c>
      <c r="C664" s="90">
        <v>3.2407982434654245E-2</v>
      </c>
      <c r="D664" s="25">
        <v>0.94291577783165303</v>
      </c>
      <c r="W664" s="17"/>
      <c r="AD664" s="17"/>
    </row>
    <row r="665" spans="1:30">
      <c r="A665" s="17">
        <v>663</v>
      </c>
      <c r="B665" s="25">
        <v>1.8164383561643835</v>
      </c>
      <c r="C665" s="90">
        <v>3.240156576017298E-2</v>
      </c>
      <c r="D665" s="25">
        <v>0.94284305024304293</v>
      </c>
      <c r="W665" s="17"/>
      <c r="AD665" s="17"/>
    </row>
    <row r="666" spans="1:30">
      <c r="A666" s="17">
        <v>664</v>
      </c>
      <c r="B666" s="25">
        <v>1.8191780821917809</v>
      </c>
      <c r="C666" s="90">
        <v>3.2395149085691716E-2</v>
      </c>
      <c r="D666" s="25">
        <v>0.94277036141162351</v>
      </c>
      <c r="W666" s="17"/>
      <c r="AD666" s="17"/>
    </row>
    <row r="667" spans="1:30">
      <c r="A667" s="17">
        <v>665</v>
      </c>
      <c r="B667" s="25">
        <v>1.821917808219178</v>
      </c>
      <c r="C667" s="90">
        <v>3.2388732411210444E-2</v>
      </c>
      <c r="D667" s="25">
        <v>0.94269771132929536</v>
      </c>
      <c r="W667" s="17"/>
      <c r="AD667" s="17"/>
    </row>
    <row r="668" spans="1:30">
      <c r="A668" s="17">
        <v>666</v>
      </c>
      <c r="B668" s="25">
        <v>1.8246575342465754</v>
      </c>
      <c r="C668" s="90">
        <v>3.2382315736729179E-2</v>
      </c>
      <c r="D668" s="25">
        <v>0.94262509998796395</v>
      </c>
      <c r="W668" s="17"/>
      <c r="AD668" s="17"/>
    </row>
    <row r="669" spans="1:30">
      <c r="A669" s="17">
        <v>667</v>
      </c>
      <c r="B669" s="25">
        <v>1.8273972602739725</v>
      </c>
      <c r="C669" s="90">
        <v>3.2375899062247908E-2</v>
      </c>
      <c r="D669" s="25">
        <v>0.94255252737953943</v>
      </c>
      <c r="W669" s="17"/>
      <c r="AD669" s="17"/>
    </row>
    <row r="670" spans="1:30">
      <c r="A670" s="17">
        <v>668</v>
      </c>
      <c r="B670" s="25">
        <v>1.8301369863013699</v>
      </c>
      <c r="C670" s="90">
        <v>3.2369482387766643E-2</v>
      </c>
      <c r="D670" s="25">
        <v>0.9424799934959367</v>
      </c>
      <c r="W670" s="17"/>
      <c r="AD670" s="17"/>
    </row>
    <row r="671" spans="1:30">
      <c r="A671" s="17">
        <v>669</v>
      </c>
      <c r="B671" s="25">
        <v>1.832876712328767</v>
      </c>
      <c r="C671" s="90">
        <v>3.2363065713285379E-2</v>
      </c>
      <c r="D671" s="25">
        <v>0.94240749832907533</v>
      </c>
      <c r="W671" s="17"/>
      <c r="AD671" s="17"/>
    </row>
    <row r="672" spans="1:30">
      <c r="A672" s="17">
        <v>670</v>
      </c>
      <c r="B672" s="25">
        <v>1.8356164383561644</v>
      </c>
      <c r="C672" s="90">
        <v>3.2356649038804107E-2</v>
      </c>
      <c r="D672" s="25">
        <v>0.94233504187087969</v>
      </c>
      <c r="W672" s="17"/>
      <c r="AD672" s="17"/>
    </row>
    <row r="673" spans="1:30">
      <c r="A673" s="17">
        <v>671</v>
      </c>
      <c r="B673" s="25">
        <v>1.8383561643835618</v>
      </c>
      <c r="C673" s="90">
        <v>3.2350232364322842E-2</v>
      </c>
      <c r="D673" s="25">
        <v>0.94226262411327855</v>
      </c>
      <c r="W673" s="17"/>
      <c r="AD673" s="17"/>
    </row>
    <row r="674" spans="1:30">
      <c r="A674" s="17">
        <v>672</v>
      </c>
      <c r="B674" s="25">
        <v>1.8410958904109589</v>
      </c>
      <c r="C674" s="90">
        <v>3.2343815689841571E-2</v>
      </c>
      <c r="D674" s="25">
        <v>0.94219024504820581</v>
      </c>
      <c r="W674" s="17"/>
      <c r="AD674" s="17"/>
    </row>
    <row r="675" spans="1:30">
      <c r="A675" s="17">
        <v>673</v>
      </c>
      <c r="B675" s="25">
        <v>1.8438356164383563</v>
      </c>
      <c r="C675" s="90">
        <v>3.2337399015360306E-2</v>
      </c>
      <c r="D675" s="25">
        <v>0.94211790466759959</v>
      </c>
      <c r="W675" s="17"/>
      <c r="AD675" s="17"/>
    </row>
    <row r="676" spans="1:30">
      <c r="A676" s="17">
        <v>674</v>
      </c>
      <c r="B676" s="25">
        <v>1.8465753424657534</v>
      </c>
      <c r="C676" s="90">
        <v>3.2330982340879041E-2</v>
      </c>
      <c r="D676" s="25">
        <v>0.94204560296340334</v>
      </c>
      <c r="W676" s="17"/>
      <c r="AD676" s="17"/>
    </row>
    <row r="677" spans="1:30">
      <c r="A677" s="17">
        <v>675</v>
      </c>
      <c r="B677" s="25">
        <v>1.8493150684931507</v>
      </c>
      <c r="C677" s="90">
        <v>3.232456566639777E-2</v>
      </c>
      <c r="D677" s="25">
        <v>0.9419733399275646</v>
      </c>
      <c r="W677" s="17"/>
      <c r="AD677" s="17"/>
    </row>
    <row r="678" spans="1:30">
      <c r="A678" s="17">
        <v>676</v>
      </c>
      <c r="B678" s="25">
        <v>1.8520547945205479</v>
      </c>
      <c r="C678" s="90">
        <v>3.2318148991916505E-2</v>
      </c>
      <c r="D678" s="25">
        <v>0.94190111555203582</v>
      </c>
      <c r="W678" s="17"/>
      <c r="AD678" s="17"/>
    </row>
    <row r="679" spans="1:30">
      <c r="A679" s="17">
        <v>677</v>
      </c>
      <c r="B679" s="25">
        <v>1.8547945205479452</v>
      </c>
      <c r="C679" s="90">
        <v>3.2311732317435234E-2</v>
      </c>
      <c r="D679" s="25">
        <v>0.94182892982877431</v>
      </c>
      <c r="W679" s="17"/>
      <c r="AD679" s="17"/>
    </row>
    <row r="680" spans="1:30">
      <c r="A680" s="17">
        <v>678</v>
      </c>
      <c r="B680" s="25">
        <v>1.8575342465753424</v>
      </c>
      <c r="C680" s="90">
        <v>3.2305315642953969E-2</v>
      </c>
      <c r="D680" s="25">
        <v>0.94175678274974195</v>
      </c>
      <c r="W680" s="17"/>
      <c r="AD680" s="17"/>
    </row>
    <row r="681" spans="1:30">
      <c r="A681" s="17">
        <v>679</v>
      </c>
      <c r="B681" s="25">
        <v>1.8602739726027397</v>
      </c>
      <c r="C681" s="90">
        <v>3.2298898968472704E-2</v>
      </c>
      <c r="D681" s="25">
        <v>0.94168467430690517</v>
      </c>
      <c r="W681" s="17"/>
      <c r="AD681" s="17"/>
    </row>
    <row r="682" spans="1:30">
      <c r="A682" s="17">
        <v>680</v>
      </c>
      <c r="B682" s="25">
        <v>1.8630136986301369</v>
      </c>
      <c r="C682" s="90">
        <v>3.2292482293991433E-2</v>
      </c>
      <c r="D682" s="25">
        <v>0.94161260449223538</v>
      </c>
      <c r="W682" s="17"/>
      <c r="AD682" s="17"/>
    </row>
    <row r="683" spans="1:30">
      <c r="A683" s="17">
        <v>681</v>
      </c>
      <c r="B683" s="25">
        <v>1.8657534246575342</v>
      </c>
      <c r="C683" s="90">
        <v>3.2286065619510168E-2</v>
      </c>
      <c r="D683" s="25">
        <v>0.94154057329770835</v>
      </c>
      <c r="W683" s="17"/>
      <c r="AD683" s="17"/>
    </row>
    <row r="684" spans="1:30">
      <c r="A684" s="17">
        <v>682</v>
      </c>
      <c r="B684" s="25">
        <v>1.8684931506849316</v>
      </c>
      <c r="C684" s="90">
        <v>3.2279648945028896E-2</v>
      </c>
      <c r="D684" s="25">
        <v>0.94146858071530481</v>
      </c>
      <c r="W684" s="17"/>
      <c r="AD684" s="17"/>
    </row>
    <row r="685" spans="1:30">
      <c r="A685" s="17">
        <v>683</v>
      </c>
      <c r="B685" s="25">
        <v>1.8712328767123287</v>
      </c>
      <c r="C685" s="90">
        <v>3.2273232270547632E-2</v>
      </c>
      <c r="D685" s="25">
        <v>0.94139662673701008</v>
      </c>
      <c r="W685" s="17"/>
      <c r="AD685" s="17"/>
    </row>
    <row r="686" spans="1:30">
      <c r="A686" s="17">
        <v>684</v>
      </c>
      <c r="B686" s="25">
        <v>1.8739726027397261</v>
      </c>
      <c r="C686" s="90">
        <v>3.2266815596066367E-2</v>
      </c>
      <c r="D686" s="25">
        <v>0.94132471135481421</v>
      </c>
      <c r="W686" s="17"/>
      <c r="AD686" s="17"/>
    </row>
    <row r="687" spans="1:30">
      <c r="A687" s="17">
        <v>685</v>
      </c>
      <c r="B687" s="25">
        <v>1.8767123287671232</v>
      </c>
      <c r="C687" s="90">
        <v>3.2260398921585096E-2</v>
      </c>
      <c r="D687" s="25">
        <v>0.94125283456071174</v>
      </c>
      <c r="W687" s="17"/>
      <c r="AD687" s="17"/>
    </row>
    <row r="688" spans="1:30">
      <c r="A688" s="17">
        <v>686</v>
      </c>
      <c r="B688" s="25">
        <v>1.8794520547945206</v>
      </c>
      <c r="C688" s="90">
        <v>3.2253982247103831E-2</v>
      </c>
      <c r="D688" s="25">
        <v>0.94118099634670205</v>
      </c>
      <c r="W688" s="17"/>
      <c r="AD688" s="17"/>
    </row>
    <row r="689" spans="1:30">
      <c r="A689" s="17">
        <v>687</v>
      </c>
      <c r="B689" s="25">
        <v>1.8821917808219177</v>
      </c>
      <c r="C689" s="90">
        <v>3.2247565572622559E-2</v>
      </c>
      <c r="D689" s="25">
        <v>0.94110919670478932</v>
      </c>
      <c r="W689" s="17"/>
      <c r="AD689" s="17"/>
    </row>
    <row r="690" spans="1:30">
      <c r="A690" s="17">
        <v>688</v>
      </c>
      <c r="B690" s="25">
        <v>1.8849315068493151</v>
      </c>
      <c r="C690" s="90">
        <v>3.2241148898141295E-2</v>
      </c>
      <c r="D690" s="25">
        <v>0.94103743562698217</v>
      </c>
      <c r="W690" s="17"/>
      <c r="AD690" s="17"/>
    </row>
    <row r="691" spans="1:30">
      <c r="A691" s="17">
        <v>689</v>
      </c>
      <c r="B691" s="25">
        <v>1.8876712328767122</v>
      </c>
      <c r="C691" s="90">
        <v>3.223473222366003E-2</v>
      </c>
      <c r="D691" s="25">
        <v>0.94096571310529398</v>
      </c>
      <c r="W691" s="17"/>
      <c r="AD691" s="17"/>
    </row>
    <row r="692" spans="1:30">
      <c r="A692" s="17">
        <v>690</v>
      </c>
      <c r="B692" s="25">
        <v>1.8904109589041096</v>
      </c>
      <c r="C692" s="90">
        <v>3.2228315549178758E-2</v>
      </c>
      <c r="D692" s="25">
        <v>0.9408940291317428</v>
      </c>
      <c r="W692" s="17"/>
      <c r="AD692" s="17"/>
    </row>
    <row r="693" spans="1:30">
      <c r="A693" s="17">
        <v>691</v>
      </c>
      <c r="B693" s="25">
        <v>1.893150684931507</v>
      </c>
      <c r="C693" s="90">
        <v>3.2221898874697494E-2</v>
      </c>
      <c r="D693" s="25">
        <v>0.94082238369835158</v>
      </c>
      <c r="W693" s="17"/>
      <c r="AD693" s="17"/>
    </row>
    <row r="694" spans="1:30">
      <c r="A694" s="17">
        <v>692</v>
      </c>
      <c r="B694" s="25">
        <v>1.8958904109589041</v>
      </c>
      <c r="C694" s="90">
        <v>3.2215482200216222E-2</v>
      </c>
      <c r="D694" s="25">
        <v>0.94075077679714747</v>
      </c>
      <c r="W694" s="17"/>
      <c r="AD694" s="17"/>
    </row>
    <row r="695" spans="1:30">
      <c r="A695" s="17">
        <v>693</v>
      </c>
      <c r="B695" s="25">
        <v>1.8986301369863015</v>
      </c>
      <c r="C695" s="90">
        <v>3.2209065525734958E-2</v>
      </c>
      <c r="D695" s="25">
        <v>0.94067920842016284</v>
      </c>
      <c r="W695" s="17"/>
      <c r="AD695" s="17"/>
    </row>
    <row r="696" spans="1:30">
      <c r="A696" s="17">
        <v>694</v>
      </c>
      <c r="B696" s="25">
        <v>1.9013698630136986</v>
      </c>
      <c r="C696" s="90">
        <v>3.2202648851253693E-2</v>
      </c>
      <c r="D696" s="25">
        <v>0.94060767855943417</v>
      </c>
      <c r="W696" s="17"/>
      <c r="AD696" s="17"/>
    </row>
    <row r="697" spans="1:30">
      <c r="A697" s="17">
        <v>695</v>
      </c>
      <c r="B697" s="25">
        <v>1.904109589041096</v>
      </c>
      <c r="C697" s="90">
        <v>3.2196232176772421E-2</v>
      </c>
      <c r="D697" s="25">
        <v>0.94053618720700305</v>
      </c>
      <c r="W697" s="17"/>
      <c r="AD697" s="17"/>
    </row>
    <row r="698" spans="1:30">
      <c r="A698" s="17">
        <v>696</v>
      </c>
      <c r="B698" s="25">
        <v>1.9068493150684931</v>
      </c>
      <c r="C698" s="90">
        <v>3.2189815502291157E-2</v>
      </c>
      <c r="D698" s="25">
        <v>0.94046473435491562</v>
      </c>
      <c r="W698" s="17"/>
      <c r="AD698" s="17"/>
    </row>
    <row r="699" spans="1:30">
      <c r="A699" s="17">
        <v>697</v>
      </c>
      <c r="B699" s="25">
        <v>1.9095890410958904</v>
      </c>
      <c r="C699" s="90">
        <v>3.2183398827809885E-2</v>
      </c>
      <c r="D699" s="25">
        <v>0.94039331999522258</v>
      </c>
      <c r="W699" s="17"/>
      <c r="AD699" s="17"/>
    </row>
    <row r="700" spans="1:30">
      <c r="A700" s="17">
        <v>698</v>
      </c>
      <c r="B700" s="25">
        <v>1.9123287671232876</v>
      </c>
      <c r="C700" s="90">
        <v>3.217698215332862E-2</v>
      </c>
      <c r="D700" s="25">
        <v>0.94032194411997927</v>
      </c>
      <c r="W700" s="17"/>
      <c r="AD700" s="17"/>
    </row>
    <row r="701" spans="1:30">
      <c r="A701" s="17">
        <v>699</v>
      </c>
      <c r="B701" s="25">
        <v>1.9150684931506849</v>
      </c>
      <c r="C701" s="90">
        <v>3.2170565478847356E-2</v>
      </c>
      <c r="D701" s="25">
        <v>0.94025060672124583</v>
      </c>
      <c r="W701" s="17"/>
      <c r="AD701" s="17"/>
    </row>
    <row r="702" spans="1:30">
      <c r="A702" s="17">
        <v>700</v>
      </c>
      <c r="B702" s="25">
        <v>1.9178082191780821</v>
      </c>
      <c r="C702" s="90">
        <v>3.2164148804366084E-2</v>
      </c>
      <c r="D702" s="25">
        <v>0.94017930779108716</v>
      </c>
      <c r="W702" s="17"/>
      <c r="AD702" s="17"/>
    </row>
    <row r="703" spans="1:30">
      <c r="A703" s="17">
        <v>701</v>
      </c>
      <c r="B703" s="25">
        <v>1.9205479452054794</v>
      </c>
      <c r="C703" s="90">
        <v>3.215773212988482E-2</v>
      </c>
      <c r="D703" s="25">
        <v>0.94010804732157249</v>
      </c>
      <c r="W703" s="17"/>
      <c r="AD703" s="17"/>
    </row>
    <row r="704" spans="1:30">
      <c r="A704" s="17">
        <v>702</v>
      </c>
      <c r="B704" s="25">
        <v>1.9232876712328768</v>
      </c>
      <c r="C704" s="90">
        <v>3.2151315455403548E-2</v>
      </c>
      <c r="D704" s="25">
        <v>0.94003682530477595</v>
      </c>
      <c r="W704" s="17"/>
      <c r="AD704" s="17"/>
    </row>
    <row r="705" spans="1:30">
      <c r="A705" s="17">
        <v>703</v>
      </c>
      <c r="B705" s="25">
        <v>1.9260273972602739</v>
      </c>
      <c r="C705" s="90">
        <v>3.2144898780922283E-2</v>
      </c>
      <c r="D705" s="25">
        <v>0.93996564173277619</v>
      </c>
      <c r="W705" s="17"/>
      <c r="AD705" s="17"/>
    </row>
    <row r="706" spans="1:30">
      <c r="A706" s="17">
        <v>704</v>
      </c>
      <c r="B706" s="25">
        <v>1.9287671232876713</v>
      </c>
      <c r="C706" s="90">
        <v>3.2138482106441019E-2</v>
      </c>
      <c r="D706" s="25">
        <v>0.93989449659765667</v>
      </c>
      <c r="W706" s="17"/>
      <c r="AD706" s="17"/>
    </row>
    <row r="707" spans="1:30">
      <c r="A707" s="17">
        <v>705</v>
      </c>
      <c r="B707" s="25">
        <v>1.9315068493150684</v>
      </c>
      <c r="C707" s="90">
        <v>3.2132065431959747E-2</v>
      </c>
      <c r="D707" s="25">
        <v>0.93982338989150549</v>
      </c>
      <c r="W707" s="17"/>
      <c r="AD707" s="17"/>
    </row>
    <row r="708" spans="1:30">
      <c r="A708" s="17">
        <v>706</v>
      </c>
      <c r="B708" s="25">
        <v>1.9342465753424658</v>
      </c>
      <c r="C708" s="90">
        <v>3.2125648757478482E-2</v>
      </c>
      <c r="D708" s="25">
        <v>0.9397523216064152</v>
      </c>
      <c r="W708" s="17"/>
      <c r="AD708" s="17"/>
    </row>
    <row r="709" spans="1:30">
      <c r="A709" s="17">
        <v>707</v>
      </c>
      <c r="B709" s="25">
        <v>1.9369863013698629</v>
      </c>
      <c r="C709" s="90">
        <v>3.2119232082997218E-2</v>
      </c>
      <c r="D709" s="25">
        <v>0.93968129173448312</v>
      </c>
      <c r="W709" s="17"/>
      <c r="AD709" s="17"/>
    </row>
    <row r="710" spans="1:30">
      <c r="A710" s="17">
        <v>708</v>
      </c>
      <c r="B710" s="25">
        <v>1.9397260273972603</v>
      </c>
      <c r="C710" s="90">
        <v>3.2112815408515946E-2</v>
      </c>
      <c r="D710" s="25">
        <v>0.93961030026781134</v>
      </c>
      <c r="W710" s="17"/>
      <c r="AD710" s="17"/>
    </row>
    <row r="711" spans="1:30">
      <c r="A711" s="17">
        <v>709</v>
      </c>
      <c r="B711" s="25">
        <v>1.9424657534246574</v>
      </c>
      <c r="C711" s="90">
        <v>3.2106398734034682E-2</v>
      </c>
      <c r="D711" s="25">
        <v>0.9395393471985064</v>
      </c>
      <c r="W711" s="17"/>
      <c r="AD711" s="17"/>
    </row>
    <row r="712" spans="1:30">
      <c r="A712" s="17">
        <v>710</v>
      </c>
      <c r="B712" s="25">
        <v>1.9452054794520548</v>
      </c>
      <c r="C712" s="90">
        <v>3.209998205955341E-2</v>
      </c>
      <c r="D712" s="25">
        <v>0.93946843251867973</v>
      </c>
      <c r="W712" s="17"/>
      <c r="AD712" s="17"/>
    </row>
    <row r="713" spans="1:30">
      <c r="A713" s="17">
        <v>711</v>
      </c>
      <c r="B713" s="25">
        <v>1.9479452054794522</v>
      </c>
      <c r="C713" s="90">
        <v>3.2093565385072145E-2</v>
      </c>
      <c r="D713" s="25">
        <v>0.93939755622044707</v>
      </c>
      <c r="W713" s="17"/>
      <c r="AD713" s="17"/>
    </row>
    <row r="714" spans="1:30">
      <c r="A714" s="17">
        <v>712</v>
      </c>
      <c r="B714" s="25">
        <v>1.9506849315068493</v>
      </c>
      <c r="C714" s="90">
        <v>3.2087148710590881E-2</v>
      </c>
      <c r="D714" s="25">
        <v>0.93932671829592895</v>
      </c>
      <c r="W714" s="17"/>
      <c r="AD714" s="17"/>
    </row>
    <row r="715" spans="1:30">
      <c r="A715" s="17">
        <v>713</v>
      </c>
      <c r="B715" s="25">
        <v>1.9534246575342467</v>
      </c>
      <c r="C715" s="90">
        <v>3.2080732036109609E-2</v>
      </c>
      <c r="D715" s="25">
        <v>0.93925591873725078</v>
      </c>
      <c r="W715" s="17"/>
      <c r="AD715" s="17"/>
    </row>
    <row r="716" spans="1:30">
      <c r="A716" s="17">
        <v>714</v>
      </c>
      <c r="B716" s="25">
        <v>1.9561643835616438</v>
      </c>
      <c r="C716" s="90">
        <v>3.2074315361628344E-2</v>
      </c>
      <c r="D716" s="25">
        <v>0.93918515753654241</v>
      </c>
      <c r="W716" s="17"/>
      <c r="AD716" s="17"/>
    </row>
    <row r="717" spans="1:30">
      <c r="A717" s="17">
        <v>715</v>
      </c>
      <c r="B717" s="25">
        <v>1.9589041095890412</v>
      </c>
      <c r="C717" s="90">
        <v>3.2067898687147073E-2</v>
      </c>
      <c r="D717" s="25">
        <v>0.93911443468593814</v>
      </c>
      <c r="W717" s="17"/>
      <c r="AD717" s="17"/>
    </row>
    <row r="718" spans="1:30">
      <c r="A718" s="17">
        <v>716</v>
      </c>
      <c r="B718" s="25">
        <v>1.9616438356164383</v>
      </c>
      <c r="C718" s="90">
        <v>3.2061482012665808E-2</v>
      </c>
      <c r="D718" s="25">
        <v>0.93904375017757713</v>
      </c>
      <c r="W718" s="17"/>
      <c r="AD718" s="17"/>
    </row>
    <row r="719" spans="1:30">
      <c r="A719" s="17">
        <v>717</v>
      </c>
      <c r="B719" s="25">
        <v>1.9643835616438357</v>
      </c>
      <c r="C719" s="90">
        <v>3.2055065338184544E-2</v>
      </c>
      <c r="D719" s="25">
        <v>0.93897310400360323</v>
      </c>
      <c r="W719" s="17"/>
      <c r="AD719" s="17"/>
    </row>
    <row r="720" spans="1:30">
      <c r="A720" s="17">
        <v>718</v>
      </c>
      <c r="B720" s="25">
        <v>1.9671232876712328</v>
      </c>
      <c r="C720" s="90">
        <v>3.2048648663703272E-2</v>
      </c>
      <c r="D720" s="25">
        <v>0.93890249615616472</v>
      </c>
      <c r="W720" s="17"/>
      <c r="AD720" s="17"/>
    </row>
    <row r="721" spans="1:30">
      <c r="A721" s="17">
        <v>719</v>
      </c>
      <c r="B721" s="25">
        <v>1.9698630136986301</v>
      </c>
      <c r="C721" s="90">
        <v>3.2042231989222007E-2</v>
      </c>
      <c r="D721" s="25">
        <v>0.93883192662741477</v>
      </c>
      <c r="W721" s="17"/>
      <c r="AD721" s="17"/>
    </row>
    <row r="722" spans="1:30">
      <c r="A722" s="17">
        <v>720</v>
      </c>
      <c r="B722" s="25">
        <v>1.9726027397260273</v>
      </c>
      <c r="C722" s="90">
        <v>3.2035815314740736E-2</v>
      </c>
      <c r="D722" s="25">
        <v>0.93876139540951098</v>
      </c>
      <c r="W722" s="17"/>
      <c r="AD722" s="17"/>
    </row>
    <row r="723" spans="1:30">
      <c r="A723" s="17">
        <v>721</v>
      </c>
      <c r="B723" s="25">
        <v>1.9753424657534246</v>
      </c>
      <c r="C723" s="90">
        <v>3.2029398640259471E-2</v>
      </c>
      <c r="D723" s="25">
        <v>0.93869090249461562</v>
      </c>
      <c r="W723" s="17"/>
      <c r="AD723" s="17"/>
    </row>
    <row r="724" spans="1:30">
      <c r="A724" s="17">
        <v>722</v>
      </c>
      <c r="B724" s="25">
        <v>1.978082191780822</v>
      </c>
      <c r="C724" s="90">
        <v>3.2022981965778206E-2</v>
      </c>
      <c r="D724" s="25">
        <v>0.93862044787489551</v>
      </c>
      <c r="W724" s="17"/>
      <c r="AD724" s="17"/>
    </row>
    <row r="725" spans="1:30">
      <c r="A725" s="17">
        <v>723</v>
      </c>
      <c r="B725" s="25">
        <v>1.9808219178082191</v>
      </c>
      <c r="C725" s="90">
        <v>3.2016565291296935E-2</v>
      </c>
      <c r="D725" s="25">
        <v>0.93855003154252237</v>
      </c>
      <c r="W725" s="17"/>
      <c r="AD725" s="17"/>
    </row>
    <row r="726" spans="1:30">
      <c r="A726" s="17">
        <v>724</v>
      </c>
      <c r="B726" s="25">
        <v>1.9835616438356165</v>
      </c>
      <c r="C726" s="90">
        <v>3.201014861681567E-2</v>
      </c>
      <c r="D726" s="25">
        <v>0.93847965348967233</v>
      </c>
      <c r="W726" s="17"/>
      <c r="AD726" s="17"/>
    </row>
    <row r="727" spans="1:30">
      <c r="A727" s="17">
        <v>725</v>
      </c>
      <c r="B727" s="25">
        <v>1.9863013698630136</v>
      </c>
      <c r="C727" s="90">
        <v>3.2003731942334399E-2</v>
      </c>
      <c r="D727" s="25">
        <v>0.93840931370852609</v>
      </c>
      <c r="W727" s="17"/>
      <c r="AD727" s="17"/>
    </row>
    <row r="728" spans="1:30">
      <c r="A728" s="17">
        <v>726</v>
      </c>
      <c r="B728" s="25">
        <v>1.989041095890411</v>
      </c>
      <c r="C728" s="90">
        <v>3.1997315267853134E-2</v>
      </c>
      <c r="D728" s="25">
        <v>0.93833901219126914</v>
      </c>
      <c r="W728" s="17"/>
      <c r="AD728" s="17"/>
    </row>
    <row r="729" spans="1:30">
      <c r="A729" s="17">
        <v>727</v>
      </c>
      <c r="B729" s="25">
        <v>1.9917808219178081</v>
      </c>
      <c r="C729" s="90">
        <v>3.1990898593371869E-2</v>
      </c>
      <c r="D729" s="25">
        <v>0.93826874893009149</v>
      </c>
      <c r="W729" s="17"/>
      <c r="AD729" s="17"/>
    </row>
    <row r="730" spans="1:30">
      <c r="A730" s="17">
        <v>728</v>
      </c>
      <c r="B730" s="25">
        <v>1.9945205479452055</v>
      </c>
      <c r="C730" s="90">
        <v>3.1984481918890598E-2</v>
      </c>
      <c r="D730" s="25">
        <v>0.93819852391718783</v>
      </c>
      <c r="W730" s="17"/>
      <c r="AD730" s="17"/>
    </row>
    <row r="731" spans="1:30">
      <c r="A731" s="17">
        <v>729</v>
      </c>
      <c r="B731" s="25">
        <v>1.9972602739726026</v>
      </c>
      <c r="C731" s="90">
        <v>3.1978065244409333E-2</v>
      </c>
      <c r="D731" s="25">
        <v>0.93812833714475741</v>
      </c>
      <c r="W731" s="17"/>
      <c r="AD731" s="17"/>
    </row>
    <row r="732" spans="1:30">
      <c r="A732" s="17">
        <v>730</v>
      </c>
      <c r="B732" s="25">
        <v>2</v>
      </c>
      <c r="C732" s="90">
        <v>3.1971648569928061E-2</v>
      </c>
      <c r="D732" s="25">
        <v>0.93805818860500423</v>
      </c>
      <c r="W732" s="17"/>
      <c r="AD732" s="17"/>
    </row>
    <row r="733" spans="1:30">
      <c r="A733" s="17">
        <v>731</v>
      </c>
      <c r="B733" s="25">
        <v>2.0027397260273974</v>
      </c>
      <c r="C733" s="90">
        <v>3.1965231895446797E-2</v>
      </c>
      <c r="D733" s="25">
        <v>0.93798807829013664</v>
      </c>
      <c r="W733" s="17"/>
      <c r="AD733" s="17"/>
    </row>
    <row r="734" spans="1:30">
      <c r="A734" s="17">
        <v>732</v>
      </c>
      <c r="B734" s="25">
        <v>2.0054794520547947</v>
      </c>
      <c r="C734" s="90">
        <v>3.1959326208454306E-2</v>
      </c>
      <c r="D734" s="25">
        <v>0.93791704503802087</v>
      </c>
      <c r="W734" s="17"/>
      <c r="AD734" s="17"/>
    </row>
    <row r="735" spans="1:30">
      <c r="A735" s="17">
        <v>733</v>
      </c>
      <c r="B735" s="25">
        <v>2.0082191780821916</v>
      </c>
      <c r="C735" s="90">
        <v>3.1953420521461821E-2</v>
      </c>
      <c r="D735" s="25">
        <v>0.93784604751383971</v>
      </c>
      <c r="W735" s="17"/>
      <c r="AD735" s="17"/>
    </row>
    <row r="736" spans="1:30">
      <c r="A736" s="17">
        <v>734</v>
      </c>
      <c r="B736" s="25">
        <v>2.010958904109589</v>
      </c>
      <c r="C736" s="90">
        <v>3.194751483446933E-2</v>
      </c>
      <c r="D736" s="25">
        <v>0.93777508571029389</v>
      </c>
      <c r="W736" s="17"/>
      <c r="AD736" s="17"/>
    </row>
    <row r="737" spans="1:30">
      <c r="A737" s="17">
        <v>735</v>
      </c>
      <c r="B737" s="25">
        <v>2.0136986301369864</v>
      </c>
      <c r="C737" s="90">
        <v>3.1941609147476846E-2</v>
      </c>
      <c r="D737" s="25">
        <v>0.93770415962008824</v>
      </c>
      <c r="W737" s="17"/>
      <c r="AD737" s="17"/>
    </row>
    <row r="738" spans="1:30">
      <c r="A738" s="17">
        <v>736</v>
      </c>
      <c r="B738" s="25">
        <v>2.0164383561643837</v>
      </c>
      <c r="C738" s="90">
        <v>3.1935703460484355E-2</v>
      </c>
      <c r="D738" s="25">
        <v>0.93763326923593149</v>
      </c>
      <c r="W738" s="17"/>
      <c r="AD738" s="17"/>
    </row>
    <row r="739" spans="1:30">
      <c r="A739" s="17">
        <v>737</v>
      </c>
      <c r="B739" s="25">
        <v>2.0191780821917806</v>
      </c>
      <c r="C739" s="90">
        <v>3.1929797773491864E-2</v>
      </c>
      <c r="D739" s="25">
        <v>0.93756241455053635</v>
      </c>
      <c r="W739" s="17"/>
      <c r="AD739" s="17"/>
    </row>
    <row r="740" spans="1:30">
      <c r="A740" s="17">
        <v>738</v>
      </c>
      <c r="B740" s="25">
        <v>2.021917808219178</v>
      </c>
      <c r="C740" s="90">
        <v>3.1923892086499379E-2</v>
      </c>
      <c r="D740" s="25">
        <v>0.93749159555661965</v>
      </c>
      <c r="W740" s="17"/>
      <c r="AD740" s="17"/>
    </row>
    <row r="741" spans="1:30">
      <c r="A741" s="17">
        <v>739</v>
      </c>
      <c r="B741" s="25">
        <v>2.0246575342465754</v>
      </c>
      <c r="C741" s="90">
        <v>3.1917986399506888E-2</v>
      </c>
      <c r="D741" s="25">
        <v>0.93742081224690221</v>
      </c>
      <c r="W741" s="17"/>
      <c r="AD741" s="17"/>
    </row>
    <row r="742" spans="1:30">
      <c r="A742" s="17">
        <v>740</v>
      </c>
      <c r="B742" s="25">
        <v>2.0273972602739727</v>
      </c>
      <c r="C742" s="90">
        <v>3.1912080712514397E-2</v>
      </c>
      <c r="D742" s="25">
        <v>0.93735006461410897</v>
      </c>
      <c r="W742" s="17"/>
      <c r="AD742" s="17"/>
    </row>
    <row r="743" spans="1:30">
      <c r="A743" s="17">
        <v>741</v>
      </c>
      <c r="B743" s="25">
        <v>2.0301369863013701</v>
      </c>
      <c r="C743" s="90">
        <v>3.1906175025521913E-2</v>
      </c>
      <c r="D743" s="25">
        <v>0.93727935265096862</v>
      </c>
      <c r="W743" s="17"/>
      <c r="AD743" s="17"/>
    </row>
    <row r="744" spans="1:30">
      <c r="A744" s="17">
        <v>742</v>
      </c>
      <c r="B744" s="25">
        <v>2.032876712328767</v>
      </c>
      <c r="C744" s="90">
        <v>3.1900269338529422E-2</v>
      </c>
      <c r="D744" s="25">
        <v>0.93720867635021399</v>
      </c>
      <c r="W744" s="17"/>
      <c r="AD744" s="17"/>
    </row>
    <row r="745" spans="1:30">
      <c r="A745" s="17">
        <v>743</v>
      </c>
      <c r="B745" s="25">
        <v>2.0356164383561643</v>
      </c>
      <c r="C745" s="90">
        <v>3.1894363651536937E-2</v>
      </c>
      <c r="D745" s="25">
        <v>0.9371380357045821</v>
      </c>
      <c r="W745" s="17"/>
      <c r="AD745" s="17"/>
    </row>
    <row r="746" spans="1:30">
      <c r="A746" s="17">
        <v>744</v>
      </c>
      <c r="B746" s="25">
        <v>2.0383561643835617</v>
      </c>
      <c r="C746" s="90">
        <v>3.1888457964544446E-2</v>
      </c>
      <c r="D746" s="25">
        <v>0.93706743070681375</v>
      </c>
      <c r="W746" s="17"/>
      <c r="AD746" s="17"/>
    </row>
    <row r="747" spans="1:30">
      <c r="A747" s="17">
        <v>745</v>
      </c>
      <c r="B747" s="25">
        <v>2.0410958904109591</v>
      </c>
      <c r="C747" s="90">
        <v>3.1882552277551955E-2</v>
      </c>
      <c r="D747" s="25">
        <v>0.93699686134965376</v>
      </c>
      <c r="W747" s="17"/>
      <c r="AD747" s="17"/>
    </row>
    <row r="748" spans="1:30">
      <c r="A748" s="17">
        <v>746</v>
      </c>
      <c r="B748" s="25">
        <v>2.043835616438356</v>
      </c>
      <c r="C748" s="90">
        <v>3.1876646590559471E-2</v>
      </c>
      <c r="D748" s="25">
        <v>0.93692632762585104</v>
      </c>
      <c r="W748" s="17"/>
      <c r="AD748" s="17"/>
    </row>
    <row r="749" spans="1:30">
      <c r="A749" s="17">
        <v>747</v>
      </c>
      <c r="B749" s="25">
        <v>2.0465753424657533</v>
      </c>
      <c r="C749" s="90">
        <v>3.187074090356698E-2</v>
      </c>
      <c r="D749" s="25">
        <v>0.93685582952815849</v>
      </c>
      <c r="W749" s="17"/>
      <c r="AD749" s="17"/>
    </row>
    <row r="750" spans="1:30">
      <c r="A750" s="17">
        <v>748</v>
      </c>
      <c r="B750" s="25">
        <v>2.0493150684931507</v>
      </c>
      <c r="C750" s="90">
        <v>3.1864835216574496E-2</v>
      </c>
      <c r="D750" s="25">
        <v>0.93678536704933302</v>
      </c>
      <c r="W750" s="17"/>
      <c r="AD750" s="17"/>
    </row>
    <row r="751" spans="1:30">
      <c r="A751" s="17">
        <v>749</v>
      </c>
      <c r="B751" s="25">
        <v>2.0520547945205481</v>
      </c>
      <c r="C751" s="90">
        <v>3.1858929529582004E-2</v>
      </c>
      <c r="D751" s="25">
        <v>0.93671494018213552</v>
      </c>
      <c r="W751" s="17"/>
      <c r="AD751" s="17"/>
    </row>
    <row r="752" spans="1:30">
      <c r="A752" s="17">
        <v>750</v>
      </c>
      <c r="B752" s="25">
        <v>2.0547945205479454</v>
      </c>
      <c r="C752" s="90">
        <v>3.1853023842589513E-2</v>
      </c>
      <c r="D752" s="25">
        <v>0.9366445489193308</v>
      </c>
      <c r="W752" s="17"/>
      <c r="AD752" s="17"/>
    </row>
    <row r="753" spans="1:30">
      <c r="A753" s="17">
        <v>751</v>
      </c>
      <c r="B753" s="25">
        <v>2.0575342465753423</v>
      </c>
      <c r="C753" s="90">
        <v>3.1847118155597029E-2</v>
      </c>
      <c r="D753" s="25">
        <v>0.93657419325368796</v>
      </c>
      <c r="W753" s="17"/>
      <c r="AD753" s="17"/>
    </row>
    <row r="754" spans="1:30">
      <c r="A754" s="17">
        <v>752</v>
      </c>
      <c r="B754" s="25">
        <v>2.0602739726027397</v>
      </c>
      <c r="C754" s="90">
        <v>3.1841212468604538E-2</v>
      </c>
      <c r="D754" s="25">
        <v>0.93650387317797967</v>
      </c>
      <c r="W754" s="17"/>
      <c r="AD754" s="17"/>
    </row>
    <row r="755" spans="1:30">
      <c r="A755" s="17">
        <v>753</v>
      </c>
      <c r="B755" s="25">
        <v>2.0630136986301371</v>
      </c>
      <c r="C755" s="90">
        <v>3.1835306781612047E-2</v>
      </c>
      <c r="D755" s="25">
        <v>0.93643358868498305</v>
      </c>
      <c r="W755" s="17"/>
      <c r="AD755" s="17"/>
    </row>
    <row r="756" spans="1:30">
      <c r="A756" s="17">
        <v>754</v>
      </c>
      <c r="B756" s="25">
        <v>2.0657534246575344</v>
      </c>
      <c r="C756" s="90">
        <v>3.1829401094619562E-2</v>
      </c>
      <c r="D756" s="25">
        <v>0.93636333976747876</v>
      </c>
      <c r="W756" s="17"/>
      <c r="AD756" s="17"/>
    </row>
    <row r="757" spans="1:30">
      <c r="A757" s="17">
        <v>755</v>
      </c>
      <c r="B757" s="25">
        <v>2.0684931506849313</v>
      </c>
      <c r="C757" s="90">
        <v>3.1823495407627071E-2</v>
      </c>
      <c r="D757" s="25">
        <v>0.93629312641825191</v>
      </c>
      <c r="W757" s="17"/>
      <c r="AD757" s="17"/>
    </row>
    <row r="758" spans="1:30">
      <c r="A758" s="17">
        <v>756</v>
      </c>
      <c r="B758" s="25">
        <v>2.0712328767123287</v>
      </c>
      <c r="C758" s="90">
        <v>3.1817589720634587E-2</v>
      </c>
      <c r="D758" s="25">
        <v>0.93622294863009115</v>
      </c>
      <c r="W758" s="17"/>
      <c r="AD758" s="17"/>
    </row>
    <row r="759" spans="1:30">
      <c r="A759" s="17">
        <v>757</v>
      </c>
      <c r="B759" s="25">
        <v>2.0739726027397261</v>
      </c>
      <c r="C759" s="90">
        <v>3.1811684033642096E-2</v>
      </c>
      <c r="D759" s="25">
        <v>0.93615280639578946</v>
      </c>
      <c r="W759" s="17"/>
      <c r="AD759" s="17"/>
    </row>
    <row r="760" spans="1:30">
      <c r="A760" s="17">
        <v>758</v>
      </c>
      <c r="B760" s="25">
        <v>2.0767123287671234</v>
      </c>
      <c r="C760" s="90">
        <v>3.1805778346649605E-2</v>
      </c>
      <c r="D760" s="25">
        <v>0.93608269970814373</v>
      </c>
      <c r="W760" s="17"/>
      <c r="AD760" s="17"/>
    </row>
    <row r="761" spans="1:30">
      <c r="A761" s="17">
        <v>759</v>
      </c>
      <c r="B761" s="25">
        <v>2.0794520547945203</v>
      </c>
      <c r="C761" s="90">
        <v>3.179987265965712E-2</v>
      </c>
      <c r="D761" s="25">
        <v>0.93601262855995482</v>
      </c>
      <c r="W761" s="17"/>
      <c r="AD761" s="17"/>
    </row>
    <row r="762" spans="1:30">
      <c r="A762" s="17">
        <v>760</v>
      </c>
      <c r="B762" s="25">
        <v>2.0821917808219177</v>
      </c>
      <c r="C762" s="90">
        <v>3.1793966972664629E-2</v>
      </c>
      <c r="D762" s="25">
        <v>0.9359425929440276</v>
      </c>
      <c r="W762" s="17"/>
      <c r="AD762" s="17"/>
    </row>
    <row r="763" spans="1:30">
      <c r="A763" s="17">
        <v>761</v>
      </c>
      <c r="B763" s="25">
        <v>2.0849315068493151</v>
      </c>
      <c r="C763" s="90">
        <v>3.1788061285672145E-2</v>
      </c>
      <c r="D763" s="25">
        <v>0.93587259285317081</v>
      </c>
      <c r="W763" s="17"/>
      <c r="AD763" s="17"/>
    </row>
    <row r="764" spans="1:30">
      <c r="A764" s="17">
        <v>762</v>
      </c>
      <c r="B764" s="25">
        <v>2.0876712328767124</v>
      </c>
      <c r="C764" s="90">
        <v>3.1782155598679654E-2</v>
      </c>
      <c r="D764" s="25">
        <v>0.93580262828019722</v>
      </c>
      <c r="W764" s="17"/>
      <c r="AD764" s="17"/>
    </row>
    <row r="765" spans="1:30">
      <c r="A765" s="17">
        <v>763</v>
      </c>
      <c r="B765" s="25">
        <v>2.0904109589041098</v>
      </c>
      <c r="C765" s="90">
        <v>3.1776249911687163E-2</v>
      </c>
      <c r="D765" s="25">
        <v>0.93573269921792379</v>
      </c>
      <c r="W765" s="17"/>
      <c r="AD765" s="17"/>
    </row>
    <row r="766" spans="1:30">
      <c r="A766" s="17">
        <v>764</v>
      </c>
      <c r="B766" s="25">
        <v>2.0931506849315067</v>
      </c>
      <c r="C766" s="90">
        <v>3.1770344224694679E-2</v>
      </c>
      <c r="D766" s="25">
        <v>0.93566280565917126</v>
      </c>
      <c r="W766" s="17"/>
      <c r="AD766" s="17"/>
    </row>
    <row r="767" spans="1:30">
      <c r="A767" s="17">
        <v>765</v>
      </c>
      <c r="B767" s="25">
        <v>2.095890410958904</v>
      </c>
      <c r="C767" s="90">
        <v>3.1764438537702187E-2</v>
      </c>
      <c r="D767" s="25">
        <v>0.93559294759676437</v>
      </c>
      <c r="W767" s="17"/>
      <c r="AD767" s="17"/>
    </row>
    <row r="768" spans="1:30">
      <c r="A768" s="17">
        <v>766</v>
      </c>
      <c r="B768" s="25">
        <v>2.0986301369863014</v>
      </c>
      <c r="C768" s="90">
        <v>3.1758532850709703E-2</v>
      </c>
      <c r="D768" s="25">
        <v>0.93552312502353174</v>
      </c>
      <c r="W768" s="17"/>
      <c r="AD768" s="17"/>
    </row>
    <row r="769" spans="1:30">
      <c r="A769" s="17">
        <v>767</v>
      </c>
      <c r="B769" s="25">
        <v>2.1013698630136988</v>
      </c>
      <c r="C769" s="90">
        <v>3.1752627163717212E-2</v>
      </c>
      <c r="D769" s="25">
        <v>0.93545333793230645</v>
      </c>
      <c r="W769" s="17"/>
      <c r="AD769" s="17"/>
    </row>
    <row r="770" spans="1:30">
      <c r="A770" s="17">
        <v>768</v>
      </c>
      <c r="B770" s="25">
        <v>2.1041095890410957</v>
      </c>
      <c r="C770" s="90">
        <v>3.1746721476724721E-2</v>
      </c>
      <c r="D770" s="25">
        <v>0.93538358631592489</v>
      </c>
      <c r="W770" s="17"/>
      <c r="AD770" s="17"/>
    </row>
    <row r="771" spans="1:30">
      <c r="A771" s="17">
        <v>769</v>
      </c>
      <c r="B771" s="25">
        <v>2.106849315068493</v>
      </c>
      <c r="C771" s="90">
        <v>3.1740815789732237E-2</v>
      </c>
      <c r="D771" s="25">
        <v>0.93531387016722789</v>
      </c>
      <c r="W771" s="17"/>
      <c r="AD771" s="17"/>
    </row>
    <row r="772" spans="1:30">
      <c r="A772" s="17">
        <v>770</v>
      </c>
      <c r="B772" s="25">
        <v>2.1095890410958904</v>
      </c>
      <c r="C772" s="90">
        <v>3.1734910102739745E-2</v>
      </c>
      <c r="D772" s="25">
        <v>0.93524418947905996</v>
      </c>
      <c r="W772" s="17"/>
      <c r="AD772" s="17"/>
    </row>
    <row r="773" spans="1:30">
      <c r="A773" s="17">
        <v>771</v>
      </c>
      <c r="B773" s="25">
        <v>2.1123287671232878</v>
      </c>
      <c r="C773" s="90">
        <v>3.1729004415747254E-2</v>
      </c>
      <c r="D773" s="25">
        <v>0.93517454424427005</v>
      </c>
      <c r="W773" s="17"/>
      <c r="AD773" s="17"/>
    </row>
    <row r="774" spans="1:30">
      <c r="A774" s="17">
        <v>772</v>
      </c>
      <c r="B774" s="25">
        <v>2.1150684931506851</v>
      </c>
      <c r="C774" s="90">
        <v>3.172309872875477E-2</v>
      </c>
      <c r="D774" s="25">
        <v>0.93510493445571052</v>
      </c>
      <c r="W774" s="17"/>
      <c r="AD774" s="17"/>
    </row>
    <row r="775" spans="1:30">
      <c r="A775" s="17">
        <v>773</v>
      </c>
      <c r="B775" s="25">
        <v>2.117808219178082</v>
      </c>
      <c r="C775" s="90">
        <v>3.1717193041762279E-2</v>
      </c>
      <c r="D775" s="25">
        <v>0.935035360106238</v>
      </c>
      <c r="W775" s="17"/>
      <c r="AD775" s="17"/>
    </row>
    <row r="776" spans="1:30">
      <c r="A776" s="17">
        <v>774</v>
      </c>
      <c r="B776" s="25">
        <v>2.1205479452054794</v>
      </c>
      <c r="C776" s="90">
        <v>3.1711287354769795E-2</v>
      </c>
      <c r="D776" s="25">
        <v>0.93496582118871308</v>
      </c>
      <c r="W776" s="17"/>
      <c r="AD776" s="17"/>
    </row>
    <row r="777" spans="1:30">
      <c r="A777" s="17">
        <v>775</v>
      </c>
      <c r="B777" s="25">
        <v>2.1232876712328768</v>
      </c>
      <c r="C777" s="90">
        <v>3.1705381667777303E-2</v>
      </c>
      <c r="D777" s="25">
        <v>0.93489631769600035</v>
      </c>
      <c r="W777" s="17"/>
      <c r="AD777" s="17"/>
    </row>
    <row r="778" spans="1:30">
      <c r="A778" s="17">
        <v>776</v>
      </c>
      <c r="B778" s="25">
        <v>2.1260273972602741</v>
      </c>
      <c r="C778" s="90">
        <v>3.1699475980784812E-2</v>
      </c>
      <c r="D778" s="25">
        <v>0.93482684962096829</v>
      </c>
      <c r="W778" s="17"/>
      <c r="AD778" s="17"/>
    </row>
    <row r="779" spans="1:30">
      <c r="A779" s="17">
        <v>777</v>
      </c>
      <c r="B779" s="25">
        <v>2.128767123287671</v>
      </c>
      <c r="C779" s="90">
        <v>3.1693570293792328E-2</v>
      </c>
      <c r="D779" s="25">
        <v>0.93475741695648928</v>
      </c>
      <c r="W779" s="17"/>
      <c r="AD779" s="17"/>
    </row>
    <row r="780" spans="1:30">
      <c r="A780" s="17">
        <v>778</v>
      </c>
      <c r="B780" s="25">
        <v>2.1315068493150684</v>
      </c>
      <c r="C780" s="90">
        <v>3.1687664606799837E-2</v>
      </c>
      <c r="D780" s="25">
        <v>0.9346880196954398</v>
      </c>
      <c r="W780" s="17"/>
      <c r="AD780" s="17"/>
    </row>
    <row r="781" spans="1:30">
      <c r="A781" s="17">
        <v>779</v>
      </c>
      <c r="B781" s="25">
        <v>2.1342465753424658</v>
      </c>
      <c r="C781" s="90">
        <v>3.1681758919807353E-2</v>
      </c>
      <c r="D781" s="25">
        <v>0.93461865783070031</v>
      </c>
      <c r="W781" s="17"/>
      <c r="AD781" s="17"/>
    </row>
    <row r="782" spans="1:30">
      <c r="A782" s="17">
        <v>780</v>
      </c>
      <c r="B782" s="25">
        <v>2.1369863013698631</v>
      </c>
      <c r="C782" s="90">
        <v>3.1675853232814861E-2</v>
      </c>
      <c r="D782" s="25">
        <v>0.93454933135515506</v>
      </c>
      <c r="W782" s="17"/>
      <c r="AD782" s="17"/>
    </row>
    <row r="783" spans="1:30">
      <c r="A783" s="17">
        <v>781</v>
      </c>
      <c r="B783" s="25">
        <v>2.1397260273972605</v>
      </c>
      <c r="C783" s="90">
        <v>3.166994754582237E-2</v>
      </c>
      <c r="D783" s="25">
        <v>0.93448004026169251</v>
      </c>
      <c r="W783" s="17"/>
      <c r="AD783" s="17"/>
    </row>
    <row r="784" spans="1:30">
      <c r="A784" s="17">
        <v>782</v>
      </c>
      <c r="B784" s="25">
        <v>2.1424657534246574</v>
      </c>
      <c r="C784" s="90">
        <v>3.1664041858829886E-2</v>
      </c>
      <c r="D784" s="25">
        <v>0.93441078454320481</v>
      </c>
      <c r="W784" s="17"/>
      <c r="AD784" s="17"/>
    </row>
    <row r="785" spans="1:30">
      <c r="A785" s="17">
        <v>783</v>
      </c>
      <c r="B785" s="25">
        <v>2.1452054794520548</v>
      </c>
      <c r="C785" s="90">
        <v>3.1658136171837395E-2</v>
      </c>
      <c r="D785" s="25">
        <v>0.9343415641925884</v>
      </c>
      <c r="W785" s="17"/>
      <c r="AD785" s="17"/>
    </row>
    <row r="786" spans="1:30">
      <c r="A786" s="17">
        <v>784</v>
      </c>
      <c r="B786" s="25">
        <v>2.1479452054794521</v>
      </c>
      <c r="C786" s="90">
        <v>3.1652230484844904E-2</v>
      </c>
      <c r="D786" s="25">
        <v>0.93427237920274342</v>
      </c>
      <c r="W786" s="17"/>
      <c r="AD786" s="17"/>
    </row>
    <row r="787" spans="1:30">
      <c r="A787" s="17">
        <v>785</v>
      </c>
      <c r="B787" s="25">
        <v>2.1506849315068495</v>
      </c>
      <c r="C787" s="90">
        <v>3.164632479785242E-2</v>
      </c>
      <c r="D787" s="25">
        <v>0.93420322956657387</v>
      </c>
      <c r="W787" s="17"/>
      <c r="AD787" s="17"/>
    </row>
    <row r="788" spans="1:30">
      <c r="A788" s="17">
        <v>786</v>
      </c>
      <c r="B788" s="25">
        <v>2.1534246575342464</v>
      </c>
      <c r="C788" s="90">
        <v>3.1640419110859928E-2</v>
      </c>
      <c r="D788" s="25">
        <v>0.93413411527698809</v>
      </c>
      <c r="W788" s="17"/>
      <c r="AD788" s="17"/>
    </row>
    <row r="789" spans="1:30">
      <c r="A789" s="17">
        <v>787</v>
      </c>
      <c r="B789" s="25">
        <v>2.1561643835616437</v>
      </c>
      <c r="C789" s="90">
        <v>3.1634513423867444E-2</v>
      </c>
      <c r="D789" s="25">
        <v>0.93406503632689808</v>
      </c>
      <c r="W789" s="17"/>
      <c r="AD789" s="17"/>
    </row>
    <row r="790" spans="1:30">
      <c r="A790" s="17">
        <v>788</v>
      </c>
      <c r="B790" s="25">
        <v>2.1589041095890411</v>
      </c>
      <c r="C790" s="90">
        <v>3.1628607736874953E-2</v>
      </c>
      <c r="D790" s="25">
        <v>0.93399599270921996</v>
      </c>
      <c r="W790" s="17"/>
      <c r="AD790" s="17"/>
    </row>
    <row r="791" spans="1:30">
      <c r="A791" s="17">
        <v>789</v>
      </c>
      <c r="B791" s="25">
        <v>2.1616438356164385</v>
      </c>
      <c r="C791" s="90">
        <v>3.1622702049882462E-2</v>
      </c>
      <c r="D791" s="25">
        <v>0.93392698441687361</v>
      </c>
      <c r="W791" s="17"/>
      <c r="AD791" s="17"/>
    </row>
    <row r="792" spans="1:30">
      <c r="A792" s="17">
        <v>790</v>
      </c>
      <c r="B792" s="25">
        <v>2.1643835616438358</v>
      </c>
      <c r="C792" s="90">
        <v>3.1616796362889978E-2</v>
      </c>
      <c r="D792" s="25">
        <v>0.93385801144278302</v>
      </c>
      <c r="W792" s="17"/>
      <c r="AD792" s="17"/>
    </row>
    <row r="793" spans="1:30">
      <c r="A793" s="17">
        <v>791</v>
      </c>
      <c r="B793" s="25">
        <v>2.1671232876712327</v>
      </c>
      <c r="C793" s="90">
        <v>3.1610890675897486E-2</v>
      </c>
      <c r="D793" s="25">
        <v>0.93378907377987619</v>
      </c>
      <c r="W793" s="17"/>
      <c r="AD793" s="17"/>
    </row>
    <row r="794" spans="1:30">
      <c r="A794" s="17">
        <v>792</v>
      </c>
      <c r="B794" s="25">
        <v>2.1698630136986301</v>
      </c>
      <c r="C794" s="90">
        <v>3.1604984988905002E-2</v>
      </c>
      <c r="D794" s="25">
        <v>0.93372017142108477</v>
      </c>
      <c r="W794" s="17"/>
      <c r="AD794" s="17"/>
    </row>
    <row r="795" spans="1:30">
      <c r="A795" s="17">
        <v>793</v>
      </c>
      <c r="B795" s="25">
        <v>2.1726027397260275</v>
      </c>
      <c r="C795" s="90">
        <v>3.1599079301912511E-2</v>
      </c>
      <c r="D795" s="25">
        <v>0.93365130435934462</v>
      </c>
      <c r="W795" s="17"/>
      <c r="AD795" s="17"/>
    </row>
    <row r="796" spans="1:30">
      <c r="A796" s="17">
        <v>794</v>
      </c>
      <c r="B796" s="25">
        <v>2.1753424657534248</v>
      </c>
      <c r="C796" s="90">
        <v>3.159317361492002E-2</v>
      </c>
      <c r="D796" s="25">
        <v>0.93358247258759552</v>
      </c>
      <c r="W796" s="17"/>
      <c r="AD796" s="17"/>
    </row>
    <row r="797" spans="1:30">
      <c r="A797" s="17">
        <v>795</v>
      </c>
      <c r="B797" s="25">
        <v>2.1780821917808217</v>
      </c>
      <c r="C797" s="90">
        <v>3.1587267927927536E-2</v>
      </c>
      <c r="D797" s="25">
        <v>0.93351367609878122</v>
      </c>
      <c r="W797" s="17"/>
      <c r="AD797" s="17"/>
    </row>
    <row r="798" spans="1:30">
      <c r="A798" s="17">
        <v>796</v>
      </c>
      <c r="B798" s="25">
        <v>2.1808219178082191</v>
      </c>
      <c r="C798" s="90">
        <v>3.1581362240935044E-2</v>
      </c>
      <c r="D798" s="25">
        <v>0.93344491488584935</v>
      </c>
      <c r="W798" s="17"/>
      <c r="AD798" s="17"/>
    </row>
    <row r="799" spans="1:30">
      <c r="A799" s="17">
        <v>797</v>
      </c>
      <c r="B799" s="25">
        <v>2.1835616438356165</v>
      </c>
      <c r="C799" s="90">
        <v>3.1575456553942553E-2</v>
      </c>
      <c r="D799" s="25">
        <v>0.93337618894175134</v>
      </c>
      <c r="W799" s="17"/>
      <c r="AD799" s="17"/>
    </row>
    <row r="800" spans="1:30">
      <c r="A800" s="17">
        <v>798</v>
      </c>
      <c r="B800" s="25">
        <v>2.1863013698630138</v>
      </c>
      <c r="C800" s="90">
        <v>3.1569550866950069E-2</v>
      </c>
      <c r="D800" s="25">
        <v>0.93330749825944281</v>
      </c>
      <c r="W800" s="17"/>
      <c r="AD800" s="17"/>
    </row>
    <row r="801" spans="1:30">
      <c r="A801" s="17">
        <v>799</v>
      </c>
      <c r="B801" s="25">
        <v>2.1890410958904107</v>
      </c>
      <c r="C801" s="90">
        <v>3.1563645179957578E-2</v>
      </c>
      <c r="D801" s="25">
        <v>0.9332388428318833</v>
      </c>
      <c r="W801" s="17"/>
      <c r="AD801" s="17"/>
    </row>
    <row r="802" spans="1:30">
      <c r="A802" s="17">
        <v>800</v>
      </c>
      <c r="B802" s="25">
        <v>2.1917808219178081</v>
      </c>
      <c r="C802" s="90">
        <v>3.1557739492965094E-2</v>
      </c>
      <c r="D802" s="25">
        <v>0.93317022265203609</v>
      </c>
      <c r="W802" s="17"/>
      <c r="AD802" s="17"/>
    </row>
    <row r="803" spans="1:30">
      <c r="A803" s="17">
        <v>801</v>
      </c>
      <c r="B803" s="25">
        <v>2.1945205479452055</v>
      </c>
      <c r="C803" s="90">
        <v>3.1551833805972603E-2</v>
      </c>
      <c r="D803" s="25">
        <v>0.93310163771286858</v>
      </c>
      <c r="W803" s="17"/>
      <c r="AD803" s="17"/>
    </row>
    <row r="804" spans="1:30">
      <c r="A804" s="17">
        <v>802</v>
      </c>
      <c r="B804" s="25">
        <v>2.1972602739726028</v>
      </c>
      <c r="C804" s="90">
        <v>3.1545928118980111E-2</v>
      </c>
      <c r="D804" s="25">
        <v>0.93303308800735196</v>
      </c>
      <c r="W804" s="17"/>
      <c r="AD804" s="17"/>
    </row>
    <row r="805" spans="1:30">
      <c r="A805" s="17">
        <v>803</v>
      </c>
      <c r="B805" s="25">
        <v>2.2000000000000002</v>
      </c>
      <c r="C805" s="90">
        <v>3.1540022431987627E-2</v>
      </c>
      <c r="D805" s="25">
        <v>0.93296457352846163</v>
      </c>
      <c r="W805" s="17"/>
      <c r="AD805" s="17"/>
    </row>
    <row r="806" spans="1:30">
      <c r="A806" s="17">
        <v>804</v>
      </c>
      <c r="B806" s="25">
        <v>2.2027397260273971</v>
      </c>
      <c r="C806" s="90">
        <v>3.1534116744995136E-2</v>
      </c>
      <c r="D806" s="25">
        <v>0.93289609426917663</v>
      </c>
      <c r="W806" s="17"/>
      <c r="AD806" s="17"/>
    </row>
    <row r="807" spans="1:30">
      <c r="A807" s="17">
        <v>805</v>
      </c>
      <c r="B807" s="25">
        <v>2.2054794520547945</v>
      </c>
      <c r="C807" s="90">
        <v>3.1528211058002652E-2</v>
      </c>
      <c r="D807" s="25">
        <v>0.93282765022248004</v>
      </c>
      <c r="W807" s="17"/>
      <c r="AD807" s="17"/>
    </row>
    <row r="808" spans="1:30">
      <c r="A808" s="17">
        <v>806</v>
      </c>
      <c r="B808" s="25">
        <v>2.2082191780821918</v>
      </c>
      <c r="C808" s="90">
        <v>3.1522305371010161E-2</v>
      </c>
      <c r="D808" s="25">
        <v>0.93275924138135891</v>
      </c>
      <c r="W808" s="17"/>
      <c r="AD808" s="17"/>
    </row>
    <row r="809" spans="1:30">
      <c r="A809" s="17">
        <v>807</v>
      </c>
      <c r="B809" s="25">
        <v>2.2109589041095892</v>
      </c>
      <c r="C809" s="90">
        <v>3.1516399684017669E-2</v>
      </c>
      <c r="D809" s="25">
        <v>0.93269086773880416</v>
      </c>
      <c r="W809" s="17"/>
      <c r="AD809" s="17"/>
    </row>
    <row r="810" spans="1:30">
      <c r="A810" s="17">
        <v>808</v>
      </c>
      <c r="B810" s="25">
        <v>2.2136986301369861</v>
      </c>
      <c r="C810" s="90">
        <v>3.1510493997025185E-2</v>
      </c>
      <c r="D810" s="25">
        <v>0.93262252928781075</v>
      </c>
      <c r="W810" s="17"/>
      <c r="AD810" s="17"/>
    </row>
    <row r="811" spans="1:30">
      <c r="A811" s="17">
        <v>809</v>
      </c>
      <c r="B811" s="25">
        <v>2.2164383561643834</v>
      </c>
      <c r="C811" s="90">
        <v>3.1504588310032694E-2</v>
      </c>
      <c r="D811" s="25">
        <v>0.93255422602137739</v>
      </c>
      <c r="W811" s="17"/>
      <c r="AD811" s="17"/>
    </row>
    <row r="812" spans="1:30">
      <c r="A812" s="17">
        <v>810</v>
      </c>
      <c r="B812" s="25">
        <v>2.2191780821917808</v>
      </c>
      <c r="C812" s="90">
        <v>3.149868262304021E-2</v>
      </c>
      <c r="D812" s="25">
        <v>0.93248595793250688</v>
      </c>
      <c r="W812" s="17"/>
      <c r="AD812" s="17"/>
    </row>
    <row r="813" spans="1:30">
      <c r="A813" s="17">
        <v>811</v>
      </c>
      <c r="B813" s="25">
        <v>2.2219178082191782</v>
      </c>
      <c r="C813" s="90">
        <v>3.1492776936047719E-2</v>
      </c>
      <c r="D813" s="25">
        <v>0.93241772501420594</v>
      </c>
      <c r="W813" s="17"/>
      <c r="AD813" s="17"/>
    </row>
    <row r="814" spans="1:30">
      <c r="A814" s="17">
        <v>812</v>
      </c>
      <c r="B814" s="25">
        <v>2.2246575342465755</v>
      </c>
      <c r="C814" s="90">
        <v>3.1486871249055227E-2</v>
      </c>
      <c r="D814" s="25">
        <v>0.93234952725948506</v>
      </c>
      <c r="W814" s="17"/>
      <c r="AD814" s="17"/>
    </row>
    <row r="815" spans="1:30">
      <c r="A815" s="17">
        <v>813</v>
      </c>
      <c r="B815" s="25">
        <v>2.2273972602739724</v>
      </c>
      <c r="C815" s="90">
        <v>3.1480965562062743E-2</v>
      </c>
      <c r="D815" s="25">
        <v>0.93228136466135891</v>
      </c>
      <c r="W815" s="17"/>
      <c r="AD815" s="17"/>
    </row>
    <row r="816" spans="1:30">
      <c r="A816" s="17">
        <v>814</v>
      </c>
      <c r="B816" s="25">
        <v>2.2301369863013698</v>
      </c>
      <c r="C816" s="90">
        <v>3.1475059875070252E-2</v>
      </c>
      <c r="D816" s="25">
        <v>0.93221323721284577</v>
      </c>
      <c r="W816" s="17"/>
      <c r="AD816" s="17"/>
    </row>
    <row r="817" spans="1:30">
      <c r="A817" s="17">
        <v>815</v>
      </c>
      <c r="B817" s="25">
        <v>2.2328767123287672</v>
      </c>
      <c r="C817" s="90">
        <v>3.1469154188077761E-2</v>
      </c>
      <c r="D817" s="25">
        <v>0.93214514490696809</v>
      </c>
      <c r="W817" s="17"/>
      <c r="AD817" s="17"/>
    </row>
    <row r="818" spans="1:30">
      <c r="A818" s="17">
        <v>816</v>
      </c>
      <c r="B818" s="25">
        <v>2.2356164383561645</v>
      </c>
      <c r="C818" s="90">
        <v>3.1463248501085277E-2</v>
      </c>
      <c r="D818" s="25">
        <v>0.93207708773675213</v>
      </c>
      <c r="W818" s="17"/>
      <c r="AD818" s="17"/>
    </row>
    <row r="819" spans="1:30">
      <c r="A819" s="17">
        <v>817</v>
      </c>
      <c r="B819" s="25">
        <v>2.2383561643835614</v>
      </c>
      <c r="C819" s="90">
        <v>3.1457342814092785E-2</v>
      </c>
      <c r="D819" s="25">
        <v>0.93200906569522812</v>
      </c>
      <c r="W819" s="17"/>
      <c r="AD819" s="17"/>
    </row>
    <row r="820" spans="1:30">
      <c r="A820" s="17">
        <v>818</v>
      </c>
      <c r="B820" s="25">
        <v>2.2410958904109588</v>
      </c>
      <c r="C820" s="90">
        <v>3.1451437127100301E-2</v>
      </c>
      <c r="D820" s="25">
        <v>0.9319410787754302</v>
      </c>
      <c r="W820" s="17"/>
      <c r="AD820" s="17"/>
    </row>
    <row r="821" spans="1:30">
      <c r="A821" s="17">
        <v>819</v>
      </c>
      <c r="B821" s="25">
        <v>2.2438356164383562</v>
      </c>
      <c r="C821" s="90">
        <v>3.144553144010781E-2</v>
      </c>
      <c r="D821" s="25">
        <v>0.93187312697039637</v>
      </c>
      <c r="W821" s="17"/>
      <c r="AD821" s="17"/>
    </row>
    <row r="822" spans="1:30">
      <c r="A822" s="17">
        <v>820</v>
      </c>
      <c r="B822" s="25">
        <v>2.2465753424657535</v>
      </c>
      <c r="C822" s="90">
        <v>3.1439625753115319E-2</v>
      </c>
      <c r="D822" s="25">
        <v>0.93180521027316865</v>
      </c>
      <c r="W822" s="17"/>
      <c r="AD822" s="17"/>
    </row>
    <row r="823" spans="1:30">
      <c r="A823" s="17">
        <v>821</v>
      </c>
      <c r="B823" s="25">
        <v>2.2493150684931509</v>
      </c>
      <c r="C823" s="90">
        <v>3.1433720066122835E-2</v>
      </c>
      <c r="D823" s="25">
        <v>0.93173732867679282</v>
      </c>
      <c r="W823" s="17"/>
      <c r="AD823" s="17"/>
    </row>
    <row r="824" spans="1:30">
      <c r="A824" s="17">
        <v>822</v>
      </c>
      <c r="B824" s="25">
        <v>2.2520547945205478</v>
      </c>
      <c r="C824" s="90">
        <v>3.1427814379130344E-2</v>
      </c>
      <c r="D824" s="25">
        <v>0.93166948217431877</v>
      </c>
      <c r="W824" s="17"/>
      <c r="AD824" s="17"/>
    </row>
    <row r="825" spans="1:30">
      <c r="A825" s="17">
        <v>823</v>
      </c>
      <c r="B825" s="25">
        <v>2.2547945205479452</v>
      </c>
      <c r="C825" s="90">
        <v>3.1421908692137859E-2</v>
      </c>
      <c r="D825" s="25">
        <v>0.93160167075880018</v>
      </c>
      <c r="W825" s="17"/>
      <c r="AD825" s="17"/>
    </row>
    <row r="826" spans="1:30">
      <c r="A826" s="17">
        <v>824</v>
      </c>
      <c r="B826" s="25">
        <v>2.2575342465753425</v>
      </c>
      <c r="C826" s="90">
        <v>3.1416003005145368E-2</v>
      </c>
      <c r="D826" s="25">
        <v>0.93153389442329471</v>
      </c>
      <c r="W826" s="17"/>
      <c r="AD826" s="17"/>
    </row>
    <row r="827" spans="1:30">
      <c r="A827" s="17">
        <v>825</v>
      </c>
      <c r="B827" s="25">
        <v>2.2602739726027399</v>
      </c>
      <c r="C827" s="90">
        <v>3.1410097318152877E-2</v>
      </c>
      <c r="D827" s="25">
        <v>0.93146615316086379</v>
      </c>
      <c r="W827" s="17"/>
      <c r="AD827" s="17"/>
    </row>
    <row r="828" spans="1:30">
      <c r="A828" s="17">
        <v>826</v>
      </c>
      <c r="B828" s="25">
        <v>2.2630136986301368</v>
      </c>
      <c r="C828" s="90">
        <v>3.1404191631160393E-2</v>
      </c>
      <c r="D828" s="25">
        <v>0.93139844696457286</v>
      </c>
      <c r="W828" s="17"/>
      <c r="AD828" s="17"/>
    </row>
    <row r="829" spans="1:30">
      <c r="A829" s="17">
        <v>827</v>
      </c>
      <c r="B829" s="25">
        <v>2.2657534246575342</v>
      </c>
      <c r="C829" s="90">
        <v>3.1398285944167902E-2</v>
      </c>
      <c r="D829" s="25">
        <v>0.93133077582749135</v>
      </c>
      <c r="W829" s="17"/>
      <c r="AD829" s="17"/>
    </row>
    <row r="830" spans="1:30">
      <c r="A830" s="17">
        <v>828</v>
      </c>
      <c r="B830" s="25">
        <v>2.2684931506849315</v>
      </c>
      <c r="C830" s="90">
        <v>3.139238025717541E-2</v>
      </c>
      <c r="D830" s="25">
        <v>0.93126313974269248</v>
      </c>
      <c r="W830" s="17"/>
      <c r="AD830" s="17"/>
    </row>
    <row r="831" spans="1:30">
      <c r="A831" s="17">
        <v>829</v>
      </c>
      <c r="B831" s="25">
        <v>2.2712328767123289</v>
      </c>
      <c r="C831" s="90">
        <v>3.1386474570182926E-2</v>
      </c>
      <c r="D831" s="25">
        <v>0.93119553870325333</v>
      </c>
      <c r="W831" s="17"/>
      <c r="AD831" s="17"/>
    </row>
    <row r="832" spans="1:30">
      <c r="A832" s="17">
        <v>830</v>
      </c>
      <c r="B832" s="25">
        <v>2.2739726027397262</v>
      </c>
      <c r="C832" s="90">
        <v>3.1380568883190435E-2</v>
      </c>
      <c r="D832" s="25">
        <v>0.931127972702255</v>
      </c>
      <c r="W832" s="17"/>
      <c r="AD832" s="17"/>
    </row>
    <row r="833" spans="1:30">
      <c r="A833" s="17">
        <v>831</v>
      </c>
      <c r="B833" s="25">
        <v>2.2767123287671232</v>
      </c>
      <c r="C833" s="90">
        <v>3.1374663196197951E-2</v>
      </c>
      <c r="D833" s="25">
        <v>0.93106044173278257</v>
      </c>
      <c r="W833" s="17"/>
      <c r="AD833" s="17"/>
    </row>
    <row r="834" spans="1:30">
      <c r="A834" s="17">
        <v>832</v>
      </c>
      <c r="B834" s="25">
        <v>2.2794520547945205</v>
      </c>
      <c r="C834" s="90">
        <v>3.136875750920546E-2</v>
      </c>
      <c r="D834" s="25">
        <v>0.9309929457879248</v>
      </c>
      <c r="W834" s="17"/>
      <c r="AD834" s="17"/>
    </row>
    <row r="835" spans="1:30">
      <c r="A835" s="17">
        <v>833</v>
      </c>
      <c r="B835" s="25">
        <v>2.2821917808219179</v>
      </c>
      <c r="C835" s="90">
        <v>3.1362851822212968E-2</v>
      </c>
      <c r="D835" s="25">
        <v>0.93092548486077442</v>
      </c>
      <c r="W835" s="17"/>
      <c r="AD835" s="17"/>
    </row>
    <row r="836" spans="1:30">
      <c r="A836" s="17">
        <v>834</v>
      </c>
      <c r="B836" s="25">
        <v>2.2849315068493152</v>
      </c>
      <c r="C836" s="90">
        <v>3.1356946135220484E-2</v>
      </c>
      <c r="D836" s="25">
        <v>0.93085805894442819</v>
      </c>
      <c r="W836" s="17"/>
      <c r="AD836" s="17"/>
    </row>
    <row r="837" spans="1:30">
      <c r="A837" s="17">
        <v>835</v>
      </c>
      <c r="B837" s="25">
        <v>2.2876712328767121</v>
      </c>
      <c r="C837" s="90">
        <v>3.1351040448227993E-2</v>
      </c>
      <c r="D837" s="25">
        <v>0.93079066803198673</v>
      </c>
      <c r="W837" s="17"/>
      <c r="AD837" s="17"/>
    </row>
    <row r="838" spans="1:30">
      <c r="A838" s="17">
        <v>836</v>
      </c>
      <c r="B838" s="25">
        <v>2.2904109589041095</v>
      </c>
      <c r="C838" s="90">
        <v>3.1345134761235509E-2</v>
      </c>
      <c r="D838" s="25">
        <v>0.93072331211655435</v>
      </c>
      <c r="W838" s="17"/>
      <c r="AD838" s="17"/>
    </row>
    <row r="839" spans="1:30">
      <c r="A839" s="17">
        <v>837</v>
      </c>
      <c r="B839" s="25">
        <v>2.2931506849315069</v>
      </c>
      <c r="C839" s="90">
        <v>3.1339229074243018E-2</v>
      </c>
      <c r="D839" s="25">
        <v>0.93065599119123943</v>
      </c>
      <c r="W839" s="17"/>
      <c r="AD839" s="17"/>
    </row>
    <row r="840" spans="1:30">
      <c r="A840" s="17">
        <v>838</v>
      </c>
      <c r="B840" s="25">
        <v>2.2958904109589042</v>
      </c>
      <c r="C840" s="90">
        <v>3.1333323387250527E-2</v>
      </c>
      <c r="D840" s="25">
        <v>0.93058870524915438</v>
      </c>
      <c r="W840" s="17"/>
      <c r="AD840" s="17"/>
    </row>
    <row r="841" spans="1:30">
      <c r="A841" s="17">
        <v>839</v>
      </c>
      <c r="B841" s="25">
        <v>2.2986301369863016</v>
      </c>
      <c r="C841" s="90">
        <v>3.1327417700258042E-2</v>
      </c>
      <c r="D841" s="25">
        <v>0.93052145428341515</v>
      </c>
      <c r="W841" s="17"/>
      <c r="AD841" s="17"/>
    </row>
    <row r="842" spans="1:30">
      <c r="A842" s="17">
        <v>840</v>
      </c>
      <c r="B842" s="25">
        <v>2.3013698630136985</v>
      </c>
      <c r="C842" s="90">
        <v>3.1321512013265551E-2</v>
      </c>
      <c r="D842" s="25">
        <v>0.93045423828714191</v>
      </c>
      <c r="W842" s="17"/>
      <c r="AD842" s="17"/>
    </row>
    <row r="843" spans="1:30">
      <c r="A843" s="17">
        <v>841</v>
      </c>
      <c r="B843" s="25">
        <v>2.3041095890410959</v>
      </c>
      <c r="C843" s="90">
        <v>3.131560632627306E-2</v>
      </c>
      <c r="D843" s="25">
        <v>0.9303870572534586</v>
      </c>
      <c r="W843" s="17"/>
      <c r="AD843" s="17"/>
    </row>
    <row r="844" spans="1:30">
      <c r="A844" s="17">
        <v>842</v>
      </c>
      <c r="B844" s="25">
        <v>2.3068493150684932</v>
      </c>
      <c r="C844" s="90">
        <v>3.1309700639280576E-2</v>
      </c>
      <c r="D844" s="25">
        <v>0.93031991117549306</v>
      </c>
      <c r="W844" s="17"/>
      <c r="AD844" s="17"/>
    </row>
    <row r="845" spans="1:30">
      <c r="A845" s="17">
        <v>843</v>
      </c>
      <c r="B845" s="25">
        <v>2.3095890410958906</v>
      </c>
      <c r="C845" s="90">
        <v>3.1303794952288085E-2</v>
      </c>
      <c r="D845" s="25">
        <v>0.93025280004637689</v>
      </c>
      <c r="W845" s="17"/>
      <c r="AD845" s="17"/>
    </row>
    <row r="846" spans="1:30">
      <c r="A846" s="17">
        <v>844</v>
      </c>
      <c r="B846" s="25">
        <v>2.3123287671232875</v>
      </c>
      <c r="C846" s="90">
        <v>3.12978892652956E-2</v>
      </c>
      <c r="D846" s="25">
        <v>0.93018572385924581</v>
      </c>
      <c r="W846" s="17"/>
      <c r="AD846" s="17"/>
    </row>
    <row r="847" spans="1:30">
      <c r="A847" s="17">
        <v>845</v>
      </c>
      <c r="B847" s="25">
        <v>2.3150684931506849</v>
      </c>
      <c r="C847" s="90">
        <v>3.1291983578303109E-2</v>
      </c>
      <c r="D847" s="25">
        <v>0.93011868260723929</v>
      </c>
      <c r="W847" s="17"/>
      <c r="AD847" s="17"/>
    </row>
    <row r="848" spans="1:30">
      <c r="A848" s="17">
        <v>846</v>
      </c>
      <c r="B848" s="25">
        <v>2.3178082191780822</v>
      </c>
      <c r="C848" s="90">
        <v>3.1286077891310618E-2</v>
      </c>
      <c r="D848" s="25">
        <v>0.93005167628350061</v>
      </c>
      <c r="W848" s="17"/>
      <c r="AD848" s="17"/>
    </row>
    <row r="849" spans="1:30">
      <c r="A849" s="17">
        <v>847</v>
      </c>
      <c r="B849" s="25">
        <v>2.3205479452054796</v>
      </c>
      <c r="C849" s="90">
        <v>3.1280172204318134E-2</v>
      </c>
      <c r="D849" s="25">
        <v>0.92998470488117713</v>
      </c>
      <c r="W849" s="17"/>
      <c r="AD849" s="17"/>
    </row>
    <row r="850" spans="1:30">
      <c r="A850" s="17">
        <v>848</v>
      </c>
      <c r="B850" s="25">
        <v>2.3232876712328765</v>
      </c>
      <c r="C850" s="90">
        <v>3.1274266517325643E-2</v>
      </c>
      <c r="D850" s="25">
        <v>0.92991776839342</v>
      </c>
      <c r="W850" s="17"/>
      <c r="AD850" s="17"/>
    </row>
    <row r="851" spans="1:30">
      <c r="A851" s="17">
        <v>849</v>
      </c>
      <c r="B851" s="25">
        <v>2.3260273972602739</v>
      </c>
      <c r="C851" s="90">
        <v>3.1268360830333158E-2</v>
      </c>
      <c r="D851" s="25">
        <v>0.92985086681338425</v>
      </c>
      <c r="W851" s="17"/>
      <c r="AD851" s="17"/>
    </row>
    <row r="852" spans="1:30">
      <c r="A852" s="17">
        <v>850</v>
      </c>
      <c r="B852" s="25">
        <v>2.3287671232876712</v>
      </c>
      <c r="C852" s="90">
        <v>3.1262455143340667E-2</v>
      </c>
      <c r="D852" s="25">
        <v>0.92978400013422879</v>
      </c>
      <c r="W852" s="17"/>
      <c r="AD852" s="17"/>
    </row>
    <row r="853" spans="1:30">
      <c r="A853" s="17">
        <v>851</v>
      </c>
      <c r="B853" s="25">
        <v>2.3315068493150686</v>
      </c>
      <c r="C853" s="90">
        <v>3.1256549456348176E-2</v>
      </c>
      <c r="D853" s="25">
        <v>0.92971716834911633</v>
      </c>
      <c r="W853" s="17"/>
      <c r="AD853" s="17"/>
    </row>
    <row r="854" spans="1:30">
      <c r="A854" s="17">
        <v>852</v>
      </c>
      <c r="B854" s="25">
        <v>2.3342465753424659</v>
      </c>
      <c r="C854" s="90">
        <v>3.1250643769355692E-2</v>
      </c>
      <c r="D854" s="25">
        <v>0.92965037145121354</v>
      </c>
      <c r="W854" s="17"/>
      <c r="AD854" s="17"/>
    </row>
    <row r="855" spans="1:30">
      <c r="A855" s="17">
        <v>853</v>
      </c>
      <c r="B855" s="25">
        <v>2.3369863013698629</v>
      </c>
      <c r="C855" s="90">
        <v>3.1244738082363201E-2</v>
      </c>
      <c r="D855" s="25">
        <v>0.92958360943369112</v>
      </c>
      <c r="W855" s="17"/>
      <c r="AD855" s="17"/>
    </row>
    <row r="856" spans="1:30">
      <c r="A856" s="17">
        <v>854</v>
      </c>
      <c r="B856" s="25">
        <v>2.3397260273972602</v>
      </c>
      <c r="C856" s="90">
        <v>3.1238832395370713E-2</v>
      </c>
      <c r="D856" s="25">
        <v>0.9295168822897234</v>
      </c>
      <c r="W856" s="17"/>
      <c r="AD856" s="17"/>
    </row>
    <row r="857" spans="1:30">
      <c r="A857" s="17">
        <v>855</v>
      </c>
      <c r="B857" s="25">
        <v>2.3424657534246576</v>
      </c>
      <c r="C857" s="90">
        <v>3.1232926708378225E-2</v>
      </c>
      <c r="D857" s="25">
        <v>0.92945019001248863</v>
      </c>
      <c r="W857" s="17"/>
      <c r="AD857" s="17"/>
    </row>
    <row r="858" spans="1:30">
      <c r="A858" s="17">
        <v>856</v>
      </c>
      <c r="B858" s="25">
        <v>2.3452054794520549</v>
      </c>
      <c r="C858" s="90">
        <v>3.1227021021385738E-2</v>
      </c>
      <c r="D858" s="25">
        <v>0.92938353259516904</v>
      </c>
      <c r="W858" s="17"/>
      <c r="AD858" s="17"/>
    </row>
    <row r="859" spans="1:30">
      <c r="A859" s="17">
        <v>857</v>
      </c>
      <c r="B859" s="25">
        <v>2.3479452054794518</v>
      </c>
      <c r="C859" s="90">
        <v>3.1221115334393246E-2</v>
      </c>
      <c r="D859" s="25">
        <v>0.92931691003095063</v>
      </c>
      <c r="W859" s="17"/>
      <c r="AD859" s="17"/>
    </row>
    <row r="860" spans="1:30">
      <c r="A860" s="17">
        <v>858</v>
      </c>
      <c r="B860" s="25">
        <v>2.3506849315068492</v>
      </c>
      <c r="C860" s="90">
        <v>3.1215209647400759E-2</v>
      </c>
      <c r="D860" s="25">
        <v>0.9292503223130234</v>
      </c>
      <c r="W860" s="17"/>
      <c r="AD860" s="17"/>
    </row>
    <row r="861" spans="1:30">
      <c r="A861" s="17">
        <v>859</v>
      </c>
      <c r="B861" s="25">
        <v>2.3534246575342466</v>
      </c>
      <c r="C861" s="90">
        <v>3.1209303960408271E-2</v>
      </c>
      <c r="D861" s="25">
        <v>0.92918376943458103</v>
      </c>
      <c r="W861" s="17"/>
      <c r="AD861" s="17"/>
    </row>
    <row r="862" spans="1:30">
      <c r="A862" s="17">
        <v>860</v>
      </c>
      <c r="B862" s="25">
        <v>2.3561643835616439</v>
      </c>
      <c r="C862" s="90">
        <v>3.1203398273415783E-2</v>
      </c>
      <c r="D862" s="25">
        <v>0.92911725138882129</v>
      </c>
      <c r="W862" s="17"/>
      <c r="AD862" s="17"/>
    </row>
    <row r="863" spans="1:30">
      <c r="A863" s="17">
        <v>861</v>
      </c>
      <c r="B863" s="25">
        <v>2.3589041095890413</v>
      </c>
      <c r="C863" s="90">
        <v>3.1197492586423292E-2</v>
      </c>
      <c r="D863" s="25">
        <v>0.92905076816894561</v>
      </c>
      <c r="W863" s="17"/>
      <c r="AD863" s="17"/>
    </row>
    <row r="864" spans="1:30">
      <c r="A864" s="17">
        <v>862</v>
      </c>
      <c r="B864" s="25">
        <v>2.3616438356164382</v>
      </c>
      <c r="C864" s="90">
        <v>3.1191586899430804E-2</v>
      </c>
      <c r="D864" s="25">
        <v>0.92898431976815954</v>
      </c>
      <c r="W864" s="17"/>
      <c r="AD864" s="17"/>
    </row>
    <row r="865" spans="1:30">
      <c r="A865" s="17">
        <v>863</v>
      </c>
      <c r="B865" s="25">
        <v>2.3643835616438356</v>
      </c>
      <c r="C865" s="90">
        <v>3.1185681212438317E-2</v>
      </c>
      <c r="D865" s="25">
        <v>0.92891790617967207</v>
      </c>
      <c r="W865" s="17"/>
      <c r="AD865" s="17"/>
    </row>
    <row r="866" spans="1:30">
      <c r="A866" s="17">
        <v>864</v>
      </c>
      <c r="B866" s="25">
        <v>2.3671232876712329</v>
      </c>
      <c r="C866" s="90">
        <v>3.1179775525445829E-2</v>
      </c>
      <c r="D866" s="25">
        <v>0.92885152739669663</v>
      </c>
      <c r="W866" s="17"/>
      <c r="AD866" s="17"/>
    </row>
    <row r="867" spans="1:30">
      <c r="A867" s="17">
        <v>865</v>
      </c>
      <c r="B867" s="25">
        <v>2.3698630136986303</v>
      </c>
      <c r="C867" s="90">
        <v>3.1173869838453341E-2</v>
      </c>
      <c r="D867" s="25">
        <v>0.92878518341244998</v>
      </c>
      <c r="W867" s="17"/>
      <c r="AD867" s="17"/>
    </row>
    <row r="868" spans="1:30">
      <c r="A868" s="17">
        <v>866</v>
      </c>
      <c r="B868" s="25">
        <v>2.3726027397260272</v>
      </c>
      <c r="C868" s="90">
        <v>3.116796415146085E-2</v>
      </c>
      <c r="D868" s="25">
        <v>0.92871887422015309</v>
      </c>
      <c r="W868" s="17"/>
      <c r="AD868" s="17"/>
    </row>
    <row r="869" spans="1:30">
      <c r="A869" s="17">
        <v>867</v>
      </c>
      <c r="B869" s="25">
        <v>2.3753424657534246</v>
      </c>
      <c r="C869" s="90">
        <v>3.1162058464468363E-2</v>
      </c>
      <c r="D869" s="25">
        <v>0.92865259981303061</v>
      </c>
      <c r="W869" s="17"/>
      <c r="AD869" s="17"/>
    </row>
    <row r="870" spans="1:30">
      <c r="A870" s="17">
        <v>868</v>
      </c>
      <c r="B870" s="25">
        <v>2.3780821917808219</v>
      </c>
      <c r="C870" s="90">
        <v>3.1156152777475875E-2</v>
      </c>
      <c r="D870" s="25">
        <v>0.92858636018431118</v>
      </c>
      <c r="W870" s="17"/>
      <c r="AD870" s="17"/>
    </row>
    <row r="871" spans="1:30">
      <c r="A871" s="17">
        <v>869</v>
      </c>
      <c r="B871" s="25">
        <v>2.3808219178082193</v>
      </c>
      <c r="C871" s="90">
        <v>3.1150247090483387E-2</v>
      </c>
      <c r="D871" s="25">
        <v>0.92852015532722709</v>
      </c>
      <c r="W871" s="17"/>
      <c r="AD871" s="17"/>
    </row>
    <row r="872" spans="1:30">
      <c r="A872" s="17">
        <v>870</v>
      </c>
      <c r="B872" s="25">
        <v>2.3835616438356166</v>
      </c>
      <c r="C872" s="90">
        <v>3.1144341403490896E-2</v>
      </c>
      <c r="D872" s="25">
        <v>0.92845398523501488</v>
      </c>
      <c r="W872" s="17"/>
      <c r="AD872" s="17"/>
    </row>
    <row r="873" spans="1:30">
      <c r="A873" s="17">
        <v>871</v>
      </c>
      <c r="B873" s="25">
        <v>2.3863013698630136</v>
      </c>
      <c r="C873" s="90">
        <v>3.1138435716498408E-2</v>
      </c>
      <c r="D873" s="25">
        <v>0.9283878499009145</v>
      </c>
      <c r="W873" s="17"/>
      <c r="AD873" s="17"/>
    </row>
    <row r="874" spans="1:30">
      <c r="A874" s="17">
        <v>872</v>
      </c>
      <c r="B874" s="25">
        <v>2.3890410958904109</v>
      </c>
      <c r="C874" s="90">
        <v>3.1132530029505921E-2</v>
      </c>
      <c r="D874" s="25">
        <v>0.92832174931817002</v>
      </c>
      <c r="W874" s="17"/>
      <c r="AD874" s="17"/>
    </row>
    <row r="875" spans="1:30">
      <c r="A875" s="17">
        <v>873</v>
      </c>
      <c r="B875" s="25">
        <v>2.3917808219178083</v>
      </c>
      <c r="C875" s="90">
        <v>3.1126624342513433E-2</v>
      </c>
      <c r="D875" s="25">
        <v>0.92825568348002929</v>
      </c>
      <c r="W875" s="17"/>
      <c r="AD875" s="17"/>
    </row>
    <row r="876" spans="1:30">
      <c r="A876" s="17">
        <v>874</v>
      </c>
      <c r="B876" s="25">
        <v>2.3945205479452056</v>
      </c>
      <c r="C876" s="90">
        <v>3.1120718655520942E-2</v>
      </c>
      <c r="D876" s="25">
        <v>0.92818965237974405</v>
      </c>
      <c r="W876" s="17"/>
      <c r="AD876" s="17"/>
    </row>
    <row r="877" spans="1:30">
      <c r="A877" s="17">
        <v>875</v>
      </c>
      <c r="B877" s="25">
        <v>2.3972602739726026</v>
      </c>
      <c r="C877" s="90">
        <v>3.1114812968528454E-2</v>
      </c>
      <c r="D877" s="25">
        <v>0.92812365601056979</v>
      </c>
      <c r="W877" s="17"/>
      <c r="AD877" s="17"/>
    </row>
    <row r="878" spans="1:30">
      <c r="A878" s="17">
        <v>876</v>
      </c>
      <c r="B878" s="25">
        <v>2.4</v>
      </c>
      <c r="C878" s="90">
        <v>3.1108907281535966E-2</v>
      </c>
      <c r="D878" s="25">
        <v>0.92805769436576602</v>
      </c>
      <c r="W878" s="17"/>
      <c r="AD878" s="17"/>
    </row>
    <row r="879" spans="1:30">
      <c r="A879" s="17">
        <v>877</v>
      </c>
      <c r="B879" s="25">
        <v>2.4027397260273973</v>
      </c>
      <c r="C879" s="90">
        <v>3.1103001594543479E-2</v>
      </c>
      <c r="D879" s="25">
        <v>0.9279917674385959</v>
      </c>
      <c r="W879" s="17"/>
      <c r="AD879" s="17"/>
    </row>
    <row r="880" spans="1:30">
      <c r="A880" s="17">
        <v>878</v>
      </c>
      <c r="B880" s="25">
        <v>2.4054794520547946</v>
      </c>
      <c r="C880" s="90">
        <v>3.1097095907550991E-2</v>
      </c>
      <c r="D880" s="25">
        <v>0.92792587522232672</v>
      </c>
      <c r="W880" s="17"/>
      <c r="AD880" s="17"/>
    </row>
    <row r="881" spans="1:30">
      <c r="A881" s="17">
        <v>879</v>
      </c>
      <c r="B881" s="25">
        <v>2.408219178082192</v>
      </c>
      <c r="C881" s="90">
        <v>3.10911902205585E-2</v>
      </c>
      <c r="D881" s="25">
        <v>0.92786001771022919</v>
      </c>
      <c r="W881" s="17"/>
      <c r="AD881" s="17"/>
    </row>
    <row r="882" spans="1:30">
      <c r="A882" s="17">
        <v>880</v>
      </c>
      <c r="B882" s="25">
        <v>2.4109589041095889</v>
      </c>
      <c r="C882" s="90">
        <v>3.1085284533566012E-2</v>
      </c>
      <c r="D882" s="25">
        <v>0.92779419489557835</v>
      </c>
      <c r="W882" s="17"/>
      <c r="AD882" s="17"/>
    </row>
    <row r="883" spans="1:30">
      <c r="A883" s="17">
        <v>881</v>
      </c>
      <c r="B883" s="25">
        <v>2.4136986301369863</v>
      </c>
      <c r="C883" s="90">
        <v>3.1079378846573524E-2</v>
      </c>
      <c r="D883" s="25">
        <v>0.9277284067716528</v>
      </c>
      <c r="W883" s="17"/>
      <c r="AD883" s="17"/>
    </row>
    <row r="884" spans="1:30">
      <c r="A884" s="17">
        <v>882</v>
      </c>
      <c r="B884" s="25">
        <v>2.4164383561643836</v>
      </c>
      <c r="C884" s="90">
        <v>3.1073473159581037E-2</v>
      </c>
      <c r="D884" s="25">
        <v>0.92766265333173492</v>
      </c>
      <c r="W884" s="17"/>
      <c r="AD884" s="17"/>
    </row>
    <row r="885" spans="1:30">
      <c r="A885" s="17">
        <v>883</v>
      </c>
      <c r="B885" s="25">
        <v>2.419178082191781</v>
      </c>
      <c r="C885" s="90">
        <v>3.1067567472588545E-2</v>
      </c>
      <c r="D885" s="25">
        <v>0.92759693456911119</v>
      </c>
      <c r="W885" s="17"/>
      <c r="AD885" s="17"/>
    </row>
    <row r="886" spans="1:30">
      <c r="A886" s="17">
        <v>884</v>
      </c>
      <c r="B886" s="25">
        <v>2.4219178082191779</v>
      </c>
      <c r="C886" s="90">
        <v>3.1061661785596058E-2</v>
      </c>
      <c r="D886" s="25">
        <v>0.92753125047707174</v>
      </c>
      <c r="W886" s="17"/>
      <c r="AD886" s="17"/>
    </row>
    <row r="887" spans="1:30">
      <c r="A887" s="17">
        <v>885</v>
      </c>
      <c r="B887" s="25">
        <v>2.4246575342465753</v>
      </c>
      <c r="C887" s="90">
        <v>3.105575609860357E-2</v>
      </c>
      <c r="D887" s="25">
        <v>0.92746560104891052</v>
      </c>
      <c r="W887" s="17"/>
      <c r="AD887" s="17"/>
    </row>
    <row r="888" spans="1:30">
      <c r="A888" s="17">
        <v>886</v>
      </c>
      <c r="B888" s="25">
        <v>2.4273972602739726</v>
      </c>
      <c r="C888" s="90">
        <v>3.1049850411611082E-2</v>
      </c>
      <c r="D888" s="25">
        <v>0.92739998627792553</v>
      </c>
      <c r="W888" s="17"/>
      <c r="AD888" s="17"/>
    </row>
    <row r="889" spans="1:30">
      <c r="A889" s="17">
        <v>887</v>
      </c>
      <c r="B889" s="25">
        <v>2.43013698630137</v>
      </c>
      <c r="C889" s="90">
        <v>3.1043944724618595E-2</v>
      </c>
      <c r="D889" s="25">
        <v>0.92733440615741847</v>
      </c>
      <c r="W889" s="17"/>
      <c r="AD889" s="17"/>
    </row>
    <row r="890" spans="1:30">
      <c r="A890" s="17">
        <v>888</v>
      </c>
      <c r="B890" s="25">
        <v>2.4328767123287673</v>
      </c>
      <c r="C890" s="90">
        <v>3.1038039037626104E-2</v>
      </c>
      <c r="D890" s="25">
        <v>0.92726886068069481</v>
      </c>
      <c r="W890" s="17"/>
      <c r="AD890" s="17"/>
    </row>
    <row r="891" spans="1:30">
      <c r="A891" s="17">
        <v>889</v>
      </c>
      <c r="B891" s="25">
        <v>2.4356164383561643</v>
      </c>
      <c r="C891" s="90">
        <v>3.1032133350633616E-2</v>
      </c>
      <c r="D891" s="25">
        <v>0.9272033498410639</v>
      </c>
      <c r="W891" s="17"/>
      <c r="AD891" s="17"/>
    </row>
    <row r="892" spans="1:30">
      <c r="A892" s="17">
        <v>890</v>
      </c>
      <c r="B892" s="25">
        <v>2.4383561643835616</v>
      </c>
      <c r="C892" s="90">
        <v>3.1026227663641128E-2</v>
      </c>
      <c r="D892" s="25">
        <v>0.92713787363183897</v>
      </c>
      <c r="W892" s="17"/>
      <c r="AD892" s="17"/>
    </row>
    <row r="893" spans="1:30">
      <c r="A893" s="17">
        <v>891</v>
      </c>
      <c r="B893" s="25">
        <v>2.441095890410959</v>
      </c>
      <c r="C893" s="90">
        <v>3.102032197664864E-2</v>
      </c>
      <c r="D893" s="25">
        <v>0.92707243204633716</v>
      </c>
      <c r="W893" s="17"/>
      <c r="AD893" s="17"/>
    </row>
    <row r="894" spans="1:30">
      <c r="A894" s="17">
        <v>892</v>
      </c>
      <c r="B894" s="25">
        <v>2.4438356164383563</v>
      </c>
      <c r="C894" s="90">
        <v>3.1014416289656149E-2</v>
      </c>
      <c r="D894" s="25">
        <v>0.92700702507787924</v>
      </c>
      <c r="W894" s="17"/>
      <c r="AD894" s="17"/>
    </row>
    <row r="895" spans="1:30">
      <c r="A895" s="17">
        <v>893</v>
      </c>
      <c r="B895" s="25">
        <v>2.4465753424657533</v>
      </c>
      <c r="C895" s="90">
        <v>3.1008510602663662E-2</v>
      </c>
      <c r="D895" s="25">
        <v>0.92694165271979001</v>
      </c>
      <c r="W895" s="17"/>
      <c r="AD895" s="17"/>
    </row>
    <row r="896" spans="1:30">
      <c r="A896" s="17">
        <v>894</v>
      </c>
      <c r="B896" s="25">
        <v>2.4493150684931506</v>
      </c>
      <c r="C896" s="90">
        <v>3.1002604915671174E-2</v>
      </c>
      <c r="D896" s="25">
        <v>0.92687631496539802</v>
      </c>
      <c r="W896" s="17"/>
      <c r="AD896" s="17"/>
    </row>
    <row r="897" spans="1:30">
      <c r="A897" s="17">
        <v>895</v>
      </c>
      <c r="B897" s="25">
        <v>2.452054794520548</v>
      </c>
      <c r="C897" s="90">
        <v>3.0996699228678686E-2</v>
      </c>
      <c r="D897" s="25">
        <v>0.92681101180803549</v>
      </c>
      <c r="W897" s="17"/>
      <c r="AD897" s="17"/>
    </row>
    <row r="898" spans="1:30">
      <c r="A898" s="17">
        <v>896</v>
      </c>
      <c r="B898" s="25">
        <v>2.4547945205479453</v>
      </c>
      <c r="C898" s="90">
        <v>3.0990793541686195E-2</v>
      </c>
      <c r="D898" s="25">
        <v>0.92674574324103876</v>
      </c>
      <c r="W898" s="17"/>
      <c r="AD898" s="17"/>
    </row>
    <row r="899" spans="1:30">
      <c r="A899" s="17">
        <v>897</v>
      </c>
      <c r="B899" s="25">
        <v>2.4575342465753423</v>
      </c>
      <c r="C899" s="90">
        <v>3.0984887854693707E-2</v>
      </c>
      <c r="D899" s="25">
        <v>0.92668050925774781</v>
      </c>
      <c r="W899" s="17"/>
      <c r="AD899" s="17"/>
    </row>
    <row r="900" spans="1:30">
      <c r="A900" s="17">
        <v>898</v>
      </c>
      <c r="B900" s="25">
        <v>2.4602739726027396</v>
      </c>
      <c r="C900" s="90">
        <v>3.097898216770122E-2</v>
      </c>
      <c r="D900" s="25">
        <v>0.92661530985150653</v>
      </c>
      <c r="W900" s="17"/>
      <c r="AD900" s="17"/>
    </row>
    <row r="901" spans="1:30">
      <c r="A901" s="17">
        <v>899</v>
      </c>
      <c r="B901" s="25">
        <v>2.463013698630137</v>
      </c>
      <c r="C901" s="90">
        <v>3.0973076480708732E-2</v>
      </c>
      <c r="D901" s="25">
        <v>0.92655014501566269</v>
      </c>
      <c r="W901" s="17"/>
      <c r="AD901" s="17"/>
    </row>
    <row r="902" spans="1:30">
      <c r="A902" s="17">
        <v>900</v>
      </c>
      <c r="B902" s="25">
        <v>2.4657534246575343</v>
      </c>
      <c r="C902" s="90">
        <v>3.0967170793716244E-2</v>
      </c>
      <c r="D902" s="25">
        <v>0.92648501474356748</v>
      </c>
      <c r="W902" s="17"/>
      <c r="AD902" s="17"/>
    </row>
    <row r="903" spans="1:30">
      <c r="A903" s="17">
        <v>901</v>
      </c>
      <c r="B903" s="25">
        <v>2.4684931506849317</v>
      </c>
      <c r="C903" s="90">
        <v>3.0961265106723753E-2</v>
      </c>
      <c r="D903" s="25">
        <v>0.92641991902857657</v>
      </c>
      <c r="W903" s="17"/>
      <c r="AD903" s="17"/>
    </row>
    <row r="904" spans="1:30">
      <c r="A904" s="17">
        <v>902</v>
      </c>
      <c r="B904" s="25">
        <v>2.4712328767123286</v>
      </c>
      <c r="C904" s="90">
        <v>3.0955359419731265E-2</v>
      </c>
      <c r="D904" s="25">
        <v>0.92635485786404892</v>
      </c>
      <c r="W904" s="17"/>
      <c r="AD904" s="17"/>
    </row>
    <row r="905" spans="1:30">
      <c r="A905" s="17">
        <v>903</v>
      </c>
      <c r="B905" s="25">
        <v>2.473972602739726</v>
      </c>
      <c r="C905" s="90">
        <v>3.0949453732738778E-2</v>
      </c>
      <c r="D905" s="25">
        <v>0.92628983124334752</v>
      </c>
      <c r="W905" s="17"/>
      <c r="AD905" s="17"/>
    </row>
    <row r="906" spans="1:30">
      <c r="A906" s="17">
        <v>904</v>
      </c>
      <c r="B906" s="25">
        <v>2.4767123287671233</v>
      </c>
      <c r="C906" s="90">
        <v>3.094354804574629E-2</v>
      </c>
      <c r="D906" s="25">
        <v>0.92622483915983922</v>
      </c>
      <c r="W906" s="17"/>
      <c r="AD906" s="17"/>
    </row>
    <row r="907" spans="1:30">
      <c r="A907" s="17">
        <v>905</v>
      </c>
      <c r="B907" s="25">
        <v>2.4794520547945207</v>
      </c>
      <c r="C907" s="90">
        <v>3.0937642358753799E-2</v>
      </c>
      <c r="D907" s="25">
        <v>0.92615988160689455</v>
      </c>
      <c r="W907" s="17"/>
      <c r="AD907" s="17"/>
    </row>
    <row r="908" spans="1:30">
      <c r="A908" s="17">
        <v>906</v>
      </c>
      <c r="B908" s="25">
        <v>2.4821917808219176</v>
      </c>
      <c r="C908" s="90">
        <v>3.0931736671761311E-2</v>
      </c>
      <c r="D908" s="25">
        <v>0.92609495857788804</v>
      </c>
      <c r="W908" s="17"/>
      <c r="AD908" s="17"/>
    </row>
    <row r="909" spans="1:30">
      <c r="A909" s="17">
        <v>907</v>
      </c>
      <c r="B909" s="25">
        <v>2.484931506849315</v>
      </c>
      <c r="C909" s="90">
        <v>3.0925830984768823E-2</v>
      </c>
      <c r="D909" s="25">
        <v>0.92603007006619775</v>
      </c>
      <c r="W909" s="17"/>
      <c r="AD909" s="17"/>
    </row>
    <row r="910" spans="1:30">
      <c r="A910" s="17">
        <v>908</v>
      </c>
      <c r="B910" s="25">
        <v>2.4876712328767123</v>
      </c>
      <c r="C910" s="90">
        <v>3.0919925297776336E-2</v>
      </c>
      <c r="D910" s="25">
        <v>0.92596521606520588</v>
      </c>
      <c r="W910" s="17"/>
      <c r="AD910" s="17"/>
    </row>
    <row r="911" spans="1:30">
      <c r="A911" s="17">
        <v>909</v>
      </c>
      <c r="B911" s="25">
        <v>2.4904109589041097</v>
      </c>
      <c r="C911" s="90">
        <v>3.0914019610783848E-2</v>
      </c>
      <c r="D911" s="25">
        <v>0.92590039656829826</v>
      </c>
      <c r="W911" s="17"/>
      <c r="AD911" s="17"/>
    </row>
    <row r="912" spans="1:30">
      <c r="A912" s="17">
        <v>910</v>
      </c>
      <c r="B912" s="25">
        <v>2.493150684931507</v>
      </c>
      <c r="C912" s="90">
        <v>3.0908113923791357E-2</v>
      </c>
      <c r="D912" s="25">
        <v>0.92583561156886462</v>
      </c>
      <c r="W912" s="17"/>
      <c r="AD912" s="17"/>
    </row>
    <row r="913" spans="1:30">
      <c r="A913" s="17">
        <v>911</v>
      </c>
      <c r="B913" s="25">
        <v>2.495890410958904</v>
      </c>
      <c r="C913" s="90">
        <v>3.0902208236798869E-2</v>
      </c>
      <c r="D913" s="25">
        <v>0.92577086106029838</v>
      </c>
      <c r="W913" s="17"/>
      <c r="AD913" s="17"/>
    </row>
    <row r="914" spans="1:30">
      <c r="A914" s="17">
        <v>912</v>
      </c>
      <c r="B914" s="25">
        <v>2.4986301369863013</v>
      </c>
      <c r="C914" s="90">
        <v>3.0896302549806381E-2</v>
      </c>
      <c r="D914" s="25">
        <v>0.9257061450359968</v>
      </c>
      <c r="W914" s="17"/>
      <c r="AD914" s="17"/>
    </row>
    <row r="915" spans="1:30">
      <c r="A915" s="17">
        <v>913</v>
      </c>
      <c r="B915" s="25">
        <v>2.5013698630136987</v>
      </c>
      <c r="C915" s="90">
        <v>3.0890396862813894E-2</v>
      </c>
      <c r="D915" s="25">
        <v>0.92564146348936116</v>
      </c>
      <c r="W915" s="17"/>
      <c r="AD915" s="17"/>
    </row>
    <row r="916" spans="1:30">
      <c r="A916" s="17">
        <v>914</v>
      </c>
      <c r="B916" s="25">
        <v>2.504109589041096</v>
      </c>
      <c r="C916" s="90">
        <v>3.0884491175821403E-2</v>
      </c>
      <c r="D916" s="25">
        <v>0.92557681641379619</v>
      </c>
      <c r="W916" s="17"/>
      <c r="AD916" s="17"/>
    </row>
    <row r="917" spans="1:30">
      <c r="A917" s="17">
        <v>915</v>
      </c>
      <c r="B917" s="25">
        <v>2.506849315068493</v>
      </c>
      <c r="C917" s="90">
        <v>3.0878585488828915E-2</v>
      </c>
      <c r="D917" s="25">
        <v>0.92551220380271071</v>
      </c>
      <c r="W917" s="17"/>
      <c r="AD917" s="17"/>
    </row>
    <row r="918" spans="1:30">
      <c r="A918" s="17">
        <v>916</v>
      </c>
      <c r="B918" s="25">
        <v>2.5095890410958903</v>
      </c>
      <c r="C918" s="90">
        <v>3.0872679801836427E-2</v>
      </c>
      <c r="D918" s="25">
        <v>0.92544762564951732</v>
      </c>
      <c r="W918" s="17"/>
      <c r="AD918" s="17"/>
    </row>
    <row r="919" spans="1:30">
      <c r="A919" s="17">
        <v>917</v>
      </c>
      <c r="B919" s="25">
        <v>2.5123287671232877</v>
      </c>
      <c r="C919" s="90">
        <v>3.086677411484394E-2</v>
      </c>
      <c r="D919" s="25">
        <v>0.92538308194763219</v>
      </c>
      <c r="W919" s="17"/>
      <c r="AD919" s="17"/>
    </row>
    <row r="920" spans="1:30">
      <c r="A920" s="17">
        <v>918</v>
      </c>
      <c r="B920" s="25">
        <v>2.515068493150685</v>
      </c>
      <c r="C920" s="90">
        <v>3.0860868427851448E-2</v>
      </c>
      <c r="D920" s="25">
        <v>0.92531857269047557</v>
      </c>
      <c r="W920" s="17"/>
      <c r="AD920" s="17"/>
    </row>
    <row r="921" spans="1:30">
      <c r="A921" s="17">
        <v>919</v>
      </c>
      <c r="B921" s="25">
        <v>2.5178082191780824</v>
      </c>
      <c r="C921" s="90">
        <v>3.0854962740858961E-2</v>
      </c>
      <c r="D921" s="25">
        <v>0.9252540978714715</v>
      </c>
      <c r="W921" s="17"/>
      <c r="AD921" s="17"/>
    </row>
    <row r="922" spans="1:30">
      <c r="A922" s="17">
        <v>920</v>
      </c>
      <c r="B922" s="25">
        <v>2.5205479452054793</v>
      </c>
      <c r="C922" s="90">
        <v>3.0849057053866473E-2</v>
      </c>
      <c r="D922" s="25">
        <v>0.92518965748404747</v>
      </c>
      <c r="W922" s="17"/>
      <c r="AD922" s="17"/>
    </row>
    <row r="923" spans="1:30">
      <c r="A923" s="17">
        <v>921</v>
      </c>
      <c r="B923" s="25">
        <v>2.5232876712328767</v>
      </c>
      <c r="C923" s="90">
        <v>3.0843151366873985E-2</v>
      </c>
      <c r="D923" s="25">
        <v>0.92512525152163516</v>
      </c>
      <c r="W923" s="17"/>
      <c r="AD923" s="17"/>
    </row>
    <row r="924" spans="1:30">
      <c r="A924" s="17">
        <v>922</v>
      </c>
      <c r="B924" s="25">
        <v>2.526027397260274</v>
      </c>
      <c r="C924" s="90">
        <v>3.0837245679881498E-2</v>
      </c>
      <c r="D924" s="25">
        <v>0.92506087997767006</v>
      </c>
      <c r="W924" s="17"/>
      <c r="AD924" s="17"/>
    </row>
    <row r="925" spans="1:30">
      <c r="A925" s="17">
        <v>923</v>
      </c>
      <c r="B925" s="25">
        <v>2.5287671232876714</v>
      </c>
      <c r="C925" s="90">
        <v>3.0831339992889006E-2</v>
      </c>
      <c r="D925" s="25">
        <v>0.92499654284559107</v>
      </c>
      <c r="W925" s="17"/>
      <c r="AD925" s="17"/>
    </row>
    <row r="926" spans="1:30">
      <c r="A926" s="17">
        <v>924</v>
      </c>
      <c r="B926" s="25">
        <v>2.5315068493150683</v>
      </c>
      <c r="C926" s="90">
        <v>3.0825434305896519E-2</v>
      </c>
      <c r="D926" s="25">
        <v>0.92493224011884123</v>
      </c>
      <c r="W926" s="17"/>
      <c r="AD926" s="17"/>
    </row>
    <row r="927" spans="1:30">
      <c r="A927" s="17">
        <v>925</v>
      </c>
      <c r="B927" s="25">
        <v>2.5342465753424657</v>
      </c>
      <c r="C927" s="90">
        <v>3.0819528618904031E-2</v>
      </c>
      <c r="D927" s="25">
        <v>0.92486797179086733</v>
      </c>
      <c r="W927" s="17"/>
      <c r="AD927" s="17"/>
    </row>
    <row r="928" spans="1:30">
      <c r="A928" s="17">
        <v>926</v>
      </c>
      <c r="B928" s="25">
        <v>2.536986301369863</v>
      </c>
      <c r="C928" s="90">
        <v>3.0813622931911543E-2</v>
      </c>
      <c r="D928" s="25">
        <v>0.92480373785511982</v>
      </c>
      <c r="W928" s="17"/>
      <c r="AD928" s="17"/>
    </row>
    <row r="929" spans="1:30">
      <c r="A929" s="17">
        <v>927</v>
      </c>
      <c r="B929" s="25">
        <v>2.5397260273972604</v>
      </c>
      <c r="C929" s="90">
        <v>3.0807717244919052E-2</v>
      </c>
      <c r="D929" s="25">
        <v>0.92473953830505307</v>
      </c>
      <c r="W929" s="17"/>
      <c r="AD929" s="17"/>
    </row>
    <row r="930" spans="1:30">
      <c r="A930" s="17">
        <v>928</v>
      </c>
      <c r="B930" s="25">
        <v>2.5424657534246577</v>
      </c>
      <c r="C930" s="90">
        <v>3.0801811557926564E-2</v>
      </c>
      <c r="D930" s="25">
        <v>0.92467537313412518</v>
      </c>
      <c r="W930" s="17"/>
      <c r="AD930" s="17"/>
    </row>
    <row r="931" spans="1:30">
      <c r="A931" s="17">
        <v>929</v>
      </c>
      <c r="B931" s="25">
        <v>2.5452054794520547</v>
      </c>
      <c r="C931" s="90">
        <v>3.0795905870934077E-2</v>
      </c>
      <c r="D931" s="25">
        <v>0.92461124233579806</v>
      </c>
      <c r="W931" s="17"/>
      <c r="AD931" s="17"/>
    </row>
    <row r="932" spans="1:30">
      <c r="A932" s="17">
        <v>930</v>
      </c>
      <c r="B932" s="25">
        <v>2.547945205479452</v>
      </c>
      <c r="C932" s="90">
        <v>3.0790000183941589E-2</v>
      </c>
      <c r="D932" s="25">
        <v>0.92454714590353737</v>
      </c>
      <c r="W932" s="17"/>
      <c r="AD932" s="17"/>
    </row>
    <row r="933" spans="1:30">
      <c r="A933" s="17">
        <v>931</v>
      </c>
      <c r="B933" s="25">
        <v>2.5506849315068494</v>
      </c>
      <c r="C933" s="90">
        <v>3.0784094496949098E-2</v>
      </c>
      <c r="D933" s="25">
        <v>0.92448308383081268</v>
      </c>
      <c r="W933" s="17"/>
      <c r="AD933" s="17"/>
    </row>
    <row r="934" spans="1:30">
      <c r="A934" s="17">
        <v>932</v>
      </c>
      <c r="B934" s="25">
        <v>2.5534246575342467</v>
      </c>
      <c r="C934" s="90">
        <v>3.077818880995661E-2</v>
      </c>
      <c r="D934" s="25">
        <v>0.9244190561110972</v>
      </c>
      <c r="W934" s="17"/>
      <c r="AD934" s="17"/>
    </row>
    <row r="935" spans="1:30">
      <c r="A935" s="17">
        <v>933</v>
      </c>
      <c r="B935" s="25">
        <v>2.5561643835616437</v>
      </c>
      <c r="C935" s="90">
        <v>3.0772283122964122E-2</v>
      </c>
      <c r="D935" s="25">
        <v>0.92435506273786805</v>
      </c>
      <c r="W935" s="17"/>
      <c r="AD935" s="17"/>
    </row>
    <row r="936" spans="1:30">
      <c r="A936" s="17">
        <v>934</v>
      </c>
      <c r="B936" s="25">
        <v>2.558904109589041</v>
      </c>
      <c r="C936" s="90">
        <v>3.0766377435971635E-2</v>
      </c>
      <c r="D936" s="25">
        <v>0.92429110370460599</v>
      </c>
      <c r="W936" s="17"/>
      <c r="AD936" s="17"/>
    </row>
    <row r="937" spans="1:30">
      <c r="A937" s="17">
        <v>935</v>
      </c>
      <c r="B937" s="25">
        <v>2.5616438356164384</v>
      </c>
      <c r="C937" s="90">
        <v>3.0760471748979147E-2</v>
      </c>
      <c r="D937" s="25">
        <v>0.92422717900479567</v>
      </c>
      <c r="W937" s="17"/>
      <c r="AD937" s="17"/>
    </row>
    <row r="938" spans="1:30">
      <c r="A938" s="17">
        <v>936</v>
      </c>
      <c r="B938" s="25">
        <v>2.5643835616438357</v>
      </c>
      <c r="C938" s="90">
        <v>3.0754566061986656E-2</v>
      </c>
      <c r="D938" s="25">
        <v>0.92416328863192565</v>
      </c>
      <c r="W938" s="17"/>
      <c r="AD938" s="17"/>
    </row>
    <row r="939" spans="1:30">
      <c r="A939" s="17">
        <v>937</v>
      </c>
      <c r="B939" s="25">
        <v>2.5671232876712327</v>
      </c>
      <c r="C939" s="90">
        <v>3.0748660374994168E-2</v>
      </c>
      <c r="D939" s="25">
        <v>0.9240994325794879</v>
      </c>
      <c r="W939" s="17"/>
      <c r="AD939" s="17"/>
    </row>
    <row r="940" spans="1:30">
      <c r="A940" s="17">
        <v>938</v>
      </c>
      <c r="B940" s="25">
        <v>2.56986301369863</v>
      </c>
      <c r="C940" s="90">
        <v>3.0742754688001681E-2</v>
      </c>
      <c r="D940" s="25">
        <v>0.92403561084097863</v>
      </c>
      <c r="W940" s="17"/>
      <c r="AD940" s="17"/>
    </row>
    <row r="941" spans="1:30">
      <c r="A941" s="17">
        <v>939</v>
      </c>
      <c r="B941" s="25">
        <v>2.5726027397260274</v>
      </c>
      <c r="C941" s="90">
        <v>3.0736849001009193E-2</v>
      </c>
      <c r="D941" s="25">
        <v>0.92397182340989736</v>
      </c>
      <c r="W941" s="17"/>
      <c r="AD941" s="17"/>
    </row>
    <row r="942" spans="1:30">
      <c r="A942" s="17">
        <v>940</v>
      </c>
      <c r="B942" s="25">
        <v>2.5753424657534247</v>
      </c>
      <c r="C942" s="90">
        <v>3.0730943314016705E-2</v>
      </c>
      <c r="D942" s="25">
        <v>0.92390807027974786</v>
      </c>
      <c r="W942" s="17"/>
      <c r="AD942" s="17"/>
    </row>
    <row r="943" spans="1:30">
      <c r="A943" s="17">
        <v>941</v>
      </c>
      <c r="B943" s="25">
        <v>2.5780821917808221</v>
      </c>
      <c r="C943" s="90">
        <v>3.0725037627024214E-2</v>
      </c>
      <c r="D943" s="25">
        <v>0.92384435144403743</v>
      </c>
      <c r="W943" s="17"/>
      <c r="AD943" s="17"/>
    </row>
    <row r="944" spans="1:30">
      <c r="A944" s="17">
        <v>942</v>
      </c>
      <c r="B944" s="25">
        <v>2.580821917808219</v>
      </c>
      <c r="C944" s="90">
        <v>3.0719131940031726E-2</v>
      </c>
      <c r="D944" s="25">
        <v>0.92378066689627703</v>
      </c>
      <c r="W944" s="17"/>
      <c r="AD944" s="17"/>
    </row>
    <row r="945" spans="1:30">
      <c r="A945" s="17">
        <v>943</v>
      </c>
      <c r="B945" s="25">
        <v>2.5835616438356164</v>
      </c>
      <c r="C945" s="90">
        <v>3.0713226253039239E-2</v>
      </c>
      <c r="D945" s="25">
        <v>0.92371701662998151</v>
      </c>
      <c r="W945" s="17"/>
      <c r="AD945" s="17"/>
    </row>
    <row r="946" spans="1:30">
      <c r="A946" s="17">
        <v>944</v>
      </c>
      <c r="B946" s="25">
        <v>2.5863013698630137</v>
      </c>
      <c r="C946" s="90">
        <v>3.0707320566046751E-2</v>
      </c>
      <c r="D946" s="25">
        <v>0.92365340063866963</v>
      </c>
      <c r="W946" s="17"/>
      <c r="AD946" s="17"/>
    </row>
    <row r="947" spans="1:30">
      <c r="A947" s="17">
        <v>945</v>
      </c>
      <c r="B947" s="25">
        <v>2.5890410958904111</v>
      </c>
      <c r="C947" s="90">
        <v>3.070141487905426E-2</v>
      </c>
      <c r="D947" s="25">
        <v>0.92358981891586378</v>
      </c>
      <c r="W947" s="17"/>
      <c r="AD947" s="17"/>
    </row>
    <row r="948" spans="1:30">
      <c r="A948" s="17">
        <v>946</v>
      </c>
      <c r="B948" s="25">
        <v>2.591780821917808</v>
      </c>
      <c r="C948" s="90">
        <v>3.0695509192061772E-2</v>
      </c>
      <c r="D948" s="25">
        <v>0.92352627145509025</v>
      </c>
      <c r="W948" s="17"/>
      <c r="AD948" s="17"/>
    </row>
    <row r="949" spans="1:30">
      <c r="A949" s="17">
        <v>947</v>
      </c>
      <c r="B949" s="25">
        <v>2.5945205479452054</v>
      </c>
      <c r="C949" s="90">
        <v>3.0689603505069284E-2</v>
      </c>
      <c r="D949" s="25">
        <v>0.92346275824987878</v>
      </c>
      <c r="W949" s="17"/>
      <c r="AD949" s="17"/>
    </row>
    <row r="950" spans="1:30">
      <c r="A950" s="17">
        <v>948</v>
      </c>
      <c r="B950" s="25">
        <v>2.5972602739726027</v>
      </c>
      <c r="C950" s="90">
        <v>3.0683697818076797E-2</v>
      </c>
      <c r="D950" s="25">
        <v>0.92339927929376331</v>
      </c>
      <c r="W950" s="17"/>
      <c r="AD950" s="17"/>
    </row>
    <row r="951" spans="1:30">
      <c r="A951" s="17">
        <v>949</v>
      </c>
      <c r="B951" s="25">
        <v>2.6</v>
      </c>
      <c r="C951" s="90">
        <v>3.0677792131084305E-2</v>
      </c>
      <c r="D951" s="25">
        <v>0.92333583458028123</v>
      </c>
      <c r="W951" s="17"/>
      <c r="AD951" s="17"/>
    </row>
    <row r="952" spans="1:30">
      <c r="A952" s="17">
        <v>950</v>
      </c>
      <c r="B952" s="25">
        <v>2.6027397260273974</v>
      </c>
      <c r="C952" s="90">
        <v>3.0671886444091818E-2</v>
      </c>
      <c r="D952" s="25">
        <v>0.92327242410297383</v>
      </c>
      <c r="W952" s="17"/>
      <c r="AD952" s="17"/>
    </row>
    <row r="953" spans="1:30">
      <c r="A953" s="17">
        <v>951</v>
      </c>
      <c r="B953" s="25">
        <v>2.6054794520547944</v>
      </c>
      <c r="C953" s="90">
        <v>3.066598075709933E-2</v>
      </c>
      <c r="D953" s="25">
        <v>0.92320904785538627</v>
      </c>
      <c r="W953" s="17"/>
      <c r="AD953" s="17"/>
    </row>
    <row r="954" spans="1:30">
      <c r="A954" s="17">
        <v>952</v>
      </c>
      <c r="B954" s="25">
        <v>2.6082191780821917</v>
      </c>
      <c r="C954" s="90">
        <v>3.0660075070106842E-2</v>
      </c>
      <c r="D954" s="25">
        <v>0.92314570583106714</v>
      </c>
      <c r="W954" s="17"/>
      <c r="AD954" s="17"/>
    </row>
    <row r="955" spans="1:30">
      <c r="A955" s="17">
        <v>953</v>
      </c>
      <c r="B955" s="25">
        <v>2.6109589041095891</v>
      </c>
      <c r="C955" s="90">
        <v>3.0654169383114355E-2</v>
      </c>
      <c r="D955" s="25">
        <v>0.92308239802356917</v>
      </c>
      <c r="W955" s="17"/>
      <c r="AD955" s="17"/>
    </row>
    <row r="956" spans="1:30">
      <c r="A956" s="17">
        <v>954</v>
      </c>
      <c r="B956" s="25">
        <v>2.6136986301369864</v>
      </c>
      <c r="C956" s="90">
        <v>3.0648263696121864E-2</v>
      </c>
      <c r="D956" s="25">
        <v>0.92301912442644862</v>
      </c>
      <c r="W956" s="17"/>
      <c r="AD956" s="17"/>
    </row>
    <row r="957" spans="1:30">
      <c r="A957" s="17">
        <v>955</v>
      </c>
      <c r="B957" s="25">
        <v>2.6164383561643834</v>
      </c>
      <c r="C957" s="90">
        <v>3.0642358009129376E-2</v>
      </c>
      <c r="D957" s="25">
        <v>0.92295588503326564</v>
      </c>
      <c r="W957" s="17"/>
      <c r="AD957" s="17"/>
    </row>
    <row r="958" spans="1:30">
      <c r="A958" s="17">
        <v>956</v>
      </c>
      <c r="B958" s="25">
        <v>2.6191780821917807</v>
      </c>
      <c r="C958" s="90">
        <v>3.0636452322136888E-2</v>
      </c>
      <c r="D958" s="25">
        <v>0.92289267983758405</v>
      </c>
      <c r="W958" s="17"/>
      <c r="AD958" s="17"/>
    </row>
    <row r="959" spans="1:30">
      <c r="A959" s="17">
        <v>957</v>
      </c>
      <c r="B959" s="25">
        <v>2.6219178082191781</v>
      </c>
      <c r="C959" s="90">
        <v>3.06305466351444E-2</v>
      </c>
      <c r="D959" s="25">
        <v>0.92282950883297155</v>
      </c>
      <c r="W959" s="17"/>
      <c r="AD959" s="17"/>
    </row>
    <row r="960" spans="1:30">
      <c r="A960" s="17">
        <v>958</v>
      </c>
      <c r="B960" s="25">
        <v>2.6246575342465754</v>
      </c>
      <c r="C960" s="90">
        <v>3.0624640948151909E-2</v>
      </c>
      <c r="D960" s="25">
        <v>0.92276637201299949</v>
      </c>
      <c r="W960" s="17"/>
      <c r="AD960" s="17"/>
    </row>
    <row r="961" spans="1:30">
      <c r="A961" s="17">
        <v>959</v>
      </c>
      <c r="B961" s="25">
        <v>2.6273972602739728</v>
      </c>
      <c r="C961" s="90">
        <v>3.0618735261159422E-2</v>
      </c>
      <c r="D961" s="25">
        <v>0.92270326937124281</v>
      </c>
      <c r="W961" s="17"/>
      <c r="AD961" s="17"/>
    </row>
    <row r="962" spans="1:30">
      <c r="A962" s="17">
        <v>960</v>
      </c>
      <c r="B962" s="25">
        <v>2.6301369863013697</v>
      </c>
      <c r="C962" s="90">
        <v>3.0612829574166934E-2</v>
      </c>
      <c r="D962" s="25">
        <v>0.92264020090128074</v>
      </c>
      <c r="W962" s="17"/>
      <c r="AD962" s="17"/>
    </row>
    <row r="963" spans="1:30">
      <c r="A963" s="17">
        <v>961</v>
      </c>
      <c r="B963" s="25">
        <v>2.6328767123287671</v>
      </c>
      <c r="C963" s="90">
        <v>3.0606923887174446E-2</v>
      </c>
      <c r="D963" s="25">
        <v>0.92257716659669564</v>
      </c>
      <c r="W963" s="17"/>
      <c r="AD963" s="17"/>
    </row>
    <row r="964" spans="1:30">
      <c r="A964" s="17">
        <v>962</v>
      </c>
      <c r="B964" s="25">
        <v>2.6356164383561644</v>
      </c>
      <c r="C964" s="90">
        <v>3.0601018200181955E-2</v>
      </c>
      <c r="D964" s="25">
        <v>0.92251416645107409</v>
      </c>
      <c r="W964" s="17"/>
      <c r="AD964" s="17"/>
    </row>
    <row r="965" spans="1:30">
      <c r="A965" s="17">
        <v>963</v>
      </c>
      <c r="B965" s="25">
        <v>2.6383561643835618</v>
      </c>
      <c r="C965" s="90">
        <v>3.0595112513189467E-2</v>
      </c>
      <c r="D965" s="25">
        <v>0.92245120045800622</v>
      </c>
      <c r="W965" s="17"/>
      <c r="AD965" s="17"/>
    </row>
    <row r="966" spans="1:30">
      <c r="A966" s="17">
        <v>964</v>
      </c>
      <c r="B966" s="25">
        <v>2.6410958904109587</v>
      </c>
      <c r="C966" s="90">
        <v>3.058920682619698E-2</v>
      </c>
      <c r="D966" s="25">
        <v>0.92238826861108603</v>
      </c>
      <c r="W966" s="17"/>
      <c r="AD966" s="17"/>
    </row>
    <row r="967" spans="1:30">
      <c r="A967" s="17">
        <v>965</v>
      </c>
      <c r="B967" s="25">
        <v>2.6438356164383561</v>
      </c>
      <c r="C967" s="90">
        <v>3.0583301139204492E-2</v>
      </c>
      <c r="D967" s="25">
        <v>0.92232537090391087</v>
      </c>
      <c r="W967" s="17"/>
      <c r="AD967" s="17"/>
    </row>
    <row r="968" spans="1:30">
      <c r="A968" s="17">
        <v>966</v>
      </c>
      <c r="B968" s="25">
        <v>2.6465753424657534</v>
      </c>
      <c r="C968" s="90">
        <v>3.0577395452212004E-2</v>
      </c>
      <c r="D968" s="25">
        <v>0.92226250733008253</v>
      </c>
      <c r="W968" s="17"/>
      <c r="AD968" s="17"/>
    </row>
    <row r="969" spans="1:30">
      <c r="A969" s="17">
        <v>967</v>
      </c>
      <c r="B969" s="25">
        <v>2.6493150684931508</v>
      </c>
      <c r="C969" s="90">
        <v>3.0571489765219513E-2</v>
      </c>
      <c r="D969" s="25">
        <v>0.922199677883206</v>
      </c>
      <c r="W969" s="17"/>
      <c r="AD969" s="17"/>
    </row>
    <row r="970" spans="1:30">
      <c r="A970" s="17">
        <v>968</v>
      </c>
      <c r="B970" s="25">
        <v>2.6520547945205482</v>
      </c>
      <c r="C970" s="90">
        <v>3.0565584078227025E-2</v>
      </c>
      <c r="D970" s="25">
        <v>0.92213688255689008</v>
      </c>
      <c r="W970" s="17"/>
      <c r="AD970" s="17"/>
    </row>
    <row r="971" spans="1:30">
      <c r="A971" s="17">
        <v>969</v>
      </c>
      <c r="B971" s="25">
        <v>2.6547945205479451</v>
      </c>
      <c r="C971" s="90">
        <v>3.0559678391234538E-2</v>
      </c>
      <c r="D971" s="25">
        <v>0.92207412134474775</v>
      </c>
      <c r="W971" s="17"/>
      <c r="AD971" s="17"/>
    </row>
    <row r="972" spans="1:30">
      <c r="A972" s="17">
        <v>970</v>
      </c>
      <c r="B972" s="25">
        <v>2.6575342465753424</v>
      </c>
      <c r="C972" s="90">
        <v>3.055377270424205E-2</v>
      </c>
      <c r="D972" s="25">
        <v>0.92201139424039513</v>
      </c>
      <c r="W972" s="17"/>
      <c r="AD972" s="17"/>
    </row>
    <row r="973" spans="1:30">
      <c r="A973" s="17">
        <v>971</v>
      </c>
      <c r="B973" s="25">
        <v>2.6602739726027398</v>
      </c>
      <c r="C973" s="90">
        <v>3.0547867017249559E-2</v>
      </c>
      <c r="D973" s="25">
        <v>0.92194870123745243</v>
      </c>
      <c r="W973" s="17"/>
      <c r="AD973" s="17"/>
    </row>
    <row r="974" spans="1:30">
      <c r="A974" s="17">
        <v>972</v>
      </c>
      <c r="B974" s="25">
        <v>2.6630136986301371</v>
      </c>
      <c r="C974" s="90">
        <v>3.0541961330257071E-2</v>
      </c>
      <c r="D974" s="25">
        <v>0.92188604232954374</v>
      </c>
      <c r="W974" s="17"/>
      <c r="AD974" s="17"/>
    </row>
    <row r="975" spans="1:30">
      <c r="A975" s="17">
        <v>973</v>
      </c>
      <c r="B975" s="25">
        <v>2.6657534246575341</v>
      </c>
      <c r="C975" s="90">
        <v>3.0536055643264583E-2</v>
      </c>
      <c r="D975" s="25">
        <v>0.92182341751029651</v>
      </c>
      <c r="W975" s="17"/>
      <c r="AD975" s="17"/>
    </row>
    <row r="976" spans="1:30">
      <c r="A976" s="17">
        <v>974</v>
      </c>
      <c r="B976" s="25">
        <v>2.6684931506849314</v>
      </c>
      <c r="C976" s="90">
        <v>3.0530149956272096E-2</v>
      </c>
      <c r="D976" s="25">
        <v>0.92176082677334215</v>
      </c>
      <c r="W976" s="17"/>
      <c r="AD976" s="17"/>
    </row>
    <row r="977" spans="1:30">
      <c r="A977" s="17">
        <v>975</v>
      </c>
      <c r="B977" s="25">
        <v>2.6712328767123288</v>
      </c>
      <c r="C977" s="90">
        <v>3.0524244269279605E-2</v>
      </c>
      <c r="D977" s="25">
        <v>0.92169827011231575</v>
      </c>
      <c r="W977" s="17"/>
      <c r="AD977" s="17"/>
    </row>
    <row r="978" spans="1:30">
      <c r="A978" s="17">
        <v>976</v>
      </c>
      <c r="B978" s="25">
        <v>2.6739726027397261</v>
      </c>
      <c r="C978" s="90">
        <v>3.0518338582287117E-2</v>
      </c>
      <c r="D978" s="25">
        <v>0.92163574752085631</v>
      </c>
      <c r="W978" s="17"/>
      <c r="AD978" s="17"/>
    </row>
    <row r="979" spans="1:30">
      <c r="A979" s="17">
        <v>977</v>
      </c>
      <c r="B979" s="25">
        <v>2.6767123287671235</v>
      </c>
      <c r="C979" s="90">
        <v>3.0512432895294629E-2</v>
      </c>
      <c r="D979" s="25">
        <v>0.92157325899260634</v>
      </c>
      <c r="W979" s="17"/>
      <c r="AD979" s="17"/>
    </row>
    <row r="980" spans="1:30">
      <c r="A980" s="17">
        <v>978</v>
      </c>
      <c r="B980" s="25">
        <v>2.6794520547945204</v>
      </c>
      <c r="C980" s="90">
        <v>3.0506527208302141E-2</v>
      </c>
      <c r="D980" s="25">
        <v>0.92151080452121226</v>
      </c>
      <c r="W980" s="17"/>
      <c r="AD980" s="17"/>
    </row>
    <row r="981" spans="1:30">
      <c r="A981" s="17">
        <v>979</v>
      </c>
      <c r="B981" s="25">
        <v>2.6821917808219178</v>
      </c>
      <c r="C981" s="90">
        <v>3.0500621521309654E-2</v>
      </c>
      <c r="D981" s="25">
        <v>0.92144838410032404</v>
      </c>
      <c r="W981" s="17"/>
      <c r="AD981" s="17"/>
    </row>
    <row r="982" spans="1:30">
      <c r="A982" s="17">
        <v>980</v>
      </c>
      <c r="B982" s="25">
        <v>2.6849315068493151</v>
      </c>
      <c r="C982" s="90">
        <v>3.0494715834317163E-2</v>
      </c>
      <c r="D982" s="25">
        <v>0.92138599772359564</v>
      </c>
      <c r="W982" s="17"/>
      <c r="AD982" s="17"/>
    </row>
    <row r="983" spans="1:30">
      <c r="A983" s="17">
        <v>981</v>
      </c>
      <c r="B983" s="25">
        <v>2.6876712328767125</v>
      </c>
      <c r="C983" s="90">
        <v>3.0488810147324675E-2</v>
      </c>
      <c r="D983" s="25">
        <v>0.92132364538468436</v>
      </c>
      <c r="W983" s="17"/>
      <c r="AD983" s="17"/>
    </row>
    <row r="984" spans="1:30">
      <c r="A984" s="17">
        <v>982</v>
      </c>
      <c r="B984" s="25">
        <v>2.6904109589041094</v>
      </c>
      <c r="C984" s="90">
        <v>3.0482904460332187E-2</v>
      </c>
      <c r="D984" s="25">
        <v>0.92126132707725172</v>
      </c>
      <c r="W984" s="17"/>
      <c r="AD984" s="17"/>
    </row>
    <row r="985" spans="1:30">
      <c r="A985" s="17">
        <v>983</v>
      </c>
      <c r="B985" s="25">
        <v>2.6931506849315068</v>
      </c>
      <c r="C985" s="90">
        <v>3.04769987733397E-2</v>
      </c>
      <c r="D985" s="25">
        <v>0.92119904279496279</v>
      </c>
      <c r="W985" s="17"/>
      <c r="AD985" s="17"/>
    </row>
    <row r="986" spans="1:30">
      <c r="A986" s="17">
        <v>984</v>
      </c>
      <c r="B986" s="25">
        <v>2.6958904109589041</v>
      </c>
      <c r="C986" s="90">
        <v>3.0471093086347208E-2</v>
      </c>
      <c r="D986" s="25">
        <v>0.92113679253148606</v>
      </c>
      <c r="W986" s="17"/>
      <c r="AD986" s="17"/>
    </row>
    <row r="987" spans="1:30">
      <c r="A987" s="17">
        <v>985</v>
      </c>
      <c r="B987" s="25">
        <v>2.6986301369863015</v>
      </c>
      <c r="C987" s="90">
        <v>3.0465187399354721E-2</v>
      </c>
      <c r="D987" s="25">
        <v>0.92107457628049405</v>
      </c>
      <c r="W987" s="17"/>
      <c r="AD987" s="17"/>
    </row>
    <row r="988" spans="1:30">
      <c r="A988" s="17">
        <v>986</v>
      </c>
      <c r="B988" s="25">
        <v>2.7013698630136984</v>
      </c>
      <c r="C988" s="90">
        <v>3.0459281712362233E-2</v>
      </c>
      <c r="D988" s="25">
        <v>0.92101239403566326</v>
      </c>
      <c r="W988" s="17"/>
      <c r="AD988" s="17"/>
    </row>
    <row r="989" spans="1:30">
      <c r="A989" s="17">
        <v>987</v>
      </c>
      <c r="B989" s="25">
        <v>2.7041095890410958</v>
      </c>
      <c r="C989" s="90">
        <v>3.0453376025369745E-2</v>
      </c>
      <c r="D989" s="25">
        <v>0.92095024579067331</v>
      </c>
      <c r="W989" s="17"/>
      <c r="AD989" s="17"/>
    </row>
    <row r="990" spans="1:30">
      <c r="A990" s="17">
        <v>988</v>
      </c>
      <c r="B990" s="25">
        <v>2.7068493150684931</v>
      </c>
      <c r="C990" s="90">
        <v>3.0447470338377258E-2</v>
      </c>
      <c r="D990" s="25">
        <v>0.9208881315392079</v>
      </c>
      <c r="W990" s="17"/>
      <c r="AD990" s="17"/>
    </row>
    <row r="991" spans="1:30">
      <c r="A991" s="17">
        <v>989</v>
      </c>
      <c r="B991" s="25">
        <v>2.7095890410958905</v>
      </c>
      <c r="C991" s="90">
        <v>3.0441564651384766E-2</v>
      </c>
      <c r="D991" s="25">
        <v>0.92082605127495454</v>
      </c>
      <c r="W991" s="17"/>
      <c r="AD991" s="17"/>
    </row>
    <row r="992" spans="1:30">
      <c r="A992" s="17">
        <v>990</v>
      </c>
      <c r="B992" s="25">
        <v>2.7123287671232879</v>
      </c>
      <c r="C992" s="90">
        <v>3.0435658964392279E-2</v>
      </c>
      <c r="D992" s="25">
        <v>0.92076400499160438</v>
      </c>
      <c r="W992" s="17"/>
      <c r="AD992" s="17"/>
    </row>
    <row r="993" spans="1:30">
      <c r="A993" s="17">
        <v>991</v>
      </c>
      <c r="B993" s="25">
        <v>2.7150684931506848</v>
      </c>
      <c r="C993" s="90">
        <v>3.0429753277399791E-2</v>
      </c>
      <c r="D993" s="25">
        <v>0.92070199268285202</v>
      </c>
      <c r="W993" s="17"/>
      <c r="AD993" s="17"/>
    </row>
    <row r="994" spans="1:30">
      <c r="A994" s="17">
        <v>992</v>
      </c>
      <c r="B994" s="25">
        <v>2.7178082191780821</v>
      </c>
      <c r="C994" s="90">
        <v>3.0423847590407303E-2</v>
      </c>
      <c r="D994" s="25">
        <v>0.92064001434239628</v>
      </c>
      <c r="W994" s="17"/>
      <c r="AD994" s="17"/>
    </row>
    <row r="995" spans="1:30">
      <c r="A995" s="17">
        <v>993</v>
      </c>
      <c r="B995" s="25">
        <v>2.7205479452054795</v>
      </c>
      <c r="C995" s="90">
        <v>3.0417941903414812E-2</v>
      </c>
      <c r="D995" s="25">
        <v>0.92057806996393932</v>
      </c>
      <c r="W995" s="17"/>
      <c r="AD995" s="17"/>
    </row>
    <row r="996" spans="1:30">
      <c r="A996" s="17">
        <v>994</v>
      </c>
      <c r="B996" s="25">
        <v>2.7232876712328768</v>
      </c>
      <c r="C996" s="90">
        <v>3.0412036216422324E-2</v>
      </c>
      <c r="D996" s="25">
        <v>0.92051615954118715</v>
      </c>
      <c r="W996" s="17"/>
      <c r="AD996" s="17"/>
    </row>
    <row r="997" spans="1:30">
      <c r="A997" s="17">
        <v>995</v>
      </c>
      <c r="B997" s="25">
        <v>2.7260273972602738</v>
      </c>
      <c r="C997" s="90">
        <v>3.0406130529429837E-2</v>
      </c>
      <c r="D997" s="25">
        <v>0.92045428306784949</v>
      </c>
      <c r="W997" s="17"/>
      <c r="AD997" s="17"/>
    </row>
    <row r="998" spans="1:30">
      <c r="A998" s="17">
        <v>996</v>
      </c>
      <c r="B998" s="25">
        <v>2.7287671232876711</v>
      </c>
      <c r="C998" s="90">
        <v>3.0400224842437349E-2</v>
      </c>
      <c r="D998" s="25">
        <v>0.9203924405376398</v>
      </c>
      <c r="W998" s="17"/>
      <c r="AD998" s="17"/>
    </row>
    <row r="999" spans="1:30">
      <c r="A999" s="17">
        <v>997</v>
      </c>
      <c r="B999" s="25">
        <v>2.7315068493150685</v>
      </c>
      <c r="C999" s="90">
        <v>3.0394319155444861E-2</v>
      </c>
      <c r="D999" s="25">
        <v>0.92033063194427522</v>
      </c>
      <c r="W999" s="17"/>
      <c r="AD999" s="17"/>
    </row>
    <row r="1000" spans="1:30">
      <c r="A1000" s="17">
        <v>998</v>
      </c>
      <c r="B1000" s="25">
        <v>2.7342465753424658</v>
      </c>
      <c r="C1000" s="90">
        <v>3.038841346845237E-2</v>
      </c>
      <c r="D1000" s="25">
        <v>0.92026885728147667</v>
      </c>
      <c r="W1000" s="17"/>
      <c r="AD1000" s="17"/>
    </row>
    <row r="1001" spans="1:30">
      <c r="A1001" s="17">
        <v>999</v>
      </c>
      <c r="B1001" s="25">
        <v>2.7369863013698632</v>
      </c>
      <c r="C1001" s="90">
        <v>3.0382507781459882E-2</v>
      </c>
      <c r="D1001" s="25">
        <v>0.92020711654296861</v>
      </c>
      <c r="W1001" s="17"/>
      <c r="AD1001" s="17"/>
    </row>
    <row r="1002" spans="1:30">
      <c r="A1002" s="17">
        <v>1000</v>
      </c>
      <c r="B1002" s="25">
        <v>2.7397260273972601</v>
      </c>
      <c r="C1002" s="90">
        <v>3.0376602094467395E-2</v>
      </c>
      <c r="D1002" s="25">
        <v>0.92014540972247949</v>
      </c>
      <c r="W1002" s="17"/>
      <c r="AD1002" s="17"/>
    </row>
    <row r="1003" spans="1:30">
      <c r="A1003" s="17">
        <v>1001</v>
      </c>
      <c r="B1003" s="25">
        <v>2.7424657534246575</v>
      </c>
      <c r="C1003" s="90">
        <v>3.0370696407474907E-2</v>
      </c>
      <c r="D1003" s="25">
        <v>0.92008373681374134</v>
      </c>
      <c r="W1003" s="17"/>
      <c r="AD1003" s="17"/>
    </row>
    <row r="1004" spans="1:30">
      <c r="A1004" s="17">
        <v>1002</v>
      </c>
      <c r="B1004" s="25">
        <v>2.7452054794520548</v>
      </c>
      <c r="C1004" s="90">
        <v>3.0364790720482416E-2</v>
      </c>
      <c r="D1004" s="25">
        <v>0.92002209781048983</v>
      </c>
      <c r="W1004" s="17"/>
      <c r="AD1004" s="17"/>
    </row>
    <row r="1005" spans="1:30">
      <c r="A1005" s="17">
        <v>1003</v>
      </c>
      <c r="B1005" s="25">
        <v>2.7479452054794522</v>
      </c>
      <c r="C1005" s="90">
        <v>3.0358885033489928E-2</v>
      </c>
      <c r="D1005" s="25">
        <v>0.91996049270646429</v>
      </c>
      <c r="W1005" s="17"/>
      <c r="AD1005" s="17"/>
    </row>
    <row r="1006" spans="1:30">
      <c r="A1006" s="17">
        <v>1004</v>
      </c>
      <c r="B1006" s="25">
        <v>2.7506849315068491</v>
      </c>
      <c r="C1006" s="90">
        <v>3.0352979346497441E-2</v>
      </c>
      <c r="D1006" s="25">
        <v>0.91989892149540808</v>
      </c>
      <c r="W1006" s="17"/>
      <c r="AD1006" s="17"/>
    </row>
    <row r="1007" spans="1:30">
      <c r="A1007" s="17">
        <v>1005</v>
      </c>
      <c r="B1007" s="25">
        <v>2.7534246575342465</v>
      </c>
      <c r="C1007" s="90">
        <v>3.0347073659504953E-2</v>
      </c>
      <c r="D1007" s="25">
        <v>0.91983738417106786</v>
      </c>
      <c r="W1007" s="17"/>
      <c r="AD1007" s="17"/>
    </row>
    <row r="1008" spans="1:30">
      <c r="A1008" s="17">
        <v>1006</v>
      </c>
      <c r="B1008" s="25">
        <v>2.7561643835616438</v>
      </c>
      <c r="C1008" s="90">
        <v>3.0341167972512462E-2</v>
      </c>
      <c r="D1008" s="25">
        <v>0.91977588072719441</v>
      </c>
      <c r="W1008" s="17"/>
      <c r="AD1008" s="17"/>
    </row>
    <row r="1009" spans="1:30">
      <c r="A1009" s="17">
        <v>1007</v>
      </c>
      <c r="B1009" s="25">
        <v>2.7589041095890412</v>
      </c>
      <c r="C1009" s="90">
        <v>3.0335262285519974E-2</v>
      </c>
      <c r="D1009" s="25">
        <v>0.91971441115754182</v>
      </c>
      <c r="W1009" s="17"/>
      <c r="AD1009" s="17"/>
    </row>
    <row r="1010" spans="1:30">
      <c r="A1010" s="17">
        <v>1008</v>
      </c>
      <c r="B1010" s="25">
        <v>2.7616438356164386</v>
      </c>
      <c r="C1010" s="90">
        <v>3.0329356598527486E-2</v>
      </c>
      <c r="D1010" s="25">
        <v>0.91965297545586822</v>
      </c>
      <c r="W1010" s="17"/>
      <c r="AD1010" s="17"/>
    </row>
    <row r="1011" spans="1:30">
      <c r="A1011" s="17">
        <v>1009</v>
      </c>
      <c r="B1011" s="25">
        <v>2.7643835616438355</v>
      </c>
      <c r="C1011" s="90">
        <v>3.0323450911534999E-2</v>
      </c>
      <c r="D1011" s="25">
        <v>0.91959157361593524</v>
      </c>
      <c r="W1011" s="17"/>
      <c r="AD1011" s="17"/>
    </row>
    <row r="1012" spans="1:30">
      <c r="A1012" s="17">
        <v>1010</v>
      </c>
      <c r="B1012" s="25">
        <v>2.7671232876712328</v>
      </c>
      <c r="C1012" s="90">
        <v>3.0317545224542511E-2</v>
      </c>
      <c r="D1012" s="25">
        <v>0.91953020563150822</v>
      </c>
      <c r="W1012" s="17"/>
      <c r="AD1012" s="17"/>
    </row>
    <row r="1013" spans="1:30">
      <c r="A1013" s="17">
        <v>1011</v>
      </c>
      <c r="B1013" s="25">
        <v>2.7698630136986302</v>
      </c>
      <c r="C1013" s="90">
        <v>3.031163953755002E-2</v>
      </c>
      <c r="D1013" s="25">
        <v>0.91946887149635625</v>
      </c>
      <c r="W1013" s="17"/>
      <c r="AD1013" s="17"/>
    </row>
    <row r="1014" spans="1:30">
      <c r="A1014" s="17">
        <v>1012</v>
      </c>
      <c r="B1014" s="25">
        <v>2.7726027397260276</v>
      </c>
      <c r="C1014" s="90">
        <v>3.0305733850557532E-2</v>
      </c>
      <c r="D1014" s="25">
        <v>0.91940757120425221</v>
      </c>
      <c r="W1014" s="17"/>
      <c r="AD1014" s="17"/>
    </row>
    <row r="1015" spans="1:30">
      <c r="A1015" s="17">
        <v>1013</v>
      </c>
      <c r="B1015" s="25">
        <v>2.7753424657534245</v>
      </c>
      <c r="C1015" s="90">
        <v>3.0299828163565044E-2</v>
      </c>
      <c r="D1015" s="25">
        <v>0.91934630474897261</v>
      </c>
      <c r="W1015" s="17"/>
      <c r="AD1015" s="17"/>
    </row>
    <row r="1016" spans="1:30">
      <c r="A1016" s="17">
        <v>1014</v>
      </c>
      <c r="B1016" s="25">
        <v>2.7780821917808218</v>
      </c>
      <c r="C1016" s="90">
        <v>3.0293922476572557E-2</v>
      </c>
      <c r="D1016" s="25">
        <v>0.91928507212429755</v>
      </c>
      <c r="W1016" s="17"/>
      <c r="AD1016" s="17"/>
    </row>
    <row r="1017" spans="1:30">
      <c r="A1017" s="17">
        <v>1015</v>
      </c>
      <c r="B1017" s="25">
        <v>2.7808219178082192</v>
      </c>
      <c r="C1017" s="90">
        <v>3.0288016789580065E-2</v>
      </c>
      <c r="D1017" s="25">
        <v>0.9192238733240109</v>
      </c>
      <c r="W1017" s="17"/>
      <c r="AD1017" s="17"/>
    </row>
    <row r="1018" spans="1:30">
      <c r="A1018" s="17">
        <v>1016</v>
      </c>
      <c r="B1018" s="25">
        <v>2.7835616438356166</v>
      </c>
      <c r="C1018" s="90">
        <v>3.0282111102587578E-2</v>
      </c>
      <c r="D1018" s="25">
        <v>0.91916270834190039</v>
      </c>
      <c r="W1018" s="17"/>
      <c r="AD1018" s="17"/>
    </row>
    <row r="1019" spans="1:30">
      <c r="A1019" s="17">
        <v>1017</v>
      </c>
      <c r="B1019" s="25">
        <v>2.7863013698630139</v>
      </c>
      <c r="C1019" s="90">
        <v>3.027620541559509E-2</v>
      </c>
      <c r="D1019" s="25">
        <v>0.91910157717175722</v>
      </c>
      <c r="W1019" s="17"/>
      <c r="AD1019" s="17"/>
    </row>
    <row r="1020" spans="1:30">
      <c r="A1020" s="17">
        <v>1018</v>
      </c>
      <c r="B1020" s="25">
        <v>2.7890410958904108</v>
      </c>
      <c r="C1020" s="90">
        <v>3.0270299728602602E-2</v>
      </c>
      <c r="D1020" s="25">
        <v>0.91904047980737635</v>
      </c>
      <c r="W1020" s="17"/>
      <c r="AD1020" s="17"/>
    </row>
    <row r="1021" spans="1:30">
      <c r="A1021" s="17">
        <v>1019</v>
      </c>
      <c r="B1021" s="25">
        <v>2.7917808219178082</v>
      </c>
      <c r="C1021" s="90">
        <v>3.0264394041610111E-2</v>
      </c>
      <c r="D1021" s="25">
        <v>0.91897941624255652</v>
      </c>
      <c r="W1021" s="17"/>
      <c r="AD1021" s="17"/>
    </row>
    <row r="1022" spans="1:30">
      <c r="A1022" s="17">
        <v>1020</v>
      </c>
      <c r="B1022" s="25">
        <v>2.7945205479452055</v>
      </c>
      <c r="C1022" s="90">
        <v>3.0258488354617624E-2</v>
      </c>
      <c r="D1022" s="25">
        <v>0.91891838647110013</v>
      </c>
      <c r="W1022" s="17"/>
      <c r="AD1022" s="17"/>
    </row>
    <row r="1023" spans="1:30">
      <c r="A1023" s="17">
        <v>1021</v>
      </c>
      <c r="B1023" s="25">
        <v>2.7972602739726029</v>
      </c>
      <c r="C1023" s="90">
        <v>3.0252582667625136E-2</v>
      </c>
      <c r="D1023" s="25">
        <v>0.91885739048681303</v>
      </c>
      <c r="W1023" s="17"/>
      <c r="AD1023" s="17"/>
    </row>
    <row r="1024" spans="1:30">
      <c r="A1024" s="17">
        <v>1022</v>
      </c>
      <c r="B1024" s="25">
        <v>2.8</v>
      </c>
      <c r="C1024" s="90">
        <v>3.0246676980632648E-2</v>
      </c>
      <c r="D1024" s="25">
        <v>0.91879642828350527</v>
      </c>
      <c r="W1024" s="17"/>
      <c r="AD1024" s="17"/>
    </row>
    <row r="1025" spans="1:30">
      <c r="A1025" s="17">
        <v>1023</v>
      </c>
      <c r="B1025" s="25">
        <v>2.8027397260273972</v>
      </c>
      <c r="C1025" s="90">
        <v>3.024077129364016E-2</v>
      </c>
      <c r="D1025" s="25">
        <v>0.91873549985499015</v>
      </c>
      <c r="W1025" s="17"/>
      <c r="AD1025" s="17"/>
    </row>
    <row r="1026" spans="1:30">
      <c r="A1026" s="17">
        <v>1024</v>
      </c>
      <c r="B1026" s="25">
        <v>2.8054794520547945</v>
      </c>
      <c r="C1026" s="90">
        <v>3.0234865606647669E-2</v>
      </c>
      <c r="D1026" s="25">
        <v>0.9186746051950847</v>
      </c>
      <c r="W1026" s="17"/>
      <c r="AD1026" s="17"/>
    </row>
    <row r="1027" spans="1:30">
      <c r="A1027" s="17">
        <v>1025</v>
      </c>
      <c r="B1027" s="25">
        <v>2.8082191780821919</v>
      </c>
      <c r="C1027" s="90">
        <v>3.0228959919655182E-2</v>
      </c>
      <c r="D1027" s="25">
        <v>0.91861374429760989</v>
      </c>
      <c r="W1027" s="17"/>
      <c r="AD1027" s="17"/>
    </row>
    <row r="1028" spans="1:30">
      <c r="A1028" s="17">
        <v>1026</v>
      </c>
      <c r="B1028" s="25">
        <v>2.8109589041095893</v>
      </c>
      <c r="C1028" s="90">
        <v>3.0223054232662694E-2</v>
      </c>
      <c r="D1028" s="25">
        <v>0.9185529171563902</v>
      </c>
      <c r="W1028" s="17"/>
      <c r="AD1028" s="17"/>
    </row>
    <row r="1029" spans="1:30">
      <c r="A1029" s="17">
        <v>1027</v>
      </c>
      <c r="B1029" s="25">
        <v>2.8136986301369862</v>
      </c>
      <c r="C1029" s="90">
        <v>3.0217148545670206E-2</v>
      </c>
      <c r="D1029" s="25">
        <v>0.91849212376525391</v>
      </c>
      <c r="W1029" s="17"/>
      <c r="AD1029" s="17"/>
    </row>
    <row r="1030" spans="1:30">
      <c r="A1030" s="17">
        <v>1028</v>
      </c>
      <c r="B1030" s="25">
        <v>2.8164383561643835</v>
      </c>
      <c r="C1030" s="90">
        <v>3.0211242858677718E-2</v>
      </c>
      <c r="D1030" s="25">
        <v>0.91843136411803261</v>
      </c>
      <c r="W1030" s="17"/>
      <c r="AD1030" s="17"/>
    </row>
    <row r="1031" spans="1:30">
      <c r="A1031" s="17">
        <v>1029</v>
      </c>
      <c r="B1031" s="25">
        <v>2.8191780821917809</v>
      </c>
      <c r="C1031" s="90">
        <v>3.0205337171685227E-2</v>
      </c>
      <c r="D1031" s="25">
        <v>0.91837063820856224</v>
      </c>
      <c r="W1031" s="17"/>
      <c r="AD1031" s="17"/>
    </row>
    <row r="1032" spans="1:30">
      <c r="A1032" s="17">
        <v>1030</v>
      </c>
      <c r="B1032" s="25">
        <v>2.8219178082191783</v>
      </c>
      <c r="C1032" s="90">
        <v>3.019943148469274E-2</v>
      </c>
      <c r="D1032" s="25">
        <v>0.91830994603068172</v>
      </c>
      <c r="W1032" s="17"/>
      <c r="AD1032" s="17"/>
    </row>
    <row r="1033" spans="1:30">
      <c r="A1033" s="17">
        <v>1031</v>
      </c>
      <c r="B1033" s="25">
        <v>2.8246575342465752</v>
      </c>
      <c r="C1033" s="90">
        <v>3.0193525797700252E-2</v>
      </c>
      <c r="D1033" s="25">
        <v>0.91824928757823421</v>
      </c>
      <c r="W1033" s="17"/>
      <c r="AD1033" s="17"/>
    </row>
    <row r="1034" spans="1:30">
      <c r="A1034" s="17">
        <v>1032</v>
      </c>
      <c r="B1034" s="25">
        <v>2.8273972602739725</v>
      </c>
      <c r="C1034" s="90">
        <v>3.0187620110707764E-2</v>
      </c>
      <c r="D1034" s="25">
        <v>0.91818866284506617</v>
      </c>
      <c r="W1034" s="17"/>
      <c r="AD1034" s="17"/>
    </row>
    <row r="1035" spans="1:30">
      <c r="A1035" s="17">
        <v>1033</v>
      </c>
      <c r="B1035" s="25">
        <v>2.8301369863013699</v>
      </c>
      <c r="C1035" s="90">
        <v>3.0181714423715273E-2</v>
      </c>
      <c r="D1035" s="25">
        <v>0.91812807182502798</v>
      </c>
      <c r="W1035" s="17"/>
      <c r="AD1035" s="17"/>
    </row>
    <row r="1036" spans="1:30">
      <c r="A1036" s="17">
        <v>1034</v>
      </c>
      <c r="B1036" s="25">
        <v>2.8328767123287673</v>
      </c>
      <c r="C1036" s="90">
        <v>3.0175808736722785E-2</v>
      </c>
      <c r="D1036" s="25">
        <v>0.91806751451197355</v>
      </c>
      <c r="W1036" s="17"/>
      <c r="AD1036" s="17"/>
    </row>
    <row r="1037" spans="1:30">
      <c r="A1037" s="17">
        <v>1035</v>
      </c>
      <c r="B1037" s="25">
        <v>2.8356164383561642</v>
      </c>
      <c r="C1037" s="90">
        <v>3.0169903049730298E-2</v>
      </c>
      <c r="D1037" s="25">
        <v>0.91800699089976057</v>
      </c>
      <c r="W1037" s="17"/>
      <c r="AD1037" s="17"/>
    </row>
    <row r="1038" spans="1:30">
      <c r="A1038" s="17">
        <v>1036</v>
      </c>
      <c r="B1038" s="25">
        <v>2.8383561643835615</v>
      </c>
      <c r="C1038" s="90">
        <v>3.016399736273781E-2</v>
      </c>
      <c r="D1038" s="25">
        <v>0.91794650098225028</v>
      </c>
      <c r="W1038" s="17"/>
      <c r="AD1038" s="17"/>
    </row>
    <row r="1039" spans="1:30">
      <c r="A1039" s="17">
        <v>1037</v>
      </c>
      <c r="B1039" s="25">
        <v>2.8410958904109589</v>
      </c>
      <c r="C1039" s="90">
        <v>3.0158091675745319E-2</v>
      </c>
      <c r="D1039" s="25">
        <v>0.91788604475330782</v>
      </c>
      <c r="W1039" s="17"/>
      <c r="AD1039" s="17"/>
    </row>
    <row r="1040" spans="1:30">
      <c r="A1040" s="17">
        <v>1038</v>
      </c>
      <c r="B1040" s="25">
        <v>2.8438356164383563</v>
      </c>
      <c r="C1040" s="90">
        <v>3.0152185988752831E-2</v>
      </c>
      <c r="D1040" s="25">
        <v>0.91782562220680164</v>
      </c>
      <c r="W1040" s="17"/>
      <c r="AD1040" s="17"/>
    </row>
    <row r="1041" spans="1:30">
      <c r="A1041" s="17">
        <v>1039</v>
      </c>
      <c r="B1041" s="25">
        <v>2.8465753424657536</v>
      </c>
      <c r="C1041" s="90">
        <v>3.0146280301760343E-2</v>
      </c>
      <c r="D1041" s="25">
        <v>0.91776523333660431</v>
      </c>
      <c r="W1041" s="17"/>
      <c r="AD1041" s="17"/>
    </row>
    <row r="1042" spans="1:30">
      <c r="A1042" s="17">
        <v>1040</v>
      </c>
      <c r="B1042" s="25">
        <v>2.8493150684931505</v>
      </c>
      <c r="C1042" s="90">
        <v>3.0140374614767856E-2</v>
      </c>
      <c r="D1042" s="25">
        <v>0.91770487813659174</v>
      </c>
      <c r="W1042" s="17"/>
      <c r="AD1042" s="17"/>
    </row>
    <row r="1043" spans="1:30">
      <c r="A1043" s="17">
        <v>1041</v>
      </c>
      <c r="B1043" s="25">
        <v>2.8520547945205479</v>
      </c>
      <c r="C1043" s="90">
        <v>3.0134468927775368E-2</v>
      </c>
      <c r="D1043" s="25">
        <v>0.9176445566006437</v>
      </c>
      <c r="W1043" s="17"/>
      <c r="AD1043" s="17"/>
    </row>
    <row r="1044" spans="1:30">
      <c r="A1044" s="17">
        <v>1042</v>
      </c>
      <c r="B1044" s="25">
        <v>2.8547945205479452</v>
      </c>
      <c r="C1044" s="90">
        <v>3.0128563240782877E-2</v>
      </c>
      <c r="D1044" s="25">
        <v>0.91758426872264343</v>
      </c>
      <c r="W1044" s="17"/>
      <c r="AD1044" s="17"/>
    </row>
    <row r="1045" spans="1:30">
      <c r="A1045" s="17">
        <v>1043</v>
      </c>
      <c r="B1045" s="25">
        <v>2.8575342465753426</v>
      </c>
      <c r="C1045" s="90">
        <v>3.0122657553790389E-2</v>
      </c>
      <c r="D1045" s="25">
        <v>0.91752401449647802</v>
      </c>
      <c r="W1045" s="17"/>
      <c r="AD1045" s="17"/>
    </row>
    <row r="1046" spans="1:30">
      <c r="A1046" s="17">
        <v>1044</v>
      </c>
      <c r="B1046" s="25">
        <v>2.8602739726027395</v>
      </c>
      <c r="C1046" s="90">
        <v>3.0116751866797901E-2</v>
      </c>
      <c r="D1046" s="25">
        <v>0.91746379391603816</v>
      </c>
      <c r="W1046" s="17"/>
      <c r="AD1046" s="17"/>
    </row>
    <row r="1047" spans="1:30">
      <c r="A1047" s="17">
        <v>1045</v>
      </c>
      <c r="B1047" s="25">
        <v>2.8630136986301369</v>
      </c>
      <c r="C1047" s="90">
        <v>3.0110846179805414E-2</v>
      </c>
      <c r="D1047" s="25">
        <v>0.91740360697521817</v>
      </c>
      <c r="W1047" s="17"/>
      <c r="AD1047" s="17"/>
    </row>
    <row r="1048" spans="1:30">
      <c r="A1048" s="17">
        <v>1046</v>
      </c>
      <c r="B1048" s="25">
        <v>2.8657534246575342</v>
      </c>
      <c r="C1048" s="90">
        <v>3.0104940492812923E-2</v>
      </c>
      <c r="D1048" s="25">
        <v>0.91734345366791614</v>
      </c>
      <c r="W1048" s="17"/>
      <c r="AD1048" s="17"/>
    </row>
    <row r="1049" spans="1:30">
      <c r="A1049" s="17">
        <v>1047</v>
      </c>
      <c r="B1049" s="25">
        <v>2.8684931506849316</v>
      </c>
      <c r="C1049" s="90">
        <v>3.0099034805820435E-2</v>
      </c>
      <c r="D1049" s="25">
        <v>0.91728333398803374</v>
      </c>
      <c r="W1049" s="17"/>
      <c r="AD1049" s="17"/>
    </row>
    <row r="1050" spans="1:30">
      <c r="A1050" s="17">
        <v>1048</v>
      </c>
      <c r="B1050" s="25">
        <v>2.871232876712329</v>
      </c>
      <c r="C1050" s="90">
        <v>3.0093129118827947E-2</v>
      </c>
      <c r="D1050" s="25">
        <v>0.9172232479294764</v>
      </c>
      <c r="W1050" s="17"/>
      <c r="AD1050" s="17"/>
    </row>
    <row r="1051" spans="1:30">
      <c r="A1051" s="17">
        <v>1049</v>
      </c>
      <c r="B1051" s="25">
        <v>2.8739726027397259</v>
      </c>
      <c r="C1051" s="90">
        <v>3.0087223431835459E-2</v>
      </c>
      <c r="D1051" s="25">
        <v>0.9171631954861531</v>
      </c>
      <c r="W1051" s="17"/>
      <c r="AD1051" s="17"/>
    </row>
    <row r="1052" spans="1:30">
      <c r="A1052" s="17">
        <v>1050</v>
      </c>
      <c r="B1052" s="25">
        <v>2.8767123287671232</v>
      </c>
      <c r="C1052" s="90">
        <v>3.0081317744842968E-2</v>
      </c>
      <c r="D1052" s="25">
        <v>0.91710317665197638</v>
      </c>
      <c r="W1052" s="17"/>
      <c r="AD1052" s="17"/>
    </row>
    <row r="1053" spans="1:30">
      <c r="A1053" s="17">
        <v>1051</v>
      </c>
      <c r="B1053" s="25">
        <v>2.8794520547945206</v>
      </c>
      <c r="C1053" s="90">
        <v>3.0075412057850481E-2</v>
      </c>
      <c r="D1053" s="25">
        <v>0.91704319142086277</v>
      </c>
      <c r="W1053" s="17"/>
      <c r="AD1053" s="17"/>
    </row>
    <row r="1054" spans="1:30">
      <c r="A1054" s="17">
        <v>1052</v>
      </c>
      <c r="B1054" s="25">
        <v>2.882191780821918</v>
      </c>
      <c r="C1054" s="90">
        <v>3.0069506370857993E-2</v>
      </c>
      <c r="D1054" s="25">
        <v>0.91698323978673224</v>
      </c>
      <c r="W1054" s="17"/>
      <c r="AD1054" s="17"/>
    </row>
    <row r="1055" spans="1:30">
      <c r="A1055" s="17">
        <v>1053</v>
      </c>
      <c r="B1055" s="25">
        <v>2.8849315068493149</v>
      </c>
      <c r="C1055" s="90">
        <v>3.0063600683865505E-2</v>
      </c>
      <c r="D1055" s="25">
        <v>0.91692332174350843</v>
      </c>
      <c r="W1055" s="17"/>
      <c r="AD1055" s="17"/>
    </row>
    <row r="1056" spans="1:30">
      <c r="A1056" s="17">
        <v>1054</v>
      </c>
      <c r="B1056" s="25">
        <v>2.8876712328767122</v>
      </c>
      <c r="C1056" s="90">
        <v>3.0057694996873018E-2</v>
      </c>
      <c r="D1056" s="25">
        <v>0.91686343728511865</v>
      </c>
      <c r="W1056" s="17"/>
      <c r="AD1056" s="17"/>
    </row>
    <row r="1057" spans="1:30">
      <c r="A1057" s="17">
        <v>1055</v>
      </c>
      <c r="B1057" s="25">
        <v>2.8904109589041096</v>
      </c>
      <c r="C1057" s="90">
        <v>3.0051789309880526E-2</v>
      </c>
      <c r="D1057" s="25">
        <v>0.91680358640549398</v>
      </c>
      <c r="W1057" s="17"/>
      <c r="AD1057" s="17"/>
    </row>
    <row r="1058" spans="1:30">
      <c r="A1058" s="17">
        <v>1056</v>
      </c>
      <c r="B1058" s="25">
        <v>2.893150684931507</v>
      </c>
      <c r="C1058" s="90">
        <v>3.0045883622888039E-2</v>
      </c>
      <c r="D1058" s="25">
        <v>0.91674376909856881</v>
      </c>
      <c r="W1058" s="17"/>
      <c r="AD1058" s="17"/>
    </row>
    <row r="1059" spans="1:30">
      <c r="A1059" s="17">
        <v>1057</v>
      </c>
      <c r="B1059" s="25">
        <v>2.8958904109589043</v>
      </c>
      <c r="C1059" s="90">
        <v>3.0039977935895551E-2</v>
      </c>
      <c r="D1059" s="25">
        <v>0.91668398535828166</v>
      </c>
      <c r="W1059" s="17"/>
      <c r="AD1059" s="17"/>
    </row>
    <row r="1060" spans="1:30">
      <c r="A1060" s="17">
        <v>1058</v>
      </c>
      <c r="B1060" s="25">
        <v>2.8986301369863012</v>
      </c>
      <c r="C1060" s="90">
        <v>3.0034072248903063E-2</v>
      </c>
      <c r="D1060" s="25">
        <v>0.9166242351785745</v>
      </c>
      <c r="W1060" s="17"/>
      <c r="AD1060" s="17"/>
    </row>
    <row r="1061" spans="1:30">
      <c r="A1061" s="17">
        <v>1059</v>
      </c>
      <c r="B1061" s="25">
        <v>2.9013698630136986</v>
      </c>
      <c r="C1061" s="90">
        <v>3.0028166561910572E-2</v>
      </c>
      <c r="D1061" s="25">
        <v>0.91656451855339272</v>
      </c>
      <c r="W1061" s="17"/>
      <c r="AD1061" s="17"/>
    </row>
    <row r="1062" spans="1:30">
      <c r="A1062" s="17">
        <v>1060</v>
      </c>
      <c r="B1062" s="25">
        <v>2.904109589041096</v>
      </c>
      <c r="C1062" s="90">
        <v>3.0022260874918084E-2</v>
      </c>
      <c r="D1062" s="25">
        <v>0.91650483547668571</v>
      </c>
      <c r="W1062" s="17"/>
      <c r="AD1062" s="17"/>
    </row>
    <row r="1063" spans="1:30">
      <c r="A1063" s="17">
        <v>1061</v>
      </c>
      <c r="B1063" s="25">
        <v>2.9068493150684933</v>
      </c>
      <c r="C1063" s="90">
        <v>3.0016355187925597E-2</v>
      </c>
      <c r="D1063" s="25">
        <v>0.91644518594240643</v>
      </c>
      <c r="W1063" s="17"/>
      <c r="AD1063" s="17"/>
    </row>
    <row r="1064" spans="1:30">
      <c r="A1064" s="17">
        <v>1062</v>
      </c>
      <c r="B1064" s="25">
        <v>2.9095890410958902</v>
      </c>
      <c r="C1064" s="90">
        <v>3.0010449500933109E-2</v>
      </c>
      <c r="D1064" s="25">
        <v>0.91638556994451126</v>
      </c>
      <c r="W1064" s="17"/>
      <c r="AD1064" s="17"/>
    </row>
    <row r="1065" spans="1:30">
      <c r="A1065" s="17">
        <v>1063</v>
      </c>
      <c r="B1065" s="25">
        <v>2.9123287671232876</v>
      </c>
      <c r="C1065" s="90">
        <v>3.0004543813940618E-2</v>
      </c>
      <c r="D1065" s="25">
        <v>0.91632598747696048</v>
      </c>
      <c r="W1065" s="17"/>
      <c r="AD1065" s="17"/>
    </row>
    <row r="1066" spans="1:30">
      <c r="A1066" s="17">
        <v>1064</v>
      </c>
      <c r="B1066" s="25">
        <v>2.9150684931506849</v>
      </c>
      <c r="C1066" s="90">
        <v>2.999863812694813E-2</v>
      </c>
      <c r="D1066" s="25">
        <v>0.91626643853371803</v>
      </c>
      <c r="W1066" s="17"/>
      <c r="AD1066" s="17"/>
    </row>
    <row r="1067" spans="1:30">
      <c r="A1067" s="17">
        <v>1065</v>
      </c>
      <c r="B1067" s="25">
        <v>2.9178082191780823</v>
      </c>
      <c r="C1067" s="90">
        <v>2.9992732439955642E-2</v>
      </c>
      <c r="D1067" s="25">
        <v>0.91620692310875129</v>
      </c>
      <c r="W1067" s="17"/>
      <c r="AD1067" s="17"/>
    </row>
    <row r="1068" spans="1:30">
      <c r="A1068" s="17">
        <v>1066</v>
      </c>
      <c r="B1068" s="25">
        <v>2.9205479452054797</v>
      </c>
      <c r="C1068" s="90">
        <v>2.9986826752963155E-2</v>
      </c>
      <c r="D1068" s="25">
        <v>0.91614744119603131</v>
      </c>
      <c r="W1068" s="17"/>
      <c r="AD1068" s="17"/>
    </row>
    <row r="1069" spans="1:30">
      <c r="A1069" s="17">
        <v>1067</v>
      </c>
      <c r="B1069" s="25">
        <v>2.9232876712328766</v>
      </c>
      <c r="C1069" s="90">
        <v>2.9980921065970667E-2</v>
      </c>
      <c r="D1069" s="25">
        <v>0.91608799278953312</v>
      </c>
      <c r="W1069" s="17"/>
      <c r="AD1069" s="17"/>
    </row>
    <row r="1070" spans="1:30">
      <c r="A1070" s="17">
        <v>1068</v>
      </c>
      <c r="B1070" s="25">
        <v>2.9260273972602739</v>
      </c>
      <c r="C1070" s="90">
        <v>2.9975015378978176E-2</v>
      </c>
      <c r="D1070" s="25">
        <v>0.916028577883235</v>
      </c>
      <c r="W1070" s="17"/>
      <c r="AD1070" s="17"/>
    </row>
    <row r="1071" spans="1:30">
      <c r="A1071" s="17">
        <v>1069</v>
      </c>
      <c r="B1071" s="25">
        <v>2.9287671232876713</v>
      </c>
      <c r="C1071" s="90">
        <v>2.9969109691985688E-2</v>
      </c>
      <c r="D1071" s="25">
        <v>0.91596919647111907</v>
      </c>
      <c r="W1071" s="17"/>
      <c r="AD1071" s="17"/>
    </row>
    <row r="1072" spans="1:30">
      <c r="A1072" s="17">
        <v>1070</v>
      </c>
      <c r="B1072" s="25">
        <v>2.9315068493150687</v>
      </c>
      <c r="C1072" s="90">
        <v>2.9963204004993201E-2</v>
      </c>
      <c r="D1072" s="25">
        <v>0.91590984854717095</v>
      </c>
      <c r="W1072" s="17"/>
      <c r="AD1072" s="17"/>
    </row>
    <row r="1073" spans="1:30">
      <c r="A1073" s="17">
        <v>1071</v>
      </c>
      <c r="B1073" s="25">
        <v>2.9342465753424656</v>
      </c>
      <c r="C1073" s="90">
        <v>2.9957298318000713E-2</v>
      </c>
      <c r="D1073" s="25">
        <v>0.91585053410538009</v>
      </c>
      <c r="W1073" s="17"/>
      <c r="AD1073" s="17"/>
    </row>
    <row r="1074" spans="1:30">
      <c r="A1074" s="17">
        <v>1072</v>
      </c>
      <c r="B1074" s="25">
        <v>2.9369863013698629</v>
      </c>
      <c r="C1074" s="90">
        <v>2.9951392631008225E-2</v>
      </c>
      <c r="D1074" s="25">
        <v>0.91579125313973941</v>
      </c>
      <c r="W1074" s="17"/>
      <c r="AD1074" s="17"/>
    </row>
    <row r="1075" spans="1:30">
      <c r="A1075" s="17">
        <v>1073</v>
      </c>
      <c r="B1075" s="25">
        <v>2.9397260273972603</v>
      </c>
      <c r="C1075" s="90">
        <v>2.9945486944015734E-2</v>
      </c>
      <c r="D1075" s="25">
        <v>0.91573200564424562</v>
      </c>
      <c r="W1075" s="17"/>
      <c r="AD1075" s="17"/>
    </row>
    <row r="1076" spans="1:30">
      <c r="A1076" s="17">
        <v>1074</v>
      </c>
      <c r="B1076" s="25">
        <v>2.9424657534246577</v>
      </c>
      <c r="C1076" s="90">
        <v>2.9939581257023246E-2</v>
      </c>
      <c r="D1076" s="25">
        <v>0.91567279161289894</v>
      </c>
      <c r="W1076" s="17"/>
      <c r="AD1076" s="17"/>
    </row>
    <row r="1077" spans="1:30">
      <c r="A1077" s="17">
        <v>1075</v>
      </c>
      <c r="B1077" s="25">
        <v>2.9452054794520546</v>
      </c>
      <c r="C1077" s="90">
        <v>2.9933675570030759E-2</v>
      </c>
      <c r="D1077" s="25">
        <v>0.91561361103970329</v>
      </c>
      <c r="W1077" s="17"/>
      <c r="AD1077" s="17"/>
    </row>
    <row r="1078" spans="1:30">
      <c r="A1078" s="17">
        <v>1076</v>
      </c>
      <c r="B1078" s="25">
        <v>2.9479452054794519</v>
      </c>
      <c r="C1078" s="90">
        <v>2.9927769883038271E-2</v>
      </c>
      <c r="D1078" s="25">
        <v>0.91555446391866624</v>
      </c>
      <c r="W1078" s="17"/>
      <c r="AD1078" s="17"/>
    </row>
    <row r="1079" spans="1:30">
      <c r="A1079" s="17">
        <v>1077</v>
      </c>
      <c r="B1079" s="25">
        <v>2.9506849315068493</v>
      </c>
      <c r="C1079" s="90">
        <v>2.992186419604578E-2</v>
      </c>
      <c r="D1079" s="25">
        <v>0.91549535024379891</v>
      </c>
      <c r="W1079" s="17"/>
      <c r="AD1079" s="17"/>
    </row>
    <row r="1080" spans="1:30">
      <c r="A1080" s="17">
        <v>1078</v>
      </c>
      <c r="B1080" s="25">
        <v>2.9534246575342467</v>
      </c>
      <c r="C1080" s="90">
        <v>2.9915958509053292E-2</v>
      </c>
      <c r="D1080" s="25">
        <v>0.91543627000911609</v>
      </c>
      <c r="W1080" s="17"/>
      <c r="AD1080" s="17"/>
    </row>
    <row r="1081" spans="1:30">
      <c r="A1081" s="17">
        <v>1079</v>
      </c>
      <c r="B1081" s="25">
        <v>2.956164383561644</v>
      </c>
      <c r="C1081" s="90">
        <v>2.9910052822060804E-2</v>
      </c>
      <c r="D1081" s="25">
        <v>0.91537722320863635</v>
      </c>
      <c r="W1081" s="17"/>
      <c r="AD1081" s="17"/>
    </row>
    <row r="1082" spans="1:30">
      <c r="A1082" s="17">
        <v>1080</v>
      </c>
      <c r="B1082" s="25">
        <v>2.9589041095890409</v>
      </c>
      <c r="C1082" s="90">
        <v>2.9904147135068317E-2</v>
      </c>
      <c r="D1082" s="25">
        <v>0.91531820983638168</v>
      </c>
      <c r="W1082" s="17"/>
      <c r="AD1082" s="17"/>
    </row>
    <row r="1083" spans="1:30">
      <c r="A1083" s="17">
        <v>1081</v>
      </c>
      <c r="B1083" s="25">
        <v>2.9616438356164383</v>
      </c>
      <c r="C1083" s="90">
        <v>2.9898241448075825E-2</v>
      </c>
      <c r="D1083" s="25">
        <v>0.91525922988637776</v>
      </c>
      <c r="W1083" s="17"/>
      <c r="AD1083" s="17"/>
    </row>
    <row r="1084" spans="1:30">
      <c r="A1084" s="17">
        <v>1082</v>
      </c>
      <c r="B1084" s="25">
        <v>2.9643835616438357</v>
      </c>
      <c r="C1084" s="90">
        <v>2.9892335761083338E-2</v>
      </c>
      <c r="D1084" s="25">
        <v>0.91520028335265391</v>
      </c>
      <c r="W1084" s="17"/>
      <c r="AD1084" s="17"/>
    </row>
    <row r="1085" spans="1:30">
      <c r="A1085" s="17">
        <v>1083</v>
      </c>
      <c r="B1085" s="25">
        <v>2.967123287671233</v>
      </c>
      <c r="C1085" s="90">
        <v>2.988643007409085E-2</v>
      </c>
      <c r="D1085" s="25">
        <v>0.91514137022924325</v>
      </c>
      <c r="W1085" s="17"/>
      <c r="AD1085" s="17"/>
    </row>
    <row r="1086" spans="1:30">
      <c r="A1086" s="17">
        <v>1084</v>
      </c>
      <c r="B1086" s="25">
        <v>2.9698630136986299</v>
      </c>
      <c r="C1086" s="90">
        <v>2.9880524387098362E-2</v>
      </c>
      <c r="D1086" s="25">
        <v>0.9150824905101822</v>
      </c>
      <c r="W1086" s="17"/>
      <c r="AD1086" s="17"/>
    </row>
    <row r="1087" spans="1:30">
      <c r="A1087" s="17">
        <v>1085</v>
      </c>
      <c r="B1087" s="25">
        <v>2.9726027397260273</v>
      </c>
      <c r="C1087" s="90">
        <v>2.9874618700105875E-2</v>
      </c>
      <c r="D1087" s="25">
        <v>0.91502364418951099</v>
      </c>
      <c r="W1087" s="17"/>
      <c r="AD1087" s="17"/>
    </row>
    <row r="1088" spans="1:30">
      <c r="A1088" s="17">
        <v>1086</v>
      </c>
      <c r="B1088" s="25">
        <v>2.9753424657534246</v>
      </c>
      <c r="C1088" s="90">
        <v>2.9868713013113384E-2</v>
      </c>
      <c r="D1088" s="25">
        <v>0.91496483126127359</v>
      </c>
      <c r="W1088" s="17"/>
      <c r="AD1088" s="17"/>
    </row>
    <row r="1089" spans="1:30">
      <c r="A1089" s="17">
        <v>1087</v>
      </c>
      <c r="B1089" s="25">
        <v>2.978082191780822</v>
      </c>
      <c r="C1089" s="90">
        <v>2.9862807326120896E-2</v>
      </c>
      <c r="D1089" s="25">
        <v>0.91490605171951722</v>
      </c>
      <c r="W1089" s="17"/>
      <c r="AD1089" s="17"/>
    </row>
    <row r="1090" spans="1:30">
      <c r="A1090" s="17">
        <v>1088</v>
      </c>
      <c r="B1090" s="25">
        <v>2.9808219178082194</v>
      </c>
      <c r="C1090" s="90">
        <v>2.9856901639128408E-2</v>
      </c>
      <c r="D1090" s="25">
        <v>0.9148473055582933</v>
      </c>
      <c r="W1090" s="17"/>
      <c r="AD1090" s="17"/>
    </row>
    <row r="1091" spans="1:30">
      <c r="A1091" s="17">
        <v>1089</v>
      </c>
      <c r="B1091" s="25">
        <v>2.9835616438356163</v>
      </c>
      <c r="C1091" s="90">
        <v>2.985099595213592E-2</v>
      </c>
      <c r="D1091" s="25">
        <v>0.91478859277165636</v>
      </c>
      <c r="W1091" s="17"/>
      <c r="AD1091" s="17"/>
    </row>
    <row r="1092" spans="1:30">
      <c r="A1092" s="17">
        <v>1090</v>
      </c>
      <c r="B1092" s="25">
        <v>2.9863013698630136</v>
      </c>
      <c r="C1092" s="90">
        <v>2.9845090265143429E-2</v>
      </c>
      <c r="D1092" s="25">
        <v>0.91472991335366471</v>
      </c>
      <c r="W1092" s="17"/>
      <c r="AD1092" s="17"/>
    </row>
    <row r="1093" spans="1:30">
      <c r="A1093" s="17">
        <v>1091</v>
      </c>
      <c r="B1093" s="25">
        <v>2.989041095890411</v>
      </c>
      <c r="C1093" s="90">
        <v>2.9839184578150942E-2</v>
      </c>
      <c r="D1093" s="25">
        <v>0.91467126729838033</v>
      </c>
      <c r="W1093" s="17"/>
      <c r="AD1093" s="17"/>
    </row>
    <row r="1094" spans="1:30">
      <c r="A1094" s="17">
        <v>1092</v>
      </c>
      <c r="B1094" s="25">
        <v>2.9917808219178084</v>
      </c>
      <c r="C1094" s="90">
        <v>2.9833278891158454E-2</v>
      </c>
      <c r="D1094" s="25">
        <v>0.91461265459986885</v>
      </c>
      <c r="W1094" s="17"/>
      <c r="AD1094" s="17"/>
    </row>
    <row r="1095" spans="1:30">
      <c r="A1095" s="17">
        <v>1093</v>
      </c>
      <c r="B1095" s="25">
        <v>2.9945205479452053</v>
      </c>
      <c r="C1095" s="90">
        <v>2.9827373204165966E-2</v>
      </c>
      <c r="D1095" s="25">
        <v>0.91455407525219934</v>
      </c>
      <c r="W1095" s="17"/>
      <c r="AD1095" s="17"/>
    </row>
    <row r="1096" spans="1:30">
      <c r="A1096" s="17">
        <v>1094</v>
      </c>
      <c r="B1096" s="25">
        <v>2.9972602739726026</v>
      </c>
      <c r="C1096" s="90">
        <v>2.9821467517173475E-2</v>
      </c>
      <c r="D1096" s="25">
        <v>0.91449552924944477</v>
      </c>
      <c r="W1096" s="17"/>
      <c r="AD1096" s="17"/>
    </row>
    <row r="1097" spans="1:30">
      <c r="A1097" s="17">
        <v>1095</v>
      </c>
      <c r="B1097" s="25">
        <v>3</v>
      </c>
      <c r="C1097" s="90">
        <v>2.9815561830180987E-2</v>
      </c>
      <c r="D1097" s="25">
        <v>0.91443701658568155</v>
      </c>
      <c r="W1097" s="17"/>
      <c r="AD1097" s="17"/>
    </row>
    <row r="1098" spans="1:30">
      <c r="A1098" s="17">
        <v>1096</v>
      </c>
      <c r="B1098" s="25">
        <v>3.0027397260273974</v>
      </c>
      <c r="C1098" s="90">
        <v>2.98096561431885E-2</v>
      </c>
      <c r="D1098" s="25">
        <v>0.91437853725498963</v>
      </c>
      <c r="W1098" s="17"/>
      <c r="AD1098" s="17"/>
    </row>
    <row r="1099" spans="1:30">
      <c r="A1099" s="17">
        <v>1097</v>
      </c>
      <c r="B1099" s="25">
        <v>3.0054794520547947</v>
      </c>
      <c r="C1099" s="90">
        <v>2.9806359552357317E-2</v>
      </c>
      <c r="D1099" s="25">
        <v>0.91431292156094102</v>
      </c>
      <c r="W1099" s="17"/>
      <c r="AD1099" s="17"/>
    </row>
    <row r="1100" spans="1:30">
      <c r="A1100" s="17">
        <v>1098</v>
      </c>
      <c r="B1100" s="25">
        <v>3.0082191780821916</v>
      </c>
      <c r="C1100" s="90">
        <v>2.9803062961526135E-2</v>
      </c>
      <c r="D1100" s="25">
        <v>0.9142473270899838</v>
      </c>
      <c r="W1100" s="17"/>
      <c r="AD1100" s="17"/>
    </row>
    <row r="1101" spans="1:30">
      <c r="A1101" s="17">
        <v>1099</v>
      </c>
      <c r="B1101" s="25">
        <v>3.010958904109589</v>
      </c>
      <c r="C1101" s="90">
        <v>2.9799766370694952E-2</v>
      </c>
      <c r="D1101" s="25">
        <v>0.91418175383822542</v>
      </c>
      <c r="W1101" s="17"/>
      <c r="AD1101" s="17"/>
    </row>
    <row r="1102" spans="1:30">
      <c r="A1102" s="17">
        <v>1100</v>
      </c>
      <c r="B1102" s="25">
        <v>3.0136986301369864</v>
      </c>
      <c r="C1102" s="90">
        <v>2.9796469779863773E-2</v>
      </c>
      <c r="D1102" s="25">
        <v>0.91411620180177522</v>
      </c>
      <c r="W1102" s="17"/>
      <c r="AD1102" s="17"/>
    </row>
    <row r="1103" spans="1:30">
      <c r="A1103" s="17">
        <v>1101</v>
      </c>
      <c r="B1103" s="25">
        <v>3.0164383561643837</v>
      </c>
      <c r="C1103" s="90">
        <v>2.9793173189032591E-2</v>
      </c>
      <c r="D1103" s="25">
        <v>0.91405067097674386</v>
      </c>
      <c r="W1103" s="17"/>
      <c r="AD1103" s="17"/>
    </row>
    <row r="1104" spans="1:30">
      <c r="A1104" s="17">
        <v>1102</v>
      </c>
      <c r="B1104" s="25">
        <v>3.0191780821917806</v>
      </c>
      <c r="C1104" s="90">
        <v>2.9789876598201408E-2</v>
      </c>
      <c r="D1104" s="25">
        <v>0.91398516135924335</v>
      </c>
      <c r="W1104" s="17"/>
      <c r="AD1104" s="17"/>
    </row>
    <row r="1105" spans="1:30">
      <c r="A1105" s="17">
        <v>1103</v>
      </c>
      <c r="B1105" s="25">
        <v>3.021917808219178</v>
      </c>
      <c r="C1105" s="90">
        <v>2.9786580007370226E-2</v>
      </c>
      <c r="D1105" s="25">
        <v>0.91391967294538712</v>
      </c>
      <c r="W1105" s="17"/>
      <c r="AD1105" s="17"/>
    </row>
    <row r="1106" spans="1:30">
      <c r="A1106" s="17">
        <v>1104</v>
      </c>
      <c r="B1106" s="25">
        <v>3.0246575342465754</v>
      </c>
      <c r="C1106" s="90">
        <v>2.9783283416539044E-2</v>
      </c>
      <c r="D1106" s="25">
        <v>0.91385420573129006</v>
      </c>
      <c r="W1106" s="17"/>
      <c r="AD1106" s="17"/>
    </row>
    <row r="1107" spans="1:30">
      <c r="A1107" s="17">
        <v>1105</v>
      </c>
      <c r="B1107" s="25">
        <v>3.0273972602739727</v>
      </c>
      <c r="C1107" s="90">
        <v>2.9779986825707861E-2</v>
      </c>
      <c r="D1107" s="25">
        <v>0.91378875971306872</v>
      </c>
      <c r="W1107" s="17"/>
      <c r="AD1107" s="17"/>
    </row>
    <row r="1108" spans="1:30">
      <c r="A1108" s="17">
        <v>1106</v>
      </c>
      <c r="B1108" s="25">
        <v>3.0301369863013701</v>
      </c>
      <c r="C1108" s="90">
        <v>2.9776690234876682E-2</v>
      </c>
      <c r="D1108" s="25">
        <v>0.91372333488684065</v>
      </c>
      <c r="W1108" s="17"/>
      <c r="AD1108" s="17"/>
    </row>
    <row r="1109" spans="1:30">
      <c r="A1109" s="17">
        <v>1107</v>
      </c>
      <c r="B1109" s="25">
        <v>3.032876712328767</v>
      </c>
      <c r="C1109" s="90">
        <v>2.97733936440455E-2</v>
      </c>
      <c r="D1109" s="25">
        <v>0.91365793124872507</v>
      </c>
      <c r="W1109" s="17"/>
      <c r="AD1109" s="17"/>
    </row>
    <row r="1110" spans="1:30">
      <c r="A1110" s="17">
        <v>1108</v>
      </c>
      <c r="B1110" s="25">
        <v>3.0356164383561643</v>
      </c>
      <c r="C1110" s="90">
        <v>2.9770097053214317E-2</v>
      </c>
      <c r="D1110" s="25">
        <v>0.91359254879484275</v>
      </c>
      <c r="W1110" s="17"/>
      <c r="AD1110" s="17"/>
    </row>
    <row r="1111" spans="1:30">
      <c r="A1111" s="17">
        <v>1109</v>
      </c>
      <c r="B1111" s="25">
        <v>3.0383561643835617</v>
      </c>
      <c r="C1111" s="90">
        <v>2.9766800462383135E-2</v>
      </c>
      <c r="D1111" s="25">
        <v>0.91352718752131545</v>
      </c>
      <c r="W1111" s="17"/>
      <c r="AD1111" s="17"/>
    </row>
    <row r="1112" spans="1:30">
      <c r="A1112" s="17">
        <v>1110</v>
      </c>
      <c r="B1112" s="25">
        <v>3.0410958904109591</v>
      </c>
      <c r="C1112" s="90">
        <v>2.9763503871551952E-2</v>
      </c>
      <c r="D1112" s="25">
        <v>0.91346184742426695</v>
      </c>
      <c r="W1112" s="17"/>
      <c r="AD1112" s="17"/>
    </row>
    <row r="1113" spans="1:30">
      <c r="A1113" s="17">
        <v>1111</v>
      </c>
      <c r="B1113" s="25">
        <v>3.043835616438356</v>
      </c>
      <c r="C1113" s="90">
        <v>2.976020728072077E-2</v>
      </c>
      <c r="D1113" s="25">
        <v>0.913396528499822</v>
      </c>
      <c r="W1113" s="17"/>
      <c r="AD1113" s="17"/>
    </row>
    <row r="1114" spans="1:30">
      <c r="A1114" s="17">
        <v>1112</v>
      </c>
      <c r="B1114" s="25">
        <v>3.0465753424657533</v>
      </c>
      <c r="C1114" s="90">
        <v>2.9756910689889587E-2</v>
      </c>
      <c r="D1114" s="25">
        <v>0.91333123074410683</v>
      </c>
      <c r="W1114" s="17"/>
      <c r="AD1114" s="17"/>
    </row>
    <row r="1115" spans="1:30">
      <c r="A1115" s="17">
        <v>1113</v>
      </c>
      <c r="B1115" s="25">
        <v>3.0493150684931507</v>
      </c>
      <c r="C1115" s="90">
        <v>2.9753614099058408E-2</v>
      </c>
      <c r="D1115" s="25">
        <v>0.91326595415324929</v>
      </c>
      <c r="W1115" s="17"/>
      <c r="AD1115" s="17"/>
    </row>
    <row r="1116" spans="1:30">
      <c r="A1116" s="17">
        <v>1114</v>
      </c>
      <c r="B1116" s="25">
        <v>3.0520547945205481</v>
      </c>
      <c r="C1116" s="90">
        <v>2.9750317508227226E-2</v>
      </c>
      <c r="D1116" s="25">
        <v>0.9132006987233785</v>
      </c>
      <c r="W1116" s="17"/>
      <c r="AD1116" s="17"/>
    </row>
    <row r="1117" spans="1:30">
      <c r="A1117" s="17">
        <v>1115</v>
      </c>
      <c r="B1117" s="25">
        <v>3.0547945205479454</v>
      </c>
      <c r="C1117" s="90">
        <v>2.9747020917396044E-2</v>
      </c>
      <c r="D1117" s="25">
        <v>0.9131354644506251</v>
      </c>
      <c r="W1117" s="17"/>
      <c r="AD1117" s="17"/>
    </row>
    <row r="1118" spans="1:30">
      <c r="A1118" s="17">
        <v>1116</v>
      </c>
      <c r="B1118" s="25">
        <v>3.0575342465753423</v>
      </c>
      <c r="C1118" s="90">
        <v>2.9743724326564861E-2</v>
      </c>
      <c r="D1118" s="25">
        <v>0.91307025133112107</v>
      </c>
      <c r="W1118" s="17"/>
      <c r="AD1118" s="17"/>
    </row>
    <row r="1119" spans="1:30">
      <c r="A1119" s="17">
        <v>1117</v>
      </c>
      <c r="B1119" s="25">
        <v>3.0602739726027397</v>
      </c>
      <c r="C1119" s="90">
        <v>2.9740427735733679E-2</v>
      </c>
      <c r="D1119" s="25">
        <v>0.91300505936099985</v>
      </c>
      <c r="W1119" s="17"/>
      <c r="AD1119" s="17"/>
    </row>
    <row r="1120" spans="1:30">
      <c r="A1120" s="17">
        <v>1118</v>
      </c>
      <c r="B1120" s="25">
        <v>3.0630136986301371</v>
      </c>
      <c r="C1120" s="90">
        <v>2.9737131144902496E-2</v>
      </c>
      <c r="D1120" s="25">
        <v>0.91293988853639629</v>
      </c>
      <c r="W1120" s="17"/>
      <c r="AD1120" s="17"/>
    </row>
    <row r="1121" spans="1:30">
      <c r="A1121" s="17">
        <v>1119</v>
      </c>
      <c r="B1121" s="25">
        <v>3.0657534246575344</v>
      </c>
      <c r="C1121" s="90">
        <v>2.9733834554071317E-2</v>
      </c>
      <c r="D1121" s="25">
        <v>0.91287473885344661</v>
      </c>
      <c r="W1121" s="17"/>
      <c r="AD1121" s="17"/>
    </row>
    <row r="1122" spans="1:30">
      <c r="A1122" s="17">
        <v>1120</v>
      </c>
      <c r="B1122" s="25">
        <v>3.0684931506849313</v>
      </c>
      <c r="C1122" s="90">
        <v>2.9730537963240135E-2</v>
      </c>
      <c r="D1122" s="25">
        <v>0.91280961030828855</v>
      </c>
      <c r="W1122" s="17"/>
      <c r="AD1122" s="17"/>
    </row>
    <row r="1123" spans="1:30">
      <c r="A1123" s="17">
        <v>1121</v>
      </c>
      <c r="B1123" s="25">
        <v>3.0712328767123287</v>
      </c>
      <c r="C1123" s="90">
        <v>2.9727241372408952E-2</v>
      </c>
      <c r="D1123" s="25">
        <v>0.91274450289706133</v>
      </c>
      <c r="W1123" s="17"/>
      <c r="AD1123" s="17"/>
    </row>
    <row r="1124" spans="1:30">
      <c r="A1124" s="17">
        <v>1122</v>
      </c>
      <c r="B1124" s="25">
        <v>3.0739726027397261</v>
      </c>
      <c r="C1124" s="90">
        <v>2.972394478157777E-2</v>
      </c>
      <c r="D1124" s="25">
        <v>0.91267941661590535</v>
      </c>
      <c r="W1124" s="17"/>
      <c r="AD1124" s="17"/>
    </row>
    <row r="1125" spans="1:30">
      <c r="A1125" s="17">
        <v>1123</v>
      </c>
      <c r="B1125" s="25">
        <v>3.0767123287671234</v>
      </c>
      <c r="C1125" s="90">
        <v>2.9720648190746587E-2</v>
      </c>
      <c r="D1125" s="25">
        <v>0.91261435146096259</v>
      </c>
      <c r="W1125" s="17"/>
      <c r="AD1125" s="17"/>
    </row>
    <row r="1126" spans="1:30">
      <c r="A1126" s="17">
        <v>1124</v>
      </c>
      <c r="B1126" s="25">
        <v>3.0794520547945203</v>
      </c>
      <c r="C1126" s="90">
        <v>2.9717351599915405E-2</v>
      </c>
      <c r="D1126" s="25">
        <v>0.91254930742837648</v>
      </c>
      <c r="W1126" s="17"/>
      <c r="AD1126" s="17"/>
    </row>
    <row r="1127" spans="1:30">
      <c r="A1127" s="17">
        <v>1125</v>
      </c>
      <c r="B1127" s="25">
        <v>3.0821917808219177</v>
      </c>
      <c r="C1127" s="90">
        <v>2.9714055009084223E-2</v>
      </c>
      <c r="D1127" s="25">
        <v>0.91248428451429187</v>
      </c>
      <c r="W1127" s="17"/>
      <c r="AD1127" s="17"/>
    </row>
    <row r="1128" spans="1:30">
      <c r="A1128" s="17">
        <v>1126</v>
      </c>
      <c r="B1128" s="25">
        <v>3.0849315068493151</v>
      </c>
      <c r="C1128" s="90">
        <v>2.9710758418253044E-2</v>
      </c>
      <c r="D1128" s="25">
        <v>0.91241928271485484</v>
      </c>
      <c r="W1128" s="17"/>
      <c r="AD1128" s="17"/>
    </row>
    <row r="1129" spans="1:30">
      <c r="A1129" s="17">
        <v>1127</v>
      </c>
      <c r="B1129" s="25">
        <v>3.0876712328767124</v>
      </c>
      <c r="C1129" s="90">
        <v>2.9707461827421861E-2</v>
      </c>
      <c r="D1129" s="25">
        <v>0.91235430202621304</v>
      </c>
      <c r="W1129" s="17"/>
      <c r="AD1129" s="17"/>
    </row>
    <row r="1130" spans="1:30">
      <c r="A1130" s="17">
        <v>1128</v>
      </c>
      <c r="B1130" s="25">
        <v>3.0904109589041098</v>
      </c>
      <c r="C1130" s="90">
        <v>2.9704165236590679E-2</v>
      </c>
      <c r="D1130" s="25">
        <v>0.91228934244451565</v>
      </c>
      <c r="W1130" s="17"/>
      <c r="AD1130" s="17"/>
    </row>
    <row r="1131" spans="1:30">
      <c r="A1131" s="17">
        <v>1129</v>
      </c>
      <c r="B1131" s="25">
        <v>3.0931506849315067</v>
      </c>
      <c r="C1131" s="90">
        <v>2.9700868645759496E-2</v>
      </c>
      <c r="D1131" s="25">
        <v>0.91222440396591309</v>
      </c>
      <c r="W1131" s="17"/>
      <c r="AD1131" s="17"/>
    </row>
    <row r="1132" spans="1:30">
      <c r="A1132" s="17">
        <v>1130</v>
      </c>
      <c r="B1132" s="25">
        <v>3.095890410958904</v>
      </c>
      <c r="C1132" s="90">
        <v>2.9697572054928314E-2</v>
      </c>
      <c r="D1132" s="25">
        <v>0.91215948658655721</v>
      </c>
      <c r="W1132" s="17"/>
      <c r="AD1132" s="17"/>
    </row>
    <row r="1133" spans="1:30">
      <c r="A1133" s="17">
        <v>1131</v>
      </c>
      <c r="B1133" s="25">
        <v>3.0986301369863014</v>
      </c>
      <c r="C1133" s="90">
        <v>2.9694275464097131E-2</v>
      </c>
      <c r="D1133" s="25">
        <v>0.91209459030260132</v>
      </c>
      <c r="W1133" s="17"/>
      <c r="AD1133" s="17"/>
    </row>
    <row r="1134" spans="1:30">
      <c r="A1134" s="17">
        <v>1132</v>
      </c>
      <c r="B1134" s="25">
        <v>3.1013698630136988</v>
      </c>
      <c r="C1134" s="90">
        <v>2.9690978873265952E-2</v>
      </c>
      <c r="D1134" s="25">
        <v>0.91202971511020026</v>
      </c>
      <c r="W1134" s="17"/>
      <c r="AD1134" s="17"/>
    </row>
    <row r="1135" spans="1:30">
      <c r="A1135" s="17">
        <v>1133</v>
      </c>
      <c r="B1135" s="25">
        <v>3.1041095890410957</v>
      </c>
      <c r="C1135" s="90">
        <v>2.968768228243477E-2</v>
      </c>
      <c r="D1135" s="25">
        <v>0.91196486100551</v>
      </c>
      <c r="W1135" s="17"/>
      <c r="AD1135" s="17"/>
    </row>
    <row r="1136" spans="1:30">
      <c r="A1136" s="17">
        <v>1134</v>
      </c>
      <c r="B1136" s="25">
        <v>3.106849315068493</v>
      </c>
      <c r="C1136" s="90">
        <v>2.9684385691603588E-2</v>
      </c>
      <c r="D1136" s="25">
        <v>0.91190002798468817</v>
      </c>
      <c r="W1136" s="17"/>
      <c r="AD1136" s="17"/>
    </row>
    <row r="1137" spans="1:30">
      <c r="A1137" s="17">
        <v>1135</v>
      </c>
      <c r="B1137" s="25">
        <v>3.1095890410958904</v>
      </c>
      <c r="C1137" s="90">
        <v>2.9681089100772405E-2</v>
      </c>
      <c r="D1137" s="25">
        <v>0.91183521604389384</v>
      </c>
      <c r="W1137" s="17"/>
      <c r="AD1137" s="17"/>
    </row>
    <row r="1138" spans="1:30">
      <c r="A1138" s="17">
        <v>1136</v>
      </c>
      <c r="B1138" s="25">
        <v>3.1123287671232878</v>
      </c>
      <c r="C1138" s="90">
        <v>2.9677792509941223E-2</v>
      </c>
      <c r="D1138" s="25">
        <v>0.9117704251792873</v>
      </c>
      <c r="W1138" s="17"/>
      <c r="AD1138" s="17"/>
    </row>
    <row r="1139" spans="1:30">
      <c r="A1139" s="17">
        <v>1137</v>
      </c>
      <c r="B1139" s="25">
        <v>3.1150684931506851</v>
      </c>
      <c r="C1139" s="90">
        <v>2.967449591911004E-2</v>
      </c>
      <c r="D1139" s="25">
        <v>0.9117056553870303</v>
      </c>
      <c r="W1139" s="17"/>
      <c r="AD1139" s="17"/>
    </row>
    <row r="1140" spans="1:30">
      <c r="A1140" s="17">
        <v>1138</v>
      </c>
      <c r="B1140" s="25">
        <v>3.117808219178082</v>
      </c>
      <c r="C1140" s="90">
        <v>2.9671199328278858E-2</v>
      </c>
      <c r="D1140" s="25">
        <v>0.91164090666328623</v>
      </c>
      <c r="W1140" s="17"/>
      <c r="AD1140" s="17"/>
    </row>
    <row r="1141" spans="1:30">
      <c r="A1141" s="17">
        <v>1139</v>
      </c>
      <c r="B1141" s="25">
        <v>3.1205479452054794</v>
      </c>
      <c r="C1141" s="90">
        <v>2.9667902737447679E-2</v>
      </c>
      <c r="D1141" s="25">
        <v>0.9115761790042195</v>
      </c>
      <c r="W1141" s="17"/>
      <c r="AD1141" s="17"/>
    </row>
    <row r="1142" spans="1:30">
      <c r="A1142" s="17">
        <v>1140</v>
      </c>
      <c r="B1142" s="25">
        <v>3.1232876712328768</v>
      </c>
      <c r="C1142" s="90">
        <v>2.9664606146616496E-2</v>
      </c>
      <c r="D1142" s="25">
        <v>0.91151147240599628</v>
      </c>
      <c r="W1142" s="17"/>
      <c r="AD1142" s="17"/>
    </row>
    <row r="1143" spans="1:30">
      <c r="A1143" s="17">
        <v>1141</v>
      </c>
      <c r="B1143" s="25">
        <v>3.1260273972602741</v>
      </c>
      <c r="C1143" s="90">
        <v>2.9661309555785314E-2</v>
      </c>
      <c r="D1143" s="25">
        <v>0.91144678686478409</v>
      </c>
      <c r="W1143" s="17"/>
      <c r="AD1143" s="17"/>
    </row>
    <row r="1144" spans="1:30">
      <c r="A1144" s="17">
        <v>1142</v>
      </c>
      <c r="B1144" s="25">
        <v>3.128767123287671</v>
      </c>
      <c r="C1144" s="90">
        <v>2.9658012964954131E-2</v>
      </c>
      <c r="D1144" s="25">
        <v>0.91138212237675176</v>
      </c>
      <c r="W1144" s="17"/>
      <c r="AD1144" s="17"/>
    </row>
    <row r="1145" spans="1:30">
      <c r="A1145" s="17">
        <v>1143</v>
      </c>
      <c r="B1145" s="25">
        <v>3.1315068493150684</v>
      </c>
      <c r="C1145" s="90">
        <v>2.9654716374122949E-2</v>
      </c>
      <c r="D1145" s="25">
        <v>0.91131747893806958</v>
      </c>
      <c r="W1145" s="17"/>
      <c r="AD1145" s="17"/>
    </row>
    <row r="1146" spans="1:30">
      <c r="A1146" s="17">
        <v>1144</v>
      </c>
      <c r="B1146" s="25">
        <v>3.1342465753424658</v>
      </c>
      <c r="C1146" s="90">
        <v>2.9651419783291767E-2</v>
      </c>
      <c r="D1146" s="25">
        <v>0.91125285654490906</v>
      </c>
      <c r="W1146" s="17"/>
      <c r="AD1146" s="17"/>
    </row>
    <row r="1147" spans="1:30">
      <c r="A1147" s="17">
        <v>1145</v>
      </c>
      <c r="B1147" s="25">
        <v>3.1369863013698631</v>
      </c>
      <c r="C1147" s="90">
        <v>2.9648123192460588E-2</v>
      </c>
      <c r="D1147" s="25">
        <v>0.9111882551934436</v>
      </c>
      <c r="W1147" s="17"/>
      <c r="AD1147" s="17"/>
    </row>
    <row r="1148" spans="1:30">
      <c r="A1148" s="17">
        <v>1146</v>
      </c>
      <c r="B1148" s="25">
        <v>3.1397260273972605</v>
      </c>
      <c r="C1148" s="90">
        <v>2.9644826601629405E-2</v>
      </c>
      <c r="D1148" s="25">
        <v>0.91112367487984758</v>
      </c>
      <c r="W1148" s="17"/>
      <c r="AD1148" s="17"/>
    </row>
    <row r="1149" spans="1:30">
      <c r="A1149" s="17">
        <v>1147</v>
      </c>
      <c r="B1149" s="25">
        <v>3.1424657534246574</v>
      </c>
      <c r="C1149" s="90">
        <v>2.9641530010798223E-2</v>
      </c>
      <c r="D1149" s="25">
        <v>0.91105911560029695</v>
      </c>
      <c r="W1149" s="17"/>
      <c r="AD1149" s="17"/>
    </row>
    <row r="1150" spans="1:30">
      <c r="A1150" s="17">
        <v>1148</v>
      </c>
      <c r="B1150" s="25">
        <v>3.1452054794520548</v>
      </c>
      <c r="C1150" s="90">
        <v>2.963823341996704E-2</v>
      </c>
      <c r="D1150" s="25">
        <v>0.910994577350969</v>
      </c>
      <c r="W1150" s="17"/>
      <c r="AD1150" s="17"/>
    </row>
    <row r="1151" spans="1:30">
      <c r="A1151" s="17">
        <v>1149</v>
      </c>
      <c r="B1151" s="25">
        <v>3.1479452054794521</v>
      </c>
      <c r="C1151" s="90">
        <v>2.9634936829135858E-2</v>
      </c>
      <c r="D1151" s="25">
        <v>0.91093006012804256</v>
      </c>
      <c r="W1151" s="17"/>
      <c r="AD1151" s="17"/>
    </row>
    <row r="1152" spans="1:30">
      <c r="A1152" s="17">
        <v>1150</v>
      </c>
      <c r="B1152" s="25">
        <v>3.1506849315068495</v>
      </c>
      <c r="C1152" s="90">
        <v>2.9631640238304675E-2</v>
      </c>
      <c r="D1152" s="25">
        <v>0.9108655639276978</v>
      </c>
      <c r="W1152" s="17"/>
      <c r="AD1152" s="17"/>
    </row>
    <row r="1153" spans="1:30">
      <c r="A1153" s="17">
        <v>1151</v>
      </c>
      <c r="B1153" s="25">
        <v>3.1534246575342464</v>
      </c>
      <c r="C1153" s="90">
        <v>2.9628343647473493E-2</v>
      </c>
      <c r="D1153" s="25">
        <v>0.91080108874611632</v>
      </c>
      <c r="W1153" s="17"/>
      <c r="AD1153" s="17"/>
    </row>
    <row r="1154" spans="1:30">
      <c r="A1154" s="17">
        <v>1152</v>
      </c>
      <c r="B1154" s="25">
        <v>3.1561643835616437</v>
      </c>
      <c r="C1154" s="90">
        <v>2.9625047056642314E-2</v>
      </c>
      <c r="D1154" s="25">
        <v>0.91073663457948095</v>
      </c>
      <c r="W1154" s="17"/>
      <c r="AD1154" s="17"/>
    </row>
    <row r="1155" spans="1:30">
      <c r="A1155" s="17">
        <v>1153</v>
      </c>
      <c r="B1155" s="25">
        <v>3.1589041095890411</v>
      </c>
      <c r="C1155" s="90">
        <v>2.9621750465811131E-2</v>
      </c>
      <c r="D1155" s="25">
        <v>0.9106722014239762</v>
      </c>
      <c r="W1155" s="17"/>
      <c r="AD1155" s="17"/>
    </row>
    <row r="1156" spans="1:30">
      <c r="A1156" s="17">
        <v>1154</v>
      </c>
      <c r="B1156" s="25">
        <v>3.1616438356164385</v>
      </c>
      <c r="C1156" s="90">
        <v>2.9618453874979949E-2</v>
      </c>
      <c r="D1156" s="25">
        <v>0.91060778927578789</v>
      </c>
      <c r="W1156" s="17"/>
      <c r="AD1156" s="17"/>
    </row>
    <row r="1157" spans="1:30">
      <c r="A1157" s="17">
        <v>1155</v>
      </c>
      <c r="B1157" s="25">
        <v>3.1643835616438358</v>
      </c>
      <c r="C1157" s="90">
        <v>2.9615157284148767E-2</v>
      </c>
      <c r="D1157" s="25">
        <v>0.91054339813110308</v>
      </c>
      <c r="W1157" s="17"/>
      <c r="AD1157" s="17"/>
    </row>
    <row r="1158" spans="1:30">
      <c r="A1158" s="17">
        <v>1156</v>
      </c>
      <c r="B1158" s="25">
        <v>3.1671232876712327</v>
      </c>
      <c r="C1158" s="90">
        <v>2.9611860693317584E-2</v>
      </c>
      <c r="D1158" s="25">
        <v>0.91047902798611058</v>
      </c>
      <c r="W1158" s="17"/>
      <c r="AD1158" s="17"/>
    </row>
    <row r="1159" spans="1:30">
      <c r="A1159" s="17">
        <v>1157</v>
      </c>
      <c r="B1159" s="25">
        <v>3.1698630136986301</v>
      </c>
      <c r="C1159" s="90">
        <v>2.9608564102486402E-2</v>
      </c>
      <c r="D1159" s="25">
        <v>0.91041467883700034</v>
      </c>
      <c r="W1159" s="17"/>
      <c r="AD1159" s="17"/>
    </row>
    <row r="1160" spans="1:30">
      <c r="A1160" s="17">
        <v>1158</v>
      </c>
      <c r="B1160" s="25">
        <v>3.1726027397260275</v>
      </c>
      <c r="C1160" s="90">
        <v>2.9605267511655223E-2</v>
      </c>
      <c r="D1160" s="25">
        <v>0.91035035067996373</v>
      </c>
      <c r="W1160" s="17"/>
      <c r="AD1160" s="17"/>
    </row>
    <row r="1161" spans="1:30">
      <c r="A1161" s="17">
        <v>1159</v>
      </c>
      <c r="B1161" s="25">
        <v>3.1753424657534248</v>
      </c>
      <c r="C1161" s="90">
        <v>2.960197092082404E-2</v>
      </c>
      <c r="D1161" s="25">
        <v>0.91028604351119358</v>
      </c>
      <c r="W1161" s="17"/>
      <c r="AD1161" s="17"/>
    </row>
    <row r="1162" spans="1:30">
      <c r="A1162" s="17">
        <v>1160</v>
      </c>
      <c r="B1162" s="25">
        <v>3.1780821917808217</v>
      </c>
      <c r="C1162" s="90">
        <v>2.9598674329992858E-2</v>
      </c>
      <c r="D1162" s="25">
        <v>0.91022175732688437</v>
      </c>
      <c r="W1162" s="17"/>
      <c r="AD1162" s="17"/>
    </row>
    <row r="1163" spans="1:30">
      <c r="A1163" s="17">
        <v>1161</v>
      </c>
      <c r="B1163" s="25">
        <v>3.1808219178082191</v>
      </c>
      <c r="C1163" s="90">
        <v>2.9595377739161675E-2</v>
      </c>
      <c r="D1163" s="25">
        <v>0.91015749212323138</v>
      </c>
      <c r="W1163" s="17"/>
      <c r="AD1163" s="17"/>
    </row>
    <row r="1164" spans="1:30">
      <c r="A1164" s="17">
        <v>1162</v>
      </c>
      <c r="B1164" s="25">
        <v>3.1835616438356165</v>
      </c>
      <c r="C1164" s="90">
        <v>2.9592081148330493E-2</v>
      </c>
      <c r="D1164" s="25">
        <v>0.91009324789643198</v>
      </c>
      <c r="W1164" s="17"/>
      <c r="AD1164" s="17"/>
    </row>
    <row r="1165" spans="1:30">
      <c r="A1165" s="17">
        <v>1163</v>
      </c>
      <c r="B1165" s="25">
        <v>3.1863013698630138</v>
      </c>
      <c r="C1165" s="90">
        <v>2.9588784557499311E-2</v>
      </c>
      <c r="D1165" s="25">
        <v>0.91002902464268443</v>
      </c>
      <c r="W1165" s="17"/>
      <c r="AD1165" s="17"/>
    </row>
    <row r="1166" spans="1:30">
      <c r="A1166" s="17">
        <v>1164</v>
      </c>
      <c r="B1166" s="25">
        <v>3.1890410958904107</v>
      </c>
      <c r="C1166" s="90">
        <v>2.9585487966668128E-2</v>
      </c>
      <c r="D1166" s="25">
        <v>0.90996482235818876</v>
      </c>
      <c r="W1166" s="17"/>
      <c r="AD1166" s="17"/>
    </row>
    <row r="1167" spans="1:30">
      <c r="A1167" s="17">
        <v>1165</v>
      </c>
      <c r="B1167" s="25">
        <v>3.1917808219178081</v>
      </c>
      <c r="C1167" s="90">
        <v>2.9582191375836949E-2</v>
      </c>
      <c r="D1167" s="25">
        <v>0.90990064103914603</v>
      </c>
      <c r="W1167" s="17"/>
      <c r="AD1167" s="17"/>
    </row>
    <row r="1168" spans="1:30">
      <c r="A1168" s="17">
        <v>1166</v>
      </c>
      <c r="B1168" s="25">
        <v>3.1945205479452055</v>
      </c>
      <c r="C1168" s="90">
        <v>2.9578894785005767E-2</v>
      </c>
      <c r="D1168" s="25">
        <v>0.90983648068175904</v>
      </c>
      <c r="W1168" s="17"/>
      <c r="AD1168" s="17"/>
    </row>
    <row r="1169" spans="1:30">
      <c r="A1169" s="17">
        <v>1167</v>
      </c>
      <c r="B1169" s="25">
        <v>3.1972602739726028</v>
      </c>
      <c r="C1169" s="90">
        <v>2.9575598194174584E-2</v>
      </c>
      <c r="D1169" s="25">
        <v>0.90977234128223194</v>
      </c>
      <c r="W1169" s="17"/>
      <c r="AD1169" s="17"/>
    </row>
    <row r="1170" spans="1:30">
      <c r="A1170" s="17">
        <v>1168</v>
      </c>
      <c r="B1170" s="25">
        <v>3.2</v>
      </c>
      <c r="C1170" s="90">
        <v>2.9572301603343402E-2</v>
      </c>
      <c r="D1170" s="25">
        <v>0.90970822283677011</v>
      </c>
      <c r="W1170" s="17"/>
      <c r="AD1170" s="17"/>
    </row>
    <row r="1171" spans="1:30">
      <c r="A1171" s="17">
        <v>1169</v>
      </c>
      <c r="B1171" s="25">
        <v>3.2027397260273971</v>
      </c>
      <c r="C1171" s="90">
        <v>2.9569005012512219E-2</v>
      </c>
      <c r="D1171" s="25">
        <v>0.90964412534158046</v>
      </c>
      <c r="W1171" s="17"/>
      <c r="AD1171" s="17"/>
    </row>
    <row r="1172" spans="1:30">
      <c r="A1172" s="17">
        <v>1170</v>
      </c>
      <c r="B1172" s="25">
        <v>3.2054794520547945</v>
      </c>
      <c r="C1172" s="90">
        <v>2.9565708421681037E-2</v>
      </c>
      <c r="D1172" s="25">
        <v>0.90958004879287124</v>
      </c>
      <c r="W1172" s="17"/>
      <c r="AD1172" s="17"/>
    </row>
    <row r="1173" spans="1:30">
      <c r="A1173" s="17">
        <v>1171</v>
      </c>
      <c r="B1173" s="25">
        <v>3.2082191780821918</v>
      </c>
      <c r="C1173" s="90">
        <v>2.9562411830849858E-2</v>
      </c>
      <c r="D1173" s="25">
        <v>0.90951599318685228</v>
      </c>
      <c r="W1173" s="17"/>
      <c r="AD1173" s="17"/>
    </row>
    <row r="1174" spans="1:30">
      <c r="A1174" s="17">
        <v>1172</v>
      </c>
      <c r="B1174" s="25">
        <v>3.2109589041095892</v>
      </c>
      <c r="C1174" s="90">
        <v>2.9559115240018675E-2</v>
      </c>
      <c r="D1174" s="25">
        <v>0.90945195851973448</v>
      </c>
      <c r="W1174" s="17"/>
      <c r="AD1174" s="17"/>
    </row>
    <row r="1175" spans="1:30">
      <c r="A1175" s="17">
        <v>1173</v>
      </c>
      <c r="B1175" s="25">
        <v>3.2136986301369861</v>
      </c>
      <c r="C1175" s="90">
        <v>2.9555818649187493E-2</v>
      </c>
      <c r="D1175" s="25">
        <v>0.90938794478773033</v>
      </c>
      <c r="W1175" s="17"/>
      <c r="AD1175" s="17"/>
    </row>
    <row r="1176" spans="1:30">
      <c r="A1176" s="17">
        <v>1174</v>
      </c>
      <c r="B1176" s="25">
        <v>3.2164383561643834</v>
      </c>
      <c r="C1176" s="90">
        <v>2.9552522058356311E-2</v>
      </c>
      <c r="D1176" s="25">
        <v>0.90932395198705396</v>
      </c>
      <c r="W1176" s="17"/>
      <c r="AD1176" s="17"/>
    </row>
    <row r="1177" spans="1:30">
      <c r="A1177" s="17">
        <v>1175</v>
      </c>
      <c r="B1177" s="25">
        <v>3.2191780821917808</v>
      </c>
      <c r="C1177" s="90">
        <v>2.9549225467525128E-2</v>
      </c>
      <c r="D1177" s="25">
        <v>0.9092599801139204</v>
      </c>
      <c r="W1177" s="17"/>
      <c r="AD1177" s="17"/>
    </row>
    <row r="1178" spans="1:30">
      <c r="A1178" s="17">
        <v>1176</v>
      </c>
      <c r="B1178" s="25">
        <v>3.2219178082191782</v>
      </c>
      <c r="C1178" s="90">
        <v>2.9545928876693946E-2</v>
      </c>
      <c r="D1178" s="25">
        <v>0.90919602916454645</v>
      </c>
      <c r="W1178" s="17"/>
      <c r="AD1178" s="17"/>
    </row>
    <row r="1179" spans="1:30">
      <c r="A1179" s="17">
        <v>1177</v>
      </c>
      <c r="B1179" s="25">
        <v>3.2246575342465755</v>
      </c>
      <c r="C1179" s="90">
        <v>2.9542632285862763E-2</v>
      </c>
      <c r="D1179" s="25">
        <v>0.90913209913515025</v>
      </c>
      <c r="W1179" s="17"/>
      <c r="AD1179" s="17"/>
    </row>
    <row r="1180" spans="1:30">
      <c r="A1180" s="17">
        <v>1178</v>
      </c>
      <c r="B1180" s="25">
        <v>3.2273972602739724</v>
      </c>
      <c r="C1180" s="90">
        <v>2.9539335695031584E-2</v>
      </c>
      <c r="D1180" s="25">
        <v>0.90906819002195127</v>
      </c>
      <c r="W1180" s="17"/>
      <c r="AD1180" s="17"/>
    </row>
    <row r="1181" spans="1:30">
      <c r="A1181" s="17">
        <v>1179</v>
      </c>
      <c r="B1181" s="25">
        <v>3.2301369863013698</v>
      </c>
      <c r="C1181" s="90">
        <v>2.9536039104200402E-2</v>
      </c>
      <c r="D1181" s="25">
        <v>0.90900430182117031</v>
      </c>
      <c r="W1181" s="17"/>
      <c r="AD1181" s="17"/>
    </row>
    <row r="1182" spans="1:30">
      <c r="A1182" s="17">
        <v>1180</v>
      </c>
      <c r="B1182" s="25">
        <v>3.2328767123287672</v>
      </c>
      <c r="C1182" s="90">
        <v>2.9532742513369219E-2</v>
      </c>
      <c r="D1182" s="25">
        <v>0.90894043452902984</v>
      </c>
      <c r="W1182" s="17"/>
      <c r="AD1182" s="17"/>
    </row>
    <row r="1183" spans="1:30">
      <c r="A1183" s="17">
        <v>1181</v>
      </c>
      <c r="B1183" s="25">
        <v>3.2356164383561645</v>
      </c>
      <c r="C1183" s="90">
        <v>2.9529445922538037E-2</v>
      </c>
      <c r="D1183" s="25">
        <v>0.90887658814175343</v>
      </c>
      <c r="W1183" s="17"/>
      <c r="AD1183" s="17"/>
    </row>
    <row r="1184" spans="1:30">
      <c r="A1184" s="17">
        <v>1182</v>
      </c>
      <c r="B1184" s="25">
        <v>3.2383561643835614</v>
      </c>
      <c r="C1184" s="90">
        <v>2.9526149331706854E-2</v>
      </c>
      <c r="D1184" s="25">
        <v>0.9088127626555661</v>
      </c>
      <c r="W1184" s="17"/>
      <c r="AD1184" s="17"/>
    </row>
    <row r="1185" spans="1:30">
      <c r="A1185" s="17">
        <v>1183</v>
      </c>
      <c r="B1185" s="25">
        <v>3.2410958904109588</v>
      </c>
      <c r="C1185" s="90">
        <v>2.9522852740875672E-2</v>
      </c>
      <c r="D1185" s="25">
        <v>0.90874895806669442</v>
      </c>
      <c r="W1185" s="17"/>
      <c r="AD1185" s="17"/>
    </row>
    <row r="1186" spans="1:30">
      <c r="A1186" s="17">
        <v>1184</v>
      </c>
      <c r="B1186" s="25">
        <v>3.2438356164383562</v>
      </c>
      <c r="C1186" s="90">
        <v>2.9519556150044493E-2</v>
      </c>
      <c r="D1186" s="25">
        <v>0.90868517437136631</v>
      </c>
      <c r="W1186" s="17"/>
      <c r="AD1186" s="17"/>
    </row>
    <row r="1187" spans="1:30">
      <c r="A1187" s="17">
        <v>1185</v>
      </c>
      <c r="B1187" s="25">
        <v>3.2465753424657535</v>
      </c>
      <c r="C1187" s="90">
        <v>2.9516259559213311E-2</v>
      </c>
      <c r="D1187" s="25">
        <v>0.908621411565811</v>
      </c>
      <c r="W1187" s="17"/>
      <c r="AD1187" s="17"/>
    </row>
    <row r="1188" spans="1:30">
      <c r="A1188" s="17">
        <v>1186</v>
      </c>
      <c r="B1188" s="25">
        <v>3.2493150684931509</v>
      </c>
      <c r="C1188" s="90">
        <v>2.9512962968382128E-2</v>
      </c>
      <c r="D1188" s="25">
        <v>0.90855766964625917</v>
      </c>
      <c r="W1188" s="17"/>
      <c r="AD1188" s="17"/>
    </row>
    <row r="1189" spans="1:30">
      <c r="A1189" s="17">
        <v>1187</v>
      </c>
      <c r="B1189" s="25">
        <v>3.2520547945205478</v>
      </c>
      <c r="C1189" s="90">
        <v>2.9509666377550946E-2</v>
      </c>
      <c r="D1189" s="25">
        <v>0.90849394860894295</v>
      </c>
      <c r="W1189" s="17"/>
      <c r="AD1189" s="17"/>
    </row>
    <row r="1190" spans="1:30">
      <c r="A1190" s="17">
        <v>1188</v>
      </c>
      <c r="B1190" s="25">
        <v>3.2547945205479452</v>
      </c>
      <c r="C1190" s="90">
        <v>2.9506369786719763E-2</v>
      </c>
      <c r="D1190" s="25">
        <v>0.90843024845009579</v>
      </c>
      <c r="W1190" s="17"/>
      <c r="AD1190" s="17"/>
    </row>
    <row r="1191" spans="1:30">
      <c r="A1191" s="17">
        <v>1189</v>
      </c>
      <c r="B1191" s="25">
        <v>3.2575342465753425</v>
      </c>
      <c r="C1191" s="90">
        <v>2.9503073195888581E-2</v>
      </c>
      <c r="D1191" s="25">
        <v>0.90836656916595238</v>
      </c>
      <c r="W1191" s="17"/>
      <c r="AD1191" s="17"/>
    </row>
    <row r="1192" spans="1:30">
      <c r="A1192" s="17">
        <v>1190</v>
      </c>
      <c r="B1192" s="25">
        <v>3.2602739726027399</v>
      </c>
      <c r="C1192" s="90">
        <v>2.9499776605057398E-2</v>
      </c>
      <c r="D1192" s="25">
        <v>0.90830291075274927</v>
      </c>
      <c r="W1192" s="17"/>
      <c r="AD1192" s="17"/>
    </row>
    <row r="1193" spans="1:30">
      <c r="A1193" s="17">
        <v>1191</v>
      </c>
      <c r="B1193" s="25">
        <v>3.2630136986301368</v>
      </c>
      <c r="C1193" s="90">
        <v>2.9496480014226219E-2</v>
      </c>
      <c r="D1193" s="25">
        <v>0.90823927320672382</v>
      </c>
      <c r="W1193" s="17"/>
      <c r="AD1193" s="17"/>
    </row>
    <row r="1194" spans="1:30">
      <c r="A1194" s="17">
        <v>1192</v>
      </c>
      <c r="B1194" s="25">
        <v>3.2657534246575342</v>
      </c>
      <c r="C1194" s="90">
        <v>2.9493183423395037E-2</v>
      </c>
      <c r="D1194" s="25">
        <v>0.90817565652411536</v>
      </c>
      <c r="W1194" s="17"/>
      <c r="AD1194" s="17"/>
    </row>
    <row r="1195" spans="1:30">
      <c r="A1195" s="17">
        <v>1193</v>
      </c>
      <c r="B1195" s="25">
        <v>3.2684931506849315</v>
      </c>
      <c r="C1195" s="90">
        <v>2.9489886832563855E-2</v>
      </c>
      <c r="D1195" s="25">
        <v>0.90811206070116413</v>
      </c>
      <c r="W1195" s="17"/>
      <c r="AD1195" s="17"/>
    </row>
    <row r="1196" spans="1:30">
      <c r="A1196" s="17">
        <v>1194</v>
      </c>
      <c r="B1196" s="25">
        <v>3.2712328767123289</v>
      </c>
      <c r="C1196" s="90">
        <v>2.9486590241732672E-2</v>
      </c>
      <c r="D1196" s="25">
        <v>0.90804848573411201</v>
      </c>
      <c r="W1196" s="17"/>
      <c r="AD1196" s="17"/>
    </row>
    <row r="1197" spans="1:30">
      <c r="A1197" s="17">
        <v>1195</v>
      </c>
      <c r="B1197" s="25">
        <v>3.2739726027397262</v>
      </c>
      <c r="C1197" s="90">
        <v>2.948329365090149E-2</v>
      </c>
      <c r="D1197" s="25">
        <v>0.90798493161920235</v>
      </c>
      <c r="W1197" s="17"/>
      <c r="AD1197" s="17"/>
    </row>
    <row r="1198" spans="1:30">
      <c r="A1198" s="17">
        <v>1196</v>
      </c>
      <c r="B1198" s="25">
        <v>3.2767123287671232</v>
      </c>
      <c r="C1198" s="90">
        <v>2.9479997060070307E-2</v>
      </c>
      <c r="D1198" s="25">
        <v>0.9079213983526796</v>
      </c>
      <c r="W1198" s="17"/>
      <c r="AD1198" s="17"/>
    </row>
    <row r="1199" spans="1:30">
      <c r="A1199" s="17">
        <v>1197</v>
      </c>
      <c r="B1199" s="25">
        <v>3.2794520547945205</v>
      </c>
      <c r="C1199" s="90">
        <v>2.9476700469239128E-2</v>
      </c>
      <c r="D1199" s="25">
        <v>0.90785788593078987</v>
      </c>
      <c r="W1199" s="17"/>
      <c r="AD1199" s="17"/>
    </row>
    <row r="1200" spans="1:30">
      <c r="A1200" s="17">
        <v>1198</v>
      </c>
      <c r="B1200" s="25">
        <v>3.2821917808219179</v>
      </c>
      <c r="C1200" s="90">
        <v>2.9473403878407946E-2</v>
      </c>
      <c r="D1200" s="25">
        <v>0.90779439434978049</v>
      </c>
      <c r="W1200" s="17"/>
      <c r="AD1200" s="17"/>
    </row>
    <row r="1201" spans="1:30">
      <c r="A1201" s="17">
        <v>1199</v>
      </c>
      <c r="B1201" s="25">
        <v>3.2849315068493152</v>
      </c>
      <c r="C1201" s="90">
        <v>2.9470107287576763E-2</v>
      </c>
      <c r="D1201" s="25">
        <v>0.90773092360590046</v>
      </c>
      <c r="W1201" s="17"/>
      <c r="AD1201" s="17"/>
    </row>
    <row r="1202" spans="1:30">
      <c r="A1202" s="17">
        <v>1200</v>
      </c>
      <c r="B1202" s="25">
        <v>3.2876712328767121</v>
      </c>
      <c r="C1202" s="90">
        <v>2.9466810696745581E-2</v>
      </c>
      <c r="D1202" s="25">
        <v>0.90766747369539968</v>
      </c>
      <c r="W1202" s="17"/>
      <c r="AD1202" s="17"/>
    </row>
    <row r="1203" spans="1:30">
      <c r="A1203" s="17">
        <v>1201</v>
      </c>
      <c r="B1203" s="25">
        <v>3.2904109589041095</v>
      </c>
      <c r="C1203" s="90">
        <v>2.9463514105914398E-2</v>
      </c>
      <c r="D1203" s="25">
        <v>0.90760404461453004</v>
      </c>
      <c r="W1203" s="17"/>
      <c r="AD1203" s="17"/>
    </row>
    <row r="1204" spans="1:30">
      <c r="A1204" s="17">
        <v>1202</v>
      </c>
      <c r="B1204" s="25">
        <v>3.2931506849315069</v>
      </c>
      <c r="C1204" s="90">
        <v>2.9460217515083216E-2</v>
      </c>
      <c r="D1204" s="25">
        <v>0.90754063635954418</v>
      </c>
      <c r="W1204" s="17"/>
      <c r="AD1204" s="17"/>
    </row>
    <row r="1205" spans="1:30">
      <c r="A1205" s="17">
        <v>1203</v>
      </c>
      <c r="B1205" s="25">
        <v>3.2958904109589042</v>
      </c>
      <c r="C1205" s="90">
        <v>2.9456920924252034E-2</v>
      </c>
      <c r="D1205" s="25">
        <v>0.90747724892669679</v>
      </c>
      <c r="W1205" s="17"/>
      <c r="AD1205" s="17"/>
    </row>
    <row r="1206" spans="1:30">
      <c r="A1206" s="17">
        <v>1204</v>
      </c>
      <c r="B1206" s="25">
        <v>3.2986301369863016</v>
      </c>
      <c r="C1206" s="90">
        <v>2.9453624333420855E-2</v>
      </c>
      <c r="D1206" s="25">
        <v>0.90741388231224329</v>
      </c>
      <c r="W1206" s="17"/>
      <c r="AD1206" s="17"/>
    </row>
    <row r="1207" spans="1:30">
      <c r="A1207" s="17">
        <v>1205</v>
      </c>
      <c r="B1207" s="25">
        <v>3.3013698630136985</v>
      </c>
      <c r="C1207" s="90">
        <v>2.9450327742589672E-2</v>
      </c>
      <c r="D1207" s="25">
        <v>0.90735053651244113</v>
      </c>
      <c r="W1207" s="17"/>
      <c r="AD1207" s="17"/>
    </row>
    <row r="1208" spans="1:30">
      <c r="A1208" s="17">
        <v>1206</v>
      </c>
      <c r="B1208" s="25">
        <v>3.3041095890410959</v>
      </c>
      <c r="C1208" s="90">
        <v>2.944703115175849E-2</v>
      </c>
      <c r="D1208" s="25">
        <v>0.90728721152354874</v>
      </c>
      <c r="W1208" s="17"/>
      <c r="AD1208" s="17"/>
    </row>
    <row r="1209" spans="1:30">
      <c r="A1209" s="17">
        <v>1207</v>
      </c>
      <c r="B1209" s="25">
        <v>3.3068493150684932</v>
      </c>
      <c r="C1209" s="90">
        <v>2.9443734560927307E-2</v>
      </c>
      <c r="D1209" s="25">
        <v>0.9072239073418259</v>
      </c>
      <c r="W1209" s="17"/>
      <c r="AD1209" s="17"/>
    </row>
    <row r="1210" spans="1:30">
      <c r="A1210" s="17">
        <v>1208</v>
      </c>
      <c r="B1210" s="25">
        <v>3.3095890410958906</v>
      </c>
      <c r="C1210" s="90">
        <v>2.9440437970096125E-2</v>
      </c>
      <c r="D1210" s="25">
        <v>0.90716062396353414</v>
      </c>
      <c r="W1210" s="17"/>
      <c r="AD1210" s="17"/>
    </row>
    <row r="1211" spans="1:30">
      <c r="A1211" s="17">
        <v>1209</v>
      </c>
      <c r="B1211" s="25">
        <v>3.3123287671232875</v>
      </c>
      <c r="C1211" s="90">
        <v>2.9437141379264942E-2</v>
      </c>
      <c r="D1211" s="25">
        <v>0.90709736138493591</v>
      </c>
      <c r="W1211" s="17"/>
      <c r="AD1211" s="17"/>
    </row>
    <row r="1212" spans="1:30">
      <c r="A1212" s="17">
        <v>1210</v>
      </c>
      <c r="B1212" s="25">
        <v>3.3150684931506849</v>
      </c>
      <c r="C1212" s="90">
        <v>2.9433844788433763E-2</v>
      </c>
      <c r="D1212" s="25">
        <v>0.90703411960229552</v>
      </c>
      <c r="W1212" s="17"/>
      <c r="AD1212" s="17"/>
    </row>
    <row r="1213" spans="1:30">
      <c r="A1213" s="17">
        <v>1211</v>
      </c>
      <c r="B1213" s="25">
        <v>3.3178082191780822</v>
      </c>
      <c r="C1213" s="90">
        <v>2.9430548197602581E-2</v>
      </c>
      <c r="D1213" s="25">
        <v>0.90697089861187841</v>
      </c>
      <c r="W1213" s="17"/>
      <c r="AD1213" s="17"/>
    </row>
    <row r="1214" spans="1:30">
      <c r="A1214" s="17">
        <v>1212</v>
      </c>
      <c r="B1214" s="25">
        <v>3.3205479452054796</v>
      </c>
      <c r="C1214" s="90">
        <v>2.9427251606771399E-2</v>
      </c>
      <c r="D1214" s="25">
        <v>0.90690769840995133</v>
      </c>
      <c r="W1214" s="17"/>
      <c r="AD1214" s="17"/>
    </row>
    <row r="1215" spans="1:30">
      <c r="A1215" s="17">
        <v>1213</v>
      </c>
      <c r="B1215" s="25">
        <v>3.3232876712328765</v>
      </c>
      <c r="C1215" s="90">
        <v>2.9423955015940216E-2</v>
      </c>
      <c r="D1215" s="25">
        <v>0.90684451899278251</v>
      </c>
      <c r="W1215" s="17"/>
      <c r="AD1215" s="17"/>
    </row>
    <row r="1216" spans="1:30">
      <c r="A1216" s="17">
        <v>1214</v>
      </c>
      <c r="B1216" s="25">
        <v>3.3260273972602739</v>
      </c>
      <c r="C1216" s="90">
        <v>2.9420658425109034E-2</v>
      </c>
      <c r="D1216" s="25">
        <v>0.9067813603566417</v>
      </c>
      <c r="W1216" s="17"/>
      <c r="AD1216" s="17"/>
    </row>
    <row r="1217" spans="1:30">
      <c r="A1217" s="17">
        <v>1215</v>
      </c>
      <c r="B1217" s="25">
        <v>3.3287671232876712</v>
      </c>
      <c r="C1217" s="90">
        <v>2.9417361834277851E-2</v>
      </c>
      <c r="D1217" s="25">
        <v>0.90671822249779988</v>
      </c>
      <c r="W1217" s="17"/>
      <c r="AD1217" s="17"/>
    </row>
    <row r="1218" spans="1:30">
      <c r="A1218" s="17">
        <v>1216</v>
      </c>
      <c r="B1218" s="25">
        <v>3.3315068493150686</v>
      </c>
      <c r="C1218" s="90">
        <v>2.9414065243446669E-2</v>
      </c>
      <c r="D1218" s="25">
        <v>0.90665510541252947</v>
      </c>
      <c r="W1218" s="17"/>
      <c r="AD1218" s="17"/>
    </row>
    <row r="1219" spans="1:30">
      <c r="A1219" s="17">
        <v>1217</v>
      </c>
      <c r="B1219" s="25">
        <v>3.3342465753424659</v>
      </c>
      <c r="C1219" s="90">
        <v>2.941076865261549E-2</v>
      </c>
      <c r="D1219" s="25">
        <v>0.90659200909710413</v>
      </c>
      <c r="W1219" s="17"/>
      <c r="AD1219" s="17"/>
    </row>
    <row r="1220" spans="1:30">
      <c r="A1220" s="17">
        <v>1218</v>
      </c>
      <c r="B1220" s="25">
        <v>3.3369863013698629</v>
      </c>
      <c r="C1220" s="90">
        <v>2.9407472061784307E-2</v>
      </c>
      <c r="D1220" s="25">
        <v>0.90652893354779929</v>
      </c>
      <c r="W1220" s="17"/>
      <c r="AD1220" s="17"/>
    </row>
    <row r="1221" spans="1:30">
      <c r="A1221" s="17">
        <v>1219</v>
      </c>
      <c r="B1221" s="25">
        <v>3.3397260273972602</v>
      </c>
      <c r="C1221" s="90">
        <v>2.9404175470953125E-2</v>
      </c>
      <c r="D1221" s="25">
        <v>0.90646587876089124</v>
      </c>
      <c r="W1221" s="17"/>
      <c r="AD1221" s="17"/>
    </row>
    <row r="1222" spans="1:30">
      <c r="A1222" s="17">
        <v>1220</v>
      </c>
      <c r="B1222" s="25">
        <v>3.3424657534246576</v>
      </c>
      <c r="C1222" s="90">
        <v>2.9400878880121942E-2</v>
      </c>
      <c r="D1222" s="25">
        <v>0.90640284473265809</v>
      </c>
      <c r="W1222" s="17"/>
      <c r="AD1222" s="17"/>
    </row>
    <row r="1223" spans="1:30">
      <c r="A1223" s="17">
        <v>1221</v>
      </c>
      <c r="B1223" s="25">
        <v>3.3452054794520549</v>
      </c>
      <c r="C1223" s="90">
        <v>2.939758228929076E-2</v>
      </c>
      <c r="D1223" s="25">
        <v>0.90633983145937913</v>
      </c>
      <c r="W1223" s="17"/>
      <c r="AD1223" s="17"/>
    </row>
    <row r="1224" spans="1:30">
      <c r="A1224" s="17">
        <v>1222</v>
      </c>
      <c r="B1224" s="25">
        <v>3.3479452054794518</v>
      </c>
      <c r="C1224" s="90">
        <v>2.9394285698459578E-2</v>
      </c>
      <c r="D1224" s="25">
        <v>0.90627683893733502</v>
      </c>
      <c r="W1224" s="17"/>
      <c r="AD1224" s="17"/>
    </row>
    <row r="1225" spans="1:30">
      <c r="A1225" s="17">
        <v>1223</v>
      </c>
      <c r="B1225" s="25">
        <v>3.3506849315068492</v>
      </c>
      <c r="C1225" s="90">
        <v>2.9390989107628395E-2</v>
      </c>
      <c r="D1225" s="25">
        <v>0.90621386716280783</v>
      </c>
      <c r="W1225" s="17"/>
      <c r="AD1225" s="17"/>
    </row>
    <row r="1226" spans="1:30">
      <c r="A1226" s="17">
        <v>1224</v>
      </c>
      <c r="B1226" s="25">
        <v>3.3534246575342466</v>
      </c>
      <c r="C1226" s="90">
        <v>2.9387692516797216E-2</v>
      </c>
      <c r="D1226" s="25">
        <v>0.9061509161320811</v>
      </c>
      <c r="W1226" s="17"/>
      <c r="AD1226" s="17"/>
    </row>
    <row r="1227" spans="1:30">
      <c r="A1227" s="17">
        <v>1225</v>
      </c>
      <c r="B1227" s="25">
        <v>3.3561643835616439</v>
      </c>
      <c r="C1227" s="90">
        <v>2.9384395925966034E-2</v>
      </c>
      <c r="D1227" s="25">
        <v>0.90608798584143968</v>
      </c>
      <c r="W1227" s="17"/>
      <c r="AD1227" s="17"/>
    </row>
    <row r="1228" spans="1:30">
      <c r="A1228" s="17">
        <v>1226</v>
      </c>
      <c r="B1228" s="25">
        <v>3.3589041095890413</v>
      </c>
      <c r="C1228" s="90">
        <v>2.9381099335134851E-2</v>
      </c>
      <c r="D1228" s="25">
        <v>0.90602507628716988</v>
      </c>
      <c r="W1228" s="17"/>
      <c r="AD1228" s="17"/>
    </row>
    <row r="1229" spans="1:30">
      <c r="A1229" s="17">
        <v>1227</v>
      </c>
      <c r="B1229" s="25">
        <v>3.3616438356164382</v>
      </c>
      <c r="C1229" s="90">
        <v>2.9377802744303669E-2</v>
      </c>
      <c r="D1229" s="25">
        <v>0.90596218746555923</v>
      </c>
      <c r="W1229" s="17"/>
      <c r="AD1229" s="17"/>
    </row>
    <row r="1230" spans="1:30">
      <c r="A1230" s="17">
        <v>1228</v>
      </c>
      <c r="B1230" s="25">
        <v>3.3643835616438356</v>
      </c>
      <c r="C1230" s="90">
        <v>2.9374506153472486E-2</v>
      </c>
      <c r="D1230" s="25">
        <v>0.90589931937289669</v>
      </c>
      <c r="W1230" s="17"/>
      <c r="AD1230" s="17"/>
    </row>
    <row r="1231" spans="1:30">
      <c r="A1231" s="17">
        <v>1229</v>
      </c>
      <c r="B1231" s="25">
        <v>3.3671232876712329</v>
      </c>
      <c r="C1231" s="90">
        <v>2.9371209562641304E-2</v>
      </c>
      <c r="D1231" s="25">
        <v>0.90583647200547268</v>
      </c>
      <c r="W1231" s="17"/>
      <c r="AD1231" s="17"/>
    </row>
    <row r="1232" spans="1:30">
      <c r="A1232" s="17">
        <v>1230</v>
      </c>
      <c r="B1232" s="25">
        <v>3.3698630136986303</v>
      </c>
      <c r="C1232" s="90">
        <v>2.9367912971810125E-2</v>
      </c>
      <c r="D1232" s="25">
        <v>0.90577364535957905</v>
      </c>
      <c r="W1232" s="17"/>
      <c r="AD1232" s="17"/>
    </row>
    <row r="1233" spans="1:30">
      <c r="A1233" s="17">
        <v>1231</v>
      </c>
      <c r="B1233" s="25">
        <v>3.3726027397260272</v>
      </c>
      <c r="C1233" s="90">
        <v>2.9364616380978942E-2</v>
      </c>
      <c r="D1233" s="25">
        <v>0.90571083943150887</v>
      </c>
      <c r="W1233" s="17"/>
      <c r="AD1233" s="17"/>
    </row>
    <row r="1234" spans="1:30">
      <c r="A1234" s="17">
        <v>1232</v>
      </c>
      <c r="B1234" s="25">
        <v>3.3753424657534246</v>
      </c>
      <c r="C1234" s="90">
        <v>2.936131979014776E-2</v>
      </c>
      <c r="D1234" s="25">
        <v>0.90564805421755668</v>
      </c>
      <c r="W1234" s="17"/>
      <c r="AD1234" s="17"/>
    </row>
    <row r="1235" spans="1:30">
      <c r="A1235" s="17">
        <v>1233</v>
      </c>
      <c r="B1235" s="25">
        <v>3.3780821917808219</v>
      </c>
      <c r="C1235" s="90">
        <v>2.9358023199316578E-2</v>
      </c>
      <c r="D1235" s="25">
        <v>0.9055852897140183</v>
      </c>
      <c r="W1235" s="17"/>
      <c r="AD1235" s="17"/>
    </row>
    <row r="1236" spans="1:30">
      <c r="A1236" s="17">
        <v>1234</v>
      </c>
      <c r="B1236" s="25">
        <v>3.3808219178082193</v>
      </c>
      <c r="C1236" s="90">
        <v>2.9354726608485395E-2</v>
      </c>
      <c r="D1236" s="25">
        <v>0.90552254591719106</v>
      </c>
      <c r="W1236" s="17"/>
      <c r="AD1236" s="17"/>
    </row>
    <row r="1237" spans="1:30">
      <c r="A1237" s="17">
        <v>1235</v>
      </c>
      <c r="B1237" s="25">
        <v>3.3835616438356166</v>
      </c>
      <c r="C1237" s="90">
        <v>2.9351430017654213E-2</v>
      </c>
      <c r="D1237" s="25">
        <v>0.90545982282337378</v>
      </c>
      <c r="W1237" s="17"/>
      <c r="AD1237" s="17"/>
    </row>
    <row r="1238" spans="1:30">
      <c r="A1238" s="17">
        <v>1236</v>
      </c>
      <c r="B1238" s="25">
        <v>3.3863013698630136</v>
      </c>
      <c r="C1238" s="90">
        <v>2.934813342682303E-2</v>
      </c>
      <c r="D1238" s="25">
        <v>0.90539712042886633</v>
      </c>
      <c r="W1238" s="17"/>
      <c r="AD1238" s="17"/>
    </row>
    <row r="1239" spans="1:30">
      <c r="A1239" s="17">
        <v>1237</v>
      </c>
      <c r="B1239" s="25">
        <v>3.3890410958904109</v>
      </c>
      <c r="C1239" s="90">
        <v>2.9344836835991851E-2</v>
      </c>
      <c r="D1239" s="25">
        <v>0.9053344387299701</v>
      </c>
      <c r="W1239" s="17"/>
      <c r="AD1239" s="17"/>
    </row>
    <row r="1240" spans="1:30">
      <c r="A1240" s="17">
        <v>1238</v>
      </c>
      <c r="B1240" s="25">
        <v>3.3917808219178083</v>
      </c>
      <c r="C1240" s="90">
        <v>2.9341540245160669E-2</v>
      </c>
      <c r="D1240" s="25">
        <v>0.90527177772298795</v>
      </c>
      <c r="W1240" s="17"/>
      <c r="AD1240" s="17"/>
    </row>
    <row r="1241" spans="1:30">
      <c r="A1241" s="17">
        <v>1239</v>
      </c>
      <c r="B1241" s="25">
        <v>3.3945205479452056</v>
      </c>
      <c r="C1241" s="90">
        <v>2.9338243654329486E-2</v>
      </c>
      <c r="D1241" s="25">
        <v>0.90520913740422404</v>
      </c>
      <c r="W1241" s="17"/>
      <c r="AD1241" s="17"/>
    </row>
    <row r="1242" spans="1:30">
      <c r="A1242" s="17">
        <v>1240</v>
      </c>
      <c r="B1242" s="25">
        <v>3.3972602739726026</v>
      </c>
      <c r="C1242" s="90">
        <v>2.9334947063498304E-2</v>
      </c>
      <c r="D1242" s="25">
        <v>0.905146517769984</v>
      </c>
      <c r="W1242" s="17"/>
      <c r="AD1242" s="17"/>
    </row>
    <row r="1243" spans="1:30">
      <c r="A1243" s="17">
        <v>1241</v>
      </c>
      <c r="B1243" s="25">
        <v>3.4</v>
      </c>
      <c r="C1243" s="90">
        <v>2.9331650472667121E-2</v>
      </c>
      <c r="D1243" s="25">
        <v>0.90508391881657457</v>
      </c>
      <c r="W1243" s="17"/>
      <c r="AD1243" s="17"/>
    </row>
    <row r="1244" spans="1:30">
      <c r="A1244" s="17">
        <v>1242</v>
      </c>
      <c r="B1244" s="25">
        <v>3.4027397260273973</v>
      </c>
      <c r="C1244" s="90">
        <v>2.9328353881835939E-2</v>
      </c>
      <c r="D1244" s="25">
        <v>0.90502134054030425</v>
      </c>
      <c r="W1244" s="17"/>
      <c r="AD1244" s="17"/>
    </row>
    <row r="1245" spans="1:30">
      <c r="A1245" s="17">
        <v>1243</v>
      </c>
      <c r="B1245" s="25">
        <v>3.4054794520547946</v>
      </c>
      <c r="C1245" s="90">
        <v>2.932505729100476E-2</v>
      </c>
      <c r="D1245" s="25">
        <v>0.90495878293748255</v>
      </c>
      <c r="W1245" s="17"/>
      <c r="AD1245" s="17"/>
    </row>
    <row r="1246" spans="1:30">
      <c r="A1246" s="17">
        <v>1244</v>
      </c>
      <c r="B1246" s="25">
        <v>3.408219178082192</v>
      </c>
      <c r="C1246" s="90">
        <v>2.9321760700173578E-2</v>
      </c>
      <c r="D1246" s="25">
        <v>0.90489624600442065</v>
      </c>
      <c r="W1246" s="17"/>
      <c r="AD1246" s="17"/>
    </row>
    <row r="1247" spans="1:30">
      <c r="A1247" s="17">
        <v>1245</v>
      </c>
      <c r="B1247" s="25">
        <v>3.4109589041095889</v>
      </c>
      <c r="C1247" s="90">
        <v>2.9318464109342395E-2</v>
      </c>
      <c r="D1247" s="25">
        <v>0.90483372973743081</v>
      </c>
      <c r="W1247" s="17"/>
      <c r="AD1247" s="17"/>
    </row>
    <row r="1248" spans="1:30">
      <c r="A1248" s="17">
        <v>1246</v>
      </c>
      <c r="B1248" s="25">
        <v>3.4136986301369863</v>
      </c>
      <c r="C1248" s="90">
        <v>2.9315167518511213E-2</v>
      </c>
      <c r="D1248" s="25">
        <v>0.90477123413282712</v>
      </c>
      <c r="W1248" s="17"/>
      <c r="AD1248" s="17"/>
    </row>
    <row r="1249" spans="1:30">
      <c r="A1249" s="17">
        <v>1247</v>
      </c>
      <c r="B1249" s="25">
        <v>3.4164383561643836</v>
      </c>
      <c r="C1249" s="90">
        <v>2.931187092768003E-2</v>
      </c>
      <c r="D1249" s="25">
        <v>0.90470875918692439</v>
      </c>
      <c r="W1249" s="17"/>
      <c r="AD1249" s="17"/>
    </row>
    <row r="1250" spans="1:30">
      <c r="A1250" s="17">
        <v>1248</v>
      </c>
      <c r="B1250" s="25">
        <v>3.419178082191781</v>
      </c>
      <c r="C1250" s="90">
        <v>2.9308574336848848E-2</v>
      </c>
      <c r="D1250" s="25">
        <v>0.90464630489603948</v>
      </c>
      <c r="W1250" s="17"/>
      <c r="AD1250" s="17"/>
    </row>
    <row r="1251" spans="1:30">
      <c r="A1251" s="17">
        <v>1249</v>
      </c>
      <c r="B1251" s="25">
        <v>3.4219178082191779</v>
      </c>
      <c r="C1251" s="90">
        <v>2.9305277746017665E-2</v>
      </c>
      <c r="D1251" s="25">
        <v>0.9045838712564902</v>
      </c>
      <c r="W1251" s="17"/>
      <c r="AD1251" s="17"/>
    </row>
    <row r="1252" spans="1:30">
      <c r="A1252" s="17">
        <v>1250</v>
      </c>
      <c r="B1252" s="25">
        <v>3.4246575342465753</v>
      </c>
      <c r="C1252" s="90">
        <v>2.9301981155186486E-2</v>
      </c>
      <c r="D1252" s="25">
        <v>0.90452145826459573</v>
      </c>
      <c r="W1252" s="17"/>
      <c r="AD1252" s="17"/>
    </row>
    <row r="1253" spans="1:30">
      <c r="A1253" s="17">
        <v>1251</v>
      </c>
      <c r="B1253" s="25">
        <v>3.4273972602739726</v>
      </c>
      <c r="C1253" s="90">
        <v>2.9298684564355304E-2</v>
      </c>
      <c r="D1253" s="25">
        <v>0.90445906591667691</v>
      </c>
      <c r="W1253" s="17"/>
      <c r="AD1253" s="17"/>
    </row>
    <row r="1254" spans="1:30">
      <c r="A1254" s="17">
        <v>1252</v>
      </c>
      <c r="B1254" s="25">
        <v>3.43013698630137</v>
      </c>
      <c r="C1254" s="90">
        <v>2.9295387973524122E-2</v>
      </c>
      <c r="D1254" s="25">
        <v>0.90439669420905577</v>
      </c>
      <c r="W1254" s="17"/>
      <c r="AD1254" s="17"/>
    </row>
    <row r="1255" spans="1:30">
      <c r="A1255" s="17">
        <v>1253</v>
      </c>
      <c r="B1255" s="25">
        <v>3.4328767123287673</v>
      </c>
      <c r="C1255" s="90">
        <v>2.9292091382692939E-2</v>
      </c>
      <c r="D1255" s="25">
        <v>0.90433434313805561</v>
      </c>
      <c r="W1255" s="17"/>
      <c r="AD1255" s="17"/>
    </row>
    <row r="1256" spans="1:30">
      <c r="A1256" s="17">
        <v>1254</v>
      </c>
      <c r="B1256" s="25">
        <v>3.4356164383561643</v>
      </c>
      <c r="C1256" s="90">
        <v>2.9288794791861757E-2</v>
      </c>
      <c r="D1256" s="25">
        <v>0.90427201270000135</v>
      </c>
      <c r="W1256" s="17"/>
      <c r="AD1256" s="17"/>
    </row>
    <row r="1257" spans="1:30">
      <c r="A1257" s="17">
        <v>1255</v>
      </c>
      <c r="B1257" s="25">
        <v>3.4383561643835616</v>
      </c>
      <c r="C1257" s="90">
        <v>2.9285498201030574E-2</v>
      </c>
      <c r="D1257" s="25">
        <v>0.90420970289121894</v>
      </c>
      <c r="W1257" s="17"/>
      <c r="AD1257" s="17"/>
    </row>
    <row r="1258" spans="1:30">
      <c r="A1258" s="17">
        <v>1256</v>
      </c>
      <c r="B1258" s="25">
        <v>3.441095890410959</v>
      </c>
      <c r="C1258" s="90">
        <v>2.9282201610199395E-2</v>
      </c>
      <c r="D1258" s="25">
        <v>0.90414741370803609</v>
      </c>
      <c r="W1258" s="17"/>
      <c r="AD1258" s="17"/>
    </row>
    <row r="1259" spans="1:30">
      <c r="A1259" s="17">
        <v>1257</v>
      </c>
      <c r="B1259" s="25">
        <v>3.4438356164383563</v>
      </c>
      <c r="C1259" s="90">
        <v>2.9278905019368213E-2</v>
      </c>
      <c r="D1259" s="25">
        <v>0.90408514514678173</v>
      </c>
      <c r="W1259" s="17"/>
      <c r="AD1259" s="17"/>
    </row>
    <row r="1260" spans="1:30">
      <c r="A1260" s="17">
        <v>1258</v>
      </c>
      <c r="B1260" s="25">
        <v>3.4465753424657533</v>
      </c>
      <c r="C1260" s="90">
        <v>2.927560842853703E-2</v>
      </c>
      <c r="D1260" s="25">
        <v>0.90402289720378604</v>
      </c>
      <c r="W1260" s="17"/>
      <c r="AD1260" s="17"/>
    </row>
    <row r="1261" spans="1:30">
      <c r="A1261" s="17">
        <v>1259</v>
      </c>
      <c r="B1261" s="25">
        <v>3.4493150684931506</v>
      </c>
      <c r="C1261" s="90">
        <v>2.9272311837705848E-2</v>
      </c>
      <c r="D1261" s="25">
        <v>0.9039606698753806</v>
      </c>
      <c r="W1261" s="17"/>
      <c r="AD1261" s="17"/>
    </row>
    <row r="1262" spans="1:30">
      <c r="A1262" s="17">
        <v>1260</v>
      </c>
      <c r="B1262" s="25">
        <v>3.452054794520548</v>
      </c>
      <c r="C1262" s="90">
        <v>2.9269015246874665E-2</v>
      </c>
      <c r="D1262" s="25">
        <v>0.90389846315789857</v>
      </c>
      <c r="W1262" s="17"/>
      <c r="AD1262" s="17"/>
    </row>
    <row r="1263" spans="1:30">
      <c r="A1263" s="17">
        <v>1261</v>
      </c>
      <c r="B1263" s="25">
        <v>3.4547945205479453</v>
      </c>
      <c r="C1263" s="90">
        <v>2.9265718656043483E-2</v>
      </c>
      <c r="D1263" s="25">
        <v>0.90383627704767411</v>
      </c>
      <c r="W1263" s="17"/>
      <c r="AD1263" s="17"/>
    </row>
    <row r="1264" spans="1:30">
      <c r="A1264" s="17">
        <v>1262</v>
      </c>
      <c r="B1264" s="25">
        <v>3.4575342465753423</v>
      </c>
      <c r="C1264" s="90">
        <v>2.9262422065212301E-2</v>
      </c>
      <c r="D1264" s="25">
        <v>0.90377411154104326</v>
      </c>
      <c r="W1264" s="17"/>
      <c r="AD1264" s="17"/>
    </row>
    <row r="1265" spans="1:30">
      <c r="A1265" s="17">
        <v>1263</v>
      </c>
      <c r="B1265" s="25">
        <v>3.4602739726027396</v>
      </c>
      <c r="C1265" s="90">
        <v>2.9259125474381122E-2</v>
      </c>
      <c r="D1265" s="25">
        <v>0.90371196663434283</v>
      </c>
      <c r="W1265" s="17"/>
      <c r="AD1265" s="17"/>
    </row>
    <row r="1266" spans="1:30">
      <c r="A1266" s="17">
        <v>1264</v>
      </c>
      <c r="B1266" s="25">
        <v>3.463013698630137</v>
      </c>
      <c r="C1266" s="90">
        <v>2.9255828883549939E-2</v>
      </c>
      <c r="D1266" s="25">
        <v>0.90364984232391155</v>
      </c>
      <c r="W1266" s="17"/>
      <c r="AD1266" s="17"/>
    </row>
    <row r="1267" spans="1:30">
      <c r="A1267" s="17">
        <v>1265</v>
      </c>
      <c r="B1267" s="25">
        <v>3.4657534246575343</v>
      </c>
      <c r="C1267" s="90">
        <v>2.9252532292718757E-2</v>
      </c>
      <c r="D1267" s="25">
        <v>0.9035877386060891</v>
      </c>
      <c r="W1267" s="17"/>
      <c r="AD1267" s="17"/>
    </row>
    <row r="1268" spans="1:30">
      <c r="A1268" s="17">
        <v>1266</v>
      </c>
      <c r="B1268" s="25">
        <v>3.4684931506849317</v>
      </c>
      <c r="C1268" s="90">
        <v>2.9249235701887574E-2</v>
      </c>
      <c r="D1268" s="25">
        <v>0.90352565547721686</v>
      </c>
      <c r="W1268" s="17"/>
      <c r="AD1268" s="17"/>
    </row>
    <row r="1269" spans="1:30">
      <c r="A1269" s="17">
        <v>1267</v>
      </c>
      <c r="B1269" s="25">
        <v>3.4712328767123286</v>
      </c>
      <c r="C1269" s="90">
        <v>2.9245939111056392E-2</v>
      </c>
      <c r="D1269" s="25">
        <v>0.90346359293363732</v>
      </c>
      <c r="W1269" s="17"/>
      <c r="AD1269" s="17"/>
    </row>
    <row r="1270" spans="1:30">
      <c r="A1270" s="17">
        <v>1268</v>
      </c>
      <c r="B1270" s="25">
        <v>3.473972602739726</v>
      </c>
      <c r="C1270" s="90">
        <v>2.9242642520225209E-2</v>
      </c>
      <c r="D1270" s="25">
        <v>0.90340155097169439</v>
      </c>
      <c r="W1270" s="17"/>
      <c r="AD1270" s="17"/>
    </row>
    <row r="1271" spans="1:30">
      <c r="A1271" s="17">
        <v>1269</v>
      </c>
      <c r="B1271" s="25">
        <v>3.4767123287671233</v>
      </c>
      <c r="C1271" s="90">
        <v>2.923934592939403E-2</v>
      </c>
      <c r="D1271" s="25">
        <v>0.90333952958773345</v>
      </c>
      <c r="W1271" s="17"/>
      <c r="AD1271" s="17"/>
    </row>
    <row r="1272" spans="1:30">
      <c r="A1272" s="17">
        <v>1270</v>
      </c>
      <c r="B1272" s="25">
        <v>3.4794520547945207</v>
      </c>
      <c r="C1272" s="90">
        <v>2.9236049338562848E-2</v>
      </c>
      <c r="D1272" s="25">
        <v>0.90327752877810119</v>
      </c>
      <c r="W1272" s="17"/>
      <c r="AD1272" s="17"/>
    </row>
    <row r="1273" spans="1:30">
      <c r="A1273" s="17">
        <v>1271</v>
      </c>
      <c r="B1273" s="25">
        <v>3.4821917808219176</v>
      </c>
      <c r="C1273" s="90">
        <v>2.9232752747731666E-2</v>
      </c>
      <c r="D1273" s="25">
        <v>0.90321554853914565</v>
      </c>
      <c r="W1273" s="17"/>
      <c r="AD1273" s="17"/>
    </row>
    <row r="1274" spans="1:30">
      <c r="A1274" s="17">
        <v>1272</v>
      </c>
      <c r="B1274" s="25">
        <v>3.484931506849315</v>
      </c>
      <c r="C1274" s="90">
        <v>2.9229456156900483E-2</v>
      </c>
      <c r="D1274" s="25">
        <v>0.90315358886721631</v>
      </c>
      <c r="W1274" s="17"/>
      <c r="AD1274" s="17"/>
    </row>
    <row r="1275" spans="1:30">
      <c r="A1275" s="17">
        <v>1273</v>
      </c>
      <c r="B1275" s="25">
        <v>3.4876712328767123</v>
      </c>
      <c r="C1275" s="90">
        <v>2.9226159566069301E-2</v>
      </c>
      <c r="D1275" s="25">
        <v>0.90309164975866374</v>
      </c>
      <c r="W1275" s="17"/>
      <c r="AD1275" s="17"/>
    </row>
    <row r="1276" spans="1:30">
      <c r="A1276" s="17">
        <v>1274</v>
      </c>
      <c r="B1276" s="25">
        <v>3.4904109589041097</v>
      </c>
      <c r="C1276" s="90">
        <v>2.9222862975238118E-2</v>
      </c>
      <c r="D1276" s="25">
        <v>0.90302973120984031</v>
      </c>
      <c r="W1276" s="17"/>
      <c r="AD1276" s="17"/>
    </row>
    <row r="1277" spans="1:30">
      <c r="A1277" s="17">
        <v>1275</v>
      </c>
      <c r="B1277" s="25">
        <v>3.493150684931507</v>
      </c>
      <c r="C1277" s="90">
        <v>2.9219566384406936E-2</v>
      </c>
      <c r="D1277" s="25">
        <v>0.9029678332170995</v>
      </c>
      <c r="W1277" s="17"/>
      <c r="AD1277" s="17"/>
    </row>
    <row r="1278" spans="1:30">
      <c r="A1278" s="17">
        <v>1276</v>
      </c>
      <c r="B1278" s="25">
        <v>3.495890410958904</v>
      </c>
      <c r="C1278" s="90">
        <v>2.9216269793575757E-2</v>
      </c>
      <c r="D1278" s="25">
        <v>0.902905955776796</v>
      </c>
      <c r="W1278" s="17"/>
      <c r="AD1278" s="17"/>
    </row>
    <row r="1279" spans="1:30">
      <c r="A1279" s="17">
        <v>1277</v>
      </c>
      <c r="B1279" s="25">
        <v>3.4986301369863013</v>
      </c>
      <c r="C1279" s="90">
        <v>2.9212973202744574E-2</v>
      </c>
      <c r="D1279" s="25">
        <v>0.90284409888528627</v>
      </c>
      <c r="W1279" s="17"/>
      <c r="AD1279" s="17"/>
    </row>
    <row r="1280" spans="1:30">
      <c r="A1280" s="17">
        <v>1278</v>
      </c>
      <c r="B1280" s="25">
        <v>3.5013698630136987</v>
      </c>
      <c r="C1280" s="90">
        <v>2.9209676611913392E-2</v>
      </c>
      <c r="D1280" s="25">
        <v>0.90278226253892779</v>
      </c>
      <c r="W1280" s="17"/>
      <c r="AD1280" s="17"/>
    </row>
    <row r="1281" spans="1:30">
      <c r="A1281" s="17">
        <v>1279</v>
      </c>
      <c r="B1281" s="25">
        <v>3.504109589041096</v>
      </c>
      <c r="C1281" s="90">
        <v>2.9206380021082209E-2</v>
      </c>
      <c r="D1281" s="25">
        <v>0.90272044673407958</v>
      </c>
      <c r="W1281" s="17"/>
      <c r="AD1281" s="17"/>
    </row>
    <row r="1282" spans="1:30">
      <c r="A1282" s="17">
        <v>1280</v>
      </c>
      <c r="B1282" s="25">
        <v>3.506849315068493</v>
      </c>
      <c r="C1282" s="90">
        <v>2.9203083430251027E-2</v>
      </c>
      <c r="D1282" s="25">
        <v>0.90265865146710189</v>
      </c>
      <c r="W1282" s="17"/>
      <c r="AD1282" s="17"/>
    </row>
    <row r="1283" spans="1:30">
      <c r="A1283" s="17">
        <v>1281</v>
      </c>
      <c r="B1283" s="25">
        <v>3.5095890410958903</v>
      </c>
      <c r="C1283" s="90">
        <v>2.9199786839419845E-2</v>
      </c>
      <c r="D1283" s="25">
        <v>0.90259687673435651</v>
      </c>
      <c r="W1283" s="17"/>
      <c r="AD1283" s="17"/>
    </row>
    <row r="1284" spans="1:30">
      <c r="A1284" s="17">
        <v>1282</v>
      </c>
      <c r="B1284" s="25">
        <v>3.5123287671232877</v>
      </c>
      <c r="C1284" s="90">
        <v>2.9196490248588666E-2</v>
      </c>
      <c r="D1284" s="25">
        <v>0.90253512253220647</v>
      </c>
      <c r="W1284" s="17"/>
      <c r="AD1284" s="17"/>
    </row>
    <row r="1285" spans="1:30">
      <c r="A1285" s="17">
        <v>1283</v>
      </c>
      <c r="B1285" s="25">
        <v>3.515068493150685</v>
      </c>
      <c r="C1285" s="90">
        <v>2.9193193657757483E-2</v>
      </c>
      <c r="D1285" s="25">
        <v>0.90247338885701611</v>
      </c>
      <c r="W1285" s="17"/>
      <c r="AD1285" s="17"/>
    </row>
    <row r="1286" spans="1:30">
      <c r="A1286" s="17">
        <v>1284</v>
      </c>
      <c r="B1286" s="25">
        <v>3.5178082191780824</v>
      </c>
      <c r="C1286" s="90">
        <v>2.9189897066926301E-2</v>
      </c>
      <c r="D1286" s="25">
        <v>0.90241167570515124</v>
      </c>
      <c r="W1286" s="17"/>
      <c r="AD1286" s="17"/>
    </row>
    <row r="1287" spans="1:30">
      <c r="A1287" s="17">
        <v>1285</v>
      </c>
      <c r="B1287" s="25">
        <v>3.5205479452054793</v>
      </c>
      <c r="C1287" s="90">
        <v>2.9186600476095118E-2</v>
      </c>
      <c r="D1287" s="25">
        <v>0.90234998307297898</v>
      </c>
      <c r="W1287" s="17"/>
      <c r="AD1287" s="17"/>
    </row>
    <row r="1288" spans="1:30">
      <c r="A1288" s="17">
        <v>1286</v>
      </c>
      <c r="B1288" s="25">
        <v>3.5232876712328767</v>
      </c>
      <c r="C1288" s="90">
        <v>2.9183303885263936E-2</v>
      </c>
      <c r="D1288" s="25">
        <v>0.90228831095686779</v>
      </c>
      <c r="W1288" s="17"/>
      <c r="AD1288" s="17"/>
    </row>
    <row r="1289" spans="1:30">
      <c r="A1289" s="17">
        <v>1287</v>
      </c>
      <c r="B1289" s="25">
        <v>3.526027397260274</v>
      </c>
      <c r="C1289" s="90">
        <v>2.9180007294432753E-2</v>
      </c>
      <c r="D1289" s="25">
        <v>0.90222665935318769</v>
      </c>
      <c r="W1289" s="17"/>
      <c r="AD1289" s="17"/>
    </row>
    <row r="1290" spans="1:30">
      <c r="A1290" s="17">
        <v>1288</v>
      </c>
      <c r="B1290" s="25">
        <v>3.5287671232876714</v>
      </c>
      <c r="C1290" s="90">
        <v>2.9176710703601571E-2</v>
      </c>
      <c r="D1290" s="25">
        <v>0.90216502825830969</v>
      </c>
      <c r="W1290" s="17"/>
      <c r="AD1290" s="17"/>
    </row>
    <row r="1291" spans="1:30">
      <c r="A1291" s="17">
        <v>1289</v>
      </c>
      <c r="B1291" s="25">
        <v>3.5315068493150683</v>
      </c>
      <c r="C1291" s="90">
        <v>2.9173414112770392E-2</v>
      </c>
      <c r="D1291" s="25">
        <v>0.90210341766860647</v>
      </c>
      <c r="W1291" s="17"/>
      <c r="AD1291" s="17"/>
    </row>
    <row r="1292" spans="1:30">
      <c r="A1292" s="17">
        <v>1290</v>
      </c>
      <c r="B1292" s="25">
        <v>3.5342465753424657</v>
      </c>
      <c r="C1292" s="90">
        <v>2.9170117521939209E-2</v>
      </c>
      <c r="D1292" s="25">
        <v>0.90204182758045193</v>
      </c>
      <c r="W1292" s="17"/>
      <c r="AD1292" s="17"/>
    </row>
    <row r="1293" spans="1:30">
      <c r="A1293" s="17">
        <v>1291</v>
      </c>
      <c r="B1293" s="25">
        <v>3.536986301369863</v>
      </c>
      <c r="C1293" s="90">
        <v>2.9166820931108027E-2</v>
      </c>
      <c r="D1293" s="25">
        <v>0.9019802579902213</v>
      </c>
      <c r="W1293" s="17"/>
      <c r="AD1293" s="17"/>
    </row>
    <row r="1294" spans="1:30">
      <c r="A1294" s="17">
        <v>1292</v>
      </c>
      <c r="B1294" s="25">
        <v>3.5397260273972604</v>
      </c>
      <c r="C1294" s="90">
        <v>2.9163524340276845E-2</v>
      </c>
      <c r="D1294" s="25">
        <v>0.90191870889429138</v>
      </c>
      <c r="W1294" s="17"/>
      <c r="AD1294" s="17"/>
    </row>
    <row r="1295" spans="1:30">
      <c r="A1295" s="17">
        <v>1293</v>
      </c>
      <c r="B1295" s="25">
        <v>3.5424657534246577</v>
      </c>
      <c r="C1295" s="90">
        <v>2.9160227749445662E-2</v>
      </c>
      <c r="D1295" s="25">
        <v>0.90185718028904005</v>
      </c>
      <c r="W1295" s="17"/>
      <c r="AD1295" s="17"/>
    </row>
    <row r="1296" spans="1:30">
      <c r="A1296" s="17">
        <v>1294</v>
      </c>
      <c r="B1296" s="25">
        <v>3.5452054794520547</v>
      </c>
      <c r="C1296" s="90">
        <v>2.915693115861448E-2</v>
      </c>
      <c r="D1296" s="25">
        <v>0.90179567217084677</v>
      </c>
      <c r="W1296" s="17"/>
      <c r="AD1296" s="17"/>
    </row>
    <row r="1297" spans="1:30">
      <c r="A1297" s="17">
        <v>1295</v>
      </c>
      <c r="B1297" s="25">
        <v>3.547945205479452</v>
      </c>
      <c r="C1297" s="90">
        <v>2.9153634567783301E-2</v>
      </c>
      <c r="D1297" s="25">
        <v>0.90173418453609211</v>
      </c>
      <c r="W1297" s="17"/>
      <c r="AD1297" s="17"/>
    </row>
    <row r="1298" spans="1:30">
      <c r="A1298" s="17">
        <v>1296</v>
      </c>
      <c r="B1298" s="25">
        <v>3.5506849315068494</v>
      </c>
      <c r="C1298" s="90">
        <v>2.9150337976952118E-2</v>
      </c>
      <c r="D1298" s="25">
        <v>0.90167271738115828</v>
      </c>
      <c r="W1298" s="17"/>
      <c r="AD1298" s="17"/>
    </row>
    <row r="1299" spans="1:30">
      <c r="A1299" s="17">
        <v>1297</v>
      </c>
      <c r="B1299" s="25">
        <v>3.5534246575342467</v>
      </c>
      <c r="C1299" s="90">
        <v>2.9147041386120936E-2</v>
      </c>
      <c r="D1299" s="25">
        <v>0.90161127070242875</v>
      </c>
      <c r="W1299" s="17"/>
      <c r="AD1299" s="17"/>
    </row>
    <row r="1300" spans="1:30">
      <c r="A1300" s="17">
        <v>1298</v>
      </c>
      <c r="B1300" s="25">
        <v>3.5561643835616437</v>
      </c>
      <c r="C1300" s="90">
        <v>2.9143744795289753E-2</v>
      </c>
      <c r="D1300" s="25">
        <v>0.90154984449628817</v>
      </c>
      <c r="W1300" s="17"/>
      <c r="AD1300" s="17"/>
    </row>
    <row r="1301" spans="1:30">
      <c r="A1301" s="17">
        <v>1299</v>
      </c>
      <c r="B1301" s="25">
        <v>3.558904109589041</v>
      </c>
      <c r="C1301" s="90">
        <v>2.9140448204458571E-2</v>
      </c>
      <c r="D1301" s="25">
        <v>0.90148843875912266</v>
      </c>
      <c r="W1301" s="17"/>
      <c r="AD1301" s="17"/>
    </row>
    <row r="1302" spans="1:30">
      <c r="A1302" s="17">
        <v>1300</v>
      </c>
      <c r="B1302" s="25">
        <v>3.5616438356164384</v>
      </c>
      <c r="C1302" s="90">
        <v>2.9137151613627389E-2</v>
      </c>
      <c r="D1302" s="25">
        <v>0.90142705348731988</v>
      </c>
      <c r="W1302" s="17"/>
      <c r="AD1302" s="17"/>
    </row>
    <row r="1303" spans="1:30">
      <c r="A1303" s="17">
        <v>1301</v>
      </c>
      <c r="B1303" s="25">
        <v>3.5643835616438357</v>
      </c>
      <c r="C1303" s="90">
        <v>2.9133855022796206E-2</v>
      </c>
      <c r="D1303" s="25">
        <v>0.90136568867726863</v>
      </c>
      <c r="W1303" s="17"/>
      <c r="AD1303" s="17"/>
    </row>
    <row r="1304" spans="1:30">
      <c r="A1304" s="17">
        <v>1302</v>
      </c>
      <c r="B1304" s="25">
        <v>3.5671232876712327</v>
      </c>
      <c r="C1304" s="90">
        <v>2.9130558431965027E-2</v>
      </c>
      <c r="D1304" s="25">
        <v>0.90130434432535911</v>
      </c>
      <c r="W1304" s="17"/>
      <c r="AD1304" s="17"/>
    </row>
    <row r="1305" spans="1:30">
      <c r="A1305" s="17">
        <v>1303</v>
      </c>
      <c r="B1305" s="25">
        <v>3.56986301369863</v>
      </c>
      <c r="C1305" s="90">
        <v>2.9127261841133845E-2</v>
      </c>
      <c r="D1305" s="25">
        <v>0.90124302042798277</v>
      </c>
      <c r="W1305" s="17"/>
      <c r="AD1305" s="17"/>
    </row>
    <row r="1306" spans="1:30">
      <c r="A1306" s="17">
        <v>1304</v>
      </c>
      <c r="B1306" s="25">
        <v>3.5726027397260274</v>
      </c>
      <c r="C1306" s="90">
        <v>2.9123965250302662E-2</v>
      </c>
      <c r="D1306" s="25">
        <v>0.90118171698153271</v>
      </c>
      <c r="W1306" s="17"/>
      <c r="AD1306" s="17"/>
    </row>
    <row r="1307" spans="1:30">
      <c r="A1307" s="17">
        <v>1305</v>
      </c>
      <c r="B1307" s="25">
        <v>3.5753424657534247</v>
      </c>
      <c r="C1307" s="90">
        <v>2.912066865947148E-2</v>
      </c>
      <c r="D1307" s="25">
        <v>0.90112043398240316</v>
      </c>
      <c r="W1307" s="17"/>
      <c r="AD1307" s="17"/>
    </row>
    <row r="1308" spans="1:30">
      <c r="A1308" s="17">
        <v>1306</v>
      </c>
      <c r="B1308" s="25">
        <v>3.5780821917808221</v>
      </c>
      <c r="C1308" s="90">
        <v>2.9117372068640297E-2</v>
      </c>
      <c r="D1308" s="25">
        <v>0.90105917142698966</v>
      </c>
      <c r="W1308" s="17"/>
      <c r="AD1308" s="17"/>
    </row>
    <row r="1309" spans="1:30">
      <c r="A1309" s="17">
        <v>1307</v>
      </c>
      <c r="B1309" s="25">
        <v>3.580821917808219</v>
      </c>
      <c r="C1309" s="90">
        <v>2.9114075477809115E-2</v>
      </c>
      <c r="D1309" s="25">
        <v>0.90099792931168932</v>
      </c>
      <c r="W1309" s="17"/>
      <c r="AD1309" s="17"/>
    </row>
    <row r="1310" spans="1:30">
      <c r="A1310" s="17">
        <v>1308</v>
      </c>
      <c r="B1310" s="25">
        <v>3.5835616438356164</v>
      </c>
      <c r="C1310" s="90">
        <v>2.9110778886977936E-2</v>
      </c>
      <c r="D1310" s="25">
        <v>0.90093670763290035</v>
      </c>
      <c r="W1310" s="17"/>
      <c r="AD1310" s="17"/>
    </row>
    <row r="1311" spans="1:30">
      <c r="A1311" s="17">
        <v>1309</v>
      </c>
      <c r="B1311" s="25">
        <v>3.5863013698630137</v>
      </c>
      <c r="C1311" s="90">
        <v>2.9107482296146753E-2</v>
      </c>
      <c r="D1311" s="25">
        <v>0.90087550638702241</v>
      </c>
      <c r="W1311" s="17"/>
      <c r="AD1311" s="17"/>
    </row>
    <row r="1312" spans="1:30">
      <c r="A1312" s="17">
        <v>1310</v>
      </c>
      <c r="B1312" s="25">
        <v>3.5890410958904111</v>
      </c>
      <c r="C1312" s="90">
        <v>2.9104185705315571E-2</v>
      </c>
      <c r="D1312" s="25">
        <v>0.9008143255704566</v>
      </c>
      <c r="W1312" s="17"/>
      <c r="AD1312" s="17"/>
    </row>
    <row r="1313" spans="1:30">
      <c r="A1313" s="17">
        <v>1311</v>
      </c>
      <c r="B1313" s="25">
        <v>3.591780821917808</v>
      </c>
      <c r="C1313" s="90">
        <v>2.9100889114484389E-2</v>
      </c>
      <c r="D1313" s="25">
        <v>0.90075316517960535</v>
      </c>
      <c r="W1313" s="17"/>
      <c r="AD1313" s="17"/>
    </row>
    <row r="1314" spans="1:30">
      <c r="A1314" s="17">
        <v>1312</v>
      </c>
      <c r="B1314" s="25">
        <v>3.5945205479452054</v>
      </c>
      <c r="C1314" s="90">
        <v>2.9097592523653206E-2</v>
      </c>
      <c r="D1314" s="25">
        <v>0.90069202521087233</v>
      </c>
      <c r="W1314" s="17"/>
      <c r="AD1314" s="17"/>
    </row>
    <row r="1315" spans="1:30">
      <c r="A1315" s="17">
        <v>1313</v>
      </c>
      <c r="B1315" s="25">
        <v>3.5972602739726027</v>
      </c>
      <c r="C1315" s="90">
        <v>2.9094295932822024E-2</v>
      </c>
      <c r="D1315" s="25">
        <v>0.90063090566066273</v>
      </c>
      <c r="W1315" s="17"/>
      <c r="AD1315" s="17"/>
    </row>
    <row r="1316" spans="1:30">
      <c r="A1316" s="17">
        <v>1314</v>
      </c>
      <c r="B1316" s="25">
        <v>3.6</v>
      </c>
      <c r="C1316" s="90">
        <v>2.9090999341990841E-2</v>
      </c>
      <c r="D1316" s="25">
        <v>0.90056980652538277</v>
      </c>
      <c r="W1316" s="17"/>
      <c r="AD1316" s="17"/>
    </row>
    <row r="1317" spans="1:30">
      <c r="A1317" s="17">
        <v>1315</v>
      </c>
      <c r="B1317" s="25">
        <v>3.6027397260273974</v>
      </c>
      <c r="C1317" s="90">
        <v>2.9087702751159662E-2</v>
      </c>
      <c r="D1317" s="25">
        <v>0.90050872780144053</v>
      </c>
      <c r="W1317" s="17"/>
      <c r="AD1317" s="17"/>
    </row>
    <row r="1318" spans="1:30">
      <c r="A1318" s="17">
        <v>1316</v>
      </c>
      <c r="B1318" s="25">
        <v>3.6054794520547944</v>
      </c>
      <c r="C1318" s="90">
        <v>2.908440616032848E-2</v>
      </c>
      <c r="D1318" s="25">
        <v>0.90044766948524491</v>
      </c>
      <c r="W1318" s="17"/>
      <c r="AD1318" s="17"/>
    </row>
    <row r="1319" spans="1:30">
      <c r="A1319" s="17">
        <v>1317</v>
      </c>
      <c r="B1319" s="25">
        <v>3.6082191780821917</v>
      </c>
      <c r="C1319" s="90">
        <v>2.9081109569497297E-2</v>
      </c>
      <c r="D1319" s="25">
        <v>0.90038663157320642</v>
      </c>
      <c r="W1319" s="17"/>
      <c r="AD1319" s="17"/>
    </row>
    <row r="1320" spans="1:30">
      <c r="A1320" s="17">
        <v>1318</v>
      </c>
      <c r="B1320" s="25">
        <v>3.6109589041095891</v>
      </c>
      <c r="C1320" s="90">
        <v>2.9077812978666115E-2</v>
      </c>
      <c r="D1320" s="25">
        <v>0.90032561406173706</v>
      </c>
      <c r="W1320" s="17"/>
      <c r="AD1320" s="17"/>
    </row>
    <row r="1321" spans="1:30">
      <c r="A1321" s="17">
        <v>1319</v>
      </c>
      <c r="B1321" s="25">
        <v>3.6136986301369864</v>
      </c>
      <c r="C1321" s="90">
        <v>2.9074516387834932E-2</v>
      </c>
      <c r="D1321" s="25">
        <v>0.90026461694724991</v>
      </c>
      <c r="W1321" s="17"/>
      <c r="AD1321" s="17"/>
    </row>
    <row r="1322" spans="1:30">
      <c r="A1322" s="17">
        <v>1320</v>
      </c>
      <c r="B1322" s="25">
        <v>3.6164383561643834</v>
      </c>
      <c r="C1322" s="90">
        <v>2.907121979700375E-2</v>
      </c>
      <c r="D1322" s="25">
        <v>0.9002036402261594</v>
      </c>
      <c r="W1322" s="17"/>
      <c r="AD1322" s="17"/>
    </row>
    <row r="1323" spans="1:30">
      <c r="A1323" s="17">
        <v>1321</v>
      </c>
      <c r="B1323" s="25">
        <v>3.6191780821917807</v>
      </c>
      <c r="C1323" s="90">
        <v>2.9067923206172568E-2</v>
      </c>
      <c r="D1323" s="25">
        <v>0.90014268389488161</v>
      </c>
      <c r="W1323" s="17"/>
      <c r="AD1323" s="17"/>
    </row>
    <row r="1324" spans="1:30">
      <c r="A1324" s="17">
        <v>1322</v>
      </c>
      <c r="B1324" s="25">
        <v>3.6219178082191781</v>
      </c>
      <c r="C1324" s="90">
        <v>2.9064626615341389E-2</v>
      </c>
      <c r="D1324" s="25">
        <v>0.90008174794983364</v>
      </c>
      <c r="W1324" s="17"/>
      <c r="AD1324" s="17"/>
    </row>
    <row r="1325" spans="1:30">
      <c r="A1325" s="17">
        <v>1323</v>
      </c>
      <c r="B1325" s="25">
        <v>3.6246575342465754</v>
      </c>
      <c r="C1325" s="90">
        <v>2.9061330024510206E-2</v>
      </c>
      <c r="D1325" s="25">
        <v>0.90002083238743413</v>
      </c>
      <c r="W1325" s="17"/>
      <c r="AD1325" s="17"/>
    </row>
    <row r="1326" spans="1:30">
      <c r="A1326" s="17">
        <v>1324</v>
      </c>
      <c r="B1326" s="25">
        <v>3.6273972602739728</v>
      </c>
      <c r="C1326" s="90">
        <v>2.9058033433679024E-2</v>
      </c>
      <c r="D1326" s="25">
        <v>0.89995993720410306</v>
      </c>
      <c r="W1326" s="17"/>
      <c r="AD1326" s="17"/>
    </row>
    <row r="1327" spans="1:30">
      <c r="A1327" s="17">
        <v>1325</v>
      </c>
      <c r="B1327" s="25">
        <v>3.6301369863013697</v>
      </c>
      <c r="C1327" s="90">
        <v>2.9054736842847841E-2</v>
      </c>
      <c r="D1327" s="25">
        <v>0.8998990623962615</v>
      </c>
      <c r="W1327" s="17"/>
      <c r="AD1327" s="17"/>
    </row>
    <row r="1328" spans="1:30">
      <c r="A1328" s="17">
        <v>1326</v>
      </c>
      <c r="B1328" s="25">
        <v>3.6328767123287671</v>
      </c>
      <c r="C1328" s="90">
        <v>2.9051440252016659E-2</v>
      </c>
      <c r="D1328" s="25">
        <v>0.8998382079603322</v>
      </c>
      <c r="W1328" s="17"/>
      <c r="AD1328" s="17"/>
    </row>
    <row r="1329" spans="1:30">
      <c r="A1329" s="17">
        <v>1327</v>
      </c>
      <c r="B1329" s="25">
        <v>3.6356164383561644</v>
      </c>
      <c r="C1329" s="90">
        <v>2.9048143661185476E-2</v>
      </c>
      <c r="D1329" s="25">
        <v>0.89977737389273915</v>
      </c>
      <c r="W1329" s="17"/>
      <c r="AD1329" s="17"/>
    </row>
    <row r="1330" spans="1:30">
      <c r="A1330" s="17">
        <v>1328</v>
      </c>
      <c r="B1330" s="25">
        <v>3.6383561643835618</v>
      </c>
      <c r="C1330" s="90">
        <v>2.9044847070354297E-2</v>
      </c>
      <c r="D1330" s="25">
        <v>0.89971656018990764</v>
      </c>
      <c r="W1330" s="17"/>
      <c r="AD1330" s="17"/>
    </row>
    <row r="1331" spans="1:30">
      <c r="A1331" s="17">
        <v>1329</v>
      </c>
      <c r="B1331" s="25">
        <v>3.6410958904109587</v>
      </c>
      <c r="C1331" s="90">
        <v>2.9041550479523115E-2</v>
      </c>
      <c r="D1331" s="25">
        <v>0.8996557668482642</v>
      </c>
      <c r="W1331" s="17"/>
      <c r="AD1331" s="17"/>
    </row>
    <row r="1332" spans="1:30">
      <c r="A1332" s="17">
        <v>1330</v>
      </c>
      <c r="B1332" s="25">
        <v>3.6438356164383561</v>
      </c>
      <c r="C1332" s="90">
        <v>2.9038253888691933E-2</v>
      </c>
      <c r="D1332" s="25">
        <v>0.89959499386423702</v>
      </c>
      <c r="W1332" s="17"/>
      <c r="AD1332" s="17"/>
    </row>
    <row r="1333" spans="1:30">
      <c r="A1333" s="17">
        <v>1331</v>
      </c>
      <c r="B1333" s="25">
        <v>3.6465753424657534</v>
      </c>
      <c r="C1333" s="90">
        <v>2.903495729786075E-2</v>
      </c>
      <c r="D1333" s="25">
        <v>0.89953424123425529</v>
      </c>
      <c r="W1333" s="17"/>
      <c r="AD1333" s="17"/>
    </row>
    <row r="1334" spans="1:30">
      <c r="A1334" s="17">
        <v>1332</v>
      </c>
      <c r="B1334" s="25">
        <v>3.6493150684931508</v>
      </c>
      <c r="C1334" s="90">
        <v>2.9031660707029568E-2</v>
      </c>
      <c r="D1334" s="25">
        <v>0.89947350895474976</v>
      </c>
      <c r="W1334" s="17"/>
      <c r="AD1334" s="17"/>
    </row>
    <row r="1335" spans="1:30">
      <c r="A1335" s="17">
        <v>1333</v>
      </c>
      <c r="B1335" s="25">
        <v>3.6520547945205482</v>
      </c>
      <c r="C1335" s="90">
        <v>2.9028364116198385E-2</v>
      </c>
      <c r="D1335" s="25">
        <v>0.89941279702215249</v>
      </c>
      <c r="W1335" s="17"/>
      <c r="AD1335" s="17"/>
    </row>
    <row r="1336" spans="1:30">
      <c r="A1336" s="17">
        <v>1334</v>
      </c>
      <c r="B1336" s="25">
        <v>3.6547945205479451</v>
      </c>
      <c r="C1336" s="90">
        <v>2.9025067525367203E-2</v>
      </c>
      <c r="D1336" s="25">
        <v>0.89935210543289679</v>
      </c>
      <c r="W1336" s="17"/>
      <c r="AD1336" s="17"/>
    </row>
    <row r="1337" spans="1:30">
      <c r="A1337" s="17">
        <v>1335</v>
      </c>
      <c r="B1337" s="25">
        <v>3.6575342465753424</v>
      </c>
      <c r="C1337" s="90">
        <v>2.9021770934536024E-2</v>
      </c>
      <c r="D1337" s="25">
        <v>0.89929143418341739</v>
      </c>
      <c r="W1337" s="17"/>
      <c r="AD1337" s="17"/>
    </row>
    <row r="1338" spans="1:30">
      <c r="A1338" s="17">
        <v>1336</v>
      </c>
      <c r="B1338" s="25">
        <v>3.6602739726027398</v>
      </c>
      <c r="C1338" s="90">
        <v>2.9018474343704841E-2</v>
      </c>
      <c r="D1338" s="25">
        <v>0.89923078327015049</v>
      </c>
      <c r="W1338" s="17"/>
      <c r="AD1338" s="17"/>
    </row>
    <row r="1339" spans="1:30">
      <c r="A1339" s="17">
        <v>1337</v>
      </c>
      <c r="B1339" s="25">
        <v>3.6630136986301371</v>
      </c>
      <c r="C1339" s="90">
        <v>2.9015177752873659E-2</v>
      </c>
      <c r="D1339" s="25">
        <v>0.89917015268953326</v>
      </c>
      <c r="W1339" s="17"/>
      <c r="AD1339" s="17"/>
    </row>
    <row r="1340" spans="1:30">
      <c r="A1340" s="17">
        <v>1338</v>
      </c>
      <c r="B1340" s="25">
        <v>3.6657534246575341</v>
      </c>
      <c r="C1340" s="90">
        <v>2.9011881162042476E-2</v>
      </c>
      <c r="D1340" s="25">
        <v>0.89910954243800456</v>
      </c>
      <c r="W1340" s="17"/>
      <c r="AD1340" s="17"/>
    </row>
    <row r="1341" spans="1:30">
      <c r="A1341" s="17">
        <v>1339</v>
      </c>
      <c r="B1341" s="25">
        <v>3.6684931506849314</v>
      </c>
      <c r="C1341" s="90">
        <v>2.9008584571211294E-2</v>
      </c>
      <c r="D1341" s="25">
        <v>0.89904895251200445</v>
      </c>
      <c r="W1341" s="17"/>
      <c r="AD1341" s="17"/>
    </row>
    <row r="1342" spans="1:30">
      <c r="A1342" s="17">
        <v>1340</v>
      </c>
      <c r="B1342" s="25">
        <v>3.6712328767123288</v>
      </c>
      <c r="C1342" s="90">
        <v>2.9005287980380112E-2</v>
      </c>
      <c r="D1342" s="25">
        <v>0.89898838290797434</v>
      </c>
      <c r="W1342" s="17"/>
      <c r="AD1342" s="17"/>
    </row>
    <row r="1343" spans="1:30">
      <c r="A1343" s="17">
        <v>1341</v>
      </c>
      <c r="B1343" s="25">
        <v>3.6739726027397261</v>
      </c>
      <c r="C1343" s="90">
        <v>2.9001991389548933E-2</v>
      </c>
      <c r="D1343" s="25">
        <v>0.89892783362235706</v>
      </c>
      <c r="W1343" s="17"/>
      <c r="AD1343" s="17"/>
    </row>
    <row r="1344" spans="1:30">
      <c r="A1344" s="17">
        <v>1342</v>
      </c>
      <c r="B1344" s="25">
        <v>3.6767123287671235</v>
      </c>
      <c r="C1344" s="90">
        <v>2.899869479871775E-2</v>
      </c>
      <c r="D1344" s="25">
        <v>0.8988673046515967</v>
      </c>
      <c r="W1344" s="17"/>
      <c r="AD1344" s="17"/>
    </row>
    <row r="1345" spans="1:30">
      <c r="A1345" s="17">
        <v>1343</v>
      </c>
      <c r="B1345" s="25">
        <v>3.6794520547945204</v>
      </c>
      <c r="C1345" s="90">
        <v>2.8995398207886568E-2</v>
      </c>
      <c r="D1345" s="25">
        <v>0.89880679599213875</v>
      </c>
      <c r="W1345" s="17"/>
      <c r="AD1345" s="17"/>
    </row>
    <row r="1346" spans="1:30">
      <c r="A1346" s="17">
        <v>1344</v>
      </c>
      <c r="B1346" s="25">
        <v>3.6821917808219178</v>
      </c>
      <c r="C1346" s="90">
        <v>2.8992101617055385E-2</v>
      </c>
      <c r="D1346" s="25">
        <v>0.89874630764042984</v>
      </c>
      <c r="W1346" s="17"/>
      <c r="AD1346" s="17"/>
    </row>
    <row r="1347" spans="1:30">
      <c r="A1347" s="17">
        <v>1345</v>
      </c>
      <c r="B1347" s="25">
        <v>3.6849315068493151</v>
      </c>
      <c r="C1347" s="90">
        <v>2.8988805026224203E-2</v>
      </c>
      <c r="D1347" s="25">
        <v>0.89868583959291826</v>
      </c>
      <c r="W1347" s="17"/>
      <c r="AD1347" s="17"/>
    </row>
    <row r="1348" spans="1:30">
      <c r="A1348" s="17">
        <v>1346</v>
      </c>
      <c r="B1348" s="25">
        <v>3.6876712328767125</v>
      </c>
      <c r="C1348" s="90">
        <v>2.898550843539302E-2</v>
      </c>
      <c r="D1348" s="25">
        <v>0.89862539184605339</v>
      </c>
      <c r="W1348" s="17"/>
      <c r="AD1348" s="17"/>
    </row>
    <row r="1349" spans="1:30">
      <c r="A1349" s="17">
        <v>1347</v>
      </c>
      <c r="B1349" s="25">
        <v>3.6904109589041094</v>
      </c>
      <c r="C1349" s="90">
        <v>2.8982211844561838E-2</v>
      </c>
      <c r="D1349" s="25">
        <v>0.89856496439628619</v>
      </c>
      <c r="W1349" s="17"/>
      <c r="AD1349" s="17"/>
    </row>
    <row r="1350" spans="1:30">
      <c r="A1350" s="17">
        <v>1348</v>
      </c>
      <c r="B1350" s="25">
        <v>3.6931506849315068</v>
      </c>
      <c r="C1350" s="90">
        <v>2.8978915253730659E-2</v>
      </c>
      <c r="D1350" s="25">
        <v>0.8985045572400685</v>
      </c>
      <c r="W1350" s="17"/>
      <c r="AD1350" s="17"/>
    </row>
    <row r="1351" spans="1:30">
      <c r="A1351" s="17">
        <v>1349</v>
      </c>
      <c r="B1351" s="25">
        <v>3.6958904109589041</v>
      </c>
      <c r="C1351" s="90">
        <v>2.8975618662899476E-2</v>
      </c>
      <c r="D1351" s="25">
        <v>0.89844417037385416</v>
      </c>
      <c r="W1351" s="17"/>
      <c r="AD1351" s="17"/>
    </row>
    <row r="1352" spans="1:30">
      <c r="A1352" s="17">
        <v>1350</v>
      </c>
      <c r="B1352" s="25">
        <v>3.6986301369863015</v>
      </c>
      <c r="C1352" s="90">
        <v>2.8972322072068294E-2</v>
      </c>
      <c r="D1352" s="25">
        <v>0.89838380379409766</v>
      </c>
      <c r="W1352" s="17"/>
      <c r="AD1352" s="17"/>
    </row>
    <row r="1353" spans="1:30">
      <c r="A1353" s="17">
        <v>1351</v>
      </c>
      <c r="B1353" s="25">
        <v>3.7013698630136984</v>
      </c>
      <c r="C1353" s="90">
        <v>2.8969025481237112E-2</v>
      </c>
      <c r="D1353" s="25">
        <v>0.89832345749725551</v>
      </c>
      <c r="W1353" s="17"/>
      <c r="AD1353" s="17"/>
    </row>
    <row r="1354" spans="1:30">
      <c r="A1354" s="17">
        <v>1352</v>
      </c>
      <c r="B1354" s="25">
        <v>3.7041095890410958</v>
      </c>
      <c r="C1354" s="90">
        <v>2.8965728890405929E-2</v>
      </c>
      <c r="D1354" s="25">
        <v>0.89826313147978487</v>
      </c>
      <c r="W1354" s="17"/>
      <c r="AD1354" s="17"/>
    </row>
    <row r="1355" spans="1:30">
      <c r="A1355" s="17">
        <v>1353</v>
      </c>
      <c r="B1355" s="25">
        <v>3.7068493150684931</v>
      </c>
      <c r="C1355" s="90">
        <v>2.8962432299574747E-2</v>
      </c>
      <c r="D1355" s="25">
        <v>0.89820282573814469</v>
      </c>
      <c r="W1355" s="17"/>
      <c r="AD1355" s="17"/>
    </row>
    <row r="1356" spans="1:30">
      <c r="A1356" s="17">
        <v>1354</v>
      </c>
      <c r="B1356" s="25">
        <v>3.7095890410958905</v>
      </c>
      <c r="C1356" s="90">
        <v>2.8959135708743568E-2</v>
      </c>
      <c r="D1356" s="25">
        <v>0.89814254026879525</v>
      </c>
      <c r="W1356" s="17"/>
      <c r="AD1356" s="17"/>
    </row>
    <row r="1357" spans="1:30">
      <c r="A1357" s="17">
        <v>1355</v>
      </c>
      <c r="B1357" s="25">
        <v>3.7123287671232879</v>
      </c>
      <c r="C1357" s="90">
        <v>2.8955839117912385E-2</v>
      </c>
      <c r="D1357" s="25">
        <v>0.89808227506819793</v>
      </c>
      <c r="W1357" s="17"/>
      <c r="AD1357" s="17"/>
    </row>
    <row r="1358" spans="1:30">
      <c r="A1358" s="17">
        <v>1356</v>
      </c>
      <c r="B1358" s="25">
        <v>3.7150684931506848</v>
      </c>
      <c r="C1358" s="90">
        <v>2.8952542527081203E-2</v>
      </c>
      <c r="D1358" s="25">
        <v>0.89802203013281556</v>
      </c>
      <c r="W1358" s="17"/>
      <c r="AD1358" s="17"/>
    </row>
    <row r="1359" spans="1:30">
      <c r="A1359" s="17">
        <v>1357</v>
      </c>
      <c r="B1359" s="25">
        <v>3.7178082191780821</v>
      </c>
      <c r="C1359" s="90">
        <v>2.894924593625002E-2</v>
      </c>
      <c r="D1359" s="25">
        <v>0.89796180545911242</v>
      </c>
      <c r="W1359" s="17"/>
      <c r="AD1359" s="17"/>
    </row>
    <row r="1360" spans="1:30">
      <c r="A1360" s="17">
        <v>1358</v>
      </c>
      <c r="B1360" s="25">
        <v>3.7205479452054795</v>
      </c>
      <c r="C1360" s="90">
        <v>2.8945949345418838E-2</v>
      </c>
      <c r="D1360" s="25">
        <v>0.89790160104355399</v>
      </c>
      <c r="W1360" s="17"/>
      <c r="AD1360" s="17"/>
    </row>
    <row r="1361" spans="1:30">
      <c r="A1361" s="17">
        <v>1359</v>
      </c>
      <c r="B1361" s="25">
        <v>3.7232876712328768</v>
      </c>
      <c r="C1361" s="90">
        <v>2.8942652754587656E-2</v>
      </c>
      <c r="D1361" s="25">
        <v>0.8978414168826071</v>
      </c>
      <c r="W1361" s="17"/>
      <c r="AD1361" s="17"/>
    </row>
    <row r="1362" spans="1:30">
      <c r="A1362" s="17">
        <v>1360</v>
      </c>
      <c r="B1362" s="25">
        <v>3.7260273972602738</v>
      </c>
      <c r="C1362" s="90">
        <v>2.8939356163756473E-2</v>
      </c>
      <c r="D1362" s="25">
        <v>0.89778125297273992</v>
      </c>
      <c r="W1362" s="17"/>
      <c r="AD1362" s="17"/>
    </row>
    <row r="1363" spans="1:30">
      <c r="A1363" s="17">
        <v>1361</v>
      </c>
      <c r="B1363" s="25">
        <v>3.7287671232876711</v>
      </c>
      <c r="C1363" s="90">
        <v>2.8936059572925294E-2</v>
      </c>
      <c r="D1363" s="25">
        <v>0.89772110931042193</v>
      </c>
      <c r="W1363" s="17"/>
      <c r="AD1363" s="17"/>
    </row>
    <row r="1364" spans="1:30">
      <c r="A1364" s="17">
        <v>1362</v>
      </c>
      <c r="B1364" s="25">
        <v>3.7315068493150685</v>
      </c>
      <c r="C1364" s="90">
        <v>2.8932762982094112E-2</v>
      </c>
      <c r="D1364" s="25">
        <v>0.89766098589212406</v>
      </c>
      <c r="W1364" s="17"/>
      <c r="AD1364" s="17"/>
    </row>
    <row r="1365" spans="1:30">
      <c r="A1365" s="17">
        <v>1363</v>
      </c>
      <c r="B1365" s="25">
        <v>3.7342465753424658</v>
      </c>
      <c r="C1365" s="90">
        <v>2.8929466391262929E-2</v>
      </c>
      <c r="D1365" s="25">
        <v>0.89760088271431848</v>
      </c>
      <c r="W1365" s="17"/>
      <c r="AD1365" s="17"/>
    </row>
    <row r="1366" spans="1:30">
      <c r="A1366" s="17">
        <v>1364</v>
      </c>
      <c r="B1366" s="25">
        <v>3.7369863013698632</v>
      </c>
      <c r="C1366" s="90">
        <v>2.8926169800431747E-2</v>
      </c>
      <c r="D1366" s="25">
        <v>0.89754079977347856</v>
      </c>
      <c r="W1366" s="17"/>
      <c r="AD1366" s="17"/>
    </row>
    <row r="1367" spans="1:30">
      <c r="A1367" s="17">
        <v>1365</v>
      </c>
      <c r="B1367" s="25">
        <v>3.7397260273972601</v>
      </c>
      <c r="C1367" s="90">
        <v>2.8922873209600564E-2</v>
      </c>
      <c r="D1367" s="25">
        <v>0.89748073706607945</v>
      </c>
      <c r="W1367" s="17"/>
      <c r="AD1367" s="17"/>
    </row>
    <row r="1368" spans="1:30">
      <c r="A1368" s="17">
        <v>1366</v>
      </c>
      <c r="B1368" s="25">
        <v>3.7424657534246575</v>
      </c>
      <c r="C1368" s="90">
        <v>2.8919576618769382E-2</v>
      </c>
      <c r="D1368" s="25">
        <v>0.89742069458859697</v>
      </c>
      <c r="W1368" s="17"/>
      <c r="AD1368" s="17"/>
    </row>
    <row r="1369" spans="1:30">
      <c r="A1369" s="17">
        <v>1367</v>
      </c>
      <c r="B1369" s="25">
        <v>3.7452054794520548</v>
      </c>
      <c r="C1369" s="90">
        <v>2.8916280027938203E-2</v>
      </c>
      <c r="D1369" s="25">
        <v>0.89736067233750894</v>
      </c>
      <c r="W1369" s="17"/>
      <c r="AD1369" s="17"/>
    </row>
    <row r="1370" spans="1:30">
      <c r="A1370" s="17">
        <v>1368</v>
      </c>
      <c r="B1370" s="25">
        <v>3.7479452054794522</v>
      </c>
      <c r="C1370" s="90">
        <v>2.891298343710702E-2</v>
      </c>
      <c r="D1370" s="25">
        <v>0.89730067030929395</v>
      </c>
      <c r="W1370" s="17"/>
      <c r="AD1370" s="17"/>
    </row>
    <row r="1371" spans="1:30">
      <c r="A1371" s="17">
        <v>1369</v>
      </c>
      <c r="B1371" s="25">
        <v>3.7506849315068491</v>
      </c>
      <c r="C1371" s="90">
        <v>2.8909686846275838E-2</v>
      </c>
      <c r="D1371" s="25">
        <v>0.89724068850043237</v>
      </c>
      <c r="W1371" s="17"/>
      <c r="AD1371" s="17"/>
    </row>
    <row r="1372" spans="1:30">
      <c r="A1372" s="17">
        <v>1370</v>
      </c>
      <c r="B1372" s="25">
        <v>3.7534246575342465</v>
      </c>
      <c r="C1372" s="90">
        <v>2.8906390255444656E-2</v>
      </c>
      <c r="D1372" s="25">
        <v>0.89718072690740569</v>
      </c>
      <c r="W1372" s="17"/>
      <c r="AD1372" s="17"/>
    </row>
    <row r="1373" spans="1:30">
      <c r="A1373" s="17">
        <v>1371</v>
      </c>
      <c r="B1373" s="25">
        <v>3.7561643835616438</v>
      </c>
      <c r="C1373" s="90">
        <v>2.8903093664613473E-2</v>
      </c>
      <c r="D1373" s="25">
        <v>0.89712078552669661</v>
      </c>
      <c r="W1373" s="17"/>
      <c r="AD1373" s="17"/>
    </row>
    <row r="1374" spans="1:30">
      <c r="A1374" s="17">
        <v>1372</v>
      </c>
      <c r="B1374" s="25">
        <v>3.7589041095890412</v>
      </c>
      <c r="C1374" s="90">
        <v>2.8899797073782291E-2</v>
      </c>
      <c r="D1374" s="25">
        <v>0.89706086435478938</v>
      </c>
      <c r="W1374" s="17"/>
      <c r="AD1374" s="17"/>
    </row>
    <row r="1375" spans="1:30">
      <c r="A1375" s="17">
        <v>1373</v>
      </c>
      <c r="B1375" s="25">
        <v>3.7616438356164386</v>
      </c>
      <c r="C1375" s="90">
        <v>2.8896500482951108E-2</v>
      </c>
      <c r="D1375" s="25">
        <v>0.89700096338816948</v>
      </c>
      <c r="W1375" s="17"/>
      <c r="AD1375" s="17"/>
    </row>
    <row r="1376" spans="1:30">
      <c r="A1376" s="17">
        <v>1374</v>
      </c>
      <c r="B1376" s="25">
        <v>3.7643835616438355</v>
      </c>
      <c r="C1376" s="90">
        <v>2.8893203892119929E-2</v>
      </c>
      <c r="D1376" s="25">
        <v>0.89694108262332373</v>
      </c>
      <c r="W1376" s="17"/>
      <c r="AD1376" s="17"/>
    </row>
    <row r="1377" spans="1:30">
      <c r="A1377" s="17">
        <v>1375</v>
      </c>
      <c r="B1377" s="25">
        <v>3.7671232876712328</v>
      </c>
      <c r="C1377" s="90">
        <v>2.8889907301288747E-2</v>
      </c>
      <c r="D1377" s="25">
        <v>0.89688122205674037</v>
      </c>
      <c r="W1377" s="17"/>
      <c r="AD1377" s="17"/>
    </row>
    <row r="1378" spans="1:30">
      <c r="A1378" s="17">
        <v>1376</v>
      </c>
      <c r="B1378" s="25">
        <v>3.7698630136986302</v>
      </c>
      <c r="C1378" s="90">
        <v>2.8886610710457564E-2</v>
      </c>
      <c r="D1378" s="25">
        <v>0.89682138168490888</v>
      </c>
      <c r="W1378" s="17"/>
      <c r="AD1378" s="17"/>
    </row>
    <row r="1379" spans="1:30">
      <c r="A1379" s="17">
        <v>1377</v>
      </c>
      <c r="B1379" s="25">
        <v>3.7726027397260276</v>
      </c>
      <c r="C1379" s="90">
        <v>2.8883314119626382E-2</v>
      </c>
      <c r="D1379" s="25">
        <v>0.89676156150431985</v>
      </c>
      <c r="W1379" s="17"/>
      <c r="AD1379" s="17"/>
    </row>
    <row r="1380" spans="1:30">
      <c r="A1380" s="17">
        <v>1378</v>
      </c>
      <c r="B1380" s="25">
        <v>3.7753424657534245</v>
      </c>
      <c r="C1380" s="90">
        <v>2.8880017528795199E-2</v>
      </c>
      <c r="D1380" s="25">
        <v>0.89670176151146574</v>
      </c>
      <c r="W1380" s="17"/>
      <c r="AD1380" s="17"/>
    </row>
    <row r="1381" spans="1:30">
      <c r="A1381" s="17">
        <v>1379</v>
      </c>
      <c r="B1381" s="25">
        <v>3.7780821917808218</v>
      </c>
      <c r="C1381" s="90">
        <v>2.8876720937964017E-2</v>
      </c>
      <c r="D1381" s="25">
        <v>0.89664198170283982</v>
      </c>
      <c r="W1381" s="17"/>
      <c r="AD1381" s="17"/>
    </row>
    <row r="1382" spans="1:30">
      <c r="A1382" s="17">
        <v>1380</v>
      </c>
      <c r="B1382" s="25">
        <v>3.7808219178082192</v>
      </c>
      <c r="C1382" s="90">
        <v>2.8873424347132838E-2</v>
      </c>
      <c r="D1382" s="25">
        <v>0.89658222207493687</v>
      </c>
      <c r="W1382" s="17"/>
      <c r="AD1382" s="17"/>
    </row>
    <row r="1383" spans="1:30">
      <c r="A1383" s="17">
        <v>1381</v>
      </c>
      <c r="B1383" s="25">
        <v>3.7835616438356166</v>
      </c>
      <c r="C1383" s="90">
        <v>2.8870127756301656E-2</v>
      </c>
      <c r="D1383" s="25">
        <v>0.89652248262425316</v>
      </c>
      <c r="W1383" s="17"/>
      <c r="AD1383" s="17"/>
    </row>
    <row r="1384" spans="1:30">
      <c r="A1384" s="17">
        <v>1382</v>
      </c>
      <c r="B1384" s="25">
        <v>3.7863013698630139</v>
      </c>
      <c r="C1384" s="90">
        <v>2.8866831165470473E-2</v>
      </c>
      <c r="D1384" s="25">
        <v>0.89646276334728603</v>
      </c>
      <c r="W1384" s="17"/>
      <c r="AD1384" s="17"/>
    </row>
    <row r="1385" spans="1:30">
      <c r="A1385" s="17">
        <v>1383</v>
      </c>
      <c r="B1385" s="25">
        <v>3.7890410958904108</v>
      </c>
      <c r="C1385" s="90">
        <v>2.8863534574639291E-2</v>
      </c>
      <c r="D1385" s="25">
        <v>0.89640306424053429</v>
      </c>
      <c r="W1385" s="17"/>
      <c r="AD1385" s="17"/>
    </row>
    <row r="1386" spans="1:30">
      <c r="A1386" s="17">
        <v>1384</v>
      </c>
      <c r="B1386" s="25">
        <v>3.7917808219178082</v>
      </c>
      <c r="C1386" s="90">
        <v>2.8860237983808108E-2</v>
      </c>
      <c r="D1386" s="25">
        <v>0.89634338530049806</v>
      </c>
      <c r="W1386" s="17"/>
      <c r="AD1386" s="17"/>
    </row>
    <row r="1387" spans="1:30">
      <c r="A1387" s="17">
        <v>1385</v>
      </c>
      <c r="B1387" s="25">
        <v>3.7945205479452055</v>
      </c>
      <c r="C1387" s="90">
        <v>2.8856941392976926E-2</v>
      </c>
      <c r="D1387" s="25">
        <v>0.89628372652367871</v>
      </c>
      <c r="W1387" s="17"/>
      <c r="AD1387" s="17"/>
    </row>
    <row r="1388" spans="1:30">
      <c r="A1388" s="17">
        <v>1386</v>
      </c>
      <c r="B1388" s="25">
        <v>3.7972602739726029</v>
      </c>
      <c r="C1388" s="90">
        <v>2.8853644802145743E-2</v>
      </c>
      <c r="D1388" s="25">
        <v>0.89622408790657904</v>
      </c>
      <c r="W1388" s="17"/>
      <c r="AD1388" s="17"/>
    </row>
    <row r="1389" spans="1:30">
      <c r="A1389" s="17">
        <v>1387</v>
      </c>
      <c r="B1389" s="25">
        <v>3.8</v>
      </c>
      <c r="C1389" s="90">
        <v>2.8850348211314564E-2</v>
      </c>
      <c r="D1389" s="25">
        <v>0.89616446944570316</v>
      </c>
      <c r="W1389" s="17"/>
      <c r="AD1389" s="17"/>
    </row>
    <row r="1390" spans="1:30">
      <c r="A1390" s="17">
        <v>1388</v>
      </c>
      <c r="B1390" s="25">
        <v>3.8027397260273972</v>
      </c>
      <c r="C1390" s="90">
        <v>2.8847051620483382E-2</v>
      </c>
      <c r="D1390" s="25">
        <v>0.89610487113755644</v>
      </c>
      <c r="W1390" s="17"/>
      <c r="AD1390" s="17"/>
    </row>
    <row r="1391" spans="1:30">
      <c r="A1391" s="17">
        <v>1389</v>
      </c>
      <c r="B1391" s="25">
        <v>3.8054794520547945</v>
      </c>
      <c r="C1391" s="90">
        <v>2.88437550296522E-2</v>
      </c>
      <c r="D1391" s="25">
        <v>0.89604529297864566</v>
      </c>
      <c r="W1391" s="17"/>
      <c r="AD1391" s="17"/>
    </row>
    <row r="1392" spans="1:30">
      <c r="A1392" s="17">
        <v>1390</v>
      </c>
      <c r="B1392" s="25">
        <v>3.8082191780821919</v>
      </c>
      <c r="C1392" s="90">
        <v>2.8840458438821017E-2</v>
      </c>
      <c r="D1392" s="25">
        <v>0.89598573496547873</v>
      </c>
      <c r="W1392" s="17"/>
      <c r="AD1392" s="17"/>
    </row>
    <row r="1393" spans="1:30">
      <c r="A1393" s="17">
        <v>1391</v>
      </c>
      <c r="B1393" s="25">
        <v>3.8109589041095893</v>
      </c>
      <c r="C1393" s="90">
        <v>2.8837161847989835E-2</v>
      </c>
      <c r="D1393" s="25">
        <v>0.89592619709456522</v>
      </c>
      <c r="W1393" s="17"/>
      <c r="AD1393" s="17"/>
    </row>
    <row r="1394" spans="1:30">
      <c r="A1394" s="17">
        <v>1392</v>
      </c>
      <c r="B1394" s="25">
        <v>3.8136986301369862</v>
      </c>
      <c r="C1394" s="90">
        <v>2.8833865257158652E-2</v>
      </c>
      <c r="D1394" s="25">
        <v>0.8958666793624156</v>
      </c>
      <c r="W1394" s="17"/>
      <c r="AD1394" s="17"/>
    </row>
    <row r="1395" spans="1:30">
      <c r="A1395" s="17">
        <v>1393</v>
      </c>
      <c r="B1395" s="25">
        <v>3.8164383561643835</v>
      </c>
      <c r="C1395" s="90">
        <v>2.8830568666327473E-2</v>
      </c>
      <c r="D1395" s="25">
        <v>0.89580718176554219</v>
      </c>
      <c r="W1395" s="17"/>
      <c r="AD1395" s="17"/>
    </row>
    <row r="1396" spans="1:30">
      <c r="A1396" s="17">
        <v>1394</v>
      </c>
      <c r="B1396" s="25">
        <v>3.8191780821917809</v>
      </c>
      <c r="C1396" s="90">
        <v>2.8827272075496291E-2</v>
      </c>
      <c r="D1396" s="25">
        <v>0.89574770430045803</v>
      </c>
      <c r="W1396" s="17"/>
      <c r="AD1396" s="17"/>
    </row>
    <row r="1397" spans="1:30">
      <c r="A1397" s="17">
        <v>1395</v>
      </c>
      <c r="B1397" s="25">
        <v>3.8219178082191783</v>
      </c>
      <c r="C1397" s="90">
        <v>2.8823975484665108E-2</v>
      </c>
      <c r="D1397" s="25">
        <v>0.89568824696367799</v>
      </c>
      <c r="W1397" s="17"/>
      <c r="AD1397" s="17"/>
    </row>
    <row r="1398" spans="1:30">
      <c r="A1398" s="17">
        <v>1396</v>
      </c>
      <c r="B1398" s="25">
        <v>3.8246575342465752</v>
      </c>
      <c r="C1398" s="90">
        <v>2.8820678893833926E-2</v>
      </c>
      <c r="D1398" s="25">
        <v>0.8956288097517181</v>
      </c>
      <c r="W1398" s="17"/>
      <c r="AD1398" s="17"/>
    </row>
    <row r="1399" spans="1:30">
      <c r="A1399" s="17">
        <v>1397</v>
      </c>
      <c r="B1399" s="25">
        <v>3.8273972602739725</v>
      </c>
      <c r="C1399" s="90">
        <v>2.8817382303002743E-2</v>
      </c>
      <c r="D1399" s="25">
        <v>0.89556939266109548</v>
      </c>
      <c r="W1399" s="17"/>
      <c r="AD1399" s="17"/>
    </row>
    <row r="1400" spans="1:30">
      <c r="A1400" s="17">
        <v>1398</v>
      </c>
      <c r="B1400" s="25">
        <v>3.8301369863013699</v>
      </c>
      <c r="C1400" s="90">
        <v>2.8814085712171561E-2</v>
      </c>
      <c r="D1400" s="25">
        <v>0.8955099956883289</v>
      </c>
      <c r="W1400" s="17"/>
      <c r="AD1400" s="17"/>
    </row>
    <row r="1401" spans="1:30">
      <c r="A1401" s="17">
        <v>1399</v>
      </c>
      <c r="B1401" s="25">
        <v>3.8328767123287673</v>
      </c>
      <c r="C1401" s="90">
        <v>2.8810789121340379E-2</v>
      </c>
      <c r="D1401" s="25">
        <v>0.89545061882993826</v>
      </c>
      <c r="W1401" s="17"/>
      <c r="AD1401" s="17"/>
    </row>
    <row r="1402" spans="1:30">
      <c r="A1402" s="17">
        <v>1400</v>
      </c>
      <c r="B1402" s="25">
        <v>3.8356164383561642</v>
      </c>
      <c r="C1402" s="90">
        <v>2.88074925305092E-2</v>
      </c>
      <c r="D1402" s="25">
        <v>0.89539126208244491</v>
      </c>
      <c r="W1402" s="17"/>
      <c r="AD1402" s="17"/>
    </row>
    <row r="1403" spans="1:30">
      <c r="A1403" s="17">
        <v>1401</v>
      </c>
      <c r="B1403" s="25">
        <v>3.8383561643835615</v>
      </c>
      <c r="C1403" s="90">
        <v>2.8804195939678017E-2</v>
      </c>
      <c r="D1403" s="25">
        <v>0.89533192544237139</v>
      </c>
      <c r="W1403" s="17"/>
      <c r="AD1403" s="17"/>
    </row>
    <row r="1404" spans="1:30">
      <c r="A1404" s="17">
        <v>1402</v>
      </c>
      <c r="B1404" s="25">
        <v>3.8410958904109589</v>
      </c>
      <c r="C1404" s="90">
        <v>2.8800899348846835E-2</v>
      </c>
      <c r="D1404" s="25">
        <v>0.89527260890624161</v>
      </c>
      <c r="W1404" s="17"/>
      <c r="AD1404" s="17"/>
    </row>
    <row r="1405" spans="1:30">
      <c r="A1405" s="17">
        <v>1403</v>
      </c>
      <c r="B1405" s="25">
        <v>3.8438356164383563</v>
      </c>
      <c r="C1405" s="90">
        <v>2.8797602758015652E-2</v>
      </c>
      <c r="D1405" s="25">
        <v>0.89521331247058078</v>
      </c>
      <c r="W1405" s="17"/>
      <c r="AD1405" s="17"/>
    </row>
    <row r="1406" spans="1:30">
      <c r="A1406" s="17">
        <v>1404</v>
      </c>
      <c r="B1406" s="25">
        <v>3.8465753424657536</v>
      </c>
      <c r="C1406" s="90">
        <v>2.879430616718447E-2</v>
      </c>
      <c r="D1406" s="25">
        <v>0.89515403613191558</v>
      </c>
      <c r="W1406" s="17"/>
      <c r="AD1406" s="17"/>
    </row>
    <row r="1407" spans="1:30">
      <c r="A1407" s="17">
        <v>1405</v>
      </c>
      <c r="B1407" s="25">
        <v>3.8493150684931505</v>
      </c>
      <c r="C1407" s="90">
        <v>2.8791009576353287E-2</v>
      </c>
      <c r="D1407" s="25">
        <v>0.89509477988677366</v>
      </c>
      <c r="W1407" s="17"/>
      <c r="AD1407" s="17"/>
    </row>
    <row r="1408" spans="1:30">
      <c r="A1408" s="17">
        <v>1406</v>
      </c>
      <c r="B1408" s="25">
        <v>3.8520547945205479</v>
      </c>
      <c r="C1408" s="90">
        <v>2.8787712985522108E-2</v>
      </c>
      <c r="D1408" s="25">
        <v>0.89503554373168448</v>
      </c>
      <c r="W1408" s="17"/>
      <c r="AD1408" s="17"/>
    </row>
    <row r="1409" spans="1:30">
      <c r="A1409" s="17">
        <v>1407</v>
      </c>
      <c r="B1409" s="25">
        <v>3.8547945205479452</v>
      </c>
      <c r="C1409" s="90">
        <v>2.8784416394690926E-2</v>
      </c>
      <c r="D1409" s="25">
        <v>0.89497632766317847</v>
      </c>
      <c r="W1409" s="17"/>
      <c r="AD1409" s="17"/>
    </row>
    <row r="1410" spans="1:30">
      <c r="A1410" s="17">
        <v>1408</v>
      </c>
      <c r="B1410" s="25">
        <v>3.8575342465753426</v>
      </c>
      <c r="C1410" s="90">
        <v>2.8781119803859744E-2</v>
      </c>
      <c r="D1410" s="25">
        <v>0.8949171316777873</v>
      </c>
      <c r="W1410" s="17"/>
      <c r="AD1410" s="17"/>
    </row>
    <row r="1411" spans="1:30">
      <c r="A1411" s="17">
        <v>1409</v>
      </c>
      <c r="B1411" s="25">
        <v>3.8602739726027395</v>
      </c>
      <c r="C1411" s="90">
        <v>2.8777823213028561E-2</v>
      </c>
      <c r="D1411" s="25">
        <v>0.8948579557720443</v>
      </c>
      <c r="W1411" s="17"/>
      <c r="AD1411" s="17"/>
    </row>
    <row r="1412" spans="1:30">
      <c r="A1412" s="17">
        <v>1410</v>
      </c>
      <c r="B1412" s="25">
        <v>3.8630136986301369</v>
      </c>
      <c r="C1412" s="90">
        <v>2.8774526622197379E-2</v>
      </c>
      <c r="D1412" s="25">
        <v>0.8947987999424839</v>
      </c>
      <c r="W1412" s="17"/>
      <c r="AD1412" s="17"/>
    </row>
    <row r="1413" spans="1:30">
      <c r="A1413" s="17">
        <v>1411</v>
      </c>
      <c r="B1413" s="25">
        <v>3.8657534246575342</v>
      </c>
      <c r="C1413" s="90">
        <v>2.8771230031366196E-2</v>
      </c>
      <c r="D1413" s="25">
        <v>0.89473966418564177</v>
      </c>
      <c r="W1413" s="17"/>
      <c r="AD1413" s="17"/>
    </row>
    <row r="1414" spans="1:30">
      <c r="A1414" s="17">
        <v>1412</v>
      </c>
      <c r="B1414" s="25">
        <v>3.8684931506849316</v>
      </c>
      <c r="C1414" s="90">
        <v>2.8767933440535014E-2</v>
      </c>
      <c r="D1414" s="25">
        <v>0.89468054849805512</v>
      </c>
      <c r="W1414" s="17"/>
      <c r="AD1414" s="17"/>
    </row>
    <row r="1415" spans="1:30">
      <c r="A1415" s="17">
        <v>1413</v>
      </c>
      <c r="B1415" s="25">
        <v>3.871232876712329</v>
      </c>
      <c r="C1415" s="90">
        <v>2.8764636849703835E-2</v>
      </c>
      <c r="D1415" s="25">
        <v>0.89462145287626238</v>
      </c>
      <c r="W1415" s="17"/>
      <c r="AD1415" s="17"/>
    </row>
    <row r="1416" spans="1:30">
      <c r="A1416" s="17">
        <v>1414</v>
      </c>
      <c r="B1416" s="25">
        <v>3.8739726027397259</v>
      </c>
      <c r="C1416" s="90">
        <v>2.8761340258872652E-2</v>
      </c>
      <c r="D1416" s="25">
        <v>0.89456237731680321</v>
      </c>
      <c r="W1416" s="17"/>
      <c r="AD1416" s="17"/>
    </row>
    <row r="1417" spans="1:30">
      <c r="A1417" s="17">
        <v>1415</v>
      </c>
      <c r="B1417" s="25">
        <v>3.8767123287671232</v>
      </c>
      <c r="C1417" s="90">
        <v>2.875804366804147E-2</v>
      </c>
      <c r="D1417" s="25">
        <v>0.89450332181621872</v>
      </c>
      <c r="W1417" s="17"/>
      <c r="AD1417" s="17"/>
    </row>
    <row r="1418" spans="1:30">
      <c r="A1418" s="17">
        <v>1416</v>
      </c>
      <c r="B1418" s="25">
        <v>3.8794520547945206</v>
      </c>
      <c r="C1418" s="90">
        <v>2.8754747077210287E-2</v>
      </c>
      <c r="D1418" s="25">
        <v>0.89444428637105133</v>
      </c>
      <c r="W1418" s="17"/>
      <c r="AD1418" s="17"/>
    </row>
    <row r="1419" spans="1:30">
      <c r="A1419" s="17">
        <v>1417</v>
      </c>
      <c r="B1419" s="25">
        <v>3.882191780821918</v>
      </c>
      <c r="C1419" s="90">
        <v>2.8751450486379105E-2</v>
      </c>
      <c r="D1419" s="25">
        <v>0.89438527097784448</v>
      </c>
      <c r="W1419" s="17"/>
      <c r="AD1419" s="17"/>
    </row>
    <row r="1420" spans="1:30">
      <c r="A1420" s="17">
        <v>1418</v>
      </c>
      <c r="B1420" s="25">
        <v>3.8849315068493149</v>
      </c>
      <c r="C1420" s="90">
        <v>2.8748153895547923E-2</v>
      </c>
      <c r="D1420" s="25">
        <v>0.89432627563314337</v>
      </c>
      <c r="W1420" s="17"/>
      <c r="AD1420" s="17"/>
    </row>
    <row r="1421" spans="1:30">
      <c r="A1421" s="17">
        <v>1419</v>
      </c>
      <c r="B1421" s="25">
        <v>3.8876712328767122</v>
      </c>
      <c r="C1421" s="90">
        <v>2.8744857304716744E-2</v>
      </c>
      <c r="D1421" s="25">
        <v>0.89426730033349433</v>
      </c>
      <c r="W1421" s="17"/>
      <c r="AD1421" s="17"/>
    </row>
    <row r="1422" spans="1:30">
      <c r="A1422" s="17">
        <v>1420</v>
      </c>
      <c r="B1422" s="25">
        <v>3.8904109589041096</v>
      </c>
      <c r="C1422" s="90">
        <v>2.8741560713885561E-2</v>
      </c>
      <c r="D1422" s="25">
        <v>0.89420834507544478</v>
      </c>
      <c r="W1422" s="17"/>
      <c r="AD1422" s="17"/>
    </row>
    <row r="1423" spans="1:30">
      <c r="A1423" s="17">
        <v>1421</v>
      </c>
      <c r="B1423" s="25">
        <v>3.893150684931507</v>
      </c>
      <c r="C1423" s="90">
        <v>2.8738264123054379E-2</v>
      </c>
      <c r="D1423" s="25">
        <v>0.89414940985554381</v>
      </c>
      <c r="W1423" s="17"/>
      <c r="AD1423" s="17"/>
    </row>
    <row r="1424" spans="1:30">
      <c r="A1424" s="17">
        <v>1422</v>
      </c>
      <c r="B1424" s="25">
        <v>3.8958904109589043</v>
      </c>
      <c r="C1424" s="90">
        <v>2.8734967532223196E-2</v>
      </c>
      <c r="D1424" s="25">
        <v>0.89409049467034163</v>
      </c>
      <c r="W1424" s="17"/>
      <c r="AD1424" s="17"/>
    </row>
    <row r="1425" spans="1:30">
      <c r="A1425" s="17">
        <v>1423</v>
      </c>
      <c r="B1425" s="25">
        <v>3.8986301369863012</v>
      </c>
      <c r="C1425" s="90">
        <v>2.8731670941392014E-2</v>
      </c>
      <c r="D1425" s="25">
        <v>0.89403159951638989</v>
      </c>
      <c r="W1425" s="17"/>
      <c r="AD1425" s="17"/>
    </row>
    <row r="1426" spans="1:30">
      <c r="A1426" s="17">
        <v>1424</v>
      </c>
      <c r="B1426" s="25">
        <v>3.9013698630136986</v>
      </c>
      <c r="C1426" s="90">
        <v>2.8728374350560831E-2</v>
      </c>
      <c r="D1426" s="25">
        <v>0.89397272439024122</v>
      </c>
      <c r="W1426" s="17"/>
      <c r="AD1426" s="17"/>
    </row>
    <row r="1427" spans="1:30">
      <c r="A1427" s="17">
        <v>1425</v>
      </c>
      <c r="B1427" s="25">
        <v>3.904109589041096</v>
      </c>
      <c r="C1427" s="90">
        <v>2.8725077759729649E-2</v>
      </c>
      <c r="D1427" s="25">
        <v>0.89391386928845007</v>
      </c>
      <c r="W1427" s="17"/>
      <c r="AD1427" s="17"/>
    </row>
    <row r="1428" spans="1:30">
      <c r="A1428" s="17">
        <v>1426</v>
      </c>
      <c r="B1428" s="25">
        <v>3.9068493150684933</v>
      </c>
      <c r="C1428" s="90">
        <v>2.872178116889847E-2</v>
      </c>
      <c r="D1428" s="25">
        <v>0.89385503420757184</v>
      </c>
      <c r="W1428" s="17"/>
      <c r="AD1428" s="17"/>
    </row>
    <row r="1429" spans="1:30">
      <c r="A1429" s="17">
        <v>1427</v>
      </c>
      <c r="B1429" s="25">
        <v>3.9095890410958902</v>
      </c>
      <c r="C1429" s="90">
        <v>2.8718484578067287E-2</v>
      </c>
      <c r="D1429" s="25">
        <v>0.8937962191441633</v>
      </c>
      <c r="W1429" s="17"/>
      <c r="AD1429" s="17"/>
    </row>
    <row r="1430" spans="1:30">
      <c r="A1430" s="17">
        <v>1428</v>
      </c>
      <c r="B1430" s="25">
        <v>3.9123287671232876</v>
      </c>
      <c r="C1430" s="90">
        <v>2.8715187987236105E-2</v>
      </c>
      <c r="D1430" s="25">
        <v>0.89373742409478263</v>
      </c>
      <c r="W1430" s="17"/>
      <c r="AD1430" s="17"/>
    </row>
    <row r="1431" spans="1:30">
      <c r="A1431" s="17">
        <v>1429</v>
      </c>
      <c r="B1431" s="25">
        <v>3.9150684931506849</v>
      </c>
      <c r="C1431" s="90">
        <v>2.8711891396404923E-2</v>
      </c>
      <c r="D1431" s="25">
        <v>0.89367864905598915</v>
      </c>
      <c r="W1431" s="17"/>
      <c r="AD1431" s="17"/>
    </row>
    <row r="1432" spans="1:30">
      <c r="A1432" s="17">
        <v>1430</v>
      </c>
      <c r="B1432" s="25">
        <v>3.9178082191780823</v>
      </c>
      <c r="C1432" s="90">
        <v>2.870859480557374E-2</v>
      </c>
      <c r="D1432" s="25">
        <v>0.89361989402434372</v>
      </c>
      <c r="W1432" s="17"/>
      <c r="AD1432" s="17"/>
    </row>
    <row r="1433" spans="1:30">
      <c r="A1433" s="17">
        <v>1431</v>
      </c>
      <c r="B1433" s="25">
        <v>3.9205479452054797</v>
      </c>
      <c r="C1433" s="90">
        <v>2.8705298214742558E-2</v>
      </c>
      <c r="D1433" s="25">
        <v>0.89356115899640842</v>
      </c>
      <c r="W1433" s="17"/>
      <c r="AD1433" s="17"/>
    </row>
    <row r="1434" spans="1:30">
      <c r="A1434" s="17">
        <v>1432</v>
      </c>
      <c r="B1434" s="25">
        <v>3.9232876712328766</v>
      </c>
      <c r="C1434" s="90">
        <v>2.8702001623911379E-2</v>
      </c>
      <c r="D1434" s="25">
        <v>0.89350244396874656</v>
      </c>
      <c r="W1434" s="17"/>
      <c r="AD1434" s="17"/>
    </row>
    <row r="1435" spans="1:30">
      <c r="A1435" s="17">
        <v>1433</v>
      </c>
      <c r="B1435" s="25">
        <v>3.9260273972602739</v>
      </c>
      <c r="C1435" s="90">
        <v>2.8698705033080196E-2</v>
      </c>
      <c r="D1435" s="25">
        <v>0.89344374893792267</v>
      </c>
      <c r="W1435" s="17"/>
      <c r="AD1435" s="17"/>
    </row>
    <row r="1436" spans="1:30">
      <c r="A1436" s="17">
        <v>1434</v>
      </c>
      <c r="B1436" s="25">
        <v>3.9287671232876713</v>
      </c>
      <c r="C1436" s="90">
        <v>2.8695408442249014E-2</v>
      </c>
      <c r="D1436" s="25">
        <v>0.89338507390050292</v>
      </c>
      <c r="W1436" s="17"/>
      <c r="AD1436" s="17"/>
    </row>
    <row r="1437" spans="1:30">
      <c r="A1437" s="17">
        <v>1435</v>
      </c>
      <c r="B1437" s="25">
        <v>3.9315068493150687</v>
      </c>
      <c r="C1437" s="90">
        <v>2.8692111851417831E-2</v>
      </c>
      <c r="D1437" s="25">
        <v>0.89332641885305464</v>
      </c>
      <c r="W1437" s="17"/>
      <c r="AD1437" s="17"/>
    </row>
    <row r="1438" spans="1:30">
      <c r="A1438" s="17">
        <v>1436</v>
      </c>
      <c r="B1438" s="25">
        <v>3.9342465753424656</v>
      </c>
      <c r="C1438" s="90">
        <v>2.8688815260586649E-2</v>
      </c>
      <c r="D1438" s="25">
        <v>0.89326778379214622</v>
      </c>
      <c r="W1438" s="17"/>
      <c r="AD1438" s="17"/>
    </row>
    <row r="1439" spans="1:30">
      <c r="A1439" s="17">
        <v>1437</v>
      </c>
      <c r="B1439" s="25">
        <v>3.9369863013698629</v>
      </c>
      <c r="C1439" s="90">
        <v>2.8685518669755466E-2</v>
      </c>
      <c r="D1439" s="25">
        <v>0.89320916871434775</v>
      </c>
      <c r="W1439" s="17"/>
      <c r="AD1439" s="17"/>
    </row>
    <row r="1440" spans="1:30">
      <c r="A1440" s="17">
        <v>1438</v>
      </c>
      <c r="B1440" s="25">
        <v>3.9397260273972603</v>
      </c>
      <c r="C1440" s="90">
        <v>2.8682222078924284E-2</v>
      </c>
      <c r="D1440" s="25">
        <v>0.89315057361623029</v>
      </c>
      <c r="W1440" s="17"/>
      <c r="AD1440" s="17"/>
    </row>
    <row r="1441" spans="1:30">
      <c r="A1441" s="17">
        <v>1439</v>
      </c>
      <c r="B1441" s="25">
        <v>3.9424657534246577</v>
      </c>
      <c r="C1441" s="90">
        <v>2.8678925488093105E-2</v>
      </c>
      <c r="D1441" s="25">
        <v>0.8930919984943666</v>
      </c>
      <c r="W1441" s="17"/>
      <c r="AD1441" s="17"/>
    </row>
    <row r="1442" spans="1:30">
      <c r="A1442" s="17">
        <v>1440</v>
      </c>
      <c r="B1442" s="25">
        <v>3.9452054794520546</v>
      </c>
      <c r="C1442" s="90">
        <v>2.8675628897261923E-2</v>
      </c>
      <c r="D1442" s="25">
        <v>0.89303344334533019</v>
      </c>
      <c r="W1442" s="17"/>
      <c r="AD1442" s="17"/>
    </row>
    <row r="1443" spans="1:30">
      <c r="A1443" s="17">
        <v>1441</v>
      </c>
      <c r="B1443" s="25">
        <v>3.9479452054794519</v>
      </c>
      <c r="C1443" s="90">
        <v>2.867233230643074E-2</v>
      </c>
      <c r="D1443" s="25">
        <v>0.89297490816569647</v>
      </c>
      <c r="W1443" s="17"/>
      <c r="AD1443" s="17"/>
    </row>
    <row r="1444" spans="1:30">
      <c r="A1444" s="17">
        <v>1442</v>
      </c>
      <c r="B1444" s="25">
        <v>3.9506849315068493</v>
      </c>
      <c r="C1444" s="90">
        <v>2.8669035715599558E-2</v>
      </c>
      <c r="D1444" s="25">
        <v>0.89291639295204173</v>
      </c>
      <c r="W1444" s="17"/>
      <c r="AD1444" s="17"/>
    </row>
    <row r="1445" spans="1:30">
      <c r="A1445" s="17">
        <v>1443</v>
      </c>
      <c r="B1445" s="25">
        <v>3.9534246575342467</v>
      </c>
      <c r="C1445" s="90">
        <v>2.8665739124768375E-2</v>
      </c>
      <c r="D1445" s="25">
        <v>0.89285789770094381</v>
      </c>
      <c r="W1445" s="17"/>
      <c r="AD1445" s="17"/>
    </row>
    <row r="1446" spans="1:30">
      <c r="A1446" s="17">
        <v>1444</v>
      </c>
      <c r="B1446" s="25">
        <v>3.956164383561644</v>
      </c>
      <c r="C1446" s="90">
        <v>2.8662442533937193E-2</v>
      </c>
      <c r="D1446" s="25">
        <v>0.89279942240898169</v>
      </c>
      <c r="W1446" s="17"/>
      <c r="AD1446" s="17"/>
    </row>
    <row r="1447" spans="1:30">
      <c r="A1447" s="17">
        <v>1445</v>
      </c>
      <c r="B1447" s="25">
        <v>3.9589041095890409</v>
      </c>
      <c r="C1447" s="90">
        <v>2.8659145943106014E-2</v>
      </c>
      <c r="D1447" s="25">
        <v>0.89274096707273576</v>
      </c>
      <c r="W1447" s="17"/>
      <c r="AD1447" s="17"/>
    </row>
    <row r="1448" spans="1:30">
      <c r="A1448" s="17">
        <v>1446</v>
      </c>
      <c r="B1448" s="25">
        <v>3.9616438356164383</v>
      </c>
      <c r="C1448" s="90">
        <v>2.8655849352274831E-2</v>
      </c>
      <c r="D1448" s="25">
        <v>0.89268253168878775</v>
      </c>
      <c r="W1448" s="17"/>
      <c r="AD1448" s="17"/>
    </row>
    <row r="1449" spans="1:30">
      <c r="A1449" s="17">
        <v>1447</v>
      </c>
      <c r="B1449" s="25">
        <v>3.9643835616438357</v>
      </c>
      <c r="C1449" s="90">
        <v>2.8652552761443649E-2</v>
      </c>
      <c r="D1449" s="25">
        <v>0.89262411625372051</v>
      </c>
      <c r="W1449" s="17"/>
      <c r="AD1449" s="17"/>
    </row>
    <row r="1450" spans="1:30">
      <c r="A1450" s="17">
        <v>1448</v>
      </c>
      <c r="B1450" s="25">
        <v>3.967123287671233</v>
      </c>
      <c r="C1450" s="90">
        <v>2.8649256170612467E-2</v>
      </c>
      <c r="D1450" s="25">
        <v>0.89256572076411844</v>
      </c>
      <c r="W1450" s="17"/>
      <c r="AD1450" s="17"/>
    </row>
    <row r="1451" spans="1:30">
      <c r="A1451" s="17">
        <v>1449</v>
      </c>
      <c r="B1451" s="25">
        <v>3.9698630136986299</v>
      </c>
      <c r="C1451" s="90">
        <v>2.8645959579781284E-2</v>
      </c>
      <c r="D1451" s="25">
        <v>0.89250734521656705</v>
      </c>
      <c r="W1451" s="17"/>
      <c r="AD1451" s="17"/>
    </row>
    <row r="1452" spans="1:30">
      <c r="A1452" s="17">
        <v>1450</v>
      </c>
      <c r="B1452" s="25">
        <v>3.9726027397260273</v>
      </c>
      <c r="C1452" s="90">
        <v>2.8642662988950102E-2</v>
      </c>
      <c r="D1452" s="25">
        <v>0.89244898960765329</v>
      </c>
      <c r="W1452" s="17"/>
      <c r="AD1452" s="17"/>
    </row>
    <row r="1453" spans="1:30">
      <c r="A1453" s="17">
        <v>1451</v>
      </c>
      <c r="B1453" s="25">
        <v>3.9753424657534246</v>
      </c>
      <c r="C1453" s="90">
        <v>2.8639366398118919E-2</v>
      </c>
      <c r="D1453" s="25">
        <v>0.89239065393396522</v>
      </c>
      <c r="W1453" s="17"/>
      <c r="AD1453" s="17"/>
    </row>
    <row r="1454" spans="1:30">
      <c r="A1454" s="17">
        <v>1452</v>
      </c>
      <c r="B1454" s="25">
        <v>3.978082191780822</v>
      </c>
      <c r="C1454" s="90">
        <v>2.863606980728774E-2</v>
      </c>
      <c r="D1454" s="25">
        <v>0.89233233819209246</v>
      </c>
      <c r="W1454" s="17"/>
      <c r="AD1454" s="17"/>
    </row>
    <row r="1455" spans="1:30">
      <c r="A1455" s="17">
        <v>1453</v>
      </c>
      <c r="B1455" s="25">
        <v>3.9808219178082194</v>
      </c>
      <c r="C1455" s="90">
        <v>2.8632773216456558E-2</v>
      </c>
      <c r="D1455" s="25">
        <v>0.89227404237862573</v>
      </c>
      <c r="W1455" s="17"/>
      <c r="AD1455" s="17"/>
    </row>
    <row r="1456" spans="1:30">
      <c r="A1456" s="17">
        <v>1454</v>
      </c>
      <c r="B1456" s="25">
        <v>3.9835616438356163</v>
      </c>
      <c r="C1456" s="90">
        <v>2.8629476625625375E-2</v>
      </c>
      <c r="D1456" s="25">
        <v>0.89221576649015721</v>
      </c>
      <c r="W1456" s="17"/>
      <c r="AD1456" s="17"/>
    </row>
    <row r="1457" spans="1:30">
      <c r="A1457" s="17">
        <v>1455</v>
      </c>
      <c r="B1457" s="25">
        <v>3.9863013698630136</v>
      </c>
      <c r="C1457" s="90">
        <v>2.8626180034794193E-2</v>
      </c>
      <c r="D1457" s="25">
        <v>0.89215751052328018</v>
      </c>
      <c r="W1457" s="17"/>
      <c r="AD1457" s="17"/>
    </row>
    <row r="1458" spans="1:30">
      <c r="A1458" s="17">
        <v>1456</v>
      </c>
      <c r="B1458" s="25">
        <v>3.989041095890411</v>
      </c>
      <c r="C1458" s="90">
        <v>2.862288344396301E-2</v>
      </c>
      <c r="D1458" s="25">
        <v>0.89209927447458937</v>
      </c>
      <c r="W1458" s="17"/>
      <c r="AD1458" s="17"/>
    </row>
    <row r="1459" spans="1:30">
      <c r="A1459" s="17">
        <v>1457</v>
      </c>
      <c r="B1459" s="25">
        <v>3.9917808219178084</v>
      </c>
      <c r="C1459" s="90">
        <v>2.8619586853131828E-2</v>
      </c>
      <c r="D1459" s="25">
        <v>0.89204105834068093</v>
      </c>
      <c r="W1459" s="17"/>
      <c r="AD1459" s="17"/>
    </row>
    <row r="1460" spans="1:30">
      <c r="A1460" s="17">
        <v>1458</v>
      </c>
      <c r="B1460" s="25">
        <v>3.9945205479452053</v>
      </c>
      <c r="C1460" s="90">
        <v>2.8616290262300649E-2</v>
      </c>
      <c r="D1460" s="25">
        <v>0.89198286211815192</v>
      </c>
      <c r="W1460" s="17"/>
      <c r="AD1460" s="17"/>
    </row>
    <row r="1461" spans="1:30">
      <c r="A1461" s="17">
        <v>1459</v>
      </c>
      <c r="B1461" s="25">
        <v>3.9972602739726026</v>
      </c>
      <c r="C1461" s="90">
        <v>2.8612993671469467E-2</v>
      </c>
      <c r="D1461" s="25">
        <v>0.89192468580360118</v>
      </c>
      <c r="W1461" s="17"/>
      <c r="AD1461" s="17"/>
    </row>
    <row r="1462" spans="1:30">
      <c r="A1462" s="17">
        <v>1460</v>
      </c>
      <c r="B1462" s="25">
        <v>4</v>
      </c>
      <c r="C1462" s="90">
        <v>2.8609697080638284E-2</v>
      </c>
      <c r="D1462" s="25">
        <v>0.89186652939362843</v>
      </c>
      <c r="W1462" s="17"/>
      <c r="AD1462" s="17"/>
    </row>
    <row r="1463" spans="1:30">
      <c r="A1463" s="17">
        <v>1461</v>
      </c>
      <c r="B1463" s="25">
        <v>4.0027397260273974</v>
      </c>
      <c r="C1463" s="90">
        <v>2.8606400489807102E-2</v>
      </c>
      <c r="D1463" s="25">
        <v>0.89180839288483504</v>
      </c>
      <c r="W1463" s="17"/>
      <c r="AD1463" s="17"/>
    </row>
    <row r="1464" spans="1:30">
      <c r="A1464" s="17">
        <v>1462</v>
      </c>
      <c r="B1464" s="25">
        <v>4.0054794520547947</v>
      </c>
      <c r="C1464" s="90">
        <v>2.8604727931361353E-2</v>
      </c>
      <c r="D1464" s="25">
        <v>0.89174447543186308</v>
      </c>
      <c r="W1464" s="17"/>
      <c r="AD1464" s="17"/>
    </row>
    <row r="1465" spans="1:30">
      <c r="A1465" s="17">
        <v>1463</v>
      </c>
      <c r="B1465" s="25">
        <v>4.0082191780821921</v>
      </c>
      <c r="C1465" s="90">
        <v>2.8603055372915607E-2</v>
      </c>
      <c r="D1465" s="25">
        <v>0.89168057073195406</v>
      </c>
      <c r="W1465" s="17"/>
      <c r="AD1465" s="17"/>
    </row>
    <row r="1466" spans="1:30">
      <c r="A1466" s="17">
        <v>1464</v>
      </c>
      <c r="B1466" s="25">
        <v>4.0109589041095894</v>
      </c>
      <c r="C1466" s="90">
        <v>2.8601382814469858E-2</v>
      </c>
      <c r="D1466" s="25">
        <v>0.89161667878302264</v>
      </c>
      <c r="W1466" s="17"/>
      <c r="AD1466" s="17"/>
    </row>
    <row r="1467" spans="1:30">
      <c r="A1467" s="17">
        <v>1465</v>
      </c>
      <c r="B1467" s="25">
        <v>4.0136986301369859</v>
      </c>
      <c r="C1467" s="90">
        <v>2.8599710256024109E-2</v>
      </c>
      <c r="D1467" s="25">
        <v>0.89155279958298439</v>
      </c>
      <c r="W1467" s="17"/>
      <c r="AD1467" s="17"/>
    </row>
    <row r="1468" spans="1:30">
      <c r="A1468" s="17">
        <v>1466</v>
      </c>
      <c r="B1468" s="25">
        <v>4.0164383561643833</v>
      </c>
      <c r="C1468" s="90">
        <v>2.8598037697578363E-2</v>
      </c>
      <c r="D1468" s="25">
        <v>0.89148893312975475</v>
      </c>
      <c r="W1468" s="17"/>
      <c r="AD1468" s="17"/>
    </row>
    <row r="1469" spans="1:30">
      <c r="A1469" s="17">
        <v>1467</v>
      </c>
      <c r="B1469" s="25">
        <v>4.0191780821917806</v>
      </c>
      <c r="C1469" s="90">
        <v>2.8596365139132614E-2</v>
      </c>
      <c r="D1469" s="25">
        <v>0.89142507942125027</v>
      </c>
      <c r="W1469" s="17"/>
      <c r="AD1469" s="17"/>
    </row>
    <row r="1470" spans="1:30">
      <c r="A1470" s="17">
        <v>1468</v>
      </c>
      <c r="B1470" s="25">
        <v>4.021917808219178</v>
      </c>
      <c r="C1470" s="90">
        <v>2.8594692580686865E-2</v>
      </c>
      <c r="D1470" s="25">
        <v>0.89136123845538751</v>
      </c>
      <c r="W1470" s="17"/>
      <c r="AD1470" s="17"/>
    </row>
    <row r="1471" spans="1:30">
      <c r="A1471" s="17">
        <v>1469</v>
      </c>
      <c r="B1471" s="25">
        <v>4.0246575342465754</v>
      </c>
      <c r="C1471" s="90">
        <v>2.8593020022241115E-2</v>
      </c>
      <c r="D1471" s="25">
        <v>0.89129741023008402</v>
      </c>
      <c r="W1471" s="17"/>
      <c r="AD1471" s="17"/>
    </row>
    <row r="1472" spans="1:30">
      <c r="A1472" s="17">
        <v>1470</v>
      </c>
      <c r="B1472" s="25">
        <v>4.0273972602739727</v>
      </c>
      <c r="C1472" s="90">
        <v>2.859134746379537E-2</v>
      </c>
      <c r="D1472" s="25">
        <v>0.89123359474325736</v>
      </c>
      <c r="W1472" s="17"/>
      <c r="AD1472" s="17"/>
    </row>
    <row r="1473" spans="1:30">
      <c r="A1473" s="17">
        <v>1471</v>
      </c>
      <c r="B1473" s="25">
        <v>4.0301369863013701</v>
      </c>
      <c r="C1473" s="90">
        <v>2.8589674905349621E-2</v>
      </c>
      <c r="D1473" s="25">
        <v>0.89116979199282609</v>
      </c>
      <c r="W1473" s="17"/>
      <c r="AD1473" s="17"/>
    </row>
    <row r="1474" spans="1:30">
      <c r="A1474" s="17">
        <v>1472</v>
      </c>
      <c r="B1474" s="25">
        <v>4.0328767123287674</v>
      </c>
      <c r="C1474" s="90">
        <v>2.8588002346903871E-2</v>
      </c>
      <c r="D1474" s="25">
        <v>0.89110600197670864</v>
      </c>
      <c r="W1474" s="17"/>
      <c r="AD1474" s="17"/>
    </row>
    <row r="1475" spans="1:30">
      <c r="A1475" s="17">
        <v>1473</v>
      </c>
      <c r="B1475" s="25">
        <v>4.0356164383561648</v>
      </c>
      <c r="C1475" s="90">
        <v>2.8586329788458126E-2</v>
      </c>
      <c r="D1475" s="25">
        <v>0.89104222469282457</v>
      </c>
      <c r="W1475" s="17"/>
      <c r="AD1475" s="17"/>
    </row>
    <row r="1476" spans="1:30">
      <c r="A1476" s="17">
        <v>1474</v>
      </c>
      <c r="B1476" s="25">
        <v>4.0383561643835613</v>
      </c>
      <c r="C1476" s="90">
        <v>2.8584657230012377E-2</v>
      </c>
      <c r="D1476" s="25">
        <v>0.89097846013909354</v>
      </c>
      <c r="W1476" s="17"/>
      <c r="AD1476" s="17"/>
    </row>
    <row r="1477" spans="1:30">
      <c r="A1477" s="17">
        <v>1475</v>
      </c>
      <c r="B1477" s="25">
        <v>4.0410958904109586</v>
      </c>
      <c r="C1477" s="90">
        <v>2.8582984671566627E-2</v>
      </c>
      <c r="D1477" s="25">
        <v>0.89091470831343589</v>
      </c>
      <c r="W1477" s="17"/>
      <c r="AD1477" s="17"/>
    </row>
    <row r="1478" spans="1:30">
      <c r="A1478" s="17">
        <v>1476</v>
      </c>
      <c r="B1478" s="25">
        <v>4.043835616438356</v>
      </c>
      <c r="C1478" s="90">
        <v>2.8581312113120882E-2</v>
      </c>
      <c r="D1478" s="25">
        <v>0.89085096921377238</v>
      </c>
      <c r="W1478" s="17"/>
      <c r="AD1478" s="17"/>
    </row>
    <row r="1479" spans="1:30">
      <c r="A1479" s="17">
        <v>1477</v>
      </c>
      <c r="B1479" s="25">
        <v>4.0465753424657533</v>
      </c>
      <c r="C1479" s="90">
        <v>2.8579639554675133E-2</v>
      </c>
      <c r="D1479" s="25">
        <v>0.89078724283802424</v>
      </c>
      <c r="W1479" s="17"/>
      <c r="AD1479" s="17"/>
    </row>
    <row r="1480" spans="1:30">
      <c r="A1480" s="17">
        <v>1478</v>
      </c>
      <c r="B1480" s="25">
        <v>4.0493150684931507</v>
      </c>
      <c r="C1480" s="90">
        <v>2.8577966996229383E-2</v>
      </c>
      <c r="D1480" s="25">
        <v>0.89072352918411335</v>
      </c>
      <c r="W1480" s="17"/>
      <c r="AD1480" s="17"/>
    </row>
    <row r="1481" spans="1:30">
      <c r="A1481" s="17">
        <v>1479</v>
      </c>
      <c r="B1481" s="25">
        <v>4.0520547945205481</v>
      </c>
      <c r="C1481" s="90">
        <v>2.8576294437783638E-2</v>
      </c>
      <c r="D1481" s="25">
        <v>0.89065982824996193</v>
      </c>
      <c r="W1481" s="17"/>
      <c r="AD1481" s="17"/>
    </row>
    <row r="1482" spans="1:30">
      <c r="A1482" s="17">
        <v>1480</v>
      </c>
      <c r="B1482" s="25">
        <v>4.0547945205479454</v>
      </c>
      <c r="C1482" s="90">
        <v>2.8574621879337889E-2</v>
      </c>
      <c r="D1482" s="25">
        <v>0.89059614003349274</v>
      </c>
      <c r="W1482" s="17"/>
      <c r="AD1482" s="17"/>
    </row>
    <row r="1483" spans="1:30">
      <c r="A1483" s="17">
        <v>1481</v>
      </c>
      <c r="B1483" s="25">
        <v>4.0575342465753428</v>
      </c>
      <c r="C1483" s="90">
        <v>2.857294932089214E-2</v>
      </c>
      <c r="D1483" s="25">
        <v>0.89053246453262902</v>
      </c>
      <c r="W1483" s="17"/>
      <c r="AD1483" s="17"/>
    </row>
    <row r="1484" spans="1:30">
      <c r="A1484" s="17">
        <v>1482</v>
      </c>
      <c r="B1484" s="25">
        <v>4.0602739726027401</v>
      </c>
      <c r="C1484" s="90">
        <v>2.857127676244639E-2</v>
      </c>
      <c r="D1484" s="25">
        <v>0.89046880174529475</v>
      </c>
      <c r="W1484" s="17"/>
      <c r="AD1484" s="17"/>
    </row>
    <row r="1485" spans="1:30">
      <c r="A1485" s="17">
        <v>1483</v>
      </c>
      <c r="B1485" s="25">
        <v>4.0630136986301366</v>
      </c>
      <c r="C1485" s="90">
        <v>2.8569604204000645E-2</v>
      </c>
      <c r="D1485" s="25">
        <v>0.89040515166941392</v>
      </c>
      <c r="W1485" s="17"/>
      <c r="AD1485" s="17"/>
    </row>
    <row r="1486" spans="1:30">
      <c r="A1486" s="17">
        <v>1484</v>
      </c>
      <c r="B1486" s="25">
        <v>4.065753424657534</v>
      </c>
      <c r="C1486" s="90">
        <v>2.8567931645554896E-2</v>
      </c>
      <c r="D1486" s="25">
        <v>0.89034151430291142</v>
      </c>
      <c r="W1486" s="17"/>
      <c r="AD1486" s="17"/>
    </row>
    <row r="1487" spans="1:30">
      <c r="A1487" s="17">
        <v>1485</v>
      </c>
      <c r="B1487" s="25">
        <v>4.0684931506849313</v>
      </c>
      <c r="C1487" s="90">
        <v>2.8566259087109146E-2</v>
      </c>
      <c r="D1487" s="25">
        <v>0.89027788964371257</v>
      </c>
      <c r="W1487" s="17"/>
      <c r="AD1487" s="17"/>
    </row>
    <row r="1488" spans="1:30">
      <c r="A1488" s="17">
        <v>1486</v>
      </c>
      <c r="B1488" s="25">
        <v>4.0712328767123287</v>
      </c>
      <c r="C1488" s="90">
        <v>2.8564586528663401E-2</v>
      </c>
      <c r="D1488" s="25">
        <v>0.89021427768974304</v>
      </c>
      <c r="W1488" s="17"/>
      <c r="AD1488" s="17"/>
    </row>
    <row r="1489" spans="1:30">
      <c r="A1489" s="17">
        <v>1487</v>
      </c>
      <c r="B1489" s="25">
        <v>4.0739726027397261</v>
      </c>
      <c r="C1489" s="90">
        <v>2.8562913970217652E-2</v>
      </c>
      <c r="D1489" s="25">
        <v>0.89015067843892925</v>
      </c>
      <c r="W1489" s="17"/>
      <c r="AD1489" s="17"/>
    </row>
    <row r="1490" spans="1:30">
      <c r="A1490" s="17">
        <v>1488</v>
      </c>
      <c r="B1490" s="25">
        <v>4.0767123287671234</v>
      </c>
      <c r="C1490" s="90">
        <v>2.8561241411771902E-2</v>
      </c>
      <c r="D1490" s="25">
        <v>0.89008709188919777</v>
      </c>
      <c r="W1490" s="17"/>
      <c r="AD1490" s="17"/>
    </row>
    <row r="1491" spans="1:30">
      <c r="A1491" s="17">
        <v>1489</v>
      </c>
      <c r="B1491" s="25">
        <v>4.0794520547945208</v>
      </c>
      <c r="C1491" s="90">
        <v>2.8559568853326157E-2</v>
      </c>
      <c r="D1491" s="25">
        <v>0.8900235180384759</v>
      </c>
      <c r="W1491" s="17"/>
      <c r="AD1491" s="17"/>
    </row>
    <row r="1492" spans="1:30">
      <c r="A1492" s="17">
        <v>1490</v>
      </c>
      <c r="B1492" s="25">
        <v>4.0821917808219181</v>
      </c>
      <c r="C1492" s="90">
        <v>2.8557896294880408E-2</v>
      </c>
      <c r="D1492" s="25">
        <v>0.88995995688469143</v>
      </c>
      <c r="W1492" s="17"/>
      <c r="AD1492" s="17"/>
    </row>
    <row r="1493" spans="1:30">
      <c r="A1493" s="17">
        <v>1491</v>
      </c>
      <c r="B1493" s="25">
        <v>4.0849315068493155</v>
      </c>
      <c r="C1493" s="90">
        <v>2.8556223736434658E-2</v>
      </c>
      <c r="D1493" s="25">
        <v>0.88989640842577256</v>
      </c>
      <c r="W1493" s="17"/>
      <c r="AD1493" s="17"/>
    </row>
    <row r="1494" spans="1:30">
      <c r="A1494" s="17">
        <v>1492</v>
      </c>
      <c r="B1494" s="25">
        <v>4.087671232876712</v>
      </c>
      <c r="C1494" s="90">
        <v>2.8554551177988909E-2</v>
      </c>
      <c r="D1494" s="25">
        <v>0.88983287265964817</v>
      </c>
      <c r="W1494" s="17"/>
      <c r="AD1494" s="17"/>
    </row>
    <row r="1495" spans="1:30">
      <c r="A1495" s="17">
        <v>1493</v>
      </c>
      <c r="B1495" s="25">
        <v>4.0904109589041093</v>
      </c>
      <c r="C1495" s="90">
        <v>2.8552878619543164E-2</v>
      </c>
      <c r="D1495" s="25">
        <v>0.88976934958424736</v>
      </c>
      <c r="W1495" s="17"/>
      <c r="AD1495" s="17"/>
    </row>
    <row r="1496" spans="1:30">
      <c r="A1496" s="17">
        <v>1494</v>
      </c>
      <c r="B1496" s="25">
        <v>4.0931506849315067</v>
      </c>
      <c r="C1496" s="90">
        <v>2.8551206061097414E-2</v>
      </c>
      <c r="D1496" s="25">
        <v>0.8897058391974999</v>
      </c>
      <c r="W1496" s="17"/>
      <c r="AD1496" s="17"/>
    </row>
    <row r="1497" spans="1:30">
      <c r="A1497" s="17">
        <v>1495</v>
      </c>
      <c r="B1497" s="25">
        <v>4.095890410958904</v>
      </c>
      <c r="C1497" s="90">
        <v>2.8549533502651665E-2</v>
      </c>
      <c r="D1497" s="25">
        <v>0.88964234149733612</v>
      </c>
      <c r="W1497" s="17"/>
      <c r="AD1497" s="17"/>
    </row>
    <row r="1498" spans="1:30">
      <c r="A1498" s="17">
        <v>1496</v>
      </c>
      <c r="B1498" s="25">
        <v>4.0986301369863014</v>
      </c>
      <c r="C1498" s="90">
        <v>2.854786094420592E-2</v>
      </c>
      <c r="D1498" s="25">
        <v>0.88957885648168655</v>
      </c>
      <c r="W1498" s="17"/>
      <c r="AD1498" s="17"/>
    </row>
    <row r="1499" spans="1:30">
      <c r="A1499" s="17">
        <v>1497</v>
      </c>
      <c r="B1499" s="25">
        <v>4.1013698630136988</v>
      </c>
      <c r="C1499" s="90">
        <v>2.854618838576017E-2</v>
      </c>
      <c r="D1499" s="25">
        <v>0.88951538414848264</v>
      </c>
      <c r="W1499" s="17"/>
      <c r="AD1499" s="17"/>
    </row>
    <row r="1500" spans="1:30">
      <c r="A1500" s="17">
        <v>1498</v>
      </c>
      <c r="B1500" s="25">
        <v>4.1041095890410961</v>
      </c>
      <c r="C1500" s="90">
        <v>2.8544515827314421E-2</v>
      </c>
      <c r="D1500" s="25">
        <v>0.88945192449565602</v>
      </c>
      <c r="W1500" s="17"/>
      <c r="AD1500" s="17"/>
    </row>
    <row r="1501" spans="1:30">
      <c r="A1501" s="17">
        <v>1499</v>
      </c>
      <c r="B1501" s="25">
        <v>4.1068493150684935</v>
      </c>
      <c r="C1501" s="90">
        <v>2.8542843268868676E-2</v>
      </c>
      <c r="D1501" s="25">
        <v>0.88938847752113892</v>
      </c>
      <c r="W1501" s="17"/>
      <c r="AD1501" s="17"/>
    </row>
    <row r="1502" spans="1:30">
      <c r="A1502" s="17">
        <v>1500</v>
      </c>
      <c r="B1502" s="25">
        <v>4.1095890410958908</v>
      </c>
      <c r="C1502" s="90">
        <v>2.8541170710422926E-2</v>
      </c>
      <c r="D1502" s="25">
        <v>0.8893250432228641</v>
      </c>
      <c r="W1502" s="17"/>
      <c r="AD1502" s="17"/>
    </row>
    <row r="1503" spans="1:30">
      <c r="A1503" s="17">
        <v>1501</v>
      </c>
      <c r="B1503" s="25">
        <v>4.1123287671232873</v>
      </c>
      <c r="C1503" s="90">
        <v>2.8539498151977177E-2</v>
      </c>
      <c r="D1503" s="25">
        <v>0.88926162159876465</v>
      </c>
      <c r="W1503" s="17"/>
      <c r="AD1503" s="17"/>
    </row>
    <row r="1504" spans="1:30">
      <c r="A1504" s="17">
        <v>1502</v>
      </c>
      <c r="B1504" s="25">
        <v>4.1150684931506847</v>
      </c>
      <c r="C1504" s="90">
        <v>2.8537825593531432E-2</v>
      </c>
      <c r="D1504" s="25">
        <v>0.88919821264677434</v>
      </c>
      <c r="W1504" s="17"/>
      <c r="AD1504" s="17"/>
    </row>
    <row r="1505" spans="1:30">
      <c r="A1505" s="17">
        <v>1503</v>
      </c>
      <c r="B1505" s="25">
        <v>4.117808219178082</v>
      </c>
      <c r="C1505" s="90">
        <v>2.8536153035085682E-2</v>
      </c>
      <c r="D1505" s="25">
        <v>0.8891348163648275</v>
      </c>
      <c r="W1505" s="17"/>
      <c r="AD1505" s="17"/>
    </row>
    <row r="1506" spans="1:30">
      <c r="A1506" s="17">
        <v>1504</v>
      </c>
      <c r="B1506" s="25">
        <v>4.1205479452054794</v>
      </c>
      <c r="C1506" s="90">
        <v>2.8534480476639933E-2</v>
      </c>
      <c r="D1506" s="25">
        <v>0.88907143275085876</v>
      </c>
      <c r="W1506" s="17"/>
      <c r="AD1506" s="17"/>
    </row>
    <row r="1507" spans="1:30">
      <c r="A1507" s="17">
        <v>1505</v>
      </c>
      <c r="B1507" s="25">
        <v>4.1232876712328768</v>
      </c>
      <c r="C1507" s="90">
        <v>2.8532807918194184E-2</v>
      </c>
      <c r="D1507" s="25">
        <v>0.88900806180280312</v>
      </c>
      <c r="W1507" s="17"/>
      <c r="AD1507" s="17"/>
    </row>
    <row r="1508" spans="1:30">
      <c r="A1508" s="17">
        <v>1506</v>
      </c>
      <c r="B1508" s="25">
        <v>4.1260273972602741</v>
      </c>
      <c r="C1508" s="90">
        <v>2.8531135359748439E-2</v>
      </c>
      <c r="D1508" s="25">
        <v>0.88894470351859656</v>
      </c>
      <c r="W1508" s="17"/>
      <c r="AD1508" s="17"/>
    </row>
    <row r="1509" spans="1:30">
      <c r="A1509" s="17">
        <v>1507</v>
      </c>
      <c r="B1509" s="25">
        <v>4.1287671232876715</v>
      </c>
      <c r="C1509" s="90">
        <v>2.8529462801302689E-2</v>
      </c>
      <c r="D1509" s="25">
        <v>0.88888135789617517</v>
      </c>
      <c r="W1509" s="17"/>
      <c r="AD1509" s="17"/>
    </row>
    <row r="1510" spans="1:30">
      <c r="A1510" s="17">
        <v>1508</v>
      </c>
      <c r="B1510" s="25">
        <v>4.1315068493150688</v>
      </c>
      <c r="C1510" s="90">
        <v>2.852779024285694E-2</v>
      </c>
      <c r="D1510" s="25">
        <v>0.8888180249334755</v>
      </c>
      <c r="W1510" s="17"/>
      <c r="AD1510" s="17"/>
    </row>
    <row r="1511" spans="1:30">
      <c r="A1511" s="17">
        <v>1509</v>
      </c>
      <c r="B1511" s="25">
        <v>4.1342465753424653</v>
      </c>
      <c r="C1511" s="90">
        <v>2.8526117684411195E-2</v>
      </c>
      <c r="D1511" s="25">
        <v>0.88875470462843498</v>
      </c>
      <c r="W1511" s="17"/>
      <c r="AD1511" s="17"/>
    </row>
    <row r="1512" spans="1:30">
      <c r="A1512" s="17">
        <v>1510</v>
      </c>
      <c r="B1512" s="25">
        <v>4.1369863013698627</v>
      </c>
      <c r="C1512" s="90">
        <v>2.8524445125965445E-2</v>
      </c>
      <c r="D1512" s="25">
        <v>0.88869139697899102</v>
      </c>
      <c r="W1512" s="17"/>
      <c r="AD1512" s="17"/>
    </row>
    <row r="1513" spans="1:30">
      <c r="A1513" s="17">
        <v>1511</v>
      </c>
      <c r="B1513" s="25">
        <v>4.13972602739726</v>
      </c>
      <c r="C1513" s="90">
        <v>2.8522772567519696E-2</v>
      </c>
      <c r="D1513" s="25">
        <v>0.88862810198308195</v>
      </c>
      <c r="W1513" s="17"/>
      <c r="AD1513" s="17"/>
    </row>
    <row r="1514" spans="1:30">
      <c r="A1514" s="17">
        <v>1512</v>
      </c>
      <c r="B1514" s="25">
        <v>4.1424657534246574</v>
      </c>
      <c r="C1514" s="90">
        <v>2.8521100009073951E-2</v>
      </c>
      <c r="D1514" s="25">
        <v>0.88856481963864642</v>
      </c>
      <c r="W1514" s="17"/>
      <c r="AD1514" s="17"/>
    </row>
    <row r="1515" spans="1:30">
      <c r="A1515" s="17">
        <v>1513</v>
      </c>
      <c r="B1515" s="25">
        <v>4.1452054794520548</v>
      </c>
      <c r="C1515" s="90">
        <v>2.8519427450628201E-2</v>
      </c>
      <c r="D1515" s="25">
        <v>0.88850154994362351</v>
      </c>
      <c r="W1515" s="17"/>
      <c r="AD1515" s="17"/>
    </row>
    <row r="1516" spans="1:30">
      <c r="A1516" s="17">
        <v>1514</v>
      </c>
      <c r="B1516" s="25">
        <v>4.1479452054794521</v>
      </c>
      <c r="C1516" s="90">
        <v>2.8517754892182452E-2</v>
      </c>
      <c r="D1516" s="25">
        <v>0.888438292895953</v>
      </c>
      <c r="W1516" s="17"/>
      <c r="AD1516" s="17"/>
    </row>
    <row r="1517" spans="1:30">
      <c r="A1517" s="17">
        <v>1515</v>
      </c>
      <c r="B1517" s="25">
        <v>4.1506849315068495</v>
      </c>
      <c r="C1517" s="90">
        <v>2.8516082333736707E-2</v>
      </c>
      <c r="D1517" s="25">
        <v>0.88837504849357485</v>
      </c>
      <c r="W1517" s="17"/>
      <c r="AD1517" s="17"/>
    </row>
    <row r="1518" spans="1:30">
      <c r="A1518" s="17">
        <v>1516</v>
      </c>
      <c r="B1518" s="25">
        <v>4.1534246575342468</v>
      </c>
      <c r="C1518" s="90">
        <v>2.8514409775290957E-2</v>
      </c>
      <c r="D1518" s="25">
        <v>0.88831181673442983</v>
      </c>
      <c r="W1518" s="17"/>
      <c r="AD1518" s="17"/>
    </row>
    <row r="1519" spans="1:30">
      <c r="A1519" s="17">
        <v>1517</v>
      </c>
      <c r="B1519" s="25">
        <v>4.1561643835616442</v>
      </c>
      <c r="C1519" s="90">
        <v>2.8512737216845208E-2</v>
      </c>
      <c r="D1519" s="25">
        <v>0.88824859761645913</v>
      </c>
      <c r="W1519" s="17"/>
      <c r="AD1519" s="17"/>
    </row>
    <row r="1520" spans="1:30">
      <c r="A1520" s="17">
        <v>1518</v>
      </c>
      <c r="B1520" s="25">
        <v>4.1589041095890407</v>
      </c>
      <c r="C1520" s="90">
        <v>2.8511064658399459E-2</v>
      </c>
      <c r="D1520" s="25">
        <v>0.88818539113760431</v>
      </c>
      <c r="W1520" s="17"/>
      <c r="AD1520" s="17"/>
    </row>
    <row r="1521" spans="1:30">
      <c r="A1521" s="17">
        <v>1519</v>
      </c>
      <c r="B1521" s="25">
        <v>4.161643835616438</v>
      </c>
      <c r="C1521" s="90">
        <v>2.8509392099953713E-2</v>
      </c>
      <c r="D1521" s="25">
        <v>0.88812219729580733</v>
      </c>
      <c r="W1521" s="17"/>
      <c r="AD1521" s="17"/>
    </row>
    <row r="1522" spans="1:30">
      <c r="A1522" s="17">
        <v>1520</v>
      </c>
      <c r="B1522" s="25">
        <v>4.1643835616438354</v>
      </c>
      <c r="C1522" s="90">
        <v>2.8507719541507964E-2</v>
      </c>
      <c r="D1522" s="25">
        <v>0.88805901608901106</v>
      </c>
      <c r="W1522" s="17"/>
      <c r="AD1522" s="17"/>
    </row>
    <row r="1523" spans="1:30">
      <c r="A1523" s="17">
        <v>1521</v>
      </c>
      <c r="B1523" s="25">
        <v>4.1671232876712327</v>
      </c>
      <c r="C1523" s="90">
        <v>2.8506046983062215E-2</v>
      </c>
      <c r="D1523" s="25">
        <v>0.88799584751515859</v>
      </c>
      <c r="W1523" s="17"/>
      <c r="AD1523" s="17"/>
    </row>
    <row r="1524" spans="1:30">
      <c r="A1524" s="17">
        <v>1522</v>
      </c>
      <c r="B1524" s="25">
        <v>4.1698630136986301</v>
      </c>
      <c r="C1524" s="90">
        <v>2.8504374424616469E-2</v>
      </c>
      <c r="D1524" s="25">
        <v>0.88793269157219334</v>
      </c>
      <c r="W1524" s="17"/>
      <c r="AD1524" s="17"/>
    </row>
    <row r="1525" spans="1:30">
      <c r="A1525" s="17">
        <v>1523</v>
      </c>
      <c r="B1525" s="25">
        <v>4.1726027397260275</v>
      </c>
      <c r="C1525" s="90">
        <v>2.850270186617072E-2</v>
      </c>
      <c r="D1525" s="25">
        <v>0.88786954825805953</v>
      </c>
      <c r="W1525" s="17"/>
      <c r="AD1525" s="17"/>
    </row>
    <row r="1526" spans="1:30">
      <c r="A1526" s="17">
        <v>1524</v>
      </c>
      <c r="B1526" s="25">
        <v>4.1753424657534248</v>
      </c>
      <c r="C1526" s="90">
        <v>2.8501029307724971E-2</v>
      </c>
      <c r="D1526" s="25">
        <v>0.88780641757070178</v>
      </c>
      <c r="W1526" s="17"/>
      <c r="AD1526" s="17"/>
    </row>
    <row r="1527" spans="1:30">
      <c r="A1527" s="17">
        <v>1525</v>
      </c>
      <c r="B1527" s="25">
        <v>4.1780821917808222</v>
      </c>
      <c r="C1527" s="90">
        <v>2.8499356749279225E-2</v>
      </c>
      <c r="D1527" s="25">
        <v>0.88774329950806508</v>
      </c>
      <c r="W1527" s="17"/>
      <c r="AD1527" s="17"/>
    </row>
    <row r="1528" spans="1:30">
      <c r="A1528" s="17">
        <v>1526</v>
      </c>
      <c r="B1528" s="25">
        <v>4.1808219178082195</v>
      </c>
      <c r="C1528" s="90">
        <v>2.8497684190833476E-2</v>
      </c>
      <c r="D1528" s="25">
        <v>0.88768019406809506</v>
      </c>
      <c r="W1528" s="17"/>
      <c r="AD1528" s="17"/>
    </row>
    <row r="1529" spans="1:30">
      <c r="A1529" s="17">
        <v>1527</v>
      </c>
      <c r="B1529" s="25">
        <v>4.183561643835616</v>
      </c>
      <c r="C1529" s="90">
        <v>2.8496011632387727E-2</v>
      </c>
      <c r="D1529" s="25">
        <v>0.88761710124873783</v>
      </c>
      <c r="W1529" s="17"/>
      <c r="AD1529" s="17"/>
    </row>
    <row r="1530" spans="1:30">
      <c r="A1530" s="17">
        <v>1528</v>
      </c>
      <c r="B1530" s="25">
        <v>4.1863013698630134</v>
      </c>
      <c r="C1530" s="90">
        <v>2.8494339073941981E-2</v>
      </c>
      <c r="D1530" s="25">
        <v>0.8875540210479399</v>
      </c>
      <c r="W1530" s="17"/>
      <c r="AD1530" s="17"/>
    </row>
    <row r="1531" spans="1:30">
      <c r="A1531" s="17">
        <v>1529</v>
      </c>
      <c r="B1531" s="25">
        <v>4.1890410958904107</v>
      </c>
      <c r="C1531" s="90">
        <v>2.8492666515496232E-2</v>
      </c>
      <c r="D1531" s="25">
        <v>0.88749095346364826</v>
      </c>
      <c r="W1531" s="17"/>
      <c r="AD1531" s="17"/>
    </row>
    <row r="1532" spans="1:30">
      <c r="A1532" s="17">
        <v>1530</v>
      </c>
      <c r="B1532" s="25">
        <v>4.1917808219178081</v>
      </c>
      <c r="C1532" s="90">
        <v>2.8490993957050483E-2</v>
      </c>
      <c r="D1532" s="25">
        <v>0.88742789849381065</v>
      </c>
      <c r="W1532" s="17"/>
      <c r="AD1532" s="17"/>
    </row>
    <row r="1533" spans="1:30">
      <c r="A1533" s="17">
        <v>1531</v>
      </c>
      <c r="B1533" s="25">
        <v>4.1945205479452055</v>
      </c>
      <c r="C1533" s="90">
        <v>2.8489321398604734E-2</v>
      </c>
      <c r="D1533" s="25">
        <v>0.88736485613637495</v>
      </c>
      <c r="W1533" s="17"/>
      <c r="AD1533" s="17"/>
    </row>
    <row r="1534" spans="1:30">
      <c r="A1534" s="17">
        <v>1532</v>
      </c>
      <c r="B1534" s="25">
        <v>4.1972602739726028</v>
      </c>
      <c r="C1534" s="90">
        <v>2.8487648840158988E-2</v>
      </c>
      <c r="D1534" s="25">
        <v>0.88730182638928967</v>
      </c>
      <c r="W1534" s="17"/>
      <c r="AD1534" s="17"/>
    </row>
    <row r="1535" spans="1:30">
      <c r="A1535" s="17">
        <v>1533</v>
      </c>
      <c r="B1535" s="25">
        <v>4.2</v>
      </c>
      <c r="C1535" s="90">
        <v>2.8485976281713239E-2</v>
      </c>
      <c r="D1535" s="25">
        <v>0.88723880925050391</v>
      </c>
      <c r="W1535" s="17"/>
      <c r="AD1535" s="17"/>
    </row>
    <row r="1536" spans="1:30">
      <c r="A1536" s="17">
        <v>1534</v>
      </c>
      <c r="B1536" s="25">
        <v>4.2027397260273975</v>
      </c>
      <c r="C1536" s="90">
        <v>2.848430372326749E-2</v>
      </c>
      <c r="D1536" s="25">
        <v>0.88717580471796731</v>
      </c>
      <c r="W1536" s="17"/>
      <c r="AD1536" s="17"/>
    </row>
    <row r="1537" spans="1:30">
      <c r="A1537" s="17">
        <v>1535</v>
      </c>
      <c r="B1537" s="25">
        <v>4.2054794520547949</v>
      </c>
      <c r="C1537" s="90">
        <v>2.8482631164821744E-2</v>
      </c>
      <c r="D1537" s="25">
        <v>0.88711281278962972</v>
      </c>
      <c r="W1537" s="17"/>
      <c r="AD1537" s="17"/>
    </row>
    <row r="1538" spans="1:30">
      <c r="A1538" s="17">
        <v>1536</v>
      </c>
      <c r="B1538" s="25">
        <v>4.2082191780821914</v>
      </c>
      <c r="C1538" s="90">
        <v>2.8480958606375995E-2</v>
      </c>
      <c r="D1538" s="25">
        <v>0.88704983346344168</v>
      </c>
      <c r="W1538" s="17"/>
      <c r="AD1538" s="17"/>
    </row>
    <row r="1539" spans="1:30">
      <c r="A1539" s="17">
        <v>1537</v>
      </c>
      <c r="B1539" s="25">
        <v>4.2109589041095887</v>
      </c>
      <c r="C1539" s="90">
        <v>2.8479286047930246E-2</v>
      </c>
      <c r="D1539" s="25">
        <v>0.88698686673735416</v>
      </c>
      <c r="W1539" s="17"/>
      <c r="AD1539" s="17"/>
    </row>
    <row r="1540" spans="1:30">
      <c r="A1540" s="17">
        <v>1538</v>
      </c>
      <c r="B1540" s="25">
        <v>4.2136986301369861</v>
      </c>
      <c r="C1540" s="90">
        <v>2.84776134894845E-2</v>
      </c>
      <c r="D1540" s="25">
        <v>0.88692391260931858</v>
      </c>
      <c r="W1540" s="17"/>
      <c r="AD1540" s="17"/>
    </row>
    <row r="1541" spans="1:30">
      <c r="A1541" s="17">
        <v>1539</v>
      </c>
      <c r="B1541" s="25">
        <v>4.2164383561643834</v>
      </c>
      <c r="C1541" s="90">
        <v>2.8475940931038751E-2</v>
      </c>
      <c r="D1541" s="25">
        <v>0.88686097107728712</v>
      </c>
      <c r="W1541" s="17"/>
      <c r="AD1541" s="17"/>
    </row>
    <row r="1542" spans="1:30">
      <c r="A1542" s="17">
        <v>1540</v>
      </c>
      <c r="B1542" s="25">
        <v>4.2191780821917808</v>
      </c>
      <c r="C1542" s="90">
        <v>2.8474268372593002E-2</v>
      </c>
      <c r="D1542" s="25">
        <v>0.88679804213921221</v>
      </c>
      <c r="W1542" s="17"/>
      <c r="AD1542" s="17"/>
    </row>
    <row r="1543" spans="1:30">
      <c r="A1543" s="17">
        <v>1541</v>
      </c>
      <c r="B1543" s="25">
        <v>4.2219178082191782</v>
      </c>
      <c r="C1543" s="90">
        <v>2.8472595814147253E-2</v>
      </c>
      <c r="D1543" s="25">
        <v>0.8867351257930467</v>
      </c>
      <c r="W1543" s="17"/>
      <c r="AD1543" s="17"/>
    </row>
    <row r="1544" spans="1:30">
      <c r="A1544" s="17">
        <v>1542</v>
      </c>
      <c r="B1544" s="25">
        <v>4.2246575342465755</v>
      </c>
      <c r="C1544" s="90">
        <v>2.8470923255701507E-2</v>
      </c>
      <c r="D1544" s="25">
        <v>0.88667222203674401</v>
      </c>
      <c r="W1544" s="17"/>
      <c r="AD1544" s="17"/>
    </row>
    <row r="1545" spans="1:30">
      <c r="A1545" s="17">
        <v>1543</v>
      </c>
      <c r="B1545" s="25">
        <v>4.2273972602739729</v>
      </c>
      <c r="C1545" s="90">
        <v>2.8469250697255758E-2</v>
      </c>
      <c r="D1545" s="25">
        <v>0.88660933086825822</v>
      </c>
      <c r="W1545" s="17"/>
      <c r="AD1545" s="17"/>
    </row>
    <row r="1546" spans="1:30">
      <c r="A1546" s="17">
        <v>1544</v>
      </c>
      <c r="B1546" s="25">
        <v>4.2301369863013702</v>
      </c>
      <c r="C1546" s="90">
        <v>2.8467578138810009E-2</v>
      </c>
      <c r="D1546" s="25">
        <v>0.88654645228554374</v>
      </c>
      <c r="W1546" s="17"/>
      <c r="AD1546" s="17"/>
    </row>
    <row r="1547" spans="1:30">
      <c r="A1547" s="17">
        <v>1545</v>
      </c>
      <c r="B1547" s="25">
        <v>4.2328767123287667</v>
      </c>
      <c r="C1547" s="90">
        <v>2.8465905580364263E-2</v>
      </c>
      <c r="D1547" s="25">
        <v>0.88648358628655544</v>
      </c>
      <c r="W1547" s="17"/>
      <c r="AD1547" s="17"/>
    </row>
    <row r="1548" spans="1:30">
      <c r="A1548" s="17">
        <v>1546</v>
      </c>
      <c r="B1548" s="25">
        <v>4.2356164383561641</v>
      </c>
      <c r="C1548" s="90">
        <v>2.8464233021918514E-2</v>
      </c>
      <c r="D1548" s="25">
        <v>0.88642073286924872</v>
      </c>
      <c r="W1548" s="17"/>
      <c r="AD1548" s="17"/>
    </row>
    <row r="1549" spans="1:30">
      <c r="A1549" s="17">
        <v>1547</v>
      </c>
      <c r="B1549" s="25">
        <v>4.2383561643835614</v>
      </c>
      <c r="C1549" s="90">
        <v>2.8462560463472765E-2</v>
      </c>
      <c r="D1549" s="25">
        <v>0.88635789203157966</v>
      </c>
      <c r="W1549" s="17"/>
      <c r="AD1549" s="17"/>
    </row>
    <row r="1550" spans="1:30">
      <c r="A1550" s="17">
        <v>1548</v>
      </c>
      <c r="B1550" s="25">
        <v>4.2410958904109588</v>
      </c>
      <c r="C1550" s="90">
        <v>2.8460887905027019E-2</v>
      </c>
      <c r="D1550" s="25">
        <v>0.88629506377150447</v>
      </c>
      <c r="W1550" s="17"/>
      <c r="AD1550" s="17"/>
    </row>
    <row r="1551" spans="1:30">
      <c r="A1551" s="17">
        <v>1549</v>
      </c>
      <c r="B1551" s="25">
        <v>4.2438356164383562</v>
      </c>
      <c r="C1551" s="90">
        <v>2.845921534658127E-2</v>
      </c>
      <c r="D1551" s="25">
        <v>0.88623224808698009</v>
      </c>
      <c r="W1551" s="17"/>
      <c r="AD1551" s="17"/>
    </row>
    <row r="1552" spans="1:30">
      <c r="A1552" s="17">
        <v>1550</v>
      </c>
      <c r="B1552" s="25">
        <v>4.2465753424657535</v>
      </c>
      <c r="C1552" s="90">
        <v>2.8457542788135521E-2</v>
      </c>
      <c r="D1552" s="25">
        <v>0.88616944497596384</v>
      </c>
      <c r="W1552" s="17"/>
      <c r="AD1552" s="17"/>
    </row>
    <row r="1553" spans="1:30">
      <c r="A1553" s="17">
        <v>1551</v>
      </c>
      <c r="B1553" s="25">
        <v>4.2493150684931509</v>
      </c>
      <c r="C1553" s="90">
        <v>2.8455870229689775E-2</v>
      </c>
      <c r="D1553" s="25">
        <v>0.88610665443641379</v>
      </c>
      <c r="W1553" s="17"/>
      <c r="AD1553" s="17"/>
    </row>
    <row r="1554" spans="1:30">
      <c r="A1554" s="17">
        <v>1552</v>
      </c>
      <c r="B1554" s="25">
        <v>4.2520547945205482</v>
      </c>
      <c r="C1554" s="90">
        <v>2.8454197671244026E-2</v>
      </c>
      <c r="D1554" s="25">
        <v>0.88604387646628813</v>
      </c>
      <c r="W1554" s="17"/>
      <c r="AD1554" s="17"/>
    </row>
    <row r="1555" spans="1:30">
      <c r="A1555" s="17">
        <v>1553</v>
      </c>
      <c r="B1555" s="25">
        <v>4.2547945205479456</v>
      </c>
      <c r="C1555" s="90">
        <v>2.8452525112798277E-2</v>
      </c>
      <c r="D1555" s="25">
        <v>0.88598111106354582</v>
      </c>
      <c r="W1555" s="17"/>
      <c r="AD1555" s="17"/>
    </row>
    <row r="1556" spans="1:30">
      <c r="A1556" s="17">
        <v>1554</v>
      </c>
      <c r="B1556" s="25">
        <v>4.2575342465753421</v>
      </c>
      <c r="C1556" s="90">
        <v>2.8450852554352528E-2</v>
      </c>
      <c r="D1556" s="25">
        <v>0.88591835822614606</v>
      </c>
      <c r="W1556" s="17"/>
      <c r="AD1556" s="17"/>
    </row>
    <row r="1557" spans="1:30">
      <c r="A1557" s="17">
        <v>1555</v>
      </c>
      <c r="B1557" s="25">
        <v>4.2602739726027394</v>
      </c>
      <c r="C1557" s="90">
        <v>2.8449179995906782E-2</v>
      </c>
      <c r="D1557" s="25">
        <v>0.88585561795204881</v>
      </c>
      <c r="W1557" s="17"/>
      <c r="AD1557" s="17"/>
    </row>
    <row r="1558" spans="1:30">
      <c r="A1558" s="17">
        <v>1556</v>
      </c>
      <c r="B1558" s="25">
        <v>4.2630136986301368</v>
      </c>
      <c r="C1558" s="90">
        <v>2.8447507437461033E-2</v>
      </c>
      <c r="D1558" s="25">
        <v>0.88579289023921437</v>
      </c>
      <c r="W1558" s="17"/>
      <c r="AD1558" s="17"/>
    </row>
    <row r="1559" spans="1:30">
      <c r="A1559" s="17">
        <v>1557</v>
      </c>
      <c r="B1559" s="25">
        <v>4.2657534246575342</v>
      </c>
      <c r="C1559" s="90">
        <v>2.8445834879015284E-2</v>
      </c>
      <c r="D1559" s="25">
        <v>0.88573017508560359</v>
      </c>
      <c r="W1559" s="17"/>
      <c r="AD1559" s="17"/>
    </row>
    <row r="1560" spans="1:30">
      <c r="A1560" s="17">
        <v>1558</v>
      </c>
      <c r="B1560" s="25">
        <v>4.2684931506849315</v>
      </c>
      <c r="C1560" s="90">
        <v>2.8444162320569538E-2</v>
      </c>
      <c r="D1560" s="25">
        <v>0.88566747248917754</v>
      </c>
      <c r="W1560" s="17"/>
      <c r="AD1560" s="17"/>
    </row>
    <row r="1561" spans="1:30">
      <c r="A1561" s="17">
        <v>1559</v>
      </c>
      <c r="B1561" s="25">
        <v>4.2712328767123289</v>
      </c>
      <c r="C1561" s="90">
        <v>2.8442489762123789E-2</v>
      </c>
      <c r="D1561" s="25">
        <v>0.88560478244789831</v>
      </c>
      <c r="W1561" s="17"/>
      <c r="AD1561" s="17"/>
    </row>
    <row r="1562" spans="1:30">
      <c r="A1562" s="17">
        <v>1560</v>
      </c>
      <c r="B1562" s="25">
        <v>4.2739726027397262</v>
      </c>
      <c r="C1562" s="90">
        <v>2.844081720367804E-2</v>
      </c>
      <c r="D1562" s="25">
        <v>0.88554210495972807</v>
      </c>
      <c r="W1562" s="17"/>
      <c r="AD1562" s="17"/>
    </row>
    <row r="1563" spans="1:30">
      <c r="A1563" s="17">
        <v>1561</v>
      </c>
      <c r="B1563" s="25">
        <v>4.2767123287671236</v>
      </c>
      <c r="C1563" s="90">
        <v>2.8439144645232294E-2</v>
      </c>
      <c r="D1563" s="25">
        <v>0.88547944002262946</v>
      </c>
      <c r="W1563" s="17"/>
      <c r="AD1563" s="17"/>
    </row>
    <row r="1564" spans="1:30">
      <c r="A1564" s="17">
        <v>1562</v>
      </c>
      <c r="B1564" s="25">
        <v>4.279452054794521</v>
      </c>
      <c r="C1564" s="90">
        <v>2.8437472086786545E-2</v>
      </c>
      <c r="D1564" s="25">
        <v>0.88541678763456599</v>
      </c>
      <c r="W1564" s="17"/>
      <c r="AD1564" s="17"/>
    </row>
    <row r="1565" spans="1:30">
      <c r="A1565" s="17">
        <v>1563</v>
      </c>
      <c r="B1565" s="25">
        <v>4.2821917808219174</v>
      </c>
      <c r="C1565" s="90">
        <v>2.8435799528340796E-2</v>
      </c>
      <c r="D1565" s="25">
        <v>0.88535414779350119</v>
      </c>
      <c r="W1565" s="17"/>
      <c r="AD1565" s="17"/>
    </row>
    <row r="1566" spans="1:30">
      <c r="A1566" s="17">
        <v>1564</v>
      </c>
      <c r="B1566" s="25">
        <v>4.2849315068493148</v>
      </c>
      <c r="C1566" s="90">
        <v>2.843412696989505E-2</v>
      </c>
      <c r="D1566" s="25">
        <v>0.88529152049739934</v>
      </c>
      <c r="W1566" s="17"/>
      <c r="AD1566" s="17"/>
    </row>
    <row r="1567" spans="1:30">
      <c r="A1567" s="17">
        <v>1565</v>
      </c>
      <c r="B1567" s="25">
        <v>4.2876712328767121</v>
      </c>
      <c r="C1567" s="90">
        <v>2.8432454411449301E-2</v>
      </c>
      <c r="D1567" s="25">
        <v>0.8852289057442253</v>
      </c>
      <c r="W1567" s="17"/>
      <c r="AD1567" s="17"/>
    </row>
    <row r="1568" spans="1:30">
      <c r="A1568" s="17">
        <v>1566</v>
      </c>
      <c r="B1568" s="25">
        <v>4.2904109589041095</v>
      </c>
      <c r="C1568" s="90">
        <v>2.8430781853003552E-2</v>
      </c>
      <c r="D1568" s="25">
        <v>0.88516630353194414</v>
      </c>
      <c r="W1568" s="17"/>
      <c r="AD1568" s="17"/>
    </row>
    <row r="1569" spans="1:30">
      <c r="A1569" s="17">
        <v>1567</v>
      </c>
      <c r="B1569" s="25">
        <v>4.2931506849315069</v>
      </c>
      <c r="C1569" s="90">
        <v>2.8429109294557803E-2</v>
      </c>
      <c r="D1569" s="25">
        <v>0.88510371385852171</v>
      </c>
      <c r="W1569" s="17"/>
      <c r="AD1569" s="17"/>
    </row>
    <row r="1570" spans="1:30">
      <c r="A1570" s="17">
        <v>1568</v>
      </c>
      <c r="B1570" s="25">
        <v>4.2958904109589042</v>
      </c>
      <c r="C1570" s="90">
        <v>2.8427436736112057E-2</v>
      </c>
      <c r="D1570" s="25">
        <v>0.88504113672192397</v>
      </c>
      <c r="W1570" s="17"/>
      <c r="AD1570" s="17"/>
    </row>
    <row r="1571" spans="1:30">
      <c r="A1571" s="17">
        <v>1569</v>
      </c>
      <c r="B1571" s="25">
        <v>4.2986301369863016</v>
      </c>
      <c r="C1571" s="90">
        <v>2.8425764177666308E-2</v>
      </c>
      <c r="D1571" s="25">
        <v>0.88497857212011777</v>
      </c>
      <c r="W1571" s="17"/>
      <c r="AD1571" s="17"/>
    </row>
    <row r="1572" spans="1:30">
      <c r="A1572" s="17">
        <v>1570</v>
      </c>
      <c r="B1572" s="25">
        <v>4.3013698630136989</v>
      </c>
      <c r="C1572" s="90">
        <v>2.8424091619220559E-2</v>
      </c>
      <c r="D1572" s="25">
        <v>0.88491602005107028</v>
      </c>
      <c r="W1572" s="17"/>
      <c r="AD1572" s="17"/>
    </row>
    <row r="1573" spans="1:30">
      <c r="A1573" s="17">
        <v>1571</v>
      </c>
      <c r="B1573" s="25">
        <v>4.3041095890410963</v>
      </c>
      <c r="C1573" s="90">
        <v>2.8422419060774813E-2</v>
      </c>
      <c r="D1573" s="25">
        <v>0.88485348051274915</v>
      </c>
      <c r="W1573" s="17"/>
      <c r="AD1573" s="17"/>
    </row>
    <row r="1574" spans="1:30">
      <c r="A1574" s="17">
        <v>1572</v>
      </c>
      <c r="B1574" s="25">
        <v>4.3068493150684928</v>
      </c>
      <c r="C1574" s="90">
        <v>2.8420746502329064E-2</v>
      </c>
      <c r="D1574" s="25">
        <v>0.88479095350312253</v>
      </c>
      <c r="W1574" s="17"/>
      <c r="AD1574" s="17"/>
    </row>
    <row r="1575" spans="1:30">
      <c r="A1575" s="17">
        <v>1573</v>
      </c>
      <c r="B1575" s="25">
        <v>4.3095890410958901</v>
      </c>
      <c r="C1575" s="90">
        <v>2.8419073943883315E-2</v>
      </c>
      <c r="D1575" s="25">
        <v>0.88472843902015896</v>
      </c>
      <c r="W1575" s="17"/>
      <c r="AD1575" s="17"/>
    </row>
    <row r="1576" spans="1:30">
      <c r="A1576" s="17">
        <v>1574</v>
      </c>
      <c r="B1576" s="25">
        <v>4.3123287671232875</v>
      </c>
      <c r="C1576" s="90">
        <v>2.8417401385437569E-2</v>
      </c>
      <c r="D1576" s="25">
        <v>0.88466593706182761</v>
      </c>
      <c r="W1576" s="17"/>
      <c r="AD1576" s="17"/>
    </row>
    <row r="1577" spans="1:30">
      <c r="A1577" s="17">
        <v>1575</v>
      </c>
      <c r="B1577" s="25">
        <v>4.3150684931506849</v>
      </c>
      <c r="C1577" s="90">
        <v>2.841572882699182E-2</v>
      </c>
      <c r="D1577" s="25">
        <v>0.8846034476260981</v>
      </c>
      <c r="W1577" s="17"/>
      <c r="AD1577" s="17"/>
    </row>
    <row r="1578" spans="1:30">
      <c r="A1578" s="17">
        <v>1576</v>
      </c>
      <c r="B1578" s="25">
        <v>4.3178082191780822</v>
      </c>
      <c r="C1578" s="90">
        <v>2.8414056268546071E-2</v>
      </c>
      <c r="D1578" s="25">
        <v>0.88454097071094062</v>
      </c>
      <c r="W1578" s="17"/>
      <c r="AD1578" s="17"/>
    </row>
    <row r="1579" spans="1:30">
      <c r="A1579" s="17">
        <v>1577</v>
      </c>
      <c r="B1579" s="25">
        <v>4.3205479452054796</v>
      </c>
      <c r="C1579" s="90">
        <v>2.8412383710100325E-2</v>
      </c>
      <c r="D1579" s="25">
        <v>0.88447850631432556</v>
      </c>
      <c r="W1579" s="17"/>
      <c r="AD1579" s="17"/>
    </row>
    <row r="1580" spans="1:30">
      <c r="A1580" s="17">
        <v>1578</v>
      </c>
      <c r="B1580" s="25">
        <v>4.3232876712328769</v>
      </c>
      <c r="C1580" s="90">
        <v>2.8410711151654576E-2</v>
      </c>
      <c r="D1580" s="25">
        <v>0.88441605443422422</v>
      </c>
      <c r="W1580" s="17"/>
      <c r="AD1580" s="17"/>
    </row>
    <row r="1581" spans="1:30">
      <c r="A1581" s="17">
        <v>1579</v>
      </c>
      <c r="B1581" s="25">
        <v>4.3260273972602743</v>
      </c>
      <c r="C1581" s="90">
        <v>2.8409038593208827E-2</v>
      </c>
      <c r="D1581" s="25">
        <v>0.88435361506860799</v>
      </c>
      <c r="W1581" s="17"/>
      <c r="AD1581" s="17"/>
    </row>
    <row r="1582" spans="1:30">
      <c r="A1582" s="17">
        <v>1580</v>
      </c>
      <c r="B1582" s="25">
        <v>4.3287671232876717</v>
      </c>
      <c r="C1582" s="90">
        <v>2.8407366034763078E-2</v>
      </c>
      <c r="D1582" s="25">
        <v>0.88429118821544894</v>
      </c>
      <c r="W1582" s="17"/>
      <c r="AD1582" s="17"/>
    </row>
    <row r="1583" spans="1:30">
      <c r="A1583" s="17">
        <v>1581</v>
      </c>
      <c r="B1583" s="25">
        <v>4.3315068493150681</v>
      </c>
      <c r="C1583" s="90">
        <v>2.8405693476317332E-2</v>
      </c>
      <c r="D1583" s="25">
        <v>0.88422877387271959</v>
      </c>
      <c r="W1583" s="17"/>
      <c r="AD1583" s="17"/>
    </row>
    <row r="1584" spans="1:30">
      <c r="A1584" s="17">
        <v>1582</v>
      </c>
      <c r="B1584" s="25">
        <v>4.3342465753424655</v>
      </c>
      <c r="C1584" s="90">
        <v>2.8404020917871583E-2</v>
      </c>
      <c r="D1584" s="25">
        <v>0.8841663720383931</v>
      </c>
      <c r="W1584" s="17"/>
      <c r="AD1584" s="17"/>
    </row>
    <row r="1585" spans="1:30">
      <c r="A1585" s="17">
        <v>1583</v>
      </c>
      <c r="B1585" s="25">
        <v>4.3369863013698629</v>
      </c>
      <c r="C1585" s="90">
        <v>2.8402348359425834E-2</v>
      </c>
      <c r="D1585" s="25">
        <v>0.88410398271044288</v>
      </c>
      <c r="W1585" s="17"/>
      <c r="AD1585" s="17"/>
    </row>
    <row r="1586" spans="1:30">
      <c r="A1586" s="17">
        <v>1584</v>
      </c>
      <c r="B1586" s="25">
        <v>4.3397260273972602</v>
      </c>
      <c r="C1586" s="90">
        <v>2.8400675800980088E-2</v>
      </c>
      <c r="D1586" s="25">
        <v>0.88404160588684289</v>
      </c>
      <c r="W1586" s="17"/>
      <c r="AD1586" s="17"/>
    </row>
    <row r="1587" spans="1:30">
      <c r="A1587" s="17">
        <v>1585</v>
      </c>
      <c r="B1587" s="25">
        <v>4.3424657534246576</v>
      </c>
      <c r="C1587" s="90">
        <v>2.8399003242534339E-2</v>
      </c>
      <c r="D1587" s="25">
        <v>0.88397924156556762</v>
      </c>
      <c r="W1587" s="17"/>
      <c r="AD1587" s="17"/>
    </row>
    <row r="1588" spans="1:30">
      <c r="A1588" s="17">
        <v>1586</v>
      </c>
      <c r="B1588" s="25">
        <v>4.3452054794520549</v>
      </c>
      <c r="C1588" s="90">
        <v>2.839733068408859E-2</v>
      </c>
      <c r="D1588" s="25">
        <v>0.88391688974459204</v>
      </c>
      <c r="W1588" s="17"/>
      <c r="AD1588" s="17"/>
    </row>
    <row r="1589" spans="1:30">
      <c r="A1589" s="17">
        <v>1587</v>
      </c>
      <c r="B1589" s="25">
        <v>4.3479452054794523</v>
      </c>
      <c r="C1589" s="90">
        <v>2.8395658125642844E-2</v>
      </c>
      <c r="D1589" s="25">
        <v>0.88385455042189165</v>
      </c>
      <c r="W1589" s="17"/>
      <c r="AD1589" s="17"/>
    </row>
    <row r="1590" spans="1:30">
      <c r="A1590" s="17">
        <v>1588</v>
      </c>
      <c r="B1590" s="25">
        <v>4.3506849315068497</v>
      </c>
      <c r="C1590" s="90">
        <v>2.8393985567197095E-2</v>
      </c>
      <c r="D1590" s="25">
        <v>0.88379222359544241</v>
      </c>
      <c r="W1590" s="17"/>
      <c r="AD1590" s="17"/>
    </row>
    <row r="1591" spans="1:30">
      <c r="A1591" s="17">
        <v>1589</v>
      </c>
      <c r="B1591" s="25">
        <v>4.353424657534247</v>
      </c>
      <c r="C1591" s="90">
        <v>2.8392313008751346E-2</v>
      </c>
      <c r="D1591" s="25">
        <v>0.8837299092632207</v>
      </c>
      <c r="W1591" s="17"/>
      <c r="AD1591" s="17"/>
    </row>
    <row r="1592" spans="1:30">
      <c r="A1592" s="17">
        <v>1590</v>
      </c>
      <c r="B1592" s="25">
        <v>4.3561643835616435</v>
      </c>
      <c r="C1592" s="90">
        <v>2.8390640450305597E-2</v>
      </c>
      <c r="D1592" s="25">
        <v>0.88366760742320349</v>
      </c>
      <c r="W1592" s="17"/>
      <c r="AD1592" s="17"/>
    </row>
    <row r="1593" spans="1:30">
      <c r="A1593" s="17">
        <v>1591</v>
      </c>
      <c r="B1593" s="25">
        <v>4.3589041095890408</v>
      </c>
      <c r="C1593" s="90">
        <v>2.8388967891859851E-2</v>
      </c>
      <c r="D1593" s="25">
        <v>0.88360531807336806</v>
      </c>
      <c r="W1593" s="17"/>
      <c r="AD1593" s="17"/>
    </row>
    <row r="1594" spans="1:30">
      <c r="A1594" s="17">
        <v>1592</v>
      </c>
      <c r="B1594" s="25">
        <v>4.3616438356164382</v>
      </c>
      <c r="C1594" s="90">
        <v>2.8387295333414102E-2</v>
      </c>
      <c r="D1594" s="25">
        <v>0.88354304121169236</v>
      </c>
      <c r="W1594" s="17"/>
      <c r="AD1594" s="17"/>
    </row>
    <row r="1595" spans="1:30">
      <c r="A1595" s="17">
        <v>1593</v>
      </c>
      <c r="B1595" s="25">
        <v>4.3643835616438356</v>
      </c>
      <c r="C1595" s="90">
        <v>2.8385622774968353E-2</v>
      </c>
      <c r="D1595" s="25">
        <v>0.88348077683615478</v>
      </c>
      <c r="W1595" s="17"/>
      <c r="AD1595" s="17"/>
    </row>
    <row r="1596" spans="1:30">
      <c r="A1596" s="17">
        <v>1594</v>
      </c>
      <c r="B1596" s="25">
        <v>4.3671232876712329</v>
      </c>
      <c r="C1596" s="90">
        <v>2.8383950216522607E-2</v>
      </c>
      <c r="D1596" s="25">
        <v>0.88341852494473416</v>
      </c>
      <c r="W1596" s="17"/>
      <c r="AD1596" s="17"/>
    </row>
    <row r="1597" spans="1:30">
      <c r="A1597" s="17">
        <v>1595</v>
      </c>
      <c r="B1597" s="25">
        <v>4.3698630136986303</v>
      </c>
      <c r="C1597" s="90">
        <v>2.8382277658076858E-2</v>
      </c>
      <c r="D1597" s="25">
        <v>0.8833562855354099</v>
      </c>
      <c r="W1597" s="17"/>
      <c r="AD1597" s="17"/>
    </row>
    <row r="1598" spans="1:30">
      <c r="A1598" s="17">
        <v>1596</v>
      </c>
      <c r="B1598" s="25">
        <v>4.3726027397260276</v>
      </c>
      <c r="C1598" s="90">
        <v>2.8380605099631109E-2</v>
      </c>
      <c r="D1598" s="25">
        <v>0.88329405860616172</v>
      </c>
      <c r="W1598" s="17"/>
      <c r="AD1598" s="17"/>
    </row>
    <row r="1599" spans="1:30">
      <c r="A1599" s="17">
        <v>1597</v>
      </c>
      <c r="B1599" s="25">
        <v>4.375342465753425</v>
      </c>
      <c r="C1599" s="90">
        <v>2.8378932541185363E-2</v>
      </c>
      <c r="D1599" s="25">
        <v>0.88323184415497002</v>
      </c>
      <c r="W1599" s="17"/>
      <c r="AD1599" s="17"/>
    </row>
    <row r="1600" spans="1:30">
      <c r="A1600" s="17">
        <v>1598</v>
      </c>
      <c r="B1600" s="25">
        <v>4.3780821917808215</v>
      </c>
      <c r="C1600" s="90">
        <v>2.8377259982739614E-2</v>
      </c>
      <c r="D1600" s="25">
        <v>0.88316964217981564</v>
      </c>
      <c r="W1600" s="17"/>
      <c r="AD1600" s="17"/>
    </row>
    <row r="1601" spans="1:30">
      <c r="A1601" s="17">
        <v>1599</v>
      </c>
      <c r="B1601" s="25">
        <v>4.3808219178082188</v>
      </c>
      <c r="C1601" s="90">
        <v>2.8375587424293865E-2</v>
      </c>
      <c r="D1601" s="25">
        <v>0.88310745267867974</v>
      </c>
      <c r="W1601" s="17"/>
      <c r="AD1601" s="17"/>
    </row>
    <row r="1602" spans="1:30">
      <c r="A1602" s="17">
        <v>1600</v>
      </c>
      <c r="B1602" s="25">
        <v>4.3835616438356162</v>
      </c>
      <c r="C1602" s="90">
        <v>2.8373914865848119E-2</v>
      </c>
      <c r="D1602" s="25">
        <v>0.88304527564954416</v>
      </c>
      <c r="W1602" s="17"/>
      <c r="AD1602" s="17"/>
    </row>
    <row r="1603" spans="1:30">
      <c r="A1603" s="17">
        <v>1601</v>
      </c>
      <c r="B1603" s="25">
        <v>4.3863013698630136</v>
      </c>
      <c r="C1603" s="90">
        <v>2.837224230740237E-2</v>
      </c>
      <c r="D1603" s="25">
        <v>0.88298311109039107</v>
      </c>
      <c r="W1603" s="17"/>
      <c r="AD1603" s="17"/>
    </row>
    <row r="1604" spans="1:30">
      <c r="A1604" s="17">
        <v>1602</v>
      </c>
      <c r="B1604" s="25">
        <v>4.3890410958904109</v>
      </c>
      <c r="C1604" s="90">
        <v>2.8370569748956621E-2</v>
      </c>
      <c r="D1604" s="25">
        <v>0.88292095899920331</v>
      </c>
      <c r="W1604" s="17"/>
      <c r="AD1604" s="17"/>
    </row>
    <row r="1605" spans="1:30">
      <c r="A1605" s="17">
        <v>1603</v>
      </c>
      <c r="B1605" s="25">
        <v>4.3917808219178083</v>
      </c>
      <c r="C1605" s="90">
        <v>2.8368897190510872E-2</v>
      </c>
      <c r="D1605" s="25">
        <v>0.88285881937396415</v>
      </c>
      <c r="W1605" s="17"/>
      <c r="AD1605" s="17"/>
    </row>
    <row r="1606" spans="1:30">
      <c r="A1606" s="17">
        <v>1604</v>
      </c>
      <c r="B1606" s="25">
        <v>4.3945205479452056</v>
      </c>
      <c r="C1606" s="90">
        <v>2.8367224632065126E-2</v>
      </c>
      <c r="D1606" s="25">
        <v>0.88279669221265711</v>
      </c>
      <c r="W1606" s="17"/>
      <c r="AD1606" s="17"/>
    </row>
    <row r="1607" spans="1:30">
      <c r="A1607" s="17">
        <v>1605</v>
      </c>
      <c r="B1607" s="25">
        <v>4.397260273972603</v>
      </c>
      <c r="C1607" s="90">
        <v>2.8365552073619377E-2</v>
      </c>
      <c r="D1607" s="25">
        <v>0.88273457751326656</v>
      </c>
      <c r="W1607" s="17"/>
      <c r="AD1607" s="17"/>
    </row>
    <row r="1608" spans="1:30">
      <c r="A1608" s="17">
        <v>1606</v>
      </c>
      <c r="B1608" s="25">
        <v>4.4000000000000004</v>
      </c>
      <c r="C1608" s="90">
        <v>2.8363879515173628E-2</v>
      </c>
      <c r="D1608" s="25">
        <v>0.88267247527377712</v>
      </c>
      <c r="W1608" s="17"/>
      <c r="AD1608" s="17"/>
    </row>
    <row r="1609" spans="1:30">
      <c r="A1609" s="17">
        <v>1607</v>
      </c>
      <c r="B1609" s="25">
        <v>4.4027397260273968</v>
      </c>
      <c r="C1609" s="90">
        <v>2.8362206956727882E-2</v>
      </c>
      <c r="D1609" s="25">
        <v>0.88261038549217397</v>
      </c>
      <c r="W1609" s="17"/>
      <c r="AD1609" s="17"/>
    </row>
    <row r="1610" spans="1:30">
      <c r="A1610" s="17">
        <v>1608</v>
      </c>
      <c r="B1610" s="25">
        <v>4.4054794520547942</v>
      </c>
      <c r="C1610" s="90">
        <v>2.8360534398282133E-2</v>
      </c>
      <c r="D1610" s="25">
        <v>0.8825483081664427</v>
      </c>
      <c r="W1610" s="17"/>
      <c r="AD1610" s="17"/>
    </row>
    <row r="1611" spans="1:30">
      <c r="A1611" s="17">
        <v>1609</v>
      </c>
      <c r="B1611" s="25">
        <v>4.4082191780821915</v>
      </c>
      <c r="C1611" s="90">
        <v>2.8358861839836384E-2</v>
      </c>
      <c r="D1611" s="25">
        <v>0.88248624329456959</v>
      </c>
      <c r="W1611" s="17"/>
      <c r="AD1611" s="17"/>
    </row>
    <row r="1612" spans="1:30">
      <c r="A1612" s="17">
        <v>1610</v>
      </c>
      <c r="B1612" s="25">
        <v>4.4109589041095889</v>
      </c>
      <c r="C1612" s="90">
        <v>2.8357189281390638E-2</v>
      </c>
      <c r="D1612" s="25">
        <v>0.88242419087454094</v>
      </c>
      <c r="W1612" s="17"/>
      <c r="AD1612" s="17"/>
    </row>
    <row r="1613" spans="1:30">
      <c r="A1613" s="17">
        <v>1611</v>
      </c>
      <c r="B1613" s="25">
        <v>4.4136986301369863</v>
      </c>
      <c r="C1613" s="90">
        <v>2.8355516722944889E-2</v>
      </c>
      <c r="D1613" s="25">
        <v>0.88236215090434422</v>
      </c>
      <c r="W1613" s="17"/>
      <c r="AD1613" s="17"/>
    </row>
    <row r="1614" spans="1:30">
      <c r="A1614" s="17">
        <v>1612</v>
      </c>
      <c r="B1614" s="25">
        <v>4.4164383561643836</v>
      </c>
      <c r="C1614" s="90">
        <v>2.835384416449914E-2</v>
      </c>
      <c r="D1614" s="25">
        <v>0.88230012338196673</v>
      </c>
      <c r="W1614" s="17"/>
      <c r="AD1614" s="17"/>
    </row>
    <row r="1615" spans="1:30">
      <c r="A1615" s="17">
        <v>1613</v>
      </c>
      <c r="B1615" s="25">
        <v>4.419178082191781</v>
      </c>
      <c r="C1615" s="90">
        <v>2.8352171606053394E-2</v>
      </c>
      <c r="D1615" s="25">
        <v>0.88223810830539673</v>
      </c>
      <c r="W1615" s="17"/>
      <c r="AD1615" s="17"/>
    </row>
    <row r="1616" spans="1:30">
      <c r="A1616" s="17">
        <v>1614</v>
      </c>
      <c r="B1616" s="25">
        <v>4.4219178082191783</v>
      </c>
      <c r="C1616" s="90">
        <v>2.8350499047607645E-2</v>
      </c>
      <c r="D1616" s="25">
        <v>0.88217610567262261</v>
      </c>
      <c r="W1616" s="17"/>
      <c r="AD1616" s="17"/>
    </row>
    <row r="1617" spans="1:30">
      <c r="A1617" s="17">
        <v>1615</v>
      </c>
      <c r="B1617" s="25">
        <v>4.4246575342465757</v>
      </c>
      <c r="C1617" s="90">
        <v>2.8348826489161896E-2</v>
      </c>
      <c r="D1617" s="25">
        <v>0.88211411548163354</v>
      </c>
      <c r="W1617" s="17"/>
      <c r="AD1617" s="17"/>
    </row>
    <row r="1618" spans="1:30">
      <c r="A1618" s="17">
        <v>1616</v>
      </c>
      <c r="B1618" s="25">
        <v>4.4273972602739722</v>
      </c>
      <c r="C1618" s="90">
        <v>2.8347153930716146E-2</v>
      </c>
      <c r="D1618" s="25">
        <v>0.88205213773041902</v>
      </c>
      <c r="W1618" s="17"/>
      <c r="AD1618" s="17"/>
    </row>
    <row r="1619" spans="1:30">
      <c r="A1619" s="17">
        <v>1617</v>
      </c>
      <c r="B1619" s="25">
        <v>4.4301369863013695</v>
      </c>
      <c r="C1619" s="90">
        <v>2.8345481372270401E-2</v>
      </c>
      <c r="D1619" s="25">
        <v>0.88199017241696887</v>
      </c>
      <c r="W1619" s="17"/>
      <c r="AD1619" s="17"/>
    </row>
    <row r="1620" spans="1:30">
      <c r="A1620" s="17">
        <v>1618</v>
      </c>
      <c r="B1620" s="25">
        <v>4.4328767123287669</v>
      </c>
      <c r="C1620" s="90">
        <v>2.8343808813824652E-2</v>
      </c>
      <c r="D1620" s="25">
        <v>0.88192821953927381</v>
      </c>
      <c r="W1620" s="17"/>
      <c r="AD1620" s="17"/>
    </row>
    <row r="1621" spans="1:30">
      <c r="A1621" s="17">
        <v>1619</v>
      </c>
      <c r="B1621" s="25">
        <v>4.4356164383561643</v>
      </c>
      <c r="C1621" s="90">
        <v>2.8342136255378902E-2</v>
      </c>
      <c r="D1621" s="25">
        <v>0.88186627909532467</v>
      </c>
      <c r="W1621" s="17"/>
      <c r="AD1621" s="17"/>
    </row>
    <row r="1622" spans="1:30">
      <c r="A1622" s="17">
        <v>1620</v>
      </c>
      <c r="B1622" s="25">
        <v>4.4383561643835616</v>
      </c>
      <c r="C1622" s="90">
        <v>2.8340463696933157E-2</v>
      </c>
      <c r="D1622" s="25">
        <v>0.88180435108311295</v>
      </c>
      <c r="W1622" s="17"/>
      <c r="AD1622" s="17"/>
    </row>
    <row r="1623" spans="1:30">
      <c r="A1623" s="17">
        <v>1621</v>
      </c>
      <c r="B1623" s="25">
        <v>4.441095890410959</v>
      </c>
      <c r="C1623" s="90">
        <v>2.8338791138487408E-2</v>
      </c>
      <c r="D1623" s="25">
        <v>0.88174243550063058</v>
      </c>
      <c r="W1623" s="17"/>
      <c r="AD1623" s="17"/>
    </row>
    <row r="1624" spans="1:30">
      <c r="A1624" s="17">
        <v>1622</v>
      </c>
      <c r="B1624" s="25">
        <v>4.4438356164383563</v>
      </c>
      <c r="C1624" s="90">
        <v>2.8337118580041658E-2</v>
      </c>
      <c r="D1624" s="25">
        <v>0.88168053234586996</v>
      </c>
      <c r="W1624" s="17"/>
      <c r="AD1624" s="17"/>
    </row>
    <row r="1625" spans="1:30">
      <c r="A1625" s="17">
        <v>1623</v>
      </c>
      <c r="B1625" s="25">
        <v>4.4465753424657537</v>
      </c>
      <c r="C1625" s="90">
        <v>2.8335446021595913E-2</v>
      </c>
      <c r="D1625" s="25">
        <v>0.88161864161682402</v>
      </c>
      <c r="W1625" s="17"/>
      <c r="AD1625" s="17"/>
    </row>
    <row r="1626" spans="1:30">
      <c r="A1626" s="17">
        <v>1624</v>
      </c>
      <c r="B1626" s="25">
        <v>4.4493150684931511</v>
      </c>
      <c r="C1626" s="90">
        <v>2.8333773463150164E-2</v>
      </c>
      <c r="D1626" s="25">
        <v>0.88155676331148602</v>
      </c>
      <c r="W1626" s="17"/>
      <c r="AD1626" s="17"/>
    </row>
    <row r="1627" spans="1:30">
      <c r="A1627" s="17">
        <v>1625</v>
      </c>
      <c r="B1627" s="25">
        <v>4.4520547945205475</v>
      </c>
      <c r="C1627" s="90">
        <v>2.8332100904704415E-2</v>
      </c>
      <c r="D1627" s="25">
        <v>0.88149489742785003</v>
      </c>
      <c r="W1627" s="17"/>
      <c r="AD1627" s="17"/>
    </row>
    <row r="1628" spans="1:30">
      <c r="A1628" s="17">
        <v>1626</v>
      </c>
      <c r="B1628" s="25">
        <v>4.4547945205479449</v>
      </c>
      <c r="C1628" s="90">
        <v>2.8330428346258665E-2</v>
      </c>
      <c r="D1628" s="25">
        <v>0.8814330439639102</v>
      </c>
      <c r="W1628" s="17"/>
      <c r="AD1628" s="17"/>
    </row>
    <row r="1629" spans="1:30">
      <c r="A1629" s="17">
        <v>1627</v>
      </c>
      <c r="B1629" s="25">
        <v>4.4575342465753423</v>
      </c>
      <c r="C1629" s="90">
        <v>2.832875578781292E-2</v>
      </c>
      <c r="D1629" s="25">
        <v>0.88137120291766147</v>
      </c>
      <c r="W1629" s="17"/>
      <c r="AD1629" s="17"/>
    </row>
    <row r="1630" spans="1:30">
      <c r="A1630" s="17">
        <v>1628</v>
      </c>
      <c r="B1630" s="25">
        <v>4.4602739726027396</v>
      </c>
      <c r="C1630" s="90">
        <v>2.8327083229367171E-2</v>
      </c>
      <c r="D1630" s="25">
        <v>0.8813093742870991</v>
      </c>
      <c r="W1630" s="17"/>
      <c r="AD1630" s="17"/>
    </row>
    <row r="1631" spans="1:30">
      <c r="A1631" s="17">
        <v>1629</v>
      </c>
      <c r="B1631" s="25">
        <v>4.463013698630137</v>
      </c>
      <c r="C1631" s="90">
        <v>2.8325410670921421E-2</v>
      </c>
      <c r="D1631" s="25">
        <v>0.88124755807021893</v>
      </c>
      <c r="W1631" s="17"/>
      <c r="AD1631" s="17"/>
    </row>
    <row r="1632" spans="1:30">
      <c r="A1632" s="17">
        <v>1630</v>
      </c>
      <c r="B1632" s="25">
        <v>4.4657534246575343</v>
      </c>
      <c r="C1632" s="90">
        <v>2.8323738112475676E-2</v>
      </c>
      <c r="D1632" s="25">
        <v>0.88118575426501711</v>
      </c>
      <c r="W1632" s="17"/>
      <c r="AD1632" s="17"/>
    </row>
    <row r="1633" spans="1:30">
      <c r="A1633" s="17">
        <v>1631</v>
      </c>
      <c r="B1633" s="25">
        <v>4.4684931506849317</v>
      </c>
      <c r="C1633" s="90">
        <v>2.8322065554029927E-2</v>
      </c>
      <c r="D1633" s="25">
        <v>0.88112396286949057</v>
      </c>
      <c r="W1633" s="17"/>
      <c r="AD1633" s="17"/>
    </row>
    <row r="1634" spans="1:30">
      <c r="A1634" s="17">
        <v>1632</v>
      </c>
      <c r="B1634" s="25">
        <v>4.4712328767123291</v>
      </c>
      <c r="C1634" s="90">
        <v>2.8320392995584177E-2</v>
      </c>
      <c r="D1634" s="25">
        <v>0.88106218388163648</v>
      </c>
      <c r="W1634" s="17"/>
      <c r="AD1634" s="17"/>
    </row>
    <row r="1635" spans="1:30">
      <c r="A1635" s="17">
        <v>1633</v>
      </c>
      <c r="B1635" s="25">
        <v>4.4739726027397264</v>
      </c>
      <c r="C1635" s="90">
        <v>2.8318720437138432E-2</v>
      </c>
      <c r="D1635" s="25">
        <v>0.88100041729945244</v>
      </c>
      <c r="W1635" s="17"/>
      <c r="AD1635" s="17"/>
    </row>
    <row r="1636" spans="1:30">
      <c r="A1636" s="17">
        <v>1634</v>
      </c>
      <c r="B1636" s="25">
        <v>4.4767123287671229</v>
      </c>
      <c r="C1636" s="90">
        <v>2.8317047878692683E-2</v>
      </c>
      <c r="D1636" s="25">
        <v>0.88093866312093683</v>
      </c>
      <c r="W1636" s="17"/>
      <c r="AD1636" s="17"/>
    </row>
    <row r="1637" spans="1:30">
      <c r="A1637" s="17">
        <v>1635</v>
      </c>
      <c r="B1637" s="25">
        <v>4.4794520547945202</v>
      </c>
      <c r="C1637" s="90">
        <v>2.8315375320246933E-2</v>
      </c>
      <c r="D1637" s="25">
        <v>0.88087692134408824</v>
      </c>
      <c r="W1637" s="17"/>
      <c r="AD1637" s="17"/>
    </row>
    <row r="1638" spans="1:30">
      <c r="A1638" s="17">
        <v>1636</v>
      </c>
      <c r="B1638" s="25">
        <v>4.4821917808219176</v>
      </c>
      <c r="C1638" s="90">
        <v>2.8313702761801188E-2</v>
      </c>
      <c r="D1638" s="25">
        <v>0.88081519196690583</v>
      </c>
      <c r="W1638" s="17"/>
      <c r="AD1638" s="17"/>
    </row>
    <row r="1639" spans="1:30">
      <c r="A1639" s="17">
        <v>1637</v>
      </c>
      <c r="B1639" s="25">
        <v>4.484931506849315</v>
      </c>
      <c r="C1639" s="90">
        <v>2.8312030203355439E-2</v>
      </c>
      <c r="D1639" s="25">
        <v>0.88075347498738921</v>
      </c>
      <c r="W1639" s="17"/>
      <c r="AD1639" s="17"/>
    </row>
    <row r="1640" spans="1:30">
      <c r="A1640" s="17">
        <v>1638</v>
      </c>
      <c r="B1640" s="25">
        <v>4.4876712328767123</v>
      </c>
      <c r="C1640" s="90">
        <v>2.8310357644909689E-2</v>
      </c>
      <c r="D1640" s="25">
        <v>0.88069177040353852</v>
      </c>
      <c r="W1640" s="17"/>
      <c r="AD1640" s="17"/>
    </row>
    <row r="1641" spans="1:30">
      <c r="A1641" s="17">
        <v>1639</v>
      </c>
      <c r="B1641" s="25">
        <v>4.4904109589041097</v>
      </c>
      <c r="C1641" s="90">
        <v>2.830868508646394E-2</v>
      </c>
      <c r="D1641" s="25">
        <v>0.88063007821335448</v>
      </c>
      <c r="W1641" s="17"/>
      <c r="AD1641" s="17"/>
    </row>
    <row r="1642" spans="1:30">
      <c r="A1642" s="17">
        <v>1640</v>
      </c>
      <c r="B1642" s="25">
        <v>4.493150684931507</v>
      </c>
      <c r="C1642" s="90">
        <v>2.8307012528018195E-2</v>
      </c>
      <c r="D1642" s="25">
        <v>0.88056839841483803</v>
      </c>
      <c r="W1642" s="17"/>
      <c r="AD1642" s="17"/>
    </row>
    <row r="1643" spans="1:30">
      <c r="A1643" s="17">
        <v>1641</v>
      </c>
      <c r="B1643" s="25">
        <v>4.4958904109589044</v>
      </c>
      <c r="C1643" s="90">
        <v>2.8305339969572445E-2</v>
      </c>
      <c r="D1643" s="25">
        <v>0.88050673100599086</v>
      </c>
      <c r="W1643" s="17"/>
      <c r="AD1643" s="17"/>
    </row>
    <row r="1644" spans="1:30">
      <c r="A1644" s="17">
        <v>1642</v>
      </c>
      <c r="B1644" s="25">
        <v>4.4986301369863018</v>
      </c>
      <c r="C1644" s="90">
        <v>2.8303667411126696E-2</v>
      </c>
      <c r="D1644" s="25">
        <v>0.88044507598481492</v>
      </c>
      <c r="W1644" s="17"/>
      <c r="AD1644" s="17"/>
    </row>
    <row r="1645" spans="1:30">
      <c r="A1645" s="17">
        <v>1643</v>
      </c>
      <c r="B1645" s="25">
        <v>4.5013698630136982</v>
      </c>
      <c r="C1645" s="90">
        <v>2.8301994852680951E-2</v>
      </c>
      <c r="D1645" s="25">
        <v>0.88038343334931268</v>
      </c>
      <c r="W1645" s="17"/>
      <c r="AD1645" s="17"/>
    </row>
    <row r="1646" spans="1:30">
      <c r="A1646" s="17">
        <v>1644</v>
      </c>
      <c r="B1646" s="25">
        <v>4.5041095890410956</v>
      </c>
      <c r="C1646" s="90">
        <v>2.8300322294235201E-2</v>
      </c>
      <c r="D1646" s="25">
        <v>0.88032180309748742</v>
      </c>
      <c r="W1646" s="17"/>
      <c r="AD1646" s="17"/>
    </row>
    <row r="1647" spans="1:30">
      <c r="A1647" s="17">
        <v>1645</v>
      </c>
      <c r="B1647" s="25">
        <v>4.506849315068493</v>
      </c>
      <c r="C1647" s="90">
        <v>2.8298649735789452E-2</v>
      </c>
      <c r="D1647" s="25">
        <v>0.88026018522734228</v>
      </c>
      <c r="W1647" s="17"/>
      <c r="AD1647" s="17"/>
    </row>
    <row r="1648" spans="1:30">
      <c r="A1648" s="17">
        <v>1646</v>
      </c>
      <c r="B1648" s="25">
        <v>4.5095890410958903</v>
      </c>
      <c r="C1648" s="90">
        <v>2.8296977177343707E-2</v>
      </c>
      <c r="D1648" s="25">
        <v>0.88019857973688143</v>
      </c>
      <c r="W1648" s="17"/>
      <c r="AD1648" s="17"/>
    </row>
    <row r="1649" spans="1:30">
      <c r="A1649" s="17">
        <v>1647</v>
      </c>
      <c r="B1649" s="25">
        <v>4.5123287671232877</v>
      </c>
      <c r="C1649" s="90">
        <v>2.8295304618897957E-2</v>
      </c>
      <c r="D1649" s="25">
        <v>0.88013698662410933</v>
      </c>
      <c r="W1649" s="17"/>
      <c r="AD1649" s="17"/>
    </row>
    <row r="1650" spans="1:30">
      <c r="A1650" s="17">
        <v>1648</v>
      </c>
      <c r="B1650" s="25">
        <v>4.515068493150685</v>
      </c>
      <c r="C1650" s="90">
        <v>2.8293632060452208E-2</v>
      </c>
      <c r="D1650" s="25">
        <v>0.88007540588703081</v>
      </c>
      <c r="W1650" s="17"/>
      <c r="AD1650" s="17"/>
    </row>
    <row r="1651" spans="1:30">
      <c r="A1651" s="17">
        <v>1649</v>
      </c>
      <c r="B1651" s="25">
        <v>4.5178082191780824</v>
      </c>
      <c r="C1651" s="90">
        <v>2.8291959502006463E-2</v>
      </c>
      <c r="D1651" s="25">
        <v>0.88001383752365125</v>
      </c>
      <c r="W1651" s="17"/>
      <c r="AD1651" s="17"/>
    </row>
    <row r="1652" spans="1:30">
      <c r="A1652" s="17">
        <v>1650</v>
      </c>
      <c r="B1652" s="25">
        <v>4.5205479452054798</v>
      </c>
      <c r="C1652" s="90">
        <v>2.8290286943560713E-2</v>
      </c>
      <c r="D1652" s="25">
        <v>0.8799522815319768</v>
      </c>
      <c r="W1652" s="17"/>
      <c r="AD1652" s="17"/>
    </row>
    <row r="1653" spans="1:30">
      <c r="A1653" s="17">
        <v>1651</v>
      </c>
      <c r="B1653" s="25">
        <v>4.5232876712328771</v>
      </c>
      <c r="C1653" s="90">
        <v>2.8288614385114964E-2</v>
      </c>
      <c r="D1653" s="25">
        <v>0.87989073791001349</v>
      </c>
      <c r="W1653" s="17"/>
      <c r="AD1653" s="17"/>
    </row>
    <row r="1654" spans="1:30">
      <c r="A1654" s="17">
        <v>1652</v>
      </c>
      <c r="B1654" s="25">
        <v>4.5260273972602736</v>
      </c>
      <c r="C1654" s="90">
        <v>2.8286941826669215E-2</v>
      </c>
      <c r="D1654" s="25">
        <v>0.87982920665576847</v>
      </c>
      <c r="W1654" s="17"/>
      <c r="AD1654" s="17"/>
    </row>
    <row r="1655" spans="1:30">
      <c r="A1655" s="17">
        <v>1653</v>
      </c>
      <c r="B1655" s="25">
        <v>4.5287671232876709</v>
      </c>
      <c r="C1655" s="90">
        <v>2.828526926822347E-2</v>
      </c>
      <c r="D1655" s="25">
        <v>0.87976768776724878</v>
      </c>
      <c r="W1655" s="17"/>
      <c r="AD1655" s="17"/>
    </row>
    <row r="1656" spans="1:30">
      <c r="A1656" s="17">
        <v>1654</v>
      </c>
      <c r="B1656" s="25">
        <v>4.5315068493150683</v>
      </c>
      <c r="C1656" s="90">
        <v>2.828359670977772E-2</v>
      </c>
      <c r="D1656" s="25">
        <v>0.87970618124246236</v>
      </c>
      <c r="W1656" s="17"/>
      <c r="AD1656" s="17"/>
    </row>
    <row r="1657" spans="1:30">
      <c r="A1657" s="17">
        <v>1655</v>
      </c>
      <c r="B1657" s="25">
        <v>4.5342465753424657</v>
      </c>
      <c r="C1657" s="90">
        <v>2.8281924151331971E-2</v>
      </c>
      <c r="D1657" s="25">
        <v>0.87964468707941756</v>
      </c>
      <c r="W1657" s="17"/>
      <c r="AD1657" s="17"/>
    </row>
    <row r="1658" spans="1:30">
      <c r="A1658" s="17">
        <v>1656</v>
      </c>
      <c r="B1658" s="25">
        <v>4.536986301369863</v>
      </c>
      <c r="C1658" s="90">
        <v>2.8280251592886226E-2</v>
      </c>
      <c r="D1658" s="25">
        <v>0.8795832052761231</v>
      </c>
      <c r="W1658" s="17"/>
      <c r="AD1658" s="17"/>
    </row>
    <row r="1659" spans="1:30">
      <c r="A1659" s="17">
        <v>1657</v>
      </c>
      <c r="B1659" s="25">
        <v>4.5397260273972604</v>
      </c>
      <c r="C1659" s="90">
        <v>2.8278579034440476E-2</v>
      </c>
      <c r="D1659" s="25">
        <v>0.87952173583058813</v>
      </c>
      <c r="W1659" s="17"/>
      <c r="AD1659" s="17"/>
    </row>
    <row r="1660" spans="1:30">
      <c r="A1660" s="17">
        <v>1658</v>
      </c>
      <c r="B1660" s="25">
        <v>4.5424657534246577</v>
      </c>
      <c r="C1660" s="90">
        <v>2.8276906475994727E-2</v>
      </c>
      <c r="D1660" s="25">
        <v>0.87946027874082244</v>
      </c>
      <c r="W1660" s="17"/>
      <c r="AD1660" s="17"/>
    </row>
    <row r="1661" spans="1:30">
      <c r="A1661" s="17">
        <v>1659</v>
      </c>
      <c r="B1661" s="25">
        <v>4.5452054794520551</v>
      </c>
      <c r="C1661" s="90">
        <v>2.8275233917548982E-2</v>
      </c>
      <c r="D1661" s="25">
        <v>0.87939883400483632</v>
      </c>
      <c r="W1661" s="17"/>
      <c r="AD1661" s="17"/>
    </row>
    <row r="1662" spans="1:30">
      <c r="A1662" s="17">
        <v>1660</v>
      </c>
      <c r="B1662" s="25">
        <v>4.5479452054794525</v>
      </c>
      <c r="C1662" s="90">
        <v>2.8273561359103232E-2</v>
      </c>
      <c r="D1662" s="25">
        <v>0.87933740162064034</v>
      </c>
      <c r="W1662" s="17"/>
      <c r="AD1662" s="17"/>
    </row>
    <row r="1663" spans="1:30">
      <c r="A1663" s="17">
        <v>1661</v>
      </c>
      <c r="B1663" s="25">
        <v>4.5506849315068489</v>
      </c>
      <c r="C1663" s="90">
        <v>2.8271888800657483E-2</v>
      </c>
      <c r="D1663" s="25">
        <v>0.87927598158624565</v>
      </c>
      <c r="W1663" s="17"/>
      <c r="AD1663" s="17"/>
    </row>
    <row r="1664" spans="1:30">
      <c r="A1664" s="17">
        <v>1662</v>
      </c>
      <c r="B1664" s="25">
        <v>4.5534246575342463</v>
      </c>
      <c r="C1664" s="90">
        <v>2.8270216242211738E-2</v>
      </c>
      <c r="D1664" s="25">
        <v>0.87921457389966395</v>
      </c>
      <c r="W1664" s="17"/>
      <c r="AD1664" s="17"/>
    </row>
    <row r="1665" spans="1:30">
      <c r="A1665" s="17">
        <v>1663</v>
      </c>
      <c r="B1665" s="25">
        <v>4.5561643835616437</v>
      </c>
      <c r="C1665" s="90">
        <v>2.8268543683765988E-2</v>
      </c>
      <c r="D1665" s="25">
        <v>0.87915317855890729</v>
      </c>
      <c r="W1665" s="17"/>
      <c r="AD1665" s="17"/>
    </row>
    <row r="1666" spans="1:30">
      <c r="A1666" s="17">
        <v>1664</v>
      </c>
      <c r="B1666" s="25">
        <v>4.558904109589041</v>
      </c>
      <c r="C1666" s="90">
        <v>2.8266871125320239E-2</v>
      </c>
      <c r="D1666" s="25">
        <v>0.87909179556198835</v>
      </c>
      <c r="W1666" s="17"/>
      <c r="AD1666" s="17"/>
    </row>
    <row r="1667" spans="1:30">
      <c r="A1667" s="17">
        <v>1665</v>
      </c>
      <c r="B1667" s="25">
        <v>4.5616438356164384</v>
      </c>
      <c r="C1667" s="90">
        <v>2.826519856687449E-2</v>
      </c>
      <c r="D1667" s="25">
        <v>0.87903042490692018</v>
      </c>
      <c r="W1667" s="17"/>
      <c r="AD1667" s="17"/>
    </row>
    <row r="1668" spans="1:30">
      <c r="A1668" s="17">
        <v>1666</v>
      </c>
      <c r="B1668" s="25">
        <v>4.5643835616438357</v>
      </c>
      <c r="C1668" s="90">
        <v>2.8263526008428744E-2</v>
      </c>
      <c r="D1668" s="25">
        <v>0.87896906659171614</v>
      </c>
      <c r="W1668" s="17"/>
      <c r="AD1668" s="17"/>
    </row>
    <row r="1669" spans="1:30">
      <c r="A1669" s="17">
        <v>1667</v>
      </c>
      <c r="B1669" s="25">
        <v>4.5671232876712331</v>
      </c>
      <c r="C1669" s="90">
        <v>2.8261853449982995E-2</v>
      </c>
      <c r="D1669" s="25">
        <v>0.8789077206143906</v>
      </c>
      <c r="W1669" s="17"/>
      <c r="AD1669" s="17"/>
    </row>
    <row r="1670" spans="1:30">
      <c r="A1670" s="17">
        <v>1668</v>
      </c>
      <c r="B1670" s="25">
        <v>4.5698630136986305</v>
      </c>
      <c r="C1670" s="90">
        <v>2.8260180891537246E-2</v>
      </c>
      <c r="D1670" s="25">
        <v>0.8788463869729578</v>
      </c>
      <c r="W1670" s="17"/>
      <c r="AD1670" s="17"/>
    </row>
    <row r="1671" spans="1:30">
      <c r="A1671" s="17">
        <v>1669</v>
      </c>
      <c r="B1671" s="25">
        <v>4.5726027397260278</v>
      </c>
      <c r="C1671" s="90">
        <v>2.82585083330915E-2</v>
      </c>
      <c r="D1671" s="25">
        <v>0.8787850656654328</v>
      </c>
      <c r="W1671" s="17"/>
      <c r="AD1671" s="17"/>
    </row>
    <row r="1672" spans="1:30">
      <c r="A1672" s="17">
        <v>1670</v>
      </c>
      <c r="B1672" s="25">
        <v>4.5753424657534243</v>
      </c>
      <c r="C1672" s="90">
        <v>2.8256835774645751E-2</v>
      </c>
      <c r="D1672" s="25">
        <v>0.87872375668983105</v>
      </c>
      <c r="W1672" s="17"/>
      <c r="AD1672" s="17"/>
    </row>
    <row r="1673" spans="1:30">
      <c r="A1673" s="17">
        <v>1671</v>
      </c>
      <c r="B1673" s="25">
        <v>4.5780821917808217</v>
      </c>
      <c r="C1673" s="90">
        <v>2.8255163216200002E-2</v>
      </c>
      <c r="D1673" s="25">
        <v>0.87866246004416859</v>
      </c>
      <c r="W1673" s="17"/>
      <c r="AD1673" s="17"/>
    </row>
    <row r="1674" spans="1:30">
      <c r="A1674" s="17">
        <v>1672</v>
      </c>
      <c r="B1674" s="25">
        <v>4.580821917808219</v>
      </c>
      <c r="C1674" s="90">
        <v>2.8253490657754256E-2</v>
      </c>
      <c r="D1674" s="25">
        <v>0.87860117572646168</v>
      </c>
      <c r="W1674" s="17"/>
      <c r="AD1674" s="17"/>
    </row>
    <row r="1675" spans="1:30">
      <c r="A1675" s="17">
        <v>1673</v>
      </c>
      <c r="B1675" s="25">
        <v>4.5835616438356164</v>
      </c>
      <c r="C1675" s="90">
        <v>2.8251818099308507E-2</v>
      </c>
      <c r="D1675" s="25">
        <v>0.87853990373472723</v>
      </c>
      <c r="W1675" s="17"/>
      <c r="AD1675" s="17"/>
    </row>
    <row r="1676" spans="1:30">
      <c r="A1676" s="17">
        <v>1674</v>
      </c>
      <c r="B1676" s="25">
        <v>4.5863013698630137</v>
      </c>
      <c r="C1676" s="90">
        <v>2.8250145540862758E-2</v>
      </c>
      <c r="D1676" s="25">
        <v>0.87847864406698273</v>
      </c>
      <c r="W1676" s="17"/>
      <c r="AD1676" s="17"/>
    </row>
    <row r="1677" spans="1:30">
      <c r="A1677" s="17">
        <v>1675</v>
      </c>
      <c r="B1677" s="25">
        <v>4.5890410958904111</v>
      </c>
      <c r="C1677" s="90">
        <v>2.8248472982417009E-2</v>
      </c>
      <c r="D1677" s="25">
        <v>0.87841739672124597</v>
      </c>
      <c r="W1677" s="17"/>
      <c r="AD1677" s="17"/>
    </row>
    <row r="1678" spans="1:30">
      <c r="A1678" s="17">
        <v>1676</v>
      </c>
      <c r="B1678" s="25">
        <v>4.5917808219178085</v>
      </c>
      <c r="C1678" s="90">
        <v>2.8246800423971263E-2</v>
      </c>
      <c r="D1678" s="25">
        <v>0.87835616169553521</v>
      </c>
      <c r="W1678" s="17"/>
      <c r="AD1678" s="17"/>
    </row>
    <row r="1679" spans="1:30">
      <c r="A1679" s="17">
        <v>1677</v>
      </c>
      <c r="B1679" s="25">
        <v>4.5945205479452058</v>
      </c>
      <c r="C1679" s="90">
        <v>2.8245127865525514E-2</v>
      </c>
      <c r="D1679" s="25">
        <v>0.87829493898786926</v>
      </c>
      <c r="W1679" s="17"/>
      <c r="AD1679" s="17"/>
    </row>
    <row r="1680" spans="1:30">
      <c r="A1680" s="17">
        <v>1678</v>
      </c>
      <c r="B1680" s="25">
        <v>4.5972602739726032</v>
      </c>
      <c r="C1680" s="90">
        <v>2.8243455307079765E-2</v>
      </c>
      <c r="D1680" s="25">
        <v>0.87823372859626758</v>
      </c>
      <c r="W1680" s="17"/>
      <c r="AD1680" s="17"/>
    </row>
    <row r="1681" spans="1:30">
      <c r="A1681" s="17">
        <v>1679</v>
      </c>
      <c r="B1681" s="25">
        <v>4.5999999999999996</v>
      </c>
      <c r="C1681" s="90">
        <v>2.8241782748634019E-2</v>
      </c>
      <c r="D1681" s="25">
        <v>0.87817253051874966</v>
      </c>
      <c r="W1681" s="17"/>
      <c r="AD1681" s="17"/>
    </row>
    <row r="1682" spans="1:30">
      <c r="A1682" s="17">
        <v>1680</v>
      </c>
      <c r="B1682" s="25">
        <v>4.602739726027397</v>
      </c>
      <c r="C1682" s="90">
        <v>2.824011019018827E-2</v>
      </c>
      <c r="D1682" s="25">
        <v>0.87811134475333597</v>
      </c>
      <c r="W1682" s="17"/>
      <c r="AD1682" s="17"/>
    </row>
    <row r="1683" spans="1:30">
      <c r="A1683" s="17">
        <v>1681</v>
      </c>
      <c r="B1683" s="25">
        <v>4.6054794520547944</v>
      </c>
      <c r="C1683" s="90">
        <v>2.8238437631742521E-2</v>
      </c>
      <c r="D1683" s="25">
        <v>0.87805017129804697</v>
      </c>
      <c r="W1683" s="17"/>
      <c r="AD1683" s="17"/>
    </row>
    <row r="1684" spans="1:30">
      <c r="A1684" s="17">
        <v>1682</v>
      </c>
      <c r="B1684" s="25">
        <v>4.6082191780821917</v>
      </c>
      <c r="C1684" s="90">
        <v>2.8236765073296775E-2</v>
      </c>
      <c r="D1684" s="25">
        <v>0.87798901015090403</v>
      </c>
      <c r="W1684" s="17"/>
      <c r="AD1684" s="17"/>
    </row>
    <row r="1685" spans="1:30">
      <c r="A1685" s="17">
        <v>1683</v>
      </c>
      <c r="B1685" s="25">
        <v>4.6109589041095891</v>
      </c>
      <c r="C1685" s="90">
        <v>2.8235092514851026E-2</v>
      </c>
      <c r="D1685" s="25">
        <v>0.87792786130992873</v>
      </c>
      <c r="W1685" s="17"/>
      <c r="AD1685" s="17"/>
    </row>
    <row r="1686" spans="1:30">
      <c r="A1686" s="17">
        <v>1684</v>
      </c>
      <c r="B1686" s="25">
        <v>4.6136986301369864</v>
      </c>
      <c r="C1686" s="90">
        <v>2.8233419956405277E-2</v>
      </c>
      <c r="D1686" s="25">
        <v>0.87786672477314331</v>
      </c>
      <c r="W1686" s="17"/>
      <c r="AD1686" s="17"/>
    </row>
    <row r="1687" spans="1:30">
      <c r="A1687" s="17">
        <v>1685</v>
      </c>
      <c r="B1687" s="25">
        <v>4.6164383561643838</v>
      </c>
      <c r="C1687" s="90">
        <v>2.8231747397959531E-2</v>
      </c>
      <c r="D1687" s="25">
        <v>0.87780560053857015</v>
      </c>
      <c r="W1687" s="17"/>
      <c r="AD1687" s="17"/>
    </row>
    <row r="1688" spans="1:30">
      <c r="A1688" s="17">
        <v>1686</v>
      </c>
      <c r="B1688" s="25">
        <v>4.6191780821917812</v>
      </c>
      <c r="C1688" s="90">
        <v>2.8230074839513782E-2</v>
      </c>
      <c r="D1688" s="25">
        <v>0.8777444886042326</v>
      </c>
      <c r="W1688" s="17"/>
      <c r="AD1688" s="17"/>
    </row>
    <row r="1689" spans="1:30">
      <c r="A1689" s="17">
        <v>1687</v>
      </c>
      <c r="B1689" s="25">
        <v>4.6219178082191785</v>
      </c>
      <c r="C1689" s="90">
        <v>2.8228402281068033E-2</v>
      </c>
      <c r="D1689" s="25">
        <v>0.87768338896815412</v>
      </c>
      <c r="W1689" s="17"/>
      <c r="AD1689" s="17"/>
    </row>
    <row r="1690" spans="1:30">
      <c r="A1690" s="17">
        <v>1688</v>
      </c>
      <c r="B1690" s="25">
        <v>4.624657534246575</v>
      </c>
      <c r="C1690" s="90">
        <v>2.8226729722622284E-2</v>
      </c>
      <c r="D1690" s="25">
        <v>0.87762230162835875</v>
      </c>
      <c r="W1690" s="17"/>
      <c r="AD1690" s="17"/>
    </row>
    <row r="1691" spans="1:30">
      <c r="A1691" s="17">
        <v>1689</v>
      </c>
      <c r="B1691" s="25">
        <v>4.6273972602739724</v>
      </c>
      <c r="C1691" s="90">
        <v>2.8225057164176538E-2</v>
      </c>
      <c r="D1691" s="25">
        <v>0.87756122658287095</v>
      </c>
      <c r="W1691" s="17"/>
      <c r="AD1691" s="17"/>
    </row>
    <row r="1692" spans="1:30">
      <c r="A1692" s="17">
        <v>1690</v>
      </c>
      <c r="B1692" s="25">
        <v>4.6301369863013697</v>
      </c>
      <c r="C1692" s="90">
        <v>2.8223384605730789E-2</v>
      </c>
      <c r="D1692" s="25">
        <v>0.87750016382971574</v>
      </c>
      <c r="W1692" s="17"/>
      <c r="AD1692" s="17"/>
    </row>
    <row r="1693" spans="1:30">
      <c r="A1693" s="17">
        <v>1691</v>
      </c>
      <c r="B1693" s="25">
        <v>4.6328767123287671</v>
      </c>
      <c r="C1693" s="90">
        <v>2.822171204728504E-2</v>
      </c>
      <c r="D1693" s="25">
        <v>0.8774391133669186</v>
      </c>
      <c r="W1693" s="17"/>
      <c r="AD1693" s="17"/>
    </row>
    <row r="1694" spans="1:30">
      <c r="A1694" s="17">
        <v>1692</v>
      </c>
      <c r="B1694" s="25">
        <v>4.6356164383561644</v>
      </c>
      <c r="C1694" s="90">
        <v>2.8220039488839294E-2</v>
      </c>
      <c r="D1694" s="25">
        <v>0.87737807519250555</v>
      </c>
      <c r="W1694" s="17"/>
      <c r="AD1694" s="17"/>
    </row>
    <row r="1695" spans="1:30">
      <c r="A1695" s="17">
        <v>1693</v>
      </c>
      <c r="B1695" s="25">
        <v>4.6383561643835618</v>
      </c>
      <c r="C1695" s="90">
        <v>2.8218366930393545E-2</v>
      </c>
      <c r="D1695" s="25">
        <v>0.87731704930450283</v>
      </c>
      <c r="W1695" s="17"/>
      <c r="AD1695" s="17"/>
    </row>
    <row r="1696" spans="1:30">
      <c r="A1696" s="17">
        <v>1694</v>
      </c>
      <c r="B1696" s="25">
        <v>4.6410958904109592</v>
      </c>
      <c r="C1696" s="90">
        <v>2.8216694371947796E-2</v>
      </c>
      <c r="D1696" s="25">
        <v>0.87725603570093758</v>
      </c>
      <c r="W1696" s="17"/>
      <c r="AD1696" s="17"/>
    </row>
    <row r="1697" spans="1:30">
      <c r="A1697" s="17">
        <v>1695</v>
      </c>
      <c r="B1697" s="25">
        <v>4.6438356164383565</v>
      </c>
      <c r="C1697" s="90">
        <v>2.821502181350205E-2</v>
      </c>
      <c r="D1697" s="25">
        <v>0.87719503437983692</v>
      </c>
      <c r="W1697" s="17"/>
      <c r="AD1697" s="17"/>
    </row>
    <row r="1698" spans="1:30">
      <c r="A1698" s="17">
        <v>1696</v>
      </c>
      <c r="B1698" s="25">
        <v>4.646575342465753</v>
      </c>
      <c r="C1698" s="90">
        <v>2.8213349255056301E-2</v>
      </c>
      <c r="D1698" s="25">
        <v>0.87713404533922879</v>
      </c>
      <c r="W1698" s="17"/>
      <c r="AD1698" s="17"/>
    </row>
    <row r="1699" spans="1:30">
      <c r="A1699" s="17">
        <v>1697</v>
      </c>
      <c r="B1699" s="25">
        <v>4.6493150684931503</v>
      </c>
      <c r="C1699" s="90">
        <v>2.8211676696610552E-2</v>
      </c>
      <c r="D1699" s="25">
        <v>0.87707306857714151</v>
      </c>
      <c r="W1699" s="17"/>
      <c r="AD1699" s="17"/>
    </row>
    <row r="1700" spans="1:30">
      <c r="A1700" s="17">
        <v>1698</v>
      </c>
      <c r="B1700" s="25">
        <v>4.6520547945205477</v>
      </c>
      <c r="C1700" s="90">
        <v>2.8210004138164806E-2</v>
      </c>
      <c r="D1700" s="25">
        <v>0.87701210409160379</v>
      </c>
      <c r="W1700" s="17"/>
      <c r="AD1700" s="17"/>
    </row>
    <row r="1701" spans="1:30">
      <c r="A1701" s="17">
        <v>1699</v>
      </c>
      <c r="B1701" s="25">
        <v>4.6547945205479451</v>
      </c>
      <c r="C1701" s="90">
        <v>2.8208331579719057E-2</v>
      </c>
      <c r="D1701" s="25">
        <v>0.8769511518806451</v>
      </c>
      <c r="W1701" s="17"/>
      <c r="AD1701" s="17"/>
    </row>
    <row r="1702" spans="1:30">
      <c r="A1702" s="17">
        <v>1700</v>
      </c>
      <c r="B1702" s="25">
        <v>4.6575342465753424</v>
      </c>
      <c r="C1702" s="90">
        <v>2.8206659021273308E-2</v>
      </c>
      <c r="D1702" s="25">
        <v>0.87689021194229499</v>
      </c>
      <c r="W1702" s="17"/>
      <c r="AD1702" s="17"/>
    </row>
    <row r="1703" spans="1:30">
      <c r="A1703" s="17">
        <v>1701</v>
      </c>
      <c r="B1703" s="25">
        <v>4.6602739726027398</v>
      </c>
      <c r="C1703" s="90">
        <v>2.8204986462827559E-2</v>
      </c>
      <c r="D1703" s="25">
        <v>0.87682928427458373</v>
      </c>
      <c r="W1703" s="17"/>
      <c r="AD1703" s="17"/>
    </row>
    <row r="1704" spans="1:30">
      <c r="A1704" s="17">
        <v>1702</v>
      </c>
      <c r="B1704" s="25">
        <v>4.6630136986301371</v>
      </c>
      <c r="C1704" s="90">
        <v>2.8203313904381813E-2</v>
      </c>
      <c r="D1704" s="25">
        <v>0.87676836887554199</v>
      </c>
      <c r="W1704" s="17"/>
      <c r="AD1704" s="17"/>
    </row>
    <row r="1705" spans="1:30">
      <c r="A1705" s="17">
        <v>1703</v>
      </c>
      <c r="B1705" s="25">
        <v>4.6657534246575345</v>
      </c>
      <c r="C1705" s="90">
        <v>2.8201641345936064E-2</v>
      </c>
      <c r="D1705" s="25">
        <v>0.87670746574320091</v>
      </c>
      <c r="W1705" s="17"/>
      <c r="AD1705" s="17"/>
    </row>
    <row r="1706" spans="1:30">
      <c r="A1706" s="17">
        <v>1704</v>
      </c>
      <c r="B1706" s="25">
        <v>4.6684931506849319</v>
      </c>
      <c r="C1706" s="90">
        <v>2.8199968787490315E-2</v>
      </c>
      <c r="D1706" s="25">
        <v>0.87664657487559228</v>
      </c>
      <c r="W1706" s="17"/>
      <c r="AD1706" s="17"/>
    </row>
    <row r="1707" spans="1:30">
      <c r="A1707" s="17">
        <v>1705</v>
      </c>
      <c r="B1707" s="25">
        <v>4.6712328767123283</v>
      </c>
      <c r="C1707" s="90">
        <v>2.8198296229044569E-2</v>
      </c>
      <c r="D1707" s="25">
        <v>0.87658569627074812</v>
      </c>
      <c r="W1707" s="17"/>
      <c r="AD1707" s="17"/>
    </row>
    <row r="1708" spans="1:30">
      <c r="A1708" s="17">
        <v>1706</v>
      </c>
      <c r="B1708" s="25">
        <v>4.6739726027397257</v>
      </c>
      <c r="C1708" s="90">
        <v>2.819662367059882E-2</v>
      </c>
      <c r="D1708" s="25">
        <v>0.87652482992670089</v>
      </c>
      <c r="W1708" s="17"/>
      <c r="AD1708" s="17"/>
    </row>
    <row r="1709" spans="1:30">
      <c r="A1709" s="17">
        <v>1707</v>
      </c>
      <c r="B1709" s="25">
        <v>4.6767123287671231</v>
      </c>
      <c r="C1709" s="90">
        <v>2.8194951112153071E-2</v>
      </c>
      <c r="D1709" s="25">
        <v>0.87646397584148383</v>
      </c>
      <c r="W1709" s="17"/>
      <c r="AD1709" s="17"/>
    </row>
    <row r="1710" spans="1:30">
      <c r="A1710" s="17">
        <v>1708</v>
      </c>
      <c r="B1710" s="25">
        <v>4.6794520547945204</v>
      </c>
      <c r="C1710" s="90">
        <v>2.8193278553707325E-2</v>
      </c>
      <c r="D1710" s="25">
        <v>0.8764031340131303</v>
      </c>
      <c r="W1710" s="17"/>
      <c r="AD1710" s="17"/>
    </row>
    <row r="1711" spans="1:30">
      <c r="A1711" s="17">
        <v>1709</v>
      </c>
      <c r="B1711" s="25">
        <v>4.6821917808219178</v>
      </c>
      <c r="C1711" s="90">
        <v>2.8191605995261576E-2</v>
      </c>
      <c r="D1711" s="25">
        <v>0.87634230443967442</v>
      </c>
      <c r="W1711" s="17"/>
      <c r="AD1711" s="17"/>
    </row>
    <row r="1712" spans="1:30">
      <c r="A1712" s="17">
        <v>1710</v>
      </c>
      <c r="B1712" s="25">
        <v>4.6849315068493151</v>
      </c>
      <c r="C1712" s="90">
        <v>2.8189933436815827E-2</v>
      </c>
      <c r="D1712" s="25">
        <v>0.87628148711915066</v>
      </c>
      <c r="W1712" s="17"/>
      <c r="AD1712" s="17"/>
    </row>
    <row r="1713" spans="1:30">
      <c r="A1713" s="17">
        <v>1711</v>
      </c>
      <c r="B1713" s="25">
        <v>4.6876712328767125</v>
      </c>
      <c r="C1713" s="90">
        <v>2.8188260878370078E-2</v>
      </c>
      <c r="D1713" s="25">
        <v>0.87622068204959402</v>
      </c>
      <c r="W1713" s="17"/>
      <c r="AD1713" s="17"/>
    </row>
    <row r="1714" spans="1:30">
      <c r="A1714" s="17">
        <v>1712</v>
      </c>
      <c r="B1714" s="25">
        <v>4.6904109589041099</v>
      </c>
      <c r="C1714" s="90">
        <v>2.8186588319924332E-2</v>
      </c>
      <c r="D1714" s="25">
        <v>0.87615988922903976</v>
      </c>
      <c r="W1714" s="17"/>
      <c r="AD1714" s="17"/>
    </row>
    <row r="1715" spans="1:30">
      <c r="A1715" s="17">
        <v>1713</v>
      </c>
      <c r="B1715" s="25">
        <v>4.6931506849315072</v>
      </c>
      <c r="C1715" s="90">
        <v>2.8184915761478583E-2</v>
      </c>
      <c r="D1715" s="25">
        <v>0.87609910865552398</v>
      </c>
      <c r="W1715" s="17"/>
      <c r="AD1715" s="17"/>
    </row>
    <row r="1716" spans="1:30">
      <c r="A1716" s="17">
        <v>1714</v>
      </c>
      <c r="B1716" s="25">
        <v>4.6958904109589037</v>
      </c>
      <c r="C1716" s="90">
        <v>2.8183243203032834E-2</v>
      </c>
      <c r="D1716" s="25">
        <v>0.87603834032708294</v>
      </c>
      <c r="W1716" s="17"/>
      <c r="AD1716" s="17"/>
    </row>
    <row r="1717" spans="1:30">
      <c r="A1717" s="17">
        <v>1715</v>
      </c>
      <c r="B1717" s="25">
        <v>4.6986301369863011</v>
      </c>
      <c r="C1717" s="90">
        <v>2.8181570644587088E-2</v>
      </c>
      <c r="D1717" s="25">
        <v>0.87597758424175343</v>
      </c>
      <c r="W1717" s="17"/>
      <c r="AD1717" s="17"/>
    </row>
    <row r="1718" spans="1:30">
      <c r="A1718" s="17">
        <v>1716</v>
      </c>
      <c r="B1718" s="25">
        <v>4.7013698630136984</v>
      </c>
      <c r="C1718" s="90">
        <v>2.8179898086141339E-2</v>
      </c>
      <c r="D1718" s="25">
        <v>0.87591684039757278</v>
      </c>
      <c r="W1718" s="17"/>
      <c r="AD1718" s="17"/>
    </row>
    <row r="1719" spans="1:30">
      <c r="A1719" s="17">
        <v>1717</v>
      </c>
      <c r="B1719" s="25">
        <v>4.7041095890410958</v>
      </c>
      <c r="C1719" s="90">
        <v>2.817822552769559E-2</v>
      </c>
      <c r="D1719" s="25">
        <v>0.87585610879257891</v>
      </c>
      <c r="W1719" s="17"/>
      <c r="AD1719" s="17"/>
    </row>
    <row r="1720" spans="1:30">
      <c r="A1720" s="17">
        <v>1718</v>
      </c>
      <c r="B1720" s="25">
        <v>4.7068493150684931</v>
      </c>
      <c r="C1720" s="90">
        <v>2.8176552969249844E-2</v>
      </c>
      <c r="D1720" s="25">
        <v>0.87579538942480994</v>
      </c>
      <c r="W1720" s="17"/>
      <c r="AD1720" s="17"/>
    </row>
    <row r="1721" spans="1:30">
      <c r="A1721" s="17">
        <v>1719</v>
      </c>
      <c r="B1721" s="25">
        <v>4.7095890410958905</v>
      </c>
      <c r="C1721" s="90">
        <v>2.8174880410804095E-2</v>
      </c>
      <c r="D1721" s="25">
        <v>0.87573468229230478</v>
      </c>
      <c r="W1721" s="17"/>
      <c r="AD1721" s="17"/>
    </row>
    <row r="1722" spans="1:30">
      <c r="A1722" s="17">
        <v>1720</v>
      </c>
      <c r="B1722" s="25">
        <v>4.7123287671232879</v>
      </c>
      <c r="C1722" s="90">
        <v>2.8173207852358346E-2</v>
      </c>
      <c r="D1722" s="25">
        <v>0.87567398739310243</v>
      </c>
      <c r="W1722" s="17"/>
      <c r="AD1722" s="17"/>
    </row>
    <row r="1723" spans="1:30">
      <c r="A1723" s="17">
        <v>1721</v>
      </c>
      <c r="B1723" s="25">
        <v>4.7150684931506852</v>
      </c>
      <c r="C1723" s="90">
        <v>2.81715352939126E-2</v>
      </c>
      <c r="D1723" s="25">
        <v>0.87561330472524268</v>
      </c>
      <c r="W1723" s="17"/>
      <c r="AD1723" s="17"/>
    </row>
    <row r="1724" spans="1:30">
      <c r="A1724" s="17">
        <v>1722</v>
      </c>
      <c r="B1724" s="25">
        <v>4.7178082191780826</v>
      </c>
      <c r="C1724" s="90">
        <v>2.8169862735466851E-2</v>
      </c>
      <c r="D1724" s="25">
        <v>0.87555263428676566</v>
      </c>
      <c r="W1724" s="17"/>
      <c r="AD1724" s="17"/>
    </row>
    <row r="1725" spans="1:30">
      <c r="A1725" s="17">
        <v>1723</v>
      </c>
      <c r="B1725" s="25">
        <v>4.720547945205479</v>
      </c>
      <c r="C1725" s="90">
        <v>2.8168190177021102E-2</v>
      </c>
      <c r="D1725" s="25">
        <v>0.87549197607571205</v>
      </c>
      <c r="W1725" s="17"/>
      <c r="AD1725" s="17"/>
    </row>
    <row r="1726" spans="1:30">
      <c r="A1726" s="17">
        <v>1724</v>
      </c>
      <c r="B1726" s="25">
        <v>4.7232876712328764</v>
      </c>
      <c r="C1726" s="90">
        <v>2.8166517618575353E-2</v>
      </c>
      <c r="D1726" s="25">
        <v>0.87543133009012275</v>
      </c>
      <c r="W1726" s="17"/>
      <c r="AD1726" s="17"/>
    </row>
    <row r="1727" spans="1:30">
      <c r="A1727" s="17">
        <v>1725</v>
      </c>
      <c r="B1727" s="25">
        <v>4.7260273972602738</v>
      </c>
      <c r="C1727" s="90">
        <v>2.8164845060129607E-2</v>
      </c>
      <c r="D1727" s="25">
        <v>0.87537069632803954</v>
      </c>
      <c r="W1727" s="17"/>
      <c r="AD1727" s="17"/>
    </row>
    <row r="1728" spans="1:30">
      <c r="A1728" s="17">
        <v>1726</v>
      </c>
      <c r="B1728" s="25">
        <v>4.7287671232876711</v>
      </c>
      <c r="C1728" s="90">
        <v>2.8163172501683858E-2</v>
      </c>
      <c r="D1728" s="25">
        <v>0.87531007478750444</v>
      </c>
      <c r="W1728" s="17"/>
      <c r="AD1728" s="17"/>
    </row>
    <row r="1729" spans="1:30">
      <c r="A1729" s="17">
        <v>1727</v>
      </c>
      <c r="B1729" s="25">
        <v>4.7315068493150685</v>
      </c>
      <c r="C1729" s="90">
        <v>2.8161499943238109E-2</v>
      </c>
      <c r="D1729" s="25">
        <v>0.8752494654665598</v>
      </c>
      <c r="W1729" s="17"/>
      <c r="AD1729" s="17"/>
    </row>
    <row r="1730" spans="1:30">
      <c r="A1730" s="17">
        <v>1728</v>
      </c>
      <c r="B1730" s="25">
        <v>4.7342465753424658</v>
      </c>
      <c r="C1730" s="90">
        <v>2.8159827384792363E-2</v>
      </c>
      <c r="D1730" s="25">
        <v>0.87518886836324872</v>
      </c>
      <c r="W1730" s="17"/>
      <c r="AD1730" s="17"/>
    </row>
    <row r="1731" spans="1:30">
      <c r="A1731" s="17">
        <v>1729</v>
      </c>
      <c r="B1731" s="25">
        <v>4.7369863013698632</v>
      </c>
      <c r="C1731" s="90">
        <v>2.8158154826346614E-2</v>
      </c>
      <c r="D1731" s="25">
        <v>0.87512828347561467</v>
      </c>
      <c r="W1731" s="17"/>
      <c r="AD1731" s="17"/>
    </row>
    <row r="1732" spans="1:30">
      <c r="A1732" s="17">
        <v>1730</v>
      </c>
      <c r="B1732" s="25">
        <v>4.7397260273972606</v>
      </c>
      <c r="C1732" s="90">
        <v>2.8156482267900865E-2</v>
      </c>
      <c r="D1732" s="25">
        <v>0.87506771080170154</v>
      </c>
      <c r="W1732" s="17"/>
      <c r="AD1732" s="17"/>
    </row>
    <row r="1733" spans="1:30">
      <c r="A1733" s="17">
        <v>1731</v>
      </c>
      <c r="B1733" s="25">
        <v>4.7424657534246579</v>
      </c>
      <c r="C1733" s="90">
        <v>2.8154809709455119E-2</v>
      </c>
      <c r="D1733" s="25">
        <v>0.87500715033955367</v>
      </c>
      <c r="W1733" s="17"/>
      <c r="AD1733" s="17"/>
    </row>
    <row r="1734" spans="1:30">
      <c r="A1734" s="17">
        <v>1732</v>
      </c>
      <c r="B1734" s="25">
        <v>4.7452054794520544</v>
      </c>
      <c r="C1734" s="90">
        <v>2.815313715100937E-2</v>
      </c>
      <c r="D1734" s="25">
        <v>0.87494660208721609</v>
      </c>
      <c r="W1734" s="17"/>
      <c r="AD1734" s="17"/>
    </row>
    <row r="1735" spans="1:30">
      <c r="A1735" s="17">
        <v>1733</v>
      </c>
      <c r="B1735" s="25">
        <v>4.7479452054794518</v>
      </c>
      <c r="C1735" s="90">
        <v>2.8151464592563621E-2</v>
      </c>
      <c r="D1735" s="25">
        <v>0.87488606604273389</v>
      </c>
      <c r="W1735" s="17"/>
      <c r="AD1735" s="17"/>
    </row>
    <row r="1736" spans="1:30">
      <c r="A1736" s="17">
        <v>1734</v>
      </c>
      <c r="B1736" s="25">
        <v>4.7506849315068491</v>
      </c>
      <c r="C1736" s="90">
        <v>2.8149792034117875E-2</v>
      </c>
      <c r="D1736" s="25">
        <v>0.87482554220415309</v>
      </c>
      <c r="W1736" s="17"/>
      <c r="AD1736" s="17"/>
    </row>
    <row r="1737" spans="1:30">
      <c r="A1737" s="17">
        <v>1735</v>
      </c>
      <c r="B1737" s="25">
        <v>4.7534246575342465</v>
      </c>
      <c r="C1737" s="90">
        <v>2.8148119475672126E-2</v>
      </c>
      <c r="D1737" s="25">
        <v>0.87476503056951993</v>
      </c>
      <c r="W1737" s="17"/>
      <c r="AD1737" s="17"/>
    </row>
    <row r="1738" spans="1:30">
      <c r="A1738" s="17">
        <v>1736</v>
      </c>
      <c r="B1738" s="25">
        <v>4.7561643835616438</v>
      </c>
      <c r="C1738" s="90">
        <v>2.8146446917226377E-2</v>
      </c>
      <c r="D1738" s="25">
        <v>0.87470453113688107</v>
      </c>
      <c r="W1738" s="17"/>
      <c r="AD1738" s="17"/>
    </row>
    <row r="1739" spans="1:30">
      <c r="A1739" s="17">
        <v>1737</v>
      </c>
      <c r="B1739" s="25">
        <v>4.7589041095890412</v>
      </c>
      <c r="C1739" s="90">
        <v>2.8144774358780628E-2</v>
      </c>
      <c r="D1739" s="25">
        <v>0.87464404390428374</v>
      </c>
      <c r="W1739" s="17"/>
      <c r="AD1739" s="17"/>
    </row>
    <row r="1740" spans="1:30">
      <c r="A1740" s="17">
        <v>1738</v>
      </c>
      <c r="B1740" s="25">
        <v>4.7616438356164386</v>
      </c>
      <c r="C1740" s="90">
        <v>2.8143101800334882E-2</v>
      </c>
      <c r="D1740" s="25">
        <v>0.87458356886977573</v>
      </c>
      <c r="W1740" s="17"/>
      <c r="AD1740" s="17"/>
    </row>
    <row r="1741" spans="1:30">
      <c r="A1741" s="17">
        <v>1739</v>
      </c>
      <c r="B1741" s="25">
        <v>4.7643835616438359</v>
      </c>
      <c r="C1741" s="90">
        <v>2.8141429241889133E-2</v>
      </c>
      <c r="D1741" s="25">
        <v>0.87452310603140515</v>
      </c>
      <c r="W1741" s="17"/>
      <c r="AD1741" s="17"/>
    </row>
    <row r="1742" spans="1:30">
      <c r="A1742" s="17">
        <v>1740</v>
      </c>
      <c r="B1742" s="25">
        <v>4.7671232876712333</v>
      </c>
      <c r="C1742" s="90">
        <v>2.8139756683443384E-2</v>
      </c>
      <c r="D1742" s="25">
        <v>0.87446265538722068</v>
      </c>
      <c r="W1742" s="17"/>
      <c r="AD1742" s="17"/>
    </row>
    <row r="1743" spans="1:30">
      <c r="A1743" s="17">
        <v>1741</v>
      </c>
      <c r="B1743" s="25">
        <v>4.7698630136986298</v>
      </c>
      <c r="C1743" s="90">
        <v>2.8138084124997638E-2</v>
      </c>
      <c r="D1743" s="25">
        <v>0.8744022169352712</v>
      </c>
      <c r="W1743" s="17"/>
      <c r="AD1743" s="17"/>
    </row>
    <row r="1744" spans="1:30">
      <c r="A1744" s="17">
        <v>1742</v>
      </c>
      <c r="B1744" s="25">
        <v>4.7726027397260271</v>
      </c>
      <c r="C1744" s="90">
        <v>2.8136411566551889E-2</v>
      </c>
      <c r="D1744" s="25">
        <v>0.87434179067360662</v>
      </c>
      <c r="W1744" s="17"/>
      <c r="AD1744" s="17"/>
    </row>
    <row r="1745" spans="1:30">
      <c r="A1745" s="17">
        <v>1743</v>
      </c>
      <c r="B1745" s="25">
        <v>4.7753424657534245</v>
      </c>
      <c r="C1745" s="90">
        <v>2.813473900810614E-2</v>
      </c>
      <c r="D1745" s="25">
        <v>0.87428137660027672</v>
      </c>
      <c r="W1745" s="17"/>
      <c r="AD1745" s="17"/>
    </row>
    <row r="1746" spans="1:30">
      <c r="A1746" s="17">
        <v>1744</v>
      </c>
      <c r="B1746" s="25">
        <v>4.7780821917808218</v>
      </c>
      <c r="C1746" s="90">
        <v>2.8133066449660394E-2</v>
      </c>
      <c r="D1746" s="25">
        <v>0.87422097471333216</v>
      </c>
      <c r="W1746" s="17"/>
      <c r="AD1746" s="17"/>
    </row>
    <row r="1747" spans="1:30">
      <c r="A1747" s="17">
        <v>1745</v>
      </c>
      <c r="B1747" s="25">
        <v>4.7808219178082192</v>
      </c>
      <c r="C1747" s="90">
        <v>2.8131393891214645E-2</v>
      </c>
      <c r="D1747" s="25">
        <v>0.87416058501082383</v>
      </c>
      <c r="W1747" s="17"/>
      <c r="AD1747" s="17"/>
    </row>
    <row r="1748" spans="1:30">
      <c r="A1748" s="17">
        <v>1746</v>
      </c>
      <c r="B1748" s="25">
        <v>4.7835616438356166</v>
      </c>
      <c r="C1748" s="90">
        <v>2.8129721332768896E-2</v>
      </c>
      <c r="D1748" s="25">
        <v>0.87410020749080319</v>
      </c>
      <c r="W1748" s="17"/>
      <c r="AD1748" s="17"/>
    </row>
    <row r="1749" spans="1:30">
      <c r="A1749" s="17">
        <v>1747</v>
      </c>
      <c r="B1749" s="25">
        <v>4.7863013698630139</v>
      </c>
      <c r="C1749" s="90">
        <v>2.812804877432315E-2</v>
      </c>
      <c r="D1749" s="25">
        <v>0.87403984215132213</v>
      </c>
      <c r="W1749" s="17"/>
      <c r="AD1749" s="17"/>
    </row>
    <row r="1750" spans="1:30">
      <c r="A1750" s="17">
        <v>1748</v>
      </c>
      <c r="B1750" s="25">
        <v>4.7890410958904113</v>
      </c>
      <c r="C1750" s="90">
        <v>2.8126376215877401E-2</v>
      </c>
      <c r="D1750" s="25">
        <v>0.87397948899043321</v>
      </c>
      <c r="W1750" s="17"/>
      <c r="AD1750" s="17"/>
    </row>
    <row r="1751" spans="1:30">
      <c r="A1751" s="17">
        <v>1749</v>
      </c>
      <c r="B1751" s="25">
        <v>4.7917808219178086</v>
      </c>
      <c r="C1751" s="90">
        <v>2.8124703657431652E-2</v>
      </c>
      <c r="D1751" s="25">
        <v>0.87391914800618908</v>
      </c>
      <c r="W1751" s="17"/>
      <c r="AD1751" s="17"/>
    </row>
    <row r="1752" spans="1:30">
      <c r="A1752" s="17">
        <v>1750</v>
      </c>
      <c r="B1752" s="25">
        <v>4.7945205479452051</v>
      </c>
      <c r="C1752" s="90">
        <v>2.8123031098985903E-2</v>
      </c>
      <c r="D1752" s="25">
        <v>0.87385881919664332</v>
      </c>
      <c r="W1752" s="17"/>
      <c r="AD1752" s="17"/>
    </row>
    <row r="1753" spans="1:30">
      <c r="A1753" s="17">
        <v>1751</v>
      </c>
      <c r="B1753" s="25">
        <v>4.7972602739726025</v>
      </c>
      <c r="C1753" s="90">
        <v>2.8121358540540157E-2</v>
      </c>
      <c r="D1753" s="25">
        <v>0.87379850255984948</v>
      </c>
      <c r="W1753" s="17"/>
      <c r="AD1753" s="17"/>
    </row>
    <row r="1754" spans="1:30">
      <c r="A1754" s="17">
        <v>1752</v>
      </c>
      <c r="B1754" s="25">
        <v>4.8</v>
      </c>
      <c r="C1754" s="90">
        <v>2.8119685982094408E-2</v>
      </c>
      <c r="D1754" s="25">
        <v>0.87373819809386177</v>
      </c>
      <c r="W1754" s="17"/>
      <c r="AD1754" s="17"/>
    </row>
    <row r="1755" spans="1:30">
      <c r="A1755" s="17">
        <v>1753</v>
      </c>
      <c r="B1755" s="25">
        <v>4.8027397260273972</v>
      </c>
      <c r="C1755" s="90">
        <v>2.8118013423648659E-2</v>
      </c>
      <c r="D1755" s="25">
        <v>0.87367790579673521</v>
      </c>
      <c r="W1755" s="17"/>
      <c r="AD1755" s="17"/>
    </row>
    <row r="1756" spans="1:30">
      <c r="A1756" s="17">
        <v>1754</v>
      </c>
      <c r="B1756" s="25">
        <v>4.8054794520547945</v>
      </c>
      <c r="C1756" s="90">
        <v>2.8116340865202913E-2</v>
      </c>
      <c r="D1756" s="25">
        <v>0.8736176256665249</v>
      </c>
      <c r="W1756" s="17"/>
      <c r="AD1756" s="17"/>
    </row>
    <row r="1757" spans="1:30">
      <c r="A1757" s="17">
        <v>1755</v>
      </c>
      <c r="B1757" s="25">
        <v>4.8082191780821919</v>
      </c>
      <c r="C1757" s="90">
        <v>2.8114668306757164E-2</v>
      </c>
      <c r="D1757" s="25">
        <v>0.8735573577012864</v>
      </c>
      <c r="W1757" s="17"/>
      <c r="AD1757" s="17"/>
    </row>
    <row r="1758" spans="1:30">
      <c r="A1758" s="17">
        <v>1756</v>
      </c>
      <c r="B1758" s="25">
        <v>4.8109589041095893</v>
      </c>
      <c r="C1758" s="90">
        <v>2.8112995748311415E-2</v>
      </c>
      <c r="D1758" s="25">
        <v>0.87349710189907592</v>
      </c>
      <c r="W1758" s="17"/>
      <c r="AD1758" s="17"/>
    </row>
    <row r="1759" spans="1:30">
      <c r="A1759" s="17">
        <v>1757</v>
      </c>
      <c r="B1759" s="25">
        <v>4.8136986301369866</v>
      </c>
      <c r="C1759" s="90">
        <v>2.8111323189865669E-2</v>
      </c>
      <c r="D1759" s="25">
        <v>0.87343685825795003</v>
      </c>
      <c r="W1759" s="17"/>
      <c r="AD1759" s="17"/>
    </row>
    <row r="1760" spans="1:30">
      <c r="A1760" s="17">
        <v>1758</v>
      </c>
      <c r="B1760" s="25">
        <v>4.816438356164384</v>
      </c>
      <c r="C1760" s="90">
        <v>2.810965063141992E-2</v>
      </c>
      <c r="D1760" s="25">
        <v>0.87337662677596595</v>
      </c>
      <c r="W1760" s="17"/>
      <c r="AD1760" s="17"/>
    </row>
    <row r="1761" spans="1:30">
      <c r="A1761" s="17">
        <v>1759</v>
      </c>
      <c r="B1761" s="25">
        <v>4.8191780821917805</v>
      </c>
      <c r="C1761" s="90">
        <v>2.8107978072974171E-2</v>
      </c>
      <c r="D1761" s="25">
        <v>0.87331640745118111</v>
      </c>
      <c r="W1761" s="17"/>
      <c r="AD1761" s="17"/>
    </row>
    <row r="1762" spans="1:30">
      <c r="A1762" s="17">
        <v>1760</v>
      </c>
      <c r="B1762" s="25">
        <v>4.8219178082191778</v>
      </c>
      <c r="C1762" s="90">
        <v>2.8106305514528425E-2</v>
      </c>
      <c r="D1762" s="25">
        <v>0.87325620028165352</v>
      </c>
      <c r="W1762" s="17"/>
      <c r="AD1762" s="17"/>
    </row>
    <row r="1763" spans="1:30">
      <c r="A1763" s="17">
        <v>1761</v>
      </c>
      <c r="B1763" s="25">
        <v>4.8246575342465752</v>
      </c>
      <c r="C1763" s="90">
        <v>2.8104632956082676E-2</v>
      </c>
      <c r="D1763" s="25">
        <v>0.87319600526544172</v>
      </c>
      <c r="W1763" s="17"/>
      <c r="AD1763" s="17"/>
    </row>
    <row r="1764" spans="1:30">
      <c r="A1764" s="17">
        <v>1762</v>
      </c>
      <c r="B1764" s="25">
        <v>4.8273972602739725</v>
      </c>
      <c r="C1764" s="90">
        <v>2.8102960397636927E-2</v>
      </c>
      <c r="D1764" s="25">
        <v>0.87313582240060461</v>
      </c>
      <c r="W1764" s="17"/>
      <c r="AD1764" s="17"/>
    </row>
    <row r="1765" spans="1:30">
      <c r="A1765" s="17">
        <v>1763</v>
      </c>
      <c r="B1765" s="25">
        <v>4.8301369863013699</v>
      </c>
      <c r="C1765" s="90">
        <v>2.8101287839191177E-2</v>
      </c>
      <c r="D1765" s="25">
        <v>0.87307565168520163</v>
      </c>
      <c r="W1765" s="17"/>
      <c r="AD1765" s="17"/>
    </row>
    <row r="1766" spans="1:30">
      <c r="A1766" s="17">
        <v>1764</v>
      </c>
      <c r="B1766" s="25">
        <v>4.8328767123287673</v>
      </c>
      <c r="C1766" s="90">
        <v>2.8099615280745432E-2</v>
      </c>
      <c r="D1766" s="25">
        <v>0.87301549311729265</v>
      </c>
      <c r="W1766" s="17"/>
      <c r="AD1766" s="17"/>
    </row>
    <row r="1767" spans="1:30">
      <c r="A1767" s="17">
        <v>1765</v>
      </c>
      <c r="B1767" s="25">
        <v>4.8356164383561646</v>
      </c>
      <c r="C1767" s="90">
        <v>2.8097942722299683E-2</v>
      </c>
      <c r="D1767" s="25">
        <v>0.87295534669493802</v>
      </c>
      <c r="W1767" s="17"/>
      <c r="AD1767" s="17"/>
    </row>
    <row r="1768" spans="1:30">
      <c r="A1768" s="17">
        <v>1766</v>
      </c>
      <c r="B1768" s="25">
        <v>4.838356164383562</v>
      </c>
      <c r="C1768" s="90">
        <v>2.8096270163853933E-2</v>
      </c>
      <c r="D1768" s="25">
        <v>0.87289521241619861</v>
      </c>
      <c r="W1768" s="17"/>
      <c r="AD1768" s="17"/>
    </row>
    <row r="1769" spans="1:30">
      <c r="A1769" s="17">
        <v>1767</v>
      </c>
      <c r="B1769" s="25">
        <v>4.8410958904109593</v>
      </c>
      <c r="C1769" s="90">
        <v>2.8094597605408188E-2</v>
      </c>
      <c r="D1769" s="25">
        <v>0.87283509027913564</v>
      </c>
      <c r="W1769" s="17"/>
      <c r="AD1769" s="17"/>
    </row>
    <row r="1770" spans="1:30">
      <c r="A1770" s="17">
        <v>1768</v>
      </c>
      <c r="B1770" s="25">
        <v>4.8438356164383558</v>
      </c>
      <c r="C1770" s="90">
        <v>2.8092925046962439E-2</v>
      </c>
      <c r="D1770" s="25">
        <v>0.87277498028181089</v>
      </c>
      <c r="W1770" s="17"/>
      <c r="AD1770" s="17"/>
    </row>
    <row r="1771" spans="1:30">
      <c r="A1771" s="17">
        <v>1769</v>
      </c>
      <c r="B1771" s="25">
        <v>4.8465753424657532</v>
      </c>
      <c r="C1771" s="90">
        <v>2.8091252488516689E-2</v>
      </c>
      <c r="D1771" s="25">
        <v>0.87271488242228668</v>
      </c>
      <c r="W1771" s="17"/>
      <c r="AD1771" s="17"/>
    </row>
    <row r="1772" spans="1:30">
      <c r="A1772" s="17">
        <v>1770</v>
      </c>
      <c r="B1772" s="25">
        <v>4.8493150684931505</v>
      </c>
      <c r="C1772" s="90">
        <v>2.8089579930070944E-2</v>
      </c>
      <c r="D1772" s="25">
        <v>0.87265479669862556</v>
      </c>
      <c r="W1772" s="17"/>
      <c r="AD1772" s="17"/>
    </row>
    <row r="1773" spans="1:30">
      <c r="A1773" s="17">
        <v>1771</v>
      </c>
      <c r="B1773" s="25">
        <v>4.8520547945205479</v>
      </c>
      <c r="C1773" s="90">
        <v>2.8087907371625195E-2</v>
      </c>
      <c r="D1773" s="25">
        <v>0.87259472310889075</v>
      </c>
      <c r="W1773" s="17"/>
      <c r="AD1773" s="17"/>
    </row>
    <row r="1774" spans="1:30">
      <c r="A1774" s="17">
        <v>1772</v>
      </c>
      <c r="B1774" s="25">
        <v>4.8547945205479452</v>
      </c>
      <c r="C1774" s="90">
        <v>2.8086234813179446E-2</v>
      </c>
      <c r="D1774" s="25">
        <v>0.8725346616511459</v>
      </c>
      <c r="W1774" s="17"/>
      <c r="AD1774" s="17"/>
    </row>
    <row r="1775" spans="1:30">
      <c r="A1775" s="17">
        <v>1773</v>
      </c>
      <c r="B1775" s="25">
        <v>4.8575342465753426</v>
      </c>
      <c r="C1775" s="90">
        <v>2.8084562254733696E-2</v>
      </c>
      <c r="D1775" s="25">
        <v>0.87247461232345502</v>
      </c>
      <c r="W1775" s="17"/>
      <c r="AD1775" s="17"/>
    </row>
    <row r="1776" spans="1:30">
      <c r="A1776" s="17">
        <v>1774</v>
      </c>
      <c r="B1776" s="25">
        <v>4.86027397260274</v>
      </c>
      <c r="C1776" s="90">
        <v>2.8082889696287951E-2</v>
      </c>
      <c r="D1776" s="25">
        <v>0.87241457512388276</v>
      </c>
      <c r="W1776" s="17"/>
      <c r="AD1776" s="17"/>
    </row>
    <row r="1777" spans="1:30">
      <c r="A1777" s="17">
        <v>1775</v>
      </c>
      <c r="B1777" s="25">
        <v>4.8630136986301373</v>
      </c>
      <c r="C1777" s="90">
        <v>2.8081217137842202E-2</v>
      </c>
      <c r="D1777" s="25">
        <v>0.872354550050494</v>
      </c>
      <c r="W1777" s="17"/>
      <c r="AD1777" s="17"/>
    </row>
    <row r="1778" spans="1:30">
      <c r="A1778" s="17">
        <v>1776</v>
      </c>
      <c r="B1778" s="25">
        <v>4.8657534246575347</v>
      </c>
      <c r="C1778" s="90">
        <v>2.8079544579396452E-2</v>
      </c>
      <c r="D1778" s="25">
        <v>0.87229453710135441</v>
      </c>
      <c r="W1778" s="17"/>
      <c r="AD1778" s="17"/>
    </row>
    <row r="1779" spans="1:30">
      <c r="A1779" s="17">
        <v>1777</v>
      </c>
      <c r="B1779" s="25">
        <v>4.8684931506849312</v>
      </c>
      <c r="C1779" s="90">
        <v>2.8077872020950707E-2</v>
      </c>
      <c r="D1779" s="25">
        <v>0.87223453627452996</v>
      </c>
      <c r="W1779" s="17"/>
      <c r="AD1779" s="17"/>
    </row>
    <row r="1780" spans="1:30">
      <c r="A1780" s="17">
        <v>1778</v>
      </c>
      <c r="B1780" s="25">
        <v>4.8712328767123285</v>
      </c>
      <c r="C1780" s="90">
        <v>2.8076199462504958E-2</v>
      </c>
      <c r="D1780" s="25">
        <v>0.87217454756808688</v>
      </c>
      <c r="W1780" s="17"/>
      <c r="AD1780" s="17"/>
    </row>
    <row r="1781" spans="1:30">
      <c r="A1781" s="17">
        <v>1779</v>
      </c>
      <c r="B1781" s="25">
        <v>4.8739726027397259</v>
      </c>
      <c r="C1781" s="90">
        <v>2.8074526904059208E-2</v>
      </c>
      <c r="D1781" s="25">
        <v>0.87211457098009226</v>
      </c>
      <c r="W1781" s="17"/>
      <c r="AD1781" s="17"/>
    </row>
    <row r="1782" spans="1:30">
      <c r="A1782" s="17">
        <v>1780</v>
      </c>
      <c r="B1782" s="25">
        <v>4.8767123287671232</v>
      </c>
      <c r="C1782" s="90">
        <v>2.8072854345613463E-2</v>
      </c>
      <c r="D1782" s="25">
        <v>0.87205460650861322</v>
      </c>
      <c r="W1782" s="17"/>
      <c r="AD1782" s="17"/>
    </row>
    <row r="1783" spans="1:30">
      <c r="A1783" s="17">
        <v>1781</v>
      </c>
      <c r="B1783" s="25">
        <v>4.8794520547945206</v>
      </c>
      <c r="C1783" s="90">
        <v>2.8071181787167714E-2</v>
      </c>
      <c r="D1783" s="25">
        <v>0.87199465415171784</v>
      </c>
      <c r="W1783" s="17"/>
      <c r="AD1783" s="17"/>
    </row>
    <row r="1784" spans="1:30">
      <c r="A1784" s="17">
        <v>1782</v>
      </c>
      <c r="B1784" s="25">
        <v>4.882191780821918</v>
      </c>
      <c r="C1784" s="90">
        <v>2.8069509228721964E-2</v>
      </c>
      <c r="D1784" s="25">
        <v>0.87193471390747423</v>
      </c>
      <c r="W1784" s="17"/>
      <c r="AD1784" s="17"/>
    </row>
    <row r="1785" spans="1:30">
      <c r="A1785" s="17">
        <v>1783</v>
      </c>
      <c r="B1785" s="25">
        <v>4.8849315068493153</v>
      </c>
      <c r="C1785" s="90">
        <v>2.8067836670276219E-2</v>
      </c>
      <c r="D1785" s="25">
        <v>0.87187478577395128</v>
      </c>
      <c r="W1785" s="17"/>
      <c r="AD1785" s="17"/>
    </row>
    <row r="1786" spans="1:30">
      <c r="A1786" s="17">
        <v>1784</v>
      </c>
      <c r="B1786" s="25">
        <v>4.8876712328767127</v>
      </c>
      <c r="C1786" s="90">
        <v>2.806616411183047E-2</v>
      </c>
      <c r="D1786" s="25">
        <v>0.87181486974921807</v>
      </c>
      <c r="W1786" s="17"/>
      <c r="AD1786" s="17"/>
    </row>
    <row r="1787" spans="1:30">
      <c r="A1787" s="17">
        <v>1785</v>
      </c>
      <c r="B1787" s="25">
        <v>4.8904109589041092</v>
      </c>
      <c r="C1787" s="90">
        <v>2.806449155338472E-2</v>
      </c>
      <c r="D1787" s="25">
        <v>0.87175496583134438</v>
      </c>
      <c r="W1787" s="17"/>
      <c r="AD1787" s="17"/>
    </row>
    <row r="1788" spans="1:30">
      <c r="A1788" s="17">
        <v>1786</v>
      </c>
      <c r="B1788" s="25">
        <v>4.8931506849315065</v>
      </c>
      <c r="C1788" s="90">
        <v>2.8062818994938971E-2</v>
      </c>
      <c r="D1788" s="25">
        <v>0.8716950740184003</v>
      </c>
      <c r="W1788" s="17"/>
      <c r="AD1788" s="17"/>
    </row>
    <row r="1789" spans="1:30">
      <c r="A1789" s="17">
        <v>1787</v>
      </c>
      <c r="B1789" s="25">
        <v>4.8958904109589039</v>
      </c>
      <c r="C1789" s="90">
        <v>2.8061146436493226E-2</v>
      </c>
      <c r="D1789" s="25">
        <v>0.87163519430845648</v>
      </c>
      <c r="W1789" s="17"/>
      <c r="AD1789" s="17"/>
    </row>
    <row r="1790" spans="1:30">
      <c r="A1790" s="17">
        <v>1788</v>
      </c>
      <c r="B1790" s="25">
        <v>4.8986301369863012</v>
      </c>
      <c r="C1790" s="90">
        <v>2.8059473878047476E-2</v>
      </c>
      <c r="D1790" s="25">
        <v>0.87157532669958404</v>
      </c>
      <c r="W1790" s="17"/>
      <c r="AD1790" s="17"/>
    </row>
    <row r="1791" spans="1:30">
      <c r="A1791" s="17">
        <v>1789</v>
      </c>
      <c r="B1791" s="25">
        <v>4.9013698630136986</v>
      </c>
      <c r="C1791" s="90">
        <v>2.8057801319601727E-2</v>
      </c>
      <c r="D1791" s="25">
        <v>0.87151547118985451</v>
      </c>
      <c r="W1791" s="17"/>
      <c r="AD1791" s="17"/>
    </row>
    <row r="1792" spans="1:30">
      <c r="A1792" s="17">
        <v>1790</v>
      </c>
      <c r="B1792" s="25">
        <v>4.904109589041096</v>
      </c>
      <c r="C1792" s="90">
        <v>2.8056128761155982E-2</v>
      </c>
      <c r="D1792" s="25">
        <v>0.87145562777733987</v>
      </c>
      <c r="W1792" s="17"/>
      <c r="AD1792" s="17"/>
    </row>
    <row r="1793" spans="1:30">
      <c r="A1793" s="17">
        <v>1791</v>
      </c>
      <c r="B1793" s="25">
        <v>4.9068493150684933</v>
      </c>
      <c r="C1793" s="90">
        <v>2.8054456202710232E-2</v>
      </c>
      <c r="D1793" s="25">
        <v>0.87139579646011256</v>
      </c>
      <c r="W1793" s="17"/>
      <c r="AD1793" s="17"/>
    </row>
    <row r="1794" spans="1:30">
      <c r="A1794" s="17">
        <v>1792</v>
      </c>
      <c r="B1794" s="25">
        <v>4.9095890410958907</v>
      </c>
      <c r="C1794" s="90">
        <v>2.8052783644264483E-2</v>
      </c>
      <c r="D1794" s="25">
        <v>0.87133597723624567</v>
      </c>
      <c r="W1794" s="17"/>
      <c r="AD1794" s="17"/>
    </row>
    <row r="1795" spans="1:30">
      <c r="A1795" s="17">
        <v>1793</v>
      </c>
      <c r="B1795" s="25">
        <v>4.912328767123288</v>
      </c>
      <c r="C1795" s="90">
        <v>2.8051111085818738E-2</v>
      </c>
      <c r="D1795" s="25">
        <v>0.87127617010381242</v>
      </c>
      <c r="W1795" s="17"/>
      <c r="AD1795" s="17"/>
    </row>
    <row r="1796" spans="1:30">
      <c r="A1796" s="17">
        <v>1794</v>
      </c>
      <c r="B1796" s="25">
        <v>4.9150684931506845</v>
      </c>
      <c r="C1796" s="90">
        <v>2.8049438527372988E-2</v>
      </c>
      <c r="D1796" s="25">
        <v>0.87121637506088678</v>
      </c>
      <c r="W1796" s="17"/>
      <c r="AD1796" s="17"/>
    </row>
    <row r="1797" spans="1:30">
      <c r="A1797" s="17">
        <v>1795</v>
      </c>
      <c r="B1797" s="25">
        <v>4.9178082191780819</v>
      </c>
      <c r="C1797" s="90">
        <v>2.8047765968927239E-2</v>
      </c>
      <c r="D1797" s="25">
        <v>0.87115659210554308</v>
      </c>
      <c r="W1797" s="17"/>
      <c r="AD1797" s="17"/>
    </row>
    <row r="1798" spans="1:30">
      <c r="A1798" s="17">
        <v>1796</v>
      </c>
      <c r="B1798" s="25">
        <v>4.9205479452054792</v>
      </c>
      <c r="C1798" s="90">
        <v>2.8046093410481494E-2</v>
      </c>
      <c r="D1798" s="25">
        <v>0.87109682123585619</v>
      </c>
      <c r="W1798" s="17"/>
      <c r="AD1798" s="17"/>
    </row>
    <row r="1799" spans="1:30">
      <c r="A1799" s="17">
        <v>1797</v>
      </c>
      <c r="B1799" s="25">
        <v>4.9232876712328766</v>
      </c>
      <c r="C1799" s="90">
        <v>2.8044420852035745E-2</v>
      </c>
      <c r="D1799" s="25">
        <v>0.8710370624499012</v>
      </c>
      <c r="W1799" s="17"/>
      <c r="AD1799" s="17"/>
    </row>
    <row r="1800" spans="1:30">
      <c r="A1800" s="17">
        <v>1798</v>
      </c>
      <c r="B1800" s="25">
        <v>4.9260273972602739</v>
      </c>
      <c r="C1800" s="90">
        <v>2.8042748293589995E-2</v>
      </c>
      <c r="D1800" s="25">
        <v>0.87097731574575399</v>
      </c>
      <c r="W1800" s="17"/>
      <c r="AD1800" s="17"/>
    </row>
    <row r="1801" spans="1:30">
      <c r="A1801" s="17">
        <v>1799</v>
      </c>
      <c r="B1801" s="25">
        <v>4.9287671232876713</v>
      </c>
      <c r="C1801" s="90">
        <v>2.8041075735144246E-2</v>
      </c>
      <c r="D1801" s="25">
        <v>0.87091758112149065</v>
      </c>
      <c r="W1801" s="17"/>
      <c r="AD1801" s="17"/>
    </row>
    <row r="1802" spans="1:30">
      <c r="A1802" s="17">
        <v>1800</v>
      </c>
      <c r="B1802" s="25">
        <v>4.9315068493150687</v>
      </c>
      <c r="C1802" s="90">
        <v>2.8039403176698501E-2</v>
      </c>
      <c r="D1802" s="25">
        <v>0.87085785857518794</v>
      </c>
      <c r="W1802" s="17"/>
      <c r="AD1802" s="17"/>
    </row>
    <row r="1803" spans="1:30">
      <c r="A1803" s="17">
        <v>1801</v>
      </c>
      <c r="B1803" s="25">
        <v>4.934246575342466</v>
      </c>
      <c r="C1803" s="90">
        <v>2.8037730618252751E-2</v>
      </c>
      <c r="D1803" s="25">
        <v>0.87079814810492284</v>
      </c>
      <c r="W1803" s="17"/>
      <c r="AD1803" s="17"/>
    </row>
    <row r="1804" spans="1:30">
      <c r="A1804" s="17">
        <v>1802</v>
      </c>
      <c r="B1804" s="25">
        <v>4.9369863013698634</v>
      </c>
      <c r="C1804" s="90">
        <v>2.8036058059807002E-2</v>
      </c>
      <c r="D1804" s="25">
        <v>0.87073844970877312</v>
      </c>
      <c r="W1804" s="17"/>
      <c r="AD1804" s="17"/>
    </row>
    <row r="1805" spans="1:30">
      <c r="A1805" s="17">
        <v>1803</v>
      </c>
      <c r="B1805" s="25">
        <v>4.9397260273972599</v>
      </c>
      <c r="C1805" s="90">
        <v>2.8034385501361257E-2</v>
      </c>
      <c r="D1805" s="25">
        <v>0.87067876338481676</v>
      </c>
      <c r="W1805" s="17"/>
      <c r="AD1805" s="17"/>
    </row>
    <row r="1806" spans="1:30">
      <c r="A1806" s="17">
        <v>1804</v>
      </c>
      <c r="B1806" s="25">
        <v>4.9424657534246572</v>
      </c>
      <c r="C1806" s="90">
        <v>2.8032712942915507E-2</v>
      </c>
      <c r="D1806" s="25">
        <v>0.87061908913113217</v>
      </c>
      <c r="W1806" s="17"/>
      <c r="AD1806" s="17"/>
    </row>
    <row r="1807" spans="1:30">
      <c r="A1807" s="17">
        <v>1805</v>
      </c>
      <c r="B1807" s="25">
        <v>4.9452054794520546</v>
      </c>
      <c r="C1807" s="90">
        <v>2.8031040384469758E-2</v>
      </c>
      <c r="D1807" s="25">
        <v>0.87055942694579846</v>
      </c>
      <c r="W1807" s="17"/>
      <c r="AD1807" s="17"/>
    </row>
    <row r="1808" spans="1:30">
      <c r="A1808" s="17">
        <v>1806</v>
      </c>
      <c r="B1808" s="25">
        <v>4.9479452054794519</v>
      </c>
      <c r="C1808" s="90">
        <v>2.8029367826024013E-2</v>
      </c>
      <c r="D1808" s="25">
        <v>0.87049977682689494</v>
      </c>
      <c r="W1808" s="17"/>
      <c r="AD1808" s="17"/>
    </row>
    <row r="1809" spans="1:30">
      <c r="A1809" s="17">
        <v>1807</v>
      </c>
      <c r="B1809" s="25">
        <v>4.9506849315068493</v>
      </c>
      <c r="C1809" s="90">
        <v>2.8027695267578263E-2</v>
      </c>
      <c r="D1809" s="25">
        <v>0.87044013877250159</v>
      </c>
      <c r="W1809" s="17"/>
      <c r="AD1809" s="17"/>
    </row>
    <row r="1810" spans="1:30">
      <c r="A1810" s="17">
        <v>1808</v>
      </c>
      <c r="B1810" s="25">
        <v>4.9534246575342467</v>
      </c>
      <c r="C1810" s="90">
        <v>2.8026022709132514E-2</v>
      </c>
      <c r="D1810" s="25">
        <v>0.87038051278069883</v>
      </c>
      <c r="W1810" s="17"/>
      <c r="AD1810" s="17"/>
    </row>
    <row r="1811" spans="1:30">
      <c r="A1811" s="17">
        <v>1809</v>
      </c>
      <c r="B1811" s="25">
        <v>4.956164383561644</v>
      </c>
      <c r="C1811" s="90">
        <v>2.8024350150686765E-2</v>
      </c>
      <c r="D1811" s="25">
        <v>0.87032089884956743</v>
      </c>
      <c r="W1811" s="17"/>
      <c r="AD1811" s="17"/>
    </row>
    <row r="1812" spans="1:30">
      <c r="A1812" s="17">
        <v>1810</v>
      </c>
      <c r="B1812" s="25">
        <v>4.9589041095890414</v>
      </c>
      <c r="C1812" s="90">
        <v>2.8022677592241019E-2</v>
      </c>
      <c r="D1812" s="25">
        <v>0.87026129697718857</v>
      </c>
      <c r="W1812" s="17"/>
      <c r="AD1812" s="17"/>
    </row>
    <row r="1813" spans="1:30">
      <c r="A1813" s="17">
        <v>1811</v>
      </c>
      <c r="B1813" s="25">
        <v>4.9616438356164387</v>
      </c>
      <c r="C1813" s="90">
        <v>2.802100503379527E-2</v>
      </c>
      <c r="D1813" s="25">
        <v>0.87020170716164424</v>
      </c>
      <c r="W1813" s="17"/>
      <c r="AD1813" s="17"/>
    </row>
    <row r="1814" spans="1:30">
      <c r="A1814" s="17">
        <v>1812</v>
      </c>
      <c r="B1814" s="25">
        <v>4.9643835616438352</v>
      </c>
      <c r="C1814" s="90">
        <v>2.8019332475349521E-2</v>
      </c>
      <c r="D1814" s="25">
        <v>0.87014212940101654</v>
      </c>
      <c r="W1814" s="17"/>
      <c r="AD1814" s="17"/>
    </row>
    <row r="1815" spans="1:30">
      <c r="A1815" s="17">
        <v>1813</v>
      </c>
      <c r="B1815" s="25">
        <v>4.9671232876712326</v>
      </c>
      <c r="C1815" s="90">
        <v>2.8017659916903775E-2</v>
      </c>
      <c r="D1815" s="25">
        <v>0.8700825636933881</v>
      </c>
      <c r="W1815" s="17"/>
      <c r="AD1815" s="17"/>
    </row>
    <row r="1816" spans="1:30">
      <c r="A1816" s="17">
        <v>1814</v>
      </c>
      <c r="B1816" s="25">
        <v>4.9698630136986299</v>
      </c>
      <c r="C1816" s="90">
        <v>2.8015987358458026E-2</v>
      </c>
      <c r="D1816" s="25">
        <v>0.87002301003684213</v>
      </c>
      <c r="W1816" s="17"/>
      <c r="AD1816" s="17"/>
    </row>
    <row r="1817" spans="1:30">
      <c r="A1817" s="17">
        <v>1815</v>
      </c>
      <c r="B1817" s="25">
        <v>4.9726027397260273</v>
      </c>
      <c r="C1817" s="90">
        <v>2.8014314800012277E-2</v>
      </c>
      <c r="D1817" s="25">
        <v>0.86996346842946215</v>
      </c>
      <c r="W1817" s="17"/>
      <c r="AD1817" s="17"/>
    </row>
    <row r="1818" spans="1:30">
      <c r="A1818" s="17">
        <v>1816</v>
      </c>
      <c r="B1818" s="25">
        <v>4.9753424657534246</v>
      </c>
      <c r="C1818" s="90">
        <v>2.8012642241566531E-2</v>
      </c>
      <c r="D1818" s="25">
        <v>0.86990393886933237</v>
      </c>
      <c r="W1818" s="17"/>
      <c r="AD1818" s="17"/>
    </row>
    <row r="1819" spans="1:30">
      <c r="A1819" s="17">
        <v>1817</v>
      </c>
      <c r="B1819" s="25">
        <v>4.978082191780822</v>
      </c>
      <c r="C1819" s="90">
        <v>2.8010969683120782E-2</v>
      </c>
      <c r="D1819" s="25">
        <v>0.86984442135453721</v>
      </c>
      <c r="W1819" s="17"/>
      <c r="AD1819" s="17"/>
    </row>
    <row r="1820" spans="1:30">
      <c r="A1820" s="17">
        <v>1818</v>
      </c>
      <c r="B1820" s="25">
        <v>4.9808219178082194</v>
      </c>
      <c r="C1820" s="90">
        <v>2.8009297124675033E-2</v>
      </c>
      <c r="D1820" s="25">
        <v>0.86978491588316165</v>
      </c>
      <c r="W1820" s="17"/>
      <c r="AD1820" s="17"/>
    </row>
    <row r="1821" spans="1:30">
      <c r="A1821" s="17">
        <v>1819</v>
      </c>
      <c r="B1821" s="25">
        <v>4.9835616438356167</v>
      </c>
      <c r="C1821" s="90">
        <v>2.8007624566229287E-2</v>
      </c>
      <c r="D1821" s="25">
        <v>0.86972542245329132</v>
      </c>
      <c r="W1821" s="17"/>
      <c r="AD1821" s="17"/>
    </row>
    <row r="1822" spans="1:30">
      <c r="A1822" s="17">
        <v>1820</v>
      </c>
      <c r="B1822" s="25">
        <v>4.9863013698630141</v>
      </c>
      <c r="C1822" s="90">
        <v>2.8005952007783538E-2</v>
      </c>
      <c r="D1822" s="25">
        <v>0.86966594106301187</v>
      </c>
      <c r="W1822" s="17"/>
      <c r="AD1822" s="17"/>
    </row>
    <row r="1823" spans="1:30">
      <c r="A1823" s="17">
        <v>1821</v>
      </c>
      <c r="B1823" s="25">
        <v>4.9890410958904106</v>
      </c>
      <c r="C1823" s="90">
        <v>2.8004279449337789E-2</v>
      </c>
      <c r="D1823" s="25">
        <v>0.86960647171040995</v>
      </c>
      <c r="W1823" s="17"/>
      <c r="AD1823" s="17"/>
    </row>
    <row r="1824" spans="1:30">
      <c r="A1824" s="17">
        <v>1822</v>
      </c>
      <c r="B1824" s="25">
        <v>4.9917808219178079</v>
      </c>
      <c r="C1824" s="90">
        <v>2.800260689089204E-2</v>
      </c>
      <c r="D1824" s="25">
        <v>0.86954701439357218</v>
      </c>
      <c r="W1824" s="17"/>
      <c r="AD1824" s="17"/>
    </row>
    <row r="1825" spans="1:30">
      <c r="A1825" s="17">
        <v>1823</v>
      </c>
      <c r="B1825" s="25">
        <v>4.9945205479452053</v>
      </c>
      <c r="C1825" s="90">
        <v>2.8000934332446294E-2</v>
      </c>
      <c r="D1825" s="25">
        <v>0.869487569110586</v>
      </c>
      <c r="W1825" s="17"/>
      <c r="AD1825" s="17"/>
    </row>
    <row r="1826" spans="1:30">
      <c r="A1826" s="17">
        <v>1824</v>
      </c>
      <c r="B1826" s="25">
        <v>4.9972602739726026</v>
      </c>
      <c r="C1826" s="90">
        <v>2.7999261774000545E-2</v>
      </c>
      <c r="D1826" s="25">
        <v>0.86942813585953904</v>
      </c>
      <c r="W1826" s="17"/>
      <c r="AD1826" s="17"/>
    </row>
    <row r="1827" spans="1:30">
      <c r="A1827" s="17">
        <v>1825</v>
      </c>
      <c r="B1827" s="25">
        <v>5</v>
      </c>
      <c r="C1827" s="90">
        <v>2.7997589215554796E-2</v>
      </c>
      <c r="D1827" s="25">
        <v>0.86936871463851972</v>
      </c>
      <c r="W1827" s="17"/>
      <c r="AD1827" s="17"/>
    </row>
    <row r="1828" spans="1:30">
      <c r="A1828" s="17">
        <v>1826</v>
      </c>
      <c r="B1828" s="25">
        <v>5.0027397260273974</v>
      </c>
      <c r="C1828" s="90">
        <v>2.799591665710905E-2</v>
      </c>
      <c r="D1828" s="25">
        <v>0.86930930544561658</v>
      </c>
      <c r="W1828" s="17"/>
      <c r="AD1828" s="17"/>
    </row>
    <row r="1829" spans="1:30">
      <c r="A1829" s="17">
        <v>1827</v>
      </c>
      <c r="B1829" s="25">
        <v>5.0054794520547947</v>
      </c>
      <c r="C1829" s="90">
        <v>2.7994244098663301E-2</v>
      </c>
      <c r="D1829" s="25">
        <v>0.86924990827891879</v>
      </c>
      <c r="W1829" s="17"/>
      <c r="AD1829" s="17"/>
    </row>
    <row r="1830" spans="1:30">
      <c r="A1830" s="17">
        <v>1828</v>
      </c>
      <c r="B1830" s="25">
        <v>5.0082191780821921</v>
      </c>
      <c r="C1830" s="90">
        <v>2.7993330348027867E-2</v>
      </c>
      <c r="D1830" s="25">
        <v>0.86918721997905735</v>
      </c>
      <c r="W1830" s="17"/>
      <c r="AD1830" s="17"/>
    </row>
    <row r="1831" spans="1:30">
      <c r="A1831" s="17">
        <v>1829</v>
      </c>
      <c r="B1831" s="25">
        <v>5.0109589041095894</v>
      </c>
      <c r="C1831" s="90">
        <v>2.7992416597392433E-2</v>
      </c>
      <c r="D1831" s="25">
        <v>0.86912454055171018</v>
      </c>
      <c r="W1831" s="17"/>
      <c r="AD1831" s="17"/>
    </row>
    <row r="1832" spans="1:30">
      <c r="A1832" s="17">
        <v>1830</v>
      </c>
      <c r="B1832" s="25">
        <v>5.0136986301369859</v>
      </c>
      <c r="C1832" s="90">
        <v>2.7991502846756999E-2</v>
      </c>
      <c r="D1832" s="25">
        <v>0.86906186999560997</v>
      </c>
      <c r="W1832" s="17"/>
      <c r="AD1832" s="17"/>
    </row>
    <row r="1833" spans="1:30">
      <c r="A1833" s="17">
        <v>1831</v>
      </c>
      <c r="B1833" s="25">
        <v>5.0164383561643833</v>
      </c>
      <c r="C1833" s="90">
        <v>2.7990589096121562E-2</v>
      </c>
      <c r="D1833" s="25">
        <v>0.8689992083094894</v>
      </c>
      <c r="W1833" s="17"/>
      <c r="AD1833" s="17"/>
    </row>
    <row r="1834" spans="1:30">
      <c r="A1834" s="17">
        <v>1832</v>
      </c>
      <c r="B1834" s="25">
        <v>5.0191780821917806</v>
      </c>
      <c r="C1834" s="90">
        <v>2.7989675345486128E-2</v>
      </c>
      <c r="D1834" s="25">
        <v>0.86893655549208149</v>
      </c>
      <c r="W1834" s="17"/>
      <c r="AD1834" s="17"/>
    </row>
    <row r="1835" spans="1:30">
      <c r="A1835" s="17">
        <v>1833</v>
      </c>
      <c r="B1835" s="25">
        <v>5.021917808219178</v>
      </c>
      <c r="C1835" s="90">
        <v>2.7988761594850694E-2</v>
      </c>
      <c r="D1835" s="25">
        <v>0.86887391154211935</v>
      </c>
      <c r="W1835" s="17"/>
      <c r="AD1835" s="17"/>
    </row>
    <row r="1836" spans="1:30">
      <c r="A1836" s="17">
        <v>1834</v>
      </c>
      <c r="B1836" s="25">
        <v>5.0246575342465754</v>
      </c>
      <c r="C1836" s="90">
        <v>2.798784784421526E-2</v>
      </c>
      <c r="D1836" s="25">
        <v>0.86881127645833656</v>
      </c>
      <c r="W1836" s="17"/>
      <c r="AD1836" s="17"/>
    </row>
    <row r="1837" spans="1:30">
      <c r="A1837" s="17">
        <v>1835</v>
      </c>
      <c r="B1837" s="25">
        <v>5.0273972602739727</v>
      </c>
      <c r="C1837" s="90">
        <v>2.7986934093579826E-2</v>
      </c>
      <c r="D1837" s="25">
        <v>0.86874865023946679</v>
      </c>
      <c r="W1837" s="17"/>
      <c r="AD1837" s="17"/>
    </row>
    <row r="1838" spans="1:30">
      <c r="A1838" s="17">
        <v>1836</v>
      </c>
      <c r="B1838" s="25">
        <v>5.0301369863013701</v>
      </c>
      <c r="C1838" s="90">
        <v>2.7986020342944392E-2</v>
      </c>
      <c r="D1838" s="25">
        <v>0.86868603288424384</v>
      </c>
      <c r="W1838" s="17"/>
      <c r="AD1838" s="17"/>
    </row>
    <row r="1839" spans="1:30">
      <c r="A1839" s="17">
        <v>1837</v>
      </c>
      <c r="B1839" s="25">
        <v>5.0328767123287674</v>
      </c>
      <c r="C1839" s="90">
        <v>2.7985106592308955E-2</v>
      </c>
      <c r="D1839" s="25">
        <v>0.86862342439140194</v>
      </c>
      <c r="W1839" s="17"/>
      <c r="AD1839" s="17"/>
    </row>
    <row r="1840" spans="1:30">
      <c r="A1840" s="17">
        <v>1838</v>
      </c>
      <c r="B1840" s="25">
        <v>5.0356164383561648</v>
      </c>
      <c r="C1840" s="90">
        <v>2.7984192841673521E-2</v>
      </c>
      <c r="D1840" s="25">
        <v>0.86856082475967533</v>
      </c>
      <c r="W1840" s="17"/>
      <c r="AD1840" s="17"/>
    </row>
    <row r="1841" spans="1:30">
      <c r="A1841" s="17">
        <v>1839</v>
      </c>
      <c r="B1841" s="25">
        <v>5.0383561643835613</v>
      </c>
      <c r="C1841" s="90">
        <v>2.7983279091038087E-2</v>
      </c>
      <c r="D1841" s="25">
        <v>0.86849823398779868</v>
      </c>
      <c r="W1841" s="17"/>
      <c r="AD1841" s="17"/>
    </row>
    <row r="1842" spans="1:30">
      <c r="A1842" s="17">
        <v>1840</v>
      </c>
      <c r="B1842" s="25">
        <v>5.0410958904109586</v>
      </c>
      <c r="C1842" s="90">
        <v>2.7982365340402653E-2</v>
      </c>
      <c r="D1842" s="25">
        <v>0.86843565207450668</v>
      </c>
      <c r="W1842" s="17"/>
      <c r="AD1842" s="17"/>
    </row>
    <row r="1843" spans="1:30">
      <c r="A1843" s="17">
        <v>1841</v>
      </c>
      <c r="B1843" s="25">
        <v>5.043835616438356</v>
      </c>
      <c r="C1843" s="90">
        <v>2.7981451589767219E-2</v>
      </c>
      <c r="D1843" s="25">
        <v>0.86837307901853444</v>
      </c>
      <c r="W1843" s="17"/>
      <c r="AD1843" s="17"/>
    </row>
    <row r="1844" spans="1:30">
      <c r="A1844" s="17">
        <v>1842</v>
      </c>
      <c r="B1844" s="25">
        <v>5.0465753424657533</v>
      </c>
      <c r="C1844" s="90">
        <v>2.7980537839131785E-2</v>
      </c>
      <c r="D1844" s="25">
        <v>0.86831051481861721</v>
      </c>
      <c r="W1844" s="17"/>
      <c r="AD1844" s="17"/>
    </row>
    <row r="1845" spans="1:30">
      <c r="A1845" s="17">
        <v>1843</v>
      </c>
      <c r="B1845" s="25">
        <v>5.0493150684931507</v>
      </c>
      <c r="C1845" s="90">
        <v>2.7979624088496347E-2</v>
      </c>
      <c r="D1845" s="25">
        <v>0.86824795947349032</v>
      </c>
      <c r="W1845" s="17"/>
      <c r="AD1845" s="17"/>
    </row>
    <row r="1846" spans="1:30">
      <c r="A1846" s="17">
        <v>1844</v>
      </c>
      <c r="B1846" s="25">
        <v>5.0520547945205481</v>
      </c>
      <c r="C1846" s="90">
        <v>2.7978710337860913E-2</v>
      </c>
      <c r="D1846" s="25">
        <v>0.86818541298188956</v>
      </c>
      <c r="W1846" s="17"/>
      <c r="AD1846" s="17"/>
    </row>
    <row r="1847" spans="1:30">
      <c r="A1847" s="17">
        <v>1845</v>
      </c>
      <c r="B1847" s="25">
        <v>5.0547945205479454</v>
      </c>
      <c r="C1847" s="90">
        <v>2.7977796587225479E-2</v>
      </c>
      <c r="D1847" s="25">
        <v>0.86812287534255084</v>
      </c>
      <c r="W1847" s="17"/>
      <c r="AD1847" s="17"/>
    </row>
    <row r="1848" spans="1:30">
      <c r="A1848" s="17">
        <v>1846</v>
      </c>
      <c r="B1848" s="25">
        <v>5.0575342465753428</v>
      </c>
      <c r="C1848" s="90">
        <v>2.7976882836590045E-2</v>
      </c>
      <c r="D1848" s="25">
        <v>0.86806034655421038</v>
      </c>
      <c r="W1848" s="17"/>
      <c r="AD1848" s="17"/>
    </row>
    <row r="1849" spans="1:30">
      <c r="A1849" s="17">
        <v>1847</v>
      </c>
      <c r="B1849" s="25">
        <v>5.0602739726027401</v>
      </c>
      <c r="C1849" s="90">
        <v>2.7975969085954611E-2</v>
      </c>
      <c r="D1849" s="25">
        <v>0.86799782661560432</v>
      </c>
      <c r="W1849" s="17"/>
      <c r="AD1849" s="17"/>
    </row>
    <row r="1850" spans="1:30">
      <c r="A1850" s="17">
        <v>1848</v>
      </c>
      <c r="B1850" s="25">
        <v>5.0630136986301366</v>
      </c>
      <c r="C1850" s="90">
        <v>2.7975055335319177E-2</v>
      </c>
      <c r="D1850" s="25">
        <v>0.86793531552546943</v>
      </c>
      <c r="W1850" s="17"/>
      <c r="AD1850" s="17"/>
    </row>
    <row r="1851" spans="1:30">
      <c r="A1851" s="17">
        <v>1849</v>
      </c>
      <c r="B1851" s="25">
        <v>5.065753424657534</v>
      </c>
      <c r="C1851" s="90">
        <v>2.7974141584683743E-2</v>
      </c>
      <c r="D1851" s="25">
        <v>0.86787281328254251</v>
      </c>
      <c r="W1851" s="17"/>
      <c r="AD1851" s="17"/>
    </row>
    <row r="1852" spans="1:30">
      <c r="A1852" s="17">
        <v>1850</v>
      </c>
      <c r="B1852" s="25">
        <v>5.0684931506849313</v>
      </c>
      <c r="C1852" s="90">
        <v>2.7973227834048306E-2</v>
      </c>
      <c r="D1852" s="25">
        <v>0.86781031988556045</v>
      </c>
      <c r="W1852" s="17"/>
      <c r="AD1852" s="17"/>
    </row>
    <row r="1853" spans="1:30">
      <c r="A1853" s="17">
        <v>1851</v>
      </c>
      <c r="B1853" s="25">
        <v>5.0712328767123287</v>
      </c>
      <c r="C1853" s="90">
        <v>2.7972314083412872E-2</v>
      </c>
      <c r="D1853" s="25">
        <v>0.86774783533326072</v>
      </c>
      <c r="W1853" s="17"/>
      <c r="AD1853" s="17"/>
    </row>
    <row r="1854" spans="1:30">
      <c r="A1854" s="17">
        <v>1852</v>
      </c>
      <c r="B1854" s="25">
        <v>5.0739726027397261</v>
      </c>
      <c r="C1854" s="90">
        <v>2.7971400332777438E-2</v>
      </c>
      <c r="D1854" s="25">
        <v>0.86768535962438065</v>
      </c>
      <c r="W1854" s="17"/>
      <c r="AD1854" s="17"/>
    </row>
    <row r="1855" spans="1:30">
      <c r="A1855" s="17">
        <v>1853</v>
      </c>
      <c r="B1855" s="25">
        <v>5.0767123287671234</v>
      </c>
      <c r="C1855" s="90">
        <v>2.7970486582142004E-2</v>
      </c>
      <c r="D1855" s="25">
        <v>0.86762289275765792</v>
      </c>
      <c r="W1855" s="17"/>
      <c r="AD1855" s="17"/>
    </row>
    <row r="1856" spans="1:30">
      <c r="A1856" s="17">
        <v>1854</v>
      </c>
      <c r="B1856" s="25">
        <v>5.0794520547945208</v>
      </c>
      <c r="C1856" s="90">
        <v>2.796957283150657E-2</v>
      </c>
      <c r="D1856" s="25">
        <v>0.86756043473183053</v>
      </c>
      <c r="W1856" s="17"/>
      <c r="AD1856" s="17"/>
    </row>
    <row r="1857" spans="1:30">
      <c r="A1857" s="17">
        <v>1855</v>
      </c>
      <c r="B1857" s="25">
        <v>5.0821917808219181</v>
      </c>
      <c r="C1857" s="90">
        <v>2.7968659080871136E-2</v>
      </c>
      <c r="D1857" s="25">
        <v>0.86749798554563662</v>
      </c>
      <c r="W1857" s="17"/>
      <c r="AD1857" s="17"/>
    </row>
    <row r="1858" spans="1:30">
      <c r="A1858" s="17">
        <v>1856</v>
      </c>
      <c r="B1858" s="25">
        <v>5.0849315068493155</v>
      </c>
      <c r="C1858" s="90">
        <v>2.7967745330235699E-2</v>
      </c>
      <c r="D1858" s="25">
        <v>0.86743554519781463</v>
      </c>
      <c r="W1858" s="17"/>
      <c r="AD1858" s="17"/>
    </row>
    <row r="1859" spans="1:30">
      <c r="A1859" s="17">
        <v>1857</v>
      </c>
      <c r="B1859" s="25">
        <v>5.087671232876712</v>
      </c>
      <c r="C1859" s="90">
        <v>2.7966831579600265E-2</v>
      </c>
      <c r="D1859" s="25">
        <v>0.86737311368710313</v>
      </c>
      <c r="W1859" s="17"/>
      <c r="AD1859" s="17"/>
    </row>
    <row r="1860" spans="1:30">
      <c r="A1860" s="17">
        <v>1858</v>
      </c>
      <c r="B1860" s="25">
        <v>5.0904109589041093</v>
      </c>
      <c r="C1860" s="90">
        <v>2.7965917828964831E-2</v>
      </c>
      <c r="D1860" s="25">
        <v>0.86731069101224079</v>
      </c>
    </row>
    <row r="1861" spans="1:30">
      <c r="A1861" s="17">
        <v>1859</v>
      </c>
      <c r="B1861" s="25">
        <v>5.0931506849315067</v>
      </c>
      <c r="C1861" s="90">
        <v>2.7965004078329397E-2</v>
      </c>
      <c r="D1861" s="25">
        <v>0.86724827717196684</v>
      </c>
    </row>
    <row r="1862" spans="1:30">
      <c r="A1862" s="17">
        <v>1860</v>
      </c>
      <c r="B1862" s="25">
        <v>5.095890410958904</v>
      </c>
      <c r="C1862" s="90">
        <v>2.7964090327693963E-2</v>
      </c>
      <c r="D1862" s="25">
        <v>0.86718587216502052</v>
      </c>
    </row>
    <row r="1863" spans="1:30">
      <c r="A1863" s="17">
        <v>1861</v>
      </c>
      <c r="B1863" s="25">
        <v>5.0986301369863014</v>
      </c>
      <c r="C1863" s="90">
        <v>2.7963176577058529E-2</v>
      </c>
      <c r="D1863" s="25">
        <v>0.86712347599014117</v>
      </c>
    </row>
    <row r="1864" spans="1:30">
      <c r="A1864" s="17">
        <v>1862</v>
      </c>
      <c r="B1864" s="25">
        <v>5.1013698630136988</v>
      </c>
      <c r="C1864" s="90">
        <v>2.7962262826423091E-2</v>
      </c>
      <c r="D1864" s="25">
        <v>0.86706108864606879</v>
      </c>
    </row>
    <row r="1865" spans="1:30">
      <c r="A1865" s="17">
        <v>1863</v>
      </c>
      <c r="B1865" s="25">
        <v>5.1041095890410961</v>
      </c>
      <c r="C1865" s="90">
        <v>2.7961349075787657E-2</v>
      </c>
      <c r="D1865" s="25">
        <v>0.86699871013154306</v>
      </c>
    </row>
    <row r="1866" spans="1:30">
      <c r="A1866" s="17">
        <v>1864</v>
      </c>
      <c r="B1866" s="25">
        <v>5.1068493150684935</v>
      </c>
      <c r="C1866" s="90">
        <v>2.7960435325152223E-2</v>
      </c>
      <c r="D1866" s="25">
        <v>0.86693634044530421</v>
      </c>
    </row>
    <row r="1867" spans="1:30">
      <c r="A1867" s="17">
        <v>1865</v>
      </c>
      <c r="B1867" s="25">
        <v>5.1095890410958908</v>
      </c>
      <c r="C1867" s="90">
        <v>2.7959521574516789E-2</v>
      </c>
      <c r="D1867" s="25">
        <v>0.86687397958609269</v>
      </c>
    </row>
    <row r="1868" spans="1:30">
      <c r="A1868" s="17">
        <v>1866</v>
      </c>
      <c r="B1868" s="25">
        <v>5.1123287671232873</v>
      </c>
      <c r="C1868" s="90">
        <v>2.7958607823881355E-2</v>
      </c>
      <c r="D1868" s="25">
        <v>0.86681162755264907</v>
      </c>
    </row>
    <row r="1869" spans="1:30">
      <c r="A1869" s="17">
        <v>1867</v>
      </c>
      <c r="B1869" s="25">
        <v>5.1150684931506847</v>
      </c>
      <c r="C1869" s="90">
        <v>2.7957694073245921E-2</v>
      </c>
      <c r="D1869" s="25">
        <v>0.86674928434371423</v>
      </c>
    </row>
    <row r="1870" spans="1:30">
      <c r="A1870" s="17">
        <v>1868</v>
      </c>
      <c r="B1870" s="25">
        <v>5.117808219178082</v>
      </c>
      <c r="C1870" s="90">
        <v>2.7956780322610484E-2</v>
      </c>
      <c r="D1870" s="25">
        <v>0.86668694995802908</v>
      </c>
    </row>
    <row r="1871" spans="1:30">
      <c r="A1871" s="17">
        <v>1869</v>
      </c>
      <c r="B1871" s="25">
        <v>5.1205479452054794</v>
      </c>
      <c r="C1871" s="90">
        <v>2.795586657197505E-2</v>
      </c>
      <c r="D1871" s="25">
        <v>0.86662462439433507</v>
      </c>
    </row>
    <row r="1872" spans="1:30">
      <c r="A1872" s="17">
        <v>1870</v>
      </c>
      <c r="B1872" s="25">
        <v>5.1232876712328768</v>
      </c>
      <c r="C1872" s="90">
        <v>2.7954952821339616E-2</v>
      </c>
      <c r="D1872" s="25">
        <v>0.86656230765137365</v>
      </c>
    </row>
    <row r="1873" spans="1:4">
      <c r="A1873" s="17">
        <v>1871</v>
      </c>
      <c r="B1873" s="25">
        <v>5.1260273972602741</v>
      </c>
      <c r="C1873" s="90">
        <v>2.7954039070704182E-2</v>
      </c>
      <c r="D1873" s="25">
        <v>0.86649999972788649</v>
      </c>
    </row>
    <row r="1874" spans="1:4">
      <c r="A1874" s="17">
        <v>1872</v>
      </c>
      <c r="B1874" s="25">
        <v>5.1287671232876715</v>
      </c>
      <c r="C1874" s="90">
        <v>2.7953125320068748E-2</v>
      </c>
      <c r="D1874" s="25">
        <v>0.8664377006226156</v>
      </c>
    </row>
    <row r="1875" spans="1:4">
      <c r="A1875" s="17">
        <v>1873</v>
      </c>
      <c r="B1875" s="25">
        <v>5.1315068493150688</v>
      </c>
      <c r="C1875" s="90">
        <v>2.7952211569433314E-2</v>
      </c>
      <c r="D1875" s="25">
        <v>0.8663754103343031</v>
      </c>
    </row>
    <row r="1876" spans="1:4">
      <c r="A1876" s="17">
        <v>1874</v>
      </c>
      <c r="B1876" s="25">
        <v>5.1342465753424653</v>
      </c>
      <c r="C1876" s="90">
        <v>2.795129781879788E-2</v>
      </c>
      <c r="D1876" s="25">
        <v>0.86631312886169143</v>
      </c>
    </row>
    <row r="1877" spans="1:4">
      <c r="A1877" s="17">
        <v>1875</v>
      </c>
      <c r="B1877" s="25">
        <v>5.1369863013698627</v>
      </c>
      <c r="C1877" s="90">
        <v>2.7950384068162443E-2</v>
      </c>
      <c r="D1877" s="25">
        <v>0.86625085620352327</v>
      </c>
    </row>
    <row r="1878" spans="1:4">
      <c r="A1878" s="17">
        <v>1876</v>
      </c>
      <c r="B1878" s="25">
        <v>5.13972602739726</v>
      </c>
      <c r="C1878" s="90">
        <v>2.7949470317527009E-2</v>
      </c>
      <c r="D1878" s="25">
        <v>0.86618859235854129</v>
      </c>
    </row>
    <row r="1879" spans="1:4">
      <c r="A1879" s="17">
        <v>1877</v>
      </c>
      <c r="B1879" s="25">
        <v>5.1424657534246574</v>
      </c>
      <c r="C1879" s="90">
        <v>2.7948556566891575E-2</v>
      </c>
      <c r="D1879" s="25">
        <v>0.8661263373254886</v>
      </c>
    </row>
    <row r="1880" spans="1:4">
      <c r="A1880" s="17">
        <v>1878</v>
      </c>
      <c r="B1880" s="25">
        <v>5.1452054794520548</v>
      </c>
      <c r="C1880" s="90">
        <v>2.7947642816256141E-2</v>
      </c>
      <c r="D1880" s="25">
        <v>0.86606409110310856</v>
      </c>
    </row>
    <row r="1881" spans="1:4">
      <c r="A1881" s="17">
        <v>1879</v>
      </c>
      <c r="B1881" s="25">
        <v>5.1479452054794521</v>
      </c>
      <c r="C1881" s="90">
        <v>2.7946729065620707E-2</v>
      </c>
      <c r="D1881" s="25">
        <v>0.8660018536901446</v>
      </c>
    </row>
    <row r="1882" spans="1:4">
      <c r="A1882" s="17">
        <v>1880</v>
      </c>
      <c r="B1882" s="25">
        <v>5.1506849315068495</v>
      </c>
      <c r="C1882" s="90">
        <v>2.7945815314985273E-2</v>
      </c>
      <c r="D1882" s="25">
        <v>0.8659396250853405</v>
      </c>
    </row>
    <row r="1883" spans="1:4">
      <c r="A1883" s="17">
        <v>1881</v>
      </c>
      <c r="B1883" s="25">
        <v>5.1534246575342468</v>
      </c>
      <c r="C1883" s="90">
        <v>2.7944901564349835E-2</v>
      </c>
      <c r="D1883" s="25">
        <v>0.86587740528744017</v>
      </c>
    </row>
    <row r="1884" spans="1:4">
      <c r="A1884" s="17">
        <v>1882</v>
      </c>
      <c r="B1884" s="25">
        <v>5.1561643835616442</v>
      </c>
      <c r="C1884" s="90">
        <v>2.7943987813714401E-2</v>
      </c>
      <c r="D1884" s="25">
        <v>0.86581519429518794</v>
      </c>
    </row>
    <row r="1885" spans="1:4">
      <c r="A1885" s="17">
        <v>1883</v>
      </c>
      <c r="B1885" s="25">
        <v>5.1589041095890407</v>
      </c>
      <c r="C1885" s="90">
        <v>2.7943074063078967E-2</v>
      </c>
      <c r="D1885" s="25">
        <v>0.86575299210732803</v>
      </c>
    </row>
    <row r="1886" spans="1:4">
      <c r="A1886" s="17">
        <v>1884</v>
      </c>
      <c r="B1886" s="25">
        <v>5.161643835616438</v>
      </c>
      <c r="C1886" s="90">
        <v>2.7942160312443533E-2</v>
      </c>
      <c r="D1886" s="25">
        <v>0.86569079872260501</v>
      </c>
    </row>
    <row r="1887" spans="1:4">
      <c r="A1887" s="17">
        <v>1885</v>
      </c>
      <c r="B1887" s="25">
        <v>5.1643835616438354</v>
      </c>
      <c r="C1887" s="90">
        <v>2.7941246561808099E-2</v>
      </c>
      <c r="D1887" s="25">
        <v>0.86562861413976389</v>
      </c>
    </row>
    <row r="1888" spans="1:4">
      <c r="A1888" s="17">
        <v>1886</v>
      </c>
      <c r="B1888" s="25">
        <v>5.1671232876712327</v>
      </c>
      <c r="C1888" s="90">
        <v>2.7940332811172666E-2</v>
      </c>
      <c r="D1888" s="25">
        <v>0.86556643835754976</v>
      </c>
    </row>
    <row r="1889" spans="1:4">
      <c r="A1889" s="17">
        <v>1887</v>
      </c>
      <c r="B1889" s="25">
        <v>5.1698630136986301</v>
      </c>
      <c r="C1889" s="90">
        <v>2.7939419060537228E-2</v>
      </c>
      <c r="D1889" s="25">
        <v>0.86550427137470776</v>
      </c>
    </row>
    <row r="1890" spans="1:4">
      <c r="A1890" s="17">
        <v>1888</v>
      </c>
      <c r="B1890" s="25">
        <v>5.1726027397260275</v>
      </c>
      <c r="C1890" s="90">
        <v>2.7938505309901794E-2</v>
      </c>
      <c r="D1890" s="25">
        <v>0.86544211318998343</v>
      </c>
    </row>
    <row r="1891" spans="1:4">
      <c r="A1891" s="17">
        <v>1889</v>
      </c>
      <c r="B1891" s="25">
        <v>5.1753424657534248</v>
      </c>
      <c r="C1891" s="90">
        <v>2.793759155926636E-2</v>
      </c>
      <c r="D1891" s="25">
        <v>0.86537996380212245</v>
      </c>
    </row>
    <row r="1892" spans="1:4">
      <c r="A1892" s="17">
        <v>1890</v>
      </c>
      <c r="B1892" s="25">
        <v>5.1780821917808222</v>
      </c>
      <c r="C1892" s="90">
        <v>2.7936677808630926E-2</v>
      </c>
      <c r="D1892" s="25">
        <v>0.86531782320987094</v>
      </c>
    </row>
    <row r="1893" spans="1:4">
      <c r="A1893" s="17">
        <v>1891</v>
      </c>
      <c r="B1893" s="25">
        <v>5.1808219178082195</v>
      </c>
      <c r="C1893" s="90">
        <v>2.7935764057995492E-2</v>
      </c>
      <c r="D1893" s="25">
        <v>0.865255691411975</v>
      </c>
    </row>
    <row r="1894" spans="1:4">
      <c r="A1894" s="17">
        <v>1892</v>
      </c>
      <c r="B1894" s="25">
        <v>5.183561643835616</v>
      </c>
      <c r="C1894" s="90">
        <v>2.7934850307360058E-2</v>
      </c>
      <c r="D1894" s="25">
        <v>0.86519356840718098</v>
      </c>
    </row>
    <row r="1895" spans="1:4">
      <c r="A1895" s="17">
        <v>1893</v>
      </c>
      <c r="B1895" s="25">
        <v>5.1863013698630134</v>
      </c>
      <c r="C1895" s="90">
        <v>2.7933936556724624E-2</v>
      </c>
      <c r="D1895" s="25">
        <v>0.86513145419423554</v>
      </c>
    </row>
    <row r="1896" spans="1:4">
      <c r="A1896" s="17">
        <v>1894</v>
      </c>
      <c r="B1896" s="25">
        <v>5.1890410958904107</v>
      </c>
      <c r="C1896" s="90">
        <v>2.7933022806089187E-2</v>
      </c>
      <c r="D1896" s="25">
        <v>0.86506934877188557</v>
      </c>
    </row>
    <row r="1897" spans="1:4">
      <c r="A1897" s="17">
        <v>1895</v>
      </c>
      <c r="B1897" s="25">
        <v>5.1917808219178081</v>
      </c>
      <c r="C1897" s="90">
        <v>2.7932109055453753E-2</v>
      </c>
      <c r="D1897" s="25">
        <v>0.86500725213887797</v>
      </c>
    </row>
    <row r="1898" spans="1:4">
      <c r="A1898" s="17">
        <v>1896</v>
      </c>
      <c r="B1898" s="25">
        <v>5.1945205479452055</v>
      </c>
      <c r="C1898" s="90">
        <v>2.7931195304818319E-2</v>
      </c>
      <c r="D1898" s="25">
        <v>0.86494516429396029</v>
      </c>
    </row>
    <row r="1899" spans="1:4">
      <c r="A1899" s="17">
        <v>1897</v>
      </c>
      <c r="B1899" s="25">
        <v>5.1972602739726028</v>
      </c>
      <c r="C1899" s="90">
        <v>2.7930281554182885E-2</v>
      </c>
      <c r="D1899" s="25">
        <v>0.86488308523587976</v>
      </c>
    </row>
    <row r="1900" spans="1:4">
      <c r="A1900" s="17">
        <v>1898</v>
      </c>
      <c r="B1900" s="25">
        <v>5.2</v>
      </c>
      <c r="C1900" s="90">
        <v>2.7929367803547451E-2</v>
      </c>
      <c r="D1900" s="25">
        <v>0.86482101496338426</v>
      </c>
    </row>
    <row r="1901" spans="1:4">
      <c r="A1901" s="17">
        <v>1899</v>
      </c>
      <c r="B1901" s="25">
        <v>5.2027397260273975</v>
      </c>
      <c r="C1901" s="90">
        <v>2.7928454052912017E-2</v>
      </c>
      <c r="D1901" s="25">
        <v>0.86475895347522169</v>
      </c>
    </row>
    <row r="1902" spans="1:4">
      <c r="A1902" s="17">
        <v>1900</v>
      </c>
      <c r="B1902" s="25">
        <v>5.2054794520547949</v>
      </c>
      <c r="C1902" s="90">
        <v>2.7927540302276579E-2</v>
      </c>
      <c r="D1902" s="25">
        <v>0.86469690077014028</v>
      </c>
    </row>
    <row r="1903" spans="1:4">
      <c r="A1903" s="17">
        <v>1901</v>
      </c>
      <c r="B1903" s="25">
        <v>5.2082191780821914</v>
      </c>
      <c r="C1903" s="90">
        <v>2.7926626551641145E-2</v>
      </c>
      <c r="D1903" s="25">
        <v>0.86463485684688846</v>
      </c>
    </row>
    <row r="1904" spans="1:4">
      <c r="A1904" s="17">
        <v>1902</v>
      </c>
      <c r="B1904" s="25">
        <v>5.2109589041095887</v>
      </c>
      <c r="C1904" s="90">
        <v>2.7925712801005712E-2</v>
      </c>
      <c r="D1904" s="25">
        <v>0.86457282170421468</v>
      </c>
    </row>
    <row r="1905" spans="1:4">
      <c r="A1905" s="17">
        <v>1903</v>
      </c>
      <c r="B1905" s="25">
        <v>5.2136986301369861</v>
      </c>
      <c r="C1905" s="90">
        <v>2.7924799050370278E-2</v>
      </c>
      <c r="D1905" s="25">
        <v>0.86451079534086794</v>
      </c>
    </row>
    <row r="1906" spans="1:4">
      <c r="A1906" s="17">
        <v>1904</v>
      </c>
      <c r="B1906" s="25">
        <v>5.2164383561643834</v>
      </c>
      <c r="C1906" s="90">
        <v>2.7923885299734844E-2</v>
      </c>
      <c r="D1906" s="25">
        <v>0.86444877775559725</v>
      </c>
    </row>
    <row r="1907" spans="1:4">
      <c r="A1907" s="17">
        <v>1905</v>
      </c>
      <c r="B1907" s="25">
        <v>5.2191780821917808</v>
      </c>
      <c r="C1907" s="90">
        <v>2.792297154909941E-2</v>
      </c>
      <c r="D1907" s="25">
        <v>0.86438676894715183</v>
      </c>
    </row>
    <row r="1908" spans="1:4">
      <c r="A1908" s="17">
        <v>1906</v>
      </c>
      <c r="B1908" s="25">
        <v>5.2219178082191782</v>
      </c>
      <c r="C1908" s="90">
        <v>2.7922057798463972E-2</v>
      </c>
      <c r="D1908" s="25">
        <v>0.86432476891428123</v>
      </c>
    </row>
    <row r="1909" spans="1:4">
      <c r="A1909" s="17">
        <v>1907</v>
      </c>
      <c r="B1909" s="25">
        <v>5.2246575342465755</v>
      </c>
      <c r="C1909" s="90">
        <v>2.7921144047828538E-2</v>
      </c>
      <c r="D1909" s="25">
        <v>0.86426277765573523</v>
      </c>
    </row>
    <row r="1910" spans="1:4">
      <c r="A1910" s="17">
        <v>1908</v>
      </c>
      <c r="B1910" s="25">
        <v>5.2273972602739729</v>
      </c>
      <c r="C1910" s="90">
        <v>2.7920230297193104E-2</v>
      </c>
      <c r="D1910" s="25">
        <v>0.86420079517026371</v>
      </c>
    </row>
    <row r="1911" spans="1:4">
      <c r="A1911" s="17">
        <v>1909</v>
      </c>
      <c r="B1911" s="25">
        <v>5.2301369863013702</v>
      </c>
      <c r="C1911" s="90">
        <v>2.791931654655767E-2</v>
      </c>
      <c r="D1911" s="25">
        <v>0.86413882145661691</v>
      </c>
    </row>
    <row r="1912" spans="1:4">
      <c r="A1912" s="17">
        <v>1910</v>
      </c>
      <c r="B1912" s="25">
        <v>5.2328767123287667</v>
      </c>
      <c r="C1912" s="90">
        <v>2.7918402795922236E-2</v>
      </c>
      <c r="D1912" s="25">
        <v>0.86407685651354504</v>
      </c>
    </row>
    <row r="1913" spans="1:4">
      <c r="A1913" s="17">
        <v>1911</v>
      </c>
      <c r="B1913" s="25">
        <v>5.2356164383561641</v>
      </c>
      <c r="C1913" s="90">
        <v>2.7917489045286802E-2</v>
      </c>
      <c r="D1913" s="25">
        <v>0.86401490033979889</v>
      </c>
    </row>
    <row r="1914" spans="1:4">
      <c r="A1914" s="17">
        <v>1912</v>
      </c>
      <c r="B1914" s="25">
        <v>5.2383561643835614</v>
      </c>
      <c r="C1914" s="90">
        <v>2.7916575294651365E-2</v>
      </c>
      <c r="D1914" s="25">
        <v>0.86395295293412933</v>
      </c>
    </row>
    <row r="1915" spans="1:4">
      <c r="A1915" s="17">
        <v>1913</v>
      </c>
      <c r="B1915" s="25">
        <v>5.2410958904109588</v>
      </c>
      <c r="C1915" s="90">
        <v>2.7915661544015931E-2</v>
      </c>
      <c r="D1915" s="25">
        <v>0.86389101429528725</v>
      </c>
    </row>
    <row r="1916" spans="1:4">
      <c r="A1916" s="17">
        <v>1914</v>
      </c>
      <c r="B1916" s="25">
        <v>5.2438356164383562</v>
      </c>
      <c r="C1916" s="90">
        <v>2.7914747793380497E-2</v>
      </c>
      <c r="D1916" s="25">
        <v>0.863829084422024</v>
      </c>
    </row>
    <row r="1917" spans="1:4">
      <c r="A1917" s="17">
        <v>1915</v>
      </c>
      <c r="B1917" s="25">
        <v>5.2465753424657535</v>
      </c>
      <c r="C1917" s="90">
        <v>2.7913834042745063E-2</v>
      </c>
      <c r="D1917" s="25">
        <v>0.863767163313091</v>
      </c>
    </row>
    <row r="1918" spans="1:4">
      <c r="A1918" s="17">
        <v>1916</v>
      </c>
      <c r="B1918" s="25">
        <v>5.2493150684931509</v>
      </c>
      <c r="C1918" s="90">
        <v>2.7912920292109629E-2</v>
      </c>
      <c r="D1918" s="25">
        <v>0.86370525096724005</v>
      </c>
    </row>
    <row r="1919" spans="1:4">
      <c r="A1919" s="17">
        <v>1917</v>
      </c>
      <c r="B1919" s="25">
        <v>5.2520547945205482</v>
      </c>
      <c r="C1919" s="90">
        <v>2.7912006541474195E-2</v>
      </c>
      <c r="D1919" s="25">
        <v>0.86364334738322313</v>
      </c>
    </row>
    <row r="1920" spans="1:4">
      <c r="A1920" s="17">
        <v>1918</v>
      </c>
      <c r="B1920" s="25">
        <v>5.2547945205479456</v>
      </c>
      <c r="C1920" s="90">
        <v>2.7911092790838761E-2</v>
      </c>
      <c r="D1920" s="25">
        <v>0.86358145255979235</v>
      </c>
    </row>
    <row r="1921" spans="1:4">
      <c r="A1921" s="17">
        <v>1919</v>
      </c>
      <c r="B1921" s="25">
        <v>5.2575342465753421</v>
      </c>
      <c r="C1921" s="90">
        <v>2.7910179040203324E-2</v>
      </c>
      <c r="D1921" s="25">
        <v>0.86351956649570005</v>
      </c>
    </row>
    <row r="1922" spans="1:4">
      <c r="A1922" s="17">
        <v>1920</v>
      </c>
      <c r="B1922" s="25">
        <v>5.2602739726027394</v>
      </c>
      <c r="C1922" s="90">
        <v>2.790926528956789E-2</v>
      </c>
      <c r="D1922" s="25">
        <v>0.8634576891896989</v>
      </c>
    </row>
    <row r="1923" spans="1:4">
      <c r="A1923" s="17">
        <v>1921</v>
      </c>
      <c r="B1923" s="25">
        <v>5.2630136986301368</v>
      </c>
      <c r="C1923" s="90">
        <v>2.7908351538932456E-2</v>
      </c>
      <c r="D1923" s="25">
        <v>0.86339582064054166</v>
      </c>
    </row>
    <row r="1924" spans="1:4">
      <c r="A1924" s="17">
        <v>1922</v>
      </c>
      <c r="B1924" s="25">
        <v>5.2657534246575342</v>
      </c>
      <c r="C1924" s="90">
        <v>2.7907437788297022E-2</v>
      </c>
      <c r="D1924" s="25">
        <v>0.86333396084698133</v>
      </c>
    </row>
    <row r="1925" spans="1:4">
      <c r="A1925" s="17">
        <v>1923</v>
      </c>
      <c r="B1925" s="25">
        <v>5.2684931506849315</v>
      </c>
      <c r="C1925" s="90">
        <v>2.7906524037661588E-2</v>
      </c>
      <c r="D1925" s="25">
        <v>0.86327210980777125</v>
      </c>
    </row>
    <row r="1926" spans="1:4">
      <c r="A1926" s="17">
        <v>1924</v>
      </c>
      <c r="B1926" s="25">
        <v>5.2712328767123289</v>
      </c>
      <c r="C1926" s="90">
        <v>2.7905610287026154E-2</v>
      </c>
      <c r="D1926" s="25">
        <v>0.86321026752166496</v>
      </c>
    </row>
    <row r="1927" spans="1:4">
      <c r="A1927" s="17">
        <v>1925</v>
      </c>
      <c r="B1927" s="25">
        <v>5.2739726027397262</v>
      </c>
      <c r="C1927" s="90">
        <v>2.7904696536390716E-2</v>
      </c>
      <c r="D1927" s="25">
        <v>0.86314843398741614</v>
      </c>
    </row>
    <row r="1928" spans="1:4">
      <c r="A1928" s="17">
        <v>1926</v>
      </c>
      <c r="B1928" s="25">
        <v>5.2767123287671236</v>
      </c>
      <c r="C1928" s="90">
        <v>2.7903782785755282E-2</v>
      </c>
      <c r="D1928" s="25">
        <v>0.86308660920377855</v>
      </c>
    </row>
    <row r="1929" spans="1:4">
      <c r="A1929" s="17">
        <v>1927</v>
      </c>
      <c r="B1929" s="25">
        <v>5.279452054794521</v>
      </c>
      <c r="C1929" s="90">
        <v>2.7902869035119848E-2</v>
      </c>
      <c r="D1929" s="25">
        <v>0.86302479316950653</v>
      </c>
    </row>
    <row r="1930" spans="1:4">
      <c r="A1930" s="17">
        <v>1928</v>
      </c>
      <c r="B1930" s="25">
        <v>5.2821917808219174</v>
      </c>
      <c r="C1930" s="90">
        <v>2.7901955284484414E-2</v>
      </c>
      <c r="D1930" s="25">
        <v>0.86296298588335441</v>
      </c>
    </row>
    <row r="1931" spans="1:4">
      <c r="A1931" s="17">
        <v>1929</v>
      </c>
      <c r="B1931" s="25">
        <v>5.2849315068493148</v>
      </c>
      <c r="C1931" s="90">
        <v>2.790104153384898E-2</v>
      </c>
      <c r="D1931" s="25">
        <v>0.86290118734407673</v>
      </c>
    </row>
    <row r="1932" spans="1:4">
      <c r="A1932" s="17">
        <v>1930</v>
      </c>
      <c r="B1932" s="25">
        <v>5.2876712328767121</v>
      </c>
      <c r="C1932" s="90">
        <v>2.7900127783213546E-2</v>
      </c>
      <c r="D1932" s="25">
        <v>0.86283939755042838</v>
      </c>
    </row>
    <row r="1933" spans="1:4">
      <c r="A1933" s="17">
        <v>1931</v>
      </c>
      <c r="B1933" s="25">
        <v>5.2904109589041095</v>
      </c>
      <c r="C1933" s="90">
        <v>2.7899214032578109E-2</v>
      </c>
      <c r="D1933" s="25">
        <v>0.86277761650116414</v>
      </c>
    </row>
    <row r="1934" spans="1:4">
      <c r="A1934" s="17">
        <v>1932</v>
      </c>
      <c r="B1934" s="25">
        <v>5.2931506849315069</v>
      </c>
      <c r="C1934" s="90">
        <v>2.7898300281942675E-2</v>
      </c>
      <c r="D1934" s="25">
        <v>0.86271584419503955</v>
      </c>
    </row>
    <row r="1935" spans="1:4">
      <c r="A1935" s="17">
        <v>1933</v>
      </c>
      <c r="B1935" s="25">
        <v>5.2958904109589042</v>
      </c>
      <c r="C1935" s="90">
        <v>2.7897386531307241E-2</v>
      </c>
      <c r="D1935" s="25">
        <v>0.86265408063081006</v>
      </c>
    </row>
    <row r="1936" spans="1:4">
      <c r="A1936" s="17">
        <v>1934</v>
      </c>
      <c r="B1936" s="25">
        <v>5.2986301369863016</v>
      </c>
      <c r="C1936" s="90">
        <v>2.7896472780671807E-2</v>
      </c>
      <c r="D1936" s="25">
        <v>0.86259232580723111</v>
      </c>
    </row>
    <row r="1937" spans="1:4">
      <c r="A1937" s="17">
        <v>1935</v>
      </c>
      <c r="B1937" s="25">
        <v>5.3013698630136989</v>
      </c>
      <c r="C1937" s="90">
        <v>2.7895559030036373E-2</v>
      </c>
      <c r="D1937" s="25">
        <v>0.86253057972305891</v>
      </c>
    </row>
    <row r="1938" spans="1:4">
      <c r="A1938" s="17">
        <v>1936</v>
      </c>
      <c r="B1938" s="25">
        <v>5.3041095890410963</v>
      </c>
      <c r="C1938" s="90">
        <v>2.7894645279400939E-2</v>
      </c>
      <c r="D1938" s="25">
        <v>0.86246884237704935</v>
      </c>
    </row>
    <row r="1939" spans="1:4">
      <c r="A1939" s="17">
        <v>1937</v>
      </c>
      <c r="B1939" s="25">
        <v>5.3068493150684928</v>
      </c>
      <c r="C1939" s="90">
        <v>2.7893731528765505E-2</v>
      </c>
      <c r="D1939" s="25">
        <v>0.86240711376795898</v>
      </c>
    </row>
    <row r="1940" spans="1:4">
      <c r="A1940" s="17">
        <v>1938</v>
      </c>
      <c r="B1940" s="25">
        <v>5.3095890410958901</v>
      </c>
      <c r="C1940" s="90">
        <v>2.7892817778130068E-2</v>
      </c>
      <c r="D1940" s="25">
        <v>0.86234539389454412</v>
      </c>
    </row>
    <row r="1941" spans="1:4">
      <c r="A1941" s="17">
        <v>1939</v>
      </c>
      <c r="B1941" s="25">
        <v>5.3123287671232875</v>
      </c>
      <c r="C1941" s="90">
        <v>2.7891904027494634E-2</v>
      </c>
      <c r="D1941" s="25">
        <v>0.86228368275556189</v>
      </c>
    </row>
    <row r="1942" spans="1:4">
      <c r="A1942" s="17">
        <v>1940</v>
      </c>
      <c r="B1942" s="25">
        <v>5.3150684931506849</v>
      </c>
      <c r="C1942" s="90">
        <v>2.78909902768592E-2</v>
      </c>
      <c r="D1942" s="25">
        <v>0.86222198034976905</v>
      </c>
    </row>
    <row r="1943" spans="1:4">
      <c r="A1943" s="17">
        <v>1941</v>
      </c>
      <c r="B1943" s="25">
        <v>5.3178082191780822</v>
      </c>
      <c r="C1943" s="90">
        <v>2.7890076526223766E-2</v>
      </c>
      <c r="D1943" s="25">
        <v>0.86216028667592293</v>
      </c>
    </row>
    <row r="1944" spans="1:4">
      <c r="A1944" s="17">
        <v>1942</v>
      </c>
      <c r="B1944" s="25">
        <v>5.3205479452054796</v>
      </c>
      <c r="C1944" s="90">
        <v>2.7889162775588332E-2</v>
      </c>
      <c r="D1944" s="25">
        <v>0.86209860173278097</v>
      </c>
    </row>
    <row r="1945" spans="1:4">
      <c r="A1945" s="17">
        <v>1943</v>
      </c>
      <c r="B1945" s="25">
        <v>5.3232876712328769</v>
      </c>
      <c r="C1945" s="90">
        <v>2.7888249024952898E-2</v>
      </c>
      <c r="D1945" s="25">
        <v>0.86203692551910072</v>
      </c>
    </row>
    <row r="1946" spans="1:4">
      <c r="A1946" s="17">
        <v>1944</v>
      </c>
      <c r="B1946" s="25">
        <v>5.3260273972602743</v>
      </c>
      <c r="C1946" s="90">
        <v>2.788733527431746E-2</v>
      </c>
      <c r="D1946" s="25">
        <v>0.86197525803364039</v>
      </c>
    </row>
    <row r="1947" spans="1:4">
      <c r="A1947" s="17">
        <v>1945</v>
      </c>
      <c r="B1947" s="25">
        <v>5.3287671232876717</v>
      </c>
      <c r="C1947" s="90">
        <v>2.7886421523682026E-2</v>
      </c>
      <c r="D1947" s="25">
        <v>0.86191359927515776</v>
      </c>
    </row>
    <row r="1948" spans="1:4">
      <c r="A1948" s="17">
        <v>1946</v>
      </c>
      <c r="B1948" s="25">
        <v>5.3315068493150681</v>
      </c>
      <c r="C1948" s="90">
        <v>2.7885507773046592E-2</v>
      </c>
      <c r="D1948" s="25">
        <v>0.86185194924241137</v>
      </c>
    </row>
    <row r="1949" spans="1:4">
      <c r="A1949" s="17">
        <v>1947</v>
      </c>
      <c r="B1949" s="25">
        <v>5.3342465753424655</v>
      </c>
      <c r="C1949" s="90">
        <v>2.7884594022411158E-2</v>
      </c>
      <c r="D1949" s="25">
        <v>0.86179030793415956</v>
      </c>
    </row>
    <row r="1950" spans="1:4">
      <c r="A1950" s="17">
        <v>1948</v>
      </c>
      <c r="B1950" s="25">
        <v>5.3369863013698629</v>
      </c>
      <c r="C1950" s="90">
        <v>2.7883680271775724E-2</v>
      </c>
      <c r="D1950" s="25">
        <v>0.86172867534916131</v>
      </c>
    </row>
    <row r="1951" spans="1:4">
      <c r="A1951" s="17">
        <v>1949</v>
      </c>
      <c r="B1951" s="25">
        <v>5.3397260273972602</v>
      </c>
      <c r="C1951" s="90">
        <v>2.788276652114029E-2</v>
      </c>
      <c r="D1951" s="25">
        <v>0.86166705148617551</v>
      </c>
    </row>
    <row r="1952" spans="1:4">
      <c r="A1952" s="17">
        <v>1950</v>
      </c>
      <c r="B1952" s="25">
        <v>5.3424657534246576</v>
      </c>
      <c r="C1952" s="90">
        <v>2.7881852770504853E-2</v>
      </c>
      <c r="D1952" s="25">
        <v>0.86160543634396147</v>
      </c>
    </row>
    <row r="1953" spans="1:4">
      <c r="A1953" s="17">
        <v>1951</v>
      </c>
      <c r="B1953" s="25">
        <v>5.3452054794520549</v>
      </c>
      <c r="C1953" s="90">
        <v>2.7880939019869419E-2</v>
      </c>
      <c r="D1953" s="25">
        <v>0.86154382992127854</v>
      </c>
    </row>
    <row r="1954" spans="1:4">
      <c r="A1954" s="17">
        <v>1952</v>
      </c>
      <c r="B1954" s="25">
        <v>5.3479452054794523</v>
      </c>
      <c r="C1954" s="90">
        <v>2.7880025269233985E-2</v>
      </c>
      <c r="D1954" s="25">
        <v>0.86148223221688636</v>
      </c>
    </row>
    <row r="1955" spans="1:4">
      <c r="A1955" s="17">
        <v>1953</v>
      </c>
      <c r="B1955" s="25">
        <v>5.3506849315068497</v>
      </c>
      <c r="C1955" s="90">
        <v>2.7879111518598551E-2</v>
      </c>
      <c r="D1955" s="25">
        <v>0.8614206432295447</v>
      </c>
    </row>
    <row r="1956" spans="1:4">
      <c r="A1956" s="17">
        <v>1954</v>
      </c>
      <c r="B1956" s="25">
        <v>5.353424657534247</v>
      </c>
      <c r="C1956" s="90">
        <v>2.7878197767963117E-2</v>
      </c>
      <c r="D1956" s="25">
        <v>0.8613590629580139</v>
      </c>
    </row>
    <row r="1957" spans="1:4">
      <c r="A1957" s="17">
        <v>1955</v>
      </c>
      <c r="B1957" s="25">
        <v>5.3561643835616435</v>
      </c>
      <c r="C1957" s="90">
        <v>2.7877284017327683E-2</v>
      </c>
      <c r="D1957" s="25">
        <v>0.86129749140105416</v>
      </c>
    </row>
    <row r="1958" spans="1:4">
      <c r="A1958" s="17">
        <v>1956</v>
      </c>
      <c r="B1958" s="25">
        <v>5.3589041095890408</v>
      </c>
      <c r="C1958" s="90">
        <v>2.7876370266692249E-2</v>
      </c>
      <c r="D1958" s="25">
        <v>0.86123592855742592</v>
      </c>
    </row>
    <row r="1959" spans="1:4">
      <c r="A1959" s="17">
        <v>1957</v>
      </c>
      <c r="B1959" s="25">
        <v>5.3616438356164382</v>
      </c>
      <c r="C1959" s="90">
        <v>2.7875456516056812E-2</v>
      </c>
      <c r="D1959" s="25">
        <v>0.86117437442588995</v>
      </c>
    </row>
    <row r="1960" spans="1:4">
      <c r="A1960" s="17">
        <v>1958</v>
      </c>
      <c r="B1960" s="25">
        <v>5.3643835616438356</v>
      </c>
      <c r="C1960" s="90">
        <v>2.7874542765421378E-2</v>
      </c>
      <c r="D1960" s="25">
        <v>0.86111282900520736</v>
      </c>
    </row>
    <row r="1961" spans="1:4">
      <c r="A1961" s="17">
        <v>1959</v>
      </c>
      <c r="B1961" s="25">
        <v>5.3671232876712329</v>
      </c>
      <c r="C1961" s="90">
        <v>2.7873629014785944E-2</v>
      </c>
      <c r="D1961" s="25">
        <v>0.86105129229413913</v>
      </c>
    </row>
    <row r="1962" spans="1:4">
      <c r="A1962" s="17">
        <v>1960</v>
      </c>
      <c r="B1962" s="25">
        <v>5.3698630136986303</v>
      </c>
      <c r="C1962" s="90">
        <v>2.787271526415051E-2</v>
      </c>
      <c r="D1962" s="25">
        <v>0.86098976429144691</v>
      </c>
    </row>
    <row r="1963" spans="1:4">
      <c r="A1963" s="17">
        <v>1961</v>
      </c>
      <c r="B1963" s="25">
        <v>5.3726027397260276</v>
      </c>
      <c r="C1963" s="90">
        <v>2.7871801513515076E-2</v>
      </c>
      <c r="D1963" s="25">
        <v>0.86092824499589204</v>
      </c>
    </row>
    <row r="1964" spans="1:4">
      <c r="A1964" s="17">
        <v>1962</v>
      </c>
      <c r="B1964" s="25">
        <v>5.375342465753425</v>
      </c>
      <c r="C1964" s="90">
        <v>2.7870887762879642E-2</v>
      </c>
      <c r="D1964" s="25">
        <v>0.86086673440623662</v>
      </c>
    </row>
    <row r="1965" spans="1:4">
      <c r="A1965" s="17">
        <v>1963</v>
      </c>
      <c r="B1965" s="25">
        <v>5.3780821917808215</v>
      </c>
      <c r="C1965" s="90">
        <v>2.7869974012244204E-2</v>
      </c>
      <c r="D1965" s="25">
        <v>0.86080523252124264</v>
      </c>
    </row>
    <row r="1966" spans="1:4">
      <c r="A1966" s="17">
        <v>1964</v>
      </c>
      <c r="B1966" s="25">
        <v>5.3808219178082188</v>
      </c>
      <c r="C1966" s="90">
        <v>2.786906026160877E-2</v>
      </c>
      <c r="D1966" s="25">
        <v>0.8607437393396723</v>
      </c>
    </row>
    <row r="1967" spans="1:4">
      <c r="A1967" s="17">
        <v>1965</v>
      </c>
      <c r="B1967" s="25">
        <v>5.3835616438356162</v>
      </c>
      <c r="C1967" s="90">
        <v>2.7868146510973336E-2</v>
      </c>
      <c r="D1967" s="25">
        <v>0.86068225486028815</v>
      </c>
    </row>
    <row r="1968" spans="1:4">
      <c r="A1968" s="17">
        <v>1966</v>
      </c>
      <c r="B1968" s="25">
        <v>5.3863013698630136</v>
      </c>
      <c r="C1968" s="90">
        <v>2.7867232760337902E-2</v>
      </c>
      <c r="D1968" s="25">
        <v>0.86062077908185286</v>
      </c>
    </row>
    <row r="1969" spans="1:4">
      <c r="A1969" s="17">
        <v>1967</v>
      </c>
      <c r="B1969" s="25">
        <v>5.3890410958904109</v>
      </c>
      <c r="C1969" s="90">
        <v>2.7866319009702469E-2</v>
      </c>
      <c r="D1969" s="25">
        <v>0.86055931200312952</v>
      </c>
    </row>
    <row r="1970" spans="1:4">
      <c r="A1970" s="17">
        <v>1968</v>
      </c>
      <c r="B1970" s="25">
        <v>5.3917808219178083</v>
      </c>
      <c r="C1970" s="90">
        <v>2.7865405259067035E-2</v>
      </c>
      <c r="D1970" s="25">
        <v>0.86049785362288123</v>
      </c>
    </row>
    <row r="1971" spans="1:4">
      <c r="A1971" s="17">
        <v>1969</v>
      </c>
      <c r="B1971" s="25">
        <v>5.3945205479452056</v>
      </c>
      <c r="C1971" s="90">
        <v>2.7864491508431597E-2</v>
      </c>
      <c r="D1971" s="25">
        <v>0.8604364039398712</v>
      </c>
    </row>
    <row r="1972" spans="1:4">
      <c r="A1972" s="17">
        <v>1970</v>
      </c>
      <c r="B1972" s="25">
        <v>5.397260273972603</v>
      </c>
      <c r="C1972" s="90">
        <v>2.7863577757796163E-2</v>
      </c>
      <c r="D1972" s="25">
        <v>0.8603749629528632</v>
      </c>
    </row>
    <row r="1973" spans="1:4">
      <c r="A1973" s="17">
        <v>1971</v>
      </c>
      <c r="B1973" s="25">
        <v>5.4</v>
      </c>
      <c r="C1973" s="90">
        <v>2.7862664007160729E-2</v>
      </c>
      <c r="D1973" s="25">
        <v>0.86031353066062111</v>
      </c>
    </row>
    <row r="1974" spans="1:4">
      <c r="A1974" s="17">
        <v>1972</v>
      </c>
      <c r="B1974" s="25">
        <v>5.4027397260273968</v>
      </c>
      <c r="C1974" s="90">
        <v>2.7861750256525295E-2</v>
      </c>
      <c r="D1974" s="25">
        <v>0.8602521070619088</v>
      </c>
    </row>
    <row r="1975" spans="1:4">
      <c r="A1975" s="17">
        <v>1973</v>
      </c>
      <c r="B1975" s="25">
        <v>5.4054794520547942</v>
      </c>
      <c r="C1975" s="90">
        <v>2.7860836505889861E-2</v>
      </c>
      <c r="D1975" s="25">
        <v>0.8601906921554906</v>
      </c>
    </row>
    <row r="1976" spans="1:4">
      <c r="A1976" s="17">
        <v>1974</v>
      </c>
      <c r="B1976" s="25">
        <v>5.4082191780821915</v>
      </c>
      <c r="C1976" s="90">
        <v>2.7859922755254427E-2</v>
      </c>
      <c r="D1976" s="25">
        <v>0.86012928594013094</v>
      </c>
    </row>
    <row r="1977" spans="1:4">
      <c r="A1977" s="17">
        <v>1975</v>
      </c>
      <c r="B1977" s="25">
        <v>5.4109589041095889</v>
      </c>
      <c r="C1977" s="90">
        <v>2.785900900461899E-2</v>
      </c>
      <c r="D1977" s="25">
        <v>0.86006788841459458</v>
      </c>
    </row>
    <row r="1978" spans="1:4">
      <c r="A1978" s="17">
        <v>1976</v>
      </c>
      <c r="B1978" s="25">
        <v>5.4136986301369863</v>
      </c>
      <c r="C1978" s="90">
        <v>2.7858095253983556E-2</v>
      </c>
      <c r="D1978" s="25">
        <v>0.86000649957764641</v>
      </c>
    </row>
    <row r="1979" spans="1:4">
      <c r="A1979" s="17">
        <v>1977</v>
      </c>
      <c r="B1979" s="25">
        <v>5.4164383561643836</v>
      </c>
      <c r="C1979" s="90">
        <v>2.7857181503348122E-2</v>
      </c>
      <c r="D1979" s="25">
        <v>0.85994511942805152</v>
      </c>
    </row>
    <row r="1980" spans="1:4">
      <c r="A1980" s="17">
        <v>1978</v>
      </c>
      <c r="B1980" s="25">
        <v>5.419178082191781</v>
      </c>
      <c r="C1980" s="90">
        <v>2.7856267752712688E-2</v>
      </c>
      <c r="D1980" s="25">
        <v>0.85988374796457534</v>
      </c>
    </row>
    <row r="1981" spans="1:4">
      <c r="A1981" s="17">
        <v>1979</v>
      </c>
      <c r="B1981" s="25">
        <v>5.4219178082191783</v>
      </c>
      <c r="C1981" s="90">
        <v>2.7855354002077254E-2</v>
      </c>
      <c r="D1981" s="25">
        <v>0.85982238518598331</v>
      </c>
    </row>
    <row r="1982" spans="1:4">
      <c r="A1982" s="17">
        <v>1980</v>
      </c>
      <c r="B1982" s="25">
        <v>5.4246575342465757</v>
      </c>
      <c r="C1982" s="90">
        <v>2.785444025144182E-2</v>
      </c>
      <c r="D1982" s="25">
        <v>0.85976103109104129</v>
      </c>
    </row>
    <row r="1983" spans="1:4">
      <c r="A1983" s="17">
        <v>1981</v>
      </c>
      <c r="B1983" s="25">
        <v>5.4273972602739722</v>
      </c>
      <c r="C1983" s="90">
        <v>2.7853526500806386E-2</v>
      </c>
      <c r="D1983" s="25">
        <v>0.85969968567851529</v>
      </c>
    </row>
    <row r="1984" spans="1:4">
      <c r="A1984" s="17">
        <v>1982</v>
      </c>
      <c r="B1984" s="25">
        <v>5.4301369863013695</v>
      </c>
      <c r="C1984" s="90">
        <v>2.7852612750170948E-2</v>
      </c>
      <c r="D1984" s="25">
        <v>0.8596383489471715</v>
      </c>
    </row>
    <row r="1985" spans="1:4">
      <c r="A1985" s="17">
        <v>1983</v>
      </c>
      <c r="B1985" s="25">
        <v>5.4328767123287669</v>
      </c>
      <c r="C1985" s="90">
        <v>2.7851698999535515E-2</v>
      </c>
      <c r="D1985" s="25">
        <v>0.85957702089577637</v>
      </c>
    </row>
    <row r="1986" spans="1:4">
      <c r="A1986" s="17">
        <v>1984</v>
      </c>
      <c r="B1986" s="25">
        <v>5.4356164383561643</v>
      </c>
      <c r="C1986" s="90">
        <v>2.7850785248900081E-2</v>
      </c>
      <c r="D1986" s="25">
        <v>0.85951570152309664</v>
      </c>
    </row>
    <row r="1987" spans="1:4">
      <c r="A1987" s="17">
        <v>1985</v>
      </c>
      <c r="B1987" s="25">
        <v>5.4383561643835616</v>
      </c>
      <c r="C1987" s="90">
        <v>2.7849871498264647E-2</v>
      </c>
      <c r="D1987" s="25">
        <v>0.85945439082789898</v>
      </c>
    </row>
    <row r="1988" spans="1:4">
      <c r="A1988" s="17">
        <v>1986</v>
      </c>
      <c r="B1988" s="25">
        <v>5.441095890410959</v>
      </c>
      <c r="C1988" s="90">
        <v>2.7848957747629213E-2</v>
      </c>
      <c r="D1988" s="25">
        <v>0.85939308880895071</v>
      </c>
    </row>
    <row r="1989" spans="1:4">
      <c r="A1989" s="17">
        <v>1987</v>
      </c>
      <c r="B1989" s="25">
        <v>5.4438356164383563</v>
      </c>
      <c r="C1989" s="90">
        <v>2.7848043996993779E-2</v>
      </c>
      <c r="D1989" s="25">
        <v>0.85933179546501914</v>
      </c>
    </row>
    <row r="1990" spans="1:4">
      <c r="A1990" s="17">
        <v>1988</v>
      </c>
      <c r="B1990" s="25">
        <v>5.4465753424657537</v>
      </c>
      <c r="C1990" s="90">
        <v>2.7847130246358341E-2</v>
      </c>
      <c r="D1990" s="25">
        <v>0.8592705107948716</v>
      </c>
    </row>
    <row r="1991" spans="1:4">
      <c r="A1991" s="17">
        <v>1989</v>
      </c>
      <c r="B1991" s="25">
        <v>5.4493150684931511</v>
      </c>
      <c r="C1991" s="90">
        <v>2.7846216495722907E-2</v>
      </c>
      <c r="D1991" s="25">
        <v>0.85920923479727596</v>
      </c>
    </row>
    <row r="1992" spans="1:4">
      <c r="A1992" s="17">
        <v>1990</v>
      </c>
      <c r="B1992" s="25">
        <v>5.4520547945205475</v>
      </c>
      <c r="C1992" s="90">
        <v>2.7845302745087473E-2</v>
      </c>
      <c r="D1992" s="25">
        <v>0.85914796747100031</v>
      </c>
    </row>
    <row r="1993" spans="1:4">
      <c r="A1993" s="17">
        <v>1991</v>
      </c>
      <c r="B1993" s="25">
        <v>5.4547945205479449</v>
      </c>
      <c r="C1993" s="90">
        <v>2.7844388994452039E-2</v>
      </c>
      <c r="D1993" s="25">
        <v>0.85908670881481253</v>
      </c>
    </row>
    <row r="1994" spans="1:4">
      <c r="A1994" s="17">
        <v>1992</v>
      </c>
      <c r="B1994" s="25">
        <v>5.4575342465753423</v>
      </c>
      <c r="C1994" s="90">
        <v>2.7843475243816605E-2</v>
      </c>
      <c r="D1994" s="25">
        <v>0.85902545882748127</v>
      </c>
    </row>
    <row r="1995" spans="1:4">
      <c r="A1995" s="17">
        <v>1993</v>
      </c>
      <c r="B1995" s="25">
        <v>5.4602739726027396</v>
      </c>
      <c r="C1995" s="90">
        <v>2.7842561493181171E-2</v>
      </c>
      <c r="D1995" s="25">
        <v>0.85896421750777519</v>
      </c>
    </row>
    <row r="1996" spans="1:4">
      <c r="A1996" s="17">
        <v>1994</v>
      </c>
      <c r="B1996" s="25">
        <v>5.463013698630137</v>
      </c>
      <c r="C1996" s="90">
        <v>2.7841647742545734E-2</v>
      </c>
      <c r="D1996" s="25">
        <v>0.85890298485446293</v>
      </c>
    </row>
    <row r="1997" spans="1:4">
      <c r="A1997" s="17">
        <v>1995</v>
      </c>
      <c r="B1997" s="25">
        <v>5.4657534246575343</v>
      </c>
      <c r="C1997" s="90">
        <v>2.78407339919103E-2</v>
      </c>
      <c r="D1997" s="25">
        <v>0.85884176086631359</v>
      </c>
    </row>
    <row r="1998" spans="1:4">
      <c r="A1998" s="17">
        <v>1996</v>
      </c>
      <c r="B1998" s="25">
        <v>5.4684931506849317</v>
      </c>
      <c r="C1998" s="90">
        <v>2.7839820241274866E-2</v>
      </c>
      <c r="D1998" s="25">
        <v>0.8587805455420966</v>
      </c>
    </row>
    <row r="1999" spans="1:4">
      <c r="A1999" s="17">
        <v>1997</v>
      </c>
      <c r="B1999" s="25">
        <v>5.4712328767123291</v>
      </c>
      <c r="C1999" s="90">
        <v>2.7838906490639432E-2</v>
      </c>
      <c r="D1999" s="25">
        <v>0.85871933888058127</v>
      </c>
    </row>
    <row r="2000" spans="1:4">
      <c r="A2000" s="17">
        <v>1998</v>
      </c>
      <c r="B2000" s="25">
        <v>5.4739726027397264</v>
      </c>
      <c r="C2000" s="90">
        <v>2.7837992740003998E-2</v>
      </c>
      <c r="D2000" s="25">
        <v>0.85865814088053749</v>
      </c>
    </row>
    <row r="2001" spans="1:4">
      <c r="A2001" s="17">
        <v>1999</v>
      </c>
      <c r="B2001" s="25">
        <v>5.4767123287671229</v>
      </c>
      <c r="C2001" s="90">
        <v>2.7837078989368564E-2</v>
      </c>
      <c r="D2001" s="25">
        <v>0.85859695154073501</v>
      </c>
    </row>
    <row r="2002" spans="1:4">
      <c r="A2002" s="17">
        <v>2000</v>
      </c>
      <c r="B2002" s="25">
        <v>5.4794520547945202</v>
      </c>
      <c r="C2002" s="90">
        <v>2.783616523873313E-2</v>
      </c>
      <c r="D2002" s="25">
        <v>0.85853577085994415</v>
      </c>
    </row>
    <row r="2003" spans="1:4">
      <c r="A2003" s="17">
        <v>2001</v>
      </c>
      <c r="B2003" s="25">
        <v>5.4821917808219176</v>
      </c>
      <c r="C2003" s="90">
        <v>2.7835251488097693E-2</v>
      </c>
      <c r="D2003" s="25">
        <v>0.85847459883693511</v>
      </c>
    </row>
    <row r="2004" spans="1:4">
      <c r="A2004" s="17">
        <v>2002</v>
      </c>
      <c r="B2004" s="25">
        <v>5.484931506849315</v>
      </c>
      <c r="C2004" s="90">
        <v>2.7834337737462259E-2</v>
      </c>
      <c r="D2004" s="25">
        <v>0.85841343547047866</v>
      </c>
    </row>
    <row r="2005" spans="1:4">
      <c r="A2005" s="17">
        <v>2003</v>
      </c>
      <c r="B2005" s="25">
        <v>5.4876712328767123</v>
      </c>
      <c r="C2005" s="90">
        <v>2.7833423986826825E-2</v>
      </c>
      <c r="D2005" s="25">
        <v>0.85835228075934533</v>
      </c>
    </row>
    <row r="2006" spans="1:4">
      <c r="A2006" s="17">
        <v>2004</v>
      </c>
      <c r="B2006" s="25">
        <v>5.4904109589041097</v>
      </c>
      <c r="C2006" s="90">
        <v>2.7832510236191391E-2</v>
      </c>
      <c r="D2006" s="25">
        <v>0.85829113470230645</v>
      </c>
    </row>
    <row r="2007" spans="1:4">
      <c r="A2007" s="17">
        <v>2005</v>
      </c>
      <c r="B2007" s="25">
        <v>5.493150684931507</v>
      </c>
      <c r="C2007" s="90">
        <v>2.7831596485555957E-2</v>
      </c>
      <c r="D2007" s="25">
        <v>0.85822999729813298</v>
      </c>
    </row>
    <row r="2008" spans="1:4">
      <c r="A2008" s="17">
        <v>2006</v>
      </c>
      <c r="B2008" s="25">
        <v>5.4958904109589044</v>
      </c>
      <c r="C2008" s="90">
        <v>2.7830682734920523E-2</v>
      </c>
      <c r="D2008" s="25">
        <v>0.8581688685455966</v>
      </c>
    </row>
    <row r="2009" spans="1:4">
      <c r="A2009" s="17">
        <v>2007</v>
      </c>
      <c r="B2009" s="25">
        <v>5.4986301369863018</v>
      </c>
      <c r="C2009" s="90">
        <v>2.7829768984285085E-2</v>
      </c>
      <c r="D2009" s="25">
        <v>0.85810774844346882</v>
      </c>
    </row>
    <row r="2010" spans="1:4">
      <c r="A2010" s="17">
        <v>2008</v>
      </c>
      <c r="B2010" s="25">
        <v>5.5013698630136982</v>
      </c>
      <c r="C2010" s="90">
        <v>2.7828855233649651E-2</v>
      </c>
      <c r="D2010" s="25">
        <v>0.85804663699052164</v>
      </c>
    </row>
    <row r="2011" spans="1:4">
      <c r="A2011" s="17">
        <v>2009</v>
      </c>
      <c r="B2011" s="25">
        <v>5.5041095890410956</v>
      </c>
      <c r="C2011" s="90">
        <v>2.7827941483014217E-2</v>
      </c>
      <c r="D2011" s="25">
        <v>0.85798553418552703</v>
      </c>
    </row>
    <row r="2012" spans="1:4">
      <c r="A2012" s="17">
        <v>2010</v>
      </c>
      <c r="B2012" s="25">
        <v>5.506849315068493</v>
      </c>
      <c r="C2012" s="90">
        <v>2.7827027732378783E-2</v>
      </c>
      <c r="D2012" s="25">
        <v>0.85792444002725743</v>
      </c>
    </row>
    <row r="2013" spans="1:4">
      <c r="A2013" s="17">
        <v>2011</v>
      </c>
      <c r="B2013" s="25">
        <v>5.5095890410958903</v>
      </c>
      <c r="C2013" s="90">
        <v>2.7826113981743349E-2</v>
      </c>
      <c r="D2013" s="25">
        <v>0.85786335451448537</v>
      </c>
    </row>
    <row r="2014" spans="1:4">
      <c r="A2014" s="17">
        <v>2012</v>
      </c>
      <c r="B2014" s="25">
        <v>5.5123287671232877</v>
      </c>
      <c r="C2014" s="90">
        <v>2.7825200231107915E-2</v>
      </c>
      <c r="D2014" s="25">
        <v>0.85780227764598349</v>
      </c>
    </row>
    <row r="2015" spans="1:4">
      <c r="A2015" s="17">
        <v>2013</v>
      </c>
      <c r="B2015" s="25">
        <v>5.515068493150685</v>
      </c>
      <c r="C2015" s="90">
        <v>2.7824286480472478E-2</v>
      </c>
      <c r="D2015" s="25">
        <v>0.85774120942052501</v>
      </c>
    </row>
    <row r="2016" spans="1:4">
      <c r="A2016" s="17">
        <v>2014</v>
      </c>
      <c r="B2016" s="25">
        <v>5.5178082191780824</v>
      </c>
      <c r="C2016" s="90">
        <v>2.7823372729837044E-2</v>
      </c>
      <c r="D2016" s="25">
        <v>0.8576801498368829</v>
      </c>
    </row>
    <row r="2017" spans="1:4">
      <c r="A2017" s="17">
        <v>2015</v>
      </c>
      <c r="B2017" s="25">
        <v>5.5205479452054798</v>
      </c>
      <c r="C2017" s="90">
        <v>2.782245897920161E-2</v>
      </c>
      <c r="D2017" s="25">
        <v>0.85761909889383059</v>
      </c>
    </row>
    <row r="2018" spans="1:4">
      <c r="A2018" s="17">
        <v>2016</v>
      </c>
      <c r="B2018" s="25">
        <v>5.5232876712328771</v>
      </c>
      <c r="C2018" s="90">
        <v>2.7821545228566176E-2</v>
      </c>
      <c r="D2018" s="25">
        <v>0.85755805659014173</v>
      </c>
    </row>
    <row r="2019" spans="1:4">
      <c r="A2019" s="17">
        <v>2017</v>
      </c>
      <c r="B2019" s="25">
        <v>5.5260273972602736</v>
      </c>
      <c r="C2019" s="90">
        <v>2.7820631477930742E-2</v>
      </c>
      <c r="D2019" s="25">
        <v>0.85749702292459029</v>
      </c>
    </row>
    <row r="2020" spans="1:4">
      <c r="A2020" s="17">
        <v>2018</v>
      </c>
      <c r="B2020" s="25">
        <v>5.5287671232876709</v>
      </c>
      <c r="C2020" s="90">
        <v>2.7819717727295308E-2</v>
      </c>
      <c r="D2020" s="25">
        <v>0.85743599789595004</v>
      </c>
    </row>
    <row r="2021" spans="1:4">
      <c r="A2021" s="17">
        <v>2019</v>
      </c>
      <c r="B2021" s="25">
        <v>5.5315068493150683</v>
      </c>
      <c r="C2021" s="90">
        <v>2.7818803976659871E-2</v>
      </c>
      <c r="D2021" s="25">
        <v>0.85737498150299563</v>
      </c>
    </row>
    <row r="2022" spans="1:4">
      <c r="A2022" s="17">
        <v>2020</v>
      </c>
      <c r="B2022" s="25">
        <v>5.5342465753424657</v>
      </c>
      <c r="C2022" s="90">
        <v>2.7817890226024437E-2</v>
      </c>
      <c r="D2022" s="25">
        <v>0.85731397374450125</v>
      </c>
    </row>
    <row r="2023" spans="1:4">
      <c r="A2023" s="17">
        <v>2021</v>
      </c>
      <c r="B2023" s="25">
        <v>5.536986301369863</v>
      </c>
      <c r="C2023" s="90">
        <v>2.7816976475389003E-2</v>
      </c>
      <c r="D2023" s="25">
        <v>0.85725297461924177</v>
      </c>
    </row>
    <row r="2024" spans="1:4">
      <c r="A2024" s="17">
        <v>2022</v>
      </c>
      <c r="B2024" s="25">
        <v>5.5397260273972604</v>
      </c>
      <c r="C2024" s="90">
        <v>2.7816062724753569E-2</v>
      </c>
      <c r="D2024" s="25">
        <v>0.85719198412599207</v>
      </c>
    </row>
    <row r="2025" spans="1:4">
      <c r="A2025" s="17">
        <v>2023</v>
      </c>
      <c r="B2025" s="25">
        <v>5.5424657534246577</v>
      </c>
      <c r="C2025" s="90">
        <v>2.7815148974118135E-2</v>
      </c>
      <c r="D2025" s="25">
        <v>0.85713100226352723</v>
      </c>
    </row>
    <row r="2026" spans="1:4">
      <c r="A2026" s="17">
        <v>2024</v>
      </c>
      <c r="B2026" s="25">
        <v>5.5452054794520551</v>
      </c>
      <c r="C2026" s="90">
        <v>2.7814235223482701E-2</v>
      </c>
      <c r="D2026" s="25">
        <v>0.85707002903062268</v>
      </c>
    </row>
    <row r="2027" spans="1:4">
      <c r="A2027" s="17">
        <v>2025</v>
      </c>
      <c r="B2027" s="25">
        <v>5.5479452054794525</v>
      </c>
      <c r="C2027" s="90">
        <v>2.7813321472847267E-2</v>
      </c>
      <c r="D2027" s="25">
        <v>0.85700906442605407</v>
      </c>
    </row>
    <row r="2028" spans="1:4">
      <c r="A2028" s="17">
        <v>2026</v>
      </c>
      <c r="B2028" s="25">
        <v>5.5506849315068489</v>
      </c>
      <c r="C2028" s="90">
        <v>2.7812407722211829E-2</v>
      </c>
      <c r="D2028" s="25">
        <v>0.85694810844859715</v>
      </c>
    </row>
    <row r="2029" spans="1:4">
      <c r="A2029" s="17">
        <v>2027</v>
      </c>
      <c r="B2029" s="25">
        <v>5.5534246575342463</v>
      </c>
      <c r="C2029" s="90">
        <v>2.7811493971576395E-2</v>
      </c>
      <c r="D2029" s="25">
        <v>0.85688716109702778</v>
      </c>
    </row>
    <row r="2030" spans="1:4">
      <c r="A2030" s="17">
        <v>2028</v>
      </c>
      <c r="B2030" s="25">
        <v>5.5561643835616437</v>
      </c>
      <c r="C2030" s="90">
        <v>2.7810580220940961E-2</v>
      </c>
      <c r="D2030" s="25">
        <v>0.8568262223701224</v>
      </c>
    </row>
    <row r="2031" spans="1:4">
      <c r="A2031" s="17">
        <v>2029</v>
      </c>
      <c r="B2031" s="25">
        <v>5.558904109589041</v>
      </c>
      <c r="C2031" s="90">
        <v>2.7809666470305527E-2</v>
      </c>
      <c r="D2031" s="25">
        <v>0.85676529226665732</v>
      </c>
    </row>
    <row r="2032" spans="1:4">
      <c r="A2032" s="17">
        <v>2030</v>
      </c>
      <c r="B2032" s="25">
        <v>5.5616438356164384</v>
      </c>
      <c r="C2032" s="90">
        <v>2.7808752719670093E-2</v>
      </c>
      <c r="D2032" s="25">
        <v>0.85670437078540917</v>
      </c>
    </row>
    <row r="2033" spans="1:4">
      <c r="A2033" s="17">
        <v>2031</v>
      </c>
      <c r="B2033" s="25">
        <v>5.5643835616438357</v>
      </c>
      <c r="C2033" s="90">
        <v>2.7807838969034659E-2</v>
      </c>
      <c r="D2033" s="25">
        <v>0.85664345792515495</v>
      </c>
    </row>
    <row r="2034" spans="1:4">
      <c r="A2034" s="17">
        <v>2032</v>
      </c>
      <c r="B2034" s="25">
        <v>5.5671232876712331</v>
      </c>
      <c r="C2034" s="90">
        <v>2.7806925218399222E-2</v>
      </c>
      <c r="D2034" s="25">
        <v>0.85658255368467173</v>
      </c>
    </row>
    <row r="2035" spans="1:4">
      <c r="A2035" s="17">
        <v>2033</v>
      </c>
      <c r="B2035" s="25">
        <v>5.5698630136986305</v>
      </c>
      <c r="C2035" s="90">
        <v>2.7806011467763788E-2</v>
      </c>
      <c r="D2035" s="25">
        <v>0.85652165806273683</v>
      </c>
    </row>
    <row r="2036" spans="1:4">
      <c r="A2036" s="17">
        <v>2034</v>
      </c>
      <c r="B2036" s="25">
        <v>5.5726027397260278</v>
      </c>
      <c r="C2036" s="90">
        <v>2.7805097717128354E-2</v>
      </c>
      <c r="D2036" s="25">
        <v>0.85646077105812768</v>
      </c>
    </row>
    <row r="2037" spans="1:4">
      <c r="A2037" s="17">
        <v>2035</v>
      </c>
      <c r="B2037" s="25">
        <v>5.5753424657534243</v>
      </c>
      <c r="C2037" s="90">
        <v>2.780418396649292E-2</v>
      </c>
      <c r="D2037" s="25">
        <v>0.85639989266962213</v>
      </c>
    </row>
    <row r="2038" spans="1:4">
      <c r="A2038" s="17">
        <v>2036</v>
      </c>
      <c r="B2038" s="25">
        <v>5.5780821917808217</v>
      </c>
      <c r="C2038" s="90">
        <v>2.7803270215857486E-2</v>
      </c>
      <c r="D2038" s="25">
        <v>0.85633902289599806</v>
      </c>
    </row>
    <row r="2039" spans="1:4">
      <c r="A2039" s="17">
        <v>2037</v>
      </c>
      <c r="B2039" s="25">
        <v>5.580821917808219</v>
      </c>
      <c r="C2039" s="90">
        <v>2.7802356465222052E-2</v>
      </c>
      <c r="D2039" s="25">
        <v>0.85627816173603366</v>
      </c>
    </row>
    <row r="2040" spans="1:4">
      <c r="A2040" s="17">
        <v>2038</v>
      </c>
      <c r="B2040" s="25">
        <v>5.5835616438356164</v>
      </c>
      <c r="C2040" s="90">
        <v>2.7801442714586615E-2</v>
      </c>
      <c r="D2040" s="25">
        <v>0.85621730918850736</v>
      </c>
    </row>
    <row r="2041" spans="1:4">
      <c r="A2041" s="17">
        <v>2039</v>
      </c>
      <c r="B2041" s="25">
        <v>5.5863013698630137</v>
      </c>
      <c r="C2041" s="90">
        <v>2.7800528963951181E-2</v>
      </c>
      <c r="D2041" s="25">
        <v>0.85615646525219768</v>
      </c>
    </row>
    <row r="2042" spans="1:4">
      <c r="A2042" s="17">
        <v>2040</v>
      </c>
      <c r="B2042" s="25">
        <v>5.5890410958904111</v>
      </c>
      <c r="C2042" s="90">
        <v>2.7799615213315747E-2</v>
      </c>
      <c r="D2042" s="25">
        <v>0.85609562992588351</v>
      </c>
    </row>
    <row r="2043" spans="1:4">
      <c r="A2043" s="17">
        <v>2041</v>
      </c>
      <c r="B2043" s="25">
        <v>5.5917808219178085</v>
      </c>
      <c r="C2043" s="90">
        <v>2.7798701462680313E-2</v>
      </c>
      <c r="D2043" s="25">
        <v>0.85603480320834391</v>
      </c>
    </row>
    <row r="2044" spans="1:4">
      <c r="A2044" s="17">
        <v>2042</v>
      </c>
      <c r="B2044" s="25">
        <v>5.5945205479452058</v>
      </c>
      <c r="C2044" s="90">
        <v>2.7797787712044879E-2</v>
      </c>
      <c r="D2044" s="25">
        <v>0.8559739850983582</v>
      </c>
    </row>
    <row r="2045" spans="1:4">
      <c r="A2045" s="17">
        <v>2043</v>
      </c>
      <c r="B2045" s="25">
        <v>5.5972602739726032</v>
      </c>
      <c r="C2045" s="90">
        <v>2.7796873961409445E-2</v>
      </c>
      <c r="D2045" s="25">
        <v>0.8559131755947057</v>
      </c>
    </row>
    <row r="2046" spans="1:4">
      <c r="A2046" s="17">
        <v>2044</v>
      </c>
      <c r="B2046" s="25">
        <v>5.6</v>
      </c>
      <c r="C2046" s="90">
        <v>2.7795960210774011E-2</v>
      </c>
      <c r="D2046" s="25">
        <v>0.85585237469616615</v>
      </c>
    </row>
    <row r="2047" spans="1:4">
      <c r="A2047" s="17">
        <v>2045</v>
      </c>
      <c r="B2047" s="25">
        <v>5.602739726027397</v>
      </c>
      <c r="C2047" s="90">
        <v>2.7795046460138573E-2</v>
      </c>
      <c r="D2047" s="25">
        <v>0.85579158240151953</v>
      </c>
    </row>
    <row r="2048" spans="1:4">
      <c r="A2048" s="17">
        <v>2046</v>
      </c>
      <c r="B2048" s="25">
        <v>5.6054794520547944</v>
      </c>
      <c r="C2048" s="90">
        <v>2.7794132709503139E-2</v>
      </c>
      <c r="D2048" s="25">
        <v>0.85573079870954583</v>
      </c>
    </row>
    <row r="2049" spans="1:4">
      <c r="A2049" s="17">
        <v>2047</v>
      </c>
      <c r="B2049" s="25">
        <v>5.6082191780821917</v>
      </c>
      <c r="C2049" s="90">
        <v>2.7793218958867705E-2</v>
      </c>
      <c r="D2049" s="25">
        <v>0.85567002361902544</v>
      </c>
    </row>
    <row r="2050" spans="1:4">
      <c r="A2050" s="17">
        <v>2048</v>
      </c>
      <c r="B2050" s="25">
        <v>5.6109589041095891</v>
      </c>
      <c r="C2050" s="90">
        <v>2.7792305208232271E-2</v>
      </c>
      <c r="D2050" s="25">
        <v>0.85560925712873903</v>
      </c>
    </row>
    <row r="2051" spans="1:4">
      <c r="A2051" s="17">
        <v>2049</v>
      </c>
      <c r="B2051" s="25">
        <v>5.6136986301369864</v>
      </c>
      <c r="C2051" s="90">
        <v>2.7791391457596838E-2</v>
      </c>
      <c r="D2051" s="25">
        <v>0.85554849923746712</v>
      </c>
    </row>
    <row r="2052" spans="1:4">
      <c r="A2052" s="17">
        <v>2050</v>
      </c>
      <c r="B2052" s="25">
        <v>5.6164383561643838</v>
      </c>
      <c r="C2052" s="90">
        <v>2.7790477706961404E-2</v>
      </c>
      <c r="D2052" s="25">
        <v>0.85548774994399102</v>
      </c>
    </row>
    <row r="2053" spans="1:4">
      <c r="A2053" s="17">
        <v>2051</v>
      </c>
      <c r="B2053" s="25">
        <v>5.6191780821917812</v>
      </c>
      <c r="C2053" s="90">
        <v>2.7789563956325966E-2</v>
      </c>
      <c r="D2053" s="25">
        <v>0.85542700924709159</v>
      </c>
    </row>
    <row r="2054" spans="1:4">
      <c r="A2054" s="17">
        <v>2052</v>
      </c>
      <c r="B2054" s="25">
        <v>5.6219178082191785</v>
      </c>
      <c r="C2054" s="90">
        <v>2.7788650205690532E-2</v>
      </c>
      <c r="D2054" s="25">
        <v>0.85536627714555047</v>
      </c>
    </row>
    <row r="2055" spans="1:4">
      <c r="A2055" s="17">
        <v>2053</v>
      </c>
      <c r="B2055" s="25">
        <v>5.624657534246575</v>
      </c>
      <c r="C2055" s="90">
        <v>2.7787736455055098E-2</v>
      </c>
      <c r="D2055" s="25">
        <v>0.8553055536381492</v>
      </c>
    </row>
    <row r="2056" spans="1:4">
      <c r="A2056" s="17">
        <v>2054</v>
      </c>
      <c r="B2056" s="25">
        <v>5.6273972602739724</v>
      </c>
      <c r="C2056" s="90">
        <v>2.7786822704419664E-2</v>
      </c>
      <c r="D2056" s="25">
        <v>0.85524483872366963</v>
      </c>
    </row>
    <row r="2057" spans="1:4">
      <c r="A2057" s="17">
        <v>2055</v>
      </c>
      <c r="B2057" s="25">
        <v>5.6301369863013697</v>
      </c>
      <c r="C2057" s="90">
        <v>2.778590895378423E-2</v>
      </c>
      <c r="D2057" s="25">
        <v>0.85518413240089386</v>
      </c>
    </row>
    <row r="2058" spans="1:4">
      <c r="A2058" s="17">
        <v>2056</v>
      </c>
      <c r="B2058" s="25">
        <v>5.6328767123287671</v>
      </c>
      <c r="C2058" s="90">
        <v>2.7784995203148796E-2</v>
      </c>
      <c r="D2058" s="25">
        <v>0.85512343466860419</v>
      </c>
    </row>
    <row r="2059" spans="1:4">
      <c r="A2059" s="17">
        <v>2057</v>
      </c>
      <c r="B2059" s="25">
        <v>5.6356164383561644</v>
      </c>
      <c r="C2059" s="90">
        <v>2.7784081452513359E-2</v>
      </c>
      <c r="D2059" s="25">
        <v>0.85506274552558303</v>
      </c>
    </row>
    <row r="2060" spans="1:4">
      <c r="A2060" s="17">
        <v>2058</v>
      </c>
      <c r="B2060" s="25">
        <v>5.6383561643835618</v>
      </c>
      <c r="C2060" s="90">
        <v>2.7783167701877925E-2</v>
      </c>
      <c r="D2060" s="25">
        <v>0.85500206497061304</v>
      </c>
    </row>
    <row r="2061" spans="1:4">
      <c r="A2061" s="17">
        <v>2059</v>
      </c>
      <c r="B2061" s="25">
        <v>5.6410958904109592</v>
      </c>
      <c r="C2061" s="90">
        <v>2.7782253951242491E-2</v>
      </c>
      <c r="D2061" s="25">
        <v>0.85494139300247729</v>
      </c>
    </row>
    <row r="2062" spans="1:4">
      <c r="A2062" s="17">
        <v>2060</v>
      </c>
      <c r="B2062" s="25">
        <v>5.6438356164383565</v>
      </c>
      <c r="C2062" s="90">
        <v>2.7781340200607057E-2</v>
      </c>
      <c r="D2062" s="25">
        <v>0.85488072961995887</v>
      </c>
    </row>
    <row r="2063" spans="1:4">
      <c r="A2063" s="17">
        <v>2061</v>
      </c>
      <c r="B2063" s="25">
        <v>5.646575342465753</v>
      </c>
      <c r="C2063" s="90">
        <v>2.7780426449971623E-2</v>
      </c>
      <c r="D2063" s="25">
        <v>0.85482007482184108</v>
      </c>
    </row>
    <row r="2064" spans="1:4">
      <c r="A2064" s="17">
        <v>2062</v>
      </c>
      <c r="B2064" s="25">
        <v>5.6493150684931503</v>
      </c>
      <c r="C2064" s="90">
        <v>2.7779512699336189E-2</v>
      </c>
      <c r="D2064" s="25">
        <v>0.85475942860690757</v>
      </c>
    </row>
    <row r="2065" spans="1:4">
      <c r="A2065" s="17">
        <v>2063</v>
      </c>
      <c r="B2065" s="25">
        <v>5.6520547945205477</v>
      </c>
      <c r="C2065" s="90">
        <v>2.7778598948700751E-2</v>
      </c>
      <c r="D2065" s="25">
        <v>0.85469879097394208</v>
      </c>
    </row>
    <row r="2066" spans="1:4">
      <c r="A2066" s="17">
        <v>2064</v>
      </c>
      <c r="B2066" s="25">
        <v>5.6547945205479451</v>
      </c>
      <c r="C2066" s="90">
        <v>2.7777685198065317E-2</v>
      </c>
      <c r="D2066" s="25">
        <v>0.85463816192172859</v>
      </c>
    </row>
    <row r="2067" spans="1:4">
      <c r="A2067" s="17">
        <v>2065</v>
      </c>
      <c r="B2067" s="25">
        <v>5.6575342465753424</v>
      </c>
      <c r="C2067" s="90">
        <v>2.7776771447429884E-2</v>
      </c>
      <c r="D2067" s="25">
        <v>0.8545775414490514</v>
      </c>
    </row>
    <row r="2068" spans="1:4">
      <c r="A2068" s="17">
        <v>2066</v>
      </c>
      <c r="B2068" s="25">
        <v>5.6602739726027398</v>
      </c>
      <c r="C2068" s="90">
        <v>2.777585769679445E-2</v>
      </c>
      <c r="D2068" s="25">
        <v>0.85451692955469483</v>
      </c>
    </row>
    <row r="2069" spans="1:4">
      <c r="A2069" s="17">
        <v>2067</v>
      </c>
      <c r="B2069" s="25">
        <v>5.6630136986301371</v>
      </c>
      <c r="C2069" s="90">
        <v>2.7774943946159016E-2</v>
      </c>
      <c r="D2069" s="25">
        <v>0.8544563262374435</v>
      </c>
    </row>
    <row r="2070" spans="1:4">
      <c r="A2070" s="17">
        <v>2068</v>
      </c>
      <c r="B2070" s="25">
        <v>5.6657534246575345</v>
      </c>
      <c r="C2070" s="90">
        <v>2.7774030195523582E-2</v>
      </c>
      <c r="D2070" s="25">
        <v>0.85439573149608239</v>
      </c>
    </row>
    <row r="2071" spans="1:4">
      <c r="A2071" s="17">
        <v>2069</v>
      </c>
      <c r="B2071" s="25">
        <v>5.6684931506849319</v>
      </c>
      <c r="C2071" s="90">
        <v>2.7773116444888148E-2</v>
      </c>
      <c r="D2071" s="25">
        <v>0.85433514532939658</v>
      </c>
    </row>
    <row r="2072" spans="1:4">
      <c r="A2072" s="17">
        <v>2070</v>
      </c>
      <c r="B2072" s="25">
        <v>5.6712328767123283</v>
      </c>
      <c r="C2072" s="90">
        <v>2.777220269425271E-2</v>
      </c>
      <c r="D2072" s="25">
        <v>0.85427456773617128</v>
      </c>
    </row>
    <row r="2073" spans="1:4">
      <c r="A2073" s="17">
        <v>2071</v>
      </c>
      <c r="B2073" s="25">
        <v>5.6739726027397257</v>
      </c>
      <c r="C2073" s="90">
        <v>2.7771288943617276E-2</v>
      </c>
      <c r="D2073" s="25">
        <v>0.85421399871519188</v>
      </c>
    </row>
    <row r="2074" spans="1:4">
      <c r="A2074" s="17">
        <v>2072</v>
      </c>
      <c r="B2074" s="25">
        <v>5.6767123287671231</v>
      </c>
      <c r="C2074" s="90">
        <v>2.7770375192981842E-2</v>
      </c>
      <c r="D2074" s="25">
        <v>0.85415343826524437</v>
      </c>
    </row>
    <row r="2075" spans="1:4">
      <c r="A2075" s="17">
        <v>2073</v>
      </c>
      <c r="B2075" s="25">
        <v>5.6794520547945204</v>
      </c>
      <c r="C2075" s="90">
        <v>2.7769461442346408E-2</v>
      </c>
      <c r="D2075" s="25">
        <v>0.8540928863851146</v>
      </c>
    </row>
    <row r="2076" spans="1:4">
      <c r="A2076" s="17">
        <v>2074</v>
      </c>
      <c r="B2076" s="25">
        <v>5.6821917808219178</v>
      </c>
      <c r="C2076" s="90">
        <v>2.7768547691710974E-2</v>
      </c>
      <c r="D2076" s="25">
        <v>0.85403234307358855</v>
      </c>
    </row>
    <row r="2077" spans="1:4">
      <c r="A2077" s="17">
        <v>2075</v>
      </c>
      <c r="B2077" s="25">
        <v>5.6849315068493151</v>
      </c>
      <c r="C2077" s="90">
        <v>2.776763394107554E-2</v>
      </c>
      <c r="D2077" s="25">
        <v>0.85397180832945274</v>
      </c>
    </row>
    <row r="2078" spans="1:4">
      <c r="A2078" s="17">
        <v>2076</v>
      </c>
      <c r="B2078" s="25">
        <v>5.6876712328767125</v>
      </c>
      <c r="C2078" s="90">
        <v>2.7766720190440103E-2</v>
      </c>
      <c r="D2078" s="25">
        <v>0.8539112821514937</v>
      </c>
    </row>
    <row r="2079" spans="1:4">
      <c r="A2079" s="17">
        <v>2077</v>
      </c>
      <c r="B2079" s="25">
        <v>5.6904109589041099</v>
      </c>
      <c r="C2079" s="90">
        <v>2.7765806439804669E-2</v>
      </c>
      <c r="D2079" s="25">
        <v>0.85385076453849829</v>
      </c>
    </row>
    <row r="2080" spans="1:4">
      <c r="A2080" s="17">
        <v>2078</v>
      </c>
      <c r="B2080" s="25">
        <v>5.6931506849315072</v>
      </c>
      <c r="C2080" s="90">
        <v>2.7764892689169235E-2</v>
      </c>
      <c r="D2080" s="25">
        <v>0.85379025548925347</v>
      </c>
    </row>
    <row r="2081" spans="1:4">
      <c r="A2081" s="17">
        <v>2079</v>
      </c>
      <c r="B2081" s="25">
        <v>5.6958904109589037</v>
      </c>
      <c r="C2081" s="90">
        <v>2.7763978938533801E-2</v>
      </c>
      <c r="D2081" s="25">
        <v>0.85372975500254644</v>
      </c>
    </row>
    <row r="2082" spans="1:4">
      <c r="A2082" s="17">
        <v>2080</v>
      </c>
      <c r="B2082" s="25">
        <v>5.6986301369863011</v>
      </c>
      <c r="C2082" s="90">
        <v>2.7763065187898367E-2</v>
      </c>
      <c r="D2082" s="25">
        <v>0.85366926307716451</v>
      </c>
    </row>
    <row r="2083" spans="1:4">
      <c r="A2083" s="17">
        <v>2081</v>
      </c>
      <c r="B2083" s="25">
        <v>5.7013698630136984</v>
      </c>
      <c r="C2083" s="90">
        <v>2.7762151437262933E-2</v>
      </c>
      <c r="D2083" s="25">
        <v>0.85360877971189564</v>
      </c>
    </row>
    <row r="2084" spans="1:4">
      <c r="A2084" s="17">
        <v>2082</v>
      </c>
      <c r="B2084" s="25">
        <v>5.7041095890410958</v>
      </c>
      <c r="C2084" s="90">
        <v>2.7761237686627496E-2</v>
      </c>
      <c r="D2084" s="25">
        <v>0.85354830490552747</v>
      </c>
    </row>
    <row r="2085" spans="1:4">
      <c r="A2085" s="17">
        <v>2083</v>
      </c>
      <c r="B2085" s="25">
        <v>5.7068493150684931</v>
      </c>
      <c r="C2085" s="90">
        <v>2.7760323935992062E-2</v>
      </c>
      <c r="D2085" s="25">
        <v>0.85348783865684819</v>
      </c>
    </row>
    <row r="2086" spans="1:4">
      <c r="A2086" s="17">
        <v>2084</v>
      </c>
      <c r="B2086" s="25">
        <v>5.7095890410958905</v>
      </c>
      <c r="C2086" s="90">
        <v>2.7759410185356628E-2</v>
      </c>
      <c r="D2086" s="25">
        <v>0.85342738096464599</v>
      </c>
    </row>
    <row r="2087" spans="1:4">
      <c r="A2087" s="17">
        <v>2085</v>
      </c>
      <c r="B2087" s="25">
        <v>5.7123287671232879</v>
      </c>
      <c r="C2087" s="90">
        <v>2.7758496434721194E-2</v>
      </c>
      <c r="D2087" s="25">
        <v>0.8533669318277094</v>
      </c>
    </row>
    <row r="2088" spans="1:4">
      <c r="A2088" s="17">
        <v>2086</v>
      </c>
      <c r="B2088" s="25">
        <v>5.7150684931506852</v>
      </c>
      <c r="C2088" s="90">
        <v>2.775758268408576E-2</v>
      </c>
      <c r="D2088" s="25">
        <v>0.85330649124482727</v>
      </c>
    </row>
    <row r="2089" spans="1:4">
      <c r="A2089" s="17">
        <v>2087</v>
      </c>
      <c r="B2089" s="25">
        <v>5.7178082191780826</v>
      </c>
      <c r="C2089" s="90">
        <v>2.7756668933450326E-2</v>
      </c>
      <c r="D2089" s="25">
        <v>0.85324605921478835</v>
      </c>
    </row>
    <row r="2090" spans="1:4">
      <c r="A2090" s="17">
        <v>2088</v>
      </c>
      <c r="B2090" s="25">
        <v>5.720547945205479</v>
      </c>
      <c r="C2090" s="90">
        <v>2.7755755182814892E-2</v>
      </c>
      <c r="D2090" s="25">
        <v>0.85318563573638195</v>
      </c>
    </row>
    <row r="2091" spans="1:4">
      <c r="A2091" s="17">
        <v>2089</v>
      </c>
      <c r="B2091" s="25">
        <v>5.7232876712328764</v>
      </c>
      <c r="C2091" s="90">
        <v>2.7754841432179454E-2</v>
      </c>
      <c r="D2091" s="25">
        <v>0.85312522080839737</v>
      </c>
    </row>
    <row r="2092" spans="1:4">
      <c r="A2092" s="17">
        <v>2090</v>
      </c>
      <c r="B2092" s="25">
        <v>5.7260273972602738</v>
      </c>
      <c r="C2092" s="90">
        <v>2.775392768154402E-2</v>
      </c>
      <c r="D2092" s="25">
        <v>0.85306481442962423</v>
      </c>
    </row>
    <row r="2093" spans="1:4">
      <c r="A2093" s="17">
        <v>2091</v>
      </c>
      <c r="B2093" s="25">
        <v>5.7287671232876711</v>
      </c>
      <c r="C2093" s="90">
        <v>2.7753013930908586E-2</v>
      </c>
      <c r="D2093" s="25">
        <v>0.85300441659885218</v>
      </c>
    </row>
    <row r="2094" spans="1:4">
      <c r="A2094" s="17">
        <v>2092</v>
      </c>
      <c r="B2094" s="25">
        <v>5.7315068493150685</v>
      </c>
      <c r="C2094" s="90">
        <v>2.7752100180273152E-2</v>
      </c>
      <c r="D2094" s="25">
        <v>0.8529440273148714</v>
      </c>
    </row>
    <row r="2095" spans="1:4">
      <c r="A2095" s="17">
        <v>2093</v>
      </c>
      <c r="B2095" s="25">
        <v>5.7342465753424658</v>
      </c>
      <c r="C2095" s="90">
        <v>2.7751186429637718E-2</v>
      </c>
      <c r="D2095" s="25">
        <v>0.85288364657647198</v>
      </c>
    </row>
    <row r="2096" spans="1:4">
      <c r="A2096" s="17">
        <v>2094</v>
      </c>
      <c r="B2096" s="25">
        <v>5.7369863013698632</v>
      </c>
      <c r="C2096" s="90">
        <v>2.7750272679002284E-2</v>
      </c>
      <c r="D2096" s="25">
        <v>0.85282327438244454</v>
      </c>
    </row>
    <row r="2097" spans="1:4">
      <c r="A2097" s="17">
        <v>2095</v>
      </c>
      <c r="B2097" s="25">
        <v>5.7397260273972606</v>
      </c>
      <c r="C2097" s="90">
        <v>2.7749358928366847E-2</v>
      </c>
      <c r="D2097" s="25">
        <v>0.8527629107315795</v>
      </c>
    </row>
    <row r="2098" spans="1:4">
      <c r="A2098" s="17">
        <v>2096</v>
      </c>
      <c r="B2098" s="25">
        <v>5.7424657534246579</v>
      </c>
      <c r="C2098" s="90">
        <v>2.7748445177731413E-2</v>
      </c>
      <c r="D2098" s="25">
        <v>0.85270255562266795</v>
      </c>
    </row>
    <row r="2099" spans="1:4">
      <c r="A2099" s="17">
        <v>2097</v>
      </c>
      <c r="B2099" s="25">
        <v>5.7452054794520544</v>
      </c>
      <c r="C2099" s="90">
        <v>2.7747531427095979E-2</v>
      </c>
      <c r="D2099" s="25">
        <v>0.85264220905450072</v>
      </c>
    </row>
    <row r="2100" spans="1:4">
      <c r="A2100" s="17">
        <v>2098</v>
      </c>
      <c r="B2100" s="25">
        <v>5.7479452054794518</v>
      </c>
      <c r="C2100" s="90">
        <v>2.7746617676460545E-2</v>
      </c>
      <c r="D2100" s="25">
        <v>0.85258187102586935</v>
      </c>
    </row>
    <row r="2101" spans="1:4">
      <c r="A2101" s="17">
        <v>2099</v>
      </c>
      <c r="B2101" s="25">
        <v>5.7506849315068491</v>
      </c>
      <c r="C2101" s="90">
        <v>2.7745703925825111E-2</v>
      </c>
      <c r="D2101" s="25">
        <v>0.85252154153556525</v>
      </c>
    </row>
    <row r="2102" spans="1:4">
      <c r="A2102" s="17">
        <v>2100</v>
      </c>
      <c r="B2102" s="25">
        <v>5.7534246575342465</v>
      </c>
      <c r="C2102" s="90">
        <v>2.7744790175189677E-2</v>
      </c>
      <c r="D2102" s="25">
        <v>0.85246122058238005</v>
      </c>
    </row>
    <row r="2103" spans="1:4">
      <c r="A2103" s="17">
        <v>2101</v>
      </c>
      <c r="B2103" s="25">
        <v>5.7561643835616438</v>
      </c>
      <c r="C2103" s="90">
        <v>2.774387642455424E-2</v>
      </c>
      <c r="D2103" s="25">
        <v>0.85240090816510583</v>
      </c>
    </row>
    <row r="2104" spans="1:4">
      <c r="A2104" s="17">
        <v>2102</v>
      </c>
      <c r="B2104" s="25">
        <v>5.7589041095890412</v>
      </c>
      <c r="C2104" s="90">
        <v>2.7742962673918806E-2</v>
      </c>
      <c r="D2104" s="25">
        <v>0.85234060428253455</v>
      </c>
    </row>
    <row r="2105" spans="1:4">
      <c r="A2105" s="17">
        <v>2103</v>
      </c>
      <c r="B2105" s="25">
        <v>5.7616438356164386</v>
      </c>
      <c r="C2105" s="90">
        <v>2.7742048923283372E-2</v>
      </c>
      <c r="D2105" s="25">
        <v>0.85228030893345874</v>
      </c>
    </row>
    <row r="2106" spans="1:4">
      <c r="A2106" s="17">
        <v>2104</v>
      </c>
      <c r="B2106" s="25">
        <v>5.7643835616438359</v>
      </c>
      <c r="C2106" s="90">
        <v>2.7741135172647938E-2</v>
      </c>
      <c r="D2106" s="25">
        <v>0.85222002211667092</v>
      </c>
    </row>
    <row r="2107" spans="1:4">
      <c r="A2107" s="17">
        <v>2105</v>
      </c>
      <c r="B2107" s="25">
        <v>5.7671232876712333</v>
      </c>
      <c r="C2107" s="90">
        <v>2.7740221422012504E-2</v>
      </c>
      <c r="D2107" s="25">
        <v>0.85215974383096393</v>
      </c>
    </row>
    <row r="2108" spans="1:4">
      <c r="A2108" s="17">
        <v>2106</v>
      </c>
      <c r="B2108" s="25">
        <v>5.7698630136986298</v>
      </c>
      <c r="C2108" s="90">
        <v>2.773930767137707E-2</v>
      </c>
      <c r="D2108" s="25">
        <v>0.85209947407513065</v>
      </c>
    </row>
    <row r="2109" spans="1:4">
      <c r="A2109" s="17">
        <v>2107</v>
      </c>
      <c r="B2109" s="25">
        <v>5.7726027397260271</v>
      </c>
      <c r="C2109" s="90">
        <v>2.7738393920741636E-2</v>
      </c>
      <c r="D2109" s="25">
        <v>0.85203921284796436</v>
      </c>
    </row>
    <row r="2110" spans="1:4">
      <c r="A2110" s="17">
        <v>2108</v>
      </c>
      <c r="B2110" s="25">
        <v>5.7753424657534245</v>
      </c>
      <c r="C2110" s="90">
        <v>2.7737480170106198E-2</v>
      </c>
      <c r="D2110" s="25">
        <v>0.85197896014825858</v>
      </c>
    </row>
    <row r="2111" spans="1:4">
      <c r="A2111" s="17">
        <v>2109</v>
      </c>
      <c r="B2111" s="25">
        <v>5.7780821917808218</v>
      </c>
      <c r="C2111" s="90">
        <v>2.7736566419470764E-2</v>
      </c>
      <c r="D2111" s="25">
        <v>0.85191871597480684</v>
      </c>
    </row>
    <row r="2112" spans="1:4">
      <c r="A2112" s="17">
        <v>2110</v>
      </c>
      <c r="B2112" s="25">
        <v>5.7808219178082192</v>
      </c>
      <c r="C2112" s="90">
        <v>2.773565266883533E-2</v>
      </c>
      <c r="D2112" s="25">
        <v>0.85185848032640288</v>
      </c>
    </row>
    <row r="2113" spans="1:4">
      <c r="A2113" s="17">
        <v>2111</v>
      </c>
      <c r="B2113" s="25">
        <v>5.7835616438356166</v>
      </c>
      <c r="C2113" s="90">
        <v>2.7734738918199896E-2</v>
      </c>
      <c r="D2113" s="25">
        <v>0.85179825320184099</v>
      </c>
    </row>
    <row r="2114" spans="1:4">
      <c r="A2114" s="17">
        <v>2112</v>
      </c>
      <c r="B2114" s="25">
        <v>5.7863013698630139</v>
      </c>
      <c r="C2114" s="90">
        <v>2.7733825167564462E-2</v>
      </c>
      <c r="D2114" s="25">
        <v>0.85173803459991548</v>
      </c>
    </row>
    <row r="2115" spans="1:4">
      <c r="A2115" s="17">
        <v>2113</v>
      </c>
      <c r="B2115" s="25">
        <v>5.7890410958904113</v>
      </c>
      <c r="C2115" s="90">
        <v>2.7732911416929028E-2</v>
      </c>
      <c r="D2115" s="25">
        <v>0.85167782451942053</v>
      </c>
    </row>
    <row r="2116" spans="1:4">
      <c r="A2116" s="17">
        <v>2114</v>
      </c>
      <c r="B2116" s="25">
        <v>5.7917808219178086</v>
      </c>
      <c r="C2116" s="90">
        <v>2.7731997666293591E-2</v>
      </c>
      <c r="D2116" s="25">
        <v>0.85161762295915122</v>
      </c>
    </row>
    <row r="2117" spans="1:4">
      <c r="A2117" s="17">
        <v>2115</v>
      </c>
      <c r="B2117" s="25">
        <v>5.7945205479452051</v>
      </c>
      <c r="C2117" s="90">
        <v>2.7731083915658157E-2</v>
      </c>
      <c r="D2117" s="25">
        <v>0.85155742991790229</v>
      </c>
    </row>
    <row r="2118" spans="1:4">
      <c r="A2118" s="17">
        <v>2116</v>
      </c>
      <c r="B2118" s="25">
        <v>5.7972602739726025</v>
      </c>
      <c r="C2118" s="90">
        <v>2.7730170165022723E-2</v>
      </c>
      <c r="D2118" s="25">
        <v>0.8514972453944688</v>
      </c>
    </row>
    <row r="2119" spans="1:4">
      <c r="A2119" s="17">
        <v>2117</v>
      </c>
      <c r="B2119" s="25">
        <v>5.8</v>
      </c>
      <c r="C2119" s="90">
        <v>2.7729256414387289E-2</v>
      </c>
      <c r="D2119" s="25">
        <v>0.85143706938764629</v>
      </c>
    </row>
    <row r="2120" spans="1:4">
      <c r="A2120" s="17">
        <v>2118</v>
      </c>
      <c r="B2120" s="25">
        <v>5.8027397260273972</v>
      </c>
      <c r="C2120" s="90">
        <v>2.7728342663751855E-2</v>
      </c>
      <c r="D2120" s="25">
        <v>0.85137690189623016</v>
      </c>
    </row>
    <row r="2121" spans="1:4">
      <c r="A2121" s="17">
        <v>2119</v>
      </c>
      <c r="B2121" s="25">
        <v>5.8054794520547945</v>
      </c>
      <c r="C2121" s="90">
        <v>2.7727428913116421E-2</v>
      </c>
      <c r="D2121" s="25">
        <v>0.85131674291901616</v>
      </c>
    </row>
    <row r="2122" spans="1:4">
      <c r="A2122" s="17">
        <v>2120</v>
      </c>
      <c r="B2122" s="25">
        <v>5.8082191780821919</v>
      </c>
      <c r="C2122" s="90">
        <v>2.7726515162480984E-2</v>
      </c>
      <c r="D2122" s="25">
        <v>0.85125659245480045</v>
      </c>
    </row>
    <row r="2123" spans="1:4">
      <c r="A2123" s="17">
        <v>2121</v>
      </c>
      <c r="B2123" s="25">
        <v>5.8109589041095893</v>
      </c>
      <c r="C2123" s="90">
        <v>2.772560141184555E-2</v>
      </c>
      <c r="D2123" s="25">
        <v>0.85119645050237913</v>
      </c>
    </row>
    <row r="2124" spans="1:4">
      <c r="A2124" s="17">
        <v>2122</v>
      </c>
      <c r="B2124" s="25">
        <v>5.8136986301369866</v>
      </c>
      <c r="C2124" s="90">
        <v>2.7724687661210116E-2</v>
      </c>
      <c r="D2124" s="25">
        <v>0.8511363170605486</v>
      </c>
    </row>
    <row r="2125" spans="1:4">
      <c r="A2125" s="17">
        <v>2123</v>
      </c>
      <c r="B2125" s="25">
        <v>5.816438356164384</v>
      </c>
      <c r="C2125" s="90">
        <v>2.7723773910574682E-2</v>
      </c>
      <c r="D2125" s="25">
        <v>0.85107619212810548</v>
      </c>
    </row>
    <row r="2126" spans="1:4">
      <c r="A2126" s="17">
        <v>2124</v>
      </c>
      <c r="B2126" s="25">
        <v>5.8191780821917805</v>
      </c>
      <c r="C2126" s="90">
        <v>2.7722860159939248E-2</v>
      </c>
      <c r="D2126" s="25">
        <v>0.85101607570384663</v>
      </c>
    </row>
    <row r="2127" spans="1:4">
      <c r="A2127" s="17">
        <v>2125</v>
      </c>
      <c r="B2127" s="25">
        <v>5.8219178082191778</v>
      </c>
      <c r="C2127" s="90">
        <v>2.7721946409303814E-2</v>
      </c>
      <c r="D2127" s="25">
        <v>0.85095596778656912</v>
      </c>
    </row>
    <row r="2128" spans="1:4">
      <c r="A2128" s="17">
        <v>2126</v>
      </c>
      <c r="B2128" s="25">
        <v>5.8246575342465752</v>
      </c>
      <c r="C2128" s="90">
        <v>2.7721032658668376E-2</v>
      </c>
      <c r="D2128" s="25">
        <v>0.85089586837507025</v>
      </c>
    </row>
    <row r="2129" spans="1:4">
      <c r="A2129" s="17">
        <v>2127</v>
      </c>
      <c r="B2129" s="25">
        <v>5.8273972602739725</v>
      </c>
      <c r="C2129" s="90">
        <v>2.7720118908032942E-2</v>
      </c>
      <c r="D2129" s="25">
        <v>0.85083577746814743</v>
      </c>
    </row>
    <row r="2130" spans="1:4">
      <c r="A2130" s="17">
        <v>2128</v>
      </c>
      <c r="B2130" s="25">
        <v>5.8301369863013699</v>
      </c>
      <c r="C2130" s="90">
        <v>2.7719205157397508E-2</v>
      </c>
      <c r="D2130" s="25">
        <v>0.85077569506459827</v>
      </c>
    </row>
    <row r="2131" spans="1:4">
      <c r="A2131" s="17">
        <v>2129</v>
      </c>
      <c r="B2131" s="25">
        <v>5.8328767123287673</v>
      </c>
      <c r="C2131" s="90">
        <v>2.7718291406762074E-2</v>
      </c>
      <c r="D2131" s="25">
        <v>0.85071562116322086</v>
      </c>
    </row>
    <row r="2132" spans="1:4">
      <c r="A2132" s="17">
        <v>2130</v>
      </c>
      <c r="B2132" s="25">
        <v>5.8356164383561646</v>
      </c>
      <c r="C2132" s="90">
        <v>2.7717377656126641E-2</v>
      </c>
      <c r="D2132" s="25">
        <v>0.85065555576281315</v>
      </c>
    </row>
    <row r="2133" spans="1:4">
      <c r="A2133" s="17">
        <v>2131</v>
      </c>
      <c r="B2133" s="25">
        <v>5.838356164383562</v>
      </c>
      <c r="C2133" s="90">
        <v>2.7716463905491207E-2</v>
      </c>
      <c r="D2133" s="25">
        <v>0.85059549886217356</v>
      </c>
    </row>
    <row r="2134" spans="1:4">
      <c r="A2134" s="17">
        <v>2132</v>
      </c>
      <c r="B2134" s="25">
        <v>5.8410958904109593</v>
      </c>
      <c r="C2134" s="90">
        <v>2.7715550154855773E-2</v>
      </c>
      <c r="D2134" s="25">
        <v>0.85053545046010059</v>
      </c>
    </row>
    <row r="2135" spans="1:4">
      <c r="A2135" s="17">
        <v>2133</v>
      </c>
      <c r="B2135" s="25">
        <v>5.8438356164383558</v>
      </c>
      <c r="C2135" s="90">
        <v>2.7714636404220335E-2</v>
      </c>
      <c r="D2135" s="25">
        <v>0.85047541055539311</v>
      </c>
    </row>
    <row r="2136" spans="1:4">
      <c r="A2136" s="17">
        <v>2134</v>
      </c>
      <c r="B2136" s="25">
        <v>5.8465753424657532</v>
      </c>
      <c r="C2136" s="90">
        <v>2.7713722653584901E-2</v>
      </c>
      <c r="D2136" s="25">
        <v>0.85041537914684984</v>
      </c>
    </row>
    <row r="2137" spans="1:4">
      <c r="A2137" s="17">
        <v>2135</v>
      </c>
      <c r="B2137" s="25">
        <v>5.8493150684931505</v>
      </c>
      <c r="C2137" s="90">
        <v>2.7712808902949467E-2</v>
      </c>
      <c r="D2137" s="25">
        <v>0.85035535623327008</v>
      </c>
    </row>
    <row r="2138" spans="1:4">
      <c r="A2138" s="17">
        <v>2136</v>
      </c>
      <c r="B2138" s="25">
        <v>5.8520547945205479</v>
      </c>
      <c r="C2138" s="90">
        <v>2.7711895152314033E-2</v>
      </c>
      <c r="D2138" s="25">
        <v>0.85029534181345334</v>
      </c>
    </row>
    <row r="2139" spans="1:4">
      <c r="A2139" s="17">
        <v>2137</v>
      </c>
      <c r="B2139" s="25">
        <v>5.8547945205479452</v>
      </c>
      <c r="C2139" s="90">
        <v>2.7710981401678599E-2</v>
      </c>
      <c r="D2139" s="25">
        <v>0.85023533588619904</v>
      </c>
    </row>
    <row r="2140" spans="1:4">
      <c r="A2140" s="17">
        <v>2138</v>
      </c>
      <c r="B2140" s="25">
        <v>5.8575342465753426</v>
      </c>
      <c r="C2140" s="90">
        <v>2.7710067651043165E-2</v>
      </c>
      <c r="D2140" s="25">
        <v>0.85017533845030713</v>
      </c>
    </row>
    <row r="2141" spans="1:4">
      <c r="A2141" s="17">
        <v>2139</v>
      </c>
      <c r="B2141" s="25">
        <v>5.86027397260274</v>
      </c>
      <c r="C2141" s="90">
        <v>2.7709153900407728E-2</v>
      </c>
      <c r="D2141" s="25">
        <v>0.85011534950457757</v>
      </c>
    </row>
    <row r="2142" spans="1:4">
      <c r="A2142" s="17">
        <v>2140</v>
      </c>
      <c r="B2142" s="25">
        <v>5.8630136986301373</v>
      </c>
      <c r="C2142" s="90">
        <v>2.7708240149772294E-2</v>
      </c>
      <c r="D2142" s="25">
        <v>0.85005536904781054</v>
      </c>
    </row>
    <row r="2143" spans="1:4">
      <c r="A2143" s="17">
        <v>2141</v>
      </c>
      <c r="B2143" s="25">
        <v>5.8657534246575347</v>
      </c>
      <c r="C2143" s="90">
        <v>2.770732639913686E-2</v>
      </c>
      <c r="D2143" s="25">
        <v>0.84999539707880656</v>
      </c>
    </row>
    <row r="2144" spans="1:4">
      <c r="A2144" s="17">
        <v>2142</v>
      </c>
      <c r="B2144" s="25">
        <v>5.8684931506849312</v>
      </c>
      <c r="C2144" s="90">
        <v>2.7706412648501426E-2</v>
      </c>
      <c r="D2144" s="25">
        <v>0.84993543359636636</v>
      </c>
    </row>
    <row r="2145" spans="1:4">
      <c r="A2145" s="17">
        <v>2143</v>
      </c>
      <c r="B2145" s="25">
        <v>5.8712328767123285</v>
      </c>
      <c r="C2145" s="90">
        <v>2.7705498897865992E-2</v>
      </c>
      <c r="D2145" s="25">
        <v>0.84987547859929069</v>
      </c>
    </row>
    <row r="2146" spans="1:4">
      <c r="A2146" s="17">
        <v>2144</v>
      </c>
      <c r="B2146" s="25">
        <v>5.8739726027397259</v>
      </c>
      <c r="C2146" s="90">
        <v>2.7704585147230558E-2</v>
      </c>
      <c r="D2146" s="25">
        <v>0.84981553208638072</v>
      </c>
    </row>
    <row r="2147" spans="1:4">
      <c r="A2147" s="17">
        <v>2145</v>
      </c>
      <c r="B2147" s="25">
        <v>5.8767123287671232</v>
      </c>
      <c r="C2147" s="90">
        <v>2.770367139659512E-2</v>
      </c>
      <c r="D2147" s="25">
        <v>0.84975559405643775</v>
      </c>
    </row>
    <row r="2148" spans="1:4">
      <c r="A2148" s="17">
        <v>2146</v>
      </c>
      <c r="B2148" s="25">
        <v>5.8794520547945206</v>
      </c>
      <c r="C2148" s="90">
        <v>2.7702757645959687E-2</v>
      </c>
      <c r="D2148" s="25">
        <v>0.84969566450826317</v>
      </c>
    </row>
    <row r="2149" spans="1:4">
      <c r="A2149" s="17">
        <v>2147</v>
      </c>
      <c r="B2149" s="25">
        <v>5.882191780821918</v>
      </c>
      <c r="C2149" s="90">
        <v>2.7701843895324253E-2</v>
      </c>
      <c r="D2149" s="25">
        <v>0.84963574344065884</v>
      </c>
    </row>
    <row r="2150" spans="1:4">
      <c r="A2150" s="17">
        <v>2148</v>
      </c>
      <c r="B2150" s="25">
        <v>5.8849315068493153</v>
      </c>
      <c r="C2150" s="90">
        <v>2.7700930144688819E-2</v>
      </c>
      <c r="D2150" s="25">
        <v>0.84957583085242661</v>
      </c>
    </row>
    <row r="2151" spans="1:4">
      <c r="A2151" s="17">
        <v>2149</v>
      </c>
      <c r="B2151" s="25">
        <v>5.8876712328767127</v>
      </c>
      <c r="C2151" s="90">
        <v>2.7700016394053385E-2</v>
      </c>
      <c r="D2151" s="25">
        <v>0.84951592674236864</v>
      </c>
    </row>
    <row r="2152" spans="1:4">
      <c r="A2152" s="17">
        <v>2150</v>
      </c>
      <c r="B2152" s="25">
        <v>5.8904109589041092</v>
      </c>
      <c r="C2152" s="90">
        <v>2.7699102643417951E-2</v>
      </c>
      <c r="D2152" s="25">
        <v>0.84945603110928736</v>
      </c>
    </row>
    <row r="2153" spans="1:4">
      <c r="A2153" s="17">
        <v>2151</v>
      </c>
      <c r="B2153" s="25">
        <v>5.8931506849315065</v>
      </c>
      <c r="C2153" s="90">
        <v>2.7698188892782517E-2</v>
      </c>
      <c r="D2153" s="25">
        <v>0.84939614395198515</v>
      </c>
    </row>
    <row r="2154" spans="1:4">
      <c r="A2154" s="17">
        <v>2152</v>
      </c>
      <c r="B2154" s="25">
        <v>5.8958904109589039</v>
      </c>
      <c r="C2154" s="90">
        <v>2.7697275142147079E-2</v>
      </c>
      <c r="D2154" s="25">
        <v>0.84933626526926509</v>
      </c>
    </row>
    <row r="2155" spans="1:4">
      <c r="A2155" s="17">
        <v>2153</v>
      </c>
      <c r="B2155" s="25">
        <v>5.8986301369863012</v>
      </c>
      <c r="C2155" s="90">
        <v>2.7696361391511645E-2</v>
      </c>
      <c r="D2155" s="25">
        <v>0.84927639505992991</v>
      </c>
    </row>
    <row r="2156" spans="1:4">
      <c r="A2156" s="17">
        <v>2154</v>
      </c>
      <c r="B2156" s="25">
        <v>5.9013698630136986</v>
      </c>
      <c r="C2156" s="90">
        <v>2.7695447640876211E-2</v>
      </c>
      <c r="D2156" s="25">
        <v>0.84921653332278302</v>
      </c>
    </row>
    <row r="2157" spans="1:4">
      <c r="A2157" s="17">
        <v>2155</v>
      </c>
      <c r="B2157" s="25">
        <v>5.904109589041096</v>
      </c>
      <c r="C2157" s="90">
        <v>2.7694533890240777E-2</v>
      </c>
      <c r="D2157" s="25">
        <v>0.84915668005662759</v>
      </c>
    </row>
    <row r="2158" spans="1:4">
      <c r="A2158" s="17">
        <v>2156</v>
      </c>
      <c r="B2158" s="25">
        <v>5.9068493150684933</v>
      </c>
      <c r="C2158" s="90">
        <v>2.7693620139605343E-2</v>
      </c>
      <c r="D2158" s="25">
        <v>0.84909683526026747</v>
      </c>
    </row>
    <row r="2159" spans="1:4">
      <c r="A2159" s="17">
        <v>2157</v>
      </c>
      <c r="B2159" s="25">
        <v>5.9095890410958907</v>
      </c>
      <c r="C2159" s="90">
        <v>2.7692706388969909E-2</v>
      </c>
      <c r="D2159" s="25">
        <v>0.84903699893250639</v>
      </c>
    </row>
    <row r="2160" spans="1:4">
      <c r="A2160" s="17">
        <v>2158</v>
      </c>
      <c r="B2160" s="25">
        <v>5.912328767123288</v>
      </c>
      <c r="C2160" s="90">
        <v>2.7691792638334472E-2</v>
      </c>
      <c r="D2160" s="25">
        <v>0.84897717107214843</v>
      </c>
    </row>
    <row r="2161" spans="1:4">
      <c r="A2161" s="17">
        <v>2159</v>
      </c>
      <c r="B2161" s="25">
        <v>5.9150684931506845</v>
      </c>
      <c r="C2161" s="90">
        <v>2.7690878887699038E-2</v>
      </c>
      <c r="D2161" s="25">
        <v>0.84891735167799787</v>
      </c>
    </row>
    <row r="2162" spans="1:4">
      <c r="A2162" s="17">
        <v>2160</v>
      </c>
      <c r="B2162" s="25">
        <v>5.9178082191780819</v>
      </c>
      <c r="C2162" s="90">
        <v>2.7689965137063604E-2</v>
      </c>
      <c r="D2162" s="25">
        <v>0.84885754074885922</v>
      </c>
    </row>
    <row r="2163" spans="1:4">
      <c r="A2163" s="17">
        <v>2161</v>
      </c>
      <c r="B2163" s="25">
        <v>5.9205479452054792</v>
      </c>
      <c r="C2163" s="90">
        <v>2.768905138642817E-2</v>
      </c>
      <c r="D2163" s="25">
        <v>0.848797738283537</v>
      </c>
    </row>
    <row r="2164" spans="1:4">
      <c r="A2164" s="17">
        <v>2162</v>
      </c>
      <c r="B2164" s="25">
        <v>5.9232876712328766</v>
      </c>
      <c r="C2164" s="90">
        <v>2.7688137635792736E-2</v>
      </c>
      <c r="D2164" s="25">
        <v>0.84873794428083627</v>
      </c>
    </row>
    <row r="2165" spans="1:4">
      <c r="A2165" s="17">
        <v>2163</v>
      </c>
      <c r="B2165" s="25">
        <v>5.9260273972602739</v>
      </c>
      <c r="C2165" s="90">
        <v>2.7687223885157302E-2</v>
      </c>
      <c r="D2165" s="25">
        <v>0.84867815873956209</v>
      </c>
    </row>
    <row r="2166" spans="1:4">
      <c r="A2166" s="17">
        <v>2164</v>
      </c>
      <c r="B2166" s="25">
        <v>5.9287671232876713</v>
      </c>
      <c r="C2166" s="90">
        <v>2.7686310134521865E-2</v>
      </c>
      <c r="D2166" s="25">
        <v>0.84861838165851977</v>
      </c>
    </row>
    <row r="2167" spans="1:4">
      <c r="A2167" s="17">
        <v>2165</v>
      </c>
      <c r="B2167" s="25">
        <v>5.9315068493150687</v>
      </c>
      <c r="C2167" s="90">
        <v>2.7685396383886431E-2</v>
      </c>
      <c r="D2167" s="25">
        <v>0.84855861303651481</v>
      </c>
    </row>
    <row r="2168" spans="1:4">
      <c r="A2168" s="17">
        <v>2166</v>
      </c>
      <c r="B2168" s="25">
        <v>5.934246575342466</v>
      </c>
      <c r="C2168" s="90">
        <v>2.7684482633250997E-2</v>
      </c>
      <c r="D2168" s="25">
        <v>0.84849885287235305</v>
      </c>
    </row>
    <row r="2169" spans="1:4">
      <c r="A2169" s="17">
        <v>2167</v>
      </c>
      <c r="B2169" s="25">
        <v>5.9369863013698634</v>
      </c>
      <c r="C2169" s="90">
        <v>2.7683568882615563E-2</v>
      </c>
      <c r="D2169" s="25">
        <v>0.84843910116484023</v>
      </c>
    </row>
    <row r="2170" spans="1:4">
      <c r="A2170" s="17">
        <v>2168</v>
      </c>
      <c r="B2170" s="25">
        <v>5.9397260273972599</v>
      </c>
      <c r="C2170" s="90">
        <v>2.7682655131980129E-2</v>
      </c>
      <c r="D2170" s="25">
        <v>0.84837935791278285</v>
      </c>
    </row>
    <row r="2171" spans="1:4">
      <c r="A2171" s="17">
        <v>2169</v>
      </c>
      <c r="B2171" s="25">
        <v>5.9424657534246572</v>
      </c>
      <c r="C2171" s="90">
        <v>2.7681741381344695E-2</v>
      </c>
      <c r="D2171" s="25">
        <v>0.84831962311498699</v>
      </c>
    </row>
    <row r="2172" spans="1:4">
      <c r="A2172" s="17">
        <v>2170</v>
      </c>
      <c r="B2172" s="25">
        <v>5.9452054794520546</v>
      </c>
      <c r="C2172" s="90">
        <v>2.7680827630709257E-2</v>
      </c>
      <c r="D2172" s="25">
        <v>0.84825989677025937</v>
      </c>
    </row>
    <row r="2173" spans="1:4">
      <c r="A2173" s="17">
        <v>2171</v>
      </c>
      <c r="B2173" s="25">
        <v>5.9479452054794519</v>
      </c>
      <c r="C2173" s="90">
        <v>2.7679913880073823E-2</v>
      </c>
      <c r="D2173" s="25">
        <v>0.84820017887740673</v>
      </c>
    </row>
    <row r="2174" spans="1:4">
      <c r="A2174" s="17">
        <v>2172</v>
      </c>
      <c r="B2174" s="25">
        <v>5.9506849315068493</v>
      </c>
      <c r="C2174" s="90">
        <v>2.7679000129438389E-2</v>
      </c>
      <c r="D2174" s="25">
        <v>0.84814046943523602</v>
      </c>
    </row>
    <row r="2175" spans="1:4">
      <c r="A2175" s="17">
        <v>2173</v>
      </c>
      <c r="B2175" s="25">
        <v>5.9534246575342467</v>
      </c>
      <c r="C2175" s="90">
        <v>2.7678086378802955E-2</v>
      </c>
      <c r="D2175" s="25">
        <v>0.84808076844255464</v>
      </c>
    </row>
    <row r="2176" spans="1:4">
      <c r="A2176" s="17">
        <v>2174</v>
      </c>
      <c r="B2176" s="25">
        <v>5.956164383561644</v>
      </c>
      <c r="C2176" s="90">
        <v>2.7677172628167521E-2</v>
      </c>
      <c r="D2176" s="25">
        <v>0.84802107589817</v>
      </c>
    </row>
    <row r="2177" spans="1:4">
      <c r="A2177" s="17">
        <v>2175</v>
      </c>
      <c r="B2177" s="25">
        <v>5.9589041095890414</v>
      </c>
      <c r="C2177" s="90">
        <v>2.7676258877532087E-2</v>
      </c>
      <c r="D2177" s="25">
        <v>0.84796139180088947</v>
      </c>
    </row>
    <row r="2178" spans="1:4">
      <c r="A2178" s="17">
        <v>2176</v>
      </c>
      <c r="B2178" s="25">
        <v>5.9616438356164387</v>
      </c>
      <c r="C2178" s="90">
        <v>2.7675345126896653E-2</v>
      </c>
      <c r="D2178" s="25">
        <v>0.84790171614952126</v>
      </c>
    </row>
    <row r="2179" spans="1:4">
      <c r="A2179" s="17">
        <v>2177</v>
      </c>
      <c r="B2179" s="25">
        <v>5.9643835616438352</v>
      </c>
      <c r="C2179" s="90">
        <v>2.7674431376261216E-2</v>
      </c>
      <c r="D2179" s="25">
        <v>0.84784204894287318</v>
      </c>
    </row>
    <row r="2180" spans="1:4">
      <c r="A2180" s="17">
        <v>2178</v>
      </c>
      <c r="B2180" s="25">
        <v>5.9671232876712326</v>
      </c>
      <c r="C2180" s="90">
        <v>2.7673517625625782E-2</v>
      </c>
      <c r="D2180" s="25">
        <v>0.84778239017975365</v>
      </c>
    </row>
    <row r="2181" spans="1:4">
      <c r="A2181" s="17">
        <v>2179</v>
      </c>
      <c r="B2181" s="25">
        <v>5.9698630136986299</v>
      </c>
      <c r="C2181" s="90">
        <v>2.7672603874990348E-2</v>
      </c>
      <c r="D2181" s="25">
        <v>0.84772273985897106</v>
      </c>
    </row>
    <row r="2182" spans="1:4">
      <c r="A2182" s="17">
        <v>2180</v>
      </c>
      <c r="B2182" s="25">
        <v>5.9726027397260273</v>
      </c>
      <c r="C2182" s="90">
        <v>2.7671690124354914E-2</v>
      </c>
      <c r="D2182" s="25">
        <v>0.84766309797933415</v>
      </c>
    </row>
    <row r="2183" spans="1:4">
      <c r="A2183" s="17">
        <v>2181</v>
      </c>
      <c r="B2183" s="25">
        <v>5.9753424657534246</v>
      </c>
      <c r="C2183" s="90">
        <v>2.767077637371948E-2</v>
      </c>
      <c r="D2183" s="25">
        <v>0.84760346453965185</v>
      </c>
    </row>
    <row r="2184" spans="1:4">
      <c r="A2184" s="17">
        <v>2182</v>
      </c>
      <c r="B2184" s="25">
        <v>5.978082191780822</v>
      </c>
      <c r="C2184" s="90">
        <v>2.7669862623084046E-2</v>
      </c>
      <c r="D2184" s="25">
        <v>0.84754383953873313</v>
      </c>
    </row>
    <row r="2185" spans="1:4">
      <c r="A2185" s="17">
        <v>2183</v>
      </c>
      <c r="B2185" s="25">
        <v>5.9808219178082194</v>
      </c>
      <c r="C2185" s="90">
        <v>2.7668948872448609E-2</v>
      </c>
      <c r="D2185" s="25">
        <v>0.8474842229753875</v>
      </c>
    </row>
    <row r="2186" spans="1:4">
      <c r="A2186" s="17">
        <v>2184</v>
      </c>
      <c r="B2186" s="25">
        <v>5.9835616438356167</v>
      </c>
      <c r="C2186" s="90">
        <v>2.7668035121813175E-2</v>
      </c>
      <c r="D2186" s="25">
        <v>0.84742461484842435</v>
      </c>
    </row>
    <row r="2187" spans="1:4">
      <c r="A2187" s="17">
        <v>2185</v>
      </c>
      <c r="B2187" s="25">
        <v>5.9863013698630141</v>
      </c>
      <c r="C2187" s="90">
        <v>2.7667121371177741E-2</v>
      </c>
      <c r="D2187" s="25">
        <v>0.84736501515665363</v>
      </c>
    </row>
    <row r="2188" spans="1:4">
      <c r="A2188" s="17">
        <v>2186</v>
      </c>
      <c r="B2188" s="25">
        <v>5.9890410958904106</v>
      </c>
      <c r="C2188" s="90">
        <v>2.7666207620542307E-2</v>
      </c>
      <c r="D2188" s="25">
        <v>0.84730542389888508</v>
      </c>
    </row>
    <row r="2189" spans="1:4">
      <c r="A2189" s="17">
        <v>2187</v>
      </c>
      <c r="B2189" s="25">
        <v>5.9917808219178079</v>
      </c>
      <c r="C2189" s="90">
        <v>2.7665293869906873E-2</v>
      </c>
      <c r="D2189" s="25">
        <v>0.84724584107392886</v>
      </c>
    </row>
    <row r="2190" spans="1:4">
      <c r="A2190" s="17">
        <v>2188</v>
      </c>
      <c r="B2190" s="25">
        <v>5.9945205479452053</v>
      </c>
      <c r="C2190" s="90">
        <v>2.7664380119271439E-2</v>
      </c>
      <c r="D2190" s="25">
        <v>0.8471862666805956</v>
      </c>
    </row>
    <row r="2191" spans="1:4">
      <c r="A2191" s="17">
        <v>2189</v>
      </c>
      <c r="B2191" s="25">
        <v>5.9972602739726026</v>
      </c>
      <c r="C2191" s="90">
        <v>2.7663466368636001E-2</v>
      </c>
      <c r="D2191" s="25">
        <v>0.84712670071769558</v>
      </c>
    </row>
    <row r="2192" spans="1:4">
      <c r="A2192" s="17">
        <v>2190</v>
      </c>
      <c r="B2192" s="25">
        <v>6</v>
      </c>
      <c r="C2192" s="90">
        <v>2.7662552618000567E-2</v>
      </c>
      <c r="D2192" s="25">
        <v>0.84706714318403986</v>
      </c>
    </row>
    <row r="2193" spans="1:4">
      <c r="A2193" s="17">
        <v>2191</v>
      </c>
      <c r="B2193" s="25">
        <v>6.0027397260273974</v>
      </c>
      <c r="C2193" s="90">
        <v>2.7661638867365133E-2</v>
      </c>
      <c r="D2193" s="25">
        <v>0.84700759407843917</v>
      </c>
    </row>
    <row r="2194" spans="1:4">
      <c r="A2194" s="17">
        <v>2192</v>
      </c>
      <c r="B2194" s="25">
        <v>6.0054794520547947</v>
      </c>
      <c r="C2194" s="90">
        <v>2.7660725116729699E-2</v>
      </c>
      <c r="D2194" s="25">
        <v>0.84694805339970503</v>
      </c>
    </row>
    <row r="2195" spans="1:4">
      <c r="A2195" s="17">
        <v>2193</v>
      </c>
      <c r="B2195" s="25">
        <v>6.0082191780821921</v>
      </c>
      <c r="C2195" s="90">
        <v>2.7660400233856582E-2</v>
      </c>
      <c r="D2195" s="25">
        <v>0.84688552482091095</v>
      </c>
    </row>
    <row r="2196" spans="1:4">
      <c r="A2196" s="17">
        <v>2194</v>
      </c>
      <c r="B2196" s="25">
        <v>6.0109589041095894</v>
      </c>
      <c r="C2196" s="90">
        <v>2.7660075350983464E-2</v>
      </c>
      <c r="D2196" s="25">
        <v>0.8468230023659814</v>
      </c>
    </row>
    <row r="2197" spans="1:4">
      <c r="A2197" s="17">
        <v>2195</v>
      </c>
      <c r="B2197" s="25">
        <v>6.0136986301369859</v>
      </c>
      <c r="C2197" s="90">
        <v>2.7659750468110349E-2</v>
      </c>
      <c r="D2197" s="25">
        <v>0.84676048603424181</v>
      </c>
    </row>
    <row r="2198" spans="1:4">
      <c r="A2198" s="17">
        <v>2196</v>
      </c>
      <c r="B2198" s="25">
        <v>6.0164383561643833</v>
      </c>
      <c r="C2198" s="90">
        <v>2.7659425585237232E-2</v>
      </c>
      <c r="D2198" s="25">
        <v>0.8466979758250176</v>
      </c>
    </row>
    <row r="2199" spans="1:4">
      <c r="A2199" s="17">
        <v>2197</v>
      </c>
      <c r="B2199" s="25">
        <v>6.0191780821917806</v>
      </c>
      <c r="C2199" s="90">
        <v>2.7659100702364114E-2</v>
      </c>
      <c r="D2199" s="25">
        <v>0.84663547173763409</v>
      </c>
    </row>
    <row r="2200" spans="1:4">
      <c r="A2200" s="17">
        <v>2198</v>
      </c>
      <c r="B2200" s="25">
        <v>6.021917808219178</v>
      </c>
      <c r="C2200" s="90">
        <v>2.7658775819490996E-2</v>
      </c>
      <c r="D2200" s="25">
        <v>0.84657297377141694</v>
      </c>
    </row>
    <row r="2201" spans="1:4">
      <c r="A2201" s="17">
        <v>2199</v>
      </c>
      <c r="B2201" s="25">
        <v>6.0246575342465754</v>
      </c>
      <c r="C2201" s="90">
        <v>2.7658450936617882E-2</v>
      </c>
      <c r="D2201" s="25">
        <v>0.84651048192569178</v>
      </c>
    </row>
    <row r="2202" spans="1:4">
      <c r="A2202" s="17">
        <v>2200</v>
      </c>
      <c r="B2202" s="25">
        <v>6.0273972602739727</v>
      </c>
      <c r="C2202" s="90">
        <v>2.7658126053744764E-2</v>
      </c>
      <c r="D2202" s="25">
        <v>0.84644799619978428</v>
      </c>
    </row>
    <row r="2203" spans="1:4">
      <c r="A2203" s="17">
        <v>2201</v>
      </c>
      <c r="B2203" s="25">
        <v>6.0301369863013701</v>
      </c>
      <c r="C2203" s="90">
        <v>2.7657801170871646E-2</v>
      </c>
      <c r="D2203" s="25">
        <v>0.84638551659302019</v>
      </c>
    </row>
    <row r="2204" spans="1:4">
      <c r="A2204" s="17">
        <v>2202</v>
      </c>
      <c r="B2204" s="25">
        <v>6.0328767123287674</v>
      </c>
      <c r="C2204" s="90">
        <v>2.7657476287998528E-2</v>
      </c>
      <c r="D2204" s="25">
        <v>0.84632304310472561</v>
      </c>
    </row>
    <row r="2205" spans="1:4">
      <c r="A2205" s="17">
        <v>2203</v>
      </c>
      <c r="B2205" s="25">
        <v>6.0356164383561648</v>
      </c>
      <c r="C2205" s="90">
        <v>2.7657151405125414E-2</v>
      </c>
      <c r="D2205" s="25">
        <v>0.84626057573422619</v>
      </c>
    </row>
    <row r="2206" spans="1:4">
      <c r="A2206" s="17">
        <v>2204</v>
      </c>
      <c r="B2206" s="25">
        <v>6.0383561643835613</v>
      </c>
      <c r="C2206" s="90">
        <v>2.7656826522252296E-2</v>
      </c>
      <c r="D2206" s="25">
        <v>0.84619811448084825</v>
      </c>
    </row>
    <row r="2207" spans="1:4">
      <c r="A2207" s="17">
        <v>2205</v>
      </c>
      <c r="B2207" s="25">
        <v>6.0410958904109586</v>
      </c>
      <c r="C2207" s="90">
        <v>2.7656501639379178E-2</v>
      </c>
      <c r="D2207" s="25">
        <v>0.84613565934391777</v>
      </c>
    </row>
    <row r="2208" spans="1:4">
      <c r="A2208" s="17">
        <v>2206</v>
      </c>
      <c r="B2208" s="25">
        <v>6.043835616438356</v>
      </c>
      <c r="C2208" s="90">
        <v>2.765617675650606E-2</v>
      </c>
      <c r="D2208" s="25">
        <v>0.84607321032276095</v>
      </c>
    </row>
    <row r="2209" spans="1:4">
      <c r="A2209" s="17">
        <v>2207</v>
      </c>
      <c r="B2209" s="25">
        <v>6.0465753424657533</v>
      </c>
      <c r="C2209" s="90">
        <v>2.7655851873632946E-2</v>
      </c>
      <c r="D2209" s="25">
        <v>0.84601076741670411</v>
      </c>
    </row>
    <row r="2210" spans="1:4">
      <c r="A2210" s="17">
        <v>2208</v>
      </c>
      <c r="B2210" s="25">
        <v>6.0493150684931507</v>
      </c>
      <c r="C2210" s="90">
        <v>2.7655526990759828E-2</v>
      </c>
      <c r="D2210" s="25">
        <v>0.84594833062507369</v>
      </c>
    </row>
    <row r="2211" spans="1:4">
      <c r="A2211" s="17">
        <v>2209</v>
      </c>
      <c r="B2211" s="25">
        <v>6.0520547945205481</v>
      </c>
      <c r="C2211" s="90">
        <v>2.765520210788671E-2</v>
      </c>
      <c r="D2211" s="25">
        <v>0.8458858999471961</v>
      </c>
    </row>
    <row r="2212" spans="1:4">
      <c r="A2212" s="17">
        <v>2210</v>
      </c>
      <c r="B2212" s="25">
        <v>6.0547945205479454</v>
      </c>
      <c r="C2212" s="90">
        <v>2.7654877225013592E-2</v>
      </c>
      <c r="D2212" s="25">
        <v>0.84582347538239788</v>
      </c>
    </row>
    <row r="2213" spans="1:4">
      <c r="A2213" s="17">
        <v>2211</v>
      </c>
      <c r="B2213" s="25">
        <v>6.0575342465753428</v>
      </c>
      <c r="C2213" s="90">
        <v>2.7654552342140478E-2</v>
      </c>
      <c r="D2213" s="25">
        <v>0.84576105693000569</v>
      </c>
    </row>
    <row r="2214" spans="1:4">
      <c r="A2214" s="17">
        <v>2212</v>
      </c>
      <c r="B2214" s="25">
        <v>6.0602739726027401</v>
      </c>
      <c r="C2214" s="90">
        <v>2.765422745926736E-2</v>
      </c>
      <c r="D2214" s="25">
        <v>0.84569864458934618</v>
      </c>
    </row>
    <row r="2215" spans="1:4">
      <c r="A2215" s="17">
        <v>2213</v>
      </c>
      <c r="B2215" s="25">
        <v>6.0630136986301366</v>
      </c>
      <c r="C2215" s="90">
        <v>2.7653902576394242E-2</v>
      </c>
      <c r="D2215" s="25">
        <v>0.84563623835974611</v>
      </c>
    </row>
    <row r="2216" spans="1:4">
      <c r="A2216" s="17">
        <v>2214</v>
      </c>
      <c r="B2216" s="25">
        <v>6.065753424657534</v>
      </c>
      <c r="C2216" s="90">
        <v>2.7653577693521125E-2</v>
      </c>
      <c r="D2216" s="25">
        <v>0.84557383824053245</v>
      </c>
    </row>
    <row r="2217" spans="1:4">
      <c r="A2217" s="17">
        <v>2215</v>
      </c>
      <c r="B2217" s="25">
        <v>6.0684931506849313</v>
      </c>
      <c r="C2217" s="90">
        <v>2.765325281064801E-2</v>
      </c>
      <c r="D2217" s="25">
        <v>0.84551144423103197</v>
      </c>
    </row>
    <row r="2218" spans="1:4">
      <c r="A2218" s="17">
        <v>2216</v>
      </c>
      <c r="B2218" s="25">
        <v>6.0712328767123287</v>
      </c>
      <c r="C2218" s="90">
        <v>2.7652927927774892E-2</v>
      </c>
      <c r="D2218" s="25">
        <v>0.84544905633057199</v>
      </c>
    </row>
    <row r="2219" spans="1:4">
      <c r="A2219" s="17">
        <v>2217</v>
      </c>
      <c r="B2219" s="25">
        <v>6.0739726027397261</v>
      </c>
      <c r="C2219" s="90">
        <v>2.7652603044901775E-2</v>
      </c>
      <c r="D2219" s="25">
        <v>0.84538667453847938</v>
      </c>
    </row>
    <row r="2220" spans="1:4">
      <c r="A2220" s="17">
        <v>2218</v>
      </c>
      <c r="B2220" s="25">
        <v>6.0767123287671234</v>
      </c>
      <c r="C2220" s="90">
        <v>2.7652278162028657E-2</v>
      </c>
      <c r="D2220" s="25">
        <v>0.84532429885408145</v>
      </c>
    </row>
    <row r="2221" spans="1:4">
      <c r="A2221" s="17">
        <v>2219</v>
      </c>
      <c r="B2221" s="25">
        <v>6.0794520547945208</v>
      </c>
      <c r="C2221" s="90">
        <v>2.7651953279155542E-2</v>
      </c>
      <c r="D2221" s="25">
        <v>0.8452619292767054</v>
      </c>
    </row>
    <row r="2222" spans="1:4">
      <c r="A2222" s="17">
        <v>2220</v>
      </c>
      <c r="B2222" s="25">
        <v>6.0821917808219181</v>
      </c>
      <c r="C2222" s="90">
        <v>2.7651628396282425E-2</v>
      </c>
      <c r="D2222" s="25">
        <v>0.84519956580567868</v>
      </c>
    </row>
    <row r="2223" spans="1:4">
      <c r="A2223" s="17">
        <v>2221</v>
      </c>
      <c r="B2223" s="25">
        <v>6.0849315068493155</v>
      </c>
      <c r="C2223" s="90">
        <v>2.7651303513409307E-2</v>
      </c>
      <c r="D2223" s="25">
        <v>0.84513720844032858</v>
      </c>
    </row>
    <row r="2224" spans="1:4">
      <c r="A2224" s="17">
        <v>2222</v>
      </c>
      <c r="B2224" s="25">
        <v>6.087671232876712</v>
      </c>
      <c r="C2224" s="90">
        <v>2.7650978630536189E-2</v>
      </c>
      <c r="D2224" s="25">
        <v>0.84507485717998299</v>
      </c>
    </row>
    <row r="2225" spans="1:4">
      <c r="A2225" s="17">
        <v>2223</v>
      </c>
      <c r="B2225" s="25">
        <v>6.0904109589041093</v>
      </c>
      <c r="C2225" s="90">
        <v>2.7650653747663075E-2</v>
      </c>
      <c r="D2225" s="25">
        <v>0.8450125120239691</v>
      </c>
    </row>
    <row r="2226" spans="1:4">
      <c r="A2226" s="17">
        <v>2224</v>
      </c>
      <c r="B2226" s="25">
        <v>6.0931506849315067</v>
      </c>
      <c r="C2226" s="90">
        <v>2.7650328864789957E-2</v>
      </c>
      <c r="D2226" s="25">
        <v>0.84495017297161479</v>
      </c>
    </row>
    <row r="2227" spans="1:4">
      <c r="A2227" s="17">
        <v>2225</v>
      </c>
      <c r="B2227" s="25">
        <v>6.095890410958904</v>
      </c>
      <c r="C2227" s="90">
        <v>2.7650003981916839E-2</v>
      </c>
      <c r="D2227" s="25">
        <v>0.84488784002224782</v>
      </c>
    </row>
    <row r="2228" spans="1:4">
      <c r="A2228" s="17">
        <v>2226</v>
      </c>
      <c r="B2228" s="25">
        <v>6.0986301369863014</v>
      </c>
      <c r="C2228" s="90">
        <v>2.7649679099043721E-2</v>
      </c>
      <c r="D2228" s="25">
        <v>0.84482551317519616</v>
      </c>
    </row>
    <row r="2229" spans="1:4">
      <c r="A2229" s="17">
        <v>2227</v>
      </c>
      <c r="B2229" s="25">
        <v>6.1013698630136988</v>
      </c>
      <c r="C2229" s="90">
        <v>2.7649354216170607E-2</v>
      </c>
      <c r="D2229" s="25">
        <v>0.84476319242978748</v>
      </c>
    </row>
    <row r="2230" spans="1:4">
      <c r="A2230" s="17">
        <v>2228</v>
      </c>
      <c r="B2230" s="25">
        <v>6.1041095890410961</v>
      </c>
      <c r="C2230" s="90">
        <v>2.7649029333297489E-2</v>
      </c>
      <c r="D2230" s="25">
        <v>0.84470087778535008</v>
      </c>
    </row>
    <row r="2231" spans="1:4">
      <c r="A2231" s="17">
        <v>2229</v>
      </c>
      <c r="B2231" s="25">
        <v>6.1068493150684935</v>
      </c>
      <c r="C2231" s="90">
        <v>2.7648704450424371E-2</v>
      </c>
      <c r="D2231" s="25">
        <v>0.84463856924121183</v>
      </c>
    </row>
    <row r="2232" spans="1:4">
      <c r="A2232" s="17">
        <v>2230</v>
      </c>
      <c r="B2232" s="25">
        <v>6.1095890410958908</v>
      </c>
      <c r="C2232" s="90">
        <v>2.7648379567551253E-2</v>
      </c>
      <c r="D2232" s="25">
        <v>0.84457626679670106</v>
      </c>
    </row>
    <row r="2233" spans="1:4">
      <c r="A2233" s="17">
        <v>2231</v>
      </c>
      <c r="B2233" s="25">
        <v>6.1123287671232873</v>
      </c>
      <c r="C2233" s="90">
        <v>2.7648054684678139E-2</v>
      </c>
      <c r="D2233" s="25">
        <v>0.84451397045114607</v>
      </c>
    </row>
    <row r="2234" spans="1:4">
      <c r="A2234" s="17">
        <v>2232</v>
      </c>
      <c r="B2234" s="25">
        <v>6.1150684931506847</v>
      </c>
      <c r="C2234" s="90">
        <v>2.7647729801805021E-2</v>
      </c>
      <c r="D2234" s="25">
        <v>0.84445168020387507</v>
      </c>
    </row>
    <row r="2235" spans="1:4">
      <c r="A2235" s="17">
        <v>2233</v>
      </c>
      <c r="B2235" s="25">
        <v>6.117808219178082</v>
      </c>
      <c r="C2235" s="90">
        <v>2.7647404918931903E-2</v>
      </c>
      <c r="D2235" s="25">
        <v>0.84438939605421659</v>
      </c>
    </row>
    <row r="2236" spans="1:4">
      <c r="A2236" s="17">
        <v>2234</v>
      </c>
      <c r="B2236" s="25">
        <v>6.1205479452054794</v>
      </c>
      <c r="C2236" s="90">
        <v>2.7647080036058785E-2</v>
      </c>
      <c r="D2236" s="25">
        <v>0.84432711800149907</v>
      </c>
    </row>
    <row r="2237" spans="1:4">
      <c r="A2237" s="17">
        <v>2235</v>
      </c>
      <c r="B2237" s="25">
        <v>6.1232876712328768</v>
      </c>
      <c r="C2237" s="90">
        <v>2.7646755153185668E-2</v>
      </c>
      <c r="D2237" s="25">
        <v>0.84426484604505125</v>
      </c>
    </row>
    <row r="2238" spans="1:4">
      <c r="A2238" s="17">
        <v>2236</v>
      </c>
      <c r="B2238" s="25">
        <v>6.1260273972602741</v>
      </c>
      <c r="C2238" s="90">
        <v>2.7646430270312553E-2</v>
      </c>
      <c r="D2238" s="25">
        <v>0.84420258018420158</v>
      </c>
    </row>
    <row r="2239" spans="1:4">
      <c r="A2239" s="17">
        <v>2237</v>
      </c>
      <c r="B2239" s="25">
        <v>6.1287671232876715</v>
      </c>
      <c r="C2239" s="90">
        <v>2.7646105387439435E-2</v>
      </c>
      <c r="D2239" s="25">
        <v>0.84414032041827902</v>
      </c>
    </row>
    <row r="2240" spans="1:4">
      <c r="A2240" s="17">
        <v>2238</v>
      </c>
      <c r="B2240" s="25">
        <v>6.1315068493150688</v>
      </c>
      <c r="C2240" s="90">
        <v>2.7645780504566318E-2</v>
      </c>
      <c r="D2240" s="25">
        <v>0.84407806674661234</v>
      </c>
    </row>
    <row r="2241" spans="1:4">
      <c r="A2241" s="17">
        <v>2239</v>
      </c>
      <c r="B2241" s="25">
        <v>6.1342465753424653</v>
      </c>
      <c r="C2241" s="90">
        <v>2.76454556216932E-2</v>
      </c>
      <c r="D2241" s="25">
        <v>0.84401581916853041</v>
      </c>
    </row>
    <row r="2242" spans="1:4">
      <c r="A2242" s="17">
        <v>2240</v>
      </c>
      <c r="B2242" s="25">
        <v>6.1369863013698627</v>
      </c>
      <c r="C2242" s="90">
        <v>2.7645130738820085E-2</v>
      </c>
      <c r="D2242" s="25">
        <v>0.84395357768336232</v>
      </c>
    </row>
    <row r="2243" spans="1:4">
      <c r="A2243" s="17">
        <v>2241</v>
      </c>
      <c r="B2243" s="25">
        <v>6.13972602739726</v>
      </c>
      <c r="C2243" s="90">
        <v>2.7644805855946968E-2</v>
      </c>
      <c r="D2243" s="25">
        <v>0.84389134229043705</v>
      </c>
    </row>
    <row r="2244" spans="1:4">
      <c r="A2244" s="17">
        <v>2242</v>
      </c>
      <c r="B2244" s="25">
        <v>6.1424657534246574</v>
      </c>
      <c r="C2244" s="90">
        <v>2.764448097307385E-2</v>
      </c>
      <c r="D2244" s="25">
        <v>0.84382911298908392</v>
      </c>
    </row>
    <row r="2245" spans="1:4">
      <c r="A2245" s="17">
        <v>2243</v>
      </c>
      <c r="B2245" s="25">
        <v>6.1452054794520548</v>
      </c>
      <c r="C2245" s="90">
        <v>2.7644156090200732E-2</v>
      </c>
      <c r="D2245" s="25">
        <v>0.84376688977863212</v>
      </c>
    </row>
    <row r="2246" spans="1:4">
      <c r="A2246" s="17">
        <v>2244</v>
      </c>
      <c r="B2246" s="25">
        <v>6.1479452054794521</v>
      </c>
      <c r="C2246" s="90">
        <v>2.7643831207327618E-2</v>
      </c>
      <c r="D2246" s="25">
        <v>0.84370467265841087</v>
      </c>
    </row>
    <row r="2247" spans="1:4">
      <c r="A2247" s="17">
        <v>2245</v>
      </c>
      <c r="B2247" s="25">
        <v>6.1506849315068495</v>
      </c>
      <c r="C2247" s="90">
        <v>2.76435063244545E-2</v>
      </c>
      <c r="D2247" s="25">
        <v>0.84364246162774981</v>
      </c>
    </row>
    <row r="2248" spans="1:4">
      <c r="A2248" s="17">
        <v>2246</v>
      </c>
      <c r="B2248" s="25">
        <v>6.1534246575342468</v>
      </c>
      <c r="C2248" s="90">
        <v>2.7643181441581382E-2</v>
      </c>
      <c r="D2248" s="25">
        <v>0.84358025668597825</v>
      </c>
    </row>
    <row r="2249" spans="1:4">
      <c r="A2249" s="17">
        <v>2247</v>
      </c>
      <c r="B2249" s="25">
        <v>6.1561643835616442</v>
      </c>
      <c r="C2249" s="90">
        <v>2.7642856558708264E-2</v>
      </c>
      <c r="D2249" s="25">
        <v>0.84351805783242584</v>
      </c>
    </row>
    <row r="2250" spans="1:4">
      <c r="A2250" s="17">
        <v>2248</v>
      </c>
      <c r="B2250" s="25">
        <v>6.1589041095890407</v>
      </c>
      <c r="C2250" s="90">
        <v>2.764253167583515E-2</v>
      </c>
      <c r="D2250" s="25">
        <v>0.84345586506642212</v>
      </c>
    </row>
    <row r="2251" spans="1:4">
      <c r="A2251" s="17">
        <v>2249</v>
      </c>
      <c r="B2251" s="25">
        <v>6.161643835616438</v>
      </c>
      <c r="C2251" s="90">
        <v>2.7642206792962032E-2</v>
      </c>
      <c r="D2251" s="25">
        <v>0.84339367838729706</v>
      </c>
    </row>
    <row r="2252" spans="1:4">
      <c r="A2252" s="17">
        <v>2250</v>
      </c>
      <c r="B2252" s="25">
        <v>6.1643835616438354</v>
      </c>
      <c r="C2252" s="90">
        <v>2.7641881910088914E-2</v>
      </c>
      <c r="D2252" s="25">
        <v>0.84333149779438032</v>
      </c>
    </row>
    <row r="2253" spans="1:4">
      <c r="A2253" s="17">
        <v>2251</v>
      </c>
      <c r="B2253" s="25">
        <v>6.1671232876712327</v>
      </c>
      <c r="C2253" s="90">
        <v>2.7641557027215796E-2</v>
      </c>
      <c r="D2253" s="25">
        <v>0.84326932328700188</v>
      </c>
    </row>
    <row r="2254" spans="1:4">
      <c r="A2254" s="17">
        <v>2252</v>
      </c>
      <c r="B2254" s="25">
        <v>6.1698630136986301</v>
      </c>
      <c r="C2254" s="90">
        <v>2.7641232144342682E-2</v>
      </c>
      <c r="D2254" s="25">
        <v>0.84320715486449171</v>
      </c>
    </row>
    <row r="2255" spans="1:4">
      <c r="A2255" s="17">
        <v>2253</v>
      </c>
      <c r="B2255" s="25">
        <v>6.1726027397260275</v>
      </c>
      <c r="C2255" s="90">
        <v>2.7640907261469564E-2</v>
      </c>
      <c r="D2255" s="25">
        <v>0.84314499252617991</v>
      </c>
    </row>
    <row r="2256" spans="1:4">
      <c r="A2256" s="17">
        <v>2254</v>
      </c>
      <c r="B2256" s="25">
        <v>6.1753424657534248</v>
      </c>
      <c r="C2256" s="90">
        <v>2.7640582378596446E-2</v>
      </c>
      <c r="D2256" s="25">
        <v>0.84308283627139657</v>
      </c>
    </row>
    <row r="2257" spans="1:4">
      <c r="A2257" s="17">
        <v>2255</v>
      </c>
      <c r="B2257" s="25">
        <v>6.1780821917808222</v>
      </c>
      <c r="C2257" s="90">
        <v>2.7640257495723328E-2</v>
      </c>
      <c r="D2257" s="25">
        <v>0.84302068609947189</v>
      </c>
    </row>
    <row r="2258" spans="1:4">
      <c r="A2258" s="17">
        <v>2256</v>
      </c>
      <c r="B2258" s="25">
        <v>6.1808219178082195</v>
      </c>
      <c r="C2258" s="90">
        <v>2.7639932612850214E-2</v>
      </c>
      <c r="D2258" s="25">
        <v>0.8429585420097363</v>
      </c>
    </row>
    <row r="2259" spans="1:4">
      <c r="A2259" s="17">
        <v>2257</v>
      </c>
      <c r="B2259" s="25">
        <v>6.183561643835616</v>
      </c>
      <c r="C2259" s="90">
        <v>2.7639607729977096E-2</v>
      </c>
      <c r="D2259" s="25">
        <v>0.84289640400152011</v>
      </c>
    </row>
    <row r="2260" spans="1:4">
      <c r="A2260" s="17">
        <v>2258</v>
      </c>
      <c r="B2260" s="25">
        <v>6.1863013698630134</v>
      </c>
      <c r="C2260" s="90">
        <v>2.7639282847103978E-2</v>
      </c>
      <c r="D2260" s="25">
        <v>0.84283427207415396</v>
      </c>
    </row>
    <row r="2261" spans="1:4">
      <c r="A2261" s="17">
        <v>2259</v>
      </c>
      <c r="B2261" s="25">
        <v>6.1890410958904107</v>
      </c>
      <c r="C2261" s="90">
        <v>2.7638957964230861E-2</v>
      </c>
      <c r="D2261" s="25">
        <v>0.84277214622696817</v>
      </c>
    </row>
    <row r="2262" spans="1:4">
      <c r="A2262" s="17">
        <v>2260</v>
      </c>
      <c r="B2262" s="25">
        <v>6.1917808219178081</v>
      </c>
      <c r="C2262" s="90">
        <v>2.7638633081357746E-2</v>
      </c>
      <c r="D2262" s="25">
        <v>0.84271002645929349</v>
      </c>
    </row>
    <row r="2263" spans="1:4">
      <c r="A2263" s="17">
        <v>2261</v>
      </c>
      <c r="B2263" s="25">
        <v>6.1945205479452055</v>
      </c>
      <c r="C2263" s="90">
        <v>2.7638308198484628E-2</v>
      </c>
      <c r="D2263" s="25">
        <v>0.84264791277046069</v>
      </c>
    </row>
    <row r="2264" spans="1:4">
      <c r="A2264" s="17">
        <v>2262</v>
      </c>
      <c r="B2264" s="25">
        <v>6.1972602739726028</v>
      </c>
      <c r="C2264" s="90">
        <v>2.7637983315611511E-2</v>
      </c>
      <c r="D2264" s="25">
        <v>0.84258580515980064</v>
      </c>
    </row>
    <row r="2265" spans="1:4">
      <c r="A2265" s="17">
        <v>2263</v>
      </c>
      <c r="B2265" s="25">
        <v>6.2</v>
      </c>
      <c r="C2265" s="90">
        <v>2.7637658432738393E-2</v>
      </c>
      <c r="D2265" s="25">
        <v>0.84252370362664408</v>
      </c>
    </row>
    <row r="2266" spans="1:4">
      <c r="A2266" s="17">
        <v>2264</v>
      </c>
      <c r="B2266" s="25">
        <v>6.2027397260273975</v>
      </c>
      <c r="C2266" s="90">
        <v>2.7637333549865278E-2</v>
      </c>
      <c r="D2266" s="25">
        <v>0.8424616081703219</v>
      </c>
    </row>
    <row r="2267" spans="1:4">
      <c r="A2267" s="17">
        <v>2265</v>
      </c>
      <c r="B2267" s="25">
        <v>6.2054794520547949</v>
      </c>
      <c r="C2267" s="90">
        <v>2.7637008666992161E-2</v>
      </c>
      <c r="D2267" s="25">
        <v>0.8423995187901655</v>
      </c>
    </row>
    <row r="2268" spans="1:4">
      <c r="A2268" s="17">
        <v>2266</v>
      </c>
      <c r="B2268" s="25">
        <v>6.2082191780821914</v>
      </c>
      <c r="C2268" s="90">
        <v>2.7636683784119043E-2</v>
      </c>
      <c r="D2268" s="25">
        <v>0.84233743548550566</v>
      </c>
    </row>
    <row r="2269" spans="1:4">
      <c r="A2269" s="17">
        <v>2267</v>
      </c>
      <c r="B2269" s="25">
        <v>6.2109589041095887</v>
      </c>
      <c r="C2269" s="90">
        <v>2.7636358901245925E-2</v>
      </c>
      <c r="D2269" s="25">
        <v>0.84227535825567379</v>
      </c>
    </row>
    <row r="2270" spans="1:4">
      <c r="A2270" s="17">
        <v>2268</v>
      </c>
      <c r="B2270" s="25">
        <v>6.2136986301369861</v>
      </c>
      <c r="C2270" s="90">
        <v>2.7636034018372811E-2</v>
      </c>
      <c r="D2270" s="25">
        <v>0.8422132871000011</v>
      </c>
    </row>
    <row r="2271" spans="1:4">
      <c r="A2271" s="17">
        <v>2269</v>
      </c>
      <c r="B2271" s="25">
        <v>6.2164383561643834</v>
      </c>
      <c r="C2271" s="90">
        <v>2.7635709135499693E-2</v>
      </c>
      <c r="D2271" s="25">
        <v>0.84215122201781911</v>
      </c>
    </row>
    <row r="2272" spans="1:4">
      <c r="A2272" s="17">
        <v>2270</v>
      </c>
      <c r="B2272" s="25">
        <v>6.2191780821917808</v>
      </c>
      <c r="C2272" s="90">
        <v>2.7635384252626575E-2</v>
      </c>
      <c r="D2272" s="25">
        <v>0.84208916300845904</v>
      </c>
    </row>
    <row r="2273" spans="1:4">
      <c r="A2273" s="17">
        <v>2271</v>
      </c>
      <c r="B2273" s="25">
        <v>6.2219178082191782</v>
      </c>
      <c r="C2273" s="90">
        <v>2.7635059369753457E-2</v>
      </c>
      <c r="D2273" s="25">
        <v>0.84202711007125264</v>
      </c>
    </row>
    <row r="2274" spans="1:4">
      <c r="A2274" s="17">
        <v>2272</v>
      </c>
      <c r="B2274" s="25">
        <v>6.2246575342465755</v>
      </c>
      <c r="C2274" s="90">
        <v>2.7634734486880343E-2</v>
      </c>
      <c r="D2274" s="25">
        <v>0.84196506320553155</v>
      </c>
    </row>
    <row r="2275" spans="1:4">
      <c r="A2275" s="17">
        <v>2273</v>
      </c>
      <c r="B2275" s="25">
        <v>6.2273972602739729</v>
      </c>
      <c r="C2275" s="90">
        <v>2.7634409604007225E-2</v>
      </c>
      <c r="D2275" s="25">
        <v>0.84190302241062731</v>
      </c>
    </row>
    <row r="2276" spans="1:4">
      <c r="A2276" s="17">
        <v>2274</v>
      </c>
      <c r="B2276" s="25">
        <v>6.2301369863013702</v>
      </c>
      <c r="C2276" s="90">
        <v>2.7634084721134107E-2</v>
      </c>
      <c r="D2276" s="25">
        <v>0.84184098768587179</v>
      </c>
    </row>
    <row r="2277" spans="1:4">
      <c r="A2277" s="17">
        <v>2275</v>
      </c>
      <c r="B2277" s="25">
        <v>6.2328767123287667</v>
      </c>
      <c r="C2277" s="90">
        <v>2.7633759838260989E-2</v>
      </c>
      <c r="D2277" s="25">
        <v>0.84177895903059685</v>
      </c>
    </row>
    <row r="2278" spans="1:4">
      <c r="A2278" s="17">
        <v>2276</v>
      </c>
      <c r="B2278" s="25">
        <v>6.2356164383561641</v>
      </c>
      <c r="C2278" s="90">
        <v>2.7633434955387871E-2</v>
      </c>
      <c r="D2278" s="25">
        <v>0.84171693644413448</v>
      </c>
    </row>
    <row r="2279" spans="1:4">
      <c r="A2279" s="17">
        <v>2277</v>
      </c>
      <c r="B2279" s="25">
        <v>6.2383561643835614</v>
      </c>
      <c r="C2279" s="90">
        <v>2.7633110072514757E-2</v>
      </c>
      <c r="D2279" s="25">
        <v>0.84165491992581665</v>
      </c>
    </row>
    <row r="2280" spans="1:4">
      <c r="A2280" s="17">
        <v>2278</v>
      </c>
      <c r="B2280" s="25">
        <v>6.2410958904109588</v>
      </c>
      <c r="C2280" s="90">
        <v>2.7632785189641639E-2</v>
      </c>
      <c r="D2280" s="25">
        <v>0.84159290947497556</v>
      </c>
    </row>
    <row r="2281" spans="1:4">
      <c r="A2281" s="17">
        <v>2279</v>
      </c>
      <c r="B2281" s="25">
        <v>6.2438356164383562</v>
      </c>
      <c r="C2281" s="90">
        <v>2.7632460306768521E-2</v>
      </c>
      <c r="D2281" s="25">
        <v>0.8415309050909433</v>
      </c>
    </row>
    <row r="2282" spans="1:4">
      <c r="A2282" s="17">
        <v>2280</v>
      </c>
      <c r="B2282" s="25">
        <v>6.2465753424657535</v>
      </c>
      <c r="C2282" s="90">
        <v>2.7632135423895404E-2</v>
      </c>
      <c r="D2282" s="25">
        <v>0.84146890677305219</v>
      </c>
    </row>
    <row r="2283" spans="1:4">
      <c r="A2283" s="17">
        <v>2281</v>
      </c>
      <c r="B2283" s="25">
        <v>6.2493150684931509</v>
      </c>
      <c r="C2283" s="90">
        <v>2.7631810541022289E-2</v>
      </c>
      <c r="D2283" s="25">
        <v>0.84140691452063465</v>
      </c>
    </row>
    <row r="2284" spans="1:4">
      <c r="A2284" s="17">
        <v>2282</v>
      </c>
      <c r="B2284" s="25">
        <v>6.2520547945205482</v>
      </c>
      <c r="C2284" s="90">
        <v>2.7631485658149171E-2</v>
      </c>
      <c r="D2284" s="25">
        <v>0.8413449283330231</v>
      </c>
    </row>
    <row r="2285" spans="1:4">
      <c r="A2285" s="17">
        <v>2283</v>
      </c>
      <c r="B2285" s="25">
        <v>6.2547945205479456</v>
      </c>
      <c r="C2285" s="90">
        <v>2.7631160775276054E-2</v>
      </c>
      <c r="D2285" s="25">
        <v>0.84128294820955007</v>
      </c>
    </row>
    <row r="2286" spans="1:4">
      <c r="A2286" s="17">
        <v>2284</v>
      </c>
      <c r="B2286" s="25">
        <v>6.2575342465753421</v>
      </c>
      <c r="C2286" s="90">
        <v>2.7630835892402936E-2</v>
      </c>
      <c r="D2286" s="25">
        <v>0.84122097414954811</v>
      </c>
    </row>
    <row r="2287" spans="1:4">
      <c r="A2287" s="17">
        <v>2285</v>
      </c>
      <c r="B2287" s="25">
        <v>6.2602739726027394</v>
      </c>
      <c r="C2287" s="90">
        <v>2.7630511009529821E-2</v>
      </c>
      <c r="D2287" s="25">
        <v>0.84115900615234984</v>
      </c>
    </row>
    <row r="2288" spans="1:4">
      <c r="A2288" s="17">
        <v>2286</v>
      </c>
      <c r="B2288" s="25">
        <v>6.2630136986301368</v>
      </c>
      <c r="C2288" s="90">
        <v>2.7630186126656704E-2</v>
      </c>
      <c r="D2288" s="25">
        <v>0.84109704421728815</v>
      </c>
    </row>
    <row r="2289" spans="1:4">
      <c r="A2289" s="17">
        <v>2287</v>
      </c>
      <c r="B2289" s="25">
        <v>6.2657534246575342</v>
      </c>
      <c r="C2289" s="90">
        <v>2.7629861243783586E-2</v>
      </c>
      <c r="D2289" s="25">
        <v>0.84103508834369589</v>
      </c>
    </row>
    <row r="2290" spans="1:4">
      <c r="A2290" s="17">
        <v>2288</v>
      </c>
      <c r="B2290" s="25">
        <v>6.2684931506849315</v>
      </c>
      <c r="C2290" s="90">
        <v>2.7629536360910468E-2</v>
      </c>
      <c r="D2290" s="25">
        <v>0.84097313853090594</v>
      </c>
    </row>
    <row r="2291" spans="1:4">
      <c r="A2291" s="17">
        <v>2289</v>
      </c>
      <c r="B2291" s="25">
        <v>6.2712328767123289</v>
      </c>
      <c r="C2291" s="90">
        <v>2.7629211478037353E-2</v>
      </c>
      <c r="D2291" s="25">
        <v>0.84091119477825127</v>
      </c>
    </row>
    <row r="2292" spans="1:4">
      <c r="A2292" s="17">
        <v>2290</v>
      </c>
      <c r="B2292" s="25">
        <v>6.2739726027397262</v>
      </c>
      <c r="C2292" s="90">
        <v>2.7628886595164236E-2</v>
      </c>
      <c r="D2292" s="25">
        <v>0.84084925708506508</v>
      </c>
    </row>
    <row r="2293" spans="1:4">
      <c r="A2293" s="17">
        <v>2291</v>
      </c>
      <c r="B2293" s="25">
        <v>6.2767123287671236</v>
      </c>
      <c r="C2293" s="90">
        <v>2.7628561712291118E-2</v>
      </c>
      <c r="D2293" s="25">
        <v>0.84078732545068047</v>
      </c>
    </row>
    <row r="2294" spans="1:4">
      <c r="A2294" s="17">
        <v>2292</v>
      </c>
      <c r="B2294" s="25">
        <v>6.279452054794521</v>
      </c>
      <c r="C2294" s="90">
        <v>2.7628236829418E-2</v>
      </c>
      <c r="D2294" s="25">
        <v>0.84072539987443073</v>
      </c>
    </row>
    <row r="2295" spans="1:4">
      <c r="A2295" s="17">
        <v>2293</v>
      </c>
      <c r="B2295" s="25">
        <v>6.2821917808219174</v>
      </c>
      <c r="C2295" s="90">
        <v>2.7627911946544886E-2</v>
      </c>
      <c r="D2295" s="25">
        <v>0.8406634803556492</v>
      </c>
    </row>
    <row r="2296" spans="1:4">
      <c r="A2296" s="17">
        <v>2294</v>
      </c>
      <c r="B2296" s="25">
        <v>6.2849315068493148</v>
      </c>
      <c r="C2296" s="90">
        <v>2.7627587063671768E-2</v>
      </c>
      <c r="D2296" s="25">
        <v>0.84060156689366927</v>
      </c>
    </row>
    <row r="2297" spans="1:4">
      <c r="A2297" s="17">
        <v>2295</v>
      </c>
      <c r="B2297" s="25">
        <v>6.2876712328767121</v>
      </c>
      <c r="C2297" s="90">
        <v>2.762726218079865E-2</v>
      </c>
      <c r="D2297" s="25">
        <v>0.8405396594878245</v>
      </c>
    </row>
    <row r="2298" spans="1:4">
      <c r="A2298" s="17">
        <v>2296</v>
      </c>
      <c r="B2298" s="25">
        <v>6.2904109589041095</v>
      </c>
      <c r="C2298" s="90">
        <v>2.7626937297925532E-2</v>
      </c>
      <c r="D2298" s="25">
        <v>0.84047775813744841</v>
      </c>
    </row>
    <row r="2299" spans="1:4">
      <c r="A2299" s="17">
        <v>2297</v>
      </c>
      <c r="B2299" s="25">
        <v>6.2931506849315069</v>
      </c>
      <c r="C2299" s="90">
        <v>2.7626612415052418E-2</v>
      </c>
      <c r="D2299" s="25">
        <v>0.84041586284187464</v>
      </c>
    </row>
    <row r="2300" spans="1:4">
      <c r="A2300" s="17">
        <v>2298</v>
      </c>
      <c r="B2300" s="25">
        <v>6.2958904109589042</v>
      </c>
      <c r="C2300" s="90">
        <v>2.76262875321793E-2</v>
      </c>
      <c r="D2300" s="25">
        <v>0.84035397360043695</v>
      </c>
    </row>
    <row r="2301" spans="1:4">
      <c r="A2301" s="17">
        <v>2299</v>
      </c>
      <c r="B2301" s="25">
        <v>6.2986301369863016</v>
      </c>
      <c r="C2301" s="90">
        <v>2.7625962649306182E-2</v>
      </c>
      <c r="D2301" s="25">
        <v>0.84029209041246933</v>
      </c>
    </row>
    <row r="2302" spans="1:4">
      <c r="A2302" s="17">
        <v>2300</v>
      </c>
      <c r="B2302" s="25">
        <v>6.3013698630136989</v>
      </c>
      <c r="C2302" s="90">
        <v>2.7625637766433064E-2</v>
      </c>
      <c r="D2302" s="25">
        <v>0.8402302132773054</v>
      </c>
    </row>
    <row r="2303" spans="1:4">
      <c r="A2303" s="17">
        <v>2301</v>
      </c>
      <c r="B2303" s="25">
        <v>6.3041095890410963</v>
      </c>
      <c r="C2303" s="90">
        <v>2.762531288355995E-2</v>
      </c>
      <c r="D2303" s="25">
        <v>0.84016834219427938</v>
      </c>
    </row>
    <row r="2304" spans="1:4">
      <c r="A2304" s="17">
        <v>2302</v>
      </c>
      <c r="B2304" s="25">
        <v>6.3068493150684928</v>
      </c>
      <c r="C2304" s="90">
        <v>2.7624988000686832E-2</v>
      </c>
      <c r="D2304" s="25">
        <v>0.84010647716272535</v>
      </c>
    </row>
    <row r="2305" spans="1:4">
      <c r="A2305" s="17">
        <v>2303</v>
      </c>
      <c r="B2305" s="25">
        <v>6.3095890410958901</v>
      </c>
      <c r="C2305" s="90">
        <v>2.7624663117813714E-2</v>
      </c>
      <c r="D2305" s="25">
        <v>0.84004461818197718</v>
      </c>
    </row>
    <row r="2306" spans="1:4">
      <c r="A2306" s="17">
        <v>2304</v>
      </c>
      <c r="B2306" s="25">
        <v>6.3123287671232875</v>
      </c>
      <c r="C2306" s="90">
        <v>2.7624338234940597E-2</v>
      </c>
      <c r="D2306" s="25">
        <v>0.83998276525136939</v>
      </c>
    </row>
    <row r="2307" spans="1:4">
      <c r="A2307" s="17">
        <v>2305</v>
      </c>
      <c r="B2307" s="25">
        <v>6.3150684931506849</v>
      </c>
      <c r="C2307" s="90">
        <v>2.7624013352067482E-2</v>
      </c>
      <c r="D2307" s="25">
        <v>0.83992091837023619</v>
      </c>
    </row>
    <row r="2308" spans="1:4">
      <c r="A2308" s="17">
        <v>2306</v>
      </c>
      <c r="B2308" s="25">
        <v>6.3178082191780822</v>
      </c>
      <c r="C2308" s="90">
        <v>2.7623688469194364E-2</v>
      </c>
      <c r="D2308" s="25">
        <v>0.839859077537912</v>
      </c>
    </row>
    <row r="2309" spans="1:4">
      <c r="A2309" s="17">
        <v>2307</v>
      </c>
      <c r="B2309" s="25">
        <v>6.3205479452054796</v>
      </c>
      <c r="C2309" s="90">
        <v>2.7623363586321246E-2</v>
      </c>
      <c r="D2309" s="25">
        <v>0.83979724275373124</v>
      </c>
    </row>
    <row r="2310" spans="1:4">
      <c r="A2310" s="17">
        <v>2308</v>
      </c>
      <c r="B2310" s="25">
        <v>6.3232876712328769</v>
      </c>
      <c r="C2310" s="90">
        <v>2.7623038703448129E-2</v>
      </c>
      <c r="D2310" s="25">
        <v>0.83973541401702856</v>
      </c>
    </row>
    <row r="2311" spans="1:4">
      <c r="A2311" s="17">
        <v>2309</v>
      </c>
      <c r="B2311" s="25">
        <v>6.3260273972602743</v>
      </c>
      <c r="C2311" s="90">
        <v>2.7622713820575014E-2</v>
      </c>
      <c r="D2311" s="25">
        <v>0.83967359132713859</v>
      </c>
    </row>
    <row r="2312" spans="1:4">
      <c r="A2312" s="17">
        <v>2310</v>
      </c>
      <c r="B2312" s="25">
        <v>6.3287671232876717</v>
      </c>
      <c r="C2312" s="90">
        <v>2.7622388937701896E-2</v>
      </c>
      <c r="D2312" s="25">
        <v>0.83961177468339587</v>
      </c>
    </row>
    <row r="2313" spans="1:4">
      <c r="A2313" s="17">
        <v>2311</v>
      </c>
      <c r="B2313" s="25">
        <v>6.3315068493150681</v>
      </c>
      <c r="C2313" s="90">
        <v>2.7622064054828779E-2</v>
      </c>
      <c r="D2313" s="25">
        <v>0.83954996408513549</v>
      </c>
    </row>
    <row r="2314" spans="1:4">
      <c r="A2314" s="17">
        <v>2312</v>
      </c>
      <c r="B2314" s="25">
        <v>6.3342465753424655</v>
      </c>
      <c r="C2314" s="90">
        <v>2.7621739171955661E-2</v>
      </c>
      <c r="D2314" s="25">
        <v>0.83948815953169209</v>
      </c>
    </row>
    <row r="2315" spans="1:4">
      <c r="A2315" s="17">
        <v>2313</v>
      </c>
      <c r="B2315" s="25">
        <v>6.3369863013698629</v>
      </c>
      <c r="C2315" s="90">
        <v>2.7621414289082546E-2</v>
      </c>
      <c r="D2315" s="25">
        <v>0.83942636102240076</v>
      </c>
    </row>
    <row r="2316" spans="1:4">
      <c r="A2316" s="17">
        <v>2314</v>
      </c>
      <c r="B2316" s="25">
        <v>6.3397260273972602</v>
      </c>
      <c r="C2316" s="90">
        <v>2.7621089406209429E-2</v>
      </c>
      <c r="D2316" s="25">
        <v>0.83936456855659647</v>
      </c>
    </row>
    <row r="2317" spans="1:4">
      <c r="A2317" s="17">
        <v>2315</v>
      </c>
      <c r="B2317" s="25">
        <v>6.3424657534246576</v>
      </c>
      <c r="C2317" s="90">
        <v>2.7620764523336311E-2</v>
      </c>
      <c r="D2317" s="25">
        <v>0.83930278213361453</v>
      </c>
    </row>
    <row r="2318" spans="1:4">
      <c r="A2318" s="17">
        <v>2316</v>
      </c>
      <c r="B2318" s="25">
        <v>6.3452054794520549</v>
      </c>
      <c r="C2318" s="90">
        <v>2.7620439640463193E-2</v>
      </c>
      <c r="D2318" s="25">
        <v>0.83924100175278993</v>
      </c>
    </row>
    <row r="2319" spans="1:4">
      <c r="A2319" s="17">
        <v>2317</v>
      </c>
      <c r="B2319" s="25">
        <v>6.3479452054794523</v>
      </c>
      <c r="C2319" s="90">
        <v>2.7620114757590075E-2</v>
      </c>
      <c r="D2319" s="25">
        <v>0.83917922741345796</v>
      </c>
    </row>
    <row r="2320" spans="1:4">
      <c r="A2320" s="17">
        <v>2318</v>
      </c>
      <c r="B2320" s="25">
        <v>6.3506849315068497</v>
      </c>
      <c r="C2320" s="90">
        <v>2.7619789874716961E-2</v>
      </c>
      <c r="D2320" s="25">
        <v>0.83911745911495417</v>
      </c>
    </row>
    <row r="2321" spans="1:4">
      <c r="A2321" s="17">
        <v>2319</v>
      </c>
      <c r="B2321" s="25">
        <v>6.353424657534247</v>
      </c>
      <c r="C2321" s="90">
        <v>2.7619464991843843E-2</v>
      </c>
      <c r="D2321" s="25">
        <v>0.83905569685661385</v>
      </c>
    </row>
    <row r="2322" spans="1:4">
      <c r="A2322" s="17">
        <v>2320</v>
      </c>
      <c r="B2322" s="25">
        <v>6.3561643835616435</v>
      </c>
      <c r="C2322" s="90">
        <v>2.7619140108970725E-2</v>
      </c>
      <c r="D2322" s="25">
        <v>0.83899394063777266</v>
      </c>
    </row>
    <row r="2323" spans="1:4">
      <c r="A2323" s="17">
        <v>2321</v>
      </c>
      <c r="B2323" s="25">
        <v>6.3589041095890408</v>
      </c>
      <c r="C2323" s="90">
        <v>2.7618815226097607E-2</v>
      </c>
      <c r="D2323" s="25">
        <v>0.83893219045776612</v>
      </c>
    </row>
    <row r="2324" spans="1:4">
      <c r="A2324" s="17">
        <v>2322</v>
      </c>
      <c r="B2324" s="25">
        <v>6.3616438356164382</v>
      </c>
      <c r="C2324" s="90">
        <v>2.7618490343224493E-2</v>
      </c>
      <c r="D2324" s="25">
        <v>0.83887044631593</v>
      </c>
    </row>
    <row r="2325" spans="1:4">
      <c r="A2325" s="17">
        <v>2323</v>
      </c>
      <c r="B2325" s="25">
        <v>6.3643835616438356</v>
      </c>
      <c r="C2325" s="90">
        <v>2.7618165460351375E-2</v>
      </c>
      <c r="D2325" s="25">
        <v>0.83880870821159992</v>
      </c>
    </row>
    <row r="2326" spans="1:4">
      <c r="A2326" s="17">
        <v>2324</v>
      </c>
      <c r="B2326" s="25">
        <v>6.3671232876712329</v>
      </c>
      <c r="C2326" s="90">
        <v>2.7617840577478257E-2</v>
      </c>
      <c r="D2326" s="25">
        <v>0.83874697614411198</v>
      </c>
    </row>
    <row r="2327" spans="1:4">
      <c r="A2327" s="17">
        <v>2325</v>
      </c>
      <c r="B2327" s="25">
        <v>6.3698630136986303</v>
      </c>
      <c r="C2327" s="90">
        <v>2.7617515694605139E-2</v>
      </c>
      <c r="D2327" s="25">
        <v>0.83868525011280193</v>
      </c>
    </row>
    <row r="2328" spans="1:4">
      <c r="A2328" s="17">
        <v>2326</v>
      </c>
      <c r="B2328" s="25">
        <v>6.3726027397260276</v>
      </c>
      <c r="C2328" s="90">
        <v>2.7617190811732025E-2</v>
      </c>
      <c r="D2328" s="25">
        <v>0.83862353011700586</v>
      </c>
    </row>
    <row r="2329" spans="1:4">
      <c r="A2329" s="17">
        <v>2327</v>
      </c>
      <c r="B2329" s="25">
        <v>6.375342465753425</v>
      </c>
      <c r="C2329" s="90">
        <v>2.7616865928858907E-2</v>
      </c>
      <c r="D2329" s="25">
        <v>0.83856181615605985</v>
      </c>
    </row>
    <row r="2330" spans="1:4">
      <c r="A2330" s="17">
        <v>2328</v>
      </c>
      <c r="B2330" s="25">
        <v>6.3780821917808215</v>
      </c>
      <c r="C2330" s="90">
        <v>2.7616541045985789E-2</v>
      </c>
      <c r="D2330" s="25">
        <v>0.8385001082293001</v>
      </c>
    </row>
    <row r="2331" spans="1:4">
      <c r="A2331" s="17">
        <v>2329</v>
      </c>
      <c r="B2331" s="25">
        <v>6.3808219178082188</v>
      </c>
      <c r="C2331" s="90">
        <v>2.7616216163112672E-2</v>
      </c>
      <c r="D2331" s="25">
        <v>0.83843840633606281</v>
      </c>
    </row>
    <row r="2332" spans="1:4">
      <c r="A2332" s="17">
        <v>2330</v>
      </c>
      <c r="B2332" s="25">
        <v>6.3835616438356162</v>
      </c>
      <c r="C2332" s="90">
        <v>2.7615891280239557E-2</v>
      </c>
      <c r="D2332" s="25">
        <v>0.83837671047568452</v>
      </c>
    </row>
    <row r="2333" spans="1:4">
      <c r="A2333" s="17">
        <v>2331</v>
      </c>
      <c r="B2333" s="25">
        <v>6.3863013698630136</v>
      </c>
      <c r="C2333" s="90">
        <v>2.7615566397366439E-2</v>
      </c>
      <c r="D2333" s="25">
        <v>0.83831502064750141</v>
      </c>
    </row>
    <row r="2334" spans="1:4">
      <c r="A2334" s="17">
        <v>2332</v>
      </c>
      <c r="B2334" s="25">
        <v>6.3890410958904109</v>
      </c>
      <c r="C2334" s="90">
        <v>2.7615241514493322E-2</v>
      </c>
      <c r="D2334" s="25">
        <v>0.83825333685085013</v>
      </c>
    </row>
    <row r="2335" spans="1:4">
      <c r="A2335" s="17">
        <v>2333</v>
      </c>
      <c r="B2335" s="25">
        <v>6.3917808219178083</v>
      </c>
      <c r="C2335" s="90">
        <v>2.7614916631620204E-2</v>
      </c>
      <c r="D2335" s="25">
        <v>0.8381916590850671</v>
      </c>
    </row>
    <row r="2336" spans="1:4">
      <c r="A2336" s="17">
        <v>2334</v>
      </c>
      <c r="B2336" s="25">
        <v>6.3945205479452056</v>
      </c>
      <c r="C2336" s="90">
        <v>2.7614591748747089E-2</v>
      </c>
      <c r="D2336" s="25">
        <v>0.83812998734948929</v>
      </c>
    </row>
    <row r="2337" spans="1:4">
      <c r="A2337" s="17">
        <v>2335</v>
      </c>
      <c r="B2337" s="25">
        <v>6.397260273972603</v>
      </c>
      <c r="C2337" s="90">
        <v>2.7614266865873972E-2</v>
      </c>
      <c r="D2337" s="25">
        <v>0.83806832164345313</v>
      </c>
    </row>
    <row r="2338" spans="1:4">
      <c r="A2338" s="17">
        <v>2336</v>
      </c>
      <c r="B2338" s="25">
        <v>6.4</v>
      </c>
      <c r="C2338" s="90">
        <v>2.7613941983000854E-2</v>
      </c>
      <c r="D2338" s="25">
        <v>0.8380066619662957</v>
      </c>
    </row>
    <row r="2339" spans="1:4">
      <c r="A2339" s="17">
        <v>2337</v>
      </c>
      <c r="B2339" s="25">
        <v>6.4027397260273968</v>
      </c>
      <c r="C2339" s="90">
        <v>2.7613617100127736E-2</v>
      </c>
      <c r="D2339" s="25">
        <v>0.83794500831735386</v>
      </c>
    </row>
    <row r="2340" spans="1:4">
      <c r="A2340" s="17">
        <v>2338</v>
      </c>
      <c r="B2340" s="25">
        <v>6.4054794520547942</v>
      </c>
      <c r="C2340" s="90">
        <v>2.7613292217254622E-2</v>
      </c>
      <c r="D2340" s="25">
        <v>0.83788336069596436</v>
      </c>
    </row>
    <row r="2341" spans="1:4">
      <c r="A2341" s="17">
        <v>2339</v>
      </c>
      <c r="B2341" s="25">
        <v>6.4082191780821915</v>
      </c>
      <c r="C2341" s="90">
        <v>2.7612967334381504E-2</v>
      </c>
      <c r="D2341" s="25">
        <v>0.83782171910146463</v>
      </c>
    </row>
    <row r="2342" spans="1:4">
      <c r="A2342" s="17">
        <v>2340</v>
      </c>
      <c r="B2342" s="25">
        <v>6.4109589041095889</v>
      </c>
      <c r="C2342" s="90">
        <v>2.7612642451508386E-2</v>
      </c>
      <c r="D2342" s="25">
        <v>0.83776008353319154</v>
      </c>
    </row>
    <row r="2343" spans="1:4">
      <c r="A2343" s="17">
        <v>2341</v>
      </c>
      <c r="B2343" s="25">
        <v>6.4136986301369863</v>
      </c>
      <c r="C2343" s="90">
        <v>2.7612317568635268E-2</v>
      </c>
      <c r="D2343" s="25">
        <v>0.83769845399048259</v>
      </c>
    </row>
    <row r="2344" spans="1:4">
      <c r="A2344" s="17">
        <v>2342</v>
      </c>
      <c r="B2344" s="25">
        <v>6.4164383561643836</v>
      </c>
      <c r="C2344" s="90">
        <v>2.7611992685762154E-2</v>
      </c>
      <c r="D2344" s="25">
        <v>0.83763683047267479</v>
      </c>
    </row>
    <row r="2345" spans="1:4">
      <c r="A2345" s="17">
        <v>2343</v>
      </c>
      <c r="B2345" s="25">
        <v>6.419178082191781</v>
      </c>
      <c r="C2345" s="90">
        <v>2.7611667802889036E-2</v>
      </c>
      <c r="D2345" s="25">
        <v>0.83757521297910575</v>
      </c>
    </row>
    <row r="2346" spans="1:4">
      <c r="A2346" s="17">
        <v>2344</v>
      </c>
      <c r="B2346" s="25">
        <v>6.4219178082191783</v>
      </c>
      <c r="C2346" s="90">
        <v>2.7611342920015918E-2</v>
      </c>
      <c r="D2346" s="25">
        <v>0.83751360150911291</v>
      </c>
    </row>
    <row r="2347" spans="1:4">
      <c r="A2347" s="17">
        <v>2345</v>
      </c>
      <c r="B2347" s="25">
        <v>6.4246575342465757</v>
      </c>
      <c r="C2347" s="90">
        <v>2.76110180371428E-2</v>
      </c>
      <c r="D2347" s="25">
        <v>0.8374519960620338</v>
      </c>
    </row>
    <row r="2348" spans="1:4">
      <c r="A2348" s="17">
        <v>2346</v>
      </c>
      <c r="B2348" s="25">
        <v>6.4273972602739722</v>
      </c>
      <c r="C2348" s="90">
        <v>2.7610693154269686E-2</v>
      </c>
      <c r="D2348" s="25">
        <v>0.83739039663720616</v>
      </c>
    </row>
    <row r="2349" spans="1:4">
      <c r="A2349" s="17">
        <v>2347</v>
      </c>
      <c r="B2349" s="25">
        <v>6.4301369863013695</v>
      </c>
      <c r="C2349" s="90">
        <v>2.7610368271396568E-2</v>
      </c>
      <c r="D2349" s="25">
        <v>0.83732880323396752</v>
      </c>
    </row>
    <row r="2350" spans="1:4">
      <c r="A2350" s="17">
        <v>2348</v>
      </c>
      <c r="B2350" s="25">
        <v>6.4328767123287669</v>
      </c>
      <c r="C2350" s="90">
        <v>2.761004338852345E-2</v>
      </c>
      <c r="D2350" s="25">
        <v>0.83726721585165576</v>
      </c>
    </row>
    <row r="2351" spans="1:4">
      <c r="A2351" s="17">
        <v>2349</v>
      </c>
      <c r="B2351" s="25">
        <v>6.4356164383561643</v>
      </c>
      <c r="C2351" s="90">
        <v>2.7609718505650332E-2</v>
      </c>
      <c r="D2351" s="25">
        <v>0.83720563448960883</v>
      </c>
    </row>
    <row r="2352" spans="1:4">
      <c r="A2352" s="17">
        <v>2350</v>
      </c>
      <c r="B2352" s="25">
        <v>6.4383561643835616</v>
      </c>
      <c r="C2352" s="90">
        <v>2.7609393622777218E-2</v>
      </c>
      <c r="D2352" s="25">
        <v>0.83714405914716472</v>
      </c>
    </row>
    <row r="2353" spans="1:4">
      <c r="A2353" s="17">
        <v>2351</v>
      </c>
      <c r="B2353" s="25">
        <v>6.441095890410959</v>
      </c>
      <c r="C2353" s="90">
        <v>2.76090687399041E-2</v>
      </c>
      <c r="D2353" s="25">
        <v>0.83708248982366129</v>
      </c>
    </row>
    <row r="2354" spans="1:4">
      <c r="A2354" s="17">
        <v>2352</v>
      </c>
      <c r="B2354" s="25">
        <v>6.4438356164383563</v>
      </c>
      <c r="C2354" s="90">
        <v>2.7608743857030982E-2</v>
      </c>
      <c r="D2354" s="25">
        <v>0.83702092651843685</v>
      </c>
    </row>
    <row r="2355" spans="1:4">
      <c r="A2355" s="17">
        <v>2353</v>
      </c>
      <c r="B2355" s="25">
        <v>6.4465753424657537</v>
      </c>
      <c r="C2355" s="90">
        <v>2.7608418974157865E-2</v>
      </c>
      <c r="D2355" s="25">
        <v>0.83695936923082948</v>
      </c>
    </row>
    <row r="2356" spans="1:4">
      <c r="A2356" s="17">
        <v>2354</v>
      </c>
      <c r="B2356" s="25">
        <v>6.4493150684931511</v>
      </c>
      <c r="C2356" s="90">
        <v>2.760809409128475E-2</v>
      </c>
      <c r="D2356" s="25">
        <v>0.83689781796017748</v>
      </c>
    </row>
    <row r="2357" spans="1:4">
      <c r="A2357" s="17">
        <v>2355</v>
      </c>
      <c r="B2357" s="25">
        <v>6.4520547945205475</v>
      </c>
      <c r="C2357" s="90">
        <v>2.7607769208411632E-2</v>
      </c>
      <c r="D2357" s="25">
        <v>0.8368362727058194</v>
      </c>
    </row>
    <row r="2358" spans="1:4">
      <c r="A2358" s="17">
        <v>2356</v>
      </c>
      <c r="B2358" s="25">
        <v>6.4547945205479449</v>
      </c>
      <c r="C2358" s="90">
        <v>2.7607444325538515E-2</v>
      </c>
      <c r="D2358" s="25">
        <v>0.83677473346709341</v>
      </c>
    </row>
    <row r="2359" spans="1:4">
      <c r="A2359" s="17">
        <v>2357</v>
      </c>
      <c r="B2359" s="25">
        <v>6.4575342465753423</v>
      </c>
      <c r="C2359" s="90">
        <v>2.7607119442665397E-2</v>
      </c>
      <c r="D2359" s="25">
        <v>0.83671320024333828</v>
      </c>
    </row>
    <row r="2360" spans="1:4">
      <c r="A2360" s="17">
        <v>2358</v>
      </c>
      <c r="B2360" s="25">
        <v>6.4602739726027396</v>
      </c>
      <c r="C2360" s="90">
        <v>2.7606794559792279E-2</v>
      </c>
      <c r="D2360" s="25">
        <v>0.83665167303389243</v>
      </c>
    </row>
    <row r="2361" spans="1:4">
      <c r="A2361" s="17">
        <v>2359</v>
      </c>
      <c r="B2361" s="25">
        <v>6.463013698630137</v>
      </c>
      <c r="C2361" s="90">
        <v>2.7606469676919165E-2</v>
      </c>
      <c r="D2361" s="25">
        <v>0.83659015183809471</v>
      </c>
    </row>
    <row r="2362" spans="1:4">
      <c r="A2362" s="17">
        <v>2360</v>
      </c>
      <c r="B2362" s="25">
        <v>6.4657534246575343</v>
      </c>
      <c r="C2362" s="90">
        <v>2.7606144794046047E-2</v>
      </c>
      <c r="D2362" s="25">
        <v>0.83652863665528376</v>
      </c>
    </row>
    <row r="2363" spans="1:4">
      <c r="A2363" s="17">
        <v>2361</v>
      </c>
      <c r="B2363" s="25">
        <v>6.4684931506849317</v>
      </c>
      <c r="C2363" s="90">
        <v>2.7605819911172929E-2</v>
      </c>
      <c r="D2363" s="25">
        <v>0.83646712748479846</v>
      </c>
    </row>
    <row r="2364" spans="1:4">
      <c r="A2364" s="17">
        <v>2362</v>
      </c>
      <c r="B2364" s="25">
        <v>6.4712328767123291</v>
      </c>
      <c r="C2364" s="90">
        <v>2.7605495028299811E-2</v>
      </c>
      <c r="D2364" s="25">
        <v>0.83640562432597787</v>
      </c>
    </row>
    <row r="2365" spans="1:4">
      <c r="A2365" s="17">
        <v>2363</v>
      </c>
      <c r="B2365" s="25">
        <v>6.4739726027397264</v>
      </c>
      <c r="C2365" s="90">
        <v>2.7605170145426697E-2</v>
      </c>
      <c r="D2365" s="25">
        <v>0.83634412717816076</v>
      </c>
    </row>
    <row r="2366" spans="1:4">
      <c r="A2366" s="17">
        <v>2364</v>
      </c>
      <c r="B2366" s="25">
        <v>6.4767123287671229</v>
      </c>
      <c r="C2366" s="90">
        <v>2.7604845262553579E-2</v>
      </c>
      <c r="D2366" s="25">
        <v>0.83628263604068653</v>
      </c>
    </row>
    <row r="2367" spans="1:4">
      <c r="A2367" s="17">
        <v>2365</v>
      </c>
      <c r="B2367" s="25">
        <v>6.4794520547945202</v>
      </c>
      <c r="C2367" s="90">
        <v>2.7604520379680461E-2</v>
      </c>
      <c r="D2367" s="25">
        <v>0.83622115091289406</v>
      </c>
    </row>
    <row r="2368" spans="1:4">
      <c r="A2368" s="17">
        <v>2366</v>
      </c>
      <c r="B2368" s="25">
        <v>6.4821917808219176</v>
      </c>
      <c r="C2368" s="90">
        <v>2.7604195496807343E-2</v>
      </c>
      <c r="D2368" s="25">
        <v>0.83615967179412287</v>
      </c>
    </row>
    <row r="2369" spans="1:4">
      <c r="A2369" s="17">
        <v>2367</v>
      </c>
      <c r="B2369" s="25">
        <v>6.484931506849315</v>
      </c>
      <c r="C2369" s="90">
        <v>2.7603870613934229E-2</v>
      </c>
      <c r="D2369" s="25">
        <v>0.83609819868371205</v>
      </c>
    </row>
    <row r="2370" spans="1:4">
      <c r="A2370" s="17">
        <v>2368</v>
      </c>
      <c r="B2370" s="25">
        <v>6.4876712328767123</v>
      </c>
      <c r="C2370" s="90">
        <v>2.7603545731061111E-2</v>
      </c>
      <c r="D2370" s="25">
        <v>0.83603673158100111</v>
      </c>
    </row>
    <row r="2371" spans="1:4">
      <c r="A2371" s="17">
        <v>2369</v>
      </c>
      <c r="B2371" s="25">
        <v>6.4904109589041097</v>
      </c>
      <c r="C2371" s="90">
        <v>2.7603220848187993E-2</v>
      </c>
      <c r="D2371" s="25">
        <v>0.83597527048532971</v>
      </c>
    </row>
    <row r="2372" spans="1:4">
      <c r="A2372" s="17">
        <v>2370</v>
      </c>
      <c r="B2372" s="25">
        <v>6.493150684931507</v>
      </c>
      <c r="C2372" s="90">
        <v>2.7602895965314875E-2</v>
      </c>
      <c r="D2372" s="25">
        <v>0.83591381539603715</v>
      </c>
    </row>
    <row r="2373" spans="1:4">
      <c r="A2373" s="17">
        <v>2371</v>
      </c>
      <c r="B2373" s="25">
        <v>6.4958904109589044</v>
      </c>
      <c r="C2373" s="90">
        <v>2.7602571082441761E-2</v>
      </c>
      <c r="D2373" s="25">
        <v>0.83585236631246329</v>
      </c>
    </row>
    <row r="2374" spans="1:4">
      <c r="A2374" s="17">
        <v>2372</v>
      </c>
      <c r="B2374" s="25">
        <v>6.4986301369863018</v>
      </c>
      <c r="C2374" s="90">
        <v>2.7602246199568643E-2</v>
      </c>
      <c r="D2374" s="25">
        <v>0.83579092323394777</v>
      </c>
    </row>
    <row r="2375" spans="1:4">
      <c r="A2375" s="17">
        <v>2373</v>
      </c>
      <c r="B2375" s="25">
        <v>6.5013698630136982</v>
      </c>
      <c r="C2375" s="90">
        <v>2.7601921316695525E-2</v>
      </c>
      <c r="D2375" s="25">
        <v>0.83572948615983045</v>
      </c>
    </row>
    <row r="2376" spans="1:4">
      <c r="A2376" s="17">
        <v>2374</v>
      </c>
      <c r="B2376" s="25">
        <v>6.5041095890410956</v>
      </c>
      <c r="C2376" s="90">
        <v>2.7601596433822408E-2</v>
      </c>
      <c r="D2376" s="25">
        <v>0.83566805508945119</v>
      </c>
    </row>
    <row r="2377" spans="1:4">
      <c r="A2377" s="17">
        <v>2375</v>
      </c>
      <c r="B2377" s="25">
        <v>6.506849315068493</v>
      </c>
      <c r="C2377" s="90">
        <v>2.7601271550949293E-2</v>
      </c>
      <c r="D2377" s="25">
        <v>0.83560663002215008</v>
      </c>
    </row>
    <row r="2378" spans="1:4">
      <c r="A2378" s="17">
        <v>2376</v>
      </c>
      <c r="B2378" s="25">
        <v>6.5095890410958903</v>
      </c>
      <c r="C2378" s="90">
        <v>2.7600946668076175E-2</v>
      </c>
      <c r="D2378" s="25">
        <v>0.83554521095726708</v>
      </c>
    </row>
    <row r="2379" spans="1:4">
      <c r="A2379" s="17">
        <v>2377</v>
      </c>
      <c r="B2379" s="25">
        <v>6.5123287671232877</v>
      </c>
      <c r="C2379" s="90">
        <v>2.7600621785203058E-2</v>
      </c>
      <c r="D2379" s="25">
        <v>0.83548379789414229</v>
      </c>
    </row>
    <row r="2380" spans="1:4">
      <c r="A2380" s="17">
        <v>2378</v>
      </c>
      <c r="B2380" s="25">
        <v>6.515068493150685</v>
      </c>
      <c r="C2380" s="90">
        <v>2.760029690232994E-2</v>
      </c>
      <c r="D2380" s="25">
        <v>0.83542239083211611</v>
      </c>
    </row>
    <row r="2381" spans="1:4">
      <c r="A2381" s="17">
        <v>2379</v>
      </c>
      <c r="B2381" s="25">
        <v>6.5178082191780824</v>
      </c>
      <c r="C2381" s="90">
        <v>2.7599972019456825E-2</v>
      </c>
      <c r="D2381" s="25">
        <v>0.83536098977052864</v>
      </c>
    </row>
    <row r="2382" spans="1:4">
      <c r="A2382" s="17">
        <v>2380</v>
      </c>
      <c r="B2382" s="25">
        <v>6.5205479452054798</v>
      </c>
      <c r="C2382" s="90">
        <v>2.7599647136583708E-2</v>
      </c>
      <c r="D2382" s="25">
        <v>0.83529959470872039</v>
      </c>
    </row>
    <row r="2383" spans="1:4">
      <c r="A2383" s="17">
        <v>2381</v>
      </c>
      <c r="B2383" s="25">
        <v>6.5232876712328771</v>
      </c>
      <c r="C2383" s="90">
        <v>2.759932225371059E-2</v>
      </c>
      <c r="D2383" s="25">
        <v>0.83523820564603179</v>
      </c>
    </row>
    <row r="2384" spans="1:4">
      <c r="A2384" s="17">
        <v>2382</v>
      </c>
      <c r="B2384" s="25">
        <v>6.5260273972602736</v>
      </c>
      <c r="C2384" s="90">
        <v>2.7598997370837472E-2</v>
      </c>
      <c r="D2384" s="25">
        <v>0.83517682258180337</v>
      </c>
    </row>
    <row r="2385" spans="1:4">
      <c r="A2385" s="17">
        <v>2383</v>
      </c>
      <c r="B2385" s="25">
        <v>6.5287671232876709</v>
      </c>
      <c r="C2385" s="90">
        <v>2.7598672487964358E-2</v>
      </c>
      <c r="D2385" s="25">
        <v>0.83511544551537586</v>
      </c>
    </row>
    <row r="2386" spans="1:4">
      <c r="A2386" s="17">
        <v>2384</v>
      </c>
      <c r="B2386" s="25">
        <v>6.5315068493150683</v>
      </c>
      <c r="C2386" s="90">
        <v>2.759834760509124E-2</v>
      </c>
      <c r="D2386" s="25">
        <v>0.83505407444608981</v>
      </c>
    </row>
    <row r="2387" spans="1:4">
      <c r="A2387" s="17">
        <v>2385</v>
      </c>
      <c r="B2387" s="25">
        <v>6.5342465753424657</v>
      </c>
      <c r="C2387" s="90">
        <v>2.7598022722218122E-2</v>
      </c>
      <c r="D2387" s="25">
        <v>0.83499270937328607</v>
      </c>
    </row>
    <row r="2388" spans="1:4">
      <c r="A2388" s="17">
        <v>2386</v>
      </c>
      <c r="B2388" s="25">
        <v>6.536986301369863</v>
      </c>
      <c r="C2388" s="90">
        <v>2.7597697839345004E-2</v>
      </c>
      <c r="D2388" s="25">
        <v>0.8349313502963055</v>
      </c>
    </row>
    <row r="2389" spans="1:4">
      <c r="A2389" s="17">
        <v>2387</v>
      </c>
      <c r="B2389" s="25">
        <v>6.5397260273972604</v>
      </c>
      <c r="C2389" s="90">
        <v>2.759737295647189E-2</v>
      </c>
      <c r="D2389" s="25">
        <v>0.83486999721448896</v>
      </c>
    </row>
    <row r="2390" spans="1:4">
      <c r="A2390" s="17">
        <v>2388</v>
      </c>
      <c r="B2390" s="25">
        <v>6.5424657534246577</v>
      </c>
      <c r="C2390" s="90">
        <v>2.7597048073598772E-2</v>
      </c>
      <c r="D2390" s="25">
        <v>0.83480865012717775</v>
      </c>
    </row>
    <row r="2391" spans="1:4">
      <c r="A2391" s="17">
        <v>2389</v>
      </c>
      <c r="B2391" s="25">
        <v>6.5452054794520551</v>
      </c>
      <c r="C2391" s="90">
        <v>2.7596723190725654E-2</v>
      </c>
      <c r="D2391" s="25">
        <v>0.83474730903371275</v>
      </c>
    </row>
    <row r="2392" spans="1:4">
      <c r="A2392" s="17">
        <v>2390</v>
      </c>
      <c r="B2392" s="25">
        <v>6.5479452054794525</v>
      </c>
      <c r="C2392" s="90">
        <v>2.7596398307852536E-2</v>
      </c>
      <c r="D2392" s="25">
        <v>0.83468597393343513</v>
      </c>
    </row>
    <row r="2393" spans="1:4">
      <c r="A2393" s="17">
        <v>2391</v>
      </c>
      <c r="B2393" s="25">
        <v>6.5506849315068489</v>
      </c>
      <c r="C2393" s="90">
        <v>2.7596073424979422E-2</v>
      </c>
      <c r="D2393" s="25">
        <v>0.83462464482568632</v>
      </c>
    </row>
    <row r="2394" spans="1:4">
      <c r="A2394" s="17">
        <v>2392</v>
      </c>
      <c r="B2394" s="25">
        <v>6.5534246575342463</v>
      </c>
      <c r="C2394" s="90">
        <v>2.7595748542106304E-2</v>
      </c>
      <c r="D2394" s="25">
        <v>0.83456332170980752</v>
      </c>
    </row>
    <row r="2395" spans="1:4">
      <c r="A2395" s="17">
        <v>2393</v>
      </c>
      <c r="B2395" s="25">
        <v>6.5561643835616437</v>
      </c>
      <c r="C2395" s="90">
        <v>2.7595423659233186E-2</v>
      </c>
      <c r="D2395" s="25">
        <v>0.83450200458514023</v>
      </c>
    </row>
    <row r="2396" spans="1:4">
      <c r="A2396" s="17">
        <v>2394</v>
      </c>
      <c r="B2396" s="25">
        <v>6.558904109589041</v>
      </c>
      <c r="C2396" s="90">
        <v>2.7595098776360068E-2</v>
      </c>
      <c r="D2396" s="25">
        <v>0.83444069345102601</v>
      </c>
    </row>
    <row r="2397" spans="1:4">
      <c r="A2397" s="17">
        <v>2395</v>
      </c>
      <c r="B2397" s="25">
        <v>6.5616438356164384</v>
      </c>
      <c r="C2397" s="90">
        <v>2.7594773893486954E-2</v>
      </c>
      <c r="D2397" s="25">
        <v>0.83437938830680636</v>
      </c>
    </row>
    <row r="2398" spans="1:4">
      <c r="A2398" s="17">
        <v>2396</v>
      </c>
      <c r="B2398" s="25">
        <v>6.5643835616438357</v>
      </c>
      <c r="C2398" s="90">
        <v>2.7594449010613836E-2</v>
      </c>
      <c r="D2398" s="25">
        <v>0.83431808915182293</v>
      </c>
    </row>
    <row r="2399" spans="1:4">
      <c r="A2399" s="17">
        <v>2397</v>
      </c>
      <c r="B2399" s="25">
        <v>6.5671232876712331</v>
      </c>
      <c r="C2399" s="90">
        <v>2.7594124127740718E-2</v>
      </c>
      <c r="D2399" s="25">
        <v>0.83425679598541758</v>
      </c>
    </row>
    <row r="2400" spans="1:4">
      <c r="A2400" s="17">
        <v>2398</v>
      </c>
      <c r="B2400" s="25">
        <v>6.5698630136986305</v>
      </c>
      <c r="C2400" s="90">
        <v>2.7593799244867601E-2</v>
      </c>
      <c r="D2400" s="25">
        <v>0.83419550880693205</v>
      </c>
    </row>
    <row r="2401" spans="1:4">
      <c r="A2401" s="17">
        <v>2399</v>
      </c>
      <c r="B2401" s="25">
        <v>6.5726027397260278</v>
      </c>
      <c r="C2401" s="90">
        <v>2.7593474361994483E-2</v>
      </c>
      <c r="D2401" s="25">
        <v>0.83413422761570821</v>
      </c>
    </row>
    <row r="2402" spans="1:4">
      <c r="A2402" s="17">
        <v>2400</v>
      </c>
      <c r="B2402" s="25">
        <v>6.5753424657534243</v>
      </c>
      <c r="C2402" s="90">
        <v>2.7593149479121368E-2</v>
      </c>
      <c r="D2402" s="25">
        <v>0.83407295241108825</v>
      </c>
    </row>
    <row r="2403" spans="1:4">
      <c r="A2403" s="17">
        <v>2401</v>
      </c>
      <c r="B2403" s="25">
        <v>6.5780821917808217</v>
      </c>
      <c r="C2403" s="90">
        <v>2.7592824596248251E-2</v>
      </c>
      <c r="D2403" s="25">
        <v>0.83401168319241403</v>
      </c>
    </row>
    <row r="2404" spans="1:4">
      <c r="A2404" s="17">
        <v>2402</v>
      </c>
      <c r="B2404" s="25">
        <v>6.580821917808219</v>
      </c>
      <c r="C2404" s="90">
        <v>2.7592499713375133E-2</v>
      </c>
      <c r="D2404" s="25">
        <v>0.83395041995902786</v>
      </c>
    </row>
    <row r="2405" spans="1:4">
      <c r="A2405" s="17">
        <v>2403</v>
      </c>
      <c r="B2405" s="25">
        <v>6.5835616438356164</v>
      </c>
      <c r="C2405" s="90">
        <v>2.7592174830502015E-2</v>
      </c>
      <c r="D2405" s="25">
        <v>0.83388916271027191</v>
      </c>
    </row>
    <row r="2406" spans="1:4">
      <c r="A2406" s="17">
        <v>2404</v>
      </c>
      <c r="B2406" s="25">
        <v>6.5863013698630137</v>
      </c>
      <c r="C2406" s="90">
        <v>2.7591849947628901E-2</v>
      </c>
      <c r="D2406" s="25">
        <v>0.8338279114454884</v>
      </c>
    </row>
    <row r="2407" spans="1:4">
      <c r="A2407" s="17">
        <v>2405</v>
      </c>
      <c r="B2407" s="25">
        <v>6.5890410958904111</v>
      </c>
      <c r="C2407" s="90">
        <v>2.7591525064755783E-2</v>
      </c>
      <c r="D2407" s="25">
        <v>0.83376666616401984</v>
      </c>
    </row>
    <row r="2408" spans="1:4">
      <c r="A2408" s="17">
        <v>2406</v>
      </c>
      <c r="B2408" s="25">
        <v>6.5917808219178085</v>
      </c>
      <c r="C2408" s="90">
        <v>2.7591200181882665E-2</v>
      </c>
      <c r="D2408" s="25">
        <v>0.83370542686520877</v>
      </c>
    </row>
    <row r="2409" spans="1:4">
      <c r="A2409" s="17">
        <v>2407</v>
      </c>
      <c r="B2409" s="25">
        <v>6.5945205479452058</v>
      </c>
      <c r="C2409" s="90">
        <v>2.7590875299009547E-2</v>
      </c>
      <c r="D2409" s="25">
        <v>0.83364419354839758</v>
      </c>
    </row>
    <row r="2410" spans="1:4">
      <c r="A2410" s="17">
        <v>2408</v>
      </c>
      <c r="B2410" s="25">
        <v>6.5972602739726032</v>
      </c>
      <c r="C2410" s="90">
        <v>2.7590550416136433E-2</v>
      </c>
      <c r="D2410" s="25">
        <v>0.83358296621292893</v>
      </c>
    </row>
    <row r="2411" spans="1:4">
      <c r="A2411" s="17">
        <v>2409</v>
      </c>
      <c r="B2411" s="25">
        <v>6.6</v>
      </c>
      <c r="C2411" s="90">
        <v>2.7590225533263315E-2</v>
      </c>
      <c r="D2411" s="25">
        <v>0.83352174485814567</v>
      </c>
    </row>
    <row r="2412" spans="1:4">
      <c r="A2412" s="17">
        <v>2410</v>
      </c>
      <c r="B2412" s="25">
        <v>6.602739726027397</v>
      </c>
      <c r="C2412" s="90">
        <v>2.7589900650390197E-2</v>
      </c>
      <c r="D2412" s="25">
        <v>0.83346052948339044</v>
      </c>
    </row>
    <row r="2413" spans="1:4">
      <c r="A2413" s="17">
        <v>2411</v>
      </c>
      <c r="B2413" s="25">
        <v>6.6054794520547944</v>
      </c>
      <c r="C2413" s="90">
        <v>2.7589575767517079E-2</v>
      </c>
      <c r="D2413" s="25">
        <v>0.83339932008800621</v>
      </c>
    </row>
    <row r="2414" spans="1:4">
      <c r="A2414" s="17">
        <v>2412</v>
      </c>
      <c r="B2414" s="25">
        <v>6.6082191780821917</v>
      </c>
      <c r="C2414" s="90">
        <v>2.7589250884643965E-2</v>
      </c>
      <c r="D2414" s="25">
        <v>0.83333811667133595</v>
      </c>
    </row>
    <row r="2415" spans="1:4">
      <c r="A2415" s="17">
        <v>2413</v>
      </c>
      <c r="B2415" s="25">
        <v>6.6109589041095891</v>
      </c>
      <c r="C2415" s="90">
        <v>2.7588926001770847E-2</v>
      </c>
      <c r="D2415" s="25">
        <v>0.83327691923272251</v>
      </c>
    </row>
    <row r="2416" spans="1:4">
      <c r="A2416" s="17">
        <v>2414</v>
      </c>
      <c r="B2416" s="25">
        <v>6.6136986301369864</v>
      </c>
      <c r="C2416" s="90">
        <v>2.7588601118897729E-2</v>
      </c>
      <c r="D2416" s="25">
        <v>0.83321572777150921</v>
      </c>
    </row>
    <row r="2417" spans="1:4">
      <c r="A2417" s="17">
        <v>2415</v>
      </c>
      <c r="B2417" s="25">
        <v>6.6164383561643838</v>
      </c>
      <c r="C2417" s="90">
        <v>2.7588276236024611E-2</v>
      </c>
      <c r="D2417" s="25">
        <v>0.83315454228703922</v>
      </c>
    </row>
    <row r="2418" spans="1:4">
      <c r="A2418" s="17">
        <v>2416</v>
      </c>
      <c r="B2418" s="25">
        <v>6.6191780821917812</v>
      </c>
      <c r="C2418" s="90">
        <v>2.7587951353151497E-2</v>
      </c>
      <c r="D2418" s="25">
        <v>0.83309336277865575</v>
      </c>
    </row>
    <row r="2419" spans="1:4">
      <c r="A2419" s="17">
        <v>2417</v>
      </c>
      <c r="B2419" s="25">
        <v>6.6219178082191785</v>
      </c>
      <c r="C2419" s="90">
        <v>2.7587626470278379E-2</v>
      </c>
      <c r="D2419" s="25">
        <v>0.8330321892457021</v>
      </c>
    </row>
    <row r="2420" spans="1:4">
      <c r="A2420" s="17">
        <v>2418</v>
      </c>
      <c r="B2420" s="25">
        <v>6.624657534246575</v>
      </c>
      <c r="C2420" s="90">
        <v>2.7587301587405261E-2</v>
      </c>
      <c r="D2420" s="25">
        <v>0.83297102168752191</v>
      </c>
    </row>
    <row r="2421" spans="1:4">
      <c r="A2421" s="17">
        <v>2419</v>
      </c>
      <c r="B2421" s="25">
        <v>6.6273972602739724</v>
      </c>
      <c r="C2421" s="90">
        <v>2.7586976704532144E-2</v>
      </c>
      <c r="D2421" s="25">
        <v>0.83290986010345858</v>
      </c>
    </row>
    <row r="2422" spans="1:4">
      <c r="A2422" s="17">
        <v>2420</v>
      </c>
      <c r="B2422" s="25">
        <v>6.6301369863013697</v>
      </c>
      <c r="C2422" s="90">
        <v>2.7586651821659029E-2</v>
      </c>
      <c r="D2422" s="25">
        <v>0.83284870449285564</v>
      </c>
    </row>
    <row r="2423" spans="1:4">
      <c r="A2423" s="17">
        <v>2421</v>
      </c>
      <c r="B2423" s="25">
        <v>6.6328767123287671</v>
      </c>
      <c r="C2423" s="90">
        <v>2.7586326938785911E-2</v>
      </c>
      <c r="D2423" s="25">
        <v>0.83278755485505684</v>
      </c>
    </row>
    <row r="2424" spans="1:4">
      <c r="A2424" s="17">
        <v>2422</v>
      </c>
      <c r="B2424" s="25">
        <v>6.6356164383561644</v>
      </c>
      <c r="C2424" s="90">
        <v>2.7586002055912794E-2</v>
      </c>
      <c r="D2424" s="25">
        <v>0.83272641118940582</v>
      </c>
    </row>
    <row r="2425" spans="1:4">
      <c r="A2425" s="17">
        <v>2423</v>
      </c>
      <c r="B2425" s="25">
        <v>6.6383561643835618</v>
      </c>
      <c r="C2425" s="90">
        <v>2.7585677173039676E-2</v>
      </c>
      <c r="D2425" s="25">
        <v>0.83266527349524666</v>
      </c>
    </row>
    <row r="2426" spans="1:4">
      <c r="A2426" s="17">
        <v>2424</v>
      </c>
      <c r="B2426" s="25">
        <v>6.6410958904109592</v>
      </c>
      <c r="C2426" s="90">
        <v>2.7585352290166561E-2</v>
      </c>
      <c r="D2426" s="25">
        <v>0.8326041417719231</v>
      </c>
    </row>
    <row r="2427" spans="1:4">
      <c r="A2427" s="17">
        <v>2425</v>
      </c>
      <c r="B2427" s="25">
        <v>6.6438356164383565</v>
      </c>
      <c r="C2427" s="90">
        <v>2.7585027407293444E-2</v>
      </c>
      <c r="D2427" s="25">
        <v>0.83254301601877911</v>
      </c>
    </row>
    <row r="2428" spans="1:4">
      <c r="A2428" s="17">
        <v>2426</v>
      </c>
      <c r="B2428" s="25">
        <v>6.646575342465753</v>
      </c>
      <c r="C2428" s="90">
        <v>2.7584702524420326E-2</v>
      </c>
      <c r="D2428" s="25">
        <v>0.83248189623515889</v>
      </c>
    </row>
    <row r="2429" spans="1:4">
      <c r="A2429" s="17">
        <v>2427</v>
      </c>
      <c r="B2429" s="25">
        <v>6.6493150684931503</v>
      </c>
      <c r="C2429" s="90">
        <v>2.7584377641547208E-2</v>
      </c>
      <c r="D2429" s="25">
        <v>0.83242078242040651</v>
      </c>
    </row>
    <row r="2430" spans="1:4">
      <c r="A2430" s="17">
        <v>2428</v>
      </c>
      <c r="B2430" s="25">
        <v>6.6520547945205477</v>
      </c>
      <c r="C2430" s="90">
        <v>2.7584052758674094E-2</v>
      </c>
      <c r="D2430" s="25">
        <v>0.83235967457386628</v>
      </c>
    </row>
    <row r="2431" spans="1:4">
      <c r="A2431" s="17">
        <v>2429</v>
      </c>
      <c r="B2431" s="25">
        <v>6.6547945205479451</v>
      </c>
      <c r="C2431" s="90">
        <v>2.7583727875800976E-2</v>
      </c>
      <c r="D2431" s="25">
        <v>0.83229857269488239</v>
      </c>
    </row>
    <row r="2432" spans="1:4">
      <c r="A2432" s="17">
        <v>2430</v>
      </c>
      <c r="B2432" s="25">
        <v>6.6575342465753424</v>
      </c>
      <c r="C2432" s="90">
        <v>2.7583402992927858E-2</v>
      </c>
      <c r="D2432" s="25">
        <v>0.83223747678279936</v>
      </c>
    </row>
    <row r="2433" spans="1:4">
      <c r="A2433" s="17">
        <v>2431</v>
      </c>
      <c r="B2433" s="25">
        <v>6.6602739726027398</v>
      </c>
      <c r="C2433" s="90">
        <v>2.758307811005474E-2</v>
      </c>
      <c r="D2433" s="25">
        <v>0.83217638683696171</v>
      </c>
    </row>
    <row r="2434" spans="1:4">
      <c r="A2434" s="17">
        <v>2432</v>
      </c>
      <c r="B2434" s="25">
        <v>6.6630136986301371</v>
      </c>
      <c r="C2434" s="90">
        <v>2.7582753227181626E-2</v>
      </c>
      <c r="D2434" s="25">
        <v>0.83211530285671376</v>
      </c>
    </row>
    <row r="2435" spans="1:4">
      <c r="A2435" s="17">
        <v>2433</v>
      </c>
      <c r="B2435" s="25">
        <v>6.6657534246575345</v>
      </c>
      <c r="C2435" s="90">
        <v>2.7582428344308508E-2</v>
      </c>
      <c r="D2435" s="25">
        <v>0.83205422484140035</v>
      </c>
    </row>
    <row r="2436" spans="1:4">
      <c r="A2436" s="17">
        <v>2434</v>
      </c>
      <c r="B2436" s="25">
        <v>6.6684931506849319</v>
      </c>
      <c r="C2436" s="90">
        <v>2.758210346143539E-2</v>
      </c>
      <c r="D2436" s="25">
        <v>0.83199315279036612</v>
      </c>
    </row>
    <row r="2437" spans="1:4">
      <c r="A2437" s="17">
        <v>2435</v>
      </c>
      <c r="B2437" s="25">
        <v>6.6712328767123283</v>
      </c>
      <c r="C2437" s="90">
        <v>2.7581778578562272E-2</v>
      </c>
      <c r="D2437" s="25">
        <v>0.83193208670295593</v>
      </c>
    </row>
    <row r="2438" spans="1:4">
      <c r="A2438" s="17">
        <v>2436</v>
      </c>
      <c r="B2438" s="25">
        <v>6.6739726027397257</v>
      </c>
      <c r="C2438" s="90">
        <v>2.7581453695689154E-2</v>
      </c>
      <c r="D2438" s="25">
        <v>0.83187102657851464</v>
      </c>
    </row>
    <row r="2439" spans="1:4">
      <c r="A2439" s="17">
        <v>2437</v>
      </c>
      <c r="B2439" s="25">
        <v>6.6767123287671231</v>
      </c>
      <c r="C2439" s="90">
        <v>2.758112881281604E-2</v>
      </c>
      <c r="D2439" s="25">
        <v>0.8318099724163871</v>
      </c>
    </row>
    <row r="2440" spans="1:4">
      <c r="A2440" s="17">
        <v>2438</v>
      </c>
      <c r="B2440" s="25">
        <v>6.6794520547945204</v>
      </c>
      <c r="C2440" s="90">
        <v>2.7580803929942922E-2</v>
      </c>
      <c r="D2440" s="25">
        <v>0.83174892421591851</v>
      </c>
    </row>
    <row r="2441" spans="1:4">
      <c r="A2441" s="17">
        <v>2439</v>
      </c>
      <c r="B2441" s="25">
        <v>6.6821917808219178</v>
      </c>
      <c r="C2441" s="90">
        <v>2.7580479047069804E-2</v>
      </c>
      <c r="D2441" s="25">
        <v>0.83168788197645394</v>
      </c>
    </row>
    <row r="2442" spans="1:4">
      <c r="A2442" s="17">
        <v>2440</v>
      </c>
      <c r="B2442" s="25">
        <v>6.6849315068493151</v>
      </c>
      <c r="C2442" s="90">
        <v>2.7580154164196687E-2</v>
      </c>
      <c r="D2442" s="25">
        <v>0.83162684569733847</v>
      </c>
    </row>
    <row r="2443" spans="1:4">
      <c r="A2443" s="17">
        <v>2441</v>
      </c>
      <c r="B2443" s="25">
        <v>6.6876712328767125</v>
      </c>
      <c r="C2443" s="90">
        <v>2.7579829281323572E-2</v>
      </c>
      <c r="D2443" s="25">
        <v>0.83156581537791741</v>
      </c>
    </row>
    <row r="2444" spans="1:4">
      <c r="A2444" s="17">
        <v>2442</v>
      </c>
      <c r="B2444" s="25">
        <v>6.6904109589041099</v>
      </c>
      <c r="C2444" s="90">
        <v>2.7579504398450454E-2</v>
      </c>
      <c r="D2444" s="25">
        <v>0.83150479101753616</v>
      </c>
    </row>
    <row r="2445" spans="1:4">
      <c r="A2445" s="17">
        <v>2443</v>
      </c>
      <c r="B2445" s="25">
        <v>6.6931506849315072</v>
      </c>
      <c r="C2445" s="90">
        <v>2.7579179515577337E-2</v>
      </c>
      <c r="D2445" s="25">
        <v>0.83144377261554026</v>
      </c>
    </row>
    <row r="2446" spans="1:4">
      <c r="A2446" s="17">
        <v>2444</v>
      </c>
      <c r="B2446" s="25">
        <v>6.6958904109589037</v>
      </c>
      <c r="C2446" s="90">
        <v>2.7578854632704219E-2</v>
      </c>
      <c r="D2446" s="25">
        <v>0.8313827601712751</v>
      </c>
    </row>
    <row r="2447" spans="1:4">
      <c r="A2447" s="17">
        <v>2445</v>
      </c>
      <c r="B2447" s="25">
        <v>6.6986301369863011</v>
      </c>
      <c r="C2447" s="90">
        <v>2.7578529749831104E-2</v>
      </c>
      <c r="D2447" s="25">
        <v>0.83132175368408634</v>
      </c>
    </row>
    <row r="2448" spans="1:4">
      <c r="A2448" s="17">
        <v>2446</v>
      </c>
      <c r="B2448" s="25">
        <v>6.7013698630136984</v>
      </c>
      <c r="C2448" s="90">
        <v>2.7578204866957987E-2</v>
      </c>
      <c r="D2448" s="25">
        <v>0.83126075315331949</v>
      </c>
    </row>
    <row r="2449" spans="1:4">
      <c r="A2449" s="17">
        <v>2447</v>
      </c>
      <c r="B2449" s="25">
        <v>6.7041095890410958</v>
      </c>
      <c r="C2449" s="90">
        <v>2.7577879984084869E-2</v>
      </c>
      <c r="D2449" s="25">
        <v>0.83119975857832051</v>
      </c>
    </row>
    <row r="2450" spans="1:4">
      <c r="A2450" s="17">
        <v>2448</v>
      </c>
      <c r="B2450" s="25">
        <v>6.7068493150684931</v>
      </c>
      <c r="C2450" s="90">
        <v>2.7577555101211751E-2</v>
      </c>
      <c r="D2450" s="25">
        <v>0.83113876995843516</v>
      </c>
    </row>
    <row r="2451" spans="1:4">
      <c r="A2451" s="17">
        <v>2449</v>
      </c>
      <c r="B2451" s="25">
        <v>6.7095890410958905</v>
      </c>
      <c r="C2451" s="90">
        <v>2.7577230218338637E-2</v>
      </c>
      <c r="D2451" s="25">
        <v>0.8310777872930093</v>
      </c>
    </row>
    <row r="2452" spans="1:4">
      <c r="A2452" s="17">
        <v>2450</v>
      </c>
      <c r="B2452" s="25">
        <v>6.7123287671232879</v>
      </c>
      <c r="C2452" s="90">
        <v>2.7576905335465519E-2</v>
      </c>
      <c r="D2452" s="25">
        <v>0.83101681058138899</v>
      </c>
    </row>
    <row r="2453" spans="1:4">
      <c r="A2453" s="17">
        <v>2451</v>
      </c>
      <c r="B2453" s="25">
        <v>6.7150684931506852</v>
      </c>
      <c r="C2453" s="90">
        <v>2.7576580452592401E-2</v>
      </c>
      <c r="D2453" s="25">
        <v>0.83095583982292032</v>
      </c>
    </row>
    <row r="2454" spans="1:4">
      <c r="A2454" s="17">
        <v>2452</v>
      </c>
      <c r="B2454" s="25">
        <v>6.7178082191780826</v>
      </c>
      <c r="C2454" s="90">
        <v>2.7576255569719283E-2</v>
      </c>
      <c r="D2454" s="25">
        <v>0.83089487501694936</v>
      </c>
    </row>
    <row r="2455" spans="1:4">
      <c r="A2455" s="17">
        <v>2453</v>
      </c>
      <c r="B2455" s="25">
        <v>6.720547945205479</v>
      </c>
      <c r="C2455" s="90">
        <v>2.7575930686846169E-2</v>
      </c>
      <c r="D2455" s="25">
        <v>0.83083391616282254</v>
      </c>
    </row>
    <row r="2456" spans="1:4">
      <c r="A2456" s="17">
        <v>2454</v>
      </c>
      <c r="B2456" s="25">
        <v>6.7232876712328764</v>
      </c>
      <c r="C2456" s="90">
        <v>2.7575605803973051E-2</v>
      </c>
      <c r="D2456" s="25">
        <v>0.83077296325988592</v>
      </c>
    </row>
    <row r="2457" spans="1:4">
      <c r="A2457" s="17">
        <v>2455</v>
      </c>
      <c r="B2457" s="25">
        <v>6.7260273972602738</v>
      </c>
      <c r="C2457" s="90">
        <v>2.7575280921099933E-2</v>
      </c>
      <c r="D2457" s="25">
        <v>0.83071201630748603</v>
      </c>
    </row>
    <row r="2458" spans="1:4">
      <c r="A2458" s="17">
        <v>2456</v>
      </c>
      <c r="B2458" s="25">
        <v>6.7287671232876711</v>
      </c>
      <c r="C2458" s="90">
        <v>2.7574956038226815E-2</v>
      </c>
      <c r="D2458" s="25">
        <v>0.83065107530496929</v>
      </c>
    </row>
    <row r="2459" spans="1:4">
      <c r="A2459" s="17">
        <v>2457</v>
      </c>
      <c r="B2459" s="25">
        <v>6.7315068493150685</v>
      </c>
      <c r="C2459" s="90">
        <v>2.7574631155353701E-2</v>
      </c>
      <c r="D2459" s="25">
        <v>0.83059014025168221</v>
      </c>
    </row>
    <row r="2460" spans="1:4">
      <c r="A2460" s="17">
        <v>2458</v>
      </c>
      <c r="B2460" s="25">
        <v>6.7342465753424658</v>
      </c>
      <c r="C2460" s="90">
        <v>2.7574306272480583E-2</v>
      </c>
      <c r="D2460" s="25">
        <v>0.83052921114697165</v>
      </c>
    </row>
    <row r="2461" spans="1:4">
      <c r="A2461" s="17">
        <v>2459</v>
      </c>
      <c r="B2461" s="25">
        <v>6.7369863013698632</v>
      </c>
      <c r="C2461" s="90">
        <v>2.7573981389607465E-2</v>
      </c>
      <c r="D2461" s="25">
        <v>0.83046828799018402</v>
      </c>
    </row>
    <row r="2462" spans="1:4">
      <c r="A2462" s="17">
        <v>2460</v>
      </c>
      <c r="B2462" s="25">
        <v>6.7397260273972606</v>
      </c>
      <c r="C2462" s="90">
        <v>2.7573656506734347E-2</v>
      </c>
      <c r="D2462" s="25">
        <v>0.8304073707806664</v>
      </c>
    </row>
    <row r="2463" spans="1:4">
      <c r="A2463" s="17">
        <v>2461</v>
      </c>
      <c r="B2463" s="25">
        <v>6.7424657534246579</v>
      </c>
      <c r="C2463" s="90">
        <v>2.7573331623861233E-2</v>
      </c>
      <c r="D2463" s="25">
        <v>0.83034645951776542</v>
      </c>
    </row>
    <row r="2464" spans="1:4">
      <c r="A2464" s="17">
        <v>2462</v>
      </c>
      <c r="B2464" s="25">
        <v>6.7452054794520544</v>
      </c>
      <c r="C2464" s="90">
        <v>2.7573006740988115E-2</v>
      </c>
      <c r="D2464" s="25">
        <v>0.83028555420082817</v>
      </c>
    </row>
    <row r="2465" spans="1:4">
      <c r="A2465" s="17">
        <v>2463</v>
      </c>
      <c r="B2465" s="25">
        <v>6.7479452054794518</v>
      </c>
      <c r="C2465" s="90">
        <v>2.7572681858114997E-2</v>
      </c>
      <c r="D2465" s="25">
        <v>0.8302246548292016</v>
      </c>
    </row>
    <row r="2466" spans="1:4">
      <c r="A2466" s="17">
        <v>2464</v>
      </c>
      <c r="B2466" s="25">
        <v>6.7506849315068491</v>
      </c>
      <c r="C2466" s="90">
        <v>2.757235697524188E-2</v>
      </c>
      <c r="D2466" s="25">
        <v>0.83016376140223291</v>
      </c>
    </row>
    <row r="2467" spans="1:4">
      <c r="A2467" s="17">
        <v>2465</v>
      </c>
      <c r="B2467" s="25">
        <v>6.7534246575342465</v>
      </c>
      <c r="C2467" s="90">
        <v>2.7572032092368765E-2</v>
      </c>
      <c r="D2467" s="25">
        <v>0.83010287391926918</v>
      </c>
    </row>
    <row r="2468" spans="1:4">
      <c r="A2468" s="17">
        <v>2466</v>
      </c>
      <c r="B2468" s="25">
        <v>6.7561643835616438</v>
      </c>
      <c r="C2468" s="90">
        <v>2.7571707209495647E-2</v>
      </c>
      <c r="D2468" s="25">
        <v>0.83004199237965781</v>
      </c>
    </row>
    <row r="2469" spans="1:4">
      <c r="A2469" s="17">
        <v>2467</v>
      </c>
      <c r="B2469" s="25">
        <v>6.7589041095890412</v>
      </c>
      <c r="C2469" s="90">
        <v>2.757138232662253E-2</v>
      </c>
      <c r="D2469" s="25">
        <v>0.829981116782746</v>
      </c>
    </row>
    <row r="2470" spans="1:4">
      <c r="A2470" s="17">
        <v>2468</v>
      </c>
      <c r="B2470" s="25">
        <v>6.7616438356164386</v>
      </c>
      <c r="C2470" s="90">
        <v>2.7571057443749412E-2</v>
      </c>
      <c r="D2470" s="25">
        <v>0.82992024712788137</v>
      </c>
    </row>
    <row r="2471" spans="1:4">
      <c r="A2471" s="17">
        <v>2469</v>
      </c>
      <c r="B2471" s="25">
        <v>6.7643835616438359</v>
      </c>
      <c r="C2471" s="90">
        <v>2.7570732560876297E-2</v>
      </c>
      <c r="D2471" s="25">
        <v>0.82985938341441123</v>
      </c>
    </row>
    <row r="2472" spans="1:4">
      <c r="A2472" s="17">
        <v>2470</v>
      </c>
      <c r="B2472" s="25">
        <v>6.7671232876712333</v>
      </c>
      <c r="C2472" s="90">
        <v>2.757040767800318E-2</v>
      </c>
      <c r="D2472" s="25">
        <v>0.82979852564168333</v>
      </c>
    </row>
    <row r="2473" spans="1:4">
      <c r="A2473" s="17">
        <v>2471</v>
      </c>
      <c r="B2473" s="25">
        <v>6.7698630136986298</v>
      </c>
      <c r="C2473" s="90">
        <v>2.7570082795130062E-2</v>
      </c>
      <c r="D2473" s="25">
        <v>0.82973767380904517</v>
      </c>
    </row>
    <row r="2474" spans="1:4">
      <c r="A2474" s="17">
        <v>2472</v>
      </c>
      <c r="B2474" s="25">
        <v>6.7726027397260271</v>
      </c>
      <c r="C2474" s="90">
        <v>2.7569757912256944E-2</v>
      </c>
      <c r="D2474" s="25">
        <v>0.82967682791584463</v>
      </c>
    </row>
    <row r="2475" spans="1:4">
      <c r="A2475" s="17">
        <v>2473</v>
      </c>
      <c r="B2475" s="25">
        <v>6.7753424657534245</v>
      </c>
      <c r="C2475" s="90">
        <v>2.756943302938383E-2</v>
      </c>
      <c r="D2475" s="25">
        <v>0.82961598796142955</v>
      </c>
    </row>
    <row r="2476" spans="1:4">
      <c r="A2476" s="17">
        <v>2474</v>
      </c>
      <c r="B2476" s="25">
        <v>6.7780821917808218</v>
      </c>
      <c r="C2476" s="90">
        <v>2.7569108146510712E-2</v>
      </c>
      <c r="D2476" s="25">
        <v>0.82955515394514767</v>
      </c>
    </row>
    <row r="2477" spans="1:4">
      <c r="A2477" s="17">
        <v>2475</v>
      </c>
      <c r="B2477" s="25">
        <v>6.7808219178082192</v>
      </c>
      <c r="C2477" s="90">
        <v>2.7568783263637594E-2</v>
      </c>
      <c r="D2477" s="25">
        <v>0.82949432586634719</v>
      </c>
    </row>
    <row r="2478" spans="1:4">
      <c r="A2478" s="17">
        <v>2476</v>
      </c>
      <c r="B2478" s="25">
        <v>6.7835616438356166</v>
      </c>
      <c r="C2478" s="90">
        <v>2.7568458380764476E-2</v>
      </c>
      <c r="D2478" s="25">
        <v>0.82943350372437608</v>
      </c>
    </row>
    <row r="2479" spans="1:4">
      <c r="A2479" s="17">
        <v>2477</v>
      </c>
      <c r="B2479" s="25">
        <v>6.7863013698630139</v>
      </c>
      <c r="C2479" s="90">
        <v>2.7568133497891358E-2</v>
      </c>
      <c r="D2479" s="25">
        <v>0.82937268751858251</v>
      </c>
    </row>
    <row r="2480" spans="1:4">
      <c r="A2480" s="17">
        <v>2478</v>
      </c>
      <c r="B2480" s="25">
        <v>6.7890410958904113</v>
      </c>
      <c r="C2480" s="90">
        <v>2.7567808615018244E-2</v>
      </c>
      <c r="D2480" s="25">
        <v>0.82931187724831457</v>
      </c>
    </row>
    <row r="2481" spans="1:4">
      <c r="A2481" s="17">
        <v>2479</v>
      </c>
      <c r="B2481" s="25">
        <v>6.7917808219178086</v>
      </c>
      <c r="C2481" s="90">
        <v>2.7567483732145126E-2</v>
      </c>
      <c r="D2481" s="25">
        <v>0.82925107291292077</v>
      </c>
    </row>
    <row r="2482" spans="1:4">
      <c r="A2482" s="17">
        <v>2480</v>
      </c>
      <c r="B2482" s="25">
        <v>6.7945205479452051</v>
      </c>
      <c r="C2482" s="90">
        <v>2.7567158849272008E-2</v>
      </c>
      <c r="D2482" s="25">
        <v>0.82919027451174931</v>
      </c>
    </row>
    <row r="2483" spans="1:4">
      <c r="A2483" s="17">
        <v>2481</v>
      </c>
      <c r="B2483" s="25">
        <v>6.7972602739726025</v>
      </c>
      <c r="C2483" s="90">
        <v>2.756683396639889E-2</v>
      </c>
      <c r="D2483" s="25">
        <v>0.82912948204414871</v>
      </c>
    </row>
    <row r="2484" spans="1:4">
      <c r="A2484" s="17">
        <v>2482</v>
      </c>
      <c r="B2484" s="25">
        <v>6.8</v>
      </c>
      <c r="C2484" s="90">
        <v>2.7566509083525776E-2</v>
      </c>
      <c r="D2484" s="25">
        <v>0.8290686955094676</v>
      </c>
    </row>
    <row r="2485" spans="1:4">
      <c r="A2485" s="17">
        <v>2483</v>
      </c>
      <c r="B2485" s="25">
        <v>6.8027397260273972</v>
      </c>
      <c r="C2485" s="90">
        <v>2.7566184200652658E-2</v>
      </c>
      <c r="D2485" s="25">
        <v>0.82900791490705461</v>
      </c>
    </row>
    <row r="2486" spans="1:4">
      <c r="A2486" s="17">
        <v>2484</v>
      </c>
      <c r="B2486" s="25">
        <v>6.8054794520547945</v>
      </c>
      <c r="C2486" s="90">
        <v>2.756585931777954E-2</v>
      </c>
      <c r="D2486" s="25">
        <v>0.82894714023625826</v>
      </c>
    </row>
    <row r="2487" spans="1:4">
      <c r="A2487" s="17">
        <v>2485</v>
      </c>
      <c r="B2487" s="25">
        <v>6.8082191780821919</v>
      </c>
      <c r="C2487" s="90">
        <v>2.7565534434906423E-2</v>
      </c>
      <c r="D2487" s="25">
        <v>0.82888637149642752</v>
      </c>
    </row>
    <row r="2488" spans="1:4">
      <c r="A2488" s="17">
        <v>2486</v>
      </c>
      <c r="B2488" s="25">
        <v>6.8109589041095893</v>
      </c>
      <c r="C2488" s="90">
        <v>2.7565209552033308E-2</v>
      </c>
      <c r="D2488" s="25">
        <v>0.82882560868691113</v>
      </c>
    </row>
    <row r="2489" spans="1:4">
      <c r="A2489" s="17">
        <v>2487</v>
      </c>
      <c r="B2489" s="25">
        <v>6.8136986301369866</v>
      </c>
      <c r="C2489" s="90">
        <v>2.756488466916019E-2</v>
      </c>
      <c r="D2489" s="25">
        <v>0.82876485180705806</v>
      </c>
    </row>
    <row r="2490" spans="1:4">
      <c r="A2490" s="17">
        <v>2488</v>
      </c>
      <c r="B2490" s="25">
        <v>6.816438356164384</v>
      </c>
      <c r="C2490" s="90">
        <v>2.7564559786287073E-2</v>
      </c>
      <c r="D2490" s="25">
        <v>0.82870410085621737</v>
      </c>
    </row>
    <row r="2491" spans="1:4">
      <c r="A2491" s="17">
        <v>2489</v>
      </c>
      <c r="B2491" s="25">
        <v>6.8191780821917805</v>
      </c>
      <c r="C2491" s="90">
        <v>2.7564234903413955E-2</v>
      </c>
      <c r="D2491" s="25">
        <v>0.82864335583373816</v>
      </c>
    </row>
    <row r="2492" spans="1:4">
      <c r="A2492" s="17">
        <v>2490</v>
      </c>
      <c r="B2492" s="25">
        <v>6.8219178082191778</v>
      </c>
      <c r="C2492" s="90">
        <v>2.756391002054084E-2</v>
      </c>
      <c r="D2492" s="25">
        <v>0.82858261673896949</v>
      </c>
    </row>
    <row r="2493" spans="1:4">
      <c r="A2493" s="17">
        <v>2491</v>
      </c>
      <c r="B2493" s="25">
        <v>6.8246575342465752</v>
      </c>
      <c r="C2493" s="90">
        <v>2.7563585137667723E-2</v>
      </c>
      <c r="D2493" s="25">
        <v>0.82852188357126066</v>
      </c>
    </row>
    <row r="2494" spans="1:4">
      <c r="A2494" s="17">
        <v>2492</v>
      </c>
      <c r="B2494" s="25">
        <v>6.8273972602739725</v>
      </c>
      <c r="C2494" s="90">
        <v>2.7563260254794605E-2</v>
      </c>
      <c r="D2494" s="25">
        <v>0.8284611563299612</v>
      </c>
    </row>
    <row r="2495" spans="1:4">
      <c r="A2495" s="17">
        <v>2493</v>
      </c>
      <c r="B2495" s="25">
        <v>6.8301369863013699</v>
      </c>
      <c r="C2495" s="90">
        <v>2.7562935371921487E-2</v>
      </c>
      <c r="D2495" s="25">
        <v>0.82840043501442029</v>
      </c>
    </row>
    <row r="2496" spans="1:4">
      <c r="A2496" s="17">
        <v>2494</v>
      </c>
      <c r="B2496" s="25">
        <v>6.8328767123287673</v>
      </c>
      <c r="C2496" s="90">
        <v>2.7562610489048373E-2</v>
      </c>
      <c r="D2496" s="25">
        <v>0.82833971962398756</v>
      </c>
    </row>
    <row r="2497" spans="1:4">
      <c r="A2497" s="17">
        <v>2495</v>
      </c>
      <c r="B2497" s="25">
        <v>6.8356164383561646</v>
      </c>
      <c r="C2497" s="90">
        <v>2.7562285606175255E-2</v>
      </c>
      <c r="D2497" s="25">
        <v>0.82827901015801242</v>
      </c>
    </row>
    <row r="2498" spans="1:4">
      <c r="A2498" s="17">
        <v>2496</v>
      </c>
      <c r="B2498" s="25">
        <v>6.838356164383562</v>
      </c>
      <c r="C2498" s="90">
        <v>2.7561960723302137E-2</v>
      </c>
      <c r="D2498" s="25">
        <v>0.82821830661584472</v>
      </c>
    </row>
    <row r="2499" spans="1:4">
      <c r="A2499" s="17">
        <v>2497</v>
      </c>
      <c r="B2499" s="25">
        <v>6.8410958904109593</v>
      </c>
      <c r="C2499" s="90">
        <v>2.7561635840429019E-2</v>
      </c>
      <c r="D2499" s="25">
        <v>0.82815760899683422</v>
      </c>
    </row>
    <row r="2500" spans="1:4">
      <c r="A2500" s="17">
        <v>2498</v>
      </c>
      <c r="B2500" s="25">
        <v>6.8438356164383558</v>
      </c>
      <c r="C2500" s="90">
        <v>2.7561310957555905E-2</v>
      </c>
      <c r="D2500" s="25">
        <v>0.82809691730033053</v>
      </c>
    </row>
    <row r="2501" spans="1:4">
      <c r="A2501" s="17">
        <v>2499</v>
      </c>
      <c r="B2501" s="25">
        <v>6.8465753424657532</v>
      </c>
      <c r="C2501" s="90">
        <v>2.7560986074682787E-2</v>
      </c>
      <c r="D2501" s="25">
        <v>0.82803623152568362</v>
      </c>
    </row>
    <row r="2502" spans="1:4">
      <c r="A2502" s="17">
        <v>2500</v>
      </c>
      <c r="B2502" s="25">
        <v>6.8493150684931505</v>
      </c>
      <c r="C2502" s="90">
        <v>2.7560661191809669E-2</v>
      </c>
      <c r="D2502" s="25">
        <v>0.82797555167224346</v>
      </c>
    </row>
    <row r="2503" spans="1:4">
      <c r="A2503" s="17">
        <v>2501</v>
      </c>
      <c r="B2503" s="25">
        <v>6.8520547945205479</v>
      </c>
      <c r="C2503" s="90">
        <v>2.7560336308936551E-2</v>
      </c>
      <c r="D2503" s="25">
        <v>0.82791487773936012</v>
      </c>
    </row>
    <row r="2504" spans="1:4">
      <c r="A2504" s="17">
        <v>2502</v>
      </c>
      <c r="B2504" s="25">
        <v>6.8547945205479452</v>
      </c>
      <c r="C2504" s="90">
        <v>2.7560011426063437E-2</v>
      </c>
      <c r="D2504" s="25">
        <v>0.82785420972638368</v>
      </c>
    </row>
    <row r="2505" spans="1:4">
      <c r="A2505" s="17">
        <v>2503</v>
      </c>
      <c r="B2505" s="25">
        <v>6.8575342465753426</v>
      </c>
      <c r="C2505" s="90">
        <v>2.7559686543190319E-2</v>
      </c>
      <c r="D2505" s="25">
        <v>0.82779354763266455</v>
      </c>
    </row>
    <row r="2506" spans="1:4">
      <c r="A2506" s="17">
        <v>2504</v>
      </c>
      <c r="B2506" s="25">
        <v>6.86027397260274</v>
      </c>
      <c r="C2506" s="90">
        <v>2.7559361660317201E-2</v>
      </c>
      <c r="D2506" s="25">
        <v>0.82773289145755269</v>
      </c>
    </row>
    <row r="2507" spans="1:4">
      <c r="A2507" s="17">
        <v>2505</v>
      </c>
      <c r="B2507" s="25">
        <v>6.8630136986301373</v>
      </c>
      <c r="C2507" s="90">
        <v>2.7559036777444083E-2</v>
      </c>
      <c r="D2507" s="25">
        <v>0.82767224120039873</v>
      </c>
    </row>
    <row r="2508" spans="1:4">
      <c r="A2508" s="17">
        <v>2506</v>
      </c>
      <c r="B2508" s="25">
        <v>6.8657534246575347</v>
      </c>
      <c r="C2508" s="90">
        <v>2.7558711894570969E-2</v>
      </c>
      <c r="D2508" s="25">
        <v>0.82761159686055308</v>
      </c>
    </row>
    <row r="2509" spans="1:4">
      <c r="A2509" s="17">
        <v>2507</v>
      </c>
      <c r="B2509" s="25">
        <v>6.8684931506849312</v>
      </c>
      <c r="C2509" s="90">
        <v>2.7558387011697851E-2</v>
      </c>
      <c r="D2509" s="25">
        <v>0.82755095843736615</v>
      </c>
    </row>
    <row r="2510" spans="1:4">
      <c r="A2510" s="17">
        <v>2508</v>
      </c>
      <c r="B2510" s="25">
        <v>6.8712328767123285</v>
      </c>
      <c r="C2510" s="90">
        <v>2.7558062128824733E-2</v>
      </c>
      <c r="D2510" s="25">
        <v>0.82749032593018856</v>
      </c>
    </row>
    <row r="2511" spans="1:4">
      <c r="A2511" s="17">
        <v>2509</v>
      </c>
      <c r="B2511" s="25">
        <v>6.8739726027397259</v>
      </c>
      <c r="C2511" s="90">
        <v>2.7557737245951616E-2</v>
      </c>
      <c r="D2511" s="25">
        <v>0.82742969933837107</v>
      </c>
    </row>
    <row r="2512" spans="1:4">
      <c r="A2512" s="17">
        <v>2510</v>
      </c>
      <c r="B2512" s="25">
        <v>6.8767123287671232</v>
      </c>
      <c r="C2512" s="90">
        <v>2.7557412363078501E-2</v>
      </c>
      <c r="D2512" s="25">
        <v>0.82736907866126441</v>
      </c>
    </row>
    <row r="2513" spans="1:4">
      <c r="A2513" s="17">
        <v>2511</v>
      </c>
      <c r="B2513" s="25">
        <v>6.8794520547945206</v>
      </c>
      <c r="C2513" s="90">
        <v>2.7557087480205383E-2</v>
      </c>
      <c r="D2513" s="25">
        <v>0.82730846389821944</v>
      </c>
    </row>
    <row r="2514" spans="1:4">
      <c r="A2514" s="17">
        <v>2512</v>
      </c>
      <c r="B2514" s="25">
        <v>6.882191780821918</v>
      </c>
      <c r="C2514" s="90">
        <v>2.7556762597332266E-2</v>
      </c>
      <c r="D2514" s="25">
        <v>0.827247855048587</v>
      </c>
    </row>
    <row r="2515" spans="1:4">
      <c r="A2515" s="17">
        <v>2513</v>
      </c>
      <c r="B2515" s="25">
        <v>6.8849315068493153</v>
      </c>
      <c r="C2515" s="90">
        <v>2.7556437714459148E-2</v>
      </c>
      <c r="D2515" s="25">
        <v>0.82718725211171829</v>
      </c>
    </row>
    <row r="2516" spans="1:4">
      <c r="A2516" s="17">
        <v>2514</v>
      </c>
      <c r="B2516" s="25">
        <v>6.8876712328767127</v>
      </c>
      <c r="C2516" s="90">
        <v>2.7556112831586033E-2</v>
      </c>
      <c r="D2516" s="25">
        <v>0.82712665508696415</v>
      </c>
    </row>
    <row r="2517" spans="1:4">
      <c r="A2517" s="17">
        <v>2515</v>
      </c>
      <c r="B2517" s="25">
        <v>6.8904109589041092</v>
      </c>
      <c r="C2517" s="90">
        <v>2.7555787948712916E-2</v>
      </c>
      <c r="D2517" s="25">
        <v>0.82706606397367588</v>
      </c>
    </row>
    <row r="2518" spans="1:4">
      <c r="A2518" s="17">
        <v>2516</v>
      </c>
      <c r="B2518" s="25">
        <v>6.8931506849315065</v>
      </c>
      <c r="C2518" s="90">
        <v>2.7555463065839798E-2</v>
      </c>
      <c r="D2518" s="25">
        <v>0.82700547877120467</v>
      </c>
    </row>
    <row r="2519" spans="1:4">
      <c r="A2519" s="17">
        <v>2517</v>
      </c>
      <c r="B2519" s="25">
        <v>6.8958904109589039</v>
      </c>
      <c r="C2519" s="90">
        <v>2.755513818296668E-2</v>
      </c>
      <c r="D2519" s="25">
        <v>0.82694489947890182</v>
      </c>
    </row>
    <row r="2520" spans="1:4">
      <c r="A2520" s="17">
        <v>2518</v>
      </c>
      <c r="B2520" s="25">
        <v>6.8986301369863012</v>
      </c>
      <c r="C2520" s="90">
        <v>2.7554813300093562E-2</v>
      </c>
      <c r="D2520" s="25">
        <v>0.82688432609611873</v>
      </c>
    </row>
    <row r="2521" spans="1:4">
      <c r="A2521" s="17">
        <v>2519</v>
      </c>
      <c r="B2521" s="25">
        <v>6.9013698630136986</v>
      </c>
      <c r="C2521" s="90">
        <v>2.7554488417220448E-2</v>
      </c>
      <c r="D2521" s="25">
        <v>0.82682375862220692</v>
      </c>
    </row>
    <row r="2522" spans="1:4">
      <c r="A2522" s="17">
        <v>2520</v>
      </c>
      <c r="B2522" s="25">
        <v>6.904109589041096</v>
      </c>
      <c r="C2522" s="90">
        <v>2.755416353434733E-2</v>
      </c>
      <c r="D2522" s="25">
        <v>0.82676319705651802</v>
      </c>
    </row>
    <row r="2523" spans="1:4">
      <c r="A2523" s="17">
        <v>2521</v>
      </c>
      <c r="B2523" s="25">
        <v>6.9068493150684933</v>
      </c>
      <c r="C2523" s="90">
        <v>2.7553838651474212E-2</v>
      </c>
      <c r="D2523" s="25">
        <v>0.82670264139840344</v>
      </c>
    </row>
    <row r="2524" spans="1:4">
      <c r="A2524" s="17">
        <v>2522</v>
      </c>
      <c r="B2524" s="25">
        <v>6.9095890410958907</v>
      </c>
      <c r="C2524" s="90">
        <v>2.7553513768601094E-2</v>
      </c>
      <c r="D2524" s="25">
        <v>0.82664209164721503</v>
      </c>
    </row>
    <row r="2525" spans="1:4">
      <c r="A2525" s="17">
        <v>2523</v>
      </c>
      <c r="B2525" s="25">
        <v>6.912328767123288</v>
      </c>
      <c r="C2525" s="90">
        <v>2.755318888572798E-2</v>
      </c>
      <c r="D2525" s="25">
        <v>0.82658154780230464</v>
      </c>
    </row>
    <row r="2526" spans="1:4">
      <c r="A2526" s="17">
        <v>2524</v>
      </c>
      <c r="B2526" s="25">
        <v>6.9150684931506845</v>
      </c>
      <c r="C2526" s="90">
        <v>2.7552864002854862E-2</v>
      </c>
      <c r="D2526" s="25">
        <v>0.82652100986302401</v>
      </c>
    </row>
    <row r="2527" spans="1:4">
      <c r="A2527" s="17">
        <v>2525</v>
      </c>
      <c r="B2527" s="25">
        <v>6.9178082191780819</v>
      </c>
      <c r="C2527" s="90">
        <v>2.7552539119981744E-2</v>
      </c>
      <c r="D2527" s="25">
        <v>0.82646047782872523</v>
      </c>
    </row>
    <row r="2528" spans="1:4">
      <c r="A2528" s="17">
        <v>2526</v>
      </c>
      <c r="B2528" s="25">
        <v>6.9205479452054792</v>
      </c>
      <c r="C2528" s="90">
        <v>2.7552214237108626E-2</v>
      </c>
      <c r="D2528" s="25">
        <v>0.82639995169876013</v>
      </c>
    </row>
    <row r="2529" spans="1:4">
      <c r="A2529" s="17">
        <v>2527</v>
      </c>
      <c r="B2529" s="25">
        <v>6.9232876712328766</v>
      </c>
      <c r="C2529" s="90">
        <v>2.7551889354235512E-2</v>
      </c>
      <c r="D2529" s="25">
        <v>0.82633943147248101</v>
      </c>
    </row>
    <row r="2530" spans="1:4">
      <c r="A2530" s="17">
        <v>2528</v>
      </c>
      <c r="B2530" s="25">
        <v>6.9260273972602739</v>
      </c>
      <c r="C2530" s="90">
        <v>2.7551564471362394E-2</v>
      </c>
      <c r="D2530" s="25">
        <v>0.82627891714923996</v>
      </c>
    </row>
    <row r="2531" spans="1:4">
      <c r="A2531" s="17">
        <v>2529</v>
      </c>
      <c r="B2531" s="25">
        <v>6.9287671232876713</v>
      </c>
      <c r="C2531" s="90">
        <v>2.7551239588489276E-2</v>
      </c>
      <c r="D2531" s="25">
        <v>0.82621840872838925</v>
      </c>
    </row>
    <row r="2532" spans="1:4">
      <c r="A2532" s="17">
        <v>2530</v>
      </c>
      <c r="B2532" s="25">
        <v>6.9315068493150687</v>
      </c>
      <c r="C2532" s="90">
        <v>2.7550914705616159E-2</v>
      </c>
      <c r="D2532" s="25">
        <v>0.8261579062092812</v>
      </c>
    </row>
    <row r="2533" spans="1:4">
      <c r="A2533" s="17">
        <v>2531</v>
      </c>
      <c r="B2533" s="25">
        <v>6.934246575342466</v>
      </c>
      <c r="C2533" s="90">
        <v>2.7550589822743044E-2</v>
      </c>
      <c r="D2533" s="25">
        <v>0.82609740959126832</v>
      </c>
    </row>
    <row r="2534" spans="1:4">
      <c r="A2534" s="17">
        <v>2532</v>
      </c>
      <c r="B2534" s="25">
        <v>6.9369863013698634</v>
      </c>
      <c r="C2534" s="90">
        <v>2.7550264939869926E-2</v>
      </c>
      <c r="D2534" s="25">
        <v>0.82603691887370301</v>
      </c>
    </row>
    <row r="2535" spans="1:4">
      <c r="A2535" s="17">
        <v>2533</v>
      </c>
      <c r="B2535" s="25">
        <v>6.9397260273972599</v>
      </c>
      <c r="C2535" s="90">
        <v>2.7549940056996809E-2</v>
      </c>
      <c r="D2535" s="25">
        <v>0.82597643405593801</v>
      </c>
    </row>
    <row r="2536" spans="1:4">
      <c r="A2536" s="17">
        <v>2534</v>
      </c>
      <c r="B2536" s="25">
        <v>6.9424657534246572</v>
      </c>
      <c r="C2536" s="90">
        <v>2.7549615174123691E-2</v>
      </c>
      <c r="D2536" s="25">
        <v>0.82591595513732585</v>
      </c>
    </row>
    <row r="2537" spans="1:4">
      <c r="A2537" s="17">
        <v>2535</v>
      </c>
      <c r="B2537" s="25">
        <v>6.9452054794520546</v>
      </c>
      <c r="C2537" s="90">
        <v>2.7549290291250576E-2</v>
      </c>
      <c r="D2537" s="25">
        <v>0.82585548211721915</v>
      </c>
    </row>
    <row r="2538" spans="1:4">
      <c r="A2538" s="17">
        <v>2536</v>
      </c>
      <c r="B2538" s="25">
        <v>6.9479452054794519</v>
      </c>
      <c r="C2538" s="90">
        <v>2.7548965408377458E-2</v>
      </c>
      <c r="D2538" s="25">
        <v>0.82579501499497099</v>
      </c>
    </row>
    <row r="2539" spans="1:4">
      <c r="A2539" s="17">
        <v>2537</v>
      </c>
      <c r="B2539" s="25">
        <v>6.9506849315068493</v>
      </c>
      <c r="C2539" s="90">
        <v>2.7548640525504341E-2</v>
      </c>
      <c r="D2539" s="25">
        <v>0.8257345537699341</v>
      </c>
    </row>
    <row r="2540" spans="1:4">
      <c r="A2540" s="17">
        <v>2538</v>
      </c>
      <c r="B2540" s="25">
        <v>6.9534246575342467</v>
      </c>
      <c r="C2540" s="90">
        <v>2.7548315642631223E-2</v>
      </c>
      <c r="D2540" s="25">
        <v>0.82567409844146156</v>
      </c>
    </row>
    <row r="2541" spans="1:4">
      <c r="A2541" s="17">
        <v>2539</v>
      </c>
      <c r="B2541" s="25">
        <v>6.956164383561644</v>
      </c>
      <c r="C2541" s="90">
        <v>2.7547990759758108E-2</v>
      </c>
      <c r="D2541" s="25">
        <v>0.82561364900890633</v>
      </c>
    </row>
    <row r="2542" spans="1:4">
      <c r="A2542" s="17">
        <v>2540</v>
      </c>
      <c r="B2542" s="25">
        <v>6.9589041095890414</v>
      </c>
      <c r="C2542" s="90">
        <v>2.7547665876884991E-2</v>
      </c>
      <c r="D2542" s="25">
        <v>0.82555320547162159</v>
      </c>
    </row>
    <row r="2543" spans="1:4">
      <c r="A2543" s="17">
        <v>2541</v>
      </c>
      <c r="B2543" s="25">
        <v>6.9616438356164387</v>
      </c>
      <c r="C2543" s="90">
        <v>2.7547340994011873E-2</v>
      </c>
      <c r="D2543" s="25">
        <v>0.82549276782896053</v>
      </c>
    </row>
    <row r="2544" spans="1:4">
      <c r="A2544" s="17">
        <v>2542</v>
      </c>
      <c r="B2544" s="25">
        <v>6.9643835616438352</v>
      </c>
      <c r="C2544" s="90">
        <v>2.7547016111138755E-2</v>
      </c>
      <c r="D2544" s="25">
        <v>0.82543233608027644</v>
      </c>
    </row>
    <row r="2545" spans="1:4">
      <c r="A2545" s="17">
        <v>2543</v>
      </c>
      <c r="B2545" s="25">
        <v>6.9671232876712326</v>
      </c>
      <c r="C2545" s="90">
        <v>2.7546691228265641E-2</v>
      </c>
      <c r="D2545" s="25">
        <v>0.82537191022492262</v>
      </c>
    </row>
    <row r="2546" spans="1:4">
      <c r="A2546" s="17">
        <v>2544</v>
      </c>
      <c r="B2546" s="25">
        <v>6.9698630136986299</v>
      </c>
      <c r="C2546" s="90">
        <v>2.7546366345392523E-2</v>
      </c>
      <c r="D2546" s="25">
        <v>0.8253114902622527</v>
      </c>
    </row>
    <row r="2547" spans="1:4">
      <c r="A2547" s="17">
        <v>2545</v>
      </c>
      <c r="B2547" s="25">
        <v>6.9726027397260273</v>
      </c>
      <c r="C2547" s="90">
        <v>2.7546041462519405E-2</v>
      </c>
      <c r="D2547" s="25">
        <v>0.82525107619162008</v>
      </c>
    </row>
    <row r="2548" spans="1:4">
      <c r="A2548" s="17">
        <v>2546</v>
      </c>
      <c r="B2548" s="25">
        <v>6.9753424657534246</v>
      </c>
      <c r="C2548" s="90">
        <v>2.7545716579646287E-2</v>
      </c>
      <c r="D2548" s="25">
        <v>0.82519066801237839</v>
      </c>
    </row>
    <row r="2549" spans="1:4">
      <c r="A2549" s="17">
        <v>2547</v>
      </c>
      <c r="B2549" s="25">
        <v>6.978082191780822</v>
      </c>
      <c r="C2549" s="90">
        <v>2.7545391696773173E-2</v>
      </c>
      <c r="D2549" s="25">
        <v>0.82513026572388137</v>
      </c>
    </row>
    <row r="2550" spans="1:4">
      <c r="A2550" s="17">
        <v>2548</v>
      </c>
      <c r="B2550" s="25">
        <v>6.9808219178082194</v>
      </c>
      <c r="C2550" s="90">
        <v>2.7545066813900055E-2</v>
      </c>
      <c r="D2550" s="25">
        <v>0.82506986932548265</v>
      </c>
    </row>
    <row r="2551" spans="1:4">
      <c r="A2551" s="17">
        <v>2549</v>
      </c>
      <c r="B2551" s="25">
        <v>6.9835616438356167</v>
      </c>
      <c r="C2551" s="90">
        <v>2.7544741931026937E-2</v>
      </c>
      <c r="D2551" s="25">
        <v>0.82500947881653608</v>
      </c>
    </row>
    <row r="2552" spans="1:4">
      <c r="A2552" s="17">
        <v>2550</v>
      </c>
      <c r="B2552" s="25">
        <v>6.9863013698630141</v>
      </c>
      <c r="C2552" s="90">
        <v>2.7544417048153819E-2</v>
      </c>
      <c r="D2552" s="25">
        <v>0.82494909419639584</v>
      </c>
    </row>
    <row r="2553" spans="1:4">
      <c r="A2553" s="17">
        <v>2551</v>
      </c>
      <c r="B2553" s="25">
        <v>6.9890410958904106</v>
      </c>
      <c r="C2553" s="90">
        <v>2.7544092165280705E-2</v>
      </c>
      <c r="D2553" s="25">
        <v>0.82488871546441567</v>
      </c>
    </row>
    <row r="2554" spans="1:4">
      <c r="A2554" s="17">
        <v>2552</v>
      </c>
      <c r="B2554" s="25">
        <v>6.9917808219178079</v>
      </c>
      <c r="C2554" s="90">
        <v>2.7543767282407587E-2</v>
      </c>
      <c r="D2554" s="25">
        <v>0.82482834261994964</v>
      </c>
    </row>
    <row r="2555" spans="1:4">
      <c r="A2555" s="17">
        <v>2553</v>
      </c>
      <c r="B2555" s="25">
        <v>6.9945205479452053</v>
      </c>
      <c r="C2555" s="90">
        <v>2.7543442399534469E-2</v>
      </c>
      <c r="D2555" s="25">
        <v>0.82476797566235205</v>
      </c>
    </row>
    <row r="2556" spans="1:4">
      <c r="A2556" s="17">
        <v>2554</v>
      </c>
      <c r="B2556" s="25">
        <v>6.9972602739726026</v>
      </c>
      <c r="C2556" s="90">
        <v>2.7543117516661351E-2</v>
      </c>
      <c r="D2556" s="25">
        <v>0.82470761459097697</v>
      </c>
    </row>
    <row r="2557" spans="1:4">
      <c r="A2557" s="17">
        <v>2555</v>
      </c>
      <c r="B2557" s="25">
        <v>7</v>
      </c>
      <c r="C2557" s="90">
        <v>2.7542792633788237E-2</v>
      </c>
      <c r="D2557" s="25">
        <v>0.82464725940517891</v>
      </c>
    </row>
    <row r="2558" spans="1:4">
      <c r="A2558" s="17">
        <v>2556</v>
      </c>
      <c r="B2558" s="25">
        <v>7.0027397260273974</v>
      </c>
      <c r="C2558" s="90">
        <v>2.7542467750915119E-2</v>
      </c>
      <c r="D2558" s="25">
        <v>0.82458691010431218</v>
      </c>
    </row>
    <row r="2559" spans="1:4">
      <c r="A2559" s="17">
        <v>2557</v>
      </c>
      <c r="B2559" s="25">
        <v>7.0054794520547947</v>
      </c>
      <c r="C2559" s="90">
        <v>2.7542142868042001E-2</v>
      </c>
      <c r="D2559" s="25">
        <v>0.82452656668773128</v>
      </c>
    </row>
    <row r="2560" spans="1:4">
      <c r="A2560" s="17">
        <v>2558</v>
      </c>
      <c r="B2560" s="25">
        <v>7.0082191780821921</v>
      </c>
      <c r="C2560" s="90">
        <v>2.7542047226265694E-2</v>
      </c>
      <c r="D2560" s="25">
        <v>0.8244649045916187</v>
      </c>
    </row>
    <row r="2561" spans="1:4">
      <c r="A2561" s="17">
        <v>2559</v>
      </c>
      <c r="B2561" s="25">
        <v>7.0109589041095894</v>
      </c>
      <c r="C2561" s="90">
        <v>2.7541951584489386E-2</v>
      </c>
      <c r="D2561" s="25">
        <v>0.82440324753893734</v>
      </c>
    </row>
    <row r="2562" spans="1:4">
      <c r="A2562" s="17">
        <v>2560</v>
      </c>
      <c r="B2562" s="25">
        <v>7.0136986301369859</v>
      </c>
      <c r="C2562" s="90">
        <v>2.7541855942713082E-2</v>
      </c>
      <c r="D2562" s="25">
        <v>0.82434159552924524</v>
      </c>
    </row>
    <row r="2563" spans="1:4">
      <c r="A2563" s="17">
        <v>2561</v>
      </c>
      <c r="B2563" s="25">
        <v>7.0164383561643833</v>
      </c>
      <c r="C2563" s="90">
        <v>2.7541760300936774E-2</v>
      </c>
      <c r="D2563" s="25">
        <v>0.82427994856210085</v>
      </c>
    </row>
    <row r="2564" spans="1:4">
      <c r="A2564" s="17">
        <v>2562</v>
      </c>
      <c r="B2564" s="25">
        <v>7.0191780821917806</v>
      </c>
      <c r="C2564" s="90">
        <v>2.7541664659160466E-2</v>
      </c>
      <c r="D2564" s="25">
        <v>0.8242183066370623</v>
      </c>
    </row>
    <row r="2565" spans="1:4">
      <c r="A2565" s="17">
        <v>2563</v>
      </c>
      <c r="B2565" s="25">
        <v>7.021917808219178</v>
      </c>
      <c r="C2565" s="90">
        <v>2.7541569017384158E-2</v>
      </c>
      <c r="D2565" s="25">
        <v>0.82415666975368795</v>
      </c>
    </row>
    <row r="2566" spans="1:4">
      <c r="A2566" s="17">
        <v>2564</v>
      </c>
      <c r="B2566" s="25">
        <v>7.0246575342465754</v>
      </c>
      <c r="C2566" s="90">
        <v>2.7541473375607851E-2</v>
      </c>
      <c r="D2566" s="25">
        <v>0.82409503791153627</v>
      </c>
    </row>
    <row r="2567" spans="1:4">
      <c r="A2567" s="17">
        <v>2565</v>
      </c>
      <c r="B2567" s="25">
        <v>7.0273972602739727</v>
      </c>
      <c r="C2567" s="90">
        <v>2.7541377733831543E-2</v>
      </c>
      <c r="D2567" s="25">
        <v>0.82403341111016559</v>
      </c>
    </row>
    <row r="2568" spans="1:4">
      <c r="A2568" s="17">
        <v>2566</v>
      </c>
      <c r="B2568" s="25">
        <v>7.0301369863013701</v>
      </c>
      <c r="C2568" s="90">
        <v>2.7541282092055239E-2</v>
      </c>
      <c r="D2568" s="25">
        <v>0.82397178934913429</v>
      </c>
    </row>
    <row r="2569" spans="1:4">
      <c r="A2569" s="17">
        <v>2567</v>
      </c>
      <c r="B2569" s="25">
        <v>7.0328767123287674</v>
      </c>
      <c r="C2569" s="90">
        <v>2.7541186450278931E-2</v>
      </c>
      <c r="D2569" s="25">
        <v>0.82391017262800104</v>
      </c>
    </row>
    <row r="2570" spans="1:4">
      <c r="A2570" s="17">
        <v>2568</v>
      </c>
      <c r="B2570" s="25">
        <v>7.0356164383561648</v>
      </c>
      <c r="C2570" s="90">
        <v>2.7541090808502623E-2</v>
      </c>
      <c r="D2570" s="25">
        <v>0.82384856094632419</v>
      </c>
    </row>
    <row r="2571" spans="1:4">
      <c r="A2571" s="17">
        <v>2569</v>
      </c>
      <c r="B2571" s="25">
        <v>7.0383561643835613</v>
      </c>
      <c r="C2571" s="90">
        <v>2.7540995166726315E-2</v>
      </c>
      <c r="D2571" s="25">
        <v>0.82378695430366244</v>
      </c>
    </row>
    <row r="2572" spans="1:4">
      <c r="A2572" s="17">
        <v>2570</v>
      </c>
      <c r="B2572" s="25">
        <v>7.0410958904109586</v>
      </c>
      <c r="C2572" s="90">
        <v>2.7540899524950008E-2</v>
      </c>
      <c r="D2572" s="25">
        <v>0.82372535269957448</v>
      </c>
    </row>
    <row r="2573" spans="1:4">
      <c r="A2573" s="17">
        <v>2571</v>
      </c>
      <c r="B2573" s="25">
        <v>7.043835616438356</v>
      </c>
      <c r="C2573" s="90">
        <v>2.75408038831737E-2</v>
      </c>
      <c r="D2573" s="25">
        <v>0.82366375613361875</v>
      </c>
    </row>
    <row r="2574" spans="1:4">
      <c r="A2574" s="17">
        <v>2572</v>
      </c>
      <c r="B2574" s="25">
        <v>7.0465753424657533</v>
      </c>
      <c r="C2574" s="90">
        <v>2.7540708241397396E-2</v>
      </c>
      <c r="D2574" s="25">
        <v>0.82360216460535407</v>
      </c>
    </row>
    <row r="2575" spans="1:4">
      <c r="A2575" s="17">
        <v>2573</v>
      </c>
      <c r="B2575" s="25">
        <v>7.0493150684931507</v>
      </c>
      <c r="C2575" s="90">
        <v>2.7540612599621088E-2</v>
      </c>
      <c r="D2575" s="25">
        <v>0.82354057811433923</v>
      </c>
    </row>
    <row r="2576" spans="1:4">
      <c r="A2576" s="17">
        <v>2574</v>
      </c>
      <c r="B2576" s="25">
        <v>7.0520547945205481</v>
      </c>
      <c r="C2576" s="90">
        <v>2.754051695784478E-2</v>
      </c>
      <c r="D2576" s="25">
        <v>0.82347899666013291</v>
      </c>
    </row>
    <row r="2577" spans="1:4">
      <c r="A2577" s="17">
        <v>2575</v>
      </c>
      <c r="B2577" s="25">
        <v>7.0547945205479454</v>
      </c>
      <c r="C2577" s="90">
        <v>2.7540421316068472E-2</v>
      </c>
      <c r="D2577" s="25">
        <v>0.82341742024229403</v>
      </c>
    </row>
    <row r="2578" spans="1:4">
      <c r="A2578" s="17">
        <v>2576</v>
      </c>
      <c r="B2578" s="25">
        <v>7.0575342465753428</v>
      </c>
      <c r="C2578" s="90">
        <v>2.7540325674292165E-2</v>
      </c>
      <c r="D2578" s="25">
        <v>0.82335584886038138</v>
      </c>
    </row>
    <row r="2579" spans="1:4">
      <c r="A2579" s="17">
        <v>2577</v>
      </c>
      <c r="B2579" s="25">
        <v>7.0602739726027401</v>
      </c>
      <c r="C2579" s="90">
        <v>2.754023003251586E-2</v>
      </c>
      <c r="D2579" s="25">
        <v>0.82329428251395387</v>
      </c>
    </row>
    <row r="2580" spans="1:4">
      <c r="A2580" s="17">
        <v>2578</v>
      </c>
      <c r="B2580" s="25">
        <v>7.0630136986301366</v>
      </c>
      <c r="C2580" s="90">
        <v>2.7540134390739553E-2</v>
      </c>
      <c r="D2580" s="25">
        <v>0.82323272120257052</v>
      </c>
    </row>
    <row r="2581" spans="1:4">
      <c r="A2581" s="17">
        <v>2579</v>
      </c>
      <c r="B2581" s="25">
        <v>7.065753424657534</v>
      </c>
      <c r="C2581" s="90">
        <v>2.7540038748963245E-2</v>
      </c>
      <c r="D2581" s="25">
        <v>0.82317116492579023</v>
      </c>
    </row>
    <row r="2582" spans="1:4">
      <c r="A2582" s="17">
        <v>2580</v>
      </c>
      <c r="B2582" s="25">
        <v>7.0684931506849313</v>
      </c>
      <c r="C2582" s="90">
        <v>2.7539943107186937E-2</v>
      </c>
      <c r="D2582" s="25">
        <v>0.82310961368317204</v>
      </c>
    </row>
    <row r="2583" spans="1:4">
      <c r="A2583" s="17">
        <v>2581</v>
      </c>
      <c r="B2583" s="25">
        <v>7.0712328767123287</v>
      </c>
      <c r="C2583" s="90">
        <v>2.7539847465410629E-2</v>
      </c>
      <c r="D2583" s="25">
        <v>0.82304806747427506</v>
      </c>
    </row>
    <row r="2584" spans="1:4">
      <c r="A2584" s="17">
        <v>2582</v>
      </c>
      <c r="B2584" s="25">
        <v>7.0739726027397261</v>
      </c>
      <c r="C2584" s="90">
        <v>2.7539751823634322E-2</v>
      </c>
      <c r="D2584" s="25">
        <v>0.82298652629865832</v>
      </c>
    </row>
    <row r="2585" spans="1:4">
      <c r="A2585" s="17">
        <v>2583</v>
      </c>
      <c r="B2585" s="25">
        <v>7.0767123287671234</v>
      </c>
      <c r="C2585" s="90">
        <v>2.7539656181858017E-2</v>
      </c>
      <c r="D2585" s="25">
        <v>0.82292499015588105</v>
      </c>
    </row>
    <row r="2586" spans="1:4">
      <c r="A2586" s="17">
        <v>2584</v>
      </c>
      <c r="B2586" s="25">
        <v>7.0794520547945208</v>
      </c>
      <c r="C2586" s="90">
        <v>2.753956054008171E-2</v>
      </c>
      <c r="D2586" s="25">
        <v>0.8228634590455024</v>
      </c>
    </row>
    <row r="2587" spans="1:4">
      <c r="A2587" s="17">
        <v>2585</v>
      </c>
      <c r="B2587" s="25">
        <v>7.0821917808219181</v>
      </c>
      <c r="C2587" s="90">
        <v>2.7539464898305402E-2</v>
      </c>
      <c r="D2587" s="25">
        <v>0.8228019329670816</v>
      </c>
    </row>
    <row r="2588" spans="1:4">
      <c r="A2588" s="17">
        <v>2586</v>
      </c>
      <c r="B2588" s="25">
        <v>7.0849315068493155</v>
      </c>
      <c r="C2588" s="90">
        <v>2.7539369256529094E-2</v>
      </c>
      <c r="D2588" s="25">
        <v>0.82274041192017799</v>
      </c>
    </row>
    <row r="2589" spans="1:4">
      <c r="A2589" s="17">
        <v>2587</v>
      </c>
      <c r="B2589" s="25">
        <v>7.087671232876712</v>
      </c>
      <c r="C2589" s="90">
        <v>2.7539273614752786E-2</v>
      </c>
      <c r="D2589" s="25">
        <v>0.82267889590435084</v>
      </c>
    </row>
    <row r="2590" spans="1:4">
      <c r="A2590" s="17">
        <v>2588</v>
      </c>
      <c r="B2590" s="25">
        <v>7.0904109589041093</v>
      </c>
      <c r="C2590" s="90">
        <v>2.7539177972976482E-2</v>
      </c>
      <c r="D2590" s="25">
        <v>0.82261738491915948</v>
      </c>
    </row>
    <row r="2591" spans="1:4">
      <c r="A2591" s="17">
        <v>2589</v>
      </c>
      <c r="B2591" s="25">
        <v>7.0931506849315067</v>
      </c>
      <c r="C2591" s="90">
        <v>2.7539082331200174E-2</v>
      </c>
      <c r="D2591" s="25">
        <v>0.82255587896416327</v>
      </c>
    </row>
    <row r="2592" spans="1:4">
      <c r="A2592" s="17">
        <v>2590</v>
      </c>
      <c r="B2592" s="25">
        <v>7.095890410958904</v>
      </c>
      <c r="C2592" s="90">
        <v>2.7538986689423867E-2</v>
      </c>
      <c r="D2592" s="25">
        <v>0.82249437803892167</v>
      </c>
    </row>
    <row r="2593" spans="1:4">
      <c r="A2593" s="17">
        <v>2591</v>
      </c>
      <c r="B2593" s="25">
        <v>7.0986301369863014</v>
      </c>
      <c r="C2593" s="90">
        <v>2.7538891047647559E-2</v>
      </c>
      <c r="D2593" s="25">
        <v>0.82243288214299426</v>
      </c>
    </row>
    <row r="2594" spans="1:4">
      <c r="A2594" s="17">
        <v>2592</v>
      </c>
      <c r="B2594" s="25">
        <v>7.1013698630136988</v>
      </c>
      <c r="C2594" s="90">
        <v>2.7538795405871251E-2</v>
      </c>
      <c r="D2594" s="25">
        <v>0.82237139127594039</v>
      </c>
    </row>
    <row r="2595" spans="1:4">
      <c r="A2595" s="17">
        <v>2593</v>
      </c>
      <c r="B2595" s="25">
        <v>7.1041095890410961</v>
      </c>
      <c r="C2595" s="90">
        <v>2.7538699764094943E-2</v>
      </c>
      <c r="D2595" s="25">
        <v>0.82230990543731974</v>
      </c>
    </row>
    <row r="2596" spans="1:4">
      <c r="A2596" s="17">
        <v>2594</v>
      </c>
      <c r="B2596" s="25">
        <v>7.1068493150684935</v>
      </c>
      <c r="C2596" s="90">
        <v>2.7538604122318639E-2</v>
      </c>
      <c r="D2596" s="25">
        <v>0.8222484246266919</v>
      </c>
    </row>
    <row r="2597" spans="1:4">
      <c r="A2597" s="17">
        <v>2595</v>
      </c>
      <c r="B2597" s="25">
        <v>7.1095890410958908</v>
      </c>
      <c r="C2597" s="90">
        <v>2.7538508480542331E-2</v>
      </c>
      <c r="D2597" s="25">
        <v>0.82218694884361654</v>
      </c>
    </row>
    <row r="2598" spans="1:4">
      <c r="A2598" s="17">
        <v>2596</v>
      </c>
      <c r="B2598" s="25">
        <v>7.1123287671232873</v>
      </c>
      <c r="C2598" s="90">
        <v>2.7538412838766024E-2</v>
      </c>
      <c r="D2598" s="25">
        <v>0.82212547808765324</v>
      </c>
    </row>
    <row r="2599" spans="1:4">
      <c r="A2599" s="17">
        <v>2597</v>
      </c>
      <c r="B2599" s="25">
        <v>7.1150684931506847</v>
      </c>
      <c r="C2599" s="90">
        <v>2.7538317196989716E-2</v>
      </c>
      <c r="D2599" s="25">
        <v>0.82206401235836168</v>
      </c>
    </row>
    <row r="2600" spans="1:4">
      <c r="A2600" s="17">
        <v>2598</v>
      </c>
      <c r="B2600" s="25">
        <v>7.117808219178082</v>
      </c>
      <c r="C2600" s="90">
        <v>2.7538221555213408E-2</v>
      </c>
      <c r="D2600" s="25">
        <v>0.82200255165530178</v>
      </c>
    </row>
    <row r="2601" spans="1:4">
      <c r="A2601" s="17">
        <v>2599</v>
      </c>
      <c r="B2601" s="25">
        <v>7.1205479452054794</v>
      </c>
      <c r="C2601" s="90">
        <v>2.75381259134371E-2</v>
      </c>
      <c r="D2601" s="25">
        <v>0.82194109597803322</v>
      </c>
    </row>
    <row r="2602" spans="1:4">
      <c r="A2602" s="17">
        <v>2600</v>
      </c>
      <c r="B2602" s="25">
        <v>7.1232876712328768</v>
      </c>
      <c r="C2602" s="90">
        <v>2.7538030271660796E-2</v>
      </c>
      <c r="D2602" s="25">
        <v>0.8218796453261159</v>
      </c>
    </row>
    <row r="2603" spans="1:4">
      <c r="A2603" s="17">
        <v>2601</v>
      </c>
      <c r="B2603" s="25">
        <v>7.1260273972602741</v>
      </c>
      <c r="C2603" s="90">
        <v>2.7537934629884488E-2</v>
      </c>
      <c r="D2603" s="25">
        <v>0.82181819969910974</v>
      </c>
    </row>
    <row r="2604" spans="1:4">
      <c r="A2604" s="17">
        <v>2602</v>
      </c>
      <c r="B2604" s="25">
        <v>7.1287671232876715</v>
      </c>
      <c r="C2604" s="90">
        <v>2.7537838988108181E-2</v>
      </c>
      <c r="D2604" s="25">
        <v>0.82175675909657464</v>
      </c>
    </row>
    <row r="2605" spans="1:4">
      <c r="A2605" s="17">
        <v>2603</v>
      </c>
      <c r="B2605" s="25">
        <v>7.1315068493150688</v>
      </c>
      <c r="C2605" s="90">
        <v>2.7537743346331873E-2</v>
      </c>
      <c r="D2605" s="25">
        <v>0.82169532351807051</v>
      </c>
    </row>
    <row r="2606" spans="1:4">
      <c r="A2606" s="17">
        <v>2604</v>
      </c>
      <c r="B2606" s="25">
        <v>7.1342465753424653</v>
      </c>
      <c r="C2606" s="90">
        <v>2.7537647704555565E-2</v>
      </c>
      <c r="D2606" s="25">
        <v>0.82163389296315748</v>
      </c>
    </row>
    <row r="2607" spans="1:4">
      <c r="A2607" s="17">
        <v>2605</v>
      </c>
      <c r="B2607" s="25">
        <v>7.1369863013698627</v>
      </c>
      <c r="C2607" s="90">
        <v>2.7537552062779261E-2</v>
      </c>
      <c r="D2607" s="25">
        <v>0.82157246743139545</v>
      </c>
    </row>
    <row r="2608" spans="1:4">
      <c r="A2608" s="17">
        <v>2606</v>
      </c>
      <c r="B2608" s="25">
        <v>7.13972602739726</v>
      </c>
      <c r="C2608" s="90">
        <v>2.7537456421002953E-2</v>
      </c>
      <c r="D2608" s="25">
        <v>0.82151104692234456</v>
      </c>
    </row>
    <row r="2609" spans="1:4">
      <c r="A2609" s="17">
        <v>2607</v>
      </c>
      <c r="B2609" s="25">
        <v>7.1424657534246574</v>
      </c>
      <c r="C2609" s="90">
        <v>2.7537360779226645E-2</v>
      </c>
      <c r="D2609" s="25">
        <v>0.82144963143556493</v>
      </c>
    </row>
    <row r="2610" spans="1:4">
      <c r="A2610" s="17">
        <v>2608</v>
      </c>
      <c r="B2610" s="25">
        <v>7.1452054794520548</v>
      </c>
      <c r="C2610" s="90">
        <v>2.7537265137450338E-2</v>
      </c>
      <c r="D2610" s="25">
        <v>0.82138822097061681</v>
      </c>
    </row>
    <row r="2611" spans="1:4">
      <c r="A2611" s="17">
        <v>2609</v>
      </c>
      <c r="B2611" s="25">
        <v>7.1479452054794521</v>
      </c>
      <c r="C2611" s="90">
        <v>2.753716949567403E-2</v>
      </c>
      <c r="D2611" s="25">
        <v>0.82132681552706033</v>
      </c>
    </row>
    <row r="2612" spans="1:4">
      <c r="A2612" s="17">
        <v>2610</v>
      </c>
      <c r="B2612" s="25">
        <v>7.1506849315068495</v>
      </c>
      <c r="C2612" s="90">
        <v>2.7537073853897722E-2</v>
      </c>
      <c r="D2612" s="25">
        <v>0.82126541510445572</v>
      </c>
    </row>
    <row r="2613" spans="1:4">
      <c r="A2613" s="17">
        <v>2611</v>
      </c>
      <c r="B2613" s="25">
        <v>7.1534246575342468</v>
      </c>
      <c r="C2613" s="90">
        <v>2.7536978212121418E-2</v>
      </c>
      <c r="D2613" s="25">
        <v>0.82120401970236334</v>
      </c>
    </row>
    <row r="2614" spans="1:4">
      <c r="A2614" s="17">
        <v>2612</v>
      </c>
      <c r="B2614" s="25">
        <v>7.1561643835616442</v>
      </c>
      <c r="C2614" s="90">
        <v>2.753688257034511E-2</v>
      </c>
      <c r="D2614" s="25">
        <v>0.82114262932034354</v>
      </c>
    </row>
    <row r="2615" spans="1:4">
      <c r="A2615" s="17">
        <v>2613</v>
      </c>
      <c r="B2615" s="25">
        <v>7.1589041095890407</v>
      </c>
      <c r="C2615" s="90">
        <v>2.7536786928568802E-2</v>
      </c>
      <c r="D2615" s="25">
        <v>0.82108124395795667</v>
      </c>
    </row>
    <row r="2616" spans="1:4">
      <c r="A2616" s="17">
        <v>2614</v>
      </c>
      <c r="B2616" s="25">
        <v>7.161643835616438</v>
      </c>
      <c r="C2616" s="90">
        <v>2.7536691286792495E-2</v>
      </c>
      <c r="D2616" s="25">
        <v>0.82101986361476309</v>
      </c>
    </row>
    <row r="2617" spans="1:4">
      <c r="A2617" s="17">
        <v>2615</v>
      </c>
      <c r="B2617" s="25">
        <v>7.1643835616438354</v>
      </c>
      <c r="C2617" s="90">
        <v>2.7536595645016187E-2</v>
      </c>
      <c r="D2617" s="25">
        <v>0.82095848829032336</v>
      </c>
    </row>
    <row r="2618" spans="1:4">
      <c r="A2618" s="17">
        <v>2616</v>
      </c>
      <c r="B2618" s="25">
        <v>7.1671232876712327</v>
      </c>
      <c r="C2618" s="90">
        <v>2.7536500003239883E-2</v>
      </c>
      <c r="D2618" s="25">
        <v>0.82089711798419784</v>
      </c>
    </row>
    <row r="2619" spans="1:4">
      <c r="A2619" s="17">
        <v>2617</v>
      </c>
      <c r="B2619" s="25">
        <v>7.1698630136986301</v>
      </c>
      <c r="C2619" s="90">
        <v>2.7536404361463575E-2</v>
      </c>
      <c r="D2619" s="25">
        <v>0.82083575269594711</v>
      </c>
    </row>
    <row r="2620" spans="1:4">
      <c r="A2620" s="17">
        <v>2618</v>
      </c>
      <c r="B2620" s="25">
        <v>7.1726027397260275</v>
      </c>
      <c r="C2620" s="90">
        <v>2.7536308719687267E-2</v>
      </c>
      <c r="D2620" s="25">
        <v>0.82077439242513184</v>
      </c>
    </row>
    <row r="2621" spans="1:4">
      <c r="A2621" s="17">
        <v>2619</v>
      </c>
      <c r="B2621" s="25">
        <v>7.1753424657534248</v>
      </c>
      <c r="C2621" s="90">
        <v>2.7536213077910959E-2</v>
      </c>
      <c r="D2621" s="25">
        <v>0.82071303717131261</v>
      </c>
    </row>
    <row r="2622" spans="1:4">
      <c r="A2622" s="17">
        <v>2620</v>
      </c>
      <c r="B2622" s="25">
        <v>7.1780821917808222</v>
      </c>
      <c r="C2622" s="90">
        <v>2.7536117436134652E-2</v>
      </c>
      <c r="D2622" s="25">
        <v>0.82065168693405</v>
      </c>
    </row>
    <row r="2623" spans="1:4">
      <c r="A2623" s="17">
        <v>2621</v>
      </c>
      <c r="B2623" s="25">
        <v>7.1808219178082195</v>
      </c>
      <c r="C2623" s="90">
        <v>2.7536021794358344E-2</v>
      </c>
      <c r="D2623" s="25">
        <v>0.82059034171290479</v>
      </c>
    </row>
    <row r="2624" spans="1:4">
      <c r="A2624" s="17">
        <v>2622</v>
      </c>
      <c r="B2624" s="25">
        <v>7.183561643835616</v>
      </c>
      <c r="C2624" s="90">
        <v>2.753592615258204E-2</v>
      </c>
      <c r="D2624" s="25">
        <v>0.82052900150743768</v>
      </c>
    </row>
    <row r="2625" spans="1:4">
      <c r="A2625" s="17">
        <v>2623</v>
      </c>
      <c r="B2625" s="25">
        <v>7.1863013698630134</v>
      </c>
      <c r="C2625" s="90">
        <v>2.7535830510805732E-2</v>
      </c>
      <c r="D2625" s="25">
        <v>0.82046766631720958</v>
      </c>
    </row>
    <row r="2626" spans="1:4">
      <c r="A2626" s="17">
        <v>2624</v>
      </c>
      <c r="B2626" s="25">
        <v>7.1890410958904107</v>
      </c>
      <c r="C2626" s="90">
        <v>2.7535734869029424E-2</v>
      </c>
      <c r="D2626" s="25">
        <v>0.82040633614178105</v>
      </c>
    </row>
    <row r="2627" spans="1:4">
      <c r="A2627" s="17">
        <v>2625</v>
      </c>
      <c r="B2627" s="25">
        <v>7.1917808219178081</v>
      </c>
      <c r="C2627" s="90">
        <v>2.7535639227253116E-2</v>
      </c>
      <c r="D2627" s="25">
        <v>0.82034501098071311</v>
      </c>
    </row>
    <row r="2628" spans="1:4">
      <c r="A2628" s="17">
        <v>2626</v>
      </c>
      <c r="B2628" s="25">
        <v>7.1945205479452055</v>
      </c>
      <c r="C2628" s="90">
        <v>2.7535543585476809E-2</v>
      </c>
      <c r="D2628" s="25">
        <v>0.82028369083356678</v>
      </c>
    </row>
    <row r="2629" spans="1:4">
      <c r="A2629" s="17">
        <v>2627</v>
      </c>
      <c r="B2629" s="25">
        <v>7.1972602739726028</v>
      </c>
      <c r="C2629" s="90">
        <v>2.7535447943700501E-2</v>
      </c>
      <c r="D2629" s="25">
        <v>0.82022237569990275</v>
      </c>
    </row>
    <row r="2630" spans="1:4">
      <c r="A2630" s="17">
        <v>2628</v>
      </c>
      <c r="B2630" s="25">
        <v>7.2</v>
      </c>
      <c r="C2630" s="90">
        <v>2.7535352301924196E-2</v>
      </c>
      <c r="D2630" s="25">
        <v>0.82016106557928214</v>
      </c>
    </row>
    <row r="2631" spans="1:4">
      <c r="A2631" s="17">
        <v>2629</v>
      </c>
      <c r="B2631" s="25">
        <v>7.2027397260273975</v>
      </c>
      <c r="C2631" s="90">
        <v>2.7535256660147889E-2</v>
      </c>
      <c r="D2631" s="25">
        <v>0.82009976047126609</v>
      </c>
    </row>
    <row r="2632" spans="1:4">
      <c r="A2632" s="17">
        <v>2630</v>
      </c>
      <c r="B2632" s="25">
        <v>7.2054794520547949</v>
      </c>
      <c r="C2632" s="90">
        <v>2.7535161018371581E-2</v>
      </c>
      <c r="D2632" s="25">
        <v>0.8200384603754155</v>
      </c>
    </row>
    <row r="2633" spans="1:4">
      <c r="A2633" s="17">
        <v>2631</v>
      </c>
      <c r="B2633" s="25">
        <v>7.2082191780821914</v>
      </c>
      <c r="C2633" s="90">
        <v>2.7535065376595273E-2</v>
      </c>
      <c r="D2633" s="25">
        <v>0.8199771652912915</v>
      </c>
    </row>
    <row r="2634" spans="1:4">
      <c r="A2634" s="17">
        <v>2632</v>
      </c>
      <c r="B2634" s="25">
        <v>7.2109589041095887</v>
      </c>
      <c r="C2634" s="90">
        <v>2.7534969734818966E-2</v>
      </c>
      <c r="D2634" s="25">
        <v>0.81991587521845521</v>
      </c>
    </row>
    <row r="2635" spans="1:4">
      <c r="A2635" s="17">
        <v>2633</v>
      </c>
      <c r="B2635" s="25">
        <v>7.2136986301369861</v>
      </c>
      <c r="C2635" s="90">
        <v>2.7534874093042661E-2</v>
      </c>
      <c r="D2635" s="25">
        <v>0.81985459015646789</v>
      </c>
    </row>
    <row r="2636" spans="1:4">
      <c r="A2636" s="17">
        <v>2634</v>
      </c>
      <c r="B2636" s="25">
        <v>7.2164383561643834</v>
      </c>
      <c r="C2636" s="90">
        <v>2.7534778451266353E-2</v>
      </c>
      <c r="D2636" s="25">
        <v>0.81979331010489087</v>
      </c>
    </row>
    <row r="2637" spans="1:4">
      <c r="A2637" s="17">
        <v>2635</v>
      </c>
      <c r="B2637" s="25">
        <v>7.2191780821917808</v>
      </c>
      <c r="C2637" s="90">
        <v>2.7534682809490046E-2</v>
      </c>
      <c r="D2637" s="25">
        <v>0.81973203506328518</v>
      </c>
    </row>
    <row r="2638" spans="1:4">
      <c r="A2638" s="17">
        <v>2636</v>
      </c>
      <c r="B2638" s="25">
        <v>7.2219178082191782</v>
      </c>
      <c r="C2638" s="90">
        <v>2.7534587167713738E-2</v>
      </c>
      <c r="D2638" s="25">
        <v>0.81967076503121228</v>
      </c>
    </row>
    <row r="2639" spans="1:4">
      <c r="A2639" s="17">
        <v>2637</v>
      </c>
      <c r="B2639" s="25">
        <v>7.2246575342465755</v>
      </c>
      <c r="C2639" s="90">
        <v>2.753449152593743E-2</v>
      </c>
      <c r="D2639" s="25">
        <v>0.81960950000823352</v>
      </c>
    </row>
    <row r="2640" spans="1:4">
      <c r="A2640" s="17">
        <v>2638</v>
      </c>
      <c r="B2640" s="25">
        <v>7.2273972602739729</v>
      </c>
      <c r="C2640" s="90">
        <v>2.7534395884161122E-2</v>
      </c>
      <c r="D2640" s="25">
        <v>0.81954823999391024</v>
      </c>
    </row>
    <row r="2641" spans="1:4">
      <c r="A2641" s="17">
        <v>2639</v>
      </c>
      <c r="B2641" s="25">
        <v>7.2301369863013702</v>
      </c>
      <c r="C2641" s="90">
        <v>2.7534300242384818E-2</v>
      </c>
      <c r="D2641" s="25">
        <v>0.81948698498780381</v>
      </c>
    </row>
    <row r="2642" spans="1:4">
      <c r="A2642" s="17">
        <v>2640</v>
      </c>
      <c r="B2642" s="25">
        <v>7.2328767123287667</v>
      </c>
      <c r="C2642" s="90">
        <v>2.753420460060851E-2</v>
      </c>
      <c r="D2642" s="25">
        <v>0.81942573498947591</v>
      </c>
    </row>
    <row r="2643" spans="1:4">
      <c r="A2643" s="17">
        <v>2641</v>
      </c>
      <c r="B2643" s="25">
        <v>7.2356164383561641</v>
      </c>
      <c r="C2643" s="90">
        <v>2.7534108958832203E-2</v>
      </c>
      <c r="D2643" s="25">
        <v>0.81936448999848788</v>
      </c>
    </row>
    <row r="2644" spans="1:4">
      <c r="A2644" s="17">
        <v>2642</v>
      </c>
      <c r="B2644" s="25">
        <v>7.2383561643835614</v>
      </c>
      <c r="C2644" s="90">
        <v>2.7534013317055895E-2</v>
      </c>
      <c r="D2644" s="25">
        <v>0.8193032500144013</v>
      </c>
    </row>
    <row r="2645" spans="1:4">
      <c r="A2645" s="17">
        <v>2643</v>
      </c>
      <c r="B2645" s="25">
        <v>7.2410958904109588</v>
      </c>
      <c r="C2645" s="90">
        <v>2.7533917675279587E-2</v>
      </c>
      <c r="D2645" s="25">
        <v>0.81924201503677785</v>
      </c>
    </row>
    <row r="2646" spans="1:4">
      <c r="A2646" s="17">
        <v>2644</v>
      </c>
      <c r="B2646" s="25">
        <v>7.2438356164383562</v>
      </c>
      <c r="C2646" s="90">
        <v>2.7533822033503279E-2</v>
      </c>
      <c r="D2646" s="25">
        <v>0.81918078506517911</v>
      </c>
    </row>
    <row r="2647" spans="1:4">
      <c r="A2647" s="17">
        <v>2645</v>
      </c>
      <c r="B2647" s="25">
        <v>7.2465753424657535</v>
      </c>
      <c r="C2647" s="90">
        <v>2.7533726391726975E-2</v>
      </c>
      <c r="D2647" s="25">
        <v>0.81911956009916664</v>
      </c>
    </row>
    <row r="2648" spans="1:4">
      <c r="A2648" s="17">
        <v>2646</v>
      </c>
      <c r="B2648" s="25">
        <v>7.2493150684931509</v>
      </c>
      <c r="C2648" s="90">
        <v>2.7533630749950667E-2</v>
      </c>
      <c r="D2648" s="25">
        <v>0.81905834013830237</v>
      </c>
    </row>
    <row r="2649" spans="1:4">
      <c r="A2649" s="17">
        <v>2647</v>
      </c>
      <c r="B2649" s="25">
        <v>7.2520547945205482</v>
      </c>
      <c r="C2649" s="90">
        <v>2.753353510817436E-2</v>
      </c>
      <c r="D2649" s="25">
        <v>0.81899712518214796</v>
      </c>
    </row>
    <row r="2650" spans="1:4">
      <c r="A2650" s="17">
        <v>2648</v>
      </c>
      <c r="B2650" s="25">
        <v>7.2547945205479456</v>
      </c>
      <c r="C2650" s="90">
        <v>2.7533439466398052E-2</v>
      </c>
      <c r="D2650" s="25">
        <v>0.81893591523026521</v>
      </c>
    </row>
    <row r="2651" spans="1:4">
      <c r="A2651" s="17">
        <v>2649</v>
      </c>
      <c r="B2651" s="25">
        <v>7.2575342465753421</v>
      </c>
      <c r="C2651" s="90">
        <v>2.7533343824621744E-2</v>
      </c>
      <c r="D2651" s="25">
        <v>0.81887471028221592</v>
      </c>
    </row>
    <row r="2652" spans="1:4">
      <c r="A2652" s="17">
        <v>2650</v>
      </c>
      <c r="B2652" s="25">
        <v>7.2602739726027394</v>
      </c>
      <c r="C2652" s="90">
        <v>2.753324818284544E-2</v>
      </c>
      <c r="D2652" s="25">
        <v>0.818813510337562</v>
      </c>
    </row>
    <row r="2653" spans="1:4">
      <c r="A2653" s="17">
        <v>2651</v>
      </c>
      <c r="B2653" s="25">
        <v>7.2630136986301368</v>
      </c>
      <c r="C2653" s="90">
        <v>2.7533152541069132E-2</v>
      </c>
      <c r="D2653" s="25">
        <v>0.81875231539586546</v>
      </c>
    </row>
    <row r="2654" spans="1:4">
      <c r="A2654" s="17">
        <v>2652</v>
      </c>
      <c r="B2654" s="25">
        <v>7.2657534246575342</v>
      </c>
      <c r="C2654" s="90">
        <v>2.7533056899292824E-2</v>
      </c>
      <c r="D2654" s="25">
        <v>0.8186911254566881</v>
      </c>
    </row>
    <row r="2655" spans="1:4">
      <c r="A2655" s="17">
        <v>2653</v>
      </c>
      <c r="B2655" s="25">
        <v>7.2684931506849315</v>
      </c>
      <c r="C2655" s="90">
        <v>2.7532961257516517E-2</v>
      </c>
      <c r="D2655" s="25">
        <v>0.81862994051959193</v>
      </c>
    </row>
    <row r="2656" spans="1:4">
      <c r="A2656" s="17">
        <v>2654</v>
      </c>
      <c r="B2656" s="25">
        <v>7.2712328767123289</v>
      </c>
      <c r="C2656" s="90">
        <v>2.7532865615740209E-2</v>
      </c>
      <c r="D2656" s="25">
        <v>0.81856876058413919</v>
      </c>
    </row>
    <row r="2657" spans="1:4">
      <c r="A2657" s="17">
        <v>2655</v>
      </c>
      <c r="B2657" s="25">
        <v>7.2739726027397262</v>
      </c>
      <c r="C2657" s="90">
        <v>2.7532769973963901E-2</v>
      </c>
      <c r="D2657" s="25">
        <v>0.81850758564989179</v>
      </c>
    </row>
    <row r="2658" spans="1:4">
      <c r="A2658" s="17">
        <v>2656</v>
      </c>
      <c r="B2658" s="25">
        <v>7.2767123287671236</v>
      </c>
      <c r="C2658" s="90">
        <v>2.7532674332187597E-2</v>
      </c>
      <c r="D2658" s="25">
        <v>0.81844641571641186</v>
      </c>
    </row>
    <row r="2659" spans="1:4">
      <c r="A2659" s="17">
        <v>2657</v>
      </c>
      <c r="B2659" s="25">
        <v>7.279452054794521</v>
      </c>
      <c r="C2659" s="90">
        <v>2.7532578690411289E-2</v>
      </c>
      <c r="D2659" s="25">
        <v>0.81838525078326163</v>
      </c>
    </row>
    <row r="2660" spans="1:4">
      <c r="A2660" s="17">
        <v>2658</v>
      </c>
      <c r="B2660" s="25">
        <v>7.2821917808219174</v>
      </c>
      <c r="C2660" s="90">
        <v>2.7532483048634981E-2</v>
      </c>
      <c r="D2660" s="25">
        <v>0.81832409085000324</v>
      </c>
    </row>
    <row r="2661" spans="1:4">
      <c r="A2661" s="17">
        <v>2659</v>
      </c>
      <c r="B2661" s="25">
        <v>7.2849315068493148</v>
      </c>
      <c r="C2661" s="90">
        <v>2.7532387406858674E-2</v>
      </c>
      <c r="D2661" s="25">
        <v>0.81826293591619892</v>
      </c>
    </row>
    <row r="2662" spans="1:4">
      <c r="A2662" s="17">
        <v>2660</v>
      </c>
      <c r="B2662" s="25">
        <v>7.2876712328767121</v>
      </c>
      <c r="C2662" s="90">
        <v>2.7532291765082366E-2</v>
      </c>
      <c r="D2662" s="25">
        <v>0.81820178598141113</v>
      </c>
    </row>
    <row r="2663" spans="1:4">
      <c r="A2663" s="17">
        <v>2661</v>
      </c>
      <c r="B2663" s="25">
        <v>7.2904109589041095</v>
      </c>
      <c r="C2663" s="90">
        <v>2.7532196123306062E-2</v>
      </c>
      <c r="D2663" s="25">
        <v>0.8181406410452019</v>
      </c>
    </row>
    <row r="2664" spans="1:4">
      <c r="A2664" s="17">
        <v>2662</v>
      </c>
      <c r="B2664" s="25">
        <v>7.2931506849315069</v>
      </c>
      <c r="C2664" s="90">
        <v>2.7532100481529754E-2</v>
      </c>
      <c r="D2664" s="25">
        <v>0.8180795011071339</v>
      </c>
    </row>
    <row r="2665" spans="1:4">
      <c r="A2665" s="17">
        <v>2663</v>
      </c>
      <c r="B2665" s="25">
        <v>7.2958904109589042</v>
      </c>
      <c r="C2665" s="90">
        <v>2.7532004839753446E-2</v>
      </c>
      <c r="D2665" s="25">
        <v>0.81801836616676937</v>
      </c>
    </row>
    <row r="2666" spans="1:4">
      <c r="A2666" s="17">
        <v>2664</v>
      </c>
      <c r="B2666" s="25">
        <v>7.2986301369863016</v>
      </c>
      <c r="C2666" s="90">
        <v>2.7531909197977138E-2</v>
      </c>
      <c r="D2666" s="25">
        <v>0.81795723622367078</v>
      </c>
    </row>
    <row r="2667" spans="1:4">
      <c r="A2667" s="17">
        <v>2665</v>
      </c>
      <c r="B2667" s="25">
        <v>7.3013698630136989</v>
      </c>
      <c r="C2667" s="90">
        <v>2.7531813556200831E-2</v>
      </c>
      <c r="D2667" s="25">
        <v>0.81789611127740058</v>
      </c>
    </row>
    <row r="2668" spans="1:4">
      <c r="A2668" s="17">
        <v>2666</v>
      </c>
      <c r="B2668" s="25">
        <v>7.3041095890410963</v>
      </c>
      <c r="C2668" s="90">
        <v>2.7531717914424523E-2</v>
      </c>
      <c r="D2668" s="25">
        <v>0.81783499132752135</v>
      </c>
    </row>
    <row r="2669" spans="1:4">
      <c r="A2669" s="17">
        <v>2667</v>
      </c>
      <c r="B2669" s="25">
        <v>7.3068493150684928</v>
      </c>
      <c r="C2669" s="90">
        <v>2.7531622272648219E-2</v>
      </c>
      <c r="D2669" s="25">
        <v>0.81777387637359578</v>
      </c>
    </row>
    <row r="2670" spans="1:4">
      <c r="A2670" s="17">
        <v>2668</v>
      </c>
      <c r="B2670" s="25">
        <v>7.3095890410958901</v>
      </c>
      <c r="C2670" s="90">
        <v>2.7531526630871911E-2</v>
      </c>
      <c r="D2670" s="25">
        <v>0.8177127664151862</v>
      </c>
    </row>
    <row r="2671" spans="1:4">
      <c r="A2671" s="17">
        <v>2669</v>
      </c>
      <c r="B2671" s="25">
        <v>7.3123287671232875</v>
      </c>
      <c r="C2671" s="90">
        <v>2.7531430989095603E-2</v>
      </c>
      <c r="D2671" s="25">
        <v>0.81765166145185553</v>
      </c>
    </row>
    <row r="2672" spans="1:4">
      <c r="A2672" s="17">
        <v>2670</v>
      </c>
      <c r="B2672" s="25">
        <v>7.3150684931506849</v>
      </c>
      <c r="C2672" s="90">
        <v>2.7531335347319295E-2</v>
      </c>
      <c r="D2672" s="25">
        <v>0.81759056148316622</v>
      </c>
    </row>
    <row r="2673" spans="1:4">
      <c r="A2673" s="17">
        <v>2671</v>
      </c>
      <c r="B2673" s="25">
        <v>7.3178082191780822</v>
      </c>
      <c r="C2673" s="90">
        <v>2.7531239705542988E-2</v>
      </c>
      <c r="D2673" s="25">
        <v>0.81752946650868119</v>
      </c>
    </row>
    <row r="2674" spans="1:4">
      <c r="A2674" s="17">
        <v>2672</v>
      </c>
      <c r="B2674" s="25">
        <v>7.3205479452054796</v>
      </c>
      <c r="C2674" s="90">
        <v>2.753114406376668E-2</v>
      </c>
      <c r="D2674" s="25">
        <v>0.81746837652796323</v>
      </c>
    </row>
    <row r="2675" spans="1:4">
      <c r="A2675" s="17">
        <v>2673</v>
      </c>
      <c r="B2675" s="25">
        <v>7.3232876712328769</v>
      </c>
      <c r="C2675" s="90">
        <v>2.7531048421990376E-2</v>
      </c>
      <c r="D2675" s="25">
        <v>0.8174072915405749</v>
      </c>
    </row>
    <row r="2676" spans="1:4">
      <c r="A2676" s="17">
        <v>2674</v>
      </c>
      <c r="B2676" s="25">
        <v>7.3260273972602743</v>
      </c>
      <c r="C2676" s="90">
        <v>2.7530952780214068E-2</v>
      </c>
      <c r="D2676" s="25">
        <v>0.81734621154607934</v>
      </c>
    </row>
    <row r="2677" spans="1:4">
      <c r="A2677" s="17">
        <v>2675</v>
      </c>
      <c r="B2677" s="25">
        <v>7.3287671232876717</v>
      </c>
      <c r="C2677" s="90">
        <v>2.753085713843776E-2</v>
      </c>
      <c r="D2677" s="25">
        <v>0.81728513654403934</v>
      </c>
    </row>
    <row r="2678" spans="1:4">
      <c r="A2678" s="17">
        <v>2676</v>
      </c>
      <c r="B2678" s="25">
        <v>7.3315068493150681</v>
      </c>
      <c r="C2678" s="90">
        <v>2.7530761496661452E-2</v>
      </c>
      <c r="D2678" s="25">
        <v>0.8172240665340178</v>
      </c>
    </row>
    <row r="2679" spans="1:4">
      <c r="A2679" s="17">
        <v>2677</v>
      </c>
      <c r="B2679" s="25">
        <v>7.3342465753424655</v>
      </c>
      <c r="C2679" s="90">
        <v>2.7530665854885145E-2</v>
      </c>
      <c r="D2679" s="25">
        <v>0.81716300151557764</v>
      </c>
    </row>
    <row r="2680" spans="1:4">
      <c r="A2680" s="17">
        <v>2678</v>
      </c>
      <c r="B2680" s="25">
        <v>7.3369863013698629</v>
      </c>
      <c r="C2680" s="90">
        <v>2.753057021310884E-2</v>
      </c>
      <c r="D2680" s="25">
        <v>0.81710194148828197</v>
      </c>
    </row>
    <row r="2681" spans="1:4">
      <c r="A2681" s="17">
        <v>2679</v>
      </c>
      <c r="B2681" s="25">
        <v>7.3397260273972602</v>
      </c>
      <c r="C2681" s="90">
        <v>2.7530474571332533E-2</v>
      </c>
      <c r="D2681" s="25">
        <v>0.81704088645169393</v>
      </c>
    </row>
    <row r="2682" spans="1:4">
      <c r="A2682" s="17">
        <v>2680</v>
      </c>
      <c r="B2682" s="25">
        <v>7.3424657534246576</v>
      </c>
      <c r="C2682" s="90">
        <v>2.7530378929556225E-2</v>
      </c>
      <c r="D2682" s="25">
        <v>0.81697983640537641</v>
      </c>
    </row>
    <row r="2683" spans="1:4">
      <c r="A2683" s="17">
        <v>2681</v>
      </c>
      <c r="B2683" s="25">
        <v>7.3452054794520549</v>
      </c>
      <c r="C2683" s="90">
        <v>2.7530283287779917E-2</v>
      </c>
      <c r="D2683" s="25">
        <v>0.81691879134889267</v>
      </c>
    </row>
    <row r="2684" spans="1:4">
      <c r="A2684" s="17">
        <v>2682</v>
      </c>
      <c r="B2684" s="25">
        <v>7.3479452054794523</v>
      </c>
      <c r="C2684" s="90">
        <v>2.7530187646003609E-2</v>
      </c>
      <c r="D2684" s="25">
        <v>0.81685775128180593</v>
      </c>
    </row>
    <row r="2685" spans="1:4">
      <c r="A2685" s="17">
        <v>2683</v>
      </c>
      <c r="B2685" s="25">
        <v>7.3506849315068497</v>
      </c>
      <c r="C2685" s="90">
        <v>2.7530092004227302E-2</v>
      </c>
      <c r="D2685" s="25">
        <v>0.81679671620367922</v>
      </c>
    </row>
    <row r="2686" spans="1:4">
      <c r="A2686" s="17">
        <v>2684</v>
      </c>
      <c r="B2686" s="25">
        <v>7.353424657534247</v>
      </c>
      <c r="C2686" s="90">
        <v>2.7529996362450997E-2</v>
      </c>
      <c r="D2686" s="25">
        <v>0.81673568611407599</v>
      </c>
    </row>
    <row r="2687" spans="1:4">
      <c r="A2687" s="17">
        <v>2685</v>
      </c>
      <c r="B2687" s="25">
        <v>7.3561643835616435</v>
      </c>
      <c r="C2687" s="90">
        <v>2.752990072067469E-2</v>
      </c>
      <c r="D2687" s="25">
        <v>0.81667466101255948</v>
      </c>
    </row>
    <row r="2688" spans="1:4">
      <c r="A2688" s="17">
        <v>2686</v>
      </c>
      <c r="B2688" s="25">
        <v>7.3589041095890408</v>
      </c>
      <c r="C2688" s="90">
        <v>2.7529805078898382E-2</v>
      </c>
      <c r="D2688" s="25">
        <v>0.81661364089869304</v>
      </c>
    </row>
    <row r="2689" spans="1:4">
      <c r="A2689" s="17">
        <v>2687</v>
      </c>
      <c r="B2689" s="25">
        <v>7.3616438356164382</v>
      </c>
      <c r="C2689" s="90">
        <v>2.7529709437122074E-2</v>
      </c>
      <c r="D2689" s="25">
        <v>0.81655262577204002</v>
      </c>
    </row>
    <row r="2690" spans="1:4">
      <c r="A2690" s="17">
        <v>2688</v>
      </c>
      <c r="B2690" s="25">
        <v>7.3643835616438356</v>
      </c>
      <c r="C2690" s="90">
        <v>2.7529613795345766E-2</v>
      </c>
      <c r="D2690" s="25">
        <v>0.81649161563216377</v>
      </c>
    </row>
    <row r="2691" spans="1:4">
      <c r="A2691" s="17">
        <v>2689</v>
      </c>
      <c r="B2691" s="25">
        <v>7.3671232876712329</v>
      </c>
      <c r="C2691" s="90">
        <v>2.7529518153569462E-2</v>
      </c>
      <c r="D2691" s="25">
        <v>0.81643061047862786</v>
      </c>
    </row>
    <row r="2692" spans="1:4">
      <c r="A2692" s="17">
        <v>2690</v>
      </c>
      <c r="B2692" s="25">
        <v>7.3698630136986303</v>
      </c>
      <c r="C2692" s="90">
        <v>2.7529422511793154E-2</v>
      </c>
      <c r="D2692" s="25">
        <v>0.81636961031099575</v>
      </c>
    </row>
    <row r="2693" spans="1:4">
      <c r="A2693" s="17">
        <v>2691</v>
      </c>
      <c r="B2693" s="25">
        <v>7.3726027397260276</v>
      </c>
      <c r="C2693" s="90">
        <v>2.7529326870016847E-2</v>
      </c>
      <c r="D2693" s="25">
        <v>0.81630861512883102</v>
      </c>
    </row>
    <row r="2694" spans="1:4">
      <c r="A2694" s="17">
        <v>2692</v>
      </c>
      <c r="B2694" s="25">
        <v>7.375342465753425</v>
      </c>
      <c r="C2694" s="90">
        <v>2.7529231228240539E-2</v>
      </c>
      <c r="D2694" s="25">
        <v>0.81624762493169722</v>
      </c>
    </row>
    <row r="2695" spans="1:4">
      <c r="A2695" s="17">
        <v>2693</v>
      </c>
      <c r="B2695" s="25">
        <v>7.3780821917808215</v>
      </c>
      <c r="C2695" s="90">
        <v>2.7529135586464231E-2</v>
      </c>
      <c r="D2695" s="25">
        <v>0.81618663971915795</v>
      </c>
    </row>
    <row r="2696" spans="1:4">
      <c r="A2696" s="17">
        <v>2694</v>
      </c>
      <c r="B2696" s="25">
        <v>7.3808219178082188</v>
      </c>
      <c r="C2696" s="90">
        <v>2.7529039944687923E-2</v>
      </c>
      <c r="D2696" s="25">
        <v>0.81612565949077687</v>
      </c>
    </row>
    <row r="2697" spans="1:4">
      <c r="A2697" s="17">
        <v>2695</v>
      </c>
      <c r="B2697" s="25">
        <v>7.3835616438356162</v>
      </c>
      <c r="C2697" s="90">
        <v>2.7528944302911619E-2</v>
      </c>
      <c r="D2697" s="25">
        <v>0.81606468424611778</v>
      </c>
    </row>
    <row r="2698" spans="1:4">
      <c r="A2698" s="17">
        <v>2696</v>
      </c>
      <c r="B2698" s="25">
        <v>7.3863013698630136</v>
      </c>
      <c r="C2698" s="90">
        <v>2.7528848661135311E-2</v>
      </c>
      <c r="D2698" s="25">
        <v>0.81600371398474425</v>
      </c>
    </row>
    <row r="2699" spans="1:4">
      <c r="A2699" s="17">
        <v>2697</v>
      </c>
      <c r="B2699" s="25">
        <v>7.3890410958904109</v>
      </c>
      <c r="C2699" s="90">
        <v>2.7528753019359004E-2</v>
      </c>
      <c r="D2699" s="25">
        <v>0.8159427487062203</v>
      </c>
    </row>
    <row r="2700" spans="1:4">
      <c r="A2700" s="17">
        <v>2698</v>
      </c>
      <c r="B2700" s="25">
        <v>7.3917808219178083</v>
      </c>
      <c r="C2700" s="90">
        <v>2.7528657377582696E-2</v>
      </c>
      <c r="D2700" s="25">
        <v>0.8158817884101095</v>
      </c>
    </row>
    <row r="2701" spans="1:4">
      <c r="A2701" s="17">
        <v>2699</v>
      </c>
      <c r="B2701" s="25">
        <v>7.3945205479452056</v>
      </c>
      <c r="C2701" s="90">
        <v>2.7528561735806388E-2</v>
      </c>
      <c r="D2701" s="25">
        <v>0.81582083309597586</v>
      </c>
    </row>
    <row r="2702" spans="1:4">
      <c r="A2702" s="17">
        <v>2700</v>
      </c>
      <c r="B2702" s="25">
        <v>7.397260273972603</v>
      </c>
      <c r="C2702" s="90">
        <v>2.752846609403008E-2</v>
      </c>
      <c r="D2702" s="25">
        <v>0.81575988276338329</v>
      </c>
    </row>
    <row r="2703" spans="1:4">
      <c r="A2703" s="17">
        <v>2701</v>
      </c>
      <c r="B2703" s="25">
        <v>7.4</v>
      </c>
      <c r="C2703" s="90">
        <v>2.7528370452253776E-2</v>
      </c>
      <c r="D2703" s="25">
        <v>0.8156989374118957</v>
      </c>
    </row>
    <row r="2704" spans="1:4">
      <c r="A2704" s="17">
        <v>2702</v>
      </c>
      <c r="B2704" s="25">
        <v>7.4027397260273968</v>
      </c>
      <c r="C2704" s="90">
        <v>2.7528274810477468E-2</v>
      </c>
      <c r="D2704" s="25">
        <v>0.81563799704107709</v>
      </c>
    </row>
    <row r="2705" spans="1:4">
      <c r="A2705" s="17">
        <v>2703</v>
      </c>
      <c r="B2705" s="25">
        <v>7.4054794520547942</v>
      </c>
      <c r="C2705" s="90">
        <v>2.7528179168701161E-2</v>
      </c>
      <c r="D2705" s="25">
        <v>0.81557706165049149</v>
      </c>
    </row>
    <row r="2706" spans="1:4">
      <c r="A2706" s="17">
        <v>2704</v>
      </c>
      <c r="B2706" s="25">
        <v>7.4082191780821915</v>
      </c>
      <c r="C2706" s="90">
        <v>2.7528083526924853E-2</v>
      </c>
      <c r="D2706" s="25">
        <v>0.8155161312397029</v>
      </c>
    </row>
    <row r="2707" spans="1:4">
      <c r="A2707" s="17">
        <v>2705</v>
      </c>
      <c r="B2707" s="25">
        <v>7.4109589041095889</v>
      </c>
      <c r="C2707" s="90">
        <v>2.7527987885148545E-2</v>
      </c>
      <c r="D2707" s="25">
        <v>0.81545520580827546</v>
      </c>
    </row>
    <row r="2708" spans="1:4">
      <c r="A2708" s="17">
        <v>2706</v>
      </c>
      <c r="B2708" s="25">
        <v>7.4136986301369863</v>
      </c>
      <c r="C2708" s="90">
        <v>2.7527892243372241E-2</v>
      </c>
      <c r="D2708" s="25">
        <v>0.81539428535577341</v>
      </c>
    </row>
    <row r="2709" spans="1:4">
      <c r="A2709" s="17">
        <v>2707</v>
      </c>
      <c r="B2709" s="25">
        <v>7.4164383561643836</v>
      </c>
      <c r="C2709" s="90">
        <v>2.7527796601595933E-2</v>
      </c>
      <c r="D2709" s="25">
        <v>0.81533336988176086</v>
      </c>
    </row>
    <row r="2710" spans="1:4">
      <c r="A2710" s="17">
        <v>2708</v>
      </c>
      <c r="B2710" s="25">
        <v>7.419178082191781</v>
      </c>
      <c r="C2710" s="90">
        <v>2.7527700959819625E-2</v>
      </c>
      <c r="D2710" s="25">
        <v>0.81527245938580195</v>
      </c>
    </row>
    <row r="2711" spans="1:4">
      <c r="A2711" s="17">
        <v>2709</v>
      </c>
      <c r="B2711" s="25">
        <v>7.4219178082191783</v>
      </c>
      <c r="C2711" s="90">
        <v>2.7527605318043318E-2</v>
      </c>
      <c r="D2711" s="25">
        <v>0.81521155386746114</v>
      </c>
    </row>
    <row r="2712" spans="1:4">
      <c r="A2712" s="17">
        <v>2710</v>
      </c>
      <c r="B2712" s="25">
        <v>7.4246575342465757</v>
      </c>
      <c r="C2712" s="90">
        <v>2.752750967626701E-2</v>
      </c>
      <c r="D2712" s="25">
        <v>0.81515065332630265</v>
      </c>
    </row>
    <row r="2713" spans="1:4">
      <c r="A2713" s="17">
        <v>2711</v>
      </c>
      <c r="B2713" s="25">
        <v>7.4273972602739722</v>
      </c>
      <c r="C2713" s="90">
        <v>2.7527414034490702E-2</v>
      </c>
      <c r="D2713" s="25">
        <v>0.81508975776189074</v>
      </c>
    </row>
    <row r="2714" spans="1:4">
      <c r="A2714" s="17">
        <v>2712</v>
      </c>
      <c r="B2714" s="25">
        <v>7.4301369863013695</v>
      </c>
      <c r="C2714" s="90">
        <v>2.7527318392714398E-2</v>
      </c>
      <c r="D2714" s="25">
        <v>0.81502886717378997</v>
      </c>
    </row>
    <row r="2715" spans="1:4">
      <c r="A2715" s="17">
        <v>2713</v>
      </c>
      <c r="B2715" s="25">
        <v>7.4328767123287669</v>
      </c>
      <c r="C2715" s="90">
        <v>2.752722275093809E-2</v>
      </c>
      <c r="D2715" s="25">
        <v>0.81496798156156458</v>
      </c>
    </row>
    <row r="2716" spans="1:4">
      <c r="A2716" s="17">
        <v>2714</v>
      </c>
      <c r="B2716" s="25">
        <v>7.4356164383561643</v>
      </c>
      <c r="C2716" s="90">
        <v>2.7527127109161782E-2</v>
      </c>
      <c r="D2716" s="25">
        <v>0.81490710092477925</v>
      </c>
    </row>
    <row r="2717" spans="1:4">
      <c r="A2717" s="17">
        <v>2715</v>
      </c>
      <c r="B2717" s="25">
        <v>7.4383561643835616</v>
      </c>
      <c r="C2717" s="90">
        <v>2.7527031467385474E-2</v>
      </c>
      <c r="D2717" s="25">
        <v>0.81484622526299832</v>
      </c>
    </row>
    <row r="2718" spans="1:4">
      <c r="A2718" s="17">
        <v>2716</v>
      </c>
      <c r="B2718" s="25">
        <v>7.441095890410959</v>
      </c>
      <c r="C2718" s="90">
        <v>2.7526935825609167E-2</v>
      </c>
      <c r="D2718" s="25">
        <v>0.81478535457578638</v>
      </c>
    </row>
    <row r="2719" spans="1:4">
      <c r="A2719" s="17">
        <v>2717</v>
      </c>
      <c r="B2719" s="25">
        <v>7.4438356164383563</v>
      </c>
      <c r="C2719" s="90">
        <v>2.7526840183832859E-2</v>
      </c>
      <c r="D2719" s="25">
        <v>0.8147244888627081</v>
      </c>
    </row>
    <row r="2720" spans="1:4">
      <c r="A2720" s="17">
        <v>2718</v>
      </c>
      <c r="B2720" s="25">
        <v>7.4465753424657537</v>
      </c>
      <c r="C2720" s="90">
        <v>2.7526744542056555E-2</v>
      </c>
      <c r="D2720" s="25">
        <v>0.81466362812332793</v>
      </c>
    </row>
    <row r="2721" spans="1:4">
      <c r="A2721" s="17">
        <v>2719</v>
      </c>
      <c r="B2721" s="25">
        <v>7.4493150684931511</v>
      </c>
      <c r="C2721" s="90">
        <v>2.7526648900280247E-2</v>
      </c>
      <c r="D2721" s="25">
        <v>0.81460277235721079</v>
      </c>
    </row>
    <row r="2722" spans="1:4">
      <c r="A2722" s="17">
        <v>2720</v>
      </c>
      <c r="B2722" s="25">
        <v>7.4520547945205475</v>
      </c>
      <c r="C2722" s="90">
        <v>2.7526553258503939E-2</v>
      </c>
      <c r="D2722" s="25">
        <v>0.81454192156392125</v>
      </c>
    </row>
    <row r="2723" spans="1:4">
      <c r="A2723" s="17">
        <v>2721</v>
      </c>
      <c r="B2723" s="25">
        <v>7.4547945205479449</v>
      </c>
      <c r="C2723" s="90">
        <v>2.7526457616727631E-2</v>
      </c>
      <c r="D2723" s="25">
        <v>0.81448107574302409</v>
      </c>
    </row>
    <row r="2724" spans="1:4">
      <c r="A2724" s="17">
        <v>2722</v>
      </c>
      <c r="B2724" s="25">
        <v>7.4575342465753423</v>
      </c>
      <c r="C2724" s="90">
        <v>2.7526361974951324E-2</v>
      </c>
      <c r="D2724" s="25">
        <v>0.81442023489408411</v>
      </c>
    </row>
    <row r="2725" spans="1:4">
      <c r="A2725" s="17">
        <v>2723</v>
      </c>
      <c r="B2725" s="25">
        <v>7.4602739726027396</v>
      </c>
      <c r="C2725" s="90">
        <v>2.7526266333175019E-2</v>
      </c>
      <c r="D2725" s="25">
        <v>0.8143593990166661</v>
      </c>
    </row>
    <row r="2726" spans="1:4">
      <c r="A2726" s="17">
        <v>2724</v>
      </c>
      <c r="B2726" s="25">
        <v>7.463013698630137</v>
      </c>
      <c r="C2726" s="90">
        <v>2.7526170691398712E-2</v>
      </c>
      <c r="D2726" s="25">
        <v>0.81429856811033496</v>
      </c>
    </row>
    <row r="2727" spans="1:4">
      <c r="A2727" s="17">
        <v>2725</v>
      </c>
      <c r="B2727" s="25">
        <v>7.4657534246575343</v>
      </c>
      <c r="C2727" s="90">
        <v>2.7526075049622404E-2</v>
      </c>
      <c r="D2727" s="25">
        <v>0.81423774217465561</v>
      </c>
    </row>
    <row r="2728" spans="1:4">
      <c r="A2728" s="17">
        <v>2726</v>
      </c>
      <c r="B2728" s="25">
        <v>7.4684931506849317</v>
      </c>
      <c r="C2728" s="90">
        <v>2.7525979407846096E-2</v>
      </c>
      <c r="D2728" s="25">
        <v>0.81417692120919305</v>
      </c>
    </row>
    <row r="2729" spans="1:4">
      <c r="A2729" s="17">
        <v>2727</v>
      </c>
      <c r="B2729" s="25">
        <v>7.4712328767123291</v>
      </c>
      <c r="C2729" s="90">
        <v>2.7525883766069788E-2</v>
      </c>
      <c r="D2729" s="25">
        <v>0.81411610521351219</v>
      </c>
    </row>
    <row r="2730" spans="1:4">
      <c r="A2730" s="17">
        <v>2728</v>
      </c>
      <c r="B2730" s="25">
        <v>7.4739726027397264</v>
      </c>
      <c r="C2730" s="90">
        <v>2.7525788124293481E-2</v>
      </c>
      <c r="D2730" s="25">
        <v>0.81405529418717804</v>
      </c>
    </row>
    <row r="2731" spans="1:4">
      <c r="A2731" s="17">
        <v>2729</v>
      </c>
      <c r="B2731" s="25">
        <v>7.4767123287671229</v>
      </c>
      <c r="C2731" s="90">
        <v>2.7525692482517176E-2</v>
      </c>
      <c r="D2731" s="25">
        <v>0.81399448812975583</v>
      </c>
    </row>
    <row r="2732" spans="1:4">
      <c r="A2732" s="17">
        <v>2730</v>
      </c>
      <c r="B2732" s="25">
        <v>7.4794520547945202</v>
      </c>
      <c r="C2732" s="90">
        <v>2.7525596840740869E-2</v>
      </c>
      <c r="D2732" s="25">
        <v>0.81393368704081059</v>
      </c>
    </row>
    <row r="2733" spans="1:4">
      <c r="A2733" s="17">
        <v>2731</v>
      </c>
      <c r="B2733" s="25">
        <v>7.4821917808219176</v>
      </c>
      <c r="C2733" s="90">
        <v>2.7525501198964561E-2</v>
      </c>
      <c r="D2733" s="25">
        <v>0.81387289091990733</v>
      </c>
    </row>
    <row r="2734" spans="1:4">
      <c r="A2734" s="17">
        <v>2732</v>
      </c>
      <c r="B2734" s="25">
        <v>7.484931506849315</v>
      </c>
      <c r="C2734" s="90">
        <v>2.7525405557188253E-2</v>
      </c>
      <c r="D2734" s="25">
        <v>0.81381209976661151</v>
      </c>
    </row>
    <row r="2735" spans="1:4">
      <c r="A2735" s="17">
        <v>2733</v>
      </c>
      <c r="B2735" s="25">
        <v>7.4876712328767123</v>
      </c>
      <c r="C2735" s="90">
        <v>2.7525309915411945E-2</v>
      </c>
      <c r="D2735" s="25">
        <v>0.81375131358048824</v>
      </c>
    </row>
    <row r="2736" spans="1:4">
      <c r="A2736" s="17">
        <v>2734</v>
      </c>
      <c r="B2736" s="25">
        <v>7.4904109589041097</v>
      </c>
      <c r="C2736" s="90">
        <v>2.7525214273635641E-2</v>
      </c>
      <c r="D2736" s="25">
        <v>0.81369053236110278</v>
      </c>
    </row>
    <row r="2737" spans="1:4">
      <c r="A2737" s="17">
        <v>2735</v>
      </c>
      <c r="B2737" s="25">
        <v>7.493150684931507</v>
      </c>
      <c r="C2737" s="90">
        <v>2.7525118631859333E-2</v>
      </c>
      <c r="D2737" s="25">
        <v>0.81362975610802046</v>
      </c>
    </row>
    <row r="2738" spans="1:4">
      <c r="A2738" s="17">
        <v>2736</v>
      </c>
      <c r="B2738" s="25">
        <v>7.4958904109589044</v>
      </c>
      <c r="C2738" s="90">
        <v>2.7525022990083026E-2</v>
      </c>
      <c r="D2738" s="25">
        <v>0.81356898482080664</v>
      </c>
    </row>
    <row r="2739" spans="1:4">
      <c r="A2739" s="17">
        <v>2737</v>
      </c>
      <c r="B2739" s="25">
        <v>7.4986301369863018</v>
      </c>
      <c r="C2739" s="90">
        <v>2.7524927348306718E-2</v>
      </c>
      <c r="D2739" s="25">
        <v>0.81350821849902677</v>
      </c>
    </row>
    <row r="2740" spans="1:4">
      <c r="A2740" s="17">
        <v>2738</v>
      </c>
      <c r="B2740" s="25">
        <v>7.5013698630136982</v>
      </c>
      <c r="C2740" s="90">
        <v>2.752483170653041E-2</v>
      </c>
      <c r="D2740" s="25">
        <v>0.8134474571422462</v>
      </c>
    </row>
    <row r="2741" spans="1:4">
      <c r="A2741" s="17">
        <v>2739</v>
      </c>
      <c r="B2741" s="25">
        <v>7.5041095890410956</v>
      </c>
      <c r="C2741" s="90">
        <v>2.7524736064754102E-2</v>
      </c>
      <c r="D2741" s="25">
        <v>0.8133867007500305</v>
      </c>
    </row>
    <row r="2742" spans="1:4">
      <c r="A2742" s="17">
        <v>2740</v>
      </c>
      <c r="B2742" s="25">
        <v>7.506849315068493</v>
      </c>
      <c r="C2742" s="90">
        <v>2.7524640422977798E-2</v>
      </c>
      <c r="D2742" s="25">
        <v>0.81332594932194502</v>
      </c>
    </row>
    <row r="2743" spans="1:4">
      <c r="A2743" s="17">
        <v>2741</v>
      </c>
      <c r="B2743" s="25">
        <v>7.5095890410958903</v>
      </c>
      <c r="C2743" s="90">
        <v>2.752454478120149E-2</v>
      </c>
      <c r="D2743" s="25">
        <v>0.81326520285755555</v>
      </c>
    </row>
    <row r="2744" spans="1:4">
      <c r="A2744" s="17">
        <v>2742</v>
      </c>
      <c r="B2744" s="25">
        <v>7.5123287671232877</v>
      </c>
      <c r="C2744" s="90">
        <v>2.7524449139425183E-2</v>
      </c>
      <c r="D2744" s="25">
        <v>0.81320446135642754</v>
      </c>
    </row>
    <row r="2745" spans="1:4">
      <c r="A2745" s="17">
        <v>2743</v>
      </c>
      <c r="B2745" s="25">
        <v>7.515068493150685</v>
      </c>
      <c r="C2745" s="90">
        <v>2.7524353497648875E-2</v>
      </c>
      <c r="D2745" s="25">
        <v>0.81314372481812658</v>
      </c>
    </row>
    <row r="2746" spans="1:4">
      <c r="A2746" s="17">
        <v>2744</v>
      </c>
      <c r="B2746" s="25">
        <v>7.5178082191780824</v>
      </c>
      <c r="C2746" s="90">
        <v>2.7524257855872567E-2</v>
      </c>
      <c r="D2746" s="25">
        <v>0.81308299324221855</v>
      </c>
    </row>
    <row r="2747" spans="1:4">
      <c r="A2747" s="17">
        <v>2745</v>
      </c>
      <c r="B2747" s="25">
        <v>7.5205479452054798</v>
      </c>
      <c r="C2747" s="90">
        <v>2.7524162214096259E-2</v>
      </c>
      <c r="D2747" s="25">
        <v>0.81302226662826904</v>
      </c>
    </row>
    <row r="2748" spans="1:4">
      <c r="A2748" s="17">
        <v>2746</v>
      </c>
      <c r="B2748" s="25">
        <v>7.5232876712328771</v>
      </c>
      <c r="C2748" s="90">
        <v>2.7524066572319955E-2</v>
      </c>
      <c r="D2748" s="25">
        <v>0.81296154497584372</v>
      </c>
    </row>
    <row r="2749" spans="1:4">
      <c r="A2749" s="17">
        <v>2747</v>
      </c>
      <c r="B2749" s="25">
        <v>7.5260273972602736</v>
      </c>
      <c r="C2749" s="90">
        <v>2.7523970930543647E-2</v>
      </c>
      <c r="D2749" s="25">
        <v>0.8129008282845086</v>
      </c>
    </row>
    <row r="2750" spans="1:4">
      <c r="A2750" s="17">
        <v>2748</v>
      </c>
      <c r="B2750" s="25">
        <v>7.5287671232876709</v>
      </c>
      <c r="C2750" s="90">
        <v>2.752387528876734E-2</v>
      </c>
      <c r="D2750" s="25">
        <v>0.81284011655382937</v>
      </c>
    </row>
    <row r="2751" spans="1:4">
      <c r="A2751" s="17">
        <v>2749</v>
      </c>
      <c r="B2751" s="25">
        <v>7.5315068493150683</v>
      </c>
      <c r="C2751" s="90">
        <v>2.7523779646991032E-2</v>
      </c>
      <c r="D2751" s="25">
        <v>0.81277940978337204</v>
      </c>
    </row>
    <row r="2752" spans="1:4">
      <c r="A2752" s="17">
        <v>2750</v>
      </c>
      <c r="B2752" s="25">
        <v>7.5342465753424657</v>
      </c>
      <c r="C2752" s="90">
        <v>2.7523684005214724E-2</v>
      </c>
      <c r="D2752" s="25">
        <v>0.81271870797270229</v>
      </c>
    </row>
    <row r="2753" spans="1:4">
      <c r="A2753" s="17">
        <v>2751</v>
      </c>
      <c r="B2753" s="25">
        <v>7.536986301369863</v>
      </c>
      <c r="C2753" s="90">
        <v>2.752358836343842E-2</v>
      </c>
      <c r="D2753" s="25">
        <v>0.81265801112138636</v>
      </c>
    </row>
    <row r="2754" spans="1:4">
      <c r="A2754" s="17">
        <v>2752</v>
      </c>
      <c r="B2754" s="25">
        <v>7.5397260273972604</v>
      </c>
      <c r="C2754" s="90">
        <v>2.7523492721662112E-2</v>
      </c>
      <c r="D2754" s="25">
        <v>0.81259731922899003</v>
      </c>
    </row>
    <row r="2755" spans="1:4">
      <c r="A2755" s="17">
        <v>2753</v>
      </c>
      <c r="B2755" s="25">
        <v>7.5424657534246577</v>
      </c>
      <c r="C2755" s="90">
        <v>2.7523397079885804E-2</v>
      </c>
      <c r="D2755" s="25">
        <v>0.81253663229507955</v>
      </c>
    </row>
    <row r="2756" spans="1:4">
      <c r="A2756" s="17">
        <v>2754</v>
      </c>
      <c r="B2756" s="25">
        <v>7.5452054794520551</v>
      </c>
      <c r="C2756" s="90">
        <v>2.7523301438109497E-2</v>
      </c>
      <c r="D2756" s="25">
        <v>0.81247595031922082</v>
      </c>
    </row>
    <row r="2757" spans="1:4">
      <c r="A2757" s="17">
        <v>2755</v>
      </c>
      <c r="B2757" s="25">
        <v>7.5479452054794525</v>
      </c>
      <c r="C2757" s="90">
        <v>2.7523205796333189E-2</v>
      </c>
      <c r="D2757" s="25">
        <v>0.81241527330098007</v>
      </c>
    </row>
    <row r="2758" spans="1:4">
      <c r="A2758" s="17">
        <v>2756</v>
      </c>
      <c r="B2758" s="25">
        <v>7.5506849315068489</v>
      </c>
      <c r="C2758" s="90">
        <v>2.7523110154556881E-2</v>
      </c>
      <c r="D2758" s="25">
        <v>0.81235460123992331</v>
      </c>
    </row>
    <row r="2759" spans="1:4">
      <c r="A2759" s="17">
        <v>2757</v>
      </c>
      <c r="B2759" s="25">
        <v>7.5534246575342463</v>
      </c>
      <c r="C2759" s="90">
        <v>2.7523014512780577E-2</v>
      </c>
      <c r="D2759" s="25">
        <v>0.8122939341356169</v>
      </c>
    </row>
    <row r="2760" spans="1:4">
      <c r="A2760" s="17">
        <v>2758</v>
      </c>
      <c r="B2760" s="25">
        <v>7.5561643835616437</v>
      </c>
      <c r="C2760" s="90">
        <v>2.7522918871004269E-2</v>
      </c>
      <c r="D2760" s="25">
        <v>0.81223327198762718</v>
      </c>
    </row>
    <row r="2761" spans="1:4">
      <c r="A2761" s="17">
        <v>2759</v>
      </c>
      <c r="B2761" s="25">
        <v>7.558904109589041</v>
      </c>
      <c r="C2761" s="90">
        <v>2.7522823229227961E-2</v>
      </c>
      <c r="D2761" s="25">
        <v>0.81217261479552016</v>
      </c>
    </row>
    <row r="2762" spans="1:4">
      <c r="A2762" s="17">
        <v>2760</v>
      </c>
      <c r="B2762" s="25">
        <v>7.5616438356164384</v>
      </c>
      <c r="C2762" s="90">
        <v>2.7522727587451654E-2</v>
      </c>
      <c r="D2762" s="25">
        <v>0.81211196255886231</v>
      </c>
    </row>
    <row r="2763" spans="1:4">
      <c r="A2763" s="17">
        <v>2761</v>
      </c>
      <c r="B2763" s="25">
        <v>7.5643835616438357</v>
      </c>
      <c r="C2763" s="90">
        <v>2.7522631945675346E-2</v>
      </c>
      <c r="D2763" s="25">
        <v>0.81205131527722008</v>
      </c>
    </row>
    <row r="2764" spans="1:4">
      <c r="A2764" s="17">
        <v>2762</v>
      </c>
      <c r="B2764" s="25">
        <v>7.5671232876712331</v>
      </c>
      <c r="C2764" s="90">
        <v>2.7522536303899042E-2</v>
      </c>
      <c r="D2764" s="25">
        <v>0.81199067295015959</v>
      </c>
    </row>
    <row r="2765" spans="1:4">
      <c r="A2765" s="17">
        <v>2763</v>
      </c>
      <c r="B2765" s="25">
        <v>7.5698630136986305</v>
      </c>
      <c r="C2765" s="90">
        <v>2.7522440662122734E-2</v>
      </c>
      <c r="D2765" s="25">
        <v>0.81193003557724763</v>
      </c>
    </row>
    <row r="2766" spans="1:4">
      <c r="A2766" s="17">
        <v>2764</v>
      </c>
      <c r="B2766" s="25">
        <v>7.5726027397260278</v>
      </c>
      <c r="C2766" s="90">
        <v>2.7522345020346426E-2</v>
      </c>
      <c r="D2766" s="25">
        <v>0.81186940315805034</v>
      </c>
    </row>
    <row r="2767" spans="1:4">
      <c r="A2767" s="17">
        <v>2765</v>
      </c>
      <c r="B2767" s="25">
        <v>7.5753424657534243</v>
      </c>
      <c r="C2767" s="90">
        <v>2.7522249378570118E-2</v>
      </c>
      <c r="D2767" s="25">
        <v>0.81180877569213461</v>
      </c>
    </row>
    <row r="2768" spans="1:4">
      <c r="A2768" s="17">
        <v>2766</v>
      </c>
      <c r="B2768" s="25">
        <v>7.5780821917808217</v>
      </c>
      <c r="C2768" s="90">
        <v>2.7522153736793811E-2</v>
      </c>
      <c r="D2768" s="25">
        <v>0.81174815317906679</v>
      </c>
    </row>
    <row r="2769" spans="1:4">
      <c r="A2769" s="17">
        <v>2767</v>
      </c>
      <c r="B2769" s="25">
        <v>7.580821917808219</v>
      </c>
      <c r="C2769" s="90">
        <v>2.7522058095017503E-2</v>
      </c>
      <c r="D2769" s="25">
        <v>0.81168753561841345</v>
      </c>
    </row>
    <row r="2770" spans="1:4">
      <c r="A2770" s="17">
        <v>2768</v>
      </c>
      <c r="B2770" s="25">
        <v>7.5835616438356164</v>
      </c>
      <c r="C2770" s="90">
        <v>2.7521962453241199E-2</v>
      </c>
      <c r="D2770" s="25">
        <v>0.81162692300974126</v>
      </c>
    </row>
    <row r="2771" spans="1:4">
      <c r="A2771" s="17">
        <v>2769</v>
      </c>
      <c r="B2771" s="25">
        <v>7.5863013698630137</v>
      </c>
      <c r="C2771" s="90">
        <v>2.7521866811464891E-2</v>
      </c>
      <c r="D2771" s="25">
        <v>0.81156631535261692</v>
      </c>
    </row>
    <row r="2772" spans="1:4">
      <c r="A2772" s="17">
        <v>2770</v>
      </c>
      <c r="B2772" s="25">
        <v>7.5890410958904111</v>
      </c>
      <c r="C2772" s="90">
        <v>2.7521771169688583E-2</v>
      </c>
      <c r="D2772" s="25">
        <v>0.81150571264660731</v>
      </c>
    </row>
    <row r="2773" spans="1:4">
      <c r="A2773" s="17">
        <v>2771</v>
      </c>
      <c r="B2773" s="25">
        <v>7.5917808219178085</v>
      </c>
      <c r="C2773" s="90">
        <v>2.7521675527912275E-2</v>
      </c>
      <c r="D2773" s="25">
        <v>0.81144511489127891</v>
      </c>
    </row>
    <row r="2774" spans="1:4">
      <c r="A2774" s="17">
        <v>2772</v>
      </c>
      <c r="B2774" s="25">
        <v>7.5945205479452058</v>
      </c>
      <c r="C2774" s="90">
        <v>2.7521579886135968E-2</v>
      </c>
      <c r="D2774" s="25">
        <v>0.81138452208619871</v>
      </c>
    </row>
    <row r="2775" spans="1:4">
      <c r="A2775" s="17">
        <v>2773</v>
      </c>
      <c r="B2775" s="25">
        <v>7.5972602739726032</v>
      </c>
      <c r="C2775" s="90">
        <v>2.752148424435966E-2</v>
      </c>
      <c r="D2775" s="25">
        <v>0.81132393423093363</v>
      </c>
    </row>
    <row r="2776" spans="1:4">
      <c r="A2776" s="17">
        <v>2774</v>
      </c>
      <c r="B2776" s="25">
        <v>7.6</v>
      </c>
      <c r="C2776" s="90">
        <v>2.7521388602583356E-2</v>
      </c>
      <c r="D2776" s="25">
        <v>0.81126335132505034</v>
      </c>
    </row>
    <row r="2777" spans="1:4">
      <c r="A2777" s="17">
        <v>2775</v>
      </c>
      <c r="B2777" s="25">
        <v>7.602739726027397</v>
      </c>
      <c r="C2777" s="90">
        <v>2.7521292960807048E-2</v>
      </c>
      <c r="D2777" s="25">
        <v>0.81120277336811586</v>
      </c>
    </row>
    <row r="2778" spans="1:4">
      <c r="A2778" s="17">
        <v>2776</v>
      </c>
      <c r="B2778" s="25">
        <v>7.6054794520547944</v>
      </c>
      <c r="C2778" s="90">
        <v>2.752119731903074E-2</v>
      </c>
      <c r="D2778" s="25">
        <v>0.8111422003596972</v>
      </c>
    </row>
    <row r="2779" spans="1:4">
      <c r="A2779" s="17">
        <v>2777</v>
      </c>
      <c r="B2779" s="25">
        <v>7.6082191780821917</v>
      </c>
      <c r="C2779" s="90">
        <v>2.7521101677254432E-2</v>
      </c>
      <c r="D2779" s="25">
        <v>0.81108163229936125</v>
      </c>
    </row>
    <row r="2780" spans="1:4">
      <c r="A2780" s="17">
        <v>2778</v>
      </c>
      <c r="B2780" s="25">
        <v>7.6109589041095891</v>
      </c>
      <c r="C2780" s="90">
        <v>2.7521006035478125E-2</v>
      </c>
      <c r="D2780" s="25">
        <v>0.81102106918667527</v>
      </c>
    </row>
    <row r="2781" spans="1:4">
      <c r="A2781" s="17">
        <v>2779</v>
      </c>
      <c r="B2781" s="25">
        <v>7.6136986301369864</v>
      </c>
      <c r="C2781" s="90">
        <v>2.752091039370182E-2</v>
      </c>
      <c r="D2781" s="25">
        <v>0.81096051102120603</v>
      </c>
    </row>
    <row r="2782" spans="1:4">
      <c r="A2782" s="17">
        <v>2780</v>
      </c>
      <c r="B2782" s="25">
        <v>7.6164383561643838</v>
      </c>
      <c r="C2782" s="90">
        <v>2.7520814751925513E-2</v>
      </c>
      <c r="D2782" s="25">
        <v>0.810899957802521</v>
      </c>
    </row>
    <row r="2783" spans="1:4">
      <c r="A2783" s="17">
        <v>2781</v>
      </c>
      <c r="B2783" s="25">
        <v>7.6191780821917812</v>
      </c>
      <c r="C2783" s="90">
        <v>2.7520719110149205E-2</v>
      </c>
      <c r="D2783" s="25">
        <v>0.81083940953018707</v>
      </c>
    </row>
    <row r="2784" spans="1:4">
      <c r="A2784" s="17">
        <v>2782</v>
      </c>
      <c r="B2784" s="25">
        <v>7.6219178082191785</v>
      </c>
      <c r="C2784" s="90">
        <v>2.7520623468372897E-2</v>
      </c>
      <c r="D2784" s="25">
        <v>0.8107788662037716</v>
      </c>
    </row>
    <row r="2785" spans="1:4">
      <c r="A2785" s="17">
        <v>2783</v>
      </c>
      <c r="B2785" s="25">
        <v>7.624657534246575</v>
      </c>
      <c r="C2785" s="90">
        <v>2.7520527826596589E-2</v>
      </c>
      <c r="D2785" s="25">
        <v>0.81071832782284181</v>
      </c>
    </row>
    <row r="2786" spans="1:4">
      <c r="A2786" s="17">
        <v>2784</v>
      </c>
      <c r="B2786" s="25">
        <v>7.6273972602739724</v>
      </c>
      <c r="C2786" s="90">
        <v>2.7520432184820282E-2</v>
      </c>
      <c r="D2786" s="25">
        <v>0.81065779438696495</v>
      </c>
    </row>
    <row r="2787" spans="1:4">
      <c r="A2787" s="17">
        <v>2785</v>
      </c>
      <c r="B2787" s="25">
        <v>7.6301369863013697</v>
      </c>
      <c r="C2787" s="90">
        <v>2.7520336543043977E-2</v>
      </c>
      <c r="D2787" s="25">
        <v>0.81059726589570835</v>
      </c>
    </row>
    <row r="2788" spans="1:4">
      <c r="A2788" s="17">
        <v>2786</v>
      </c>
      <c r="B2788" s="25">
        <v>7.6328767123287671</v>
      </c>
      <c r="C2788" s="90">
        <v>2.752024090126767E-2</v>
      </c>
      <c r="D2788" s="25">
        <v>0.81053674234863948</v>
      </c>
    </row>
    <row r="2789" spans="1:4">
      <c r="A2789" s="17">
        <v>2787</v>
      </c>
      <c r="B2789" s="25">
        <v>7.6356164383561644</v>
      </c>
      <c r="C2789" s="90">
        <v>2.7520145259491362E-2</v>
      </c>
      <c r="D2789" s="25">
        <v>0.81047622374532557</v>
      </c>
    </row>
    <row r="2790" spans="1:4">
      <c r="A2790" s="17">
        <v>2788</v>
      </c>
      <c r="B2790" s="25">
        <v>7.6383561643835618</v>
      </c>
      <c r="C2790" s="90">
        <v>2.7520049617715054E-2</v>
      </c>
      <c r="D2790" s="25">
        <v>0.81041571008533408</v>
      </c>
    </row>
    <row r="2791" spans="1:4">
      <c r="A2791" s="17">
        <v>2789</v>
      </c>
      <c r="B2791" s="25">
        <v>7.6410958904109592</v>
      </c>
      <c r="C2791" s="90">
        <v>2.7519953975938746E-2</v>
      </c>
      <c r="D2791" s="25">
        <v>0.81035520136823269</v>
      </c>
    </row>
    <row r="2792" spans="1:4">
      <c r="A2792" s="17">
        <v>2790</v>
      </c>
      <c r="B2792" s="25">
        <v>7.6438356164383565</v>
      </c>
      <c r="C2792" s="90">
        <v>2.7519858334162439E-2</v>
      </c>
      <c r="D2792" s="25">
        <v>0.81029469759358874</v>
      </c>
    </row>
    <row r="2793" spans="1:4">
      <c r="A2793" s="17">
        <v>2791</v>
      </c>
      <c r="B2793" s="25">
        <v>7.646575342465753</v>
      </c>
      <c r="C2793" s="90">
        <v>2.7519762692386134E-2</v>
      </c>
      <c r="D2793" s="25">
        <v>0.81023419876096991</v>
      </c>
    </row>
    <row r="2794" spans="1:4">
      <c r="A2794" s="17">
        <v>2792</v>
      </c>
      <c r="B2794" s="25">
        <v>7.6493150684931503</v>
      </c>
      <c r="C2794" s="90">
        <v>2.7519667050609826E-2</v>
      </c>
      <c r="D2794" s="25">
        <v>0.81017370486994378</v>
      </c>
    </row>
    <row r="2795" spans="1:4">
      <c r="A2795" s="17">
        <v>2793</v>
      </c>
      <c r="B2795" s="25">
        <v>7.6520547945205477</v>
      </c>
      <c r="C2795" s="90">
        <v>2.7519571408833519E-2</v>
      </c>
      <c r="D2795" s="25">
        <v>0.8101132159200779</v>
      </c>
    </row>
    <row r="2796" spans="1:4">
      <c r="A2796" s="17">
        <v>2794</v>
      </c>
      <c r="B2796" s="25">
        <v>7.6547945205479451</v>
      </c>
      <c r="C2796" s="90">
        <v>2.7519475767057211E-2</v>
      </c>
      <c r="D2796" s="25">
        <v>0.81005273191094007</v>
      </c>
    </row>
    <row r="2797" spans="1:4">
      <c r="A2797" s="17">
        <v>2795</v>
      </c>
      <c r="B2797" s="25">
        <v>7.6575342465753424</v>
      </c>
      <c r="C2797" s="90">
        <v>2.7519380125280903E-2</v>
      </c>
      <c r="D2797" s="25">
        <v>0.80999225284209797</v>
      </c>
    </row>
    <row r="2798" spans="1:4">
      <c r="A2798" s="17">
        <v>2796</v>
      </c>
      <c r="B2798" s="25">
        <v>7.6602739726027398</v>
      </c>
      <c r="C2798" s="90">
        <v>2.7519284483504599E-2</v>
      </c>
      <c r="D2798" s="25">
        <v>0.80993177871311928</v>
      </c>
    </row>
    <row r="2799" spans="1:4">
      <c r="A2799" s="17">
        <v>2797</v>
      </c>
      <c r="B2799" s="25">
        <v>7.6630136986301371</v>
      </c>
      <c r="C2799" s="90">
        <v>2.7519188841728291E-2</v>
      </c>
      <c r="D2799" s="25">
        <v>0.809871309523572</v>
      </c>
    </row>
    <row r="2800" spans="1:4">
      <c r="A2800" s="17">
        <v>2798</v>
      </c>
      <c r="B2800" s="25">
        <v>7.6657534246575345</v>
      </c>
      <c r="C2800" s="90">
        <v>2.7519093199951983E-2</v>
      </c>
      <c r="D2800" s="25">
        <v>0.80981084527302394</v>
      </c>
    </row>
    <row r="2801" spans="1:4">
      <c r="A2801" s="17">
        <v>2799</v>
      </c>
      <c r="B2801" s="25">
        <v>7.6684931506849319</v>
      </c>
      <c r="C2801" s="90">
        <v>2.7518997558175676E-2</v>
      </c>
      <c r="D2801" s="25">
        <v>0.80975038596104287</v>
      </c>
    </row>
    <row r="2802" spans="1:4">
      <c r="A2802" s="17">
        <v>2800</v>
      </c>
      <c r="B2802" s="25">
        <v>7.6712328767123283</v>
      </c>
      <c r="C2802" s="90">
        <v>2.7518901916399368E-2</v>
      </c>
      <c r="D2802" s="25">
        <v>0.80968993158719682</v>
      </c>
    </row>
    <row r="2803" spans="1:4">
      <c r="A2803" s="17">
        <v>2801</v>
      </c>
      <c r="B2803" s="25">
        <v>7.6739726027397257</v>
      </c>
      <c r="C2803" s="90">
        <v>2.751880627462306E-2</v>
      </c>
      <c r="D2803" s="25">
        <v>0.80962948215105357</v>
      </c>
    </row>
    <row r="2804" spans="1:4">
      <c r="A2804" s="17">
        <v>2802</v>
      </c>
      <c r="B2804" s="25">
        <v>7.6767123287671231</v>
      </c>
      <c r="C2804" s="90">
        <v>2.7518710632846756E-2</v>
      </c>
      <c r="D2804" s="25">
        <v>0.80956903765218136</v>
      </c>
    </row>
    <row r="2805" spans="1:4">
      <c r="A2805" s="17">
        <v>2803</v>
      </c>
      <c r="B2805" s="25">
        <v>7.6794520547945204</v>
      </c>
      <c r="C2805" s="90">
        <v>2.7518614991070448E-2</v>
      </c>
      <c r="D2805" s="25">
        <v>0.80950859809014808</v>
      </c>
    </row>
    <row r="2806" spans="1:4">
      <c r="A2806" s="17">
        <v>2804</v>
      </c>
      <c r="B2806" s="25">
        <v>7.6821917808219178</v>
      </c>
      <c r="C2806" s="90">
        <v>2.751851934929414E-2</v>
      </c>
      <c r="D2806" s="25">
        <v>0.80944816346452197</v>
      </c>
    </row>
    <row r="2807" spans="1:4">
      <c r="A2807" s="17">
        <v>2805</v>
      </c>
      <c r="B2807" s="25">
        <v>7.6849315068493151</v>
      </c>
      <c r="C2807" s="90">
        <v>2.7518423707517833E-2</v>
      </c>
      <c r="D2807" s="25">
        <v>0.80938773377487105</v>
      </c>
    </row>
    <row r="2808" spans="1:4">
      <c r="A2808" s="17">
        <v>2806</v>
      </c>
      <c r="B2808" s="25">
        <v>7.6876712328767125</v>
      </c>
      <c r="C2808" s="90">
        <v>2.7518328065741525E-2</v>
      </c>
      <c r="D2808" s="25">
        <v>0.80932730902076344</v>
      </c>
    </row>
    <row r="2809" spans="1:4">
      <c r="A2809" s="17">
        <v>2807</v>
      </c>
      <c r="B2809" s="25">
        <v>7.6904109589041099</v>
      </c>
      <c r="C2809" s="90">
        <v>2.7518232423965221E-2</v>
      </c>
      <c r="D2809" s="25">
        <v>0.80926688920176748</v>
      </c>
    </row>
    <row r="2810" spans="1:4">
      <c r="A2810" s="17">
        <v>2808</v>
      </c>
      <c r="B2810" s="25">
        <v>7.6931506849315072</v>
      </c>
      <c r="C2810" s="90">
        <v>2.7518136782188913E-2</v>
      </c>
      <c r="D2810" s="25">
        <v>0.8092064743174513</v>
      </c>
    </row>
    <row r="2811" spans="1:4">
      <c r="A2811" s="17">
        <v>2809</v>
      </c>
      <c r="B2811" s="25">
        <v>7.6958904109589037</v>
      </c>
      <c r="C2811" s="90">
        <v>2.7518041140412605E-2</v>
      </c>
      <c r="D2811" s="25">
        <v>0.80914606436738334</v>
      </c>
    </row>
    <row r="2812" spans="1:4">
      <c r="A2812" s="17">
        <v>2810</v>
      </c>
      <c r="B2812" s="25">
        <v>7.6986301369863011</v>
      </c>
      <c r="C2812" s="90">
        <v>2.7517945498636297E-2</v>
      </c>
      <c r="D2812" s="25">
        <v>0.80908565935113175</v>
      </c>
    </row>
    <row r="2813" spans="1:4">
      <c r="A2813" s="17">
        <v>2811</v>
      </c>
      <c r="B2813" s="25">
        <v>7.7013698630136984</v>
      </c>
      <c r="C2813" s="90">
        <v>2.751784985685999E-2</v>
      </c>
      <c r="D2813" s="25">
        <v>0.80902525926826485</v>
      </c>
    </row>
    <row r="2814" spans="1:4">
      <c r="A2814" s="17">
        <v>2812</v>
      </c>
      <c r="B2814" s="25">
        <v>7.7041095890410958</v>
      </c>
      <c r="C2814" s="90">
        <v>2.7517754215083682E-2</v>
      </c>
      <c r="D2814" s="25">
        <v>0.80896486411835133</v>
      </c>
    </row>
    <row r="2815" spans="1:4">
      <c r="A2815" s="17">
        <v>2813</v>
      </c>
      <c r="B2815" s="25">
        <v>7.7068493150684931</v>
      </c>
      <c r="C2815" s="90">
        <v>2.7517658573307378E-2</v>
      </c>
      <c r="D2815" s="25">
        <v>0.80890447390095943</v>
      </c>
    </row>
    <row r="2816" spans="1:4">
      <c r="A2816" s="17">
        <v>2814</v>
      </c>
      <c r="B2816" s="25">
        <v>7.7095890410958905</v>
      </c>
      <c r="C2816" s="90">
        <v>2.751756293153107E-2</v>
      </c>
      <c r="D2816" s="25">
        <v>0.8088440886156576</v>
      </c>
    </row>
    <row r="2817" spans="1:4">
      <c r="A2817" s="17">
        <v>2815</v>
      </c>
      <c r="B2817" s="25">
        <v>7.7123287671232879</v>
      </c>
      <c r="C2817" s="90">
        <v>2.7517467289754762E-2</v>
      </c>
      <c r="D2817" s="25">
        <v>0.80878370826201451</v>
      </c>
    </row>
    <row r="2818" spans="1:4">
      <c r="A2818" s="17">
        <v>2816</v>
      </c>
      <c r="B2818" s="25">
        <v>7.7150684931506852</v>
      </c>
      <c r="C2818" s="90">
        <v>2.7517371647978454E-2</v>
      </c>
      <c r="D2818" s="25">
        <v>0.80872333283959874</v>
      </c>
    </row>
    <row r="2819" spans="1:4">
      <c r="A2819" s="17">
        <v>2817</v>
      </c>
      <c r="B2819" s="25">
        <v>7.7178082191780826</v>
      </c>
      <c r="C2819" s="90">
        <v>2.7517276006202147E-2</v>
      </c>
      <c r="D2819" s="25">
        <v>0.80866296234797874</v>
      </c>
    </row>
    <row r="2820" spans="1:4">
      <c r="A2820" s="17">
        <v>2818</v>
      </c>
      <c r="B2820" s="25">
        <v>7.720547945205479</v>
      </c>
      <c r="C2820" s="90">
        <v>2.7517180364425839E-2</v>
      </c>
      <c r="D2820" s="25">
        <v>0.80860259678672319</v>
      </c>
    </row>
    <row r="2821" spans="1:4">
      <c r="A2821" s="17">
        <v>2819</v>
      </c>
      <c r="B2821" s="25">
        <v>7.7232876712328764</v>
      </c>
      <c r="C2821" s="90">
        <v>2.7517084722649535E-2</v>
      </c>
      <c r="D2821" s="25">
        <v>0.80854223615540088</v>
      </c>
    </row>
    <row r="2822" spans="1:4">
      <c r="A2822" s="17">
        <v>2820</v>
      </c>
      <c r="B2822" s="25">
        <v>7.7260273972602738</v>
      </c>
      <c r="C2822" s="90">
        <v>2.7516989080873227E-2</v>
      </c>
      <c r="D2822" s="25">
        <v>0.80848188045358049</v>
      </c>
    </row>
    <row r="2823" spans="1:4">
      <c r="A2823" s="17">
        <v>2821</v>
      </c>
      <c r="B2823" s="25">
        <v>7.7287671232876711</v>
      </c>
      <c r="C2823" s="90">
        <v>2.7516893439096919E-2</v>
      </c>
      <c r="D2823" s="25">
        <v>0.80842152968083081</v>
      </c>
    </row>
    <row r="2824" spans="1:4">
      <c r="A2824" s="17">
        <v>2822</v>
      </c>
      <c r="B2824" s="25">
        <v>7.7315068493150685</v>
      </c>
      <c r="C2824" s="90">
        <v>2.7516797797320611E-2</v>
      </c>
      <c r="D2824" s="25">
        <v>0.80836118383672051</v>
      </c>
    </row>
    <row r="2825" spans="1:4">
      <c r="A2825" s="17">
        <v>2823</v>
      </c>
      <c r="B2825" s="25">
        <v>7.7342465753424658</v>
      </c>
      <c r="C2825" s="90">
        <v>2.7516702155544304E-2</v>
      </c>
      <c r="D2825" s="25">
        <v>0.80830084292081861</v>
      </c>
    </row>
    <row r="2826" spans="1:4">
      <c r="A2826" s="17">
        <v>2824</v>
      </c>
      <c r="B2826" s="25">
        <v>7.7369863013698632</v>
      </c>
      <c r="C2826" s="90">
        <v>2.7516606513767999E-2</v>
      </c>
      <c r="D2826" s="25">
        <v>0.80824050693269389</v>
      </c>
    </row>
    <row r="2827" spans="1:4">
      <c r="A2827" s="17">
        <v>2825</v>
      </c>
      <c r="B2827" s="25">
        <v>7.7397260273972606</v>
      </c>
      <c r="C2827" s="90">
        <v>2.7516510871991692E-2</v>
      </c>
      <c r="D2827" s="25">
        <v>0.80818017587191537</v>
      </c>
    </row>
    <row r="2828" spans="1:4">
      <c r="A2828" s="17">
        <v>2826</v>
      </c>
      <c r="B2828" s="25">
        <v>7.7424657534246579</v>
      </c>
      <c r="C2828" s="90">
        <v>2.7516415230215384E-2</v>
      </c>
      <c r="D2828" s="25">
        <v>0.80811984973805184</v>
      </c>
    </row>
    <row r="2829" spans="1:4">
      <c r="A2829" s="17">
        <v>2827</v>
      </c>
      <c r="B2829" s="25">
        <v>7.7452054794520544</v>
      </c>
      <c r="C2829" s="90">
        <v>2.7516319588439076E-2</v>
      </c>
      <c r="D2829" s="25">
        <v>0.80805952853067253</v>
      </c>
    </row>
    <row r="2830" spans="1:4">
      <c r="A2830" s="17">
        <v>2828</v>
      </c>
      <c r="B2830" s="25">
        <v>7.7479452054794518</v>
      </c>
      <c r="C2830" s="90">
        <v>2.7516223946662768E-2</v>
      </c>
      <c r="D2830" s="25">
        <v>0.80799921224934634</v>
      </c>
    </row>
    <row r="2831" spans="1:4">
      <c r="A2831" s="17">
        <v>2829</v>
      </c>
      <c r="B2831" s="25">
        <v>7.7506849315068491</v>
      </c>
      <c r="C2831" s="90">
        <v>2.7516128304886461E-2</v>
      </c>
      <c r="D2831" s="25">
        <v>0.8079389008936424</v>
      </c>
    </row>
    <row r="2832" spans="1:4">
      <c r="A2832" s="17">
        <v>2830</v>
      </c>
      <c r="B2832" s="25">
        <v>7.7534246575342465</v>
      </c>
      <c r="C2832" s="90">
        <v>2.7516032663110156E-2</v>
      </c>
      <c r="D2832" s="25">
        <v>0.80787859446312982</v>
      </c>
    </row>
    <row r="2833" spans="1:4">
      <c r="A2833" s="17">
        <v>2831</v>
      </c>
      <c r="B2833" s="25">
        <v>7.7561643835616438</v>
      </c>
      <c r="C2833" s="90">
        <v>2.7515937021333849E-2</v>
      </c>
      <c r="D2833" s="25">
        <v>0.80781829295737784</v>
      </c>
    </row>
    <row r="2834" spans="1:4">
      <c r="A2834" s="17">
        <v>2832</v>
      </c>
      <c r="B2834" s="25">
        <v>7.7589041095890412</v>
      </c>
      <c r="C2834" s="90">
        <v>2.7515841379557541E-2</v>
      </c>
      <c r="D2834" s="25">
        <v>0.80775799637595558</v>
      </c>
    </row>
    <row r="2835" spans="1:4">
      <c r="A2835" s="17">
        <v>2833</v>
      </c>
      <c r="B2835" s="25">
        <v>7.7616438356164386</v>
      </c>
      <c r="C2835" s="90">
        <v>2.7515745737781233E-2</v>
      </c>
      <c r="D2835" s="25">
        <v>0.80769770471843227</v>
      </c>
    </row>
    <row r="2836" spans="1:4">
      <c r="A2836" s="17">
        <v>2834</v>
      </c>
      <c r="B2836" s="25">
        <v>7.7643835616438359</v>
      </c>
      <c r="C2836" s="90">
        <v>2.7515650096004925E-2</v>
      </c>
      <c r="D2836" s="25">
        <v>0.80763741798437727</v>
      </c>
    </row>
    <row r="2837" spans="1:4">
      <c r="A2837" s="17">
        <v>2835</v>
      </c>
      <c r="B2837" s="25">
        <v>7.7671232876712333</v>
      </c>
      <c r="C2837" s="90">
        <v>2.7515554454228621E-2</v>
      </c>
      <c r="D2837" s="25">
        <v>0.8075771361733598</v>
      </c>
    </row>
    <row r="2838" spans="1:4">
      <c r="A2838" s="17">
        <v>2836</v>
      </c>
      <c r="B2838" s="25">
        <v>7.7698630136986298</v>
      </c>
      <c r="C2838" s="90">
        <v>2.7515458812452313E-2</v>
      </c>
      <c r="D2838" s="25">
        <v>0.80751685928494943</v>
      </c>
    </row>
    <row r="2839" spans="1:4">
      <c r="A2839" s="17">
        <v>2837</v>
      </c>
      <c r="B2839" s="25">
        <v>7.7726027397260271</v>
      </c>
      <c r="C2839" s="90">
        <v>2.7515363170676006E-2</v>
      </c>
      <c r="D2839" s="25">
        <v>0.80745658731871528</v>
      </c>
    </row>
    <row r="2840" spans="1:4">
      <c r="A2840" s="17">
        <v>2838</v>
      </c>
      <c r="B2840" s="25">
        <v>7.7753424657534245</v>
      </c>
      <c r="C2840" s="90">
        <v>2.7515267528899698E-2</v>
      </c>
      <c r="D2840" s="25">
        <v>0.80739632027422703</v>
      </c>
    </row>
    <row r="2841" spans="1:4">
      <c r="A2841" s="17">
        <v>2839</v>
      </c>
      <c r="B2841" s="25">
        <v>7.7780821917808218</v>
      </c>
      <c r="C2841" s="90">
        <v>2.751517188712339E-2</v>
      </c>
      <c r="D2841" s="25">
        <v>0.80733605815105414</v>
      </c>
    </row>
    <row r="2842" spans="1:4">
      <c r="A2842" s="17">
        <v>2840</v>
      </c>
      <c r="B2842" s="25">
        <v>7.7808219178082192</v>
      </c>
      <c r="C2842" s="90">
        <v>2.7515076245347082E-2</v>
      </c>
      <c r="D2842" s="25">
        <v>0.80727580094876594</v>
      </c>
    </row>
    <row r="2843" spans="1:4">
      <c r="A2843" s="17">
        <v>2841</v>
      </c>
      <c r="B2843" s="25">
        <v>7.7835616438356166</v>
      </c>
      <c r="C2843" s="90">
        <v>2.7514980603570778E-2</v>
      </c>
      <c r="D2843" s="25">
        <v>0.80721554866693213</v>
      </c>
    </row>
    <row r="2844" spans="1:4">
      <c r="A2844" s="17">
        <v>2842</v>
      </c>
      <c r="B2844" s="25">
        <v>7.7863013698630139</v>
      </c>
      <c r="C2844" s="90">
        <v>2.751488496179447E-2</v>
      </c>
      <c r="D2844" s="25">
        <v>0.80715530130512236</v>
      </c>
    </row>
    <row r="2845" spans="1:4">
      <c r="A2845" s="17">
        <v>2843</v>
      </c>
      <c r="B2845" s="25">
        <v>7.7890410958904113</v>
      </c>
      <c r="C2845" s="90">
        <v>2.7514789320018163E-2</v>
      </c>
      <c r="D2845" s="25">
        <v>0.80709505886290622</v>
      </c>
    </row>
    <row r="2846" spans="1:4">
      <c r="A2846" s="17">
        <v>2844</v>
      </c>
      <c r="B2846" s="25">
        <v>7.7917808219178086</v>
      </c>
      <c r="C2846" s="90">
        <v>2.7514693678241855E-2</v>
      </c>
      <c r="D2846" s="25">
        <v>0.80703482133985349</v>
      </c>
    </row>
    <row r="2847" spans="1:4">
      <c r="A2847" s="17">
        <v>2845</v>
      </c>
      <c r="B2847" s="25">
        <v>7.7945205479452051</v>
      </c>
      <c r="C2847" s="90">
        <v>2.7514598036465547E-2</v>
      </c>
      <c r="D2847" s="25">
        <v>0.80697458873553374</v>
      </c>
    </row>
    <row r="2848" spans="1:4">
      <c r="A2848" s="17">
        <v>2846</v>
      </c>
      <c r="B2848" s="25">
        <v>7.7972602739726025</v>
      </c>
      <c r="C2848" s="90">
        <v>2.7514502394689239E-2</v>
      </c>
      <c r="D2848" s="25">
        <v>0.80691436104951675</v>
      </c>
    </row>
    <row r="2849" spans="1:4">
      <c r="A2849" s="17">
        <v>2847</v>
      </c>
      <c r="B2849" s="25">
        <v>7.8</v>
      </c>
      <c r="C2849" s="90">
        <v>2.7514406752912935E-2</v>
      </c>
      <c r="D2849" s="25">
        <v>0.80685413828137242</v>
      </c>
    </row>
    <row r="2850" spans="1:4">
      <c r="A2850" s="17">
        <v>2848</v>
      </c>
      <c r="B2850" s="25">
        <v>7.8027397260273972</v>
      </c>
      <c r="C2850" s="90">
        <v>2.7514311111136627E-2</v>
      </c>
      <c r="D2850" s="25">
        <v>0.80679392043067055</v>
      </c>
    </row>
    <row r="2851" spans="1:4">
      <c r="A2851" s="17">
        <v>2849</v>
      </c>
      <c r="B2851" s="25">
        <v>7.8054794520547945</v>
      </c>
      <c r="C2851" s="90">
        <v>2.751421546936032E-2</v>
      </c>
      <c r="D2851" s="25">
        <v>0.80673370749698103</v>
      </c>
    </row>
    <row r="2852" spans="1:4">
      <c r="A2852" s="17">
        <v>2850</v>
      </c>
      <c r="B2852" s="25">
        <v>7.8082191780821919</v>
      </c>
      <c r="C2852" s="90">
        <v>2.7514119827584012E-2</v>
      </c>
      <c r="D2852" s="25">
        <v>0.80667349947987377</v>
      </c>
    </row>
    <row r="2853" spans="1:4">
      <c r="A2853" s="17">
        <v>2851</v>
      </c>
      <c r="B2853" s="25">
        <v>7.8109589041095893</v>
      </c>
      <c r="C2853" s="90">
        <v>2.7514024185807704E-2</v>
      </c>
      <c r="D2853" s="25">
        <v>0.80661329637891876</v>
      </c>
    </row>
    <row r="2854" spans="1:4">
      <c r="A2854" s="17">
        <v>2852</v>
      </c>
      <c r="B2854" s="25">
        <v>7.8136986301369866</v>
      </c>
      <c r="C2854" s="90">
        <v>2.75139285440314E-2</v>
      </c>
      <c r="D2854" s="25">
        <v>0.80655309819368592</v>
      </c>
    </row>
    <row r="2855" spans="1:4">
      <c r="A2855" s="17">
        <v>2853</v>
      </c>
      <c r="B2855" s="25">
        <v>7.816438356164384</v>
      </c>
      <c r="C2855" s="90">
        <v>2.7513832902255092E-2</v>
      </c>
      <c r="D2855" s="25">
        <v>0.80649290492374537</v>
      </c>
    </row>
    <row r="2856" spans="1:4">
      <c r="A2856" s="17">
        <v>2854</v>
      </c>
      <c r="B2856" s="25">
        <v>7.8191780821917805</v>
      </c>
      <c r="C2856" s="90">
        <v>2.7513737260478784E-2</v>
      </c>
      <c r="D2856" s="25">
        <v>0.80643271656866722</v>
      </c>
    </row>
    <row r="2857" spans="1:4">
      <c r="A2857" s="17">
        <v>2855</v>
      </c>
      <c r="B2857" s="25">
        <v>7.8219178082191778</v>
      </c>
      <c r="C2857" s="90">
        <v>2.7513641618702477E-2</v>
      </c>
      <c r="D2857" s="25">
        <v>0.80637253312802148</v>
      </c>
    </row>
    <row r="2858" spans="1:4">
      <c r="A2858" s="17">
        <v>2856</v>
      </c>
      <c r="B2858" s="25">
        <v>7.8246575342465752</v>
      </c>
      <c r="C2858" s="90">
        <v>2.7513545976926169E-2</v>
      </c>
      <c r="D2858" s="25">
        <v>0.8063123546013784</v>
      </c>
    </row>
    <row r="2859" spans="1:4">
      <c r="A2859" s="17">
        <v>2857</v>
      </c>
      <c r="B2859" s="25">
        <v>7.8273972602739725</v>
      </c>
      <c r="C2859" s="90">
        <v>2.7513450335149861E-2</v>
      </c>
      <c r="D2859" s="25">
        <v>0.8062521809883082</v>
      </c>
    </row>
    <row r="2860" spans="1:4">
      <c r="A2860" s="17">
        <v>2858</v>
      </c>
      <c r="B2860" s="25">
        <v>7.8301369863013699</v>
      </c>
      <c r="C2860" s="90">
        <v>2.7513354693373557E-2</v>
      </c>
      <c r="D2860" s="25">
        <v>0.806192012288381</v>
      </c>
    </row>
    <row r="2861" spans="1:4">
      <c r="A2861" s="17">
        <v>2859</v>
      </c>
      <c r="B2861" s="25">
        <v>7.8328767123287673</v>
      </c>
      <c r="C2861" s="90">
        <v>2.7513259051597249E-2</v>
      </c>
      <c r="D2861" s="25">
        <v>0.80613184850116715</v>
      </c>
    </row>
    <row r="2862" spans="1:4">
      <c r="A2862" s="17">
        <v>2860</v>
      </c>
      <c r="B2862" s="25">
        <v>7.8356164383561646</v>
      </c>
      <c r="C2862" s="90">
        <v>2.7513163409820941E-2</v>
      </c>
      <c r="D2862" s="25">
        <v>0.8060716896262371</v>
      </c>
    </row>
    <row r="2863" spans="1:4">
      <c r="A2863" s="17">
        <v>2861</v>
      </c>
      <c r="B2863" s="25">
        <v>7.838356164383562</v>
      </c>
      <c r="C2863" s="90">
        <v>2.7513067768044634E-2</v>
      </c>
      <c r="D2863" s="25">
        <v>0.80601153566316108</v>
      </c>
    </row>
    <row r="2864" spans="1:4">
      <c r="A2864" s="17">
        <v>2862</v>
      </c>
      <c r="B2864" s="25">
        <v>7.8410958904109593</v>
      </c>
      <c r="C2864" s="90">
        <v>2.7512972126268326E-2</v>
      </c>
      <c r="D2864" s="25">
        <v>0.80595138661150945</v>
      </c>
    </row>
    <row r="2865" spans="1:4">
      <c r="A2865" s="17">
        <v>2863</v>
      </c>
      <c r="B2865" s="25">
        <v>7.8438356164383558</v>
      </c>
      <c r="C2865" s="90">
        <v>2.7512876484492018E-2</v>
      </c>
      <c r="D2865" s="25">
        <v>0.80589124247085275</v>
      </c>
    </row>
    <row r="2866" spans="1:4">
      <c r="A2866" s="17">
        <v>2864</v>
      </c>
      <c r="B2866" s="25">
        <v>7.8465753424657532</v>
      </c>
      <c r="C2866" s="90">
        <v>2.7512780842715714E-2</v>
      </c>
      <c r="D2866" s="25">
        <v>0.80583110324076135</v>
      </c>
    </row>
    <row r="2867" spans="1:4">
      <c r="A2867" s="17">
        <v>2865</v>
      </c>
      <c r="B2867" s="25">
        <v>7.8493150684931505</v>
      </c>
      <c r="C2867" s="90">
        <v>2.7512685200939406E-2</v>
      </c>
      <c r="D2867" s="25">
        <v>0.80577096892080591</v>
      </c>
    </row>
    <row r="2868" spans="1:4">
      <c r="A2868" s="17">
        <v>2866</v>
      </c>
      <c r="B2868" s="25">
        <v>7.8520547945205479</v>
      </c>
      <c r="C2868" s="90">
        <v>2.7512589559163098E-2</v>
      </c>
      <c r="D2868" s="25">
        <v>0.80571083951055689</v>
      </c>
    </row>
    <row r="2869" spans="1:4">
      <c r="A2869" s="17">
        <v>2867</v>
      </c>
      <c r="B2869" s="25">
        <v>7.8547945205479452</v>
      </c>
      <c r="C2869" s="90">
        <v>2.7512493917386791E-2</v>
      </c>
      <c r="D2869" s="25">
        <v>0.80565071500958496</v>
      </c>
    </row>
    <row r="2870" spans="1:4">
      <c r="A2870" s="17">
        <v>2868</v>
      </c>
      <c r="B2870" s="25">
        <v>7.8575342465753426</v>
      </c>
      <c r="C2870" s="90">
        <v>2.7512398275610483E-2</v>
      </c>
      <c r="D2870" s="25">
        <v>0.80559059541746059</v>
      </c>
    </row>
    <row r="2871" spans="1:4">
      <c r="A2871" s="17">
        <v>2869</v>
      </c>
      <c r="B2871" s="25">
        <v>7.86027397260274</v>
      </c>
      <c r="C2871" s="90">
        <v>2.7512302633834178E-2</v>
      </c>
      <c r="D2871" s="25">
        <v>0.80553048073375466</v>
      </c>
    </row>
    <row r="2872" spans="1:4">
      <c r="A2872" s="17">
        <v>2870</v>
      </c>
      <c r="B2872" s="25">
        <v>7.8630136986301373</v>
      </c>
      <c r="C2872" s="90">
        <v>2.7512206992057871E-2</v>
      </c>
      <c r="D2872" s="25">
        <v>0.80547037095803786</v>
      </c>
    </row>
    <row r="2873" spans="1:4">
      <c r="A2873" s="17">
        <v>2871</v>
      </c>
      <c r="B2873" s="25">
        <v>7.8657534246575347</v>
      </c>
      <c r="C2873" s="90">
        <v>2.7512111350281563E-2</v>
      </c>
      <c r="D2873" s="25">
        <v>0.80541026608988087</v>
      </c>
    </row>
    <row r="2874" spans="1:4">
      <c r="A2874" s="17">
        <v>2872</v>
      </c>
      <c r="B2874" s="25">
        <v>7.8684931506849312</v>
      </c>
      <c r="C2874" s="90">
        <v>2.7512015708505255E-2</v>
      </c>
      <c r="D2874" s="25">
        <v>0.80535016612885457</v>
      </c>
    </row>
    <row r="2875" spans="1:4">
      <c r="A2875" s="17">
        <v>2873</v>
      </c>
      <c r="B2875" s="25">
        <v>7.8712328767123285</v>
      </c>
      <c r="C2875" s="90">
        <v>2.7511920066728947E-2</v>
      </c>
      <c r="D2875" s="25">
        <v>0.80529007107452977</v>
      </c>
    </row>
    <row r="2876" spans="1:4">
      <c r="A2876" s="17">
        <v>2874</v>
      </c>
      <c r="B2876" s="25">
        <v>7.8739726027397259</v>
      </c>
      <c r="C2876" s="90">
        <v>2.751182442495264E-2</v>
      </c>
      <c r="D2876" s="25">
        <v>0.80522998092647724</v>
      </c>
    </row>
    <row r="2877" spans="1:4">
      <c r="A2877" s="17">
        <v>2875</v>
      </c>
      <c r="B2877" s="25">
        <v>7.8767123287671232</v>
      </c>
      <c r="C2877" s="90">
        <v>2.7511728783176335E-2</v>
      </c>
      <c r="D2877" s="25">
        <v>0.805169895684268</v>
      </c>
    </row>
    <row r="2878" spans="1:4">
      <c r="A2878" s="17">
        <v>2876</v>
      </c>
      <c r="B2878" s="25">
        <v>7.8794520547945206</v>
      </c>
      <c r="C2878" s="90">
        <v>2.7511633141400028E-2</v>
      </c>
      <c r="D2878" s="25">
        <v>0.80510981534747306</v>
      </c>
    </row>
    <row r="2879" spans="1:4">
      <c r="A2879" s="17">
        <v>2877</v>
      </c>
      <c r="B2879" s="25">
        <v>7.882191780821918</v>
      </c>
      <c r="C2879" s="90">
        <v>2.751153749962372E-2</v>
      </c>
      <c r="D2879" s="25">
        <v>0.80504973991566331</v>
      </c>
    </row>
    <row r="2880" spans="1:4">
      <c r="A2880" s="17">
        <v>2878</v>
      </c>
      <c r="B2880" s="25">
        <v>7.8849315068493153</v>
      </c>
      <c r="C2880" s="90">
        <v>2.7511441857847412E-2</v>
      </c>
      <c r="D2880" s="25">
        <v>0.80498966938840977</v>
      </c>
    </row>
    <row r="2881" spans="1:4">
      <c r="A2881" s="17">
        <v>2879</v>
      </c>
      <c r="B2881" s="25">
        <v>7.8876712328767127</v>
      </c>
      <c r="C2881" s="90">
        <v>2.7511346216071104E-2</v>
      </c>
      <c r="D2881" s="25">
        <v>0.80492960376528366</v>
      </c>
    </row>
    <row r="2882" spans="1:4">
      <c r="A2882" s="17">
        <v>2880</v>
      </c>
      <c r="B2882" s="25">
        <v>7.8904109589041092</v>
      </c>
      <c r="C2882" s="90">
        <v>2.75112505742948E-2</v>
      </c>
      <c r="D2882" s="25">
        <v>0.80486954304585601</v>
      </c>
    </row>
    <row r="2883" spans="1:4">
      <c r="A2883" s="17">
        <v>2881</v>
      </c>
      <c r="B2883" s="25">
        <v>7.8931506849315065</v>
      </c>
      <c r="C2883" s="90">
        <v>2.7511154932518492E-2</v>
      </c>
      <c r="D2883" s="25">
        <v>0.80480948722969792</v>
      </c>
    </row>
    <row r="2884" spans="1:4">
      <c r="A2884" s="17">
        <v>2882</v>
      </c>
      <c r="B2884" s="25">
        <v>7.8958904109589039</v>
      </c>
      <c r="C2884" s="90">
        <v>2.7511059290742185E-2</v>
      </c>
      <c r="D2884" s="25">
        <v>0.80474943631638063</v>
      </c>
    </row>
    <row r="2885" spans="1:4">
      <c r="A2885" s="17">
        <v>2883</v>
      </c>
      <c r="B2885" s="25">
        <v>7.8986301369863012</v>
      </c>
      <c r="C2885" s="90">
        <v>2.7510963648965877E-2</v>
      </c>
      <c r="D2885" s="25">
        <v>0.80468939030547548</v>
      </c>
    </row>
    <row r="2886" spans="1:4">
      <c r="A2886" s="17">
        <v>2884</v>
      </c>
      <c r="B2886" s="25">
        <v>7.9013698630136986</v>
      </c>
      <c r="C2886" s="90">
        <v>2.7510868007189569E-2</v>
      </c>
      <c r="D2886" s="25">
        <v>0.8046293491965536</v>
      </c>
    </row>
    <row r="2887" spans="1:4">
      <c r="A2887" s="17">
        <v>2885</v>
      </c>
      <c r="B2887" s="25">
        <v>7.904109589041096</v>
      </c>
      <c r="C2887" s="90">
        <v>2.7510772365413261E-2</v>
      </c>
      <c r="D2887" s="25">
        <v>0.80456931298918632</v>
      </c>
    </row>
    <row r="2888" spans="1:4">
      <c r="A2888" s="17">
        <v>2886</v>
      </c>
      <c r="B2888" s="25">
        <v>7.9068493150684933</v>
      </c>
      <c r="C2888" s="90">
        <v>2.7510676723636957E-2</v>
      </c>
      <c r="D2888" s="25">
        <v>0.80450928168294511</v>
      </c>
    </row>
    <row r="2889" spans="1:4">
      <c r="A2889" s="17">
        <v>2887</v>
      </c>
      <c r="B2889" s="25">
        <v>7.9095890410958907</v>
      </c>
      <c r="C2889" s="90">
        <v>2.7510581081860649E-2</v>
      </c>
      <c r="D2889" s="25">
        <v>0.8044492552774013</v>
      </c>
    </row>
    <row r="2890" spans="1:4">
      <c r="A2890" s="17">
        <v>2888</v>
      </c>
      <c r="B2890" s="25">
        <v>7.912328767123288</v>
      </c>
      <c r="C2890" s="90">
        <v>2.7510485440084342E-2</v>
      </c>
      <c r="D2890" s="25">
        <v>0.80438923377212623</v>
      </c>
    </row>
    <row r="2891" spans="1:4">
      <c r="A2891" s="17">
        <v>2889</v>
      </c>
      <c r="B2891" s="25">
        <v>7.9150684931506845</v>
      </c>
      <c r="C2891" s="90">
        <v>2.7510389798308034E-2</v>
      </c>
      <c r="D2891" s="25">
        <v>0.80432921716669148</v>
      </c>
    </row>
    <row r="2892" spans="1:4">
      <c r="A2892" s="17">
        <v>2890</v>
      </c>
      <c r="B2892" s="25">
        <v>7.9178082191780819</v>
      </c>
      <c r="C2892" s="90">
        <v>2.7510294156531726E-2</v>
      </c>
      <c r="D2892" s="25">
        <v>0.8042692054606686</v>
      </c>
    </row>
    <row r="2893" spans="1:4">
      <c r="A2893" s="17">
        <v>2891</v>
      </c>
      <c r="B2893" s="25">
        <v>7.9205479452054792</v>
      </c>
      <c r="C2893" s="90">
        <v>2.7510198514755418E-2</v>
      </c>
      <c r="D2893" s="25">
        <v>0.80420919865362894</v>
      </c>
    </row>
    <row r="2894" spans="1:4">
      <c r="A2894" s="17">
        <v>2892</v>
      </c>
      <c r="B2894" s="25">
        <v>7.9232876712328766</v>
      </c>
      <c r="C2894" s="90">
        <v>2.7510102872979114E-2</v>
      </c>
      <c r="D2894" s="25">
        <v>0.8041491967451444</v>
      </c>
    </row>
    <row r="2895" spans="1:4">
      <c r="A2895" s="17">
        <v>2893</v>
      </c>
      <c r="B2895" s="25">
        <v>7.9260273972602739</v>
      </c>
      <c r="C2895" s="90">
        <v>2.7510007231202806E-2</v>
      </c>
      <c r="D2895" s="25">
        <v>0.80408919973478632</v>
      </c>
    </row>
    <row r="2896" spans="1:4">
      <c r="A2896" s="17">
        <v>2894</v>
      </c>
      <c r="B2896" s="25">
        <v>7.9287671232876713</v>
      </c>
      <c r="C2896" s="90">
        <v>2.7509911589426499E-2</v>
      </c>
      <c r="D2896" s="25">
        <v>0.8040292076221266</v>
      </c>
    </row>
    <row r="2897" spans="1:4">
      <c r="A2897" s="17">
        <v>2895</v>
      </c>
      <c r="B2897" s="25">
        <v>7.9315068493150687</v>
      </c>
      <c r="C2897" s="90">
        <v>2.7509815947650191E-2</v>
      </c>
      <c r="D2897" s="25">
        <v>0.8039692204067368</v>
      </c>
    </row>
    <row r="2898" spans="1:4">
      <c r="A2898" s="17">
        <v>2896</v>
      </c>
      <c r="B2898" s="25">
        <v>7.934246575342466</v>
      </c>
      <c r="C2898" s="90">
        <v>2.7509720305873883E-2</v>
      </c>
      <c r="D2898" s="25">
        <v>0.8039092380881887</v>
      </c>
    </row>
    <row r="2899" spans="1:4">
      <c r="A2899" s="17">
        <v>2897</v>
      </c>
      <c r="B2899" s="25">
        <v>7.9369863013698634</v>
      </c>
      <c r="C2899" s="90">
        <v>2.7509624664097579E-2</v>
      </c>
      <c r="D2899" s="25">
        <v>0.80384926066605411</v>
      </c>
    </row>
    <row r="2900" spans="1:4">
      <c r="A2900" s="17">
        <v>2898</v>
      </c>
      <c r="B2900" s="25">
        <v>7.9397260273972599</v>
      </c>
      <c r="C2900" s="90">
        <v>2.7509529022321271E-2</v>
      </c>
      <c r="D2900" s="25">
        <v>0.80378928813990491</v>
      </c>
    </row>
    <row r="2901" spans="1:4">
      <c r="A2901" s="17">
        <v>2899</v>
      </c>
      <c r="B2901" s="25">
        <v>7.9424657534246572</v>
      </c>
      <c r="C2901" s="90">
        <v>2.7509433380544963E-2</v>
      </c>
      <c r="D2901" s="25">
        <v>0.80372932050931289</v>
      </c>
    </row>
    <row r="2902" spans="1:4">
      <c r="A2902" s="17">
        <v>2900</v>
      </c>
      <c r="B2902" s="25">
        <v>7.9452054794520546</v>
      </c>
      <c r="C2902" s="90">
        <v>2.7509337738768656E-2</v>
      </c>
      <c r="D2902" s="25">
        <v>0.80366935777384996</v>
      </c>
    </row>
    <row r="2903" spans="1:4">
      <c r="A2903" s="17">
        <v>2901</v>
      </c>
      <c r="B2903" s="25">
        <v>7.9479452054794519</v>
      </c>
      <c r="C2903" s="90">
        <v>2.7509242096992348E-2</v>
      </c>
      <c r="D2903" s="25">
        <v>0.80360939993308822</v>
      </c>
    </row>
    <row r="2904" spans="1:4">
      <c r="A2904" s="17">
        <v>2902</v>
      </c>
      <c r="B2904" s="25">
        <v>7.9506849315068493</v>
      </c>
      <c r="C2904" s="90">
        <v>2.750914645521604E-2</v>
      </c>
      <c r="D2904" s="25">
        <v>0.80354944698659947</v>
      </c>
    </row>
    <row r="2905" spans="1:4">
      <c r="A2905" s="17">
        <v>2903</v>
      </c>
      <c r="B2905" s="25">
        <v>7.9534246575342467</v>
      </c>
      <c r="C2905" s="90">
        <v>2.7509050813439736E-2</v>
      </c>
      <c r="D2905" s="25">
        <v>0.80348949893395571</v>
      </c>
    </row>
    <row r="2906" spans="1:4">
      <c r="A2906" s="17">
        <v>2904</v>
      </c>
      <c r="B2906" s="25">
        <v>7.956164383561644</v>
      </c>
      <c r="C2906" s="90">
        <v>2.7508955171663428E-2</v>
      </c>
      <c r="D2906" s="25">
        <v>0.80342955577472919</v>
      </c>
    </row>
    <row r="2907" spans="1:4">
      <c r="A2907" s="17">
        <v>2905</v>
      </c>
      <c r="B2907" s="25">
        <v>7.9589041095890414</v>
      </c>
      <c r="C2907" s="90">
        <v>2.750885952988712E-2</v>
      </c>
      <c r="D2907" s="25">
        <v>0.80336961750849201</v>
      </c>
    </row>
    <row r="2908" spans="1:4">
      <c r="A2908" s="17">
        <v>2906</v>
      </c>
      <c r="B2908" s="25">
        <v>7.9616438356164387</v>
      </c>
      <c r="C2908" s="90">
        <v>2.7508763888110813E-2</v>
      </c>
      <c r="D2908" s="25">
        <v>0.80330968413481618</v>
      </c>
    </row>
    <row r="2909" spans="1:4">
      <c r="A2909" s="17">
        <v>2907</v>
      </c>
      <c r="B2909" s="25">
        <v>7.9643835616438352</v>
      </c>
      <c r="C2909" s="90">
        <v>2.7508668246334505E-2</v>
      </c>
      <c r="D2909" s="25">
        <v>0.80324975565327394</v>
      </c>
    </row>
    <row r="2910" spans="1:4">
      <c r="A2910" s="17">
        <v>2908</v>
      </c>
      <c r="B2910" s="25">
        <v>7.9671232876712326</v>
      </c>
      <c r="C2910" s="90">
        <v>2.7508572604558201E-2</v>
      </c>
      <c r="D2910" s="25">
        <v>0.80318983206343753</v>
      </c>
    </row>
    <row r="2911" spans="1:4">
      <c r="A2911" s="17">
        <v>2909</v>
      </c>
      <c r="B2911" s="25">
        <v>7.9698630136986299</v>
      </c>
      <c r="C2911" s="90">
        <v>2.7508476962781893E-2</v>
      </c>
      <c r="D2911" s="25">
        <v>0.80312991336487927</v>
      </c>
    </row>
    <row r="2912" spans="1:4">
      <c r="A2912" s="17">
        <v>2910</v>
      </c>
      <c r="B2912" s="25">
        <v>7.9726027397260273</v>
      </c>
      <c r="C2912" s="90">
        <v>2.7508381321005585E-2</v>
      </c>
      <c r="D2912" s="25">
        <v>0.80306999955717129</v>
      </c>
    </row>
    <row r="2913" spans="1:4">
      <c r="A2913" s="17">
        <v>2911</v>
      </c>
      <c r="B2913" s="25">
        <v>7.9753424657534246</v>
      </c>
      <c r="C2913" s="90">
        <v>2.7508285679229277E-2</v>
      </c>
      <c r="D2913" s="25">
        <v>0.80301009063988615</v>
      </c>
    </row>
    <row r="2914" spans="1:4">
      <c r="A2914" s="17">
        <v>2912</v>
      </c>
      <c r="B2914" s="25">
        <v>7.978082191780822</v>
      </c>
      <c r="C2914" s="90">
        <v>2.750819003745297E-2</v>
      </c>
      <c r="D2914" s="25">
        <v>0.8029501866125961</v>
      </c>
    </row>
    <row r="2915" spans="1:4">
      <c r="A2915" s="17">
        <v>2913</v>
      </c>
      <c r="B2915" s="25">
        <v>7.9808219178082194</v>
      </c>
      <c r="C2915" s="90">
        <v>2.7508094395676662E-2</v>
      </c>
      <c r="D2915" s="25">
        <v>0.80289028747487368</v>
      </c>
    </row>
    <row r="2916" spans="1:4">
      <c r="A2916" s="17">
        <v>2914</v>
      </c>
      <c r="B2916" s="25">
        <v>7.9835616438356167</v>
      </c>
      <c r="C2916" s="90">
        <v>2.7507998753900358E-2</v>
      </c>
      <c r="D2916" s="25">
        <v>0.80283039322629113</v>
      </c>
    </row>
    <row r="2917" spans="1:4">
      <c r="A2917" s="17">
        <v>2915</v>
      </c>
      <c r="B2917" s="25">
        <v>7.9863013698630141</v>
      </c>
      <c r="C2917" s="90">
        <v>2.750790311212405E-2</v>
      </c>
      <c r="D2917" s="25">
        <v>0.80277050386642124</v>
      </c>
    </row>
    <row r="2918" spans="1:4">
      <c r="A2918" s="17">
        <v>2916</v>
      </c>
      <c r="B2918" s="25">
        <v>7.9890410958904106</v>
      </c>
      <c r="C2918" s="90">
        <v>2.7507807470347742E-2</v>
      </c>
      <c r="D2918" s="25">
        <v>0.80271061939483634</v>
      </c>
    </row>
    <row r="2919" spans="1:4">
      <c r="A2919" s="17">
        <v>2917</v>
      </c>
      <c r="B2919" s="25">
        <v>7.9917808219178079</v>
      </c>
      <c r="C2919" s="90">
        <v>2.7507711828571434E-2</v>
      </c>
      <c r="D2919" s="25">
        <v>0.80265073981110913</v>
      </c>
    </row>
    <row r="2920" spans="1:4">
      <c r="A2920" s="17">
        <v>2918</v>
      </c>
      <c r="B2920" s="25">
        <v>7.9945205479452053</v>
      </c>
      <c r="C2920" s="90">
        <v>2.7507616186795127E-2</v>
      </c>
      <c r="D2920" s="25">
        <v>0.80259086511481215</v>
      </c>
    </row>
    <row r="2921" spans="1:4">
      <c r="A2921" s="17">
        <v>2919</v>
      </c>
      <c r="B2921" s="25">
        <v>7.9972602739726026</v>
      </c>
      <c r="C2921" s="90">
        <v>2.7507520545018819E-2</v>
      </c>
      <c r="D2921" s="25">
        <v>0.80253099530551819</v>
      </c>
    </row>
    <row r="2922" spans="1:4">
      <c r="A2922" s="17">
        <v>2920</v>
      </c>
      <c r="B2922" s="25">
        <v>8</v>
      </c>
      <c r="C2922" s="90">
        <v>2.7507424903242515E-2</v>
      </c>
      <c r="D2922" s="25">
        <v>0.80247113038279982</v>
      </c>
    </row>
    <row r="2923" spans="1:4">
      <c r="A2923" s="17">
        <v>2921</v>
      </c>
      <c r="B2923" s="25">
        <v>8.0027397260273965</v>
      </c>
      <c r="C2923" s="90">
        <v>2.7507329261466207E-2</v>
      </c>
      <c r="D2923" s="25">
        <v>0.80241127034622983</v>
      </c>
    </row>
    <row r="2924" spans="1:4">
      <c r="A2924" s="17">
        <v>2922</v>
      </c>
      <c r="B2924" s="25">
        <v>8.0054794520547947</v>
      </c>
      <c r="C2924" s="90">
        <v>2.7507233619689899E-2</v>
      </c>
      <c r="D2924" s="25">
        <v>0.802351415195381</v>
      </c>
    </row>
    <row r="2925" spans="1:4">
      <c r="A2925" s="17">
        <v>2923</v>
      </c>
      <c r="B2925" s="25">
        <v>8.0082191780821912</v>
      </c>
      <c r="C2925" s="90">
        <v>2.7507238798454119E-2</v>
      </c>
      <c r="D2925" s="25">
        <v>0.80229091716550527</v>
      </c>
    </row>
    <row r="2926" spans="1:4">
      <c r="A2926" s="17">
        <v>2924</v>
      </c>
      <c r="B2926" s="25">
        <v>8.0109589041095894</v>
      </c>
      <c r="C2926" s="90">
        <v>2.7507243977218335E-2</v>
      </c>
      <c r="D2926" s="25">
        <v>0.8022304236744715</v>
      </c>
    </row>
    <row r="2927" spans="1:4">
      <c r="A2927" s="17">
        <v>2925</v>
      </c>
      <c r="B2927" s="25">
        <v>8.0136986301369859</v>
      </c>
      <c r="C2927" s="90">
        <v>2.7507249155982554E-2</v>
      </c>
      <c r="D2927" s="25">
        <v>0.80216993472194098</v>
      </c>
    </row>
    <row r="2928" spans="1:4">
      <c r="A2928" s="17">
        <v>2926</v>
      </c>
      <c r="B2928" s="25">
        <v>8.0164383561643842</v>
      </c>
      <c r="C2928" s="90">
        <v>2.750725433474677E-2</v>
      </c>
      <c r="D2928" s="25">
        <v>0.80210945030757486</v>
      </c>
    </row>
    <row r="2929" spans="1:4">
      <c r="A2929" s="17">
        <v>2927</v>
      </c>
      <c r="B2929" s="25">
        <v>8.0191780821917806</v>
      </c>
      <c r="C2929" s="90">
        <v>2.750725951351099E-2</v>
      </c>
      <c r="D2929" s="25">
        <v>0.8020489704310344</v>
      </c>
    </row>
    <row r="2930" spans="1:4">
      <c r="A2930" s="17">
        <v>2928</v>
      </c>
      <c r="B2930" s="25">
        <v>8.0219178082191789</v>
      </c>
      <c r="C2930" s="90">
        <v>2.7507264692275206E-2</v>
      </c>
      <c r="D2930" s="25">
        <v>0.801988495091981</v>
      </c>
    </row>
    <row r="2931" spans="1:4">
      <c r="A2931" s="17">
        <v>2929</v>
      </c>
      <c r="B2931" s="25">
        <v>8.0246575342465754</v>
      </c>
      <c r="C2931" s="90">
        <v>2.7507269871039425E-2</v>
      </c>
      <c r="D2931" s="25">
        <v>0.80192802429007581</v>
      </c>
    </row>
    <row r="2932" spans="1:4">
      <c r="A2932" s="17">
        <v>2930</v>
      </c>
      <c r="B2932" s="25">
        <v>8.0273972602739718</v>
      </c>
      <c r="C2932" s="90">
        <v>2.7507275049803645E-2</v>
      </c>
      <c r="D2932" s="25">
        <v>0.80186755802498022</v>
      </c>
    </row>
    <row r="2933" spans="1:4">
      <c r="A2933" s="17">
        <v>2931</v>
      </c>
      <c r="B2933" s="25">
        <v>8.0301369863013701</v>
      </c>
      <c r="C2933" s="90">
        <v>2.7507280228567861E-2</v>
      </c>
      <c r="D2933" s="25">
        <v>0.80180709629635549</v>
      </c>
    </row>
    <row r="2934" spans="1:4">
      <c r="A2934" s="17">
        <v>2932</v>
      </c>
      <c r="B2934" s="25">
        <v>8.0328767123287665</v>
      </c>
      <c r="C2934" s="90">
        <v>2.7507285407332081E-2</v>
      </c>
      <c r="D2934" s="25">
        <v>0.80174663910386323</v>
      </c>
    </row>
    <row r="2935" spans="1:4">
      <c r="A2935" s="17">
        <v>2933</v>
      </c>
      <c r="B2935" s="25">
        <v>8.0356164383561648</v>
      </c>
      <c r="C2935" s="90">
        <v>2.7507290586096297E-2</v>
      </c>
      <c r="D2935" s="25">
        <v>0.80168618644716449</v>
      </c>
    </row>
    <row r="2936" spans="1:4">
      <c r="A2936" s="17">
        <v>2934</v>
      </c>
      <c r="B2936" s="25">
        <v>8.0383561643835613</v>
      </c>
      <c r="C2936" s="90">
        <v>2.7507295764860516E-2</v>
      </c>
      <c r="D2936" s="25">
        <v>0.8016257383259211</v>
      </c>
    </row>
    <row r="2937" spans="1:4">
      <c r="A2937" s="17">
        <v>2935</v>
      </c>
      <c r="B2937" s="25">
        <v>8.0410958904109595</v>
      </c>
      <c r="C2937" s="90">
        <v>2.7507300943624732E-2</v>
      </c>
      <c r="D2937" s="25">
        <v>0.80156529473979421</v>
      </c>
    </row>
    <row r="2938" spans="1:4">
      <c r="A2938" s="17">
        <v>2936</v>
      </c>
      <c r="B2938" s="25">
        <v>8.043835616438356</v>
      </c>
      <c r="C2938" s="90">
        <v>2.7507306122388952E-2</v>
      </c>
      <c r="D2938" s="25">
        <v>0.80150485568844532</v>
      </c>
    </row>
    <row r="2939" spans="1:4">
      <c r="A2939" s="17">
        <v>2937</v>
      </c>
      <c r="B2939" s="25">
        <v>8.0465753424657542</v>
      </c>
      <c r="C2939" s="90">
        <v>2.7507311301153168E-2</v>
      </c>
      <c r="D2939" s="25">
        <v>0.80144442117153614</v>
      </c>
    </row>
    <row r="2940" spans="1:4">
      <c r="A2940" s="17">
        <v>2938</v>
      </c>
      <c r="B2940" s="25">
        <v>8.0493150684931507</v>
      </c>
      <c r="C2940" s="90">
        <v>2.7507316479917387E-2</v>
      </c>
      <c r="D2940" s="25">
        <v>0.80138399118872794</v>
      </c>
    </row>
    <row r="2941" spans="1:4">
      <c r="A2941" s="17">
        <v>2939</v>
      </c>
      <c r="B2941" s="25">
        <v>8.0520547945205472</v>
      </c>
      <c r="C2941" s="90">
        <v>2.7507321658681607E-2</v>
      </c>
      <c r="D2941" s="25">
        <v>0.80132356573968244</v>
      </c>
    </row>
    <row r="2942" spans="1:4">
      <c r="A2942" s="17">
        <v>2940</v>
      </c>
      <c r="B2942" s="25">
        <v>8.0547945205479454</v>
      </c>
      <c r="C2942" s="90">
        <v>2.7507326837445823E-2</v>
      </c>
      <c r="D2942" s="25">
        <v>0.80126314482406125</v>
      </c>
    </row>
    <row r="2943" spans="1:4">
      <c r="A2943" s="17">
        <v>2941</v>
      </c>
      <c r="B2943" s="25">
        <v>8.0575342465753419</v>
      </c>
      <c r="C2943" s="90">
        <v>2.7507332016210043E-2</v>
      </c>
      <c r="D2943" s="25">
        <v>0.80120272844152574</v>
      </c>
    </row>
    <row r="2944" spans="1:4">
      <c r="A2944" s="17">
        <v>2942</v>
      </c>
      <c r="B2944" s="25">
        <v>8.0602739726027401</v>
      </c>
      <c r="C2944" s="90">
        <v>2.7507337194974259E-2</v>
      </c>
      <c r="D2944" s="25">
        <v>0.80114231659173785</v>
      </c>
    </row>
    <row r="2945" spans="1:4">
      <c r="A2945" s="17">
        <v>2943</v>
      </c>
      <c r="B2945" s="25">
        <v>8.0630136986301366</v>
      </c>
      <c r="C2945" s="90">
        <v>2.7507342373738478E-2</v>
      </c>
      <c r="D2945" s="25">
        <v>0.80108190927435896</v>
      </c>
    </row>
    <row r="2946" spans="1:4">
      <c r="A2946" s="17">
        <v>2944</v>
      </c>
      <c r="B2946" s="25">
        <v>8.0657534246575349</v>
      </c>
      <c r="C2946" s="90">
        <v>2.7507347552502694E-2</v>
      </c>
      <c r="D2946" s="25">
        <v>0.80102150648905091</v>
      </c>
    </row>
    <row r="2947" spans="1:4">
      <c r="A2947" s="17">
        <v>2945</v>
      </c>
      <c r="B2947" s="25">
        <v>8.0684931506849313</v>
      </c>
      <c r="C2947" s="90">
        <v>2.7507352731266914E-2</v>
      </c>
      <c r="D2947" s="25">
        <v>0.80096110823547528</v>
      </c>
    </row>
    <row r="2948" spans="1:4">
      <c r="A2948" s="17">
        <v>2946</v>
      </c>
      <c r="B2948" s="25">
        <v>8.0712328767123296</v>
      </c>
      <c r="C2948" s="90">
        <v>2.7507357910031133E-2</v>
      </c>
      <c r="D2948" s="25">
        <v>0.80090071451329392</v>
      </c>
    </row>
    <row r="2949" spans="1:4">
      <c r="A2949" s="17">
        <v>2947</v>
      </c>
      <c r="B2949" s="25">
        <v>8.0739726027397261</v>
      </c>
      <c r="C2949" s="90">
        <v>2.7507363088795349E-2</v>
      </c>
      <c r="D2949" s="25">
        <v>0.80084032532216853</v>
      </c>
    </row>
    <row r="2950" spans="1:4">
      <c r="A2950" s="17">
        <v>2948</v>
      </c>
      <c r="B2950" s="25">
        <v>8.0767123287671225</v>
      </c>
      <c r="C2950" s="90">
        <v>2.7507368267559569E-2</v>
      </c>
      <c r="D2950" s="25">
        <v>0.80077994066176095</v>
      </c>
    </row>
    <row r="2951" spans="1:4">
      <c r="A2951" s="17">
        <v>2949</v>
      </c>
      <c r="B2951" s="25">
        <v>8.0794520547945208</v>
      </c>
      <c r="C2951" s="90">
        <v>2.7507373446323785E-2</v>
      </c>
      <c r="D2951" s="25">
        <v>0.80071956053173288</v>
      </c>
    </row>
    <row r="2952" spans="1:4">
      <c r="A2952" s="17">
        <v>2950</v>
      </c>
      <c r="B2952" s="25">
        <v>8.0821917808219172</v>
      </c>
      <c r="C2952" s="90">
        <v>2.7507378625088005E-2</v>
      </c>
      <c r="D2952" s="25">
        <v>0.80065918493174626</v>
      </c>
    </row>
    <row r="2953" spans="1:4">
      <c r="A2953" s="17">
        <v>2951</v>
      </c>
      <c r="B2953" s="25">
        <v>8.0849315068493155</v>
      </c>
      <c r="C2953" s="90">
        <v>2.7507383803852221E-2</v>
      </c>
      <c r="D2953" s="25">
        <v>0.80059881386146281</v>
      </c>
    </row>
    <row r="2954" spans="1:4">
      <c r="A2954" s="17">
        <v>2952</v>
      </c>
      <c r="B2954" s="25">
        <v>8.087671232876712</v>
      </c>
      <c r="C2954" s="90">
        <v>2.750738898261644E-2</v>
      </c>
      <c r="D2954" s="25">
        <v>0.80053844732054447</v>
      </c>
    </row>
    <row r="2955" spans="1:4">
      <c r="A2955" s="17">
        <v>2953</v>
      </c>
      <c r="B2955" s="25">
        <v>8.0904109589041102</v>
      </c>
      <c r="C2955" s="90">
        <v>2.750739416138066E-2</v>
      </c>
      <c r="D2955" s="25">
        <v>0.80047808530865305</v>
      </c>
    </row>
    <row r="2956" spans="1:4">
      <c r="A2956" s="17">
        <v>2954</v>
      </c>
      <c r="B2956" s="25">
        <v>8.0931506849315067</v>
      </c>
      <c r="C2956" s="90">
        <v>2.7507399340144876E-2</v>
      </c>
      <c r="D2956" s="25">
        <v>0.80041772782545073</v>
      </c>
    </row>
    <row r="2957" spans="1:4">
      <c r="A2957" s="17">
        <v>2955</v>
      </c>
      <c r="B2957" s="25">
        <v>8.0958904109589049</v>
      </c>
      <c r="C2957" s="90">
        <v>2.7507404518909095E-2</v>
      </c>
      <c r="D2957" s="25">
        <v>0.80035737487059933</v>
      </c>
    </row>
    <row r="2958" spans="1:4">
      <c r="A2958" s="17">
        <v>2956</v>
      </c>
      <c r="B2958" s="25">
        <v>8.0986301369863014</v>
      </c>
      <c r="C2958" s="90">
        <v>2.7507409697673312E-2</v>
      </c>
      <c r="D2958" s="25">
        <v>0.80029702644376077</v>
      </c>
    </row>
    <row r="2959" spans="1:4">
      <c r="A2959" s="17">
        <v>2957</v>
      </c>
      <c r="B2959" s="25">
        <v>8.1013698630136979</v>
      </c>
      <c r="C2959" s="90">
        <v>2.7507414876437531E-2</v>
      </c>
      <c r="D2959" s="25">
        <v>0.80023668254459712</v>
      </c>
    </row>
    <row r="2960" spans="1:4">
      <c r="A2960" s="17">
        <v>2958</v>
      </c>
      <c r="B2960" s="25">
        <v>8.1041095890410961</v>
      </c>
      <c r="C2960" s="90">
        <v>2.7507420055201747E-2</v>
      </c>
      <c r="D2960" s="25">
        <v>0.80017634317277031</v>
      </c>
    </row>
    <row r="2961" spans="1:4">
      <c r="A2961" s="17">
        <v>2959</v>
      </c>
      <c r="B2961" s="25">
        <v>8.1068493150684926</v>
      </c>
      <c r="C2961" s="90">
        <v>2.7507425233965967E-2</v>
      </c>
      <c r="D2961" s="25">
        <v>0.8001160083279425</v>
      </c>
    </row>
    <row r="2962" spans="1:4">
      <c r="A2962" s="17">
        <v>2960</v>
      </c>
      <c r="B2962" s="25">
        <v>8.1095890410958908</v>
      </c>
      <c r="C2962" s="90">
        <v>2.7507430412730183E-2</v>
      </c>
      <c r="D2962" s="25">
        <v>0.80005567800977584</v>
      </c>
    </row>
    <row r="2963" spans="1:4">
      <c r="A2963" s="17">
        <v>2961</v>
      </c>
      <c r="B2963" s="25">
        <v>8.1123287671232873</v>
      </c>
      <c r="C2963" s="90">
        <v>2.7507435591494402E-2</v>
      </c>
      <c r="D2963" s="25">
        <v>0.79999535221793217</v>
      </c>
    </row>
    <row r="2964" spans="1:4">
      <c r="A2964" s="17">
        <v>2962</v>
      </c>
      <c r="B2964" s="25">
        <v>8.1150684931506856</v>
      </c>
      <c r="C2964" s="90">
        <v>2.7507440770258622E-2</v>
      </c>
      <c r="D2964" s="25">
        <v>0.79993503095207386</v>
      </c>
    </row>
    <row r="2965" spans="1:4">
      <c r="A2965" s="17">
        <v>2963</v>
      </c>
      <c r="B2965" s="25">
        <v>8.117808219178082</v>
      </c>
      <c r="C2965" s="90">
        <v>2.7507445949022838E-2</v>
      </c>
      <c r="D2965" s="25">
        <v>0.79987471421186307</v>
      </c>
    </row>
    <row r="2966" spans="1:4">
      <c r="A2966" s="17">
        <v>2964</v>
      </c>
      <c r="B2966" s="25">
        <v>8.1205479452054803</v>
      </c>
      <c r="C2966" s="90">
        <v>2.7507451127787057E-2</v>
      </c>
      <c r="D2966" s="25">
        <v>0.79981440199696185</v>
      </c>
    </row>
    <row r="2967" spans="1:4">
      <c r="A2967" s="17">
        <v>2965</v>
      </c>
      <c r="B2967" s="25">
        <v>8.1232876712328768</v>
      </c>
      <c r="C2967" s="90">
        <v>2.7507456306551274E-2</v>
      </c>
      <c r="D2967" s="25">
        <v>0.79975409430703237</v>
      </c>
    </row>
    <row r="2968" spans="1:4">
      <c r="A2968" s="17">
        <v>2966</v>
      </c>
      <c r="B2968" s="25">
        <v>8.1260273972602732</v>
      </c>
      <c r="C2968" s="90">
        <v>2.7507461485315493E-2</v>
      </c>
      <c r="D2968" s="25">
        <v>0.79969379114173711</v>
      </c>
    </row>
    <row r="2969" spans="1:4">
      <c r="A2969" s="17">
        <v>2967</v>
      </c>
      <c r="B2969" s="25">
        <v>8.1287671232876715</v>
      </c>
      <c r="C2969" s="90">
        <v>2.7507466664079709E-2</v>
      </c>
      <c r="D2969" s="25">
        <v>0.79963349250073801</v>
      </c>
    </row>
    <row r="2970" spans="1:4">
      <c r="A2970" s="17">
        <v>2968</v>
      </c>
      <c r="B2970" s="25">
        <v>8.131506849315068</v>
      </c>
      <c r="C2970" s="90">
        <v>2.7507471842843929E-2</v>
      </c>
      <c r="D2970" s="25">
        <v>0.79957319838369756</v>
      </c>
    </row>
    <row r="2971" spans="1:4">
      <c r="A2971" s="17">
        <v>2969</v>
      </c>
      <c r="B2971" s="25">
        <v>8.1342465753424662</v>
      </c>
      <c r="C2971" s="90">
        <v>2.7507477021608148E-2</v>
      </c>
      <c r="D2971" s="25">
        <v>0.79951290879027803</v>
      </c>
    </row>
    <row r="2972" spans="1:4">
      <c r="A2972" s="17">
        <v>2970</v>
      </c>
      <c r="B2972" s="25">
        <v>8.1369863013698627</v>
      </c>
      <c r="C2972" s="90">
        <v>2.7507482200372364E-2</v>
      </c>
      <c r="D2972" s="25">
        <v>0.7994526237201417</v>
      </c>
    </row>
    <row r="2973" spans="1:4">
      <c r="A2973" s="17">
        <v>2971</v>
      </c>
      <c r="B2973" s="25">
        <v>8.1397260273972609</v>
      </c>
      <c r="C2973" s="90">
        <v>2.7507487379136584E-2</v>
      </c>
      <c r="D2973" s="25">
        <v>0.79939234317295094</v>
      </c>
    </row>
    <row r="2974" spans="1:4">
      <c r="A2974" s="17">
        <v>2972</v>
      </c>
      <c r="B2974" s="25">
        <v>8.1424657534246574</v>
      </c>
      <c r="C2974" s="90">
        <v>2.75074925579008E-2</v>
      </c>
      <c r="D2974" s="25">
        <v>0.79933206714836824</v>
      </c>
    </row>
    <row r="2975" spans="1:4">
      <c r="A2975" s="17">
        <v>2973</v>
      </c>
      <c r="B2975" s="25">
        <v>8.1452054794520556</v>
      </c>
      <c r="C2975" s="90">
        <v>2.7507497736665019E-2</v>
      </c>
      <c r="D2975" s="25">
        <v>0.79927179564605577</v>
      </c>
    </row>
    <row r="2976" spans="1:4">
      <c r="A2976" s="17">
        <v>2974</v>
      </c>
      <c r="B2976" s="25">
        <v>8.1479452054794521</v>
      </c>
      <c r="C2976" s="90">
        <v>2.7507502915429236E-2</v>
      </c>
      <c r="D2976" s="25">
        <v>0.79921152866567624</v>
      </c>
    </row>
    <row r="2977" spans="1:4">
      <c r="A2977" s="17">
        <v>2975</v>
      </c>
      <c r="B2977" s="25">
        <v>8.1506849315068486</v>
      </c>
      <c r="C2977" s="90">
        <v>2.7507508094193455E-2</v>
      </c>
      <c r="D2977" s="25">
        <v>0.79915126620689192</v>
      </c>
    </row>
    <row r="2978" spans="1:4">
      <c r="A2978" s="17">
        <v>2976</v>
      </c>
      <c r="B2978" s="25">
        <v>8.1534246575342468</v>
      </c>
      <c r="C2978" s="90">
        <v>2.7507513272957675E-2</v>
      </c>
      <c r="D2978" s="25">
        <v>0.79909100826936519</v>
      </c>
    </row>
    <row r="2979" spans="1:4">
      <c r="A2979" s="17">
        <v>2977</v>
      </c>
      <c r="B2979" s="25">
        <v>8.1561643835616433</v>
      </c>
      <c r="C2979" s="90">
        <v>2.7507518451721891E-2</v>
      </c>
      <c r="D2979" s="25">
        <v>0.79903075485275887</v>
      </c>
    </row>
    <row r="2980" spans="1:4">
      <c r="A2980" s="17">
        <v>2978</v>
      </c>
      <c r="B2980" s="25">
        <v>8.1589041095890416</v>
      </c>
      <c r="C2980" s="90">
        <v>2.750752363048611E-2</v>
      </c>
      <c r="D2980" s="25">
        <v>0.79897050595673524</v>
      </c>
    </row>
    <row r="2981" spans="1:4">
      <c r="A2981" s="17">
        <v>2979</v>
      </c>
      <c r="B2981" s="25">
        <v>8.161643835616438</v>
      </c>
      <c r="C2981" s="90">
        <v>2.7507528809250326E-2</v>
      </c>
      <c r="D2981" s="25">
        <v>0.79891026158095702</v>
      </c>
    </row>
    <row r="2982" spans="1:4">
      <c r="A2982" s="17">
        <v>2980</v>
      </c>
      <c r="B2982" s="25">
        <v>8.1643835616438363</v>
      </c>
      <c r="C2982" s="90">
        <v>2.7507533988014546E-2</v>
      </c>
      <c r="D2982" s="25">
        <v>0.79885002172508668</v>
      </c>
    </row>
    <row r="2983" spans="1:4">
      <c r="A2983" s="17">
        <v>2981</v>
      </c>
      <c r="B2983" s="25">
        <v>8.1671232876712327</v>
      </c>
      <c r="C2983" s="90">
        <v>2.7507539166778762E-2</v>
      </c>
      <c r="D2983" s="25">
        <v>0.79878978638878684</v>
      </c>
    </row>
    <row r="2984" spans="1:4">
      <c r="A2984" s="17">
        <v>2982</v>
      </c>
      <c r="B2984" s="25">
        <v>8.169863013698631</v>
      </c>
      <c r="C2984" s="90">
        <v>2.7507544345542981E-2</v>
      </c>
      <c r="D2984" s="25">
        <v>0.7987295555717201</v>
      </c>
    </row>
    <row r="2985" spans="1:4">
      <c r="A2985" s="17">
        <v>2983</v>
      </c>
      <c r="B2985" s="25">
        <v>8.1726027397260275</v>
      </c>
      <c r="C2985" s="90">
        <v>2.7507549524307201E-2</v>
      </c>
      <c r="D2985" s="25">
        <v>0.79866932927354928</v>
      </c>
    </row>
    <row r="2986" spans="1:4">
      <c r="A2986" s="17">
        <v>2984</v>
      </c>
      <c r="B2986" s="25">
        <v>8.1753424657534239</v>
      </c>
      <c r="C2986" s="90">
        <v>2.7507554703071417E-2</v>
      </c>
      <c r="D2986" s="25">
        <v>0.79860910749393688</v>
      </c>
    </row>
    <row r="2987" spans="1:4">
      <c r="A2987" s="17">
        <v>2985</v>
      </c>
      <c r="B2987" s="25">
        <v>8.1780821917808222</v>
      </c>
      <c r="C2987" s="90">
        <v>2.7507559881835637E-2</v>
      </c>
      <c r="D2987" s="25">
        <v>0.79854889023254572</v>
      </c>
    </row>
    <row r="2988" spans="1:4">
      <c r="A2988" s="17">
        <v>2986</v>
      </c>
      <c r="B2988" s="25">
        <v>8.1808219178082187</v>
      </c>
      <c r="C2988" s="90">
        <v>2.7507565060599853E-2</v>
      </c>
      <c r="D2988" s="25">
        <v>0.7984886774890384</v>
      </c>
    </row>
    <row r="2989" spans="1:4">
      <c r="A2989" s="17">
        <v>2987</v>
      </c>
      <c r="B2989" s="25">
        <v>8.1835616438356169</v>
      </c>
      <c r="C2989" s="90">
        <v>2.7507570239364072E-2</v>
      </c>
      <c r="D2989" s="25">
        <v>0.79842846926307776</v>
      </c>
    </row>
    <row r="2990" spans="1:4">
      <c r="A2990" s="17">
        <v>2988</v>
      </c>
      <c r="B2990" s="25">
        <v>8.1863013698630134</v>
      </c>
      <c r="C2990" s="90">
        <v>2.7507575418128288E-2</v>
      </c>
      <c r="D2990" s="25">
        <v>0.79836826555432672</v>
      </c>
    </row>
    <row r="2991" spans="1:4">
      <c r="A2991" s="17">
        <v>2989</v>
      </c>
      <c r="B2991" s="25">
        <v>8.1890410958904116</v>
      </c>
      <c r="C2991" s="90">
        <v>2.7507580596892508E-2</v>
      </c>
      <c r="D2991" s="25">
        <v>0.79830806636244778</v>
      </c>
    </row>
    <row r="2992" spans="1:4">
      <c r="A2992" s="17">
        <v>2990</v>
      </c>
      <c r="B2992" s="25">
        <v>8.1917808219178081</v>
      </c>
      <c r="C2992" s="90">
        <v>2.7507585775656724E-2</v>
      </c>
      <c r="D2992" s="25">
        <v>0.79824787168710409</v>
      </c>
    </row>
    <row r="2993" spans="1:4">
      <c r="A2993" s="17">
        <v>2991</v>
      </c>
      <c r="B2993" s="25">
        <v>8.1945205479452063</v>
      </c>
      <c r="C2993" s="90">
        <v>2.7507590954420943E-2</v>
      </c>
      <c r="D2993" s="25">
        <v>0.79818768152795816</v>
      </c>
    </row>
    <row r="2994" spans="1:4">
      <c r="A2994" s="17">
        <v>2992</v>
      </c>
      <c r="B2994" s="25">
        <v>8.1972602739726028</v>
      </c>
      <c r="C2994" s="90">
        <v>2.7507596133185163E-2</v>
      </c>
      <c r="D2994" s="25">
        <v>0.79812749588467324</v>
      </c>
    </row>
    <row r="2995" spans="1:4">
      <c r="A2995" s="17">
        <v>2993</v>
      </c>
      <c r="B2995" s="25">
        <v>8.1999999999999993</v>
      </c>
      <c r="C2995" s="90">
        <v>2.7507601311949379E-2</v>
      </c>
      <c r="D2995" s="25">
        <v>0.79806731475691206</v>
      </c>
    </row>
    <row r="2996" spans="1:4">
      <c r="A2996" s="17">
        <v>2994</v>
      </c>
      <c r="B2996" s="25">
        <v>8.2027397260273975</v>
      </c>
      <c r="C2996" s="90">
        <v>2.7507606490713599E-2</v>
      </c>
      <c r="D2996" s="25">
        <v>0.79800713814433744</v>
      </c>
    </row>
    <row r="2997" spans="1:4">
      <c r="A2997" s="17">
        <v>2995</v>
      </c>
      <c r="B2997" s="25">
        <v>8.205479452054794</v>
      </c>
      <c r="C2997" s="90">
        <v>2.7507611669477815E-2</v>
      </c>
      <c r="D2997" s="25">
        <v>0.79794696604661264</v>
      </c>
    </row>
    <row r="2998" spans="1:4">
      <c r="A2998" s="17">
        <v>2996</v>
      </c>
      <c r="B2998" s="25">
        <v>8.2082191780821923</v>
      </c>
      <c r="C2998" s="90">
        <v>2.7507616848242034E-2</v>
      </c>
      <c r="D2998" s="25">
        <v>0.79788679846340027</v>
      </c>
    </row>
    <row r="2999" spans="1:4">
      <c r="A2999" s="17">
        <v>2997</v>
      </c>
      <c r="B2999" s="25">
        <v>8.2109589041095887</v>
      </c>
      <c r="C2999" s="90">
        <v>2.750762202700625E-2</v>
      </c>
      <c r="D2999" s="25">
        <v>0.7978266353943636</v>
      </c>
    </row>
    <row r="3000" spans="1:4">
      <c r="A3000" s="17">
        <v>2998</v>
      </c>
      <c r="B3000" s="25">
        <v>8.213698630136987</v>
      </c>
      <c r="C3000" s="90">
        <v>2.750762720577047E-2</v>
      </c>
      <c r="D3000" s="25">
        <v>0.79776647683916557</v>
      </c>
    </row>
    <row r="3001" spans="1:4">
      <c r="A3001" s="17">
        <v>2999</v>
      </c>
      <c r="B3001" s="25">
        <v>8.2164383561643834</v>
      </c>
      <c r="C3001" s="90">
        <v>2.7507632384534689E-2</v>
      </c>
      <c r="D3001" s="25">
        <v>0.79770632279746934</v>
      </c>
    </row>
    <row r="3002" spans="1:4">
      <c r="A3002" s="17">
        <v>3000</v>
      </c>
      <c r="B3002" s="25">
        <v>8.2191780821917817</v>
      </c>
      <c r="C3002" s="90">
        <v>2.7507637563298905E-2</v>
      </c>
      <c r="D3002" s="25">
        <v>0.79764617326893772</v>
      </c>
    </row>
    <row r="3003" spans="1:4">
      <c r="A3003" s="17">
        <v>3001</v>
      </c>
      <c r="B3003" s="25">
        <v>8.2219178082191782</v>
      </c>
      <c r="C3003" s="90">
        <v>2.7507642742063125E-2</v>
      </c>
      <c r="D3003" s="25">
        <v>0.7975860282532341</v>
      </c>
    </row>
    <row r="3004" spans="1:4">
      <c r="A3004" s="17">
        <v>3002</v>
      </c>
      <c r="B3004" s="25">
        <v>8.2246575342465746</v>
      </c>
      <c r="C3004" s="90">
        <v>2.7507647920827341E-2</v>
      </c>
      <c r="D3004" s="25">
        <v>0.79752588775002164</v>
      </c>
    </row>
    <row r="3005" spans="1:4">
      <c r="A3005" s="17">
        <v>3003</v>
      </c>
      <c r="B3005" s="25">
        <v>8.2273972602739729</v>
      </c>
      <c r="C3005" s="90">
        <v>2.7507653099591561E-2</v>
      </c>
      <c r="D3005" s="25">
        <v>0.79746575175896317</v>
      </c>
    </row>
    <row r="3006" spans="1:4">
      <c r="A3006" s="17">
        <v>3004</v>
      </c>
      <c r="B3006" s="25">
        <v>8.2301369863013694</v>
      </c>
      <c r="C3006" s="90">
        <v>2.7507658278355777E-2</v>
      </c>
      <c r="D3006" s="25">
        <v>0.79740562027972217</v>
      </c>
    </row>
    <row r="3007" spans="1:4">
      <c r="A3007" s="17">
        <v>3005</v>
      </c>
      <c r="B3007" s="25">
        <v>8.2328767123287676</v>
      </c>
      <c r="C3007" s="90">
        <v>2.7507663457119996E-2</v>
      </c>
      <c r="D3007" s="25">
        <v>0.79734549331196169</v>
      </c>
    </row>
    <row r="3008" spans="1:4">
      <c r="A3008" s="17">
        <v>3006</v>
      </c>
      <c r="B3008" s="25">
        <v>8.2356164383561641</v>
      </c>
      <c r="C3008" s="90">
        <v>2.7507668635884216E-2</v>
      </c>
      <c r="D3008" s="25">
        <v>0.79728537085534512</v>
      </c>
    </row>
    <row r="3009" spans="1:4">
      <c r="A3009" s="17">
        <v>3007</v>
      </c>
      <c r="B3009" s="25">
        <v>8.2383561643835623</v>
      </c>
      <c r="C3009" s="90">
        <v>2.7507673814648432E-2</v>
      </c>
      <c r="D3009" s="25">
        <v>0.7972252529095355</v>
      </c>
    </row>
    <row r="3010" spans="1:4">
      <c r="A3010" s="17">
        <v>3008</v>
      </c>
      <c r="B3010" s="25">
        <v>8.2410958904109588</v>
      </c>
      <c r="C3010" s="90">
        <v>2.7507678993412651E-2</v>
      </c>
      <c r="D3010" s="25">
        <v>0.79716513947419632</v>
      </c>
    </row>
    <row r="3011" spans="1:4">
      <c r="A3011" s="17">
        <v>3009</v>
      </c>
      <c r="B3011" s="25">
        <v>8.2438356164383571</v>
      </c>
      <c r="C3011" s="90">
        <v>2.7507684172176868E-2</v>
      </c>
      <c r="D3011" s="25">
        <v>0.79710503054899073</v>
      </c>
    </row>
    <row r="3012" spans="1:4">
      <c r="A3012" s="17">
        <v>3010</v>
      </c>
      <c r="B3012" s="25">
        <v>8.2465753424657535</v>
      </c>
      <c r="C3012" s="90">
        <v>2.7507689350941087E-2</v>
      </c>
      <c r="D3012" s="25">
        <v>0.79704492613358224</v>
      </c>
    </row>
    <row r="3013" spans="1:4">
      <c r="A3013" s="17">
        <v>3011</v>
      </c>
      <c r="B3013" s="25">
        <v>8.24931506849315</v>
      </c>
      <c r="C3013" s="90">
        <v>2.7507694529705303E-2</v>
      </c>
      <c r="D3013" s="25">
        <v>0.796984826227634</v>
      </c>
    </row>
    <row r="3014" spans="1:4">
      <c r="A3014" s="17">
        <v>3012</v>
      </c>
      <c r="B3014" s="25">
        <v>8.2520547945205482</v>
      </c>
      <c r="C3014" s="90">
        <v>2.7507699708469523E-2</v>
      </c>
      <c r="D3014" s="25">
        <v>0.7969247308308095</v>
      </c>
    </row>
    <row r="3015" spans="1:4">
      <c r="A3015" s="17">
        <v>3013</v>
      </c>
      <c r="B3015" s="25">
        <v>8.2547945205479447</v>
      </c>
      <c r="C3015" s="90">
        <v>2.7507704887233739E-2</v>
      </c>
      <c r="D3015" s="25">
        <v>0.79686463994277212</v>
      </c>
    </row>
    <row r="3016" spans="1:4">
      <c r="A3016" s="17">
        <v>3014</v>
      </c>
      <c r="B3016" s="25">
        <v>8.257534246575343</v>
      </c>
      <c r="C3016" s="90">
        <v>2.7507710065997958E-2</v>
      </c>
      <c r="D3016" s="25">
        <v>0.79680455356318536</v>
      </c>
    </row>
    <row r="3017" spans="1:4">
      <c r="A3017" s="17">
        <v>3015</v>
      </c>
      <c r="B3017" s="25">
        <v>8.2602739726027394</v>
      </c>
      <c r="C3017" s="90">
        <v>2.7507715244762178E-2</v>
      </c>
      <c r="D3017" s="25">
        <v>0.79674447169171259</v>
      </c>
    </row>
    <row r="3018" spans="1:4">
      <c r="A3018" s="17">
        <v>3016</v>
      </c>
      <c r="B3018" s="25">
        <v>8.2630136986301377</v>
      </c>
      <c r="C3018" s="90">
        <v>2.7507720423526394E-2</v>
      </c>
      <c r="D3018" s="25">
        <v>0.7966843943280173</v>
      </c>
    </row>
    <row r="3019" spans="1:4">
      <c r="A3019" s="17">
        <v>3017</v>
      </c>
      <c r="B3019" s="25">
        <v>8.2657534246575342</v>
      </c>
      <c r="C3019" s="90">
        <v>2.7507725602290613E-2</v>
      </c>
      <c r="D3019" s="25">
        <v>0.7966243214717631</v>
      </c>
    </row>
    <row r="3020" spans="1:4">
      <c r="A3020" s="17">
        <v>3018</v>
      </c>
      <c r="B3020" s="25">
        <v>8.2684931506849306</v>
      </c>
      <c r="C3020" s="90">
        <v>2.750773078105483E-2</v>
      </c>
      <c r="D3020" s="25">
        <v>0.79656425312261336</v>
      </c>
    </row>
    <row r="3021" spans="1:4">
      <c r="A3021" s="17">
        <v>3019</v>
      </c>
      <c r="B3021" s="25">
        <v>8.2712328767123289</v>
      </c>
      <c r="C3021" s="90">
        <v>2.7507735959819049E-2</v>
      </c>
      <c r="D3021" s="25">
        <v>0.79650418928023181</v>
      </c>
    </row>
    <row r="3022" spans="1:4">
      <c r="A3022" s="17">
        <v>3020</v>
      </c>
      <c r="B3022" s="25">
        <v>8.2739726027397253</v>
      </c>
      <c r="C3022" s="90">
        <v>2.7507741138583265E-2</v>
      </c>
      <c r="D3022" s="25">
        <v>0.79644412994428193</v>
      </c>
    </row>
    <row r="3023" spans="1:4">
      <c r="A3023" s="17">
        <v>3021</v>
      </c>
      <c r="B3023" s="25">
        <v>8.2767123287671236</v>
      </c>
      <c r="C3023" s="90">
        <v>2.7507746317347485E-2</v>
      </c>
      <c r="D3023" s="25">
        <v>0.79638407511442721</v>
      </c>
    </row>
    <row r="3024" spans="1:4">
      <c r="A3024" s="17">
        <v>3022</v>
      </c>
      <c r="B3024" s="25">
        <v>8.2794520547945201</v>
      </c>
      <c r="C3024" s="90">
        <v>2.7507751496111704E-2</v>
      </c>
      <c r="D3024" s="25">
        <v>0.7963240247903316</v>
      </c>
    </row>
    <row r="3025" spans="1:4">
      <c r="A3025" s="17">
        <v>3023</v>
      </c>
      <c r="B3025" s="25">
        <v>8.2821917808219183</v>
      </c>
      <c r="C3025" s="90">
        <v>2.750775667487592E-2</v>
      </c>
      <c r="D3025" s="25">
        <v>0.79626397897165846</v>
      </c>
    </row>
    <row r="3026" spans="1:4">
      <c r="A3026" s="17">
        <v>3024</v>
      </c>
      <c r="B3026" s="25">
        <v>8.2849315068493148</v>
      </c>
      <c r="C3026" s="90">
        <v>2.750776185364014E-2</v>
      </c>
      <c r="D3026" s="25">
        <v>0.79620393765807163</v>
      </c>
    </row>
    <row r="3027" spans="1:4">
      <c r="A3027" s="17">
        <v>3025</v>
      </c>
      <c r="B3027" s="25">
        <v>8.287671232876713</v>
      </c>
      <c r="C3027" s="90">
        <v>2.7507767032404356E-2</v>
      </c>
      <c r="D3027" s="25">
        <v>0.7961439008492347</v>
      </c>
    </row>
    <row r="3028" spans="1:4">
      <c r="A3028" s="17">
        <v>3026</v>
      </c>
      <c r="B3028" s="25">
        <v>8.2904109589041095</v>
      </c>
      <c r="C3028" s="90">
        <v>2.7507772211168575E-2</v>
      </c>
      <c r="D3028" s="25">
        <v>0.7960838685448115</v>
      </c>
    </row>
    <row r="3029" spans="1:4">
      <c r="A3029" s="17">
        <v>3027</v>
      </c>
      <c r="B3029" s="25">
        <v>8.293150684931506</v>
      </c>
      <c r="C3029" s="90">
        <v>2.7507777389932792E-2</v>
      </c>
      <c r="D3029" s="25">
        <v>0.79602384074446586</v>
      </c>
    </row>
    <row r="3030" spans="1:4">
      <c r="A3030" s="17">
        <v>3028</v>
      </c>
      <c r="B3030" s="25">
        <v>8.2958904109589042</v>
      </c>
      <c r="C3030" s="90">
        <v>2.7507782568697011E-2</v>
      </c>
      <c r="D3030" s="25">
        <v>0.79596381744786127</v>
      </c>
    </row>
    <row r="3031" spans="1:4">
      <c r="A3031" s="17">
        <v>3029</v>
      </c>
      <c r="B3031" s="25">
        <v>8.2986301369863007</v>
      </c>
      <c r="C3031" s="90">
        <v>2.7507787747461231E-2</v>
      </c>
      <c r="D3031" s="25">
        <v>0.79590379865466188</v>
      </c>
    </row>
    <row r="3032" spans="1:4">
      <c r="A3032" s="17">
        <v>3030</v>
      </c>
      <c r="B3032" s="25">
        <v>8.3013698630136989</v>
      </c>
      <c r="C3032" s="90">
        <v>2.7507792926225447E-2</v>
      </c>
      <c r="D3032" s="25">
        <v>0.79584378436453129</v>
      </c>
    </row>
    <row r="3033" spans="1:4">
      <c r="A3033" s="17">
        <v>3031</v>
      </c>
      <c r="B3033" s="25">
        <v>8.3041095890410954</v>
      </c>
      <c r="C3033" s="90">
        <v>2.7507798104989666E-2</v>
      </c>
      <c r="D3033" s="25">
        <v>0.79578377457713345</v>
      </c>
    </row>
    <row r="3034" spans="1:4">
      <c r="A3034" s="17">
        <v>3032</v>
      </c>
      <c r="B3034" s="25">
        <v>8.3068493150684937</v>
      </c>
      <c r="C3034" s="90">
        <v>2.7507803283753882E-2</v>
      </c>
      <c r="D3034" s="25">
        <v>0.79572376929213229</v>
      </c>
    </row>
    <row r="3035" spans="1:4">
      <c r="A3035" s="17">
        <v>3033</v>
      </c>
      <c r="B3035" s="25">
        <v>8.3095890410958901</v>
      </c>
      <c r="C3035" s="90">
        <v>2.7507808462518102E-2</v>
      </c>
      <c r="D3035" s="25">
        <v>0.79566376850919163</v>
      </c>
    </row>
    <row r="3036" spans="1:4">
      <c r="A3036" s="17">
        <v>3034</v>
      </c>
      <c r="B3036" s="25">
        <v>8.3123287671232884</v>
      </c>
      <c r="C3036" s="90">
        <v>2.7507813641282318E-2</v>
      </c>
      <c r="D3036" s="25">
        <v>0.79560377222797529</v>
      </c>
    </row>
    <row r="3037" spans="1:4">
      <c r="A3037" s="17">
        <v>3035</v>
      </c>
      <c r="B3037" s="25">
        <v>8.3150684931506849</v>
      </c>
      <c r="C3037" s="90">
        <v>2.7507818820046537E-2</v>
      </c>
      <c r="D3037" s="25">
        <v>0.79554378044814755</v>
      </c>
    </row>
    <row r="3038" spans="1:4">
      <c r="A3038" s="17">
        <v>3036</v>
      </c>
      <c r="B3038" s="25">
        <v>8.3178082191780813</v>
      </c>
      <c r="C3038" s="90">
        <v>2.7507823998810754E-2</v>
      </c>
      <c r="D3038" s="25">
        <v>0.79548379316937212</v>
      </c>
    </row>
    <row r="3039" spans="1:4">
      <c r="A3039" s="17">
        <v>3037</v>
      </c>
      <c r="B3039" s="25">
        <v>8.3205479452054796</v>
      </c>
      <c r="C3039" s="90">
        <v>2.7507829177574973E-2</v>
      </c>
      <c r="D3039" s="25">
        <v>0.79542381039131305</v>
      </c>
    </row>
    <row r="3040" spans="1:4">
      <c r="A3040" s="17">
        <v>3038</v>
      </c>
      <c r="B3040" s="25">
        <v>8.3232876712328761</v>
      </c>
      <c r="C3040" s="90">
        <v>2.7507834356339193E-2</v>
      </c>
      <c r="D3040" s="25">
        <v>0.79536383211363448</v>
      </c>
    </row>
    <row r="3041" spans="1:4">
      <c r="A3041" s="17">
        <v>3039</v>
      </c>
      <c r="B3041" s="25">
        <v>8.3260273972602743</v>
      </c>
      <c r="C3041" s="90">
        <v>2.7507839535103409E-2</v>
      </c>
      <c r="D3041" s="25">
        <v>0.79530385833600037</v>
      </c>
    </row>
    <row r="3042" spans="1:4">
      <c r="A3042" s="17">
        <v>3040</v>
      </c>
      <c r="B3042" s="25">
        <v>8.3287671232876708</v>
      </c>
      <c r="C3042" s="90">
        <v>2.7507844713867628E-2</v>
      </c>
      <c r="D3042" s="25">
        <v>0.79524388905807486</v>
      </c>
    </row>
    <row r="3043" spans="1:4">
      <c r="A3043" s="17">
        <v>3041</v>
      </c>
      <c r="B3043" s="25">
        <v>8.331506849315069</v>
      </c>
      <c r="C3043" s="90">
        <v>2.7507849892631844E-2</v>
      </c>
      <c r="D3043" s="25">
        <v>0.79518392427952189</v>
      </c>
    </row>
    <row r="3044" spans="1:4">
      <c r="A3044" s="17">
        <v>3042</v>
      </c>
      <c r="B3044" s="25">
        <v>8.3342465753424655</v>
      </c>
      <c r="C3044" s="90">
        <v>2.7507855071396064E-2</v>
      </c>
      <c r="D3044" s="25">
        <v>0.79512396400000585</v>
      </c>
    </row>
    <row r="3045" spans="1:4">
      <c r="A3045" s="17">
        <v>3043</v>
      </c>
      <c r="B3045" s="25">
        <v>8.3369863013698637</v>
      </c>
      <c r="C3045" s="90">
        <v>2.750786025016028E-2</v>
      </c>
      <c r="D3045" s="25">
        <v>0.79506400821919077</v>
      </c>
    </row>
    <row r="3046" spans="1:4">
      <c r="A3046" s="17">
        <v>3044</v>
      </c>
      <c r="B3046" s="25">
        <v>8.3397260273972602</v>
      </c>
      <c r="C3046" s="90">
        <v>2.7507865428924499E-2</v>
      </c>
      <c r="D3046" s="25">
        <v>0.79500405693674081</v>
      </c>
    </row>
    <row r="3047" spans="1:4">
      <c r="A3047" s="17">
        <v>3045</v>
      </c>
      <c r="B3047" s="25">
        <v>8.3424657534246567</v>
      </c>
      <c r="C3047" s="90">
        <v>2.7507870607688719E-2</v>
      </c>
      <c r="D3047" s="25">
        <v>0.79494411015232025</v>
      </c>
    </row>
    <row r="3048" spans="1:4">
      <c r="A3048" s="17">
        <v>3046</v>
      </c>
      <c r="B3048" s="25">
        <v>8.3452054794520549</v>
      </c>
      <c r="C3048" s="90">
        <v>2.7507875786452935E-2</v>
      </c>
      <c r="D3048" s="25">
        <v>0.79488416786559313</v>
      </c>
    </row>
    <row r="3049" spans="1:4">
      <c r="A3049" s="17">
        <v>3047</v>
      </c>
      <c r="B3049" s="25">
        <v>8.3479452054794514</v>
      </c>
      <c r="C3049" s="90">
        <v>2.7507880965217155E-2</v>
      </c>
      <c r="D3049" s="25">
        <v>0.79482423007622405</v>
      </c>
    </row>
    <row r="3050" spans="1:4">
      <c r="A3050" s="17">
        <v>3048</v>
      </c>
      <c r="B3050" s="25">
        <v>8.3506849315068497</v>
      </c>
      <c r="C3050" s="90">
        <v>2.7507886143981371E-2</v>
      </c>
      <c r="D3050" s="25">
        <v>0.79476429678387694</v>
      </c>
    </row>
    <row r="3051" spans="1:4">
      <c r="A3051" s="17">
        <v>3049</v>
      </c>
      <c r="B3051" s="25">
        <v>8.3534246575342461</v>
      </c>
      <c r="C3051" s="90">
        <v>2.750789132274559E-2</v>
      </c>
      <c r="D3051" s="25">
        <v>0.79470436798821631</v>
      </c>
    </row>
    <row r="3052" spans="1:4">
      <c r="A3052" s="17">
        <v>3050</v>
      </c>
      <c r="B3052" s="25">
        <v>8.3561643835616444</v>
      </c>
      <c r="C3052" s="90">
        <v>2.7507896501509806E-2</v>
      </c>
      <c r="D3052" s="25">
        <v>0.79464444368890641</v>
      </c>
    </row>
    <row r="3053" spans="1:4">
      <c r="A3053" s="17">
        <v>3051</v>
      </c>
      <c r="B3053" s="25">
        <v>8.3589041095890408</v>
      </c>
      <c r="C3053" s="90">
        <v>2.7507901680274026E-2</v>
      </c>
      <c r="D3053" s="25">
        <v>0.79458452388561163</v>
      </c>
    </row>
    <row r="3054" spans="1:4">
      <c r="A3054" s="17">
        <v>3052</v>
      </c>
      <c r="B3054" s="25">
        <v>8.3616438356164391</v>
      </c>
      <c r="C3054" s="90">
        <v>2.7507906859038245E-2</v>
      </c>
      <c r="D3054" s="25">
        <v>0.79452460857799623</v>
      </c>
    </row>
    <row r="3055" spans="1:4">
      <c r="A3055" s="17">
        <v>3053</v>
      </c>
      <c r="B3055" s="25">
        <v>8.3643835616438356</v>
      </c>
      <c r="C3055" s="90">
        <v>2.7507912037802461E-2</v>
      </c>
      <c r="D3055" s="25">
        <v>0.79446469776572493</v>
      </c>
    </row>
    <row r="3056" spans="1:4">
      <c r="A3056" s="17">
        <v>3054</v>
      </c>
      <c r="B3056" s="25">
        <v>8.367123287671232</v>
      </c>
      <c r="C3056" s="90">
        <v>2.7507917216566681E-2</v>
      </c>
      <c r="D3056" s="25">
        <v>0.79440479144846177</v>
      </c>
    </row>
    <row r="3057" spans="1:4">
      <c r="A3057" s="17">
        <v>3055</v>
      </c>
      <c r="B3057" s="25">
        <v>8.3698630136986303</v>
      </c>
      <c r="C3057" s="90">
        <v>2.7507922395330897E-2</v>
      </c>
      <c r="D3057" s="25">
        <v>0.79434488962587146</v>
      </c>
    </row>
    <row r="3058" spans="1:4">
      <c r="A3058" s="17">
        <v>3056</v>
      </c>
      <c r="B3058" s="25">
        <v>8.3726027397260268</v>
      </c>
      <c r="C3058" s="90">
        <v>2.7507927574095117E-2</v>
      </c>
      <c r="D3058" s="25">
        <v>0.79428499229761851</v>
      </c>
    </row>
    <row r="3059" spans="1:4">
      <c r="A3059" s="17">
        <v>3057</v>
      </c>
      <c r="B3059" s="25">
        <v>8.375342465753425</v>
      </c>
      <c r="C3059" s="90">
        <v>2.7507932752859333E-2</v>
      </c>
      <c r="D3059" s="25">
        <v>0.79422509946336717</v>
      </c>
    </row>
    <row r="3060" spans="1:4">
      <c r="A3060" s="17">
        <v>3058</v>
      </c>
      <c r="B3060" s="25">
        <v>8.3780821917808215</v>
      </c>
      <c r="C3060" s="90">
        <v>2.7507937931623552E-2</v>
      </c>
      <c r="D3060" s="25">
        <v>0.79416521112278227</v>
      </c>
    </row>
    <row r="3061" spans="1:4">
      <c r="A3061" s="17">
        <v>3059</v>
      </c>
      <c r="B3061" s="25">
        <v>8.3808219178082197</v>
      </c>
      <c r="C3061" s="90">
        <v>2.7507943110387768E-2</v>
      </c>
      <c r="D3061" s="25">
        <v>0.79410532727552807</v>
      </c>
    </row>
    <row r="3062" spans="1:4">
      <c r="A3062" s="17">
        <v>3060</v>
      </c>
      <c r="B3062" s="25">
        <v>8.3835616438356162</v>
      </c>
      <c r="C3062" s="90">
        <v>2.7507948289151988E-2</v>
      </c>
      <c r="D3062" s="25">
        <v>0.79404544792126941</v>
      </c>
    </row>
    <row r="3063" spans="1:4">
      <c r="A3063" s="17">
        <v>3061</v>
      </c>
      <c r="B3063" s="25">
        <v>8.3863013698630144</v>
      </c>
      <c r="C3063" s="90">
        <v>2.7507953467916207E-2</v>
      </c>
      <c r="D3063" s="25">
        <v>0.79398557305967077</v>
      </c>
    </row>
    <row r="3064" spans="1:4">
      <c r="A3064" s="17">
        <v>3062</v>
      </c>
      <c r="B3064" s="25">
        <v>8.3890410958904109</v>
      </c>
      <c r="C3064" s="90">
        <v>2.7507958646680424E-2</v>
      </c>
      <c r="D3064" s="25">
        <v>0.79392570269039675</v>
      </c>
    </row>
    <row r="3065" spans="1:4">
      <c r="A3065" s="17">
        <v>3063</v>
      </c>
      <c r="B3065" s="25">
        <v>8.3917808219178074</v>
      </c>
      <c r="C3065" s="90">
        <v>2.7507963825444643E-2</v>
      </c>
      <c r="D3065" s="25">
        <v>0.79386583681311207</v>
      </c>
    </row>
    <row r="3066" spans="1:4">
      <c r="A3066" s="17">
        <v>3064</v>
      </c>
      <c r="B3066" s="25">
        <v>8.3945205479452056</v>
      </c>
      <c r="C3066" s="90">
        <v>2.7507969004208859E-2</v>
      </c>
      <c r="D3066" s="25">
        <v>0.79380597542748144</v>
      </c>
    </row>
    <row r="3067" spans="1:4">
      <c r="A3067" s="17">
        <v>3065</v>
      </c>
      <c r="B3067" s="25">
        <v>8.3972602739726021</v>
      </c>
      <c r="C3067" s="90">
        <v>2.7507974182973079E-2</v>
      </c>
      <c r="D3067" s="25">
        <v>0.79374611853316945</v>
      </c>
    </row>
    <row r="3068" spans="1:4">
      <c r="A3068" s="17">
        <v>3066</v>
      </c>
      <c r="B3068" s="25">
        <v>8.4</v>
      </c>
      <c r="C3068" s="90">
        <v>2.7507979361737295E-2</v>
      </c>
      <c r="D3068" s="25">
        <v>0.79368626612984094</v>
      </c>
    </row>
    <row r="3069" spans="1:4">
      <c r="A3069" s="17">
        <v>3067</v>
      </c>
      <c r="B3069" s="25">
        <v>8.4027397260273968</v>
      </c>
      <c r="C3069" s="90">
        <v>2.7507984540501514E-2</v>
      </c>
      <c r="D3069" s="25">
        <v>0.79362641821716062</v>
      </c>
    </row>
    <row r="3070" spans="1:4">
      <c r="A3070" s="17">
        <v>3068</v>
      </c>
      <c r="B3070" s="25">
        <v>8.4054794520547951</v>
      </c>
      <c r="C3070" s="90">
        <v>2.7507989719265734E-2</v>
      </c>
      <c r="D3070" s="25">
        <v>0.7935665747947932</v>
      </c>
    </row>
    <row r="3071" spans="1:4">
      <c r="A3071" s="17">
        <v>3069</v>
      </c>
      <c r="B3071" s="25">
        <v>8.4082191780821915</v>
      </c>
      <c r="C3071" s="90">
        <v>2.750799489802995E-2</v>
      </c>
      <c r="D3071" s="25">
        <v>0.79350673586240361</v>
      </c>
    </row>
    <row r="3072" spans="1:4">
      <c r="A3072" s="17">
        <v>3070</v>
      </c>
      <c r="B3072" s="25">
        <v>8.4109589041095898</v>
      </c>
      <c r="C3072" s="90">
        <v>2.7508000076794169E-2</v>
      </c>
      <c r="D3072" s="25">
        <v>0.79344690141965657</v>
      </c>
    </row>
    <row r="3073" spans="1:4">
      <c r="A3073" s="17">
        <v>3071</v>
      </c>
      <c r="B3073" s="25">
        <v>8.4136986301369863</v>
      </c>
      <c r="C3073" s="90">
        <v>2.7508005255558386E-2</v>
      </c>
      <c r="D3073" s="25">
        <v>0.79338707146621701</v>
      </c>
    </row>
    <row r="3074" spans="1:4">
      <c r="A3074" s="17">
        <v>3072</v>
      </c>
      <c r="B3074" s="25">
        <v>8.4164383561643827</v>
      </c>
      <c r="C3074" s="90">
        <v>2.7508010434322605E-2</v>
      </c>
      <c r="D3074" s="25">
        <v>0.79332724600174986</v>
      </c>
    </row>
    <row r="3075" spans="1:4">
      <c r="A3075" s="17">
        <v>3073</v>
      </c>
      <c r="B3075" s="25">
        <v>8.419178082191781</v>
      </c>
      <c r="C3075" s="90">
        <v>2.7508015613086821E-2</v>
      </c>
      <c r="D3075" s="25">
        <v>0.79326742502591985</v>
      </c>
    </row>
    <row r="3076" spans="1:4">
      <c r="A3076" s="17">
        <v>3074</v>
      </c>
      <c r="B3076" s="25">
        <v>8.4219178082191775</v>
      </c>
      <c r="C3076" s="90">
        <v>2.7508020791851041E-2</v>
      </c>
      <c r="D3076" s="25">
        <v>0.79320760853839201</v>
      </c>
    </row>
    <row r="3077" spans="1:4">
      <c r="A3077" s="17">
        <v>3075</v>
      </c>
      <c r="B3077" s="25">
        <v>8.4246575342465757</v>
      </c>
      <c r="C3077" s="90">
        <v>2.750802597061526E-2</v>
      </c>
      <c r="D3077" s="25">
        <v>0.79314779653883127</v>
      </c>
    </row>
    <row r="3078" spans="1:4">
      <c r="A3078" s="17">
        <v>3076</v>
      </c>
      <c r="B3078" s="25">
        <v>8.4273972602739722</v>
      </c>
      <c r="C3078" s="90">
        <v>2.7508031149379476E-2</v>
      </c>
      <c r="D3078" s="25">
        <v>0.7930879890269027</v>
      </c>
    </row>
    <row r="3079" spans="1:4">
      <c r="A3079" s="17">
        <v>3077</v>
      </c>
      <c r="B3079" s="25">
        <v>8.4301369863013704</v>
      </c>
      <c r="C3079" s="90">
        <v>2.7508036328143696E-2</v>
      </c>
      <c r="D3079" s="25">
        <v>0.79302818600227121</v>
      </c>
    </row>
    <row r="3080" spans="1:4">
      <c r="A3080" s="17">
        <v>3078</v>
      </c>
      <c r="B3080" s="25">
        <v>8.4328767123287669</v>
      </c>
      <c r="C3080" s="90">
        <v>2.7508041506907912E-2</v>
      </c>
      <c r="D3080" s="25">
        <v>0.79296838746460185</v>
      </c>
    </row>
    <row r="3081" spans="1:4">
      <c r="A3081" s="17">
        <v>3079</v>
      </c>
      <c r="B3081" s="25">
        <v>8.4356164383561651</v>
      </c>
      <c r="C3081" s="90">
        <v>2.7508046685672131E-2</v>
      </c>
      <c r="D3081" s="25">
        <v>0.79290859341355957</v>
      </c>
    </row>
    <row r="3082" spans="1:4">
      <c r="A3082" s="17">
        <v>3080</v>
      </c>
      <c r="B3082" s="25">
        <v>8.4383561643835616</v>
      </c>
      <c r="C3082" s="90">
        <v>2.7508051864436348E-2</v>
      </c>
      <c r="D3082" s="25">
        <v>0.79284880384880974</v>
      </c>
    </row>
    <row r="3083" spans="1:4">
      <c r="A3083" s="17">
        <v>3081</v>
      </c>
      <c r="B3083" s="25">
        <v>8.4410958904109581</v>
      </c>
      <c r="C3083" s="90">
        <v>2.7508057043200567E-2</v>
      </c>
      <c r="D3083" s="25">
        <v>0.79278901877001717</v>
      </c>
    </row>
    <row r="3084" spans="1:4">
      <c r="A3084" s="17">
        <v>3082</v>
      </c>
      <c r="B3084" s="25">
        <v>8.4438356164383563</v>
      </c>
      <c r="C3084" s="90">
        <v>2.7508062221964783E-2</v>
      </c>
      <c r="D3084" s="25">
        <v>0.79272923817684704</v>
      </c>
    </row>
    <row r="3085" spans="1:4">
      <c r="A3085" s="17">
        <v>3083</v>
      </c>
      <c r="B3085" s="25">
        <v>8.4465753424657528</v>
      </c>
      <c r="C3085" s="90">
        <v>2.7508067400729003E-2</v>
      </c>
      <c r="D3085" s="25">
        <v>0.7926694620689646</v>
      </c>
    </row>
    <row r="3086" spans="1:4">
      <c r="A3086" s="17">
        <v>3084</v>
      </c>
      <c r="B3086" s="25">
        <v>8.4493150684931511</v>
      </c>
      <c r="C3086" s="90">
        <v>2.7508072579493222E-2</v>
      </c>
      <c r="D3086" s="25">
        <v>0.79260969044603491</v>
      </c>
    </row>
    <row r="3087" spans="1:4">
      <c r="A3087" s="17">
        <v>3085</v>
      </c>
      <c r="B3087" s="25">
        <v>8.4520547945205475</v>
      </c>
      <c r="C3087" s="90">
        <v>2.7508077758257438E-2</v>
      </c>
      <c r="D3087" s="25">
        <v>0.79254992330772334</v>
      </c>
    </row>
    <row r="3088" spans="1:4">
      <c r="A3088" s="17">
        <v>3086</v>
      </c>
      <c r="B3088" s="25">
        <v>8.4547945205479458</v>
      </c>
      <c r="C3088" s="90">
        <v>2.7508082937021658E-2</v>
      </c>
      <c r="D3088" s="25">
        <v>0.79249016065369493</v>
      </c>
    </row>
    <row r="3089" spans="1:4">
      <c r="A3089" s="17">
        <v>3087</v>
      </c>
      <c r="B3089" s="25">
        <v>8.4575342465753423</v>
      </c>
      <c r="C3089" s="90">
        <v>2.7508088115785874E-2</v>
      </c>
      <c r="D3089" s="25">
        <v>0.79243040248361507</v>
      </c>
    </row>
    <row r="3090" spans="1:4">
      <c r="A3090" s="17">
        <v>3088</v>
      </c>
      <c r="B3090" s="25">
        <v>8.4602739726027405</v>
      </c>
      <c r="C3090" s="90">
        <v>2.7508093294550093E-2</v>
      </c>
      <c r="D3090" s="25">
        <v>0.79237064879714902</v>
      </c>
    </row>
    <row r="3091" spans="1:4">
      <c r="A3091" s="17">
        <v>3089</v>
      </c>
      <c r="B3091" s="25">
        <v>8.463013698630137</v>
      </c>
      <c r="C3091" s="90">
        <v>2.750809847331431E-2</v>
      </c>
      <c r="D3091" s="25">
        <v>0.79231089959396195</v>
      </c>
    </row>
    <row r="3092" spans="1:4">
      <c r="A3092" s="17">
        <v>3090</v>
      </c>
      <c r="B3092" s="25">
        <v>8.4657534246575334</v>
      </c>
      <c r="C3092" s="90">
        <v>2.7508103652078529E-2</v>
      </c>
      <c r="D3092" s="25">
        <v>0.79225115487371933</v>
      </c>
    </row>
    <row r="3093" spans="1:4">
      <c r="A3093" s="17">
        <v>3091</v>
      </c>
      <c r="B3093" s="25">
        <v>8.4684931506849317</v>
      </c>
      <c r="C3093" s="90">
        <v>2.7508108830842749E-2</v>
      </c>
      <c r="D3093" s="25">
        <v>0.79219141463608644</v>
      </c>
    </row>
    <row r="3094" spans="1:4">
      <c r="A3094" s="17">
        <v>3092</v>
      </c>
      <c r="B3094" s="25">
        <v>8.4712328767123282</v>
      </c>
      <c r="C3094" s="90">
        <v>2.7508114009606965E-2</v>
      </c>
      <c r="D3094" s="25">
        <v>0.79213167888072877</v>
      </c>
    </row>
    <row r="3095" spans="1:4">
      <c r="A3095" s="17">
        <v>3093</v>
      </c>
      <c r="B3095" s="25">
        <v>8.4739726027397264</v>
      </c>
      <c r="C3095" s="90">
        <v>2.7508119188371184E-2</v>
      </c>
      <c r="D3095" s="25">
        <v>0.79207194760731159</v>
      </c>
    </row>
    <row r="3096" spans="1:4">
      <c r="A3096" s="17">
        <v>3094</v>
      </c>
      <c r="B3096" s="25">
        <v>8.4767123287671229</v>
      </c>
      <c r="C3096" s="90">
        <v>2.75081243671354E-2</v>
      </c>
      <c r="D3096" s="25">
        <v>0.79201222081550038</v>
      </c>
    </row>
    <row r="3097" spans="1:4">
      <c r="A3097" s="17">
        <v>3095</v>
      </c>
      <c r="B3097" s="25">
        <v>8.4794520547945211</v>
      </c>
      <c r="C3097" s="90">
        <v>2.750812954589962E-2</v>
      </c>
      <c r="D3097" s="25">
        <v>0.79195249850496052</v>
      </c>
    </row>
    <row r="3098" spans="1:4">
      <c r="A3098" s="17">
        <v>3096</v>
      </c>
      <c r="B3098" s="25">
        <v>8.4821917808219176</v>
      </c>
      <c r="C3098" s="90">
        <v>2.7508134724663836E-2</v>
      </c>
      <c r="D3098" s="25">
        <v>0.79189278067535751</v>
      </c>
    </row>
    <row r="3099" spans="1:4">
      <c r="A3099" s="17">
        <v>3097</v>
      </c>
      <c r="B3099" s="25">
        <v>8.4849315068493159</v>
      </c>
      <c r="C3099" s="90">
        <v>2.7508139903428055E-2</v>
      </c>
      <c r="D3099" s="25">
        <v>0.79183306732635694</v>
      </c>
    </row>
    <row r="3100" spans="1:4">
      <c r="A3100" s="17">
        <v>3098</v>
      </c>
      <c r="B3100" s="25">
        <v>8.4876712328767123</v>
      </c>
      <c r="C3100" s="90">
        <v>2.7508145082192275E-2</v>
      </c>
      <c r="D3100" s="25">
        <v>0.79177335845762431</v>
      </c>
    </row>
    <row r="3101" spans="1:4">
      <c r="A3101" s="17">
        <v>3099</v>
      </c>
      <c r="B3101" s="25">
        <v>8.4904109589041088</v>
      </c>
      <c r="C3101" s="90">
        <v>2.7508150260956491E-2</v>
      </c>
      <c r="D3101" s="25">
        <v>0.7917136540688251</v>
      </c>
    </row>
    <row r="3102" spans="1:4">
      <c r="A3102" s="17">
        <v>3100</v>
      </c>
      <c r="B3102" s="25">
        <v>8.493150684931507</v>
      </c>
      <c r="C3102" s="90">
        <v>2.7508155439720711E-2</v>
      </c>
      <c r="D3102" s="25">
        <v>0.79165395415962492</v>
      </c>
    </row>
    <row r="3103" spans="1:4">
      <c r="A3103" s="17">
        <v>3101</v>
      </c>
      <c r="B3103" s="25">
        <v>8.4958904109589035</v>
      </c>
      <c r="C3103" s="90">
        <v>2.7508160618484927E-2</v>
      </c>
      <c r="D3103" s="25">
        <v>0.79159425872968947</v>
      </c>
    </row>
    <row r="3104" spans="1:4">
      <c r="A3104" s="17">
        <v>3102</v>
      </c>
      <c r="B3104" s="25">
        <v>8.4986301369863018</v>
      </c>
      <c r="C3104" s="90">
        <v>2.7508165797249146E-2</v>
      </c>
      <c r="D3104" s="25">
        <v>0.79153456777868414</v>
      </c>
    </row>
    <row r="3105" spans="1:4">
      <c r="A3105" s="17">
        <v>3103</v>
      </c>
      <c r="B3105" s="25">
        <v>8.5013698630136982</v>
      </c>
      <c r="C3105" s="90">
        <v>2.7508170976013362E-2</v>
      </c>
      <c r="D3105" s="25">
        <v>0.79147488130627486</v>
      </c>
    </row>
    <row r="3106" spans="1:4">
      <c r="A3106" s="17">
        <v>3104</v>
      </c>
      <c r="B3106" s="25">
        <v>8.5041095890410965</v>
      </c>
      <c r="C3106" s="90">
        <v>2.7508176154777582E-2</v>
      </c>
      <c r="D3106" s="25">
        <v>0.791415199312127</v>
      </c>
    </row>
    <row r="3107" spans="1:4">
      <c r="A3107" s="17">
        <v>3105</v>
      </c>
      <c r="B3107" s="25">
        <v>8.506849315068493</v>
      </c>
      <c r="C3107" s="90">
        <v>2.7508181333541798E-2</v>
      </c>
      <c r="D3107" s="25">
        <v>0.79135552179590651</v>
      </c>
    </row>
    <row r="3108" spans="1:4">
      <c r="A3108" s="17">
        <v>3106</v>
      </c>
      <c r="B3108" s="25">
        <v>8.5095890410958912</v>
      </c>
      <c r="C3108" s="90">
        <v>2.7508186512306017E-2</v>
      </c>
      <c r="D3108" s="25">
        <v>0.79129584875727899</v>
      </c>
    </row>
    <row r="3109" spans="1:4">
      <c r="A3109" s="17">
        <v>3107</v>
      </c>
      <c r="B3109" s="25">
        <v>8.5123287671232877</v>
      </c>
      <c r="C3109" s="90">
        <v>2.7508191691070237E-2</v>
      </c>
      <c r="D3109" s="25">
        <v>0.79123618019591024</v>
      </c>
    </row>
    <row r="3110" spans="1:4">
      <c r="A3110" s="17">
        <v>3108</v>
      </c>
      <c r="B3110" s="25">
        <v>8.5150684931506841</v>
      </c>
      <c r="C3110" s="90">
        <v>2.7508196869834453E-2</v>
      </c>
      <c r="D3110" s="25">
        <v>0.79117651611146611</v>
      </c>
    </row>
    <row r="3111" spans="1:4">
      <c r="A3111" s="17">
        <v>3109</v>
      </c>
      <c r="B3111" s="25">
        <v>8.5178082191780824</v>
      </c>
      <c r="C3111" s="90">
        <v>2.7508202048598673E-2</v>
      </c>
      <c r="D3111" s="25">
        <v>0.79111685650361219</v>
      </c>
    </row>
    <row r="3112" spans="1:4">
      <c r="A3112" s="17">
        <v>3110</v>
      </c>
      <c r="B3112" s="25">
        <v>8.5205479452054789</v>
      </c>
      <c r="C3112" s="90">
        <v>2.7508207227362889E-2</v>
      </c>
      <c r="D3112" s="25">
        <v>0.79105720137201441</v>
      </c>
    </row>
    <row r="3113" spans="1:4">
      <c r="A3113" s="17">
        <v>3111</v>
      </c>
      <c r="B3113" s="25">
        <v>8.5232876712328771</v>
      </c>
      <c r="C3113" s="90">
        <v>2.7508212406127108E-2</v>
      </c>
      <c r="D3113" s="25">
        <v>0.79099755071633859</v>
      </c>
    </row>
    <row r="3114" spans="1:4">
      <c r="A3114" s="17">
        <v>3112</v>
      </c>
      <c r="B3114" s="25">
        <v>8.5260273972602736</v>
      </c>
      <c r="C3114" s="90">
        <v>2.7508217584891324E-2</v>
      </c>
      <c r="D3114" s="25">
        <v>0.79093790453625079</v>
      </c>
    </row>
    <row r="3115" spans="1:4">
      <c r="A3115" s="17">
        <v>3113</v>
      </c>
      <c r="B3115" s="25">
        <v>8.5287671232876718</v>
      </c>
      <c r="C3115" s="90">
        <v>2.7508222763655544E-2</v>
      </c>
      <c r="D3115" s="25">
        <v>0.7908782628314166</v>
      </c>
    </row>
    <row r="3116" spans="1:4">
      <c r="A3116" s="17">
        <v>3114</v>
      </c>
      <c r="B3116" s="25">
        <v>8.5315068493150683</v>
      </c>
      <c r="C3116" s="90">
        <v>2.7508227942419763E-2</v>
      </c>
      <c r="D3116" s="25">
        <v>0.79081862560150218</v>
      </c>
    </row>
    <row r="3117" spans="1:4">
      <c r="A3117" s="17">
        <v>3115</v>
      </c>
      <c r="B3117" s="25">
        <v>8.5342465753424666</v>
      </c>
      <c r="C3117" s="90">
        <v>2.750823312118398E-2</v>
      </c>
      <c r="D3117" s="25">
        <v>0.79075899284617346</v>
      </c>
    </row>
    <row r="3118" spans="1:4">
      <c r="A3118" s="17">
        <v>3116</v>
      </c>
      <c r="B3118" s="25">
        <v>8.536986301369863</v>
      </c>
      <c r="C3118" s="90">
        <v>2.7508238299948199E-2</v>
      </c>
      <c r="D3118" s="25">
        <v>0.79069936456509626</v>
      </c>
    </row>
    <row r="3119" spans="1:4">
      <c r="A3119" s="17">
        <v>3117</v>
      </c>
      <c r="B3119" s="25">
        <v>8.5397260273972595</v>
      </c>
      <c r="C3119" s="90">
        <v>2.7508243478712415E-2</v>
      </c>
      <c r="D3119" s="25">
        <v>0.79063974075793675</v>
      </c>
    </row>
    <row r="3120" spans="1:4">
      <c r="A3120" s="17">
        <v>3118</v>
      </c>
      <c r="B3120" s="25">
        <v>8.5424657534246577</v>
      </c>
      <c r="C3120" s="90">
        <v>2.7508248657476635E-2</v>
      </c>
      <c r="D3120" s="25">
        <v>0.79058012142436074</v>
      </c>
    </row>
    <row r="3121" spans="1:4">
      <c r="A3121" s="17">
        <v>3119</v>
      </c>
      <c r="B3121" s="25">
        <v>8.5452054794520542</v>
      </c>
      <c r="C3121" s="90">
        <v>2.7508253836240851E-2</v>
      </c>
      <c r="D3121" s="25">
        <v>0.7905205065640345</v>
      </c>
    </row>
    <row r="3122" spans="1:4">
      <c r="A3122" s="17">
        <v>3120</v>
      </c>
      <c r="B3122" s="25">
        <v>8.5479452054794525</v>
      </c>
      <c r="C3122" s="90">
        <v>2.750825901500507E-2</v>
      </c>
      <c r="D3122" s="25">
        <v>0.79046089617662396</v>
      </c>
    </row>
    <row r="3123" spans="1:4">
      <c r="A3123" s="17">
        <v>3121</v>
      </c>
      <c r="B3123" s="25">
        <v>8.5506849315068489</v>
      </c>
      <c r="C3123" s="90">
        <v>2.750826419376929E-2</v>
      </c>
      <c r="D3123" s="25">
        <v>0.79040129026179529</v>
      </c>
    </row>
    <row r="3124" spans="1:4">
      <c r="A3124" s="17">
        <v>3122</v>
      </c>
      <c r="B3124" s="25">
        <v>8.5534246575342472</v>
      </c>
      <c r="C3124" s="90">
        <v>2.7508269372533506E-2</v>
      </c>
      <c r="D3124" s="25">
        <v>0.79034168881921452</v>
      </c>
    </row>
    <row r="3125" spans="1:4">
      <c r="A3125" s="17">
        <v>3123</v>
      </c>
      <c r="B3125" s="25">
        <v>8.5561643835616437</v>
      </c>
      <c r="C3125" s="90">
        <v>2.7508274551297725E-2</v>
      </c>
      <c r="D3125" s="25">
        <v>0.79028209184854792</v>
      </c>
    </row>
    <row r="3126" spans="1:4">
      <c r="A3126" s="17">
        <v>3124</v>
      </c>
      <c r="B3126" s="25">
        <v>8.5589041095890419</v>
      </c>
      <c r="C3126" s="90">
        <v>2.7508279730061942E-2</v>
      </c>
      <c r="D3126" s="25">
        <v>0.79022249934946154</v>
      </c>
    </row>
    <row r="3127" spans="1:4">
      <c r="A3127" s="17">
        <v>3125</v>
      </c>
      <c r="B3127" s="25">
        <v>8.5616438356164384</v>
      </c>
      <c r="C3127" s="90">
        <v>2.7508284908826161E-2</v>
      </c>
      <c r="D3127" s="25">
        <v>0.79016291132162164</v>
      </c>
    </row>
    <row r="3128" spans="1:4">
      <c r="A3128" s="17">
        <v>3126</v>
      </c>
      <c r="B3128" s="25">
        <v>8.5643835616438349</v>
      </c>
      <c r="C3128" s="90">
        <v>2.7508290087590377E-2</v>
      </c>
      <c r="D3128" s="25">
        <v>0.7901033277646945</v>
      </c>
    </row>
    <row r="3129" spans="1:4">
      <c r="A3129" s="17">
        <v>3127</v>
      </c>
      <c r="B3129" s="25">
        <v>8.5671232876712331</v>
      </c>
      <c r="C3129" s="90">
        <v>2.7508295266354597E-2</v>
      </c>
      <c r="D3129" s="25">
        <v>0.79004374867834626</v>
      </c>
    </row>
    <row r="3130" spans="1:4">
      <c r="A3130" s="17">
        <v>3128</v>
      </c>
      <c r="B3130" s="25">
        <v>8.5698630136986296</v>
      </c>
      <c r="C3130" s="90">
        <v>2.7508300445118816E-2</v>
      </c>
      <c r="D3130" s="25">
        <v>0.78998417406224319</v>
      </c>
    </row>
    <row r="3131" spans="1:4">
      <c r="A3131" s="17">
        <v>3129</v>
      </c>
      <c r="B3131" s="25">
        <v>8.5726027397260278</v>
      </c>
      <c r="C3131" s="90">
        <v>2.7508305623883032E-2</v>
      </c>
      <c r="D3131" s="25">
        <v>0.78992460391605168</v>
      </c>
    </row>
    <row r="3132" spans="1:4">
      <c r="A3132" s="17">
        <v>3130</v>
      </c>
      <c r="B3132" s="25">
        <v>8.5753424657534243</v>
      </c>
      <c r="C3132" s="90">
        <v>2.7508310802647252E-2</v>
      </c>
      <c r="D3132" s="25">
        <v>0.78986503823943799</v>
      </c>
    </row>
    <row r="3133" spans="1:4">
      <c r="A3133" s="17">
        <v>3131</v>
      </c>
      <c r="B3133" s="25">
        <v>8.5780821917808225</v>
      </c>
      <c r="C3133" s="90">
        <v>2.7508315981411468E-2</v>
      </c>
      <c r="D3133" s="25">
        <v>0.78980547703206838</v>
      </c>
    </row>
    <row r="3134" spans="1:4">
      <c r="A3134" s="17">
        <v>3132</v>
      </c>
      <c r="B3134" s="25">
        <v>8.580821917808219</v>
      </c>
      <c r="C3134" s="90">
        <v>2.7508321160175687E-2</v>
      </c>
      <c r="D3134" s="25">
        <v>0.78974592029360935</v>
      </c>
    </row>
    <row r="3135" spans="1:4">
      <c r="A3135" s="17">
        <v>3133</v>
      </c>
      <c r="B3135" s="25">
        <v>8.5835616438356173</v>
      </c>
      <c r="C3135" s="90">
        <v>2.7508326338939904E-2</v>
      </c>
      <c r="D3135" s="25">
        <v>0.78968636802372727</v>
      </c>
    </row>
    <row r="3136" spans="1:4">
      <c r="A3136" s="17">
        <v>3134</v>
      </c>
      <c r="B3136" s="25">
        <v>8.5863013698630137</v>
      </c>
      <c r="C3136" s="90">
        <v>2.7508331517704123E-2</v>
      </c>
      <c r="D3136" s="25">
        <v>0.78962682022208852</v>
      </c>
    </row>
    <row r="3137" spans="1:4">
      <c r="A3137" s="17">
        <v>3135</v>
      </c>
      <c r="B3137" s="25">
        <v>8.5890410958904102</v>
      </c>
      <c r="C3137" s="90">
        <v>2.7508336696468339E-2</v>
      </c>
      <c r="D3137" s="25">
        <v>0.78956727688835959</v>
      </c>
    </row>
    <row r="3138" spans="1:4">
      <c r="A3138" s="17">
        <v>3136</v>
      </c>
      <c r="B3138" s="25">
        <v>8.5917808219178085</v>
      </c>
      <c r="C3138" s="90">
        <v>2.7508341875232559E-2</v>
      </c>
      <c r="D3138" s="25">
        <v>0.78950773802220686</v>
      </c>
    </row>
    <row r="3139" spans="1:4">
      <c r="A3139" s="17">
        <v>3137</v>
      </c>
      <c r="B3139" s="25">
        <v>8.5945205479452049</v>
      </c>
      <c r="C3139" s="90">
        <v>2.7508347053996778E-2</v>
      </c>
      <c r="D3139" s="25">
        <v>0.78944820362329693</v>
      </c>
    </row>
    <row r="3140" spans="1:4">
      <c r="A3140" s="17">
        <v>3138</v>
      </c>
      <c r="B3140" s="25">
        <v>8.5972602739726032</v>
      </c>
      <c r="C3140" s="90">
        <v>2.7508352232760994E-2</v>
      </c>
      <c r="D3140" s="25">
        <v>0.78938867369129617</v>
      </c>
    </row>
    <row r="3141" spans="1:4">
      <c r="A3141" s="17">
        <v>3139</v>
      </c>
      <c r="B3141" s="25">
        <v>8.6</v>
      </c>
      <c r="C3141" s="90">
        <v>2.7508357411525214E-2</v>
      </c>
      <c r="D3141" s="25">
        <v>0.7893291482258713</v>
      </c>
    </row>
    <row r="3142" spans="1:4">
      <c r="A3142" s="17">
        <v>3140</v>
      </c>
      <c r="B3142" s="25">
        <v>8.6027397260273979</v>
      </c>
      <c r="C3142" s="90">
        <v>2.750836259028943E-2</v>
      </c>
      <c r="D3142" s="25">
        <v>0.78926962722668881</v>
      </c>
    </row>
    <row r="3143" spans="1:4">
      <c r="A3143" s="17">
        <v>3141</v>
      </c>
      <c r="B3143" s="25">
        <v>8.6054794520547944</v>
      </c>
      <c r="C3143" s="90">
        <v>2.7508367769053649E-2</v>
      </c>
      <c r="D3143" s="25">
        <v>0.78921011069341529</v>
      </c>
    </row>
    <row r="3144" spans="1:4">
      <c r="A3144" s="17">
        <v>3142</v>
      </c>
      <c r="B3144" s="25">
        <v>8.6082191780821926</v>
      </c>
      <c r="C3144" s="90">
        <v>2.7508372947817866E-2</v>
      </c>
      <c r="D3144" s="25">
        <v>0.78915059862571735</v>
      </c>
    </row>
    <row r="3145" spans="1:4">
      <c r="A3145" s="17">
        <v>3143</v>
      </c>
      <c r="B3145" s="25">
        <v>8.6109589041095891</v>
      </c>
      <c r="C3145" s="90">
        <v>2.7508378126582085E-2</v>
      </c>
      <c r="D3145" s="25">
        <v>0.78909109102326158</v>
      </c>
    </row>
    <row r="3146" spans="1:4">
      <c r="A3146" s="17">
        <v>3144</v>
      </c>
      <c r="B3146" s="25">
        <v>8.6136986301369856</v>
      </c>
      <c r="C3146" s="90">
        <v>2.7508383305346305E-2</v>
      </c>
      <c r="D3146" s="25">
        <v>0.7890315878857147</v>
      </c>
    </row>
    <row r="3147" spans="1:4">
      <c r="A3147" s="17">
        <v>3145</v>
      </c>
      <c r="B3147" s="25">
        <v>8.6164383561643838</v>
      </c>
      <c r="C3147" s="90">
        <v>2.7508388484110521E-2</v>
      </c>
      <c r="D3147" s="25">
        <v>0.78897208921274342</v>
      </c>
    </row>
    <row r="3148" spans="1:4">
      <c r="A3148" s="17">
        <v>3146</v>
      </c>
      <c r="B3148" s="25">
        <v>8.6191780821917803</v>
      </c>
      <c r="C3148" s="90">
        <v>2.750839366287474E-2</v>
      </c>
      <c r="D3148" s="25">
        <v>0.78891259500401445</v>
      </c>
    </row>
    <row r="3149" spans="1:4">
      <c r="A3149" s="17">
        <v>3147</v>
      </c>
      <c r="B3149" s="25">
        <v>8.6219178082191785</v>
      </c>
      <c r="C3149" s="90">
        <v>2.7508398841638956E-2</v>
      </c>
      <c r="D3149" s="25">
        <v>0.7888531052591945</v>
      </c>
    </row>
    <row r="3150" spans="1:4">
      <c r="A3150" s="17">
        <v>3148</v>
      </c>
      <c r="B3150" s="25">
        <v>8.624657534246575</v>
      </c>
      <c r="C3150" s="90">
        <v>2.7508404020403176E-2</v>
      </c>
      <c r="D3150" s="25">
        <v>0.78879361997795039</v>
      </c>
    </row>
    <row r="3151" spans="1:4">
      <c r="A3151" s="17">
        <v>3149</v>
      </c>
      <c r="B3151" s="25">
        <v>8.6273972602739732</v>
      </c>
      <c r="C3151" s="90">
        <v>2.7508409199167392E-2</v>
      </c>
      <c r="D3151" s="25">
        <v>0.78873413915994883</v>
      </c>
    </row>
    <row r="3152" spans="1:4">
      <c r="A3152" s="17">
        <v>3150</v>
      </c>
      <c r="B3152" s="25">
        <v>8.6301369863013697</v>
      </c>
      <c r="C3152" s="90">
        <v>2.7508414377931611E-2</v>
      </c>
      <c r="D3152" s="25">
        <v>0.78867466280485676</v>
      </c>
    </row>
    <row r="3153" spans="1:4">
      <c r="A3153" s="17">
        <v>3151</v>
      </c>
      <c r="B3153" s="25">
        <v>8.632876712328768</v>
      </c>
      <c r="C3153" s="90">
        <v>2.7508419556695831E-2</v>
      </c>
      <c r="D3153" s="25">
        <v>0.78861519091234078</v>
      </c>
    </row>
    <row r="3154" spans="1:4">
      <c r="A3154" s="17">
        <v>3152</v>
      </c>
      <c r="B3154" s="25">
        <v>8.6356164383561644</v>
      </c>
      <c r="C3154" s="90">
        <v>2.7508424735460047E-2</v>
      </c>
      <c r="D3154" s="25">
        <v>0.78855572348206804</v>
      </c>
    </row>
    <row r="3155" spans="1:4">
      <c r="A3155" s="17">
        <v>3153</v>
      </c>
      <c r="B3155" s="25">
        <v>8.6383561643835609</v>
      </c>
      <c r="C3155" s="90">
        <v>2.7508429914224267E-2</v>
      </c>
      <c r="D3155" s="25">
        <v>0.78849626051370525</v>
      </c>
    </row>
    <row r="3156" spans="1:4">
      <c r="A3156" s="17">
        <v>3154</v>
      </c>
      <c r="B3156" s="25">
        <v>8.6410958904109592</v>
      </c>
      <c r="C3156" s="90">
        <v>2.7508435092988483E-2</v>
      </c>
      <c r="D3156" s="25">
        <v>0.78843680200691935</v>
      </c>
    </row>
    <row r="3157" spans="1:4">
      <c r="A3157" s="17">
        <v>3155</v>
      </c>
      <c r="B3157" s="25">
        <v>8.6438356164383556</v>
      </c>
      <c r="C3157" s="90">
        <v>2.7508440271752702E-2</v>
      </c>
      <c r="D3157" s="25">
        <v>0.78837734796137737</v>
      </c>
    </row>
    <row r="3158" spans="1:4">
      <c r="A3158" s="17">
        <v>3156</v>
      </c>
      <c r="B3158" s="25">
        <v>8.6465753424657539</v>
      </c>
      <c r="C3158" s="90">
        <v>2.7508445450516918E-2</v>
      </c>
      <c r="D3158" s="25">
        <v>0.78831789837674615</v>
      </c>
    </row>
    <row r="3159" spans="1:4">
      <c r="A3159" s="17">
        <v>3157</v>
      </c>
      <c r="B3159" s="25">
        <v>8.6493150684931503</v>
      </c>
      <c r="C3159" s="90">
        <v>2.7508450629281138E-2</v>
      </c>
      <c r="D3159" s="25">
        <v>0.78825845325269273</v>
      </c>
    </row>
    <row r="3160" spans="1:4">
      <c r="A3160" s="17">
        <v>3158</v>
      </c>
      <c r="B3160" s="25">
        <v>8.6520547945205486</v>
      </c>
      <c r="C3160" s="90">
        <v>2.7508455808045354E-2</v>
      </c>
      <c r="D3160" s="25">
        <v>0.78819901258888403</v>
      </c>
    </row>
    <row r="3161" spans="1:4">
      <c r="A3161" s="17">
        <v>3159</v>
      </c>
      <c r="B3161" s="25">
        <v>8.6547945205479451</v>
      </c>
      <c r="C3161" s="90">
        <v>2.7508460986809573E-2</v>
      </c>
      <c r="D3161" s="25">
        <v>0.78813957638498733</v>
      </c>
    </row>
    <row r="3162" spans="1:4">
      <c r="A3162" s="17">
        <v>3160</v>
      </c>
      <c r="B3162" s="25">
        <v>8.6575342465753433</v>
      </c>
      <c r="C3162" s="90">
        <v>2.7508466165573793E-2</v>
      </c>
      <c r="D3162" s="25">
        <v>0.78808014464066944</v>
      </c>
    </row>
    <row r="3163" spans="1:4">
      <c r="A3163" s="17">
        <v>3161</v>
      </c>
      <c r="B3163" s="25">
        <v>8.6602739726027398</v>
      </c>
      <c r="C3163" s="90">
        <v>2.7508471344338009E-2</v>
      </c>
      <c r="D3163" s="25">
        <v>0.78802071735559753</v>
      </c>
    </row>
    <row r="3164" spans="1:4">
      <c r="A3164" s="17">
        <v>3162</v>
      </c>
      <c r="B3164" s="25">
        <v>8.6630136986301363</v>
      </c>
      <c r="C3164" s="90">
        <v>2.7508476523102229E-2</v>
      </c>
      <c r="D3164" s="25">
        <v>0.78796129452943886</v>
      </c>
    </row>
    <row r="3165" spans="1:4">
      <c r="A3165" s="17">
        <v>3163</v>
      </c>
      <c r="B3165" s="25">
        <v>8.6657534246575345</v>
      </c>
      <c r="C3165" s="90">
        <v>2.7508481701866445E-2</v>
      </c>
      <c r="D3165" s="25">
        <v>0.78790187616186036</v>
      </c>
    </row>
    <row r="3166" spans="1:4">
      <c r="A3166" s="17">
        <v>3164</v>
      </c>
      <c r="B3166" s="25">
        <v>8.668493150684931</v>
      </c>
      <c r="C3166" s="90">
        <v>2.7508486880630664E-2</v>
      </c>
      <c r="D3166" s="25">
        <v>0.7878424622525293</v>
      </c>
    </row>
    <row r="3167" spans="1:4">
      <c r="A3167" s="17">
        <v>3165</v>
      </c>
      <c r="B3167" s="25">
        <v>8.6712328767123292</v>
      </c>
      <c r="C3167" s="90">
        <v>2.750849205939488E-2</v>
      </c>
      <c r="D3167" s="25">
        <v>0.78778305280111272</v>
      </c>
    </row>
    <row r="3168" spans="1:4">
      <c r="A3168" s="17">
        <v>3166</v>
      </c>
      <c r="B3168" s="25">
        <v>8.6739726027397257</v>
      </c>
      <c r="C3168" s="90">
        <v>2.75084972381591E-2</v>
      </c>
      <c r="D3168" s="25">
        <v>0.78772364780727799</v>
      </c>
    </row>
    <row r="3169" spans="1:4">
      <c r="A3169" s="17">
        <v>3167</v>
      </c>
      <c r="B3169" s="25">
        <v>8.6767123287671239</v>
      </c>
      <c r="C3169" s="90">
        <v>2.7508502416923319E-2</v>
      </c>
      <c r="D3169" s="25">
        <v>0.78766424727069229</v>
      </c>
    </row>
    <row r="3170" spans="1:4">
      <c r="A3170" s="17">
        <v>3168</v>
      </c>
      <c r="B3170" s="25">
        <v>8.6794520547945204</v>
      </c>
      <c r="C3170" s="90">
        <v>2.7508507595687536E-2</v>
      </c>
      <c r="D3170" s="25">
        <v>0.78760485119102297</v>
      </c>
    </row>
    <row r="3171" spans="1:4">
      <c r="A3171" s="17">
        <v>3169</v>
      </c>
      <c r="B3171" s="25">
        <v>8.6821917808219187</v>
      </c>
      <c r="C3171" s="90">
        <v>2.7508512774451755E-2</v>
      </c>
      <c r="D3171" s="25">
        <v>0.78754545956793709</v>
      </c>
    </row>
    <row r="3172" spans="1:4">
      <c r="A3172" s="17">
        <v>3170</v>
      </c>
      <c r="B3172" s="25">
        <v>8.6849315068493151</v>
      </c>
      <c r="C3172" s="90">
        <v>2.7508517953215971E-2</v>
      </c>
      <c r="D3172" s="25">
        <v>0.78748607240110224</v>
      </c>
    </row>
    <row r="3173" spans="1:4">
      <c r="A3173" s="17">
        <v>3171</v>
      </c>
      <c r="B3173" s="25">
        <v>8.6876712328767116</v>
      </c>
      <c r="C3173" s="90">
        <v>2.7508523131980191E-2</v>
      </c>
      <c r="D3173" s="25">
        <v>0.78742668969018559</v>
      </c>
    </row>
    <row r="3174" spans="1:4">
      <c r="A3174" s="17">
        <v>3172</v>
      </c>
      <c r="B3174" s="25">
        <v>8.6904109589041099</v>
      </c>
      <c r="C3174" s="90">
        <v>2.7508528310744407E-2</v>
      </c>
      <c r="D3174" s="25">
        <v>0.78736731143485439</v>
      </c>
    </row>
    <row r="3175" spans="1:4">
      <c r="A3175" s="17">
        <v>3173</v>
      </c>
      <c r="B3175" s="25">
        <v>8.6931506849315063</v>
      </c>
      <c r="C3175" s="90">
        <v>2.7508533489508626E-2</v>
      </c>
      <c r="D3175" s="25">
        <v>0.78730793763477624</v>
      </c>
    </row>
    <row r="3176" spans="1:4">
      <c r="A3176" s="17">
        <v>3174</v>
      </c>
      <c r="B3176" s="25">
        <v>8.6958904109589046</v>
      </c>
      <c r="C3176" s="90">
        <v>2.7508538668272846E-2</v>
      </c>
      <c r="D3176" s="25">
        <v>0.78724856828961842</v>
      </c>
    </row>
    <row r="3177" spans="1:4">
      <c r="A3177" s="17">
        <v>3175</v>
      </c>
      <c r="B3177" s="25">
        <v>8.6986301369863011</v>
      </c>
      <c r="C3177" s="90">
        <v>2.7508543847037062E-2</v>
      </c>
      <c r="D3177" s="25">
        <v>0.78718920339904852</v>
      </c>
    </row>
    <row r="3178" spans="1:4">
      <c r="A3178" s="17">
        <v>3176</v>
      </c>
      <c r="B3178" s="25">
        <v>8.7013698630136993</v>
      </c>
      <c r="C3178" s="90">
        <v>2.7508549025801281E-2</v>
      </c>
      <c r="D3178" s="25">
        <v>0.78712984296273369</v>
      </c>
    </row>
    <row r="3179" spans="1:4">
      <c r="A3179" s="17">
        <v>3177</v>
      </c>
      <c r="B3179" s="25">
        <v>8.7041095890410958</v>
      </c>
      <c r="C3179" s="90">
        <v>2.7508554204565498E-2</v>
      </c>
      <c r="D3179" s="25">
        <v>0.78707048698034177</v>
      </c>
    </row>
    <row r="3180" spans="1:4">
      <c r="A3180" s="17">
        <v>3178</v>
      </c>
      <c r="B3180" s="25">
        <v>8.706849315068494</v>
      </c>
      <c r="C3180" s="90">
        <v>2.7508559383329717E-2</v>
      </c>
      <c r="D3180" s="25">
        <v>0.78701113545154</v>
      </c>
    </row>
    <row r="3181" spans="1:4">
      <c r="A3181" s="17">
        <v>3179</v>
      </c>
      <c r="B3181" s="25">
        <v>8.7095890410958905</v>
      </c>
      <c r="C3181" s="90">
        <v>2.7508564562093933E-2</v>
      </c>
      <c r="D3181" s="25">
        <v>0.78695178837599611</v>
      </c>
    </row>
    <row r="3182" spans="1:4">
      <c r="A3182" s="17">
        <v>3180</v>
      </c>
      <c r="B3182" s="25">
        <v>8.712328767123287</v>
      </c>
      <c r="C3182" s="90">
        <v>2.7508569740858153E-2</v>
      </c>
      <c r="D3182" s="25">
        <v>0.78689244575337747</v>
      </c>
    </row>
    <row r="3183" spans="1:4">
      <c r="A3183" s="17">
        <v>3181</v>
      </c>
      <c r="B3183" s="25">
        <v>8.7150684931506852</v>
      </c>
      <c r="C3183" s="90">
        <v>2.7508574919622369E-2</v>
      </c>
      <c r="D3183" s="25">
        <v>0.78683310758335179</v>
      </c>
    </row>
    <row r="3184" spans="1:4">
      <c r="A3184" s="17">
        <v>3182</v>
      </c>
      <c r="B3184" s="25">
        <v>8.7178082191780817</v>
      </c>
      <c r="C3184" s="90">
        <v>2.7508580098386588E-2</v>
      </c>
      <c r="D3184" s="25">
        <v>0.78677377386558667</v>
      </c>
    </row>
    <row r="3185" spans="1:4">
      <c r="A3185" s="17">
        <v>3183</v>
      </c>
      <c r="B3185" s="25">
        <v>8.7205479452054799</v>
      </c>
      <c r="C3185" s="90">
        <v>2.7508585277150808E-2</v>
      </c>
      <c r="D3185" s="25">
        <v>0.7867144445997496</v>
      </c>
    </row>
    <row r="3186" spans="1:4">
      <c r="A3186" s="17">
        <v>3184</v>
      </c>
      <c r="B3186" s="25">
        <v>8.7232876712328764</v>
      </c>
      <c r="C3186" s="90">
        <v>2.7508590455915024E-2</v>
      </c>
      <c r="D3186" s="25">
        <v>0.78665511978550839</v>
      </c>
    </row>
    <row r="3187" spans="1:4">
      <c r="A3187" s="17">
        <v>3185</v>
      </c>
      <c r="B3187" s="25">
        <v>8.7260273972602747</v>
      </c>
      <c r="C3187" s="90">
        <v>2.7508595634679243E-2</v>
      </c>
      <c r="D3187" s="25">
        <v>0.78659579942253066</v>
      </c>
    </row>
    <row r="3188" spans="1:4">
      <c r="A3188" s="17">
        <v>3186</v>
      </c>
      <c r="B3188" s="25">
        <v>8.7287671232876711</v>
      </c>
      <c r="C3188" s="90">
        <v>2.750860081344346E-2</v>
      </c>
      <c r="D3188" s="25">
        <v>0.78653648351048411</v>
      </c>
    </row>
    <row r="3189" spans="1:4">
      <c r="A3189" s="17">
        <v>3187</v>
      </c>
      <c r="B3189" s="25">
        <v>8.7315068493150694</v>
      </c>
      <c r="C3189" s="90">
        <v>2.7508605992207679E-2</v>
      </c>
      <c r="D3189" s="25">
        <v>0.78647717204903644</v>
      </c>
    </row>
    <row r="3190" spans="1:4">
      <c r="A3190" s="17">
        <v>3188</v>
      </c>
      <c r="B3190" s="25">
        <v>8.7342465753424658</v>
      </c>
      <c r="C3190" s="90">
        <v>2.7508611170971895E-2</v>
      </c>
      <c r="D3190" s="25">
        <v>0.7864178650378556</v>
      </c>
    </row>
    <row r="3191" spans="1:4">
      <c r="A3191" s="17">
        <v>3189</v>
      </c>
      <c r="B3191" s="25">
        <v>8.7369863013698623</v>
      </c>
      <c r="C3191" s="90">
        <v>2.7508616349736115E-2</v>
      </c>
      <c r="D3191" s="25">
        <v>0.78635856247660907</v>
      </c>
    </row>
    <row r="3192" spans="1:4">
      <c r="A3192" s="17">
        <v>3190</v>
      </c>
      <c r="B3192" s="25">
        <v>8.7397260273972606</v>
      </c>
      <c r="C3192" s="90">
        <v>2.7508621528500334E-2</v>
      </c>
      <c r="D3192" s="25">
        <v>0.78629926436496478</v>
      </c>
    </row>
    <row r="3193" spans="1:4">
      <c r="A3193" s="17">
        <v>3191</v>
      </c>
      <c r="B3193" s="25">
        <v>8.742465753424657</v>
      </c>
      <c r="C3193" s="90">
        <v>2.750862670726455E-2</v>
      </c>
      <c r="D3193" s="25">
        <v>0.78623997070259066</v>
      </c>
    </row>
    <row r="3194" spans="1:4">
      <c r="A3194" s="17">
        <v>3192</v>
      </c>
      <c r="B3194" s="25">
        <v>8.7452054794520553</v>
      </c>
      <c r="C3194" s="90">
        <v>2.750863188602877E-2</v>
      </c>
      <c r="D3194" s="25">
        <v>0.78618068148915443</v>
      </c>
    </row>
    <row r="3195" spans="1:4">
      <c r="A3195" s="17">
        <v>3193</v>
      </c>
      <c r="B3195" s="25">
        <v>8.7479452054794518</v>
      </c>
      <c r="C3195" s="90">
        <v>2.7508637064792986E-2</v>
      </c>
      <c r="D3195" s="25">
        <v>0.78612139672432402</v>
      </c>
    </row>
    <row r="3196" spans="1:4">
      <c r="A3196" s="17">
        <v>3194</v>
      </c>
      <c r="B3196" s="25">
        <v>8.75068493150685</v>
      </c>
      <c r="C3196" s="90">
        <v>2.7508642243557205E-2</v>
      </c>
      <c r="D3196" s="25">
        <v>0.78606211640776724</v>
      </c>
    </row>
    <row r="3197" spans="1:4">
      <c r="A3197" s="17">
        <v>3195</v>
      </c>
      <c r="B3197" s="25">
        <v>8.7534246575342465</v>
      </c>
      <c r="C3197" s="90">
        <v>2.7508647422321422E-2</v>
      </c>
      <c r="D3197" s="25">
        <v>0.78600284053915226</v>
      </c>
    </row>
    <row r="3198" spans="1:4">
      <c r="A3198" s="17">
        <v>3196</v>
      </c>
      <c r="B3198" s="25">
        <v>8.7561643835616429</v>
      </c>
      <c r="C3198" s="90">
        <v>2.7508652601085641E-2</v>
      </c>
      <c r="D3198" s="25">
        <v>0.78594356911814678</v>
      </c>
    </row>
    <row r="3199" spans="1:4">
      <c r="A3199" s="17">
        <v>3197</v>
      </c>
      <c r="B3199" s="25">
        <v>8.7589041095890412</v>
      </c>
      <c r="C3199" s="90">
        <v>2.7508657779849861E-2</v>
      </c>
      <c r="D3199" s="25">
        <v>0.78588430214441884</v>
      </c>
    </row>
    <row r="3200" spans="1:4">
      <c r="A3200" s="17">
        <v>3198</v>
      </c>
      <c r="B3200" s="25">
        <v>8.7616438356164377</v>
      </c>
      <c r="C3200" s="90">
        <v>2.7508662958614077E-2</v>
      </c>
      <c r="D3200" s="25">
        <v>0.7858250396176365</v>
      </c>
    </row>
    <row r="3201" spans="1:4">
      <c r="A3201" s="17">
        <v>3199</v>
      </c>
      <c r="B3201" s="25">
        <v>8.7643835616438359</v>
      </c>
      <c r="C3201" s="90">
        <v>2.7508668137378296E-2</v>
      </c>
      <c r="D3201" s="25">
        <v>0.78576578153746768</v>
      </c>
    </row>
    <row r="3202" spans="1:4">
      <c r="A3202" s="17">
        <v>3200</v>
      </c>
      <c r="B3202" s="25">
        <v>8.7671232876712324</v>
      </c>
      <c r="C3202" s="90">
        <v>2.7508673316142512E-2</v>
      </c>
      <c r="D3202" s="25">
        <v>0.78570652790358053</v>
      </c>
    </row>
    <row r="3203" spans="1:4">
      <c r="A3203" s="17">
        <v>3201</v>
      </c>
      <c r="B3203" s="25">
        <v>8.7698630136986306</v>
      </c>
      <c r="C3203" s="90">
        <v>2.7508678494906732E-2</v>
      </c>
      <c r="D3203" s="25">
        <v>0.7856472787156431</v>
      </c>
    </row>
    <row r="3204" spans="1:4">
      <c r="A3204" s="17">
        <v>3202</v>
      </c>
      <c r="B3204" s="25">
        <v>8.7726027397260271</v>
      </c>
      <c r="C3204" s="90">
        <v>2.7508683673670948E-2</v>
      </c>
      <c r="D3204" s="25">
        <v>0.78558803397332355</v>
      </c>
    </row>
    <row r="3205" spans="1:4">
      <c r="A3205" s="17">
        <v>3203</v>
      </c>
      <c r="B3205" s="25">
        <v>8.7753424657534254</v>
      </c>
      <c r="C3205" s="90">
        <v>2.7508688852435167E-2</v>
      </c>
      <c r="D3205" s="25">
        <v>0.7855287936762898</v>
      </c>
    </row>
    <row r="3206" spans="1:4">
      <c r="A3206" s="17">
        <v>3204</v>
      </c>
      <c r="B3206" s="25">
        <v>8.7780821917808218</v>
      </c>
      <c r="C3206" s="90">
        <v>2.7508694031199384E-2</v>
      </c>
      <c r="D3206" s="25">
        <v>0.78546955782421024</v>
      </c>
    </row>
    <row r="3207" spans="1:4">
      <c r="A3207" s="17">
        <v>3205</v>
      </c>
      <c r="B3207" s="25">
        <v>8.7808219178082183</v>
      </c>
      <c r="C3207" s="90">
        <v>2.7508699209963603E-2</v>
      </c>
      <c r="D3207" s="25">
        <v>0.7854103264167529</v>
      </c>
    </row>
    <row r="3208" spans="1:4">
      <c r="A3208" s="17">
        <v>3206</v>
      </c>
      <c r="B3208" s="25">
        <v>8.7835616438356166</v>
      </c>
      <c r="C3208" s="90">
        <v>2.7508704388727823E-2</v>
      </c>
      <c r="D3208" s="25">
        <v>0.78535109945358605</v>
      </c>
    </row>
    <row r="3209" spans="1:4">
      <c r="A3209" s="17">
        <v>3207</v>
      </c>
      <c r="B3209" s="25">
        <v>8.786301369863013</v>
      </c>
      <c r="C3209" s="90">
        <v>2.7508709567492039E-2</v>
      </c>
      <c r="D3209" s="25">
        <v>0.78529187693437785</v>
      </c>
    </row>
    <row r="3210" spans="1:4">
      <c r="A3210" s="17">
        <v>3208</v>
      </c>
      <c r="B3210" s="25">
        <v>8.7890410958904113</v>
      </c>
      <c r="C3210" s="90">
        <v>2.7508714746256258E-2</v>
      </c>
      <c r="D3210" s="25">
        <v>0.78523265885879656</v>
      </c>
    </row>
    <row r="3211" spans="1:4">
      <c r="A3211" s="17">
        <v>3209</v>
      </c>
      <c r="B3211" s="25">
        <v>8.7917808219178077</v>
      </c>
      <c r="C3211" s="90">
        <v>2.7508719925020474E-2</v>
      </c>
      <c r="D3211" s="25">
        <v>0.78517344522651045</v>
      </c>
    </row>
    <row r="3212" spans="1:4">
      <c r="A3212" s="17">
        <v>3210</v>
      </c>
      <c r="B3212" s="25">
        <v>8.794520547945206</v>
      </c>
      <c r="C3212" s="90">
        <v>2.7508725103784694E-2</v>
      </c>
      <c r="D3212" s="25">
        <v>0.78511423603718788</v>
      </c>
    </row>
    <row r="3213" spans="1:4">
      <c r="A3213" s="17">
        <v>3211</v>
      </c>
      <c r="B3213" s="25">
        <v>8.7972602739726025</v>
      </c>
      <c r="C3213" s="90">
        <v>2.750873028254891E-2</v>
      </c>
      <c r="D3213" s="25">
        <v>0.78505503129049703</v>
      </c>
    </row>
    <row r="3214" spans="1:4">
      <c r="A3214" s="17">
        <v>3212</v>
      </c>
      <c r="B3214" s="25">
        <v>8.8000000000000007</v>
      </c>
      <c r="C3214" s="90">
        <v>2.7508735461313129E-2</v>
      </c>
      <c r="D3214" s="25">
        <v>0.78499583098610637</v>
      </c>
    </row>
    <row r="3215" spans="1:4">
      <c r="A3215" s="17">
        <v>3213</v>
      </c>
      <c r="B3215" s="25">
        <v>8.8027397260273972</v>
      </c>
      <c r="C3215" s="90">
        <v>2.7508740640077349E-2</v>
      </c>
      <c r="D3215" s="25">
        <v>0.78493663512368428</v>
      </c>
    </row>
    <row r="3216" spans="1:4">
      <c r="A3216" s="17">
        <v>3214</v>
      </c>
      <c r="B3216" s="25">
        <v>8.8054794520547937</v>
      </c>
      <c r="C3216" s="90">
        <v>2.7508745818841565E-2</v>
      </c>
      <c r="D3216" s="25">
        <v>0.78487744370289914</v>
      </c>
    </row>
    <row r="3217" spans="1:4">
      <c r="A3217" s="17">
        <v>3215</v>
      </c>
      <c r="B3217" s="25">
        <v>8.8082191780821919</v>
      </c>
      <c r="C3217" s="90">
        <v>2.7508750997605785E-2</v>
      </c>
      <c r="D3217" s="25">
        <v>0.78481825672341921</v>
      </c>
    </row>
    <row r="3218" spans="1:4">
      <c r="A3218" s="17">
        <v>3216</v>
      </c>
      <c r="B3218" s="25">
        <v>8.8109589041095884</v>
      </c>
      <c r="C3218" s="90">
        <v>2.7508756176370001E-2</v>
      </c>
      <c r="D3218" s="25">
        <v>0.7847590741849132</v>
      </c>
    </row>
    <row r="3219" spans="1:4">
      <c r="A3219" s="17">
        <v>3217</v>
      </c>
      <c r="B3219" s="25">
        <v>8.8136986301369866</v>
      </c>
      <c r="C3219" s="90">
        <v>2.750876135513422E-2</v>
      </c>
      <c r="D3219" s="25">
        <v>0.78469989608704926</v>
      </c>
    </row>
    <row r="3220" spans="1:4">
      <c r="A3220" s="17">
        <v>3218</v>
      </c>
      <c r="B3220" s="25">
        <v>8.8164383561643831</v>
      </c>
      <c r="C3220" s="90">
        <v>2.7508766533898436E-2</v>
      </c>
      <c r="D3220" s="25">
        <v>0.78464072242949623</v>
      </c>
    </row>
    <row r="3221" spans="1:4">
      <c r="A3221" s="17">
        <v>3219</v>
      </c>
      <c r="B3221" s="25">
        <v>8.8191780821917813</v>
      </c>
      <c r="C3221" s="90">
        <v>2.7508771712662656E-2</v>
      </c>
      <c r="D3221" s="25">
        <v>0.78458155321192236</v>
      </c>
    </row>
    <row r="3222" spans="1:4">
      <c r="A3222" s="17">
        <v>3220</v>
      </c>
      <c r="B3222" s="25">
        <v>8.8219178082191778</v>
      </c>
      <c r="C3222" s="90">
        <v>2.7508776891426875E-2</v>
      </c>
      <c r="D3222" s="25">
        <v>0.78452238843399635</v>
      </c>
    </row>
    <row r="3223" spans="1:4">
      <c r="A3223" s="17">
        <v>3221</v>
      </c>
      <c r="B3223" s="25">
        <v>8.8246575342465761</v>
      </c>
      <c r="C3223" s="90">
        <v>2.7508782070191092E-2</v>
      </c>
      <c r="D3223" s="25">
        <v>0.7844632280953866</v>
      </c>
    </row>
    <row r="3224" spans="1:4">
      <c r="A3224" s="17">
        <v>3222</v>
      </c>
      <c r="B3224" s="25">
        <v>8.8273972602739725</v>
      </c>
      <c r="C3224" s="90">
        <v>2.7508787248955311E-2</v>
      </c>
      <c r="D3224" s="25">
        <v>0.78440407219576191</v>
      </c>
    </row>
    <row r="3225" spans="1:4">
      <c r="A3225" s="17">
        <v>3223</v>
      </c>
      <c r="B3225" s="25">
        <v>8.830136986301369</v>
      </c>
      <c r="C3225" s="90">
        <v>2.7508792427719527E-2</v>
      </c>
      <c r="D3225" s="25">
        <v>0.78434492073479078</v>
      </c>
    </row>
    <row r="3226" spans="1:4">
      <c r="A3226" s="17">
        <v>3224</v>
      </c>
      <c r="B3226" s="25">
        <v>8.8328767123287673</v>
      </c>
      <c r="C3226" s="90">
        <v>2.7508797606483747E-2</v>
      </c>
      <c r="D3226" s="25">
        <v>0.78428577371214192</v>
      </c>
    </row>
    <row r="3227" spans="1:4">
      <c r="A3227" s="17">
        <v>3225</v>
      </c>
      <c r="B3227" s="25">
        <v>8.8356164383561637</v>
      </c>
      <c r="C3227" s="90">
        <v>2.7508802785247963E-2</v>
      </c>
      <c r="D3227" s="25">
        <v>0.78422663112748381</v>
      </c>
    </row>
    <row r="3228" spans="1:4">
      <c r="A3228" s="17">
        <v>3226</v>
      </c>
      <c r="B3228" s="25">
        <v>8.838356164383562</v>
      </c>
      <c r="C3228" s="90">
        <v>2.7508807964012182E-2</v>
      </c>
      <c r="D3228" s="25">
        <v>0.78416749298048538</v>
      </c>
    </row>
    <row r="3229" spans="1:4">
      <c r="A3229" s="17">
        <v>3227</v>
      </c>
      <c r="B3229" s="25">
        <v>8.8410958904109584</v>
      </c>
      <c r="C3229" s="90">
        <v>2.7508813142776402E-2</v>
      </c>
      <c r="D3229" s="25">
        <v>0.78410835927081524</v>
      </c>
    </row>
    <row r="3230" spans="1:4">
      <c r="A3230" s="17">
        <v>3228</v>
      </c>
      <c r="B3230" s="25">
        <v>8.8438356164383567</v>
      </c>
      <c r="C3230" s="90">
        <v>2.7508818321540618E-2</v>
      </c>
      <c r="D3230" s="25">
        <v>0.78404922999814208</v>
      </c>
    </row>
    <row r="3231" spans="1:4">
      <c r="A3231" s="17">
        <v>3229</v>
      </c>
      <c r="B3231" s="25">
        <v>8.8465753424657532</v>
      </c>
      <c r="C3231" s="90">
        <v>2.7508823500304837E-2</v>
      </c>
      <c r="D3231" s="25">
        <v>0.78399010516213463</v>
      </c>
    </row>
    <row r="3232" spans="1:4">
      <c r="A3232" s="17">
        <v>3230</v>
      </c>
      <c r="B3232" s="25">
        <v>8.8493150684931514</v>
      </c>
      <c r="C3232" s="90">
        <v>2.7508828679069054E-2</v>
      </c>
      <c r="D3232" s="25">
        <v>0.78393098476246192</v>
      </c>
    </row>
    <row r="3233" spans="1:4">
      <c r="A3233" s="17">
        <v>3231</v>
      </c>
      <c r="B3233" s="25">
        <v>8.8520547945205479</v>
      </c>
      <c r="C3233" s="90">
        <v>2.7508833857833273E-2</v>
      </c>
      <c r="D3233" s="25">
        <v>0.78387186879879245</v>
      </c>
    </row>
    <row r="3234" spans="1:4">
      <c r="A3234" s="17">
        <v>3232</v>
      </c>
      <c r="B3234" s="25">
        <v>8.8547945205479444</v>
      </c>
      <c r="C3234" s="90">
        <v>2.7508839036597489E-2</v>
      </c>
      <c r="D3234" s="25">
        <v>0.78381275727079536</v>
      </c>
    </row>
    <row r="3235" spans="1:4">
      <c r="A3235" s="17">
        <v>3233</v>
      </c>
      <c r="B3235" s="25">
        <v>8.8575342465753426</v>
      </c>
      <c r="C3235" s="90">
        <v>2.7508844215361709E-2</v>
      </c>
      <c r="D3235" s="25">
        <v>0.78375365017813925</v>
      </c>
    </row>
    <row r="3236" spans="1:4">
      <c r="A3236" s="17">
        <v>3234</v>
      </c>
      <c r="B3236" s="25">
        <v>8.8602739726027391</v>
      </c>
      <c r="C3236" s="90">
        <v>2.7508849394125925E-2</v>
      </c>
      <c r="D3236" s="25">
        <v>0.78369454752049317</v>
      </c>
    </row>
    <row r="3237" spans="1:4">
      <c r="A3237" s="17">
        <v>3235</v>
      </c>
      <c r="B3237" s="25">
        <v>8.8630136986301373</v>
      </c>
      <c r="C3237" s="90">
        <v>2.7508854572890144E-2</v>
      </c>
      <c r="D3237" s="25">
        <v>0.78363544929752593</v>
      </c>
    </row>
    <row r="3238" spans="1:4">
      <c r="A3238" s="17">
        <v>3236</v>
      </c>
      <c r="B3238" s="25">
        <v>8.8657534246575338</v>
      </c>
      <c r="C3238" s="90">
        <v>2.7508859751654364E-2</v>
      </c>
      <c r="D3238" s="25">
        <v>0.78357635550890647</v>
      </c>
    </row>
    <row r="3239" spans="1:4">
      <c r="A3239" s="17">
        <v>3237</v>
      </c>
      <c r="B3239" s="25">
        <v>8.868493150684932</v>
      </c>
      <c r="C3239" s="90">
        <v>2.750886493041858E-2</v>
      </c>
      <c r="D3239" s="25">
        <v>0.78351726615430384</v>
      </c>
    </row>
    <row r="3240" spans="1:4">
      <c r="A3240" s="17">
        <v>3238</v>
      </c>
      <c r="B3240" s="25">
        <v>8.8712328767123285</v>
      </c>
      <c r="C3240" s="90">
        <v>2.7508870109182799E-2</v>
      </c>
      <c r="D3240" s="25">
        <v>0.78345818123338706</v>
      </c>
    </row>
    <row r="3241" spans="1:4">
      <c r="A3241" s="17">
        <v>3239</v>
      </c>
      <c r="B3241" s="25">
        <v>8.8739726027397268</v>
      </c>
      <c r="C3241" s="90">
        <v>2.7508875287947016E-2</v>
      </c>
      <c r="D3241" s="25">
        <v>0.78339910074582497</v>
      </c>
    </row>
    <row r="3242" spans="1:4">
      <c r="A3242" s="17">
        <v>3240</v>
      </c>
      <c r="B3242" s="25">
        <v>8.8767123287671232</v>
      </c>
      <c r="C3242" s="90">
        <v>2.7508880466711235E-2</v>
      </c>
      <c r="D3242" s="25">
        <v>0.78334002469128672</v>
      </c>
    </row>
    <row r="3243" spans="1:4">
      <c r="A3243" s="17">
        <v>3241</v>
      </c>
      <c r="B3243" s="25">
        <v>8.8794520547945197</v>
      </c>
      <c r="C3243" s="90">
        <v>2.7508885645475451E-2</v>
      </c>
      <c r="D3243" s="25">
        <v>0.78328095306944134</v>
      </c>
    </row>
    <row r="3244" spans="1:4">
      <c r="A3244" s="17">
        <v>3242</v>
      </c>
      <c r="B3244" s="25">
        <v>8.882191780821918</v>
      </c>
      <c r="C3244" s="90">
        <v>2.7508890824239671E-2</v>
      </c>
      <c r="D3244" s="25">
        <v>0.78322188587995789</v>
      </c>
    </row>
    <row r="3245" spans="1:4">
      <c r="A3245" s="17">
        <v>3243</v>
      </c>
      <c r="B3245" s="25">
        <v>8.8849315068493144</v>
      </c>
      <c r="C3245" s="90">
        <v>2.750889600300389E-2</v>
      </c>
      <c r="D3245" s="25">
        <v>0.78316282312250551</v>
      </c>
    </row>
    <row r="3246" spans="1:4">
      <c r="A3246" s="17">
        <v>3244</v>
      </c>
      <c r="B3246" s="25">
        <v>8.8876712328767127</v>
      </c>
      <c r="C3246" s="90">
        <v>2.7508901181768106E-2</v>
      </c>
      <c r="D3246" s="25">
        <v>0.78310376479675337</v>
      </c>
    </row>
    <row r="3247" spans="1:4">
      <c r="A3247" s="17">
        <v>3245</v>
      </c>
      <c r="B3247" s="25">
        <v>8.8904109589041092</v>
      </c>
      <c r="C3247" s="90">
        <v>2.7508906360532326E-2</v>
      </c>
      <c r="D3247" s="25">
        <v>0.78304471090237049</v>
      </c>
    </row>
    <row r="3248" spans="1:4">
      <c r="A3248" s="17">
        <v>3246</v>
      </c>
      <c r="B3248" s="25">
        <v>8.8931506849315074</v>
      </c>
      <c r="C3248" s="90">
        <v>2.7508911539296542E-2</v>
      </c>
      <c r="D3248" s="25">
        <v>0.78298566143902615</v>
      </c>
    </row>
    <row r="3249" spans="1:4">
      <c r="A3249" s="17">
        <v>3247</v>
      </c>
      <c r="B3249" s="25">
        <v>8.8958904109589039</v>
      </c>
      <c r="C3249" s="90">
        <v>2.7508916718060761E-2</v>
      </c>
      <c r="D3249" s="25">
        <v>0.78292661640638961</v>
      </c>
    </row>
    <row r="3250" spans="1:4">
      <c r="A3250" s="17">
        <v>3248</v>
      </c>
      <c r="B3250" s="25">
        <v>8.8986301369863021</v>
      </c>
      <c r="C3250" s="90">
        <v>2.7508921896824978E-2</v>
      </c>
      <c r="D3250" s="25">
        <v>0.78286757580413002</v>
      </c>
    </row>
    <row r="3251" spans="1:4">
      <c r="A3251" s="17">
        <v>3249</v>
      </c>
      <c r="B3251" s="25">
        <v>8.9013698630136986</v>
      </c>
      <c r="C3251" s="90">
        <v>2.7508927075589197E-2</v>
      </c>
      <c r="D3251" s="25">
        <v>0.78280853963191666</v>
      </c>
    </row>
    <row r="3252" spans="1:4">
      <c r="A3252" s="17">
        <v>3250</v>
      </c>
      <c r="B3252" s="25">
        <v>8.9041095890410951</v>
      </c>
      <c r="C3252" s="90">
        <v>2.7508932254353417E-2</v>
      </c>
      <c r="D3252" s="25">
        <v>0.78274950788941888</v>
      </c>
    </row>
    <row r="3253" spans="1:4">
      <c r="A3253" s="17">
        <v>3251</v>
      </c>
      <c r="B3253" s="25">
        <v>8.9068493150684933</v>
      </c>
      <c r="C3253" s="90">
        <v>2.7508937433117633E-2</v>
      </c>
      <c r="D3253" s="25">
        <v>0.78269048057630586</v>
      </c>
    </row>
    <row r="3254" spans="1:4">
      <c r="A3254" s="17">
        <v>3252</v>
      </c>
      <c r="B3254" s="25">
        <v>8.9095890410958898</v>
      </c>
      <c r="C3254" s="90">
        <v>2.7508942611881852E-2</v>
      </c>
      <c r="D3254" s="25">
        <v>0.78263145769224685</v>
      </c>
    </row>
    <row r="3255" spans="1:4">
      <c r="A3255" s="17">
        <v>3253</v>
      </c>
      <c r="B3255" s="25">
        <v>8.912328767123288</v>
      </c>
      <c r="C3255" s="90">
        <v>2.7508947790646068E-2</v>
      </c>
      <c r="D3255" s="25">
        <v>0.78257243923691144</v>
      </c>
    </row>
    <row r="3256" spans="1:4">
      <c r="A3256" s="17">
        <v>3254</v>
      </c>
      <c r="B3256" s="25">
        <v>8.9150684931506845</v>
      </c>
      <c r="C3256" s="90">
        <v>2.7508952969410288E-2</v>
      </c>
      <c r="D3256" s="25">
        <v>0.78251342520996892</v>
      </c>
    </row>
    <row r="3257" spans="1:4">
      <c r="A3257" s="17">
        <v>3255</v>
      </c>
      <c r="B3257" s="25">
        <v>8.9178082191780828</v>
      </c>
      <c r="C3257" s="90">
        <v>2.7508958148174504E-2</v>
      </c>
      <c r="D3257" s="25">
        <v>0.78245441561108864</v>
      </c>
    </row>
    <row r="3258" spans="1:4">
      <c r="A3258" s="17">
        <v>3256</v>
      </c>
      <c r="B3258" s="25">
        <v>8.9205479452054792</v>
      </c>
      <c r="C3258" s="90">
        <v>2.7508963326938723E-2</v>
      </c>
      <c r="D3258" s="25">
        <v>0.7823954104399401</v>
      </c>
    </row>
    <row r="3259" spans="1:4">
      <c r="A3259" s="17">
        <v>3257</v>
      </c>
      <c r="B3259" s="25">
        <v>8.9232876712328775</v>
      </c>
      <c r="C3259" s="90">
        <v>2.750896850570294E-2</v>
      </c>
      <c r="D3259" s="25">
        <v>0.78233640969619267</v>
      </c>
    </row>
    <row r="3260" spans="1:4">
      <c r="A3260" s="17">
        <v>3258</v>
      </c>
      <c r="B3260" s="25">
        <v>8.9260273972602739</v>
      </c>
      <c r="C3260" s="90">
        <v>2.7508973684467159E-2</v>
      </c>
      <c r="D3260" s="25">
        <v>0.78227741337951584</v>
      </c>
    </row>
    <row r="3261" spans="1:4">
      <c r="A3261" s="17">
        <v>3259</v>
      </c>
      <c r="B3261" s="25">
        <v>8.9287671232876704</v>
      </c>
      <c r="C3261" s="90">
        <v>2.7508978863231379E-2</v>
      </c>
      <c r="D3261" s="25">
        <v>0.78221842148957921</v>
      </c>
    </row>
    <row r="3262" spans="1:4">
      <c r="A3262" s="17">
        <v>3260</v>
      </c>
      <c r="B3262" s="25">
        <v>8.9315068493150687</v>
      </c>
      <c r="C3262" s="90">
        <v>2.7508984041995595E-2</v>
      </c>
      <c r="D3262" s="25">
        <v>0.78215943402605215</v>
      </c>
    </row>
    <row r="3263" spans="1:4">
      <c r="A3263" s="17">
        <v>3261</v>
      </c>
      <c r="B3263" s="25">
        <v>8.9342465753424651</v>
      </c>
      <c r="C3263" s="90">
        <v>2.7508989220759814E-2</v>
      </c>
      <c r="D3263" s="25">
        <v>0.78210045098860437</v>
      </c>
    </row>
    <row r="3264" spans="1:4">
      <c r="A3264" s="17">
        <v>3262</v>
      </c>
      <c r="B3264" s="25">
        <v>8.9369863013698634</v>
      </c>
      <c r="C3264" s="90">
        <v>2.750899439952403E-2</v>
      </c>
      <c r="D3264" s="25">
        <v>0.78204147237690536</v>
      </c>
    </row>
    <row r="3265" spans="1:4">
      <c r="A3265" s="17">
        <v>3263</v>
      </c>
      <c r="B3265" s="25">
        <v>8.9397260273972599</v>
      </c>
      <c r="C3265" s="90">
        <v>2.750899957828825E-2</v>
      </c>
      <c r="D3265" s="25">
        <v>0.78198249819062471</v>
      </c>
    </row>
    <row r="3266" spans="1:4">
      <c r="A3266" s="17">
        <v>3264</v>
      </c>
      <c r="B3266" s="25">
        <v>8.9424657534246581</v>
      </c>
      <c r="C3266" s="90">
        <v>2.7509004757052466E-2</v>
      </c>
      <c r="D3266" s="25">
        <v>0.78192352842943202</v>
      </c>
    </row>
    <row r="3267" spans="1:4">
      <c r="A3267" s="17">
        <v>3265</v>
      </c>
      <c r="B3267" s="25">
        <v>8.9452054794520546</v>
      </c>
      <c r="C3267" s="90">
        <v>2.7509009935816685E-2</v>
      </c>
      <c r="D3267" s="25">
        <v>0.78186456309299701</v>
      </c>
    </row>
    <row r="3268" spans="1:4">
      <c r="A3268" s="17">
        <v>3266</v>
      </c>
      <c r="B3268" s="25">
        <v>8.9479452054794528</v>
      </c>
      <c r="C3268" s="90">
        <v>2.7509015114580905E-2</v>
      </c>
      <c r="D3268" s="25">
        <v>0.78180560218098938</v>
      </c>
    </row>
    <row r="3269" spans="1:4">
      <c r="A3269" s="17">
        <v>3267</v>
      </c>
      <c r="B3269" s="25">
        <v>8.9506849315068493</v>
      </c>
      <c r="C3269" s="90">
        <v>2.7509020293345121E-2</v>
      </c>
      <c r="D3269" s="25">
        <v>0.78174664569307872</v>
      </c>
    </row>
    <row r="3270" spans="1:4">
      <c r="A3270" s="17">
        <v>3268</v>
      </c>
      <c r="B3270" s="25">
        <v>8.9534246575342458</v>
      </c>
      <c r="C3270" s="90">
        <v>2.7509025472109341E-2</v>
      </c>
      <c r="D3270" s="25">
        <v>0.78168769362893475</v>
      </c>
    </row>
    <row r="3271" spans="1:4">
      <c r="A3271" s="17">
        <v>3269</v>
      </c>
      <c r="B3271" s="25">
        <v>8.956164383561644</v>
      </c>
      <c r="C3271" s="90">
        <v>2.7509030650873557E-2</v>
      </c>
      <c r="D3271" s="25">
        <v>0.78162874598822729</v>
      </c>
    </row>
    <row r="3272" spans="1:4">
      <c r="A3272" s="17">
        <v>3270</v>
      </c>
      <c r="B3272" s="25">
        <v>8.9589041095890405</v>
      </c>
      <c r="C3272" s="90">
        <v>2.7509035829637776E-2</v>
      </c>
      <c r="D3272" s="25">
        <v>0.78156980277062615</v>
      </c>
    </row>
    <row r="3273" spans="1:4">
      <c r="A3273" s="17">
        <v>3271</v>
      </c>
      <c r="B3273" s="25">
        <v>8.9616438356164387</v>
      </c>
      <c r="C3273" s="90">
        <v>2.7509041008401992E-2</v>
      </c>
      <c r="D3273" s="25">
        <v>0.78151086397580105</v>
      </c>
    </row>
    <row r="3274" spans="1:4">
      <c r="A3274" s="17">
        <v>3272</v>
      </c>
      <c r="B3274" s="25">
        <v>8.9643835616438352</v>
      </c>
      <c r="C3274" s="90">
        <v>2.7509046187166212E-2</v>
      </c>
      <c r="D3274" s="25">
        <v>0.7814519296034218</v>
      </c>
    </row>
    <row r="3275" spans="1:4">
      <c r="A3275" s="17">
        <v>3273</v>
      </c>
      <c r="B3275" s="25">
        <v>8.9671232876712335</v>
      </c>
      <c r="C3275" s="90">
        <v>2.7509051365930431E-2</v>
      </c>
      <c r="D3275" s="25">
        <v>0.78139299965315823</v>
      </c>
    </row>
    <row r="3276" spans="1:4">
      <c r="A3276" s="17">
        <v>3274</v>
      </c>
      <c r="B3276" s="25">
        <v>8.9698630136986299</v>
      </c>
      <c r="C3276" s="90">
        <v>2.7509056544694648E-2</v>
      </c>
      <c r="D3276" s="25">
        <v>0.78133407412468037</v>
      </c>
    </row>
    <row r="3277" spans="1:4">
      <c r="A3277" s="17">
        <v>3275</v>
      </c>
      <c r="B3277" s="25">
        <v>8.9726027397260282</v>
      </c>
      <c r="C3277" s="90">
        <v>2.7509061723458867E-2</v>
      </c>
      <c r="D3277" s="25">
        <v>0.78127515301765782</v>
      </c>
    </row>
    <row r="3278" spans="1:4">
      <c r="A3278" s="17">
        <v>3276</v>
      </c>
      <c r="B3278" s="25">
        <v>8.9753424657534246</v>
      </c>
      <c r="C3278" s="90">
        <v>2.7509066902223083E-2</v>
      </c>
      <c r="D3278" s="25">
        <v>0.78121623633176074</v>
      </c>
    </row>
    <row r="3279" spans="1:4">
      <c r="A3279" s="17">
        <v>3277</v>
      </c>
      <c r="B3279" s="25">
        <v>8.9780821917808211</v>
      </c>
      <c r="C3279" s="90">
        <v>2.7509072080987303E-2</v>
      </c>
      <c r="D3279" s="25">
        <v>0.78115732406665905</v>
      </c>
    </row>
    <row r="3280" spans="1:4">
      <c r="A3280" s="17">
        <v>3278</v>
      </c>
      <c r="B3280" s="25">
        <v>8.9808219178082194</v>
      </c>
      <c r="C3280" s="90">
        <v>2.7509077259751519E-2</v>
      </c>
      <c r="D3280" s="25">
        <v>0.78109841622202258</v>
      </c>
    </row>
    <row r="3281" spans="1:4">
      <c r="A3281" s="17">
        <v>3279</v>
      </c>
      <c r="B3281" s="25">
        <v>8.9835616438356158</v>
      </c>
      <c r="C3281" s="90">
        <v>2.7509082438515738E-2</v>
      </c>
      <c r="D3281" s="25">
        <v>0.78103951279752148</v>
      </c>
    </row>
    <row r="3282" spans="1:4">
      <c r="A3282" s="17">
        <v>3280</v>
      </c>
      <c r="B3282" s="25">
        <v>8.9863013698630141</v>
      </c>
      <c r="C3282" s="90">
        <v>2.7509087617279954E-2</v>
      </c>
      <c r="D3282" s="25">
        <v>0.78098061379282568</v>
      </c>
    </row>
    <row r="3283" spans="1:4">
      <c r="A3283" s="17">
        <v>3281</v>
      </c>
      <c r="B3283" s="25">
        <v>8.9890410958904106</v>
      </c>
      <c r="C3283" s="90">
        <v>2.7509092796044174E-2</v>
      </c>
      <c r="D3283" s="25">
        <v>0.78092171920760522</v>
      </c>
    </row>
    <row r="3284" spans="1:4">
      <c r="A3284" s="17">
        <v>3282</v>
      </c>
      <c r="B3284" s="25">
        <v>8.9917808219178088</v>
      </c>
      <c r="C3284" s="90">
        <v>2.7509097974808393E-2</v>
      </c>
      <c r="D3284" s="25">
        <v>0.78086282904153026</v>
      </c>
    </row>
    <row r="3285" spans="1:4">
      <c r="A3285" s="17">
        <v>3283</v>
      </c>
      <c r="B3285" s="25">
        <v>8.9945205479452053</v>
      </c>
      <c r="C3285" s="90">
        <v>2.750910315357261E-2</v>
      </c>
      <c r="D3285" s="25">
        <v>0.78080394329427072</v>
      </c>
    </row>
    <row r="3286" spans="1:4">
      <c r="A3286" s="17">
        <v>3284</v>
      </c>
      <c r="B3286" s="25">
        <v>8.9972602739726035</v>
      </c>
      <c r="C3286" s="90">
        <v>2.7509108332336829E-2</v>
      </c>
      <c r="D3286" s="25">
        <v>0.78074506196549676</v>
      </c>
    </row>
    <row r="3287" spans="1:4">
      <c r="A3287" s="17">
        <v>3285</v>
      </c>
      <c r="B3287" s="25">
        <v>9</v>
      </c>
      <c r="C3287" s="90">
        <v>2.7509113511101045E-2</v>
      </c>
      <c r="D3287" s="25">
        <v>0.78068618505487863</v>
      </c>
    </row>
    <row r="3288" spans="1:4">
      <c r="A3288" s="17">
        <v>3286</v>
      </c>
      <c r="B3288" s="25">
        <v>9.0027397260273965</v>
      </c>
      <c r="C3288" s="90">
        <v>2.7509118689865265E-2</v>
      </c>
      <c r="D3288" s="25">
        <v>0.78062731256208651</v>
      </c>
    </row>
    <row r="3289" spans="1:4">
      <c r="A3289" s="17">
        <v>3287</v>
      </c>
      <c r="B3289" s="25">
        <v>9.0054794520547947</v>
      </c>
      <c r="C3289" s="90">
        <v>2.7509123868629481E-2</v>
      </c>
      <c r="D3289" s="25">
        <v>0.78056844448679041</v>
      </c>
    </row>
    <row r="3290" spans="1:4">
      <c r="A3290" s="17">
        <v>3288</v>
      </c>
      <c r="B3290" s="25">
        <v>9.0082191780821912</v>
      </c>
      <c r="C3290" s="90">
        <v>2.75091290473937E-2</v>
      </c>
      <c r="D3290" s="25">
        <v>0.78050958082866062</v>
      </c>
    </row>
    <row r="3291" spans="1:4">
      <c r="A3291" s="17">
        <v>3289</v>
      </c>
      <c r="B3291" s="25">
        <v>9.0109589041095894</v>
      </c>
      <c r="C3291" s="90">
        <v>2.7509218438030825E-2</v>
      </c>
      <c r="D3291" s="25">
        <v>0.78045012935838487</v>
      </c>
    </row>
    <row r="3292" spans="1:4">
      <c r="A3292" s="17">
        <v>3290</v>
      </c>
      <c r="B3292" s="25">
        <v>9.0136986301369859</v>
      </c>
      <c r="C3292" s="90">
        <v>2.7509307828667947E-2</v>
      </c>
      <c r="D3292" s="25">
        <v>0.78039068203428741</v>
      </c>
    </row>
    <row r="3293" spans="1:4">
      <c r="A3293" s="17">
        <v>3291</v>
      </c>
      <c r="B3293" s="25">
        <v>9.0164383561643842</v>
      </c>
      <c r="C3293" s="90">
        <v>2.7509397219305072E-2</v>
      </c>
      <c r="D3293" s="25">
        <v>0.78033123885611044</v>
      </c>
    </row>
    <row r="3294" spans="1:4">
      <c r="A3294" s="17">
        <v>3292</v>
      </c>
      <c r="B3294" s="25">
        <v>9.0191780821917806</v>
      </c>
      <c r="C3294" s="90">
        <v>2.7509486609942197E-2</v>
      </c>
      <c r="D3294" s="25">
        <v>0.78027179982359673</v>
      </c>
    </row>
    <row r="3295" spans="1:4">
      <c r="A3295" s="17">
        <v>3293</v>
      </c>
      <c r="B3295" s="25">
        <v>9.0219178082191789</v>
      </c>
      <c r="C3295" s="90">
        <v>2.7509576000579319E-2</v>
      </c>
      <c r="D3295" s="25">
        <v>0.78021236493648838</v>
      </c>
    </row>
    <row r="3296" spans="1:4">
      <c r="A3296" s="17">
        <v>3294</v>
      </c>
      <c r="B3296" s="25">
        <v>9.0246575342465754</v>
      </c>
      <c r="C3296" s="90">
        <v>2.7509665391216444E-2</v>
      </c>
      <c r="D3296" s="25">
        <v>0.78015293419452814</v>
      </c>
    </row>
    <row r="3297" spans="1:4">
      <c r="A3297" s="17">
        <v>3295</v>
      </c>
      <c r="B3297" s="25">
        <v>9.0273972602739718</v>
      </c>
      <c r="C3297" s="90">
        <v>2.7509754781853569E-2</v>
      </c>
      <c r="D3297" s="25">
        <v>0.78009350759745832</v>
      </c>
    </row>
    <row r="3298" spans="1:4">
      <c r="A3298" s="17">
        <v>3296</v>
      </c>
      <c r="B3298" s="25">
        <v>9.0301369863013701</v>
      </c>
      <c r="C3298" s="90">
        <v>2.750984417249069E-2</v>
      </c>
      <c r="D3298" s="25">
        <v>0.78003408514502137</v>
      </c>
    </row>
    <row r="3299" spans="1:4">
      <c r="A3299" s="17">
        <v>3297</v>
      </c>
      <c r="B3299" s="25">
        <v>9.0328767123287665</v>
      </c>
      <c r="C3299" s="90">
        <v>2.7509933563127816E-2</v>
      </c>
      <c r="D3299" s="25">
        <v>0.77997466683695982</v>
      </c>
    </row>
    <row r="3300" spans="1:4">
      <c r="A3300" s="17">
        <v>3298</v>
      </c>
      <c r="B3300" s="25">
        <v>9.0356164383561648</v>
      </c>
      <c r="C3300" s="90">
        <v>2.7510022953764937E-2</v>
      </c>
      <c r="D3300" s="25">
        <v>0.77991525267301631</v>
      </c>
    </row>
    <row r="3301" spans="1:4">
      <c r="A3301" s="17">
        <v>3299</v>
      </c>
      <c r="B3301" s="25">
        <v>9.0383561643835613</v>
      </c>
      <c r="C3301" s="90">
        <v>2.7510112344402062E-2</v>
      </c>
      <c r="D3301" s="25">
        <v>0.77985584265293317</v>
      </c>
    </row>
    <row r="3302" spans="1:4">
      <c r="A3302" s="17">
        <v>3300</v>
      </c>
      <c r="B3302" s="25">
        <v>9.0410958904109595</v>
      </c>
      <c r="C3302" s="90">
        <v>2.7510201735039187E-2</v>
      </c>
      <c r="D3302" s="25">
        <v>0.77979643677645305</v>
      </c>
    </row>
    <row r="3303" spans="1:4">
      <c r="A3303" s="17">
        <v>3301</v>
      </c>
      <c r="B3303" s="25">
        <v>9.043835616438356</v>
      </c>
      <c r="C3303" s="90">
        <v>2.7510291125676309E-2</v>
      </c>
      <c r="D3303" s="25">
        <v>0.77973703504331859</v>
      </c>
    </row>
    <row r="3304" spans="1:4">
      <c r="A3304" s="17">
        <v>3302</v>
      </c>
      <c r="B3304" s="25">
        <v>9.0465753424657542</v>
      </c>
      <c r="C3304" s="90">
        <v>2.7510380516313434E-2</v>
      </c>
      <c r="D3304" s="25">
        <v>0.77967763745327212</v>
      </c>
    </row>
    <row r="3305" spans="1:4">
      <c r="A3305" s="17">
        <v>3303</v>
      </c>
      <c r="B3305" s="25">
        <v>9.0493150684931507</v>
      </c>
      <c r="C3305" s="90">
        <v>2.7510469906950559E-2</v>
      </c>
      <c r="D3305" s="25">
        <v>0.77961824400605639</v>
      </c>
    </row>
    <row r="3306" spans="1:4">
      <c r="A3306" s="17">
        <v>3304</v>
      </c>
      <c r="B3306" s="25">
        <v>9.0520547945205472</v>
      </c>
      <c r="C3306" s="90">
        <v>2.7510559297587681E-2</v>
      </c>
      <c r="D3306" s="25">
        <v>0.77955885470141406</v>
      </c>
    </row>
    <row r="3307" spans="1:4">
      <c r="A3307" s="17">
        <v>3305</v>
      </c>
      <c r="B3307" s="25">
        <v>9.0547945205479454</v>
      </c>
      <c r="C3307" s="90">
        <v>2.7510648688224806E-2</v>
      </c>
      <c r="D3307" s="25">
        <v>0.77949946953908744</v>
      </c>
    </row>
    <row r="3308" spans="1:4">
      <c r="A3308" s="17">
        <v>3306</v>
      </c>
      <c r="B3308" s="25">
        <v>9.0575342465753419</v>
      </c>
      <c r="C3308" s="90">
        <v>2.7510738078861931E-2</v>
      </c>
      <c r="D3308" s="25">
        <v>0.77944008851881952</v>
      </c>
    </row>
    <row r="3309" spans="1:4">
      <c r="A3309" s="17">
        <v>3307</v>
      </c>
      <c r="B3309" s="25">
        <v>9.0602739726027401</v>
      </c>
      <c r="C3309" s="90">
        <v>2.7510827469499052E-2</v>
      </c>
      <c r="D3309" s="25">
        <v>0.77938071164035261</v>
      </c>
    </row>
    <row r="3310" spans="1:4">
      <c r="A3310" s="17">
        <v>3308</v>
      </c>
      <c r="B3310" s="25">
        <v>9.0630136986301366</v>
      </c>
      <c r="C3310" s="90">
        <v>2.7510916860136177E-2</v>
      </c>
      <c r="D3310" s="25">
        <v>0.77932133890342958</v>
      </c>
    </row>
    <row r="3311" spans="1:4">
      <c r="A3311" s="17">
        <v>3309</v>
      </c>
      <c r="B3311" s="25">
        <v>9.0657534246575349</v>
      </c>
      <c r="C3311" s="90">
        <v>2.7511006250773302E-2</v>
      </c>
      <c r="D3311" s="25">
        <v>0.77926197030779298</v>
      </c>
    </row>
    <row r="3312" spans="1:4">
      <c r="A3312" s="17">
        <v>3310</v>
      </c>
      <c r="B3312" s="25">
        <v>9.0684931506849313</v>
      </c>
      <c r="C3312" s="90">
        <v>2.7511095641410424E-2</v>
      </c>
      <c r="D3312" s="25">
        <v>0.77920260585318557</v>
      </c>
    </row>
    <row r="3313" spans="1:4">
      <c r="A3313" s="17">
        <v>3311</v>
      </c>
      <c r="B3313" s="25">
        <v>9.0712328767123296</v>
      </c>
      <c r="C3313" s="90">
        <v>2.7511185032047549E-2</v>
      </c>
      <c r="D3313" s="25">
        <v>0.77914324553934988</v>
      </c>
    </row>
    <row r="3314" spans="1:4">
      <c r="A3314" s="17">
        <v>3312</v>
      </c>
      <c r="B3314" s="25">
        <v>9.0739726027397261</v>
      </c>
      <c r="C3314" s="90">
        <v>2.7511274422684671E-2</v>
      </c>
      <c r="D3314" s="25">
        <v>0.77908388936602879</v>
      </c>
    </row>
    <row r="3315" spans="1:4">
      <c r="A3315" s="17">
        <v>3313</v>
      </c>
      <c r="B3315" s="25">
        <v>9.0767123287671225</v>
      </c>
      <c r="C3315" s="90">
        <v>2.7511363813321796E-2</v>
      </c>
      <c r="D3315" s="25">
        <v>0.77902453733296495</v>
      </c>
    </row>
    <row r="3316" spans="1:4">
      <c r="A3316" s="17">
        <v>3314</v>
      </c>
      <c r="B3316" s="25">
        <v>9.0794520547945208</v>
      </c>
      <c r="C3316" s="90">
        <v>2.7511453203958921E-2</v>
      </c>
      <c r="D3316" s="25">
        <v>0.77896518943990101</v>
      </c>
    </row>
    <row r="3317" spans="1:4">
      <c r="A3317" s="17">
        <v>3315</v>
      </c>
      <c r="B3317" s="25">
        <v>9.0821917808219172</v>
      </c>
      <c r="C3317" s="90">
        <v>2.7511542594596042E-2</v>
      </c>
      <c r="D3317" s="25">
        <v>0.77890584568657983</v>
      </c>
    </row>
    <row r="3318" spans="1:4">
      <c r="A3318" s="17">
        <v>3316</v>
      </c>
      <c r="B3318" s="25">
        <v>9.0849315068493155</v>
      </c>
      <c r="C3318" s="90">
        <v>2.7511631985233168E-2</v>
      </c>
      <c r="D3318" s="25">
        <v>0.77884650607274408</v>
      </c>
    </row>
    <row r="3319" spans="1:4">
      <c r="A3319" s="17">
        <v>3317</v>
      </c>
      <c r="B3319" s="25">
        <v>9.087671232876712</v>
      </c>
      <c r="C3319" s="90">
        <v>2.7511721375870293E-2</v>
      </c>
      <c r="D3319" s="25">
        <v>0.77878717059813662</v>
      </c>
    </row>
    <row r="3320" spans="1:4">
      <c r="A3320" s="17">
        <v>3318</v>
      </c>
      <c r="B3320" s="25">
        <v>9.0904109589041102</v>
      </c>
      <c r="C3320" s="90">
        <v>2.7511810766507414E-2</v>
      </c>
      <c r="D3320" s="25">
        <v>0.77872783926250011</v>
      </c>
    </row>
    <row r="3321" spans="1:4">
      <c r="A3321" s="17">
        <v>3319</v>
      </c>
      <c r="B3321" s="25">
        <v>9.0931506849315067</v>
      </c>
      <c r="C3321" s="90">
        <v>2.7511900157144539E-2</v>
      </c>
      <c r="D3321" s="25">
        <v>0.77866851206557741</v>
      </c>
    </row>
    <row r="3322" spans="1:4">
      <c r="A3322" s="17">
        <v>3320</v>
      </c>
      <c r="B3322" s="25">
        <v>9.0958904109589049</v>
      </c>
      <c r="C3322" s="90">
        <v>2.7511989547781664E-2</v>
      </c>
      <c r="D3322" s="25">
        <v>0.7786091890071114</v>
      </c>
    </row>
    <row r="3323" spans="1:4">
      <c r="A3323" s="17">
        <v>3321</v>
      </c>
      <c r="B3323" s="25">
        <v>9.0986301369863014</v>
      </c>
      <c r="C3323" s="90">
        <v>2.7512078938418786E-2</v>
      </c>
      <c r="D3323" s="25">
        <v>0.77854987008684473</v>
      </c>
    </row>
    <row r="3324" spans="1:4">
      <c r="A3324" s="17">
        <v>3322</v>
      </c>
      <c r="B3324" s="25">
        <v>9.1013698630136979</v>
      </c>
      <c r="C3324" s="90">
        <v>2.7512168329055911E-2</v>
      </c>
      <c r="D3324" s="25">
        <v>0.77849055530452038</v>
      </c>
    </row>
    <row r="3325" spans="1:4">
      <c r="A3325" s="17">
        <v>3323</v>
      </c>
      <c r="B3325" s="25">
        <v>9.1041095890410961</v>
      </c>
      <c r="C3325" s="90">
        <v>2.7512257719693036E-2</v>
      </c>
      <c r="D3325" s="25">
        <v>0.77843124465988112</v>
      </c>
    </row>
    <row r="3326" spans="1:4">
      <c r="A3326" s="17">
        <v>3324</v>
      </c>
      <c r="B3326" s="25">
        <v>9.1068493150684926</v>
      </c>
      <c r="C3326" s="90">
        <v>2.7512347110330158E-2</v>
      </c>
      <c r="D3326" s="25">
        <v>0.77837193815267003</v>
      </c>
    </row>
    <row r="3327" spans="1:4">
      <c r="A3327" s="17">
        <v>3325</v>
      </c>
      <c r="B3327" s="25">
        <v>9.1095890410958908</v>
      </c>
      <c r="C3327" s="90">
        <v>2.7512436500967283E-2</v>
      </c>
      <c r="D3327" s="25">
        <v>0.77831263578262955</v>
      </c>
    </row>
    <row r="3328" spans="1:4">
      <c r="A3328" s="17">
        <v>3326</v>
      </c>
      <c r="B3328" s="25">
        <v>9.1123287671232873</v>
      </c>
      <c r="C3328" s="90">
        <v>2.7512525891604404E-2</v>
      </c>
      <c r="D3328" s="25">
        <v>0.77825333754950299</v>
      </c>
    </row>
    <row r="3329" spans="1:4">
      <c r="A3329" s="17">
        <v>3327</v>
      </c>
      <c r="B3329" s="25">
        <v>9.1150684931506856</v>
      </c>
      <c r="C3329" s="90">
        <v>2.7512615282241529E-2</v>
      </c>
      <c r="D3329" s="25">
        <v>0.778194043453033</v>
      </c>
    </row>
    <row r="3330" spans="1:4">
      <c r="A3330" s="17">
        <v>3328</v>
      </c>
      <c r="B3330" s="25">
        <v>9.117808219178082</v>
      </c>
      <c r="C3330" s="90">
        <v>2.7512704672878655E-2</v>
      </c>
      <c r="D3330" s="25">
        <v>0.77813475349296268</v>
      </c>
    </row>
    <row r="3331" spans="1:4">
      <c r="A3331" s="17">
        <v>3329</v>
      </c>
      <c r="B3331" s="25">
        <v>9.1205479452054803</v>
      </c>
      <c r="C3331" s="90">
        <v>2.7512794063515776E-2</v>
      </c>
      <c r="D3331" s="25">
        <v>0.77807546766903479</v>
      </c>
    </row>
    <row r="3332" spans="1:4">
      <c r="A3332" s="17">
        <v>3330</v>
      </c>
      <c r="B3332" s="25">
        <v>9.1232876712328768</v>
      </c>
      <c r="C3332" s="90">
        <v>2.7512883454152901E-2</v>
      </c>
      <c r="D3332" s="25">
        <v>0.77801618598099243</v>
      </c>
    </row>
    <row r="3333" spans="1:4">
      <c r="A3333" s="17">
        <v>3331</v>
      </c>
      <c r="B3333" s="25">
        <v>9.1260273972602732</v>
      </c>
      <c r="C3333" s="90">
        <v>2.7512972844790026E-2</v>
      </c>
      <c r="D3333" s="25">
        <v>0.77795690842857845</v>
      </c>
    </row>
    <row r="3334" spans="1:4">
      <c r="A3334" s="17">
        <v>3332</v>
      </c>
      <c r="B3334" s="25">
        <v>9.1287671232876715</v>
      </c>
      <c r="C3334" s="90">
        <v>2.7513062235427148E-2</v>
      </c>
      <c r="D3334" s="25">
        <v>0.77789763501153586</v>
      </c>
    </row>
    <row r="3335" spans="1:4">
      <c r="A3335" s="17">
        <v>3333</v>
      </c>
      <c r="B3335" s="25">
        <v>9.131506849315068</v>
      </c>
      <c r="C3335" s="90">
        <v>2.7513151626064273E-2</v>
      </c>
      <c r="D3335" s="25">
        <v>0.77783836572960763</v>
      </c>
    </row>
    <row r="3336" spans="1:4">
      <c r="A3336" s="17">
        <v>3334</v>
      </c>
      <c r="B3336" s="25">
        <v>9.1342465753424662</v>
      </c>
      <c r="C3336" s="90">
        <v>2.7513241016701398E-2</v>
      </c>
      <c r="D3336" s="25">
        <v>0.77777910058253663</v>
      </c>
    </row>
    <row r="3337" spans="1:4">
      <c r="A3337" s="17">
        <v>3335</v>
      </c>
      <c r="B3337" s="25">
        <v>9.1369863013698627</v>
      </c>
      <c r="C3337" s="90">
        <v>2.751333040733852E-2</v>
      </c>
      <c r="D3337" s="25">
        <v>0.77771983957006618</v>
      </c>
    </row>
    <row r="3338" spans="1:4">
      <c r="A3338" s="17">
        <v>3336</v>
      </c>
      <c r="B3338" s="25">
        <v>9.1397260273972609</v>
      </c>
      <c r="C3338" s="90">
        <v>2.7513419797975645E-2</v>
      </c>
      <c r="D3338" s="25">
        <v>0.77766058269193905</v>
      </c>
    </row>
    <row r="3339" spans="1:4">
      <c r="A3339" s="17">
        <v>3337</v>
      </c>
      <c r="B3339" s="25">
        <v>9.1424657534246574</v>
      </c>
      <c r="C3339" s="90">
        <v>2.751350918861277E-2</v>
      </c>
      <c r="D3339" s="25">
        <v>0.77760132994789843</v>
      </c>
    </row>
    <row r="3340" spans="1:4">
      <c r="A3340" s="17">
        <v>3338</v>
      </c>
      <c r="B3340" s="25">
        <v>9.1452054794520556</v>
      </c>
      <c r="C3340" s="90">
        <v>2.7513598579249891E-2</v>
      </c>
      <c r="D3340" s="25">
        <v>0.77754208133768721</v>
      </c>
    </row>
    <row r="3341" spans="1:4">
      <c r="A3341" s="17">
        <v>3339</v>
      </c>
      <c r="B3341" s="25">
        <v>9.1479452054794521</v>
      </c>
      <c r="C3341" s="90">
        <v>2.7513687969887016E-2</v>
      </c>
      <c r="D3341" s="25">
        <v>0.77748283686104869</v>
      </c>
    </row>
    <row r="3342" spans="1:4">
      <c r="A3342" s="17">
        <v>3340</v>
      </c>
      <c r="B3342" s="25">
        <v>9.1506849315068486</v>
      </c>
      <c r="C3342" s="90">
        <v>2.7513777360524138E-2</v>
      </c>
      <c r="D3342" s="25">
        <v>0.77742359651772575</v>
      </c>
    </row>
    <row r="3343" spans="1:4">
      <c r="A3343" s="17">
        <v>3341</v>
      </c>
      <c r="B3343" s="25">
        <v>9.1534246575342468</v>
      </c>
      <c r="C3343" s="90">
        <v>2.7513866751161263E-2</v>
      </c>
      <c r="D3343" s="25">
        <v>0.77736436030746148</v>
      </c>
    </row>
    <row r="3344" spans="1:4">
      <c r="A3344" s="17">
        <v>3342</v>
      </c>
      <c r="B3344" s="25">
        <v>9.1561643835616433</v>
      </c>
      <c r="C3344" s="90">
        <v>2.7513956141798388E-2</v>
      </c>
      <c r="D3344" s="25">
        <v>0.77730512822999909</v>
      </c>
    </row>
    <row r="3345" spans="1:4">
      <c r="A3345" s="17">
        <v>3343</v>
      </c>
      <c r="B3345" s="25">
        <v>9.1589041095890416</v>
      </c>
      <c r="C3345" s="90">
        <v>2.751404553243551E-2</v>
      </c>
      <c r="D3345" s="25">
        <v>0.77724590028508167</v>
      </c>
    </row>
    <row r="3346" spans="1:4">
      <c r="A3346" s="17">
        <v>3344</v>
      </c>
      <c r="B3346" s="25">
        <v>9.161643835616438</v>
      </c>
      <c r="C3346" s="90">
        <v>2.7514134923072635E-2</v>
      </c>
      <c r="D3346" s="25">
        <v>0.77718667647245232</v>
      </c>
    </row>
    <row r="3347" spans="1:4">
      <c r="A3347" s="17">
        <v>3345</v>
      </c>
      <c r="B3347" s="25">
        <v>9.1643835616438363</v>
      </c>
      <c r="C3347" s="90">
        <v>2.751422431370976E-2</v>
      </c>
      <c r="D3347" s="25">
        <v>0.77712745679185413</v>
      </c>
    </row>
    <row r="3348" spans="1:4">
      <c r="A3348" s="17">
        <v>3346</v>
      </c>
      <c r="B3348" s="25">
        <v>9.1671232876712327</v>
      </c>
      <c r="C3348" s="90">
        <v>2.7514313704346881E-2</v>
      </c>
      <c r="D3348" s="25">
        <v>0.77706824124303042</v>
      </c>
    </row>
    <row r="3349" spans="1:4">
      <c r="A3349" s="17">
        <v>3347</v>
      </c>
      <c r="B3349" s="25">
        <v>9.169863013698631</v>
      </c>
      <c r="C3349" s="90">
        <v>2.7514403094984007E-2</v>
      </c>
      <c r="D3349" s="25">
        <v>0.77700902982572428</v>
      </c>
    </row>
    <row r="3350" spans="1:4">
      <c r="A3350" s="17">
        <v>3348</v>
      </c>
      <c r="B3350" s="25">
        <v>9.1726027397260275</v>
      </c>
      <c r="C3350" s="90">
        <v>2.7514492485621132E-2</v>
      </c>
      <c r="D3350" s="25">
        <v>0.77694982253967892</v>
      </c>
    </row>
    <row r="3351" spans="1:4">
      <c r="A3351" s="17">
        <v>3349</v>
      </c>
      <c r="B3351" s="25">
        <v>9.1753424657534239</v>
      </c>
      <c r="C3351" s="90">
        <v>2.7514581876258253E-2</v>
      </c>
      <c r="D3351" s="25">
        <v>0.77689061938463755</v>
      </c>
    </row>
    <row r="3352" spans="1:4">
      <c r="A3352" s="17">
        <v>3350</v>
      </c>
      <c r="B3352" s="25">
        <v>9.1780821917808222</v>
      </c>
      <c r="C3352" s="90">
        <v>2.7514671266895378E-2</v>
      </c>
      <c r="D3352" s="25">
        <v>0.77683142036034325</v>
      </c>
    </row>
    <row r="3353" spans="1:4">
      <c r="A3353" s="17">
        <v>3351</v>
      </c>
      <c r="B3353" s="25">
        <v>9.1808219178082187</v>
      </c>
      <c r="C3353" s="90">
        <v>2.7514760657532503E-2</v>
      </c>
      <c r="D3353" s="25">
        <v>0.77677222546653935</v>
      </c>
    </row>
    <row r="3354" spans="1:4">
      <c r="A3354" s="17">
        <v>3352</v>
      </c>
      <c r="B3354" s="25">
        <v>9.1835616438356169</v>
      </c>
      <c r="C3354" s="90">
        <v>2.7514850048169625E-2</v>
      </c>
      <c r="D3354" s="25">
        <v>0.77671303470296915</v>
      </c>
    </row>
    <row r="3355" spans="1:4">
      <c r="A3355" s="17">
        <v>3353</v>
      </c>
      <c r="B3355" s="25">
        <v>9.1863013698630134</v>
      </c>
      <c r="C3355" s="90">
        <v>2.751493943880675E-2</v>
      </c>
      <c r="D3355" s="25">
        <v>0.77665384806937587</v>
      </c>
    </row>
    <row r="3356" spans="1:4">
      <c r="A3356" s="17">
        <v>3354</v>
      </c>
      <c r="B3356" s="25">
        <v>9.1890410958904116</v>
      </c>
      <c r="C3356" s="90">
        <v>2.7515028829443872E-2</v>
      </c>
      <c r="D3356" s="25">
        <v>0.77659466556550272</v>
      </c>
    </row>
    <row r="3357" spans="1:4">
      <c r="A3357" s="17">
        <v>3355</v>
      </c>
      <c r="B3357" s="25">
        <v>9.1917808219178081</v>
      </c>
      <c r="C3357" s="90">
        <v>2.7515118220080997E-2</v>
      </c>
      <c r="D3357" s="25">
        <v>0.77653548719109311</v>
      </c>
    </row>
    <row r="3358" spans="1:4">
      <c r="A3358" s="17">
        <v>3356</v>
      </c>
      <c r="B3358" s="25">
        <v>9.1945205479452063</v>
      </c>
      <c r="C3358" s="90">
        <v>2.7515207610718122E-2</v>
      </c>
      <c r="D3358" s="25">
        <v>0.77647631294589003</v>
      </c>
    </row>
    <row r="3359" spans="1:4">
      <c r="A3359" s="17">
        <v>3357</v>
      </c>
      <c r="B3359" s="25">
        <v>9.1972602739726028</v>
      </c>
      <c r="C3359" s="90">
        <v>2.7515297001355243E-2</v>
      </c>
      <c r="D3359" s="25">
        <v>0.77641714282963725</v>
      </c>
    </row>
    <row r="3360" spans="1:4">
      <c r="A3360" s="17">
        <v>3358</v>
      </c>
      <c r="B3360" s="25">
        <v>9.1999999999999993</v>
      </c>
      <c r="C3360" s="90">
        <v>2.7515386391992368E-2</v>
      </c>
      <c r="D3360" s="25">
        <v>0.77635797684207775</v>
      </c>
    </row>
    <row r="3361" spans="1:4">
      <c r="A3361" s="17">
        <v>3359</v>
      </c>
      <c r="B3361" s="25">
        <v>9.2027397260273975</v>
      </c>
      <c r="C3361" s="90">
        <v>2.7515475782629494E-2</v>
      </c>
      <c r="D3361" s="25">
        <v>0.77629881498295483</v>
      </c>
    </row>
    <row r="3362" spans="1:4">
      <c r="A3362" s="17">
        <v>3360</v>
      </c>
      <c r="B3362" s="25">
        <v>9.205479452054794</v>
      </c>
      <c r="C3362" s="90">
        <v>2.7515565173266615E-2</v>
      </c>
      <c r="D3362" s="25">
        <v>0.77623965725201216</v>
      </c>
    </row>
    <row r="3363" spans="1:4">
      <c r="A3363" s="17">
        <v>3361</v>
      </c>
      <c r="B3363" s="25">
        <v>9.2082191780821923</v>
      </c>
      <c r="C3363" s="90">
        <v>2.751565456390374E-2</v>
      </c>
      <c r="D3363" s="25">
        <v>0.77618050364899271</v>
      </c>
    </row>
    <row r="3364" spans="1:4">
      <c r="A3364" s="17">
        <v>3362</v>
      </c>
      <c r="B3364" s="25">
        <v>9.2109589041095887</v>
      </c>
      <c r="C3364" s="90">
        <v>2.7515743954540865E-2</v>
      </c>
      <c r="D3364" s="25">
        <v>0.77612135417364025</v>
      </c>
    </row>
    <row r="3365" spans="1:4">
      <c r="A3365" s="17">
        <v>3363</v>
      </c>
      <c r="B3365" s="25">
        <v>9.213698630136987</v>
      </c>
      <c r="C3365" s="90">
        <v>2.7515833345177987E-2</v>
      </c>
      <c r="D3365" s="25">
        <v>0.77606220882569799</v>
      </c>
    </row>
    <row r="3366" spans="1:4">
      <c r="A3366" s="17">
        <v>3364</v>
      </c>
      <c r="B3366" s="25">
        <v>9.2164383561643834</v>
      </c>
      <c r="C3366" s="90">
        <v>2.7515922735815112E-2</v>
      </c>
      <c r="D3366" s="25">
        <v>0.77600306760490922</v>
      </c>
    </row>
    <row r="3367" spans="1:4">
      <c r="A3367" s="17">
        <v>3365</v>
      </c>
      <c r="B3367" s="25">
        <v>9.2191780821917817</v>
      </c>
      <c r="C3367" s="90">
        <v>2.7516012126452237E-2</v>
      </c>
      <c r="D3367" s="25">
        <v>0.7759439305110174</v>
      </c>
    </row>
    <row r="3368" spans="1:4">
      <c r="A3368" s="17">
        <v>3366</v>
      </c>
      <c r="B3368" s="25">
        <v>9.2219178082191782</v>
      </c>
      <c r="C3368" s="90">
        <v>2.7516101517089359E-2</v>
      </c>
      <c r="D3368" s="25">
        <v>0.77588479754376616</v>
      </c>
    </row>
    <row r="3369" spans="1:4">
      <c r="A3369" s="17">
        <v>3367</v>
      </c>
      <c r="B3369" s="25">
        <v>9.2246575342465746</v>
      </c>
      <c r="C3369" s="90">
        <v>2.7516190907726484E-2</v>
      </c>
      <c r="D3369" s="25">
        <v>0.77582566870289871</v>
      </c>
    </row>
    <row r="3370" spans="1:4">
      <c r="A3370" s="17">
        <v>3368</v>
      </c>
      <c r="B3370" s="25">
        <v>9.2273972602739729</v>
      </c>
      <c r="C3370" s="90">
        <v>2.7516280298363609E-2</v>
      </c>
      <c r="D3370" s="25">
        <v>0.77576654398815859</v>
      </c>
    </row>
    <row r="3371" spans="1:4">
      <c r="A3371" s="17">
        <v>3369</v>
      </c>
      <c r="B3371" s="25">
        <v>9.2301369863013694</v>
      </c>
      <c r="C3371" s="90">
        <v>2.751636968900073E-2</v>
      </c>
      <c r="D3371" s="25">
        <v>0.77570742339928944</v>
      </c>
    </row>
    <row r="3372" spans="1:4">
      <c r="A3372" s="17">
        <v>3370</v>
      </c>
      <c r="B3372" s="25">
        <v>9.2328767123287676</v>
      </c>
      <c r="C3372" s="90">
        <v>2.7516459079637855E-2</v>
      </c>
      <c r="D3372" s="25">
        <v>0.77564830693603437</v>
      </c>
    </row>
    <row r="3373" spans="1:4">
      <c r="A3373" s="17">
        <v>3371</v>
      </c>
      <c r="B3373" s="25">
        <v>9.2356164383561641</v>
      </c>
      <c r="C3373" s="90">
        <v>2.7516548470274977E-2</v>
      </c>
      <c r="D3373" s="25">
        <v>0.77558919459813724</v>
      </c>
    </row>
    <row r="3374" spans="1:4">
      <c r="A3374" s="17">
        <v>3372</v>
      </c>
      <c r="B3374" s="25">
        <v>9.2383561643835623</v>
      </c>
      <c r="C3374" s="90">
        <v>2.7516637860912102E-2</v>
      </c>
      <c r="D3374" s="25">
        <v>0.77553008638534127</v>
      </c>
    </row>
    <row r="3375" spans="1:4">
      <c r="A3375" s="17">
        <v>3373</v>
      </c>
      <c r="B3375" s="25">
        <v>9.2410958904109588</v>
      </c>
      <c r="C3375" s="90">
        <v>2.7516727251549227E-2</v>
      </c>
      <c r="D3375" s="25">
        <v>0.77547098229739031</v>
      </c>
    </row>
    <row r="3376" spans="1:4">
      <c r="A3376" s="17">
        <v>3374</v>
      </c>
      <c r="B3376" s="25">
        <v>9.2438356164383571</v>
      </c>
      <c r="C3376" s="90">
        <v>2.7516816642186349E-2</v>
      </c>
      <c r="D3376" s="25">
        <v>0.77541188233402758</v>
      </c>
    </row>
    <row r="3377" spans="1:4">
      <c r="A3377" s="17">
        <v>3375</v>
      </c>
      <c r="B3377" s="25">
        <v>9.2465753424657535</v>
      </c>
      <c r="C3377" s="90">
        <v>2.7516906032823474E-2</v>
      </c>
      <c r="D3377" s="25">
        <v>0.77535278649499684</v>
      </c>
    </row>
    <row r="3378" spans="1:4">
      <c r="A3378" s="17">
        <v>3376</v>
      </c>
      <c r="B3378" s="25">
        <v>9.24931506849315</v>
      </c>
      <c r="C3378" s="90">
        <v>2.7516995423460599E-2</v>
      </c>
      <c r="D3378" s="25">
        <v>0.77529369478004151</v>
      </c>
    </row>
    <row r="3379" spans="1:4">
      <c r="A3379" s="17">
        <v>3377</v>
      </c>
      <c r="B3379" s="25">
        <v>9.2520547945205482</v>
      </c>
      <c r="C3379" s="90">
        <v>2.751708481409772E-2</v>
      </c>
      <c r="D3379" s="25">
        <v>0.77523460718890536</v>
      </c>
    </row>
    <row r="3380" spans="1:4">
      <c r="A3380" s="17">
        <v>3378</v>
      </c>
      <c r="B3380" s="25">
        <v>9.2547945205479447</v>
      </c>
      <c r="C3380" s="90">
        <v>2.7517174204734846E-2</v>
      </c>
      <c r="D3380" s="25">
        <v>0.77517552372133181</v>
      </c>
    </row>
    <row r="3381" spans="1:4">
      <c r="A3381" s="17">
        <v>3379</v>
      </c>
      <c r="B3381" s="25">
        <v>9.257534246575343</v>
      </c>
      <c r="C3381" s="90">
        <v>2.7517263595371971E-2</v>
      </c>
      <c r="D3381" s="25">
        <v>0.7751164443770644</v>
      </c>
    </row>
    <row r="3382" spans="1:4">
      <c r="A3382" s="17">
        <v>3380</v>
      </c>
      <c r="B3382" s="25">
        <v>9.2602739726027394</v>
      </c>
      <c r="C3382" s="90">
        <v>2.7517352986009092E-2</v>
      </c>
      <c r="D3382" s="25">
        <v>0.775057369155847</v>
      </c>
    </row>
    <row r="3383" spans="1:4">
      <c r="A3383" s="17">
        <v>3381</v>
      </c>
      <c r="B3383" s="25">
        <v>9.2630136986301377</v>
      </c>
      <c r="C3383" s="90">
        <v>2.7517442376646217E-2</v>
      </c>
      <c r="D3383" s="25">
        <v>0.77499829805742304</v>
      </c>
    </row>
    <row r="3384" spans="1:4">
      <c r="A3384" s="17">
        <v>3382</v>
      </c>
      <c r="B3384" s="25">
        <v>9.2657534246575342</v>
      </c>
      <c r="C3384" s="90">
        <v>2.7517531767283342E-2</v>
      </c>
      <c r="D3384" s="25">
        <v>0.77493923108153628</v>
      </c>
    </row>
    <row r="3385" spans="1:4">
      <c r="A3385" s="17">
        <v>3383</v>
      </c>
      <c r="B3385" s="25">
        <v>9.2684931506849306</v>
      </c>
      <c r="C3385" s="90">
        <v>2.7517621157920464E-2</v>
      </c>
      <c r="D3385" s="25">
        <v>0.77488016822793038</v>
      </c>
    </row>
    <row r="3386" spans="1:4">
      <c r="A3386" s="17">
        <v>3384</v>
      </c>
      <c r="B3386" s="25">
        <v>9.2712328767123289</v>
      </c>
      <c r="C3386" s="90">
        <v>2.7517710548557589E-2</v>
      </c>
      <c r="D3386" s="25">
        <v>0.77482110949634886</v>
      </c>
    </row>
    <row r="3387" spans="1:4">
      <c r="A3387" s="17">
        <v>3385</v>
      </c>
      <c r="B3387" s="25">
        <v>9.2739726027397253</v>
      </c>
      <c r="C3387" s="90">
        <v>2.7517799939194711E-2</v>
      </c>
      <c r="D3387" s="25">
        <v>0.77476205488653571</v>
      </c>
    </row>
    <row r="3388" spans="1:4">
      <c r="A3388" s="17">
        <v>3386</v>
      </c>
      <c r="B3388" s="25">
        <v>9.2767123287671236</v>
      </c>
      <c r="C3388" s="90">
        <v>2.7517889329831836E-2</v>
      </c>
      <c r="D3388" s="25">
        <v>0.77470300439823414</v>
      </c>
    </row>
    <row r="3389" spans="1:4">
      <c r="A3389" s="17">
        <v>3387</v>
      </c>
      <c r="B3389" s="25">
        <v>9.2794520547945201</v>
      </c>
      <c r="C3389" s="90">
        <v>2.7517978720468961E-2</v>
      </c>
      <c r="D3389" s="25">
        <v>0.77464395803118846</v>
      </c>
    </row>
    <row r="3390" spans="1:4">
      <c r="A3390" s="17">
        <v>3388</v>
      </c>
      <c r="B3390" s="25">
        <v>9.2821917808219183</v>
      </c>
      <c r="C3390" s="90">
        <v>2.7518068111106082E-2</v>
      </c>
      <c r="D3390" s="25">
        <v>0.77458491578514188</v>
      </c>
    </row>
    <row r="3391" spans="1:4">
      <c r="A3391" s="17">
        <v>3389</v>
      </c>
      <c r="B3391" s="25">
        <v>9.2849315068493148</v>
      </c>
      <c r="C3391" s="90">
        <v>2.7518157501743207E-2</v>
      </c>
      <c r="D3391" s="25">
        <v>0.77452587765983849</v>
      </c>
    </row>
    <row r="3392" spans="1:4">
      <c r="A3392" s="17">
        <v>3390</v>
      </c>
      <c r="B3392" s="25">
        <v>9.287671232876713</v>
      </c>
      <c r="C3392" s="90">
        <v>2.7518246892380333E-2</v>
      </c>
      <c r="D3392" s="25">
        <v>0.77446684365502172</v>
      </c>
    </row>
    <row r="3393" spans="1:4">
      <c r="A3393" s="17">
        <v>3391</v>
      </c>
      <c r="B3393" s="25">
        <v>9.2904109589041095</v>
      </c>
      <c r="C3393" s="90">
        <v>2.7518336283017454E-2</v>
      </c>
      <c r="D3393" s="25">
        <v>0.77440781377043577</v>
      </c>
    </row>
    <row r="3394" spans="1:4">
      <c r="A3394" s="17">
        <v>3392</v>
      </c>
      <c r="B3394" s="25">
        <v>9.293150684931506</v>
      </c>
      <c r="C3394" s="90">
        <v>2.7518425673654579E-2</v>
      </c>
      <c r="D3394" s="25">
        <v>0.77434878800582407</v>
      </c>
    </row>
    <row r="3395" spans="1:4">
      <c r="A3395" s="17">
        <v>3393</v>
      </c>
      <c r="B3395" s="25">
        <v>9.2958904109589042</v>
      </c>
      <c r="C3395" s="90">
        <v>2.7518515064291704E-2</v>
      </c>
      <c r="D3395" s="25">
        <v>0.7742897663609305</v>
      </c>
    </row>
    <row r="3396" spans="1:4">
      <c r="A3396" s="17">
        <v>3394</v>
      </c>
      <c r="B3396" s="25">
        <v>9.2986301369863007</v>
      </c>
      <c r="C3396" s="90">
        <v>2.7518604454928826E-2</v>
      </c>
      <c r="D3396" s="25">
        <v>0.77423074883549892</v>
      </c>
    </row>
    <row r="3397" spans="1:4">
      <c r="A3397" s="17">
        <v>3395</v>
      </c>
      <c r="B3397" s="25">
        <v>9.3013698630136989</v>
      </c>
      <c r="C3397" s="90">
        <v>2.7518693845565951E-2</v>
      </c>
      <c r="D3397" s="25">
        <v>0.77417173542927309</v>
      </c>
    </row>
    <row r="3398" spans="1:4">
      <c r="A3398" s="17">
        <v>3396</v>
      </c>
      <c r="B3398" s="25">
        <v>9.3041095890410954</v>
      </c>
      <c r="C3398" s="90">
        <v>2.7518783236203076E-2</v>
      </c>
      <c r="D3398" s="25">
        <v>0.77411272614199689</v>
      </c>
    </row>
    <row r="3399" spans="1:4">
      <c r="A3399" s="17">
        <v>3397</v>
      </c>
      <c r="B3399" s="25">
        <v>9.3068493150684937</v>
      </c>
      <c r="C3399" s="90">
        <v>2.7518872626840198E-2</v>
      </c>
      <c r="D3399" s="25">
        <v>0.77405372097341407</v>
      </c>
    </row>
    <row r="3400" spans="1:4">
      <c r="A3400" s="17">
        <v>3398</v>
      </c>
      <c r="B3400" s="25">
        <v>9.3095890410958901</v>
      </c>
      <c r="C3400" s="90">
        <v>2.7518962017477323E-2</v>
      </c>
      <c r="D3400" s="25">
        <v>0.77399471992326874</v>
      </c>
    </row>
    <row r="3401" spans="1:4">
      <c r="A3401" s="17">
        <v>3399</v>
      </c>
      <c r="B3401" s="25">
        <v>9.3123287671232884</v>
      </c>
      <c r="C3401" s="90">
        <v>2.7519051408114444E-2</v>
      </c>
      <c r="D3401" s="25">
        <v>0.77393572299130453</v>
      </c>
    </row>
    <row r="3402" spans="1:4">
      <c r="A3402" s="17">
        <v>3400</v>
      </c>
      <c r="B3402" s="25">
        <v>9.3150684931506849</v>
      </c>
      <c r="C3402" s="90">
        <v>2.7519140798751569E-2</v>
      </c>
      <c r="D3402" s="25">
        <v>0.77387673017726544</v>
      </c>
    </row>
    <row r="3403" spans="1:4">
      <c r="A3403" s="17">
        <v>3401</v>
      </c>
      <c r="B3403" s="25">
        <v>9.3178082191780813</v>
      </c>
      <c r="C3403" s="90">
        <v>2.7519230189388694E-2</v>
      </c>
      <c r="D3403" s="25">
        <v>0.77381774148089522</v>
      </c>
    </row>
    <row r="3404" spans="1:4">
      <c r="A3404" s="17">
        <v>3402</v>
      </c>
      <c r="B3404" s="25">
        <v>9.3205479452054796</v>
      </c>
      <c r="C3404" s="90">
        <v>2.7519319580025816E-2</v>
      </c>
      <c r="D3404" s="25">
        <v>0.77375875690193807</v>
      </c>
    </row>
    <row r="3405" spans="1:4">
      <c r="A3405" s="17">
        <v>3403</v>
      </c>
      <c r="B3405" s="25">
        <v>9.3232876712328761</v>
      </c>
      <c r="C3405" s="90">
        <v>2.7519408970662941E-2</v>
      </c>
      <c r="D3405" s="25">
        <v>0.77369977644013765</v>
      </c>
    </row>
    <row r="3406" spans="1:4">
      <c r="A3406" s="17">
        <v>3404</v>
      </c>
      <c r="B3406" s="25">
        <v>9.3260273972602743</v>
      </c>
      <c r="C3406" s="90">
        <v>2.7519498361300066E-2</v>
      </c>
      <c r="D3406" s="25">
        <v>0.77364080009523806</v>
      </c>
    </row>
    <row r="3407" spans="1:4">
      <c r="A3407" s="17">
        <v>3405</v>
      </c>
      <c r="B3407" s="25">
        <v>9.3287671232876708</v>
      </c>
      <c r="C3407" s="90">
        <v>2.7519587751937188E-2</v>
      </c>
      <c r="D3407" s="25">
        <v>0.77358182786698315</v>
      </c>
    </row>
    <row r="3408" spans="1:4">
      <c r="A3408" s="17">
        <v>3406</v>
      </c>
      <c r="B3408" s="25">
        <v>9.331506849315069</v>
      </c>
      <c r="C3408" s="90">
        <v>2.7519677142574313E-2</v>
      </c>
      <c r="D3408" s="25">
        <v>0.77352285975511692</v>
      </c>
    </row>
    <row r="3409" spans="1:4">
      <c r="A3409" s="17">
        <v>3407</v>
      </c>
      <c r="B3409" s="25">
        <v>9.3342465753424655</v>
      </c>
      <c r="C3409" s="90">
        <v>2.7519766533211438E-2</v>
      </c>
      <c r="D3409" s="25">
        <v>0.77346389575938346</v>
      </c>
    </row>
    <row r="3410" spans="1:4">
      <c r="A3410" s="17">
        <v>3408</v>
      </c>
      <c r="B3410" s="25">
        <v>9.3369863013698637</v>
      </c>
      <c r="C3410" s="90">
        <v>2.7519855923848559E-2</v>
      </c>
      <c r="D3410" s="25">
        <v>0.77340493587952663</v>
      </c>
    </row>
    <row r="3411" spans="1:4">
      <c r="A3411" s="17">
        <v>3409</v>
      </c>
      <c r="B3411" s="25">
        <v>9.3397260273972602</v>
      </c>
      <c r="C3411" s="90">
        <v>2.7519945314485685E-2</v>
      </c>
      <c r="D3411" s="25">
        <v>0.77334598011529054</v>
      </c>
    </row>
    <row r="3412" spans="1:4">
      <c r="A3412" s="17">
        <v>3410</v>
      </c>
      <c r="B3412" s="25">
        <v>9.3424657534246567</v>
      </c>
      <c r="C3412" s="90">
        <v>2.752003470512281E-2</v>
      </c>
      <c r="D3412" s="25">
        <v>0.77328702846641917</v>
      </c>
    </row>
    <row r="3413" spans="1:4">
      <c r="A3413" s="17">
        <v>3411</v>
      </c>
      <c r="B3413" s="25">
        <v>9.3452054794520549</v>
      </c>
      <c r="C3413" s="90">
        <v>2.7520124095759931E-2</v>
      </c>
      <c r="D3413" s="25">
        <v>0.77322808093265649</v>
      </c>
    </row>
    <row r="3414" spans="1:4">
      <c r="A3414" s="17">
        <v>3412</v>
      </c>
      <c r="B3414" s="25">
        <v>9.3479452054794514</v>
      </c>
      <c r="C3414" s="90">
        <v>2.7520213486397056E-2</v>
      </c>
      <c r="D3414" s="25">
        <v>0.77316913751374672</v>
      </c>
    </row>
    <row r="3415" spans="1:4">
      <c r="A3415" s="17">
        <v>3413</v>
      </c>
      <c r="B3415" s="25">
        <v>9.3506849315068497</v>
      </c>
      <c r="C3415" s="90">
        <v>2.7520302877034178E-2</v>
      </c>
      <c r="D3415" s="25">
        <v>0.77311019820943372</v>
      </c>
    </row>
    <row r="3416" spans="1:4">
      <c r="A3416" s="17">
        <v>3414</v>
      </c>
      <c r="B3416" s="25">
        <v>9.3534246575342461</v>
      </c>
      <c r="C3416" s="90">
        <v>2.7520392267671303E-2</v>
      </c>
      <c r="D3416" s="25">
        <v>0.7730512630194617</v>
      </c>
    </row>
    <row r="3417" spans="1:4">
      <c r="A3417" s="17">
        <v>3415</v>
      </c>
      <c r="B3417" s="25">
        <v>9.3561643835616444</v>
      </c>
      <c r="C3417" s="90">
        <v>2.7520481658308428E-2</v>
      </c>
      <c r="D3417" s="25">
        <v>0.77299233194357464</v>
      </c>
    </row>
    <row r="3418" spans="1:4">
      <c r="A3418" s="17">
        <v>3416</v>
      </c>
      <c r="B3418" s="25">
        <v>9.3589041095890408</v>
      </c>
      <c r="C3418" s="90">
        <v>2.752057104894555E-2</v>
      </c>
      <c r="D3418" s="25">
        <v>0.77293340498151675</v>
      </c>
    </row>
    <row r="3419" spans="1:4">
      <c r="A3419" s="17">
        <v>3417</v>
      </c>
      <c r="B3419" s="25">
        <v>9.3616438356164391</v>
      </c>
      <c r="C3419" s="90">
        <v>2.7520660439582675E-2</v>
      </c>
      <c r="D3419" s="25">
        <v>0.77287448213303211</v>
      </c>
    </row>
    <row r="3420" spans="1:4">
      <c r="A3420" s="17">
        <v>3418</v>
      </c>
      <c r="B3420" s="25">
        <v>9.3643835616438356</v>
      </c>
      <c r="C3420" s="90">
        <v>2.75207498302198E-2</v>
      </c>
      <c r="D3420" s="25">
        <v>0.77281556339786495</v>
      </c>
    </row>
    <row r="3421" spans="1:4">
      <c r="A3421" s="17">
        <v>3419</v>
      </c>
      <c r="B3421" s="25">
        <v>9.367123287671232</v>
      </c>
      <c r="C3421" s="90">
        <v>2.7520839220856921E-2</v>
      </c>
      <c r="D3421" s="25">
        <v>0.77275664877575934</v>
      </c>
    </row>
    <row r="3422" spans="1:4">
      <c r="A3422" s="17">
        <v>3420</v>
      </c>
      <c r="B3422" s="25">
        <v>9.3698630136986303</v>
      </c>
      <c r="C3422" s="90">
        <v>2.7520928611494046E-2</v>
      </c>
      <c r="D3422" s="25">
        <v>0.77269773826645927</v>
      </c>
    </row>
    <row r="3423" spans="1:4">
      <c r="A3423" s="17">
        <v>3421</v>
      </c>
      <c r="B3423" s="25">
        <v>9.3726027397260268</v>
      </c>
      <c r="C3423" s="90">
        <v>2.7521018002131171E-2</v>
      </c>
      <c r="D3423" s="25">
        <v>0.77263883186970905</v>
      </c>
    </row>
    <row r="3424" spans="1:4">
      <c r="A3424" s="17">
        <v>3422</v>
      </c>
      <c r="B3424" s="25">
        <v>9.375342465753425</v>
      </c>
      <c r="C3424" s="90">
        <v>2.7521107392768293E-2</v>
      </c>
      <c r="D3424" s="25">
        <v>0.77257992958525301</v>
      </c>
    </row>
    <row r="3425" spans="1:4">
      <c r="A3425" s="17">
        <v>3423</v>
      </c>
      <c r="B3425" s="25">
        <v>9.3780821917808215</v>
      </c>
      <c r="C3425" s="90">
        <v>2.7521196783405418E-2</v>
      </c>
      <c r="D3425" s="25">
        <v>0.77252103141283512</v>
      </c>
    </row>
    <row r="3426" spans="1:4">
      <c r="A3426" s="17">
        <v>3424</v>
      </c>
      <c r="B3426" s="25">
        <v>9.3808219178082197</v>
      </c>
      <c r="C3426" s="90">
        <v>2.7521286174042543E-2</v>
      </c>
      <c r="D3426" s="25">
        <v>0.77246213735219971</v>
      </c>
    </row>
    <row r="3427" spans="1:4">
      <c r="A3427" s="17">
        <v>3425</v>
      </c>
      <c r="B3427" s="25">
        <v>9.3835616438356162</v>
      </c>
      <c r="C3427" s="90">
        <v>2.7521375564679665E-2</v>
      </c>
      <c r="D3427" s="25">
        <v>0.77240324740309096</v>
      </c>
    </row>
    <row r="3428" spans="1:4">
      <c r="A3428" s="17">
        <v>3426</v>
      </c>
      <c r="B3428" s="25">
        <v>9.3863013698630144</v>
      </c>
      <c r="C3428" s="90">
        <v>2.752146495531679E-2</v>
      </c>
      <c r="D3428" s="25">
        <v>0.77234436156525321</v>
      </c>
    </row>
    <row r="3429" spans="1:4">
      <c r="A3429" s="17">
        <v>3427</v>
      </c>
      <c r="B3429" s="25">
        <v>9.3890410958904109</v>
      </c>
      <c r="C3429" s="90">
        <v>2.7521554345953912E-2</v>
      </c>
      <c r="D3429" s="25">
        <v>0.77228547983843054</v>
      </c>
    </row>
    <row r="3430" spans="1:4">
      <c r="A3430" s="17">
        <v>3428</v>
      </c>
      <c r="B3430" s="25">
        <v>9.3917808219178074</v>
      </c>
      <c r="C3430" s="90">
        <v>2.7521643736591037E-2</v>
      </c>
      <c r="D3430" s="25">
        <v>0.77222660222236739</v>
      </c>
    </row>
    <row r="3431" spans="1:4">
      <c r="A3431" s="17">
        <v>3429</v>
      </c>
      <c r="B3431" s="25">
        <v>9.3945205479452056</v>
      </c>
      <c r="C3431" s="90">
        <v>2.7521733127228162E-2</v>
      </c>
      <c r="D3431" s="25">
        <v>0.77216772871680783</v>
      </c>
    </row>
    <row r="3432" spans="1:4">
      <c r="A3432" s="17">
        <v>3430</v>
      </c>
      <c r="B3432" s="25">
        <v>9.3972602739726021</v>
      </c>
      <c r="C3432" s="90">
        <v>2.7521822517865283E-2</v>
      </c>
      <c r="D3432" s="25">
        <v>0.77210885932149642</v>
      </c>
    </row>
    <row r="3433" spans="1:4">
      <c r="A3433" s="17">
        <v>3431</v>
      </c>
      <c r="B3433" s="25">
        <v>9.4</v>
      </c>
      <c r="C3433" s="90">
        <v>2.7521911908502408E-2</v>
      </c>
      <c r="D3433" s="25">
        <v>0.77204999403617713</v>
      </c>
    </row>
    <row r="3434" spans="1:4">
      <c r="A3434" s="17">
        <v>3432</v>
      </c>
      <c r="B3434" s="25">
        <v>9.4027397260273968</v>
      </c>
      <c r="C3434" s="90">
        <v>2.7522001299139533E-2</v>
      </c>
      <c r="D3434" s="25">
        <v>0.77199113286059462</v>
      </c>
    </row>
    <row r="3435" spans="1:4">
      <c r="A3435" s="17">
        <v>3433</v>
      </c>
      <c r="B3435" s="25">
        <v>9.4054794520547951</v>
      </c>
      <c r="C3435" s="90">
        <v>2.7522090689776655E-2</v>
      </c>
      <c r="D3435" s="25">
        <v>0.77193227579449308</v>
      </c>
    </row>
    <row r="3436" spans="1:4">
      <c r="A3436" s="17">
        <v>3434</v>
      </c>
      <c r="B3436" s="25">
        <v>9.4082191780821915</v>
      </c>
      <c r="C3436" s="90">
        <v>2.752218008041378E-2</v>
      </c>
      <c r="D3436" s="25">
        <v>0.77187342283761684</v>
      </c>
    </row>
    <row r="3437" spans="1:4">
      <c r="A3437" s="17">
        <v>3435</v>
      </c>
      <c r="B3437" s="25">
        <v>9.4109589041095898</v>
      </c>
      <c r="C3437" s="90">
        <v>2.7522269471050905E-2</v>
      </c>
      <c r="D3437" s="25">
        <v>0.77181457398971021</v>
      </c>
    </row>
    <row r="3438" spans="1:4">
      <c r="A3438" s="17">
        <v>3436</v>
      </c>
      <c r="B3438" s="25">
        <v>9.4136986301369863</v>
      </c>
      <c r="C3438" s="90">
        <v>2.7522358861688027E-2</v>
      </c>
      <c r="D3438" s="25">
        <v>0.77175572925051772</v>
      </c>
    </row>
    <row r="3439" spans="1:4">
      <c r="A3439" s="17">
        <v>3437</v>
      </c>
      <c r="B3439" s="25">
        <v>9.4164383561643827</v>
      </c>
      <c r="C3439" s="90">
        <v>2.7522448252325152E-2</v>
      </c>
      <c r="D3439" s="25">
        <v>0.77169688861978358</v>
      </c>
    </row>
    <row r="3440" spans="1:4">
      <c r="A3440" s="17">
        <v>3438</v>
      </c>
      <c r="B3440" s="25">
        <v>9.419178082191781</v>
      </c>
      <c r="C3440" s="90">
        <v>2.7522537642962277E-2</v>
      </c>
      <c r="D3440" s="25">
        <v>0.77163805209725234</v>
      </c>
    </row>
    <row r="3441" spans="1:4">
      <c r="A3441" s="17">
        <v>3439</v>
      </c>
      <c r="B3441" s="25">
        <v>9.4219178082191775</v>
      </c>
      <c r="C3441" s="90">
        <v>2.7522627033599398E-2</v>
      </c>
      <c r="D3441" s="25">
        <v>0.77157921968266829</v>
      </c>
    </row>
    <row r="3442" spans="1:4">
      <c r="A3442" s="17">
        <v>3440</v>
      </c>
      <c r="B3442" s="25">
        <v>9.4246575342465757</v>
      </c>
      <c r="C3442" s="90">
        <v>2.7522716424236524E-2</v>
      </c>
      <c r="D3442" s="25">
        <v>0.77152039137577588</v>
      </c>
    </row>
    <row r="3443" spans="1:4">
      <c r="A3443" s="17">
        <v>3441</v>
      </c>
      <c r="B3443" s="25">
        <v>9.4273972602739722</v>
      </c>
      <c r="C3443" s="90">
        <v>2.7522805814873649E-2</v>
      </c>
      <c r="D3443" s="25">
        <v>0.77146156717631964</v>
      </c>
    </row>
    <row r="3444" spans="1:4">
      <c r="A3444" s="17">
        <v>3442</v>
      </c>
      <c r="B3444" s="25">
        <v>9.4301369863013704</v>
      </c>
      <c r="C3444" s="90">
        <v>2.752289520551077E-2</v>
      </c>
      <c r="D3444" s="25">
        <v>0.77140274708404388</v>
      </c>
    </row>
    <row r="3445" spans="1:4">
      <c r="A3445" s="17">
        <v>3443</v>
      </c>
      <c r="B3445" s="25">
        <v>9.4328767123287669</v>
      </c>
      <c r="C3445" s="90">
        <v>2.7522984596147895E-2</v>
      </c>
      <c r="D3445" s="25">
        <v>0.77134393109869326</v>
      </c>
    </row>
    <row r="3446" spans="1:4">
      <c r="A3446" s="17">
        <v>3444</v>
      </c>
      <c r="B3446" s="25">
        <v>9.4356164383561651</v>
      </c>
      <c r="C3446" s="90">
        <v>2.7523073986785017E-2</v>
      </c>
      <c r="D3446" s="25">
        <v>0.77128511922001208</v>
      </c>
    </row>
    <row r="3447" spans="1:4">
      <c r="A3447" s="17">
        <v>3445</v>
      </c>
      <c r="B3447" s="25">
        <v>9.4383561643835616</v>
      </c>
      <c r="C3447" s="90">
        <v>2.7523163377422142E-2</v>
      </c>
      <c r="D3447" s="25">
        <v>0.77122631144774501</v>
      </c>
    </row>
    <row r="3448" spans="1:4">
      <c r="A3448" s="17">
        <v>3446</v>
      </c>
      <c r="B3448" s="25">
        <v>9.4410958904109581</v>
      </c>
      <c r="C3448" s="90">
        <v>2.7523252768059267E-2</v>
      </c>
      <c r="D3448" s="25">
        <v>0.77116750778163634</v>
      </c>
    </row>
    <row r="3449" spans="1:4">
      <c r="A3449" s="17">
        <v>3447</v>
      </c>
      <c r="B3449" s="25">
        <v>9.4438356164383563</v>
      </c>
      <c r="C3449" s="90">
        <v>2.7523342158696389E-2</v>
      </c>
      <c r="D3449" s="25">
        <v>0.77110870822143085</v>
      </c>
    </row>
    <row r="3450" spans="1:4">
      <c r="A3450" s="17">
        <v>3448</v>
      </c>
      <c r="B3450" s="25">
        <v>9.4465753424657528</v>
      </c>
      <c r="C3450" s="90">
        <v>2.7523431549333514E-2</v>
      </c>
      <c r="D3450" s="25">
        <v>0.77104991276687274</v>
      </c>
    </row>
    <row r="3451" spans="1:4">
      <c r="A3451" s="17">
        <v>3449</v>
      </c>
      <c r="B3451" s="25">
        <v>9.4493150684931511</v>
      </c>
      <c r="C3451" s="90">
        <v>2.7523520939970639E-2</v>
      </c>
      <c r="D3451" s="25">
        <v>0.77099112141770687</v>
      </c>
    </row>
    <row r="3452" spans="1:4">
      <c r="A3452" s="17">
        <v>3450</v>
      </c>
      <c r="B3452" s="25">
        <v>9.4520547945205475</v>
      </c>
      <c r="C3452" s="90">
        <v>2.752361033060776E-2</v>
      </c>
      <c r="D3452" s="25">
        <v>0.77093233417367768</v>
      </c>
    </row>
    <row r="3453" spans="1:4">
      <c r="A3453" s="17">
        <v>3451</v>
      </c>
      <c r="B3453" s="25">
        <v>9.4547945205479458</v>
      </c>
      <c r="C3453" s="90">
        <v>2.7523699721244885E-2</v>
      </c>
      <c r="D3453" s="25">
        <v>0.7708735510345297</v>
      </c>
    </row>
    <row r="3454" spans="1:4">
      <c r="A3454" s="17">
        <v>3452</v>
      </c>
      <c r="B3454" s="25">
        <v>9.4575342465753423</v>
      </c>
      <c r="C3454" s="90">
        <v>2.752378911188201E-2</v>
      </c>
      <c r="D3454" s="25">
        <v>0.77081477200000759</v>
      </c>
    </row>
    <row r="3455" spans="1:4">
      <c r="A3455" s="17">
        <v>3453</v>
      </c>
      <c r="B3455" s="25">
        <v>9.4602739726027405</v>
      </c>
      <c r="C3455" s="90">
        <v>2.7523878502519132E-2</v>
      </c>
      <c r="D3455" s="25">
        <v>0.77075599706985598</v>
      </c>
    </row>
    <row r="3456" spans="1:4">
      <c r="A3456" s="17">
        <v>3454</v>
      </c>
      <c r="B3456" s="25">
        <v>9.463013698630137</v>
      </c>
      <c r="C3456" s="90">
        <v>2.7523967893156257E-2</v>
      </c>
      <c r="D3456" s="25">
        <v>0.77069722624381931</v>
      </c>
    </row>
    <row r="3457" spans="1:4">
      <c r="A3457" s="17">
        <v>3455</v>
      </c>
      <c r="B3457" s="25">
        <v>9.4657534246575334</v>
      </c>
      <c r="C3457" s="90">
        <v>2.7524057283793382E-2</v>
      </c>
      <c r="D3457" s="25">
        <v>0.77063845952164245</v>
      </c>
    </row>
    <row r="3458" spans="1:4">
      <c r="A3458" s="17">
        <v>3456</v>
      </c>
      <c r="B3458" s="25">
        <v>9.4684931506849317</v>
      </c>
      <c r="C3458" s="90">
        <v>2.7524146674430504E-2</v>
      </c>
      <c r="D3458" s="25">
        <v>0.77057969690306982</v>
      </c>
    </row>
    <row r="3459" spans="1:4">
      <c r="A3459" s="17">
        <v>3457</v>
      </c>
      <c r="B3459" s="25">
        <v>9.4712328767123282</v>
      </c>
      <c r="C3459" s="90">
        <v>2.7524236065067629E-2</v>
      </c>
      <c r="D3459" s="25">
        <v>0.7705209383878463</v>
      </c>
    </row>
    <row r="3460" spans="1:4">
      <c r="A3460" s="17">
        <v>3458</v>
      </c>
      <c r="B3460" s="25">
        <v>9.4739726027397264</v>
      </c>
      <c r="C3460" s="90">
        <v>2.7524325455704751E-2</v>
      </c>
      <c r="D3460" s="25">
        <v>0.77046218397571631</v>
      </c>
    </row>
    <row r="3461" spans="1:4">
      <c r="A3461" s="17">
        <v>3459</v>
      </c>
      <c r="B3461" s="25">
        <v>9.4767123287671229</v>
      </c>
      <c r="C3461" s="90">
        <v>2.7524414846341876E-2</v>
      </c>
      <c r="D3461" s="25">
        <v>0.77040343366642472</v>
      </c>
    </row>
    <row r="3462" spans="1:4">
      <c r="A3462" s="17">
        <v>3460</v>
      </c>
      <c r="B3462" s="25">
        <v>9.4794520547945211</v>
      </c>
      <c r="C3462" s="90">
        <v>2.7524504236979001E-2</v>
      </c>
      <c r="D3462" s="25">
        <v>0.77034468745971607</v>
      </c>
    </row>
    <row r="3463" spans="1:4">
      <c r="A3463" s="17">
        <v>3461</v>
      </c>
      <c r="B3463" s="25">
        <v>9.4821917808219176</v>
      </c>
      <c r="C3463" s="90">
        <v>2.7524593627616122E-2</v>
      </c>
      <c r="D3463" s="25">
        <v>0.77028594535533534</v>
      </c>
    </row>
    <row r="3464" spans="1:4">
      <c r="A3464" s="17">
        <v>3462</v>
      </c>
      <c r="B3464" s="25">
        <v>9.4849315068493159</v>
      </c>
      <c r="C3464" s="90">
        <v>2.7524683018253247E-2</v>
      </c>
      <c r="D3464" s="25">
        <v>0.77022720735302697</v>
      </c>
    </row>
    <row r="3465" spans="1:4">
      <c r="A3465" s="17">
        <v>3463</v>
      </c>
      <c r="B3465" s="25">
        <v>9.4876712328767123</v>
      </c>
      <c r="C3465" s="90">
        <v>2.7524772408890372E-2</v>
      </c>
      <c r="D3465" s="25">
        <v>0.77016847345253581</v>
      </c>
    </row>
    <row r="3466" spans="1:4">
      <c r="A3466" s="17">
        <v>3464</v>
      </c>
      <c r="B3466" s="25">
        <v>9.4904109589041088</v>
      </c>
      <c r="C3466" s="90">
        <v>2.7524861799527494E-2</v>
      </c>
      <c r="D3466" s="25">
        <v>0.77010974365360663</v>
      </c>
    </row>
    <row r="3467" spans="1:4">
      <c r="A3467" s="17">
        <v>3465</v>
      </c>
      <c r="B3467" s="25">
        <v>9.493150684931507</v>
      </c>
      <c r="C3467" s="90">
        <v>2.7524951190164619E-2</v>
      </c>
      <c r="D3467" s="25">
        <v>0.77005101795598419</v>
      </c>
    </row>
    <row r="3468" spans="1:4">
      <c r="A3468" s="17">
        <v>3466</v>
      </c>
      <c r="B3468" s="25">
        <v>9.4958904109589035</v>
      </c>
      <c r="C3468" s="90">
        <v>2.7525040580801744E-2</v>
      </c>
      <c r="D3468" s="25">
        <v>0.76999229635941324</v>
      </c>
    </row>
    <row r="3469" spans="1:4">
      <c r="A3469" s="17">
        <v>3467</v>
      </c>
      <c r="B3469" s="25">
        <v>9.4986301369863018</v>
      </c>
      <c r="C3469" s="90">
        <v>2.7525129971438866E-2</v>
      </c>
      <c r="D3469" s="25">
        <v>0.76993357886363845</v>
      </c>
    </row>
    <row r="3470" spans="1:4">
      <c r="A3470" s="17">
        <v>3468</v>
      </c>
      <c r="B3470" s="25">
        <v>9.5013698630136982</v>
      </c>
      <c r="C3470" s="90">
        <v>2.7525219362075991E-2</v>
      </c>
      <c r="D3470" s="25">
        <v>0.76987486546840489</v>
      </c>
    </row>
    <row r="3471" spans="1:4">
      <c r="A3471" s="17">
        <v>3469</v>
      </c>
      <c r="B3471" s="25">
        <v>9.5041095890410965</v>
      </c>
      <c r="C3471" s="90">
        <v>2.7525308752713116E-2</v>
      </c>
      <c r="D3471" s="25">
        <v>0.76981615617345711</v>
      </c>
    </row>
    <row r="3472" spans="1:4">
      <c r="A3472" s="17">
        <v>3470</v>
      </c>
      <c r="B3472" s="25">
        <v>9.506849315068493</v>
      </c>
      <c r="C3472" s="90">
        <v>2.7525398143350237E-2</v>
      </c>
      <c r="D3472" s="25">
        <v>0.7697574509785402</v>
      </c>
    </row>
    <row r="3473" spans="1:4">
      <c r="A3473" s="17">
        <v>3471</v>
      </c>
      <c r="B3473" s="25">
        <v>9.5095890410958912</v>
      </c>
      <c r="C3473" s="90">
        <v>2.7525487533987363E-2</v>
      </c>
      <c r="D3473" s="25">
        <v>0.7696987498833987</v>
      </c>
    </row>
    <row r="3474" spans="1:4">
      <c r="A3474" s="17">
        <v>3472</v>
      </c>
      <c r="B3474" s="25">
        <v>9.5123287671232877</v>
      </c>
      <c r="C3474" s="90">
        <v>2.7525576924624484E-2</v>
      </c>
      <c r="D3474" s="25">
        <v>0.76964005288777781</v>
      </c>
    </row>
    <row r="3475" spans="1:4">
      <c r="A3475" s="17">
        <v>3473</v>
      </c>
      <c r="B3475" s="25">
        <v>9.5150684931506841</v>
      </c>
      <c r="C3475" s="90">
        <v>2.7525666315261609E-2</v>
      </c>
      <c r="D3475" s="25">
        <v>0.76958135999142219</v>
      </c>
    </row>
    <row r="3476" spans="1:4">
      <c r="A3476" s="17">
        <v>3474</v>
      </c>
      <c r="B3476" s="25">
        <v>9.5178082191780824</v>
      </c>
      <c r="C3476" s="90">
        <v>2.7525755705898734E-2</v>
      </c>
      <c r="D3476" s="25">
        <v>0.76952267119407669</v>
      </c>
    </row>
    <row r="3477" spans="1:4">
      <c r="A3477" s="17">
        <v>3475</v>
      </c>
      <c r="B3477" s="25">
        <v>9.5205479452054789</v>
      </c>
      <c r="C3477" s="90">
        <v>2.7525845096535856E-2</v>
      </c>
      <c r="D3477" s="25">
        <v>0.76946398649548631</v>
      </c>
    </row>
    <row r="3478" spans="1:4">
      <c r="A3478" s="17">
        <v>3476</v>
      </c>
      <c r="B3478" s="25">
        <v>9.5232876712328771</v>
      </c>
      <c r="C3478" s="90">
        <v>2.7525934487172981E-2</v>
      </c>
      <c r="D3478" s="25">
        <v>0.7694053058953958</v>
      </c>
    </row>
    <row r="3479" spans="1:4">
      <c r="A3479" s="17">
        <v>3477</v>
      </c>
      <c r="B3479" s="25">
        <v>9.5260273972602736</v>
      </c>
      <c r="C3479" s="90">
        <v>2.7526023877810106E-2</v>
      </c>
      <c r="D3479" s="25">
        <v>0.76934662939355036</v>
      </c>
    </row>
    <row r="3480" spans="1:4">
      <c r="A3480" s="17">
        <v>3478</v>
      </c>
      <c r="B3480" s="25">
        <v>9.5287671232876718</v>
      </c>
      <c r="C3480" s="90">
        <v>2.7526113268447228E-2</v>
      </c>
      <c r="D3480" s="25">
        <v>0.76928795698969477</v>
      </c>
    </row>
    <row r="3481" spans="1:4">
      <c r="A3481" s="17">
        <v>3479</v>
      </c>
      <c r="B3481" s="25">
        <v>9.5315068493150683</v>
      </c>
      <c r="C3481" s="90">
        <v>2.7526202659084353E-2</v>
      </c>
      <c r="D3481" s="25">
        <v>0.76922928868357399</v>
      </c>
    </row>
    <row r="3482" spans="1:4">
      <c r="A3482" s="17">
        <v>3480</v>
      </c>
      <c r="B3482" s="25">
        <v>9.5342465753424666</v>
      </c>
      <c r="C3482" s="90">
        <v>2.7526292049721478E-2</v>
      </c>
      <c r="D3482" s="25">
        <v>0.7691706244749329</v>
      </c>
    </row>
    <row r="3483" spans="1:4">
      <c r="A3483" s="17">
        <v>3481</v>
      </c>
      <c r="B3483" s="25">
        <v>9.536986301369863</v>
      </c>
      <c r="C3483" s="90">
        <v>2.7526381440358599E-2</v>
      </c>
      <c r="D3483" s="25">
        <v>0.7691119643635167</v>
      </c>
    </row>
    <row r="3484" spans="1:4">
      <c r="A3484" s="17">
        <v>3482</v>
      </c>
      <c r="B3484" s="25">
        <v>9.5397260273972595</v>
      </c>
      <c r="C3484" s="90">
        <v>2.7526470830995724E-2</v>
      </c>
      <c r="D3484" s="25">
        <v>0.76905330834907015</v>
      </c>
    </row>
    <row r="3485" spans="1:4">
      <c r="A3485" s="17">
        <v>3483</v>
      </c>
      <c r="B3485" s="25">
        <v>9.5424657534246577</v>
      </c>
      <c r="C3485" s="90">
        <v>2.7526560221632849E-2</v>
      </c>
      <c r="D3485" s="25">
        <v>0.76899465643133835</v>
      </c>
    </row>
    <row r="3486" spans="1:4">
      <c r="A3486" s="17">
        <v>3484</v>
      </c>
      <c r="B3486" s="25">
        <v>9.5452054794520542</v>
      </c>
      <c r="C3486" s="90">
        <v>2.7526649612269971E-2</v>
      </c>
      <c r="D3486" s="25">
        <v>0.76893600861006639</v>
      </c>
    </row>
    <row r="3487" spans="1:4">
      <c r="A3487" s="17">
        <v>3485</v>
      </c>
      <c r="B3487" s="25">
        <v>9.5479452054794525</v>
      </c>
      <c r="C3487" s="90">
        <v>2.7526739002907096E-2</v>
      </c>
      <c r="D3487" s="25">
        <v>0.76887736488499903</v>
      </c>
    </row>
    <row r="3488" spans="1:4">
      <c r="A3488" s="17">
        <v>3486</v>
      </c>
      <c r="B3488" s="25">
        <v>9.5506849315068489</v>
      </c>
      <c r="C3488" s="90">
        <v>2.7526828393544218E-2</v>
      </c>
      <c r="D3488" s="25">
        <v>0.76881872525588169</v>
      </c>
    </row>
    <row r="3489" spans="1:4">
      <c r="A3489" s="17">
        <v>3487</v>
      </c>
      <c r="B3489" s="25">
        <v>9.5534246575342472</v>
      </c>
      <c r="C3489" s="90">
        <v>2.7526917784181343E-2</v>
      </c>
      <c r="D3489" s="25">
        <v>0.76876008972245924</v>
      </c>
    </row>
    <row r="3490" spans="1:4">
      <c r="A3490" s="17">
        <v>3488</v>
      </c>
      <c r="B3490" s="25">
        <v>9.5561643835616437</v>
      </c>
      <c r="C3490" s="90">
        <v>2.7527007174818468E-2</v>
      </c>
      <c r="D3490" s="25">
        <v>0.76870145828447678</v>
      </c>
    </row>
    <row r="3491" spans="1:4">
      <c r="A3491" s="17">
        <v>3489</v>
      </c>
      <c r="B3491" s="25">
        <v>9.5589041095890419</v>
      </c>
      <c r="C3491" s="90">
        <v>2.7527096565455589E-2</v>
      </c>
      <c r="D3491" s="25">
        <v>0.76864283094167929</v>
      </c>
    </row>
    <row r="3492" spans="1:4">
      <c r="A3492" s="17">
        <v>3490</v>
      </c>
      <c r="B3492" s="25">
        <v>9.5616438356164384</v>
      </c>
      <c r="C3492" s="90">
        <v>2.7527185956092715E-2</v>
      </c>
      <c r="D3492" s="25">
        <v>0.76858420769381208</v>
      </c>
    </row>
    <row r="3493" spans="1:4">
      <c r="A3493" s="17">
        <v>3491</v>
      </c>
      <c r="B3493" s="25">
        <v>9.5643835616438349</v>
      </c>
      <c r="C3493" s="90">
        <v>2.752727534672984E-2</v>
      </c>
      <c r="D3493" s="25">
        <v>0.76852558854062003</v>
      </c>
    </row>
    <row r="3494" spans="1:4">
      <c r="A3494" s="17">
        <v>3492</v>
      </c>
      <c r="B3494" s="25">
        <v>9.5671232876712331</v>
      </c>
      <c r="C3494" s="90">
        <v>2.7527364737366961E-2</v>
      </c>
      <c r="D3494" s="25">
        <v>0.76846697348184834</v>
      </c>
    </row>
    <row r="3495" spans="1:4">
      <c r="A3495" s="17">
        <v>3493</v>
      </c>
      <c r="B3495" s="25">
        <v>9.5698630136986296</v>
      </c>
      <c r="C3495" s="90">
        <v>2.7527454128004086E-2</v>
      </c>
      <c r="D3495" s="25">
        <v>0.76840836251724232</v>
      </c>
    </row>
    <row r="3496" spans="1:4">
      <c r="A3496" s="17">
        <v>3494</v>
      </c>
      <c r="B3496" s="25">
        <v>9.5726027397260278</v>
      </c>
      <c r="C3496" s="90">
        <v>2.7527543518641211E-2</v>
      </c>
      <c r="D3496" s="25">
        <v>0.76834975564654695</v>
      </c>
    </row>
    <row r="3497" spans="1:4">
      <c r="A3497" s="17">
        <v>3495</v>
      </c>
      <c r="B3497" s="25">
        <v>9.5753424657534243</v>
      </c>
      <c r="C3497" s="90">
        <v>2.7527632909278333E-2</v>
      </c>
      <c r="D3497" s="25">
        <v>0.76829115286950744</v>
      </c>
    </row>
    <row r="3498" spans="1:4">
      <c r="A3498" s="17">
        <v>3496</v>
      </c>
      <c r="B3498" s="25">
        <v>9.5780821917808225</v>
      </c>
      <c r="C3498" s="90">
        <v>2.7527722299915458E-2</v>
      </c>
      <c r="D3498" s="25">
        <v>0.76823255418586889</v>
      </c>
    </row>
    <row r="3499" spans="1:4">
      <c r="A3499" s="17">
        <v>3497</v>
      </c>
      <c r="B3499" s="25">
        <v>9.580821917808219</v>
      </c>
      <c r="C3499" s="90">
        <v>2.7527811690552583E-2</v>
      </c>
      <c r="D3499" s="25">
        <v>0.7681739595953766</v>
      </c>
    </row>
    <row r="3500" spans="1:4">
      <c r="A3500" s="17">
        <v>3498</v>
      </c>
      <c r="B3500" s="25">
        <v>9.5835616438356173</v>
      </c>
      <c r="C3500" s="90">
        <v>2.7527901081189705E-2</v>
      </c>
      <c r="D3500" s="25">
        <v>0.76811536909777578</v>
      </c>
    </row>
    <row r="3501" spans="1:4">
      <c r="A3501" s="17">
        <v>3499</v>
      </c>
      <c r="B3501" s="25">
        <v>9.5863013698630137</v>
      </c>
      <c r="C3501" s="90">
        <v>2.752799047182683E-2</v>
      </c>
      <c r="D3501" s="25">
        <v>0.76805678269281163</v>
      </c>
    </row>
    <row r="3502" spans="1:4">
      <c r="A3502" s="17">
        <v>3500</v>
      </c>
      <c r="B3502" s="25">
        <v>9.5890410958904102</v>
      </c>
      <c r="C3502" s="90">
        <v>2.7528079862463951E-2</v>
      </c>
      <c r="D3502" s="25">
        <v>0.76799820038022937</v>
      </c>
    </row>
    <row r="3503" spans="1:4">
      <c r="A3503" s="17">
        <v>3501</v>
      </c>
      <c r="B3503" s="25">
        <v>9.5917808219178085</v>
      </c>
      <c r="C3503" s="90">
        <v>2.7528169253101076E-2</v>
      </c>
      <c r="D3503" s="25">
        <v>0.76793962215977407</v>
      </c>
    </row>
    <row r="3504" spans="1:4">
      <c r="A3504" s="17">
        <v>3502</v>
      </c>
      <c r="B3504" s="25">
        <v>9.5945205479452049</v>
      </c>
      <c r="C3504" s="90">
        <v>2.7528258643738202E-2</v>
      </c>
      <c r="D3504" s="25">
        <v>0.76788104803119139</v>
      </c>
    </row>
    <row r="3505" spans="1:4">
      <c r="A3505" s="17">
        <v>3503</v>
      </c>
      <c r="B3505" s="25">
        <v>9.5972602739726032</v>
      </c>
      <c r="C3505" s="90">
        <v>2.7528348034375323E-2</v>
      </c>
      <c r="D3505" s="25">
        <v>0.7678224779942262</v>
      </c>
    </row>
    <row r="3506" spans="1:4">
      <c r="A3506" s="17">
        <v>3504</v>
      </c>
      <c r="B3506" s="25">
        <v>9.6</v>
      </c>
      <c r="C3506" s="90">
        <v>2.7528437425012448E-2</v>
      </c>
      <c r="D3506" s="25">
        <v>0.76776391204862404</v>
      </c>
    </row>
    <row r="3507" spans="1:4">
      <c r="A3507" s="17">
        <v>3505</v>
      </c>
      <c r="B3507" s="25">
        <v>9.6027397260273979</v>
      </c>
      <c r="C3507" s="90">
        <v>2.7528526815649573E-2</v>
      </c>
      <c r="D3507" s="25">
        <v>0.76770535019413011</v>
      </c>
    </row>
    <row r="3508" spans="1:4">
      <c r="A3508" s="17">
        <v>3506</v>
      </c>
      <c r="B3508" s="25">
        <v>9.6054794520547944</v>
      </c>
      <c r="C3508" s="90">
        <v>2.7528616206286695E-2</v>
      </c>
      <c r="D3508" s="25">
        <v>0.76764679243048983</v>
      </c>
    </row>
    <row r="3509" spans="1:4">
      <c r="A3509" s="17">
        <v>3507</v>
      </c>
      <c r="B3509" s="25">
        <v>9.6082191780821926</v>
      </c>
      <c r="C3509" s="90">
        <v>2.752870559692382E-2</v>
      </c>
      <c r="D3509" s="25">
        <v>0.7675882387574483</v>
      </c>
    </row>
    <row r="3510" spans="1:4">
      <c r="A3510" s="17">
        <v>3508</v>
      </c>
      <c r="B3510" s="25">
        <v>9.6109589041095891</v>
      </c>
      <c r="C3510" s="90">
        <v>2.7528794987560945E-2</v>
      </c>
      <c r="D3510" s="25">
        <v>0.76752968917475117</v>
      </c>
    </row>
    <row r="3511" spans="1:4">
      <c r="A3511" s="17">
        <v>3509</v>
      </c>
      <c r="B3511" s="25">
        <v>9.6136986301369856</v>
      </c>
      <c r="C3511" s="90">
        <v>2.7528884378198067E-2</v>
      </c>
      <c r="D3511" s="25">
        <v>0.76747114368214353</v>
      </c>
    </row>
    <row r="3512" spans="1:4">
      <c r="A3512" s="17">
        <v>3510</v>
      </c>
      <c r="B3512" s="25">
        <v>9.6164383561643838</v>
      </c>
      <c r="C3512" s="90">
        <v>2.7528973768835192E-2</v>
      </c>
      <c r="D3512" s="25">
        <v>0.7674126022793708</v>
      </c>
    </row>
    <row r="3513" spans="1:4">
      <c r="A3513" s="17">
        <v>3511</v>
      </c>
      <c r="B3513" s="25">
        <v>9.6191780821917803</v>
      </c>
      <c r="C3513" s="90">
        <v>2.7529063159472317E-2</v>
      </c>
      <c r="D3513" s="25">
        <v>0.76735406496617853</v>
      </c>
    </row>
    <row r="3514" spans="1:4">
      <c r="A3514" s="17">
        <v>3512</v>
      </c>
      <c r="B3514" s="25">
        <v>9.6219178082191785</v>
      </c>
      <c r="C3514" s="90">
        <v>2.7529152550109438E-2</v>
      </c>
      <c r="D3514" s="25">
        <v>0.76729553174231191</v>
      </c>
    </row>
    <row r="3515" spans="1:4">
      <c r="A3515" s="17">
        <v>3513</v>
      </c>
      <c r="B3515" s="25">
        <v>9.624657534246575</v>
      </c>
      <c r="C3515" s="90">
        <v>2.7529241940746563E-2</v>
      </c>
      <c r="D3515" s="25">
        <v>0.76723700260751637</v>
      </c>
    </row>
    <row r="3516" spans="1:4">
      <c r="A3516" s="17">
        <v>3514</v>
      </c>
      <c r="B3516" s="25">
        <v>9.6273972602739732</v>
      </c>
      <c r="C3516" s="90">
        <v>2.7529331331383688E-2</v>
      </c>
      <c r="D3516" s="25">
        <v>0.76717847756153745</v>
      </c>
    </row>
    <row r="3517" spans="1:4">
      <c r="A3517" s="17">
        <v>3515</v>
      </c>
      <c r="B3517" s="25">
        <v>9.6301369863013697</v>
      </c>
      <c r="C3517" s="90">
        <v>2.752942072202081E-2</v>
      </c>
      <c r="D3517" s="25">
        <v>0.76711995660412047</v>
      </c>
    </row>
    <row r="3518" spans="1:4">
      <c r="A3518" s="17">
        <v>3516</v>
      </c>
      <c r="B3518" s="25">
        <v>9.632876712328768</v>
      </c>
      <c r="C3518" s="90">
        <v>2.7529510112657935E-2</v>
      </c>
      <c r="D3518" s="25">
        <v>0.76706143973501095</v>
      </c>
    </row>
    <row r="3519" spans="1:4">
      <c r="A3519" s="17">
        <v>3517</v>
      </c>
      <c r="B3519" s="25">
        <v>9.6356164383561644</v>
      </c>
      <c r="C3519" s="90">
        <v>2.7529599503295057E-2</v>
      </c>
      <c r="D3519" s="25">
        <v>0.76700292695395444</v>
      </c>
    </row>
    <row r="3520" spans="1:4">
      <c r="A3520" s="17">
        <v>3518</v>
      </c>
      <c r="B3520" s="25">
        <v>9.6383561643835609</v>
      </c>
      <c r="C3520" s="90">
        <v>2.7529688893932182E-2</v>
      </c>
      <c r="D3520" s="25">
        <v>0.76694441826069626</v>
      </c>
    </row>
    <row r="3521" spans="1:4">
      <c r="A3521" s="17">
        <v>3519</v>
      </c>
      <c r="B3521" s="25">
        <v>9.6410958904109592</v>
      </c>
      <c r="C3521" s="90">
        <v>2.7529778284569307E-2</v>
      </c>
      <c r="D3521" s="25">
        <v>0.76688591365498182</v>
      </c>
    </row>
    <row r="3522" spans="1:4">
      <c r="A3522" s="17">
        <v>3520</v>
      </c>
      <c r="B3522" s="25">
        <v>9.6438356164383556</v>
      </c>
      <c r="C3522" s="90">
        <v>2.7529867675206428E-2</v>
      </c>
      <c r="D3522" s="25">
        <v>0.76682741313655689</v>
      </c>
    </row>
    <row r="3523" spans="1:4">
      <c r="A3523" s="17">
        <v>3521</v>
      </c>
      <c r="B3523" s="25">
        <v>9.6465753424657539</v>
      </c>
      <c r="C3523" s="90">
        <v>2.7529957065843554E-2</v>
      </c>
      <c r="D3523" s="25">
        <v>0.76676891670516678</v>
      </c>
    </row>
    <row r="3524" spans="1:4">
      <c r="A3524" s="17">
        <v>3522</v>
      </c>
      <c r="B3524" s="25">
        <v>9.6493150684931503</v>
      </c>
      <c r="C3524" s="90">
        <v>2.7530046456480679E-2</v>
      </c>
      <c r="D3524" s="25">
        <v>0.76671042436055703</v>
      </c>
    </row>
    <row r="3525" spans="1:4">
      <c r="A3525" s="17">
        <v>3523</v>
      </c>
      <c r="B3525" s="25">
        <v>9.6520547945205486</v>
      </c>
      <c r="C3525" s="90">
        <v>2.75301358471178E-2</v>
      </c>
      <c r="D3525" s="25">
        <v>0.76665193610247329</v>
      </c>
    </row>
    <row r="3526" spans="1:4">
      <c r="A3526" s="17">
        <v>3524</v>
      </c>
      <c r="B3526" s="25">
        <v>9.6547945205479451</v>
      </c>
      <c r="C3526" s="90">
        <v>2.7530225237754925E-2</v>
      </c>
      <c r="D3526" s="25">
        <v>0.76659345193066109</v>
      </c>
    </row>
    <row r="3527" spans="1:4">
      <c r="A3527" s="17">
        <v>3525</v>
      </c>
      <c r="B3527" s="25">
        <v>9.6575342465753433</v>
      </c>
      <c r="C3527" s="90">
        <v>2.753031462839205E-2</v>
      </c>
      <c r="D3527" s="25">
        <v>0.76653497184486585</v>
      </c>
    </row>
    <row r="3528" spans="1:4">
      <c r="A3528" s="17">
        <v>3526</v>
      </c>
      <c r="B3528" s="25">
        <v>9.6602739726027398</v>
      </c>
      <c r="C3528" s="90">
        <v>2.7530404019029172E-2</v>
      </c>
      <c r="D3528" s="25">
        <v>0.76647649584483335</v>
      </c>
    </row>
    <row r="3529" spans="1:4">
      <c r="A3529" s="17">
        <v>3527</v>
      </c>
      <c r="B3529" s="25">
        <v>9.6630136986301363</v>
      </c>
      <c r="C3529" s="90">
        <v>2.7530493409666297E-2</v>
      </c>
      <c r="D3529" s="25">
        <v>0.766418023930309</v>
      </c>
    </row>
    <row r="3530" spans="1:4">
      <c r="A3530" s="17">
        <v>3528</v>
      </c>
      <c r="B3530" s="25">
        <v>9.6657534246575345</v>
      </c>
      <c r="C3530" s="90">
        <v>2.7530582800303422E-2</v>
      </c>
      <c r="D3530" s="25">
        <v>0.76635955610103856</v>
      </c>
    </row>
    <row r="3531" spans="1:4">
      <c r="A3531" s="17">
        <v>3529</v>
      </c>
      <c r="B3531" s="25">
        <v>9.668493150684931</v>
      </c>
      <c r="C3531" s="90">
        <v>2.7530672190940544E-2</v>
      </c>
      <c r="D3531" s="25">
        <v>0.76630109235676769</v>
      </c>
    </row>
    <row r="3532" spans="1:4">
      <c r="A3532" s="17">
        <v>3530</v>
      </c>
      <c r="B3532" s="25">
        <v>9.6712328767123292</v>
      </c>
      <c r="C3532" s="90">
        <v>2.7530761581577669E-2</v>
      </c>
      <c r="D3532" s="25">
        <v>0.7662426326972418</v>
      </c>
    </row>
    <row r="3533" spans="1:4">
      <c r="A3533" s="17">
        <v>3531</v>
      </c>
      <c r="B3533" s="25">
        <v>9.6739726027397257</v>
      </c>
      <c r="C3533" s="90">
        <v>2.753085097221479E-2</v>
      </c>
      <c r="D3533" s="25">
        <v>0.76618417712220677</v>
      </c>
    </row>
    <row r="3534" spans="1:4">
      <c r="A3534" s="17">
        <v>3532</v>
      </c>
      <c r="B3534" s="25">
        <v>9.6767123287671239</v>
      </c>
      <c r="C3534" s="90">
        <v>2.7530940362851915E-2</v>
      </c>
      <c r="D3534" s="25">
        <v>0.76612572563140813</v>
      </c>
    </row>
    <row r="3535" spans="1:4">
      <c r="A3535" s="17">
        <v>3533</v>
      </c>
      <c r="B3535" s="25">
        <v>9.6794520547945204</v>
      </c>
      <c r="C3535" s="90">
        <v>2.7531029753489041E-2</v>
      </c>
      <c r="D3535" s="25">
        <v>0.76606727822459164</v>
      </c>
    </row>
    <row r="3536" spans="1:4">
      <c r="A3536" s="17">
        <v>3534</v>
      </c>
      <c r="B3536" s="25">
        <v>9.6821917808219187</v>
      </c>
      <c r="C3536" s="90">
        <v>2.7531119144126162E-2</v>
      </c>
      <c r="D3536" s="25">
        <v>0.76600883490150284</v>
      </c>
    </row>
    <row r="3537" spans="1:4">
      <c r="A3537" s="17">
        <v>3535</v>
      </c>
      <c r="B3537" s="25">
        <v>9.6849315068493151</v>
      </c>
      <c r="C3537" s="90">
        <v>2.7531208534763287E-2</v>
      </c>
      <c r="D3537" s="25">
        <v>0.76595039566188761</v>
      </c>
    </row>
    <row r="3538" spans="1:4">
      <c r="A3538" s="17">
        <v>3536</v>
      </c>
      <c r="B3538" s="25">
        <v>9.6876712328767116</v>
      </c>
      <c r="C3538" s="90">
        <v>2.7531297925400412E-2</v>
      </c>
      <c r="D3538" s="25">
        <v>0.76589196050549158</v>
      </c>
    </row>
    <row r="3539" spans="1:4">
      <c r="A3539" s="17">
        <v>3537</v>
      </c>
      <c r="B3539" s="25">
        <v>9.6904109589041099</v>
      </c>
      <c r="C3539" s="90">
        <v>2.7531387316037534E-2</v>
      </c>
      <c r="D3539" s="25">
        <v>0.7658335294320604</v>
      </c>
    </row>
    <row r="3540" spans="1:4">
      <c r="A3540" s="17">
        <v>3538</v>
      </c>
      <c r="B3540" s="25">
        <v>9.6931506849315063</v>
      </c>
      <c r="C3540" s="90">
        <v>2.7531476706674659E-2</v>
      </c>
      <c r="D3540" s="25">
        <v>0.76577510244134006</v>
      </c>
    </row>
    <row r="3541" spans="1:4">
      <c r="A3541" s="17">
        <v>3539</v>
      </c>
      <c r="B3541" s="25">
        <v>9.6958904109589046</v>
      </c>
      <c r="C3541" s="90">
        <v>2.7531566097311784E-2</v>
      </c>
      <c r="D3541" s="25">
        <v>0.76571667953307598</v>
      </c>
    </row>
    <row r="3542" spans="1:4">
      <c r="A3542" s="17">
        <v>3540</v>
      </c>
      <c r="B3542" s="25">
        <v>9.6986301369863011</v>
      </c>
      <c r="C3542" s="90">
        <v>2.7531655487948906E-2</v>
      </c>
      <c r="D3542" s="25">
        <v>0.76565826070701426</v>
      </c>
    </row>
    <row r="3543" spans="1:4">
      <c r="A3543" s="17">
        <v>3541</v>
      </c>
      <c r="B3543" s="25">
        <v>9.7013698630136993</v>
      </c>
      <c r="C3543" s="90">
        <v>2.7531744878586031E-2</v>
      </c>
      <c r="D3543" s="25">
        <v>0.76559984596290043</v>
      </c>
    </row>
    <row r="3544" spans="1:4">
      <c r="A3544" s="17">
        <v>3542</v>
      </c>
      <c r="B3544" s="25">
        <v>9.7041095890410958</v>
      </c>
      <c r="C3544" s="90">
        <v>2.7531834269223156E-2</v>
      </c>
      <c r="D3544" s="25">
        <v>0.76554143530048036</v>
      </c>
    </row>
    <row r="3545" spans="1:4">
      <c r="A3545" s="17">
        <v>3543</v>
      </c>
      <c r="B3545" s="25">
        <v>9.706849315068494</v>
      </c>
      <c r="C3545" s="90">
        <v>2.7531923659860277E-2</v>
      </c>
      <c r="D3545" s="25">
        <v>0.76548302871949991</v>
      </c>
    </row>
    <row r="3546" spans="1:4">
      <c r="A3546" s="17">
        <v>3544</v>
      </c>
      <c r="B3546" s="25">
        <v>9.7095890410958905</v>
      </c>
      <c r="C3546" s="90">
        <v>2.7532013050497402E-2</v>
      </c>
      <c r="D3546" s="25">
        <v>0.76542462621970497</v>
      </c>
    </row>
    <row r="3547" spans="1:4">
      <c r="A3547" s="17">
        <v>3545</v>
      </c>
      <c r="B3547" s="25">
        <v>9.712328767123287</v>
      </c>
      <c r="C3547" s="90">
        <v>2.7532102441134524E-2</v>
      </c>
      <c r="D3547" s="25">
        <v>0.76536622780084129</v>
      </c>
    </row>
    <row r="3548" spans="1:4">
      <c r="A3548" s="17">
        <v>3546</v>
      </c>
      <c r="B3548" s="25">
        <v>9.7150684931506852</v>
      </c>
      <c r="C3548" s="90">
        <v>2.7532191831771649E-2</v>
      </c>
      <c r="D3548" s="25">
        <v>0.76530783346265452</v>
      </c>
    </row>
    <row r="3549" spans="1:4">
      <c r="A3549" s="17">
        <v>3547</v>
      </c>
      <c r="B3549" s="25">
        <v>9.7178082191780817</v>
      </c>
      <c r="C3549" s="90">
        <v>2.7532281222408774E-2</v>
      </c>
      <c r="D3549" s="25">
        <v>0.76524944320489086</v>
      </c>
    </row>
    <row r="3550" spans="1:4">
      <c r="A3550" s="17">
        <v>3548</v>
      </c>
      <c r="B3550" s="25">
        <v>9.7205479452054799</v>
      </c>
      <c r="C3550" s="90">
        <v>2.7532370613045896E-2</v>
      </c>
      <c r="D3550" s="25">
        <v>0.76519105702729606</v>
      </c>
    </row>
    <row r="3551" spans="1:4">
      <c r="A3551" s="17">
        <v>3549</v>
      </c>
      <c r="B3551" s="25">
        <v>9.7232876712328764</v>
      </c>
      <c r="C3551" s="90">
        <v>2.7532460003683021E-2</v>
      </c>
      <c r="D3551" s="25">
        <v>0.76513267492961601</v>
      </c>
    </row>
    <row r="3552" spans="1:4">
      <c r="A3552" s="17">
        <v>3550</v>
      </c>
      <c r="B3552" s="25">
        <v>9.7260273972602747</v>
      </c>
      <c r="C3552" s="90">
        <v>2.7532549394320146E-2</v>
      </c>
      <c r="D3552" s="25">
        <v>0.76507429691159645</v>
      </c>
    </row>
    <row r="3553" spans="1:4">
      <c r="A3553" s="17">
        <v>3551</v>
      </c>
      <c r="B3553" s="25">
        <v>9.7287671232876711</v>
      </c>
      <c r="C3553" s="90">
        <v>2.7532638784957267E-2</v>
      </c>
      <c r="D3553" s="25">
        <v>0.7650159229729836</v>
      </c>
    </row>
    <row r="3554" spans="1:4">
      <c r="A3554" s="17">
        <v>3552</v>
      </c>
      <c r="B3554" s="25">
        <v>9.7315068493150694</v>
      </c>
      <c r="C3554" s="90">
        <v>2.7532728175594393E-2</v>
      </c>
      <c r="D3554" s="25">
        <v>0.76495755311352309</v>
      </c>
    </row>
    <row r="3555" spans="1:4">
      <c r="A3555" s="17">
        <v>3553</v>
      </c>
      <c r="B3555" s="25">
        <v>9.7342465753424658</v>
      </c>
      <c r="C3555" s="90">
        <v>2.7532817566231518E-2</v>
      </c>
      <c r="D3555" s="25">
        <v>0.76489918733296114</v>
      </c>
    </row>
    <row r="3556" spans="1:4">
      <c r="A3556" s="17">
        <v>3554</v>
      </c>
      <c r="B3556" s="25">
        <v>9.7369863013698623</v>
      </c>
      <c r="C3556" s="90">
        <v>2.7532906956868639E-2</v>
      </c>
      <c r="D3556" s="25">
        <v>0.7648408256310435</v>
      </c>
    </row>
    <row r="3557" spans="1:4">
      <c r="A3557" s="17">
        <v>3555</v>
      </c>
      <c r="B3557" s="25">
        <v>9.7397260273972606</v>
      </c>
      <c r="C3557" s="90">
        <v>2.7532996347505764E-2</v>
      </c>
      <c r="D3557" s="25">
        <v>0.76478246800751626</v>
      </c>
    </row>
    <row r="3558" spans="1:4">
      <c r="A3558" s="17">
        <v>3556</v>
      </c>
      <c r="B3558" s="25">
        <v>9.742465753424657</v>
      </c>
      <c r="C3558" s="90">
        <v>2.7533085738142889E-2</v>
      </c>
      <c r="D3558" s="25">
        <v>0.76472411446212529</v>
      </c>
    </row>
    <row r="3559" spans="1:4">
      <c r="A3559" s="17">
        <v>3557</v>
      </c>
      <c r="B3559" s="25">
        <v>9.7452054794520553</v>
      </c>
      <c r="C3559" s="90">
        <v>2.7533175128780011E-2</v>
      </c>
      <c r="D3559" s="25">
        <v>0.76466576499461669</v>
      </c>
    </row>
    <row r="3560" spans="1:4">
      <c r="A3560" s="17">
        <v>3558</v>
      </c>
      <c r="B3560" s="25">
        <v>9.7479452054794518</v>
      </c>
      <c r="C3560" s="90">
        <v>2.7533264519417136E-2</v>
      </c>
      <c r="D3560" s="25">
        <v>0.76460741960473644</v>
      </c>
    </row>
    <row r="3561" spans="1:4">
      <c r="A3561" s="17">
        <v>3559</v>
      </c>
      <c r="B3561" s="25">
        <v>9.75068493150685</v>
      </c>
      <c r="C3561" s="90">
        <v>2.7533353910054258E-2</v>
      </c>
      <c r="D3561" s="25">
        <v>0.76454907829223062</v>
      </c>
    </row>
    <row r="3562" spans="1:4">
      <c r="A3562" s="17">
        <v>3560</v>
      </c>
      <c r="B3562" s="25">
        <v>9.7534246575342465</v>
      </c>
      <c r="C3562" s="90">
        <v>2.7533443300691383E-2</v>
      </c>
      <c r="D3562" s="25">
        <v>0.76449074105684511</v>
      </c>
    </row>
    <row r="3563" spans="1:4">
      <c r="A3563" s="17">
        <v>3561</v>
      </c>
      <c r="B3563" s="25">
        <v>9.7561643835616429</v>
      </c>
      <c r="C3563" s="90">
        <v>2.7533532691328508E-2</v>
      </c>
      <c r="D3563" s="25">
        <v>0.76443240789832612</v>
      </c>
    </row>
    <row r="3564" spans="1:4">
      <c r="A3564" s="17">
        <v>3562</v>
      </c>
      <c r="B3564" s="25">
        <v>9.7589041095890412</v>
      </c>
      <c r="C3564" s="90">
        <v>2.7533622081965629E-2</v>
      </c>
      <c r="D3564" s="25">
        <v>0.76437407881641961</v>
      </c>
    </row>
    <row r="3565" spans="1:4">
      <c r="A3565" s="17">
        <v>3563</v>
      </c>
      <c r="B3565" s="25">
        <v>9.7616438356164377</v>
      </c>
      <c r="C3565" s="90">
        <v>2.7533711472602754E-2</v>
      </c>
      <c r="D3565" s="25">
        <v>0.76431575381087169</v>
      </c>
    </row>
    <row r="3566" spans="1:4">
      <c r="A3566" s="17">
        <v>3564</v>
      </c>
      <c r="B3566" s="25">
        <v>9.7643835616438359</v>
      </c>
      <c r="C3566" s="90">
        <v>2.753380086323988E-2</v>
      </c>
      <c r="D3566" s="25">
        <v>0.76425743288142844</v>
      </c>
    </row>
    <row r="3567" spans="1:4">
      <c r="A3567" s="17">
        <v>3565</v>
      </c>
      <c r="B3567" s="25">
        <v>9.7671232876712324</v>
      </c>
      <c r="C3567" s="90">
        <v>2.7533890253877001E-2</v>
      </c>
      <c r="D3567" s="25">
        <v>0.76419911602783608</v>
      </c>
    </row>
    <row r="3568" spans="1:4">
      <c r="A3568" s="17">
        <v>3566</v>
      </c>
      <c r="B3568" s="25">
        <v>9.7698630136986306</v>
      </c>
      <c r="C3568" s="90">
        <v>2.7533979644514126E-2</v>
      </c>
      <c r="D3568" s="25">
        <v>0.76414080324984057</v>
      </c>
    </row>
    <row r="3569" spans="1:4">
      <c r="A3569" s="17">
        <v>3567</v>
      </c>
      <c r="B3569" s="25">
        <v>9.7726027397260271</v>
      </c>
      <c r="C3569" s="90">
        <v>2.7534069035151251E-2</v>
      </c>
      <c r="D3569" s="25">
        <v>0.76408249454718813</v>
      </c>
    </row>
    <row r="3570" spans="1:4">
      <c r="A3570" s="17">
        <v>3568</v>
      </c>
      <c r="B3570" s="25">
        <v>9.7753424657534254</v>
      </c>
      <c r="C3570" s="90">
        <v>2.7534158425788373E-2</v>
      </c>
      <c r="D3570" s="25">
        <v>0.76402418991962484</v>
      </c>
    </row>
    <row r="3571" spans="1:4">
      <c r="A3571" s="17">
        <v>3569</v>
      </c>
      <c r="B3571" s="25">
        <v>9.7780821917808218</v>
      </c>
      <c r="C3571" s="90">
        <v>2.7534247816425498E-2</v>
      </c>
      <c r="D3571" s="25">
        <v>0.76396588936689691</v>
      </c>
    </row>
    <row r="3572" spans="1:4">
      <c r="A3572" s="17">
        <v>3570</v>
      </c>
      <c r="B3572" s="25">
        <v>9.7808219178082183</v>
      </c>
      <c r="C3572" s="90">
        <v>2.7534337207062623E-2</v>
      </c>
      <c r="D3572" s="25">
        <v>0.76390759288875054</v>
      </c>
    </row>
    <row r="3573" spans="1:4">
      <c r="A3573" s="17">
        <v>3571</v>
      </c>
      <c r="B3573" s="25">
        <v>9.7835616438356166</v>
      </c>
      <c r="C3573" s="90">
        <v>2.7534426597699745E-2</v>
      </c>
      <c r="D3573" s="25">
        <v>0.76384930048493183</v>
      </c>
    </row>
    <row r="3574" spans="1:4">
      <c r="A3574" s="17">
        <v>3572</v>
      </c>
      <c r="B3574" s="25">
        <v>9.786301369863013</v>
      </c>
      <c r="C3574" s="90">
        <v>2.753451598833687E-2</v>
      </c>
      <c r="D3574" s="25">
        <v>0.76379101215518697</v>
      </c>
    </row>
    <row r="3575" spans="1:4">
      <c r="A3575" s="17">
        <v>3573</v>
      </c>
      <c r="B3575" s="25">
        <v>9.7890410958904113</v>
      </c>
      <c r="C3575" s="90">
        <v>2.7534605378973991E-2</v>
      </c>
      <c r="D3575" s="25">
        <v>0.76373272789926228</v>
      </c>
    </row>
    <row r="3576" spans="1:4">
      <c r="A3576" s="17">
        <v>3574</v>
      </c>
      <c r="B3576" s="25">
        <v>9.7917808219178077</v>
      </c>
      <c r="C3576" s="90">
        <v>2.7534694769611116E-2</v>
      </c>
      <c r="D3576" s="25">
        <v>0.76367444771690385</v>
      </c>
    </row>
    <row r="3577" spans="1:4">
      <c r="A3577" s="17">
        <v>3575</v>
      </c>
      <c r="B3577" s="25">
        <v>9.794520547945206</v>
      </c>
      <c r="C3577" s="90">
        <v>2.7534784160248241E-2</v>
      </c>
      <c r="D3577" s="25">
        <v>0.76361617160785811</v>
      </c>
    </row>
    <row r="3578" spans="1:4">
      <c r="A3578" s="17">
        <v>3576</v>
      </c>
      <c r="B3578" s="25">
        <v>9.7972602739726025</v>
      </c>
      <c r="C3578" s="90">
        <v>2.7534873550885363E-2</v>
      </c>
      <c r="D3578" s="25">
        <v>0.76355789957187115</v>
      </c>
    </row>
    <row r="3579" spans="1:4">
      <c r="A3579" s="17">
        <v>3577</v>
      </c>
      <c r="B3579" s="25">
        <v>9.8000000000000007</v>
      </c>
      <c r="C3579" s="90">
        <v>2.7534962941522488E-2</v>
      </c>
      <c r="D3579" s="25">
        <v>0.76349963160868917</v>
      </c>
    </row>
    <row r="3580" spans="1:4">
      <c r="A3580" s="17">
        <v>3578</v>
      </c>
      <c r="B3580" s="25">
        <v>9.8027397260273972</v>
      </c>
      <c r="C3580" s="90">
        <v>2.7535052332159613E-2</v>
      </c>
      <c r="D3580" s="25">
        <v>0.76344136771805859</v>
      </c>
    </row>
    <row r="3581" spans="1:4">
      <c r="A3581" s="17">
        <v>3579</v>
      </c>
      <c r="B3581" s="25">
        <v>9.8054794520547937</v>
      </c>
      <c r="C3581" s="90">
        <v>2.7535141722796735E-2</v>
      </c>
      <c r="D3581" s="25">
        <v>0.76338310789972574</v>
      </c>
    </row>
    <row r="3582" spans="1:4">
      <c r="A3582" s="17">
        <v>3580</v>
      </c>
      <c r="B3582" s="25">
        <v>9.8082191780821919</v>
      </c>
      <c r="C3582" s="90">
        <v>2.753523111343386E-2</v>
      </c>
      <c r="D3582" s="25">
        <v>0.76332485215343693</v>
      </c>
    </row>
    <row r="3583" spans="1:4">
      <c r="A3583" s="17">
        <v>3581</v>
      </c>
      <c r="B3583" s="25">
        <v>9.8109589041095884</v>
      </c>
      <c r="C3583" s="90">
        <v>2.7535320504070985E-2</v>
      </c>
      <c r="D3583" s="25">
        <v>0.76326660047893824</v>
      </c>
    </row>
    <row r="3584" spans="1:4">
      <c r="A3584" s="17">
        <v>3582</v>
      </c>
      <c r="B3584" s="25">
        <v>9.8136986301369866</v>
      </c>
      <c r="C3584" s="90">
        <v>2.7535409894708106E-2</v>
      </c>
      <c r="D3584" s="25">
        <v>0.76320835287597621</v>
      </c>
    </row>
    <row r="3585" spans="1:4">
      <c r="A3585" s="17">
        <v>3583</v>
      </c>
      <c r="B3585" s="25">
        <v>9.8164383561643831</v>
      </c>
      <c r="C3585" s="90">
        <v>2.7535499285345232E-2</v>
      </c>
      <c r="D3585" s="25">
        <v>0.76315010934429717</v>
      </c>
    </row>
    <row r="3586" spans="1:4">
      <c r="A3586" s="17">
        <v>3584</v>
      </c>
      <c r="B3586" s="25">
        <v>9.8191780821917813</v>
      </c>
      <c r="C3586" s="90">
        <v>2.7535588675982357E-2</v>
      </c>
      <c r="D3586" s="25">
        <v>0.76309186988364741</v>
      </c>
    </row>
    <row r="3587" spans="1:4">
      <c r="A3587" s="17">
        <v>3585</v>
      </c>
      <c r="B3587" s="25">
        <v>9.8219178082191778</v>
      </c>
      <c r="C3587" s="90">
        <v>2.7535678066619478E-2</v>
      </c>
      <c r="D3587" s="25">
        <v>0.76303363449377337</v>
      </c>
    </row>
    <row r="3588" spans="1:4">
      <c r="A3588" s="17">
        <v>3586</v>
      </c>
      <c r="B3588" s="25">
        <v>9.8246575342465761</v>
      </c>
      <c r="C3588" s="90">
        <v>2.7535767457256603E-2</v>
      </c>
      <c r="D3588" s="25">
        <v>0.76297540317442136</v>
      </c>
    </row>
    <row r="3589" spans="1:4">
      <c r="A3589" s="17">
        <v>3587</v>
      </c>
      <c r="B3589" s="25">
        <v>9.8273972602739725</v>
      </c>
      <c r="C3589" s="90">
        <v>2.7535856847893728E-2</v>
      </c>
      <c r="D3589" s="25">
        <v>0.76291717592533781</v>
      </c>
    </row>
    <row r="3590" spans="1:4">
      <c r="A3590" s="17">
        <v>3588</v>
      </c>
      <c r="B3590" s="25">
        <v>9.830136986301369</v>
      </c>
      <c r="C3590" s="90">
        <v>2.753594623853085E-2</v>
      </c>
      <c r="D3590" s="25">
        <v>0.76285895274626925</v>
      </c>
    </row>
    <row r="3591" spans="1:4">
      <c r="A3591" s="17">
        <v>3589</v>
      </c>
      <c r="B3591" s="25">
        <v>9.8328767123287673</v>
      </c>
      <c r="C3591" s="90">
        <v>2.7536035629167975E-2</v>
      </c>
      <c r="D3591" s="25">
        <v>0.76280073363696188</v>
      </c>
    </row>
    <row r="3592" spans="1:4">
      <c r="A3592" s="17">
        <v>3590</v>
      </c>
      <c r="B3592" s="25">
        <v>9.8356164383561637</v>
      </c>
      <c r="C3592" s="90">
        <v>2.7536125019805097E-2</v>
      </c>
      <c r="D3592" s="25">
        <v>0.76274251859716236</v>
      </c>
    </row>
    <row r="3593" spans="1:4">
      <c r="A3593" s="17">
        <v>3591</v>
      </c>
      <c r="B3593" s="25">
        <v>9.838356164383562</v>
      </c>
      <c r="C3593" s="90">
        <v>2.7536214410442222E-2</v>
      </c>
      <c r="D3593" s="25">
        <v>0.76268430762661688</v>
      </c>
    </row>
    <row r="3594" spans="1:4">
      <c r="A3594" s="17">
        <v>3592</v>
      </c>
      <c r="B3594" s="25">
        <v>9.8410958904109584</v>
      </c>
      <c r="C3594" s="90">
        <v>2.7536303801079347E-2</v>
      </c>
      <c r="D3594" s="25">
        <v>0.7626261007250722</v>
      </c>
    </row>
    <row r="3595" spans="1:4">
      <c r="A3595" s="17">
        <v>3593</v>
      </c>
      <c r="B3595" s="25">
        <v>9.8438356164383567</v>
      </c>
      <c r="C3595" s="90">
        <v>2.7536393191716468E-2</v>
      </c>
      <c r="D3595" s="25">
        <v>0.76256789789227464</v>
      </c>
    </row>
    <row r="3596" spans="1:4">
      <c r="A3596" s="17">
        <v>3594</v>
      </c>
      <c r="B3596" s="25">
        <v>9.8465753424657532</v>
      </c>
      <c r="C3596" s="90">
        <v>2.7536482582353593E-2</v>
      </c>
      <c r="D3596" s="25">
        <v>0.76250969912797073</v>
      </c>
    </row>
    <row r="3597" spans="1:4">
      <c r="A3597" s="17">
        <v>3595</v>
      </c>
      <c r="B3597" s="25">
        <v>9.8493150684931514</v>
      </c>
      <c r="C3597" s="90">
        <v>2.7536571972990719E-2</v>
      </c>
      <c r="D3597" s="25">
        <v>0.7624515044319069</v>
      </c>
    </row>
    <row r="3598" spans="1:4">
      <c r="A3598" s="17">
        <v>3596</v>
      </c>
      <c r="B3598" s="25">
        <v>9.8520547945205479</v>
      </c>
      <c r="C3598" s="90">
        <v>2.753666136362784E-2</v>
      </c>
      <c r="D3598" s="25">
        <v>0.7623933138038298</v>
      </c>
    </row>
    <row r="3599" spans="1:4">
      <c r="A3599" s="17">
        <v>3597</v>
      </c>
      <c r="B3599" s="25">
        <v>9.8547945205479444</v>
      </c>
      <c r="C3599" s="90">
        <v>2.7536750754264965E-2</v>
      </c>
      <c r="D3599" s="25">
        <v>0.76233512724348584</v>
      </c>
    </row>
    <row r="3600" spans="1:4">
      <c r="A3600" s="17">
        <v>3598</v>
      </c>
      <c r="B3600" s="25">
        <v>9.8575342465753426</v>
      </c>
      <c r="C3600" s="90">
        <v>2.753684014490209E-2</v>
      </c>
      <c r="D3600" s="25">
        <v>0.76227694475062158</v>
      </c>
    </row>
    <row r="3601" spans="1:4">
      <c r="A3601" s="17">
        <v>3599</v>
      </c>
      <c r="B3601" s="25">
        <v>9.8602739726027391</v>
      </c>
      <c r="C3601" s="90">
        <v>2.7536929535539212E-2</v>
      </c>
      <c r="D3601" s="25">
        <v>0.76221876632498364</v>
      </c>
    </row>
    <row r="3602" spans="1:4">
      <c r="A3602" s="17">
        <v>3600</v>
      </c>
      <c r="B3602" s="25">
        <v>9.8630136986301373</v>
      </c>
      <c r="C3602" s="90">
        <v>2.7537018926176337E-2</v>
      </c>
      <c r="D3602" s="25">
        <v>0.76216059196631869</v>
      </c>
    </row>
    <row r="3603" spans="1:4">
      <c r="A3603" s="17">
        <v>3601</v>
      </c>
      <c r="B3603" s="25">
        <v>9.8657534246575338</v>
      </c>
      <c r="C3603" s="90">
        <v>2.7537108316813462E-2</v>
      </c>
      <c r="D3603" s="25">
        <v>0.76210242167437303</v>
      </c>
    </row>
    <row r="3604" spans="1:4">
      <c r="A3604" s="17">
        <v>3602</v>
      </c>
      <c r="B3604" s="25">
        <v>9.868493150684932</v>
      </c>
      <c r="C3604" s="90">
        <v>2.7537197707450584E-2</v>
      </c>
      <c r="D3604" s="25">
        <v>0.76204425544889354</v>
      </c>
    </row>
    <row r="3605" spans="1:4">
      <c r="A3605" s="17">
        <v>3603</v>
      </c>
      <c r="B3605" s="25">
        <v>9.8712328767123285</v>
      </c>
      <c r="C3605" s="90">
        <v>2.7537287098087709E-2</v>
      </c>
      <c r="D3605" s="25">
        <v>0.76198609328962663</v>
      </c>
    </row>
    <row r="3606" spans="1:4">
      <c r="A3606" s="17">
        <v>3604</v>
      </c>
      <c r="B3606" s="25">
        <v>9.8739726027397268</v>
      </c>
      <c r="C3606" s="90">
        <v>2.753737648872483E-2</v>
      </c>
      <c r="D3606" s="25">
        <v>0.76192793519631907</v>
      </c>
    </row>
    <row r="3607" spans="1:4">
      <c r="A3607" s="17">
        <v>3605</v>
      </c>
      <c r="B3607" s="25">
        <v>9.8767123287671232</v>
      </c>
      <c r="C3607" s="90">
        <v>2.7537465879361955E-2</v>
      </c>
      <c r="D3607" s="25">
        <v>0.7618697811687174</v>
      </c>
    </row>
    <row r="3608" spans="1:4">
      <c r="A3608" s="17">
        <v>3606</v>
      </c>
      <c r="B3608" s="25">
        <v>9.8794520547945197</v>
      </c>
      <c r="C3608" s="90">
        <v>2.753755526999908E-2</v>
      </c>
      <c r="D3608" s="25">
        <v>0.76181163120656836</v>
      </c>
    </row>
    <row r="3609" spans="1:4">
      <c r="A3609" s="17">
        <v>3607</v>
      </c>
      <c r="B3609" s="25">
        <v>9.882191780821918</v>
      </c>
      <c r="C3609" s="90">
        <v>2.7537644660636202E-2</v>
      </c>
      <c r="D3609" s="25">
        <v>0.76175348530961851</v>
      </c>
    </row>
    <row r="3610" spans="1:4">
      <c r="A3610" s="17">
        <v>3608</v>
      </c>
      <c r="B3610" s="25">
        <v>9.8849315068493144</v>
      </c>
      <c r="C3610" s="90">
        <v>2.7537734051273327E-2</v>
      </c>
      <c r="D3610" s="25">
        <v>0.76169534347761458</v>
      </c>
    </row>
    <row r="3611" spans="1:4">
      <c r="A3611" s="17">
        <v>3609</v>
      </c>
      <c r="B3611" s="25">
        <v>9.8876712328767127</v>
      </c>
      <c r="C3611" s="90">
        <v>2.7537823441910452E-2</v>
      </c>
      <c r="D3611" s="25">
        <v>0.76163720571030336</v>
      </c>
    </row>
    <row r="3612" spans="1:4">
      <c r="A3612" s="17">
        <v>3610</v>
      </c>
      <c r="B3612" s="25">
        <v>9.8904109589041092</v>
      </c>
      <c r="C3612" s="90">
        <v>2.7537912832547574E-2</v>
      </c>
      <c r="D3612" s="25">
        <v>0.76157907200743147</v>
      </c>
    </row>
    <row r="3613" spans="1:4">
      <c r="A3613" s="17">
        <v>3611</v>
      </c>
      <c r="B3613" s="25">
        <v>9.8931506849315074</v>
      </c>
      <c r="C3613" s="90">
        <v>2.7538002223184699E-2</v>
      </c>
      <c r="D3613" s="25">
        <v>0.76152094236874546</v>
      </c>
    </row>
    <row r="3614" spans="1:4">
      <c r="A3614" s="17">
        <v>3612</v>
      </c>
      <c r="B3614" s="25">
        <v>9.8958904109589039</v>
      </c>
      <c r="C3614" s="90">
        <v>2.7538091613821824E-2</v>
      </c>
      <c r="D3614" s="25">
        <v>0.76146281679399241</v>
      </c>
    </row>
    <row r="3615" spans="1:4">
      <c r="A3615" s="17">
        <v>3613</v>
      </c>
      <c r="B3615" s="25">
        <v>9.8986301369863021</v>
      </c>
      <c r="C3615" s="90">
        <v>2.7538181004458945E-2</v>
      </c>
      <c r="D3615" s="25">
        <v>0.76140469528291876</v>
      </c>
    </row>
    <row r="3616" spans="1:4">
      <c r="A3616" s="17">
        <v>3614</v>
      </c>
      <c r="B3616" s="25">
        <v>9.9013698630136986</v>
      </c>
      <c r="C3616" s="90">
        <v>2.7538270395096071E-2</v>
      </c>
      <c r="D3616" s="25">
        <v>0.76134657783527149</v>
      </c>
    </row>
    <row r="3617" spans="1:4">
      <c r="A3617" s="17">
        <v>3615</v>
      </c>
      <c r="B3617" s="25">
        <v>9.9041095890410951</v>
      </c>
      <c r="C3617" s="90">
        <v>2.7538359785733196E-2</v>
      </c>
      <c r="D3617" s="25">
        <v>0.76128846445079723</v>
      </c>
    </row>
    <row r="3618" spans="1:4">
      <c r="A3618" s="17">
        <v>3616</v>
      </c>
      <c r="B3618" s="25">
        <v>9.9068493150684933</v>
      </c>
      <c r="C3618" s="90">
        <v>2.7538449176370317E-2</v>
      </c>
      <c r="D3618" s="25">
        <v>0.76123035512924275</v>
      </c>
    </row>
    <row r="3619" spans="1:4">
      <c r="A3619" s="17">
        <v>3617</v>
      </c>
      <c r="B3619" s="25">
        <v>9.9095890410958898</v>
      </c>
      <c r="C3619" s="90">
        <v>2.7538538567007442E-2</v>
      </c>
      <c r="D3619" s="25">
        <v>0.76117224987035503</v>
      </c>
    </row>
    <row r="3620" spans="1:4">
      <c r="A3620" s="17">
        <v>3618</v>
      </c>
      <c r="B3620" s="25">
        <v>9.912328767123288</v>
      </c>
      <c r="C3620" s="90">
        <v>2.7538627957644564E-2</v>
      </c>
      <c r="D3620" s="25">
        <v>0.76111414867388072</v>
      </c>
    </row>
    <row r="3621" spans="1:4">
      <c r="A3621" s="17">
        <v>3619</v>
      </c>
      <c r="B3621" s="25">
        <v>9.9150684931506845</v>
      </c>
      <c r="C3621" s="90">
        <v>2.7538717348281689E-2</v>
      </c>
      <c r="D3621" s="25">
        <v>0.76105605153956668</v>
      </c>
    </row>
    <row r="3622" spans="1:4">
      <c r="A3622" s="17">
        <v>3620</v>
      </c>
      <c r="B3622" s="25">
        <v>9.9178082191780828</v>
      </c>
      <c r="C3622" s="90">
        <v>2.7538806738918814E-2</v>
      </c>
      <c r="D3622" s="25">
        <v>0.76099795846715979</v>
      </c>
    </row>
    <row r="3623" spans="1:4">
      <c r="A3623" s="17">
        <v>3621</v>
      </c>
      <c r="B3623" s="25">
        <v>9.9205479452054792</v>
      </c>
      <c r="C3623" s="90">
        <v>2.7538896129555936E-2</v>
      </c>
      <c r="D3623" s="25">
        <v>0.7609398694564069</v>
      </c>
    </row>
    <row r="3624" spans="1:4">
      <c r="A3624" s="17">
        <v>3622</v>
      </c>
      <c r="B3624" s="25">
        <v>9.9232876712328775</v>
      </c>
      <c r="C3624" s="90">
        <v>2.7538985520193061E-2</v>
      </c>
      <c r="D3624" s="25">
        <v>0.76088178450705479</v>
      </c>
    </row>
    <row r="3625" spans="1:4">
      <c r="A3625" s="17">
        <v>3623</v>
      </c>
      <c r="B3625" s="25">
        <v>9.9260273972602739</v>
      </c>
      <c r="C3625" s="90">
        <v>2.7539074910830186E-2</v>
      </c>
      <c r="D3625" s="25">
        <v>0.76082370361885043</v>
      </c>
    </row>
    <row r="3626" spans="1:4">
      <c r="A3626" s="17">
        <v>3624</v>
      </c>
      <c r="B3626" s="25">
        <v>9.9287671232876704</v>
      </c>
      <c r="C3626" s="90">
        <v>2.7539164301467307E-2</v>
      </c>
      <c r="D3626" s="25">
        <v>0.76076562679154069</v>
      </c>
    </row>
    <row r="3627" spans="1:4">
      <c r="A3627" s="17">
        <v>3625</v>
      </c>
      <c r="B3627" s="25">
        <v>9.9315068493150687</v>
      </c>
      <c r="C3627" s="90">
        <v>2.7539253692104432E-2</v>
      </c>
      <c r="D3627" s="25">
        <v>0.76070755402487233</v>
      </c>
    </row>
    <row r="3628" spans="1:4">
      <c r="A3628" s="17">
        <v>3626</v>
      </c>
      <c r="B3628" s="25">
        <v>9.9342465753424651</v>
      </c>
      <c r="C3628" s="90">
        <v>2.7539343082741558E-2</v>
      </c>
      <c r="D3628" s="25">
        <v>0.76064948531859256</v>
      </c>
    </row>
    <row r="3629" spans="1:4">
      <c r="A3629" s="17">
        <v>3627</v>
      </c>
      <c r="B3629" s="25">
        <v>9.9369863013698634</v>
      </c>
      <c r="C3629" s="90">
        <v>2.7539432473378679E-2</v>
      </c>
      <c r="D3629" s="25">
        <v>0.76059142067244812</v>
      </c>
    </row>
    <row r="3630" spans="1:4">
      <c r="A3630" s="17">
        <v>3628</v>
      </c>
      <c r="B3630" s="25">
        <v>9.9397260273972599</v>
      </c>
      <c r="C3630" s="90">
        <v>2.7539521864015804E-2</v>
      </c>
      <c r="D3630" s="25">
        <v>0.76053336008618599</v>
      </c>
    </row>
    <row r="3631" spans="1:4">
      <c r="A3631" s="17">
        <v>3629</v>
      </c>
      <c r="B3631" s="25">
        <v>9.9424657534246581</v>
      </c>
      <c r="C3631" s="90">
        <v>2.7539611254652929E-2</v>
      </c>
      <c r="D3631" s="25">
        <v>0.76047530355955317</v>
      </c>
    </row>
    <row r="3632" spans="1:4">
      <c r="A3632" s="17">
        <v>3630</v>
      </c>
      <c r="B3632" s="25">
        <v>9.9452054794520546</v>
      </c>
      <c r="C3632" s="90">
        <v>2.7539700645290051E-2</v>
      </c>
      <c r="D3632" s="25">
        <v>0.76041725109229663</v>
      </c>
    </row>
    <row r="3633" spans="1:4">
      <c r="A3633" s="17">
        <v>3631</v>
      </c>
      <c r="B3633" s="25">
        <v>9.9479452054794528</v>
      </c>
      <c r="C3633" s="90">
        <v>2.7539790035927176E-2</v>
      </c>
      <c r="D3633" s="25">
        <v>0.76035920268416324</v>
      </c>
    </row>
    <row r="3634" spans="1:4">
      <c r="A3634" s="17">
        <v>3632</v>
      </c>
      <c r="B3634" s="25">
        <v>9.9506849315068493</v>
      </c>
      <c r="C3634" s="90">
        <v>2.7539879426564298E-2</v>
      </c>
      <c r="D3634" s="25">
        <v>0.7603011583349002</v>
      </c>
    </row>
    <row r="3635" spans="1:4">
      <c r="A3635" s="17">
        <v>3633</v>
      </c>
      <c r="B3635" s="25">
        <v>9.9534246575342458</v>
      </c>
      <c r="C3635" s="90">
        <v>2.7539968817201423E-2</v>
      </c>
      <c r="D3635" s="25">
        <v>0.76024311804425437</v>
      </c>
    </row>
    <row r="3636" spans="1:4">
      <c r="A3636" s="17">
        <v>3634</v>
      </c>
      <c r="B3636" s="25">
        <v>9.956164383561644</v>
      </c>
      <c r="C3636" s="90">
        <v>2.7540058207838548E-2</v>
      </c>
      <c r="D3636" s="25">
        <v>0.76018508181197275</v>
      </c>
    </row>
    <row r="3637" spans="1:4">
      <c r="A3637" s="17">
        <v>3635</v>
      </c>
      <c r="B3637" s="25">
        <v>9.9589041095890405</v>
      </c>
      <c r="C3637" s="90">
        <v>2.7540147598475669E-2</v>
      </c>
      <c r="D3637" s="25">
        <v>0.76012704963780242</v>
      </c>
    </row>
    <row r="3638" spans="1:4">
      <c r="A3638" s="17">
        <v>3636</v>
      </c>
      <c r="B3638" s="25">
        <v>9.9616438356164387</v>
      </c>
      <c r="C3638" s="90">
        <v>2.7540236989112794E-2</v>
      </c>
      <c r="D3638" s="25">
        <v>0.76006902152149058</v>
      </c>
    </row>
    <row r="3639" spans="1:4">
      <c r="A3639" s="17">
        <v>3637</v>
      </c>
      <c r="B3639" s="25">
        <v>9.9643835616438352</v>
      </c>
      <c r="C3639" s="90">
        <v>2.7540326379749919E-2</v>
      </c>
      <c r="D3639" s="25">
        <v>0.76001099746278411</v>
      </c>
    </row>
    <row r="3640" spans="1:4">
      <c r="A3640" s="17">
        <v>3638</v>
      </c>
      <c r="B3640" s="25">
        <v>9.9671232876712335</v>
      </c>
      <c r="C3640" s="90">
        <v>2.7540415770387041E-2</v>
      </c>
      <c r="D3640" s="25">
        <v>0.75995297746143009</v>
      </c>
    </row>
    <row r="3641" spans="1:4">
      <c r="A3641" s="17">
        <v>3639</v>
      </c>
      <c r="B3641" s="25">
        <v>9.9698630136986299</v>
      </c>
      <c r="C3641" s="90">
        <v>2.7540505161024166E-2</v>
      </c>
      <c r="D3641" s="25">
        <v>0.75989496151717584</v>
      </c>
    </row>
    <row r="3642" spans="1:4">
      <c r="A3642" s="17">
        <v>3640</v>
      </c>
      <c r="B3642" s="25">
        <v>9.9726027397260282</v>
      </c>
      <c r="C3642" s="90">
        <v>2.7540594551661291E-2</v>
      </c>
      <c r="D3642" s="25">
        <v>0.75983694962976822</v>
      </c>
    </row>
    <row r="3643" spans="1:4">
      <c r="A3643" s="17">
        <v>3641</v>
      </c>
      <c r="B3643" s="25">
        <v>9.9753424657534246</v>
      </c>
      <c r="C3643" s="90">
        <v>2.7540683942298413E-2</v>
      </c>
      <c r="D3643" s="25">
        <v>0.75977894179895444</v>
      </c>
    </row>
    <row r="3644" spans="1:4">
      <c r="A3644" s="17">
        <v>3642</v>
      </c>
      <c r="B3644" s="25">
        <v>9.9780821917808211</v>
      </c>
      <c r="C3644" s="90">
        <v>2.7540773332935538E-2</v>
      </c>
      <c r="D3644" s="25">
        <v>0.7597209380244816</v>
      </c>
    </row>
    <row r="3645" spans="1:4">
      <c r="A3645" s="17">
        <v>3643</v>
      </c>
      <c r="B3645" s="25">
        <v>9.9808219178082194</v>
      </c>
      <c r="C3645" s="90">
        <v>2.7540862723572663E-2</v>
      </c>
      <c r="D3645" s="25">
        <v>0.75966293830609699</v>
      </c>
    </row>
    <row r="3646" spans="1:4">
      <c r="A3646" s="17">
        <v>3644</v>
      </c>
      <c r="B3646" s="25">
        <v>9.9835616438356158</v>
      </c>
      <c r="C3646" s="90">
        <v>2.7540952114209784E-2</v>
      </c>
      <c r="D3646" s="25">
        <v>0.7596049426435475</v>
      </c>
    </row>
    <row r="3647" spans="1:4">
      <c r="A3647" s="17">
        <v>3645</v>
      </c>
      <c r="B3647" s="25">
        <v>9.9863013698630141</v>
      </c>
      <c r="C3647" s="90">
        <v>2.754104150484691E-2</v>
      </c>
      <c r="D3647" s="25">
        <v>0.75954695103658054</v>
      </c>
    </row>
    <row r="3648" spans="1:4">
      <c r="A3648" s="17">
        <v>3646</v>
      </c>
      <c r="B3648" s="25">
        <v>9.9890410958904106</v>
      </c>
      <c r="C3648" s="90">
        <v>2.7541130895484031E-2</v>
      </c>
      <c r="D3648" s="25">
        <v>0.75948896348494321</v>
      </c>
    </row>
    <row r="3649" spans="1:4">
      <c r="A3649" s="17">
        <v>3647</v>
      </c>
      <c r="B3649" s="25">
        <v>9.9917808219178088</v>
      </c>
      <c r="C3649" s="90">
        <v>2.7541220286121156E-2</v>
      </c>
      <c r="D3649" s="25">
        <v>0.75943097998838272</v>
      </c>
    </row>
    <row r="3650" spans="1:4">
      <c r="A3650" s="17">
        <v>3648</v>
      </c>
      <c r="B3650" s="25">
        <v>9.9945205479452053</v>
      </c>
      <c r="C3650" s="90">
        <v>2.7541309676758281E-2</v>
      </c>
      <c r="D3650" s="25">
        <v>0.75937300054664625</v>
      </c>
    </row>
    <row r="3651" spans="1:4">
      <c r="A3651" s="17">
        <v>3649</v>
      </c>
      <c r="B3651" s="25">
        <v>9.9972602739726035</v>
      </c>
      <c r="C3651" s="90">
        <v>2.7541399067395403E-2</v>
      </c>
      <c r="D3651" s="25">
        <v>0.75931502515948113</v>
      </c>
    </row>
    <row r="3652" spans="1:4">
      <c r="A3652" s="17">
        <v>3650</v>
      </c>
      <c r="B3652" s="25">
        <v>10</v>
      </c>
      <c r="C3652" s="90">
        <v>2.7541488458032528E-2</v>
      </c>
      <c r="D3652" s="25">
        <v>0.75925705382663444</v>
      </c>
    </row>
    <row r="3653" spans="1:4">
      <c r="A3653" s="17">
        <v>3651</v>
      </c>
      <c r="B3653" s="25">
        <v>10.002739726027396</v>
      </c>
      <c r="C3653" s="90">
        <v>2.7541577848669653E-2</v>
      </c>
      <c r="D3653" s="25">
        <v>0.75919908654785351</v>
      </c>
    </row>
    <row r="3654" spans="1:4">
      <c r="A3654" s="17">
        <v>3652</v>
      </c>
      <c r="B3654" s="25">
        <v>10.005479452054795</v>
      </c>
      <c r="C3654" s="90">
        <v>2.7541667239306775E-2</v>
      </c>
      <c r="D3654" s="25">
        <v>0.75914112332288575</v>
      </c>
    </row>
    <row r="3655" spans="1:4">
      <c r="A3655" s="17">
        <v>3653</v>
      </c>
      <c r="B3655" s="25">
        <v>10.008219178082191</v>
      </c>
      <c r="C3655" s="90">
        <v>2.75417566299439E-2</v>
      </c>
      <c r="D3655" s="25">
        <v>0.75908316415147814</v>
      </c>
    </row>
    <row r="3656" spans="1:4">
      <c r="A3656" s="17">
        <v>3654</v>
      </c>
      <c r="B3656" s="25">
        <v>10.010958904109589</v>
      </c>
      <c r="C3656" s="90">
        <v>2.7542213929842647E-2</v>
      </c>
      <c r="D3656" s="25">
        <v>0.75902241345418409</v>
      </c>
    </row>
    <row r="3657" spans="1:4">
      <c r="A3657">
        <v>3655</v>
      </c>
      <c r="B3657">
        <v>10.013698630136986</v>
      </c>
      <c r="C3657" s="91">
        <v>2.7542671229741397E-2</v>
      </c>
      <c r="D3657">
        <v>0.75896166571709966</v>
      </c>
    </row>
    <row r="3658" spans="1:4">
      <c r="A3658">
        <v>3656</v>
      </c>
      <c r="B3658">
        <v>10.016438356164384</v>
      </c>
      <c r="C3658" s="91">
        <v>2.7543128529640144E-2</v>
      </c>
      <c r="D3658">
        <v>0.75890092094029249</v>
      </c>
    </row>
    <row r="3659" spans="1:4">
      <c r="A3659">
        <v>3657</v>
      </c>
      <c r="B3659">
        <v>10.019178082191781</v>
      </c>
      <c r="C3659" s="91">
        <v>2.7543585829538895E-2</v>
      </c>
      <c r="D3659">
        <v>0.75884017912382995</v>
      </c>
    </row>
    <row r="3660" spans="1:4">
      <c r="A3660">
        <v>3658</v>
      </c>
      <c r="B3660">
        <v>10.021917808219179</v>
      </c>
      <c r="C3660" s="91">
        <v>2.7544043129437642E-2</v>
      </c>
      <c r="D3660">
        <v>0.75877944026777955</v>
      </c>
    </row>
    <row r="3661" spans="1:4">
      <c r="A3661">
        <v>3659</v>
      </c>
      <c r="B3661">
        <v>10.024657534246575</v>
      </c>
      <c r="C3661" s="91">
        <v>2.7544500429336392E-2</v>
      </c>
      <c r="D3661">
        <v>0.75871870437220879</v>
      </c>
    </row>
    <row r="3662" spans="1:4">
      <c r="A3662">
        <v>3660</v>
      </c>
      <c r="B3662">
        <v>10.027397260273972</v>
      </c>
      <c r="C3662" s="91">
        <v>2.7544957729235139E-2</v>
      </c>
      <c r="D3662">
        <v>0.75865797143718505</v>
      </c>
    </row>
    <row r="3663" spans="1:4">
      <c r="A3663">
        <v>3661</v>
      </c>
      <c r="B3663">
        <v>10.03013698630137</v>
      </c>
      <c r="C3663" s="91">
        <v>2.7545415029133886E-2</v>
      </c>
      <c r="D3663">
        <v>0.75859724146277552</v>
      </c>
    </row>
    <row r="3664" spans="1:4">
      <c r="A3664">
        <v>3662</v>
      </c>
      <c r="B3664">
        <v>10.032876712328767</v>
      </c>
      <c r="C3664" s="91">
        <v>2.7545872329032637E-2</v>
      </c>
      <c r="D3664">
        <v>0.75853651444904768</v>
      </c>
    </row>
    <row r="3665" spans="1:4">
      <c r="A3665">
        <v>3663</v>
      </c>
      <c r="B3665">
        <v>10.035616438356165</v>
      </c>
      <c r="C3665" s="91">
        <v>2.7546329628931384E-2</v>
      </c>
      <c r="D3665">
        <v>0.75847579039606883</v>
      </c>
    </row>
    <row r="3666" spans="1:4">
      <c r="A3666">
        <v>3664</v>
      </c>
      <c r="B3666">
        <v>10.038356164383561</v>
      </c>
      <c r="C3666" s="91">
        <v>2.7546786928830135E-2</v>
      </c>
      <c r="D3666">
        <v>0.75841506930390623</v>
      </c>
    </row>
    <row r="3667" spans="1:4">
      <c r="A3667">
        <v>3665</v>
      </c>
      <c r="B3667">
        <v>10.04109589041096</v>
      </c>
      <c r="C3667" s="91">
        <v>2.7547244228728882E-2</v>
      </c>
      <c r="D3667">
        <v>0.75835435117262728</v>
      </c>
    </row>
    <row r="3668" spans="1:4">
      <c r="A3668">
        <v>3666</v>
      </c>
      <c r="B3668">
        <v>10.043835616438356</v>
      </c>
      <c r="C3668" s="91">
        <v>2.7547701528627629E-2</v>
      </c>
      <c r="D3668">
        <v>0.75829363600229904</v>
      </c>
    </row>
    <row r="3669" spans="1:4">
      <c r="A3669">
        <v>3667</v>
      </c>
      <c r="B3669">
        <v>10.046575342465754</v>
      </c>
      <c r="C3669" s="91">
        <v>2.7548158828526379E-2</v>
      </c>
      <c r="D3669">
        <v>0.75823292379298868</v>
      </c>
    </row>
    <row r="3670" spans="1:4">
      <c r="A3670">
        <v>3668</v>
      </c>
      <c r="B3670">
        <v>10.049315068493151</v>
      </c>
      <c r="C3670" s="91">
        <v>2.7548616128425126E-2</v>
      </c>
      <c r="D3670">
        <v>0.75817221454476358</v>
      </c>
    </row>
    <row r="3671" spans="1:4">
      <c r="A3671">
        <v>3669</v>
      </c>
      <c r="B3671">
        <v>10.052054794520547</v>
      </c>
      <c r="C3671" s="91">
        <v>2.7549073428323877E-2</v>
      </c>
      <c r="D3671">
        <v>0.7581115082576908</v>
      </c>
    </row>
    <row r="3672" spans="1:4">
      <c r="A3672">
        <v>3670</v>
      </c>
      <c r="B3672">
        <v>10.054794520547945</v>
      </c>
      <c r="C3672" s="91">
        <v>2.7549530728222624E-2</v>
      </c>
      <c r="D3672">
        <v>0.7580508049318373</v>
      </c>
    </row>
    <row r="3673" spans="1:4">
      <c r="A3673">
        <v>3671</v>
      </c>
      <c r="B3673">
        <v>10.057534246575342</v>
      </c>
      <c r="C3673" s="91">
        <v>2.7549988028121374E-2</v>
      </c>
      <c r="D3673">
        <v>0.75799010456727034</v>
      </c>
    </row>
    <row r="3674" spans="1:4">
      <c r="A3674">
        <v>3672</v>
      </c>
      <c r="B3674">
        <v>10.06027397260274</v>
      </c>
      <c r="C3674" s="91">
        <v>2.7550445328020121E-2</v>
      </c>
      <c r="D3674">
        <v>0.75792940716405699</v>
      </c>
    </row>
    <row r="3675" spans="1:4">
      <c r="A3675">
        <v>3673</v>
      </c>
      <c r="B3675">
        <v>10.063013698630137</v>
      </c>
      <c r="C3675" s="91">
        <v>2.7550902627918868E-2</v>
      </c>
      <c r="D3675">
        <v>0.7578687127222643</v>
      </c>
    </row>
    <row r="3676" spans="1:4">
      <c r="A3676">
        <v>3674</v>
      </c>
      <c r="B3676">
        <v>10.065753424657535</v>
      </c>
      <c r="C3676" s="91">
        <v>2.7551359927817619E-2</v>
      </c>
      <c r="D3676">
        <v>0.75780802124195912</v>
      </c>
    </row>
    <row r="3677" spans="1:4">
      <c r="A3677">
        <v>3675</v>
      </c>
      <c r="B3677">
        <v>10.068493150684931</v>
      </c>
      <c r="C3677" s="91">
        <v>2.7551817227716366E-2</v>
      </c>
      <c r="D3677">
        <v>0.7577473327232086</v>
      </c>
    </row>
    <row r="3678" spans="1:4">
      <c r="A3678">
        <v>3676</v>
      </c>
      <c r="B3678">
        <v>10.07123287671233</v>
      </c>
      <c r="C3678" s="91">
        <v>2.7552274527615116E-2</v>
      </c>
      <c r="D3678">
        <v>0.75768664716607959</v>
      </c>
    </row>
    <row r="3679" spans="1:4">
      <c r="A3679">
        <v>3677</v>
      </c>
      <c r="B3679">
        <v>10.073972602739726</v>
      </c>
      <c r="C3679" s="91">
        <v>2.7552731827513863E-2</v>
      </c>
      <c r="D3679">
        <v>0.75762596457063913</v>
      </c>
    </row>
    <row r="3680" spans="1:4">
      <c r="A3680">
        <v>3678</v>
      </c>
      <c r="B3680">
        <v>10.076712328767123</v>
      </c>
      <c r="C3680" s="91">
        <v>2.755318912741261E-2</v>
      </c>
      <c r="D3680">
        <v>0.75756528493695408</v>
      </c>
    </row>
    <row r="3681" spans="1:4">
      <c r="A3681">
        <v>3679</v>
      </c>
      <c r="B3681">
        <v>10.079452054794521</v>
      </c>
      <c r="C3681" s="91">
        <v>2.7553646427311361E-2</v>
      </c>
      <c r="D3681">
        <v>0.75750460826509114</v>
      </c>
    </row>
    <row r="3682" spans="1:4">
      <c r="A3682">
        <v>3680</v>
      </c>
      <c r="B3682">
        <v>10.082191780821917</v>
      </c>
      <c r="C3682" s="91">
        <v>2.7554103727210108E-2</v>
      </c>
      <c r="D3682">
        <v>0.75744393455511749</v>
      </c>
    </row>
    <row r="3683" spans="1:4">
      <c r="A3683">
        <v>3681</v>
      </c>
      <c r="B3683">
        <v>10.084931506849315</v>
      </c>
      <c r="C3683" s="91">
        <v>2.7554561027108859E-2</v>
      </c>
      <c r="D3683">
        <v>0.75738326380709953</v>
      </c>
    </row>
    <row r="3684" spans="1:4">
      <c r="A3684">
        <v>3682</v>
      </c>
      <c r="B3684">
        <v>10.087671232876712</v>
      </c>
      <c r="C3684" s="91">
        <v>2.7555018327007606E-2</v>
      </c>
      <c r="D3684">
        <v>0.75732259602110441</v>
      </c>
    </row>
    <row r="3685" spans="1:4">
      <c r="A3685">
        <v>3683</v>
      </c>
      <c r="B3685">
        <v>10.09041095890411</v>
      </c>
      <c r="C3685" s="91">
        <v>2.7555475626906356E-2</v>
      </c>
      <c r="D3685">
        <v>0.75726193119719876</v>
      </c>
    </row>
    <row r="3686" spans="1:4">
      <c r="A3686">
        <v>3684</v>
      </c>
      <c r="B3686">
        <v>10.093150684931507</v>
      </c>
      <c r="C3686" s="91">
        <v>2.7555932926805103E-2</v>
      </c>
      <c r="D3686">
        <v>0.75720126933544929</v>
      </c>
    </row>
    <row r="3687" spans="1:4">
      <c r="A3687">
        <v>3685</v>
      </c>
      <c r="B3687">
        <v>10.095890410958905</v>
      </c>
      <c r="C3687" s="91">
        <v>2.755639022670385E-2</v>
      </c>
      <c r="D3687">
        <v>0.75714061043592273</v>
      </c>
    </row>
    <row r="3688" spans="1:4">
      <c r="A3688">
        <v>3686</v>
      </c>
      <c r="B3688">
        <v>10.098630136986301</v>
      </c>
      <c r="C3688" s="91">
        <v>2.7556847526602601E-2</v>
      </c>
      <c r="D3688">
        <v>0.7570799544986857</v>
      </c>
    </row>
    <row r="3689" spans="1:4">
      <c r="A3689">
        <v>3687</v>
      </c>
      <c r="B3689">
        <v>10.101369863013698</v>
      </c>
      <c r="C3689" s="91">
        <v>2.7557304826501348E-2</v>
      </c>
      <c r="D3689">
        <v>0.75701930152380503</v>
      </c>
    </row>
    <row r="3690" spans="1:4">
      <c r="A3690">
        <v>3688</v>
      </c>
      <c r="B3690">
        <v>10.104109589041096</v>
      </c>
      <c r="C3690" s="91">
        <v>2.7557762126400098E-2</v>
      </c>
      <c r="D3690">
        <v>0.756958651511347</v>
      </c>
    </row>
    <row r="3691" spans="1:4">
      <c r="A3691">
        <v>3689</v>
      </c>
      <c r="B3691">
        <v>10.106849315068493</v>
      </c>
      <c r="C3691" s="91">
        <v>2.7558219426298845E-2</v>
      </c>
      <c r="D3691">
        <v>0.75689800446137856</v>
      </c>
    </row>
    <row r="3692" spans="1:4">
      <c r="A3692">
        <v>3690</v>
      </c>
      <c r="B3692">
        <v>10.109589041095891</v>
      </c>
      <c r="C3692" s="91">
        <v>2.7558676726197596E-2</v>
      </c>
      <c r="D3692">
        <v>0.75683736037396621</v>
      </c>
    </row>
    <row r="3693" spans="1:4">
      <c r="A3693">
        <v>3691</v>
      </c>
      <c r="B3693">
        <v>10.112328767123287</v>
      </c>
      <c r="C3693" s="91">
        <v>2.7559134026096343E-2</v>
      </c>
      <c r="D3693">
        <v>0.75677671924917633</v>
      </c>
    </row>
    <row r="3694" spans="1:4">
      <c r="A3694">
        <v>3692</v>
      </c>
      <c r="B3694">
        <v>10.115068493150686</v>
      </c>
      <c r="C3694" s="91">
        <v>2.755959132599509E-2</v>
      </c>
      <c r="D3694">
        <v>0.75671608108707555</v>
      </c>
    </row>
    <row r="3695" spans="1:4">
      <c r="A3695">
        <v>3693</v>
      </c>
      <c r="B3695">
        <v>10.117808219178082</v>
      </c>
      <c r="C3695" s="91">
        <v>2.756004862589384E-2</v>
      </c>
      <c r="D3695">
        <v>0.75665544588773026</v>
      </c>
    </row>
    <row r="3696" spans="1:4">
      <c r="A3696">
        <v>3694</v>
      </c>
      <c r="B3696">
        <v>10.12054794520548</v>
      </c>
      <c r="C3696" s="91">
        <v>2.7560505925792587E-2</v>
      </c>
      <c r="D3696">
        <v>0.75659481365120707</v>
      </c>
    </row>
    <row r="3697" spans="1:4">
      <c r="A3697">
        <v>3695</v>
      </c>
      <c r="B3697">
        <v>10.123287671232877</v>
      </c>
      <c r="C3697" s="91">
        <v>2.7560963225691338E-2</v>
      </c>
      <c r="D3697">
        <v>0.75653418437757236</v>
      </c>
    </row>
    <row r="3698" spans="1:4">
      <c r="A3698">
        <v>3696</v>
      </c>
      <c r="B3698">
        <v>10.126027397260273</v>
      </c>
      <c r="C3698" s="91">
        <v>2.7561420525590085E-2</v>
      </c>
      <c r="D3698">
        <v>0.75647355806689243</v>
      </c>
    </row>
    <row r="3699" spans="1:4">
      <c r="A3699">
        <v>3697</v>
      </c>
      <c r="B3699">
        <v>10.128767123287671</v>
      </c>
      <c r="C3699" s="91">
        <v>2.7561877825488832E-2</v>
      </c>
      <c r="D3699">
        <v>0.75641293471923376</v>
      </c>
    </row>
    <row r="3700" spans="1:4">
      <c r="A3700">
        <v>3698</v>
      </c>
      <c r="B3700">
        <v>10.131506849315068</v>
      </c>
      <c r="C3700" s="91">
        <v>2.7562335125387583E-2</v>
      </c>
      <c r="D3700">
        <v>0.75635231433466266</v>
      </c>
    </row>
    <row r="3701" spans="1:4">
      <c r="A3701">
        <v>3699</v>
      </c>
      <c r="B3701">
        <v>10.134246575342466</v>
      </c>
      <c r="C3701" s="91">
        <v>2.756279242528633E-2</v>
      </c>
      <c r="D3701">
        <v>0.75629169691324538</v>
      </c>
    </row>
    <row r="3702" spans="1:4">
      <c r="A3702">
        <v>3700</v>
      </c>
      <c r="B3702">
        <v>10.136986301369863</v>
      </c>
      <c r="C3702" s="91">
        <v>2.756324972518508E-2</v>
      </c>
      <c r="D3702">
        <v>0.75623108245504833</v>
      </c>
    </row>
    <row r="3703" spans="1:4">
      <c r="A3703">
        <v>3701</v>
      </c>
      <c r="B3703">
        <v>10.139726027397261</v>
      </c>
      <c r="C3703" s="91">
        <v>2.7563707025083827E-2</v>
      </c>
      <c r="D3703">
        <v>0.75617047096013779</v>
      </c>
    </row>
    <row r="3704" spans="1:4">
      <c r="A3704">
        <v>3702</v>
      </c>
      <c r="B3704">
        <v>10.142465753424657</v>
      </c>
      <c r="C3704" s="91">
        <v>2.7564164324982578E-2</v>
      </c>
      <c r="D3704">
        <v>0.75610986242857992</v>
      </c>
    </row>
    <row r="3705" spans="1:4">
      <c r="A3705">
        <v>3703</v>
      </c>
      <c r="B3705">
        <v>10.145205479452056</v>
      </c>
      <c r="C3705" s="91">
        <v>2.7564621624881325E-2</v>
      </c>
      <c r="D3705">
        <v>0.75604925686044078</v>
      </c>
    </row>
    <row r="3706" spans="1:4">
      <c r="A3706">
        <v>3704</v>
      </c>
      <c r="B3706">
        <v>10.147945205479452</v>
      </c>
      <c r="C3706" s="91">
        <v>2.7565078924780072E-2</v>
      </c>
      <c r="D3706">
        <v>0.75598865425578698</v>
      </c>
    </row>
    <row r="3707" spans="1:4">
      <c r="A3707">
        <v>3705</v>
      </c>
      <c r="B3707">
        <v>10.150684931506849</v>
      </c>
      <c r="C3707" s="91">
        <v>2.7565536224678822E-2</v>
      </c>
      <c r="D3707">
        <v>0.75592805461468426</v>
      </c>
    </row>
    <row r="3708" spans="1:4">
      <c r="A3708">
        <v>3706</v>
      </c>
      <c r="B3708">
        <v>10.153424657534247</v>
      </c>
      <c r="C3708" s="91">
        <v>2.7565993524577569E-2</v>
      </c>
      <c r="D3708">
        <v>0.75586745793719889</v>
      </c>
    </row>
    <row r="3709" spans="1:4">
      <c r="A3709">
        <v>3707</v>
      </c>
      <c r="B3709">
        <v>10.156164383561643</v>
      </c>
      <c r="C3709" s="91">
        <v>2.756645082447632E-2</v>
      </c>
      <c r="D3709">
        <v>0.75580686422339693</v>
      </c>
    </row>
    <row r="3710" spans="1:4">
      <c r="A3710">
        <v>3708</v>
      </c>
      <c r="B3710">
        <v>10.158904109589042</v>
      </c>
      <c r="C3710" s="91">
        <v>2.7566908124375067E-2</v>
      </c>
      <c r="D3710">
        <v>0.75574627347334467</v>
      </c>
    </row>
    <row r="3711" spans="1:4">
      <c r="A3711">
        <v>3709</v>
      </c>
      <c r="B3711">
        <v>10.161643835616438</v>
      </c>
      <c r="C3711" s="91">
        <v>2.7567365424273814E-2</v>
      </c>
      <c r="D3711">
        <v>0.75568568568710781</v>
      </c>
    </row>
    <row r="3712" spans="1:4">
      <c r="A3712">
        <v>3710</v>
      </c>
      <c r="B3712">
        <v>10.164383561643836</v>
      </c>
      <c r="C3712" s="91">
        <v>2.7567822724172564E-2</v>
      </c>
      <c r="D3712">
        <v>0.75562510086475254</v>
      </c>
    </row>
    <row r="3713" spans="1:4">
      <c r="A3713">
        <v>3711</v>
      </c>
      <c r="B3713">
        <v>10.167123287671233</v>
      </c>
      <c r="C3713" s="91">
        <v>2.7568280024071311E-2</v>
      </c>
      <c r="D3713">
        <v>0.75556451900634503</v>
      </c>
    </row>
    <row r="3714" spans="1:4">
      <c r="A3714">
        <v>3712</v>
      </c>
      <c r="B3714">
        <v>10.169863013698631</v>
      </c>
      <c r="C3714" s="91">
        <v>2.7568737323970062E-2</v>
      </c>
      <c r="D3714">
        <v>0.75550394011195088</v>
      </c>
    </row>
    <row r="3715" spans="1:4">
      <c r="A3715">
        <v>3713</v>
      </c>
      <c r="B3715">
        <v>10.172602739726027</v>
      </c>
      <c r="C3715" s="91">
        <v>2.7569194623868809E-2</v>
      </c>
      <c r="D3715">
        <v>0.75544336418163627</v>
      </c>
    </row>
    <row r="3716" spans="1:4">
      <c r="A3716">
        <v>3714</v>
      </c>
      <c r="B3716">
        <v>10.175342465753424</v>
      </c>
      <c r="C3716" s="91">
        <v>2.756965192376756E-2</v>
      </c>
      <c r="D3716">
        <v>0.75538279121546703</v>
      </c>
    </row>
    <row r="3717" spans="1:4">
      <c r="A3717">
        <v>3715</v>
      </c>
      <c r="B3717">
        <v>10.178082191780822</v>
      </c>
      <c r="C3717" s="91">
        <v>2.7570109223666307E-2</v>
      </c>
      <c r="D3717">
        <v>0.755322221213509</v>
      </c>
    </row>
    <row r="3718" spans="1:4">
      <c r="A3718">
        <v>3716</v>
      </c>
      <c r="B3718">
        <v>10.180821917808219</v>
      </c>
      <c r="C3718" s="91">
        <v>2.7570566523565054E-2</v>
      </c>
      <c r="D3718">
        <v>0.75526165417582825</v>
      </c>
    </row>
    <row r="3719" spans="1:4">
      <c r="A3719">
        <v>3717</v>
      </c>
      <c r="B3719">
        <v>10.183561643835617</v>
      </c>
      <c r="C3719" s="91">
        <v>2.7571023823463804E-2</v>
      </c>
      <c r="D3719">
        <v>0.75520109010249026</v>
      </c>
    </row>
    <row r="3720" spans="1:4">
      <c r="A3720">
        <v>3718</v>
      </c>
      <c r="B3720">
        <v>10.186301369863013</v>
      </c>
      <c r="C3720" s="91">
        <v>2.7571481123362551E-2</v>
      </c>
      <c r="D3720">
        <v>0.7551405289935611</v>
      </c>
    </row>
    <row r="3721" spans="1:4">
      <c r="A3721">
        <v>3719</v>
      </c>
      <c r="B3721">
        <v>10.189041095890412</v>
      </c>
      <c r="C3721" s="91">
        <v>2.7571938423261302E-2</v>
      </c>
      <c r="D3721">
        <v>0.75507997084910627</v>
      </c>
    </row>
    <row r="3722" spans="1:4">
      <c r="A3722">
        <v>3720</v>
      </c>
      <c r="B3722">
        <v>10.191780821917808</v>
      </c>
      <c r="C3722" s="91">
        <v>2.7572395723160049E-2</v>
      </c>
      <c r="D3722">
        <v>0.75501941566919184</v>
      </c>
    </row>
    <row r="3723" spans="1:4">
      <c r="A3723">
        <v>3721</v>
      </c>
      <c r="B3723">
        <v>10.194520547945206</v>
      </c>
      <c r="C3723" s="91">
        <v>2.7572853023058799E-2</v>
      </c>
      <c r="D3723">
        <v>0.75495886345388319</v>
      </c>
    </row>
    <row r="3724" spans="1:4">
      <c r="A3724">
        <v>3722</v>
      </c>
      <c r="B3724">
        <v>10.197260273972603</v>
      </c>
      <c r="C3724" s="91">
        <v>2.7573310322957546E-2</v>
      </c>
      <c r="D3724">
        <v>0.75489831420324638</v>
      </c>
    </row>
    <row r="3725" spans="1:4">
      <c r="A3725">
        <v>3723</v>
      </c>
      <c r="B3725">
        <v>10.199999999999999</v>
      </c>
      <c r="C3725" s="91">
        <v>2.7573767622856293E-2</v>
      </c>
      <c r="D3725">
        <v>0.7548377679173468</v>
      </c>
    </row>
    <row r="3726" spans="1:4">
      <c r="A3726">
        <v>3724</v>
      </c>
      <c r="B3726">
        <v>10.202739726027398</v>
      </c>
      <c r="C3726" s="91">
        <v>2.7574224922755044E-2</v>
      </c>
      <c r="D3726">
        <v>0.75477722459625007</v>
      </c>
    </row>
    <row r="3727" spans="1:4">
      <c r="A3727">
        <v>3725</v>
      </c>
      <c r="B3727">
        <v>10.205479452054794</v>
      </c>
      <c r="C3727" s="91">
        <v>2.7574682222653791E-2</v>
      </c>
      <c r="D3727">
        <v>0.75471668424002192</v>
      </c>
    </row>
    <row r="3728" spans="1:4">
      <c r="A3728">
        <v>3726</v>
      </c>
      <c r="B3728">
        <v>10.208219178082192</v>
      </c>
      <c r="C3728" s="91">
        <v>2.7575139522552541E-2</v>
      </c>
      <c r="D3728">
        <v>0.75465614684872784</v>
      </c>
    </row>
    <row r="3729" spans="1:4">
      <c r="A3729">
        <v>3727</v>
      </c>
      <c r="B3729">
        <v>10.210958904109589</v>
      </c>
      <c r="C3729" s="91">
        <v>2.7575596822451288E-2</v>
      </c>
      <c r="D3729">
        <v>0.75459561242243345</v>
      </c>
    </row>
    <row r="3730" spans="1:4">
      <c r="A3730">
        <v>3728</v>
      </c>
      <c r="B3730">
        <v>10.213698630136987</v>
      </c>
      <c r="C3730" s="91">
        <v>2.7576054122350036E-2</v>
      </c>
      <c r="D3730">
        <v>0.75453508096120414</v>
      </c>
    </row>
    <row r="3731" spans="1:4">
      <c r="A3731">
        <v>3729</v>
      </c>
      <c r="B3731">
        <v>10.216438356164383</v>
      </c>
      <c r="C3731" s="91">
        <v>2.7576511422248786E-2</v>
      </c>
      <c r="D3731">
        <v>0.75447455246510553</v>
      </c>
    </row>
    <row r="3732" spans="1:4">
      <c r="A3732">
        <v>3730</v>
      </c>
      <c r="B3732">
        <v>10.219178082191782</v>
      </c>
      <c r="C3732" s="91">
        <v>2.7576968722147533E-2</v>
      </c>
      <c r="D3732">
        <v>0.75441402693420312</v>
      </c>
    </row>
    <row r="3733" spans="1:4">
      <c r="A3733">
        <v>3731</v>
      </c>
      <c r="B3733">
        <v>10.221917808219178</v>
      </c>
      <c r="C3733" s="91">
        <v>2.7577426022046284E-2</v>
      </c>
      <c r="D3733">
        <v>0.75435350436856219</v>
      </c>
    </row>
    <row r="3734" spans="1:4">
      <c r="A3734">
        <v>3732</v>
      </c>
      <c r="B3734">
        <v>10.224657534246575</v>
      </c>
      <c r="C3734" s="91">
        <v>2.7577883321945031E-2</v>
      </c>
      <c r="D3734">
        <v>0.75429298476824824</v>
      </c>
    </row>
    <row r="3735" spans="1:4">
      <c r="A3735">
        <v>3733</v>
      </c>
      <c r="B3735">
        <v>10.227397260273973</v>
      </c>
      <c r="C3735" s="91">
        <v>2.7578340621843781E-2</v>
      </c>
      <c r="D3735">
        <v>0.75423246813332667</v>
      </c>
    </row>
    <row r="3736" spans="1:4">
      <c r="A3736">
        <v>3734</v>
      </c>
      <c r="B3736">
        <v>10.230136986301369</v>
      </c>
      <c r="C3736" s="91">
        <v>2.7578797921742528E-2</v>
      </c>
      <c r="D3736">
        <v>0.75417195446386287</v>
      </c>
    </row>
    <row r="3737" spans="1:4">
      <c r="A3737">
        <v>3735</v>
      </c>
      <c r="B3737">
        <v>10.232876712328768</v>
      </c>
      <c r="C3737" s="91">
        <v>2.7579255221641275E-2</v>
      </c>
      <c r="D3737">
        <v>0.75411144375992201</v>
      </c>
    </row>
    <row r="3738" spans="1:4">
      <c r="A3738">
        <v>3736</v>
      </c>
      <c r="B3738">
        <v>10.235616438356164</v>
      </c>
      <c r="C3738" s="91">
        <v>2.7579712521540026E-2</v>
      </c>
      <c r="D3738">
        <v>0.75405093602156958</v>
      </c>
    </row>
    <row r="3739" spans="1:4">
      <c r="A3739">
        <v>3737</v>
      </c>
      <c r="B3739">
        <v>10.238356164383562</v>
      </c>
      <c r="C3739" s="91">
        <v>2.7580169821438773E-2</v>
      </c>
      <c r="D3739">
        <v>0.75399043124887066</v>
      </c>
    </row>
    <row r="3740" spans="1:4">
      <c r="A3740">
        <v>3738</v>
      </c>
      <c r="B3740">
        <v>10.241095890410959</v>
      </c>
      <c r="C3740" s="91">
        <v>2.7580627121337523E-2</v>
      </c>
      <c r="D3740">
        <v>0.75392992944189063</v>
      </c>
    </row>
    <row r="3741" spans="1:4">
      <c r="A3741">
        <v>3739</v>
      </c>
      <c r="B3741">
        <v>10.243835616438357</v>
      </c>
      <c r="C3741" s="91">
        <v>2.758108442123627E-2</v>
      </c>
      <c r="D3741">
        <v>0.75386943060069467</v>
      </c>
    </row>
    <row r="3742" spans="1:4">
      <c r="A3742">
        <v>3740</v>
      </c>
      <c r="B3742">
        <v>10.246575342465754</v>
      </c>
      <c r="C3742" s="91">
        <v>2.7581541721135017E-2</v>
      </c>
      <c r="D3742">
        <v>0.75380893472534805</v>
      </c>
    </row>
    <row r="3743" spans="1:4">
      <c r="A3743">
        <v>3741</v>
      </c>
      <c r="B3743">
        <v>10.24931506849315</v>
      </c>
      <c r="C3743" s="91">
        <v>2.7581999021033768E-2</v>
      </c>
      <c r="D3743">
        <v>0.75374844181591583</v>
      </c>
    </row>
    <row r="3744" spans="1:4">
      <c r="A3744">
        <v>3742</v>
      </c>
      <c r="B3744">
        <v>10.252054794520548</v>
      </c>
      <c r="C3744" s="91">
        <v>2.7582456320932515E-2</v>
      </c>
      <c r="D3744">
        <v>0.75368795187246307</v>
      </c>
    </row>
    <row r="3745" spans="1:4">
      <c r="A3745">
        <v>3743</v>
      </c>
      <c r="B3745">
        <v>10.254794520547945</v>
      </c>
      <c r="C3745" s="91">
        <v>2.7582913620831265E-2</v>
      </c>
      <c r="D3745">
        <v>0.75362746489505505</v>
      </c>
    </row>
    <row r="3746" spans="1:4">
      <c r="A3746">
        <v>3744</v>
      </c>
      <c r="B3746">
        <v>10.257534246575343</v>
      </c>
      <c r="C3746" s="91">
        <v>2.7583370920730012E-2</v>
      </c>
      <c r="D3746">
        <v>0.75356698088375684</v>
      </c>
    </row>
    <row r="3747" spans="1:4">
      <c r="A3747">
        <v>3745</v>
      </c>
      <c r="B3747">
        <v>10.260273972602739</v>
      </c>
      <c r="C3747" s="91">
        <v>2.7583828220628763E-2</v>
      </c>
      <c r="D3747">
        <v>0.75350649983863327</v>
      </c>
    </row>
    <row r="3748" spans="1:4">
      <c r="A3748">
        <v>3746</v>
      </c>
      <c r="B3748">
        <v>10.263013698630138</v>
      </c>
      <c r="C3748" s="91">
        <v>2.758428552052751E-2</v>
      </c>
      <c r="D3748">
        <v>0.75344602175974962</v>
      </c>
    </row>
    <row r="3749" spans="1:4">
      <c r="A3749">
        <v>3747</v>
      </c>
      <c r="B3749">
        <v>10.265753424657534</v>
      </c>
      <c r="C3749" s="91">
        <v>2.7584742820426257E-2</v>
      </c>
      <c r="D3749">
        <v>0.75338554664717083</v>
      </c>
    </row>
    <row r="3750" spans="1:4">
      <c r="A3750">
        <v>3748</v>
      </c>
      <c r="B3750">
        <v>10.268493150684931</v>
      </c>
      <c r="C3750" s="91">
        <v>2.7585200120325008E-2</v>
      </c>
      <c r="D3750">
        <v>0.75332507450096176</v>
      </c>
    </row>
    <row r="3751" spans="1:4">
      <c r="A3751">
        <v>3749</v>
      </c>
      <c r="B3751">
        <v>10.271232876712329</v>
      </c>
      <c r="C3751" s="91">
        <v>2.7585657420223755E-2</v>
      </c>
      <c r="D3751">
        <v>0.75326460532118755</v>
      </c>
    </row>
    <row r="3752" spans="1:4">
      <c r="A3752">
        <v>3750</v>
      </c>
      <c r="B3752">
        <v>10.273972602739725</v>
      </c>
      <c r="C3752" s="91">
        <v>2.7586114720122505E-2</v>
      </c>
      <c r="D3752">
        <v>0.75320413910791284</v>
      </c>
    </row>
    <row r="3753" spans="1:4">
      <c r="A3753">
        <v>3751</v>
      </c>
      <c r="B3753">
        <v>10.276712328767124</v>
      </c>
      <c r="C3753" s="91">
        <v>2.7586572020021252E-2</v>
      </c>
      <c r="D3753">
        <v>0.75314367586120279</v>
      </c>
    </row>
    <row r="3754" spans="1:4">
      <c r="A3754">
        <v>3752</v>
      </c>
      <c r="B3754">
        <v>10.27945205479452</v>
      </c>
      <c r="C3754" s="91">
        <v>2.7587029319919999E-2</v>
      </c>
      <c r="D3754">
        <v>0.75308321558112201</v>
      </c>
    </row>
    <row r="3755" spans="1:4">
      <c r="A3755">
        <v>3753</v>
      </c>
      <c r="B3755">
        <v>10.282191780821918</v>
      </c>
      <c r="C3755" s="91">
        <v>2.758748661981875E-2</v>
      </c>
      <c r="D3755">
        <v>0.75302275826773546</v>
      </c>
    </row>
    <row r="3756" spans="1:4">
      <c r="A3756">
        <v>3754</v>
      </c>
      <c r="B3756">
        <v>10.284931506849315</v>
      </c>
      <c r="C3756" s="91">
        <v>2.7587943919717497E-2</v>
      </c>
      <c r="D3756">
        <v>0.75296230392110808</v>
      </c>
    </row>
    <row r="3757" spans="1:4">
      <c r="A3757">
        <v>3755</v>
      </c>
      <c r="B3757">
        <v>10.287671232876713</v>
      </c>
      <c r="C3757" s="91">
        <v>2.7588401219616247E-2</v>
      </c>
      <c r="D3757">
        <v>0.75290185254130437</v>
      </c>
    </row>
    <row r="3758" spans="1:4">
      <c r="A3758">
        <v>3756</v>
      </c>
      <c r="B3758">
        <v>10.29041095890411</v>
      </c>
      <c r="C3758" s="91">
        <v>2.7588858519514994E-2</v>
      </c>
      <c r="D3758">
        <v>0.75284140412838929</v>
      </c>
    </row>
    <row r="3759" spans="1:4">
      <c r="A3759">
        <v>3757</v>
      </c>
      <c r="B3759">
        <v>10.293150684931506</v>
      </c>
      <c r="C3759" s="91">
        <v>2.7589315819413745E-2</v>
      </c>
      <c r="D3759">
        <v>0.75278095868242745</v>
      </c>
    </row>
    <row r="3760" spans="1:4">
      <c r="A3760">
        <v>3758</v>
      </c>
      <c r="B3760">
        <v>10.295890410958904</v>
      </c>
      <c r="C3760" s="91">
        <v>2.7589773119312492E-2</v>
      </c>
      <c r="D3760">
        <v>0.75272051620348357</v>
      </c>
    </row>
    <row r="3761" spans="1:4">
      <c r="A3761">
        <v>3759</v>
      </c>
      <c r="B3761">
        <v>10.298630136986301</v>
      </c>
      <c r="C3761" s="91">
        <v>2.7590230419211239E-2</v>
      </c>
      <c r="D3761">
        <v>0.75266007669162249</v>
      </c>
    </row>
    <row r="3762" spans="1:4">
      <c r="A3762">
        <v>3760</v>
      </c>
      <c r="B3762">
        <v>10.301369863013699</v>
      </c>
      <c r="C3762" s="91">
        <v>2.7590687719109989E-2</v>
      </c>
      <c r="D3762">
        <v>0.7525996401469085</v>
      </c>
    </row>
    <row r="3763" spans="1:4">
      <c r="A3763">
        <v>3761</v>
      </c>
      <c r="B3763">
        <v>10.304109589041095</v>
      </c>
      <c r="C3763" s="91">
        <v>2.7591145019008737E-2</v>
      </c>
      <c r="D3763">
        <v>0.75253920656940643</v>
      </c>
    </row>
    <row r="3764" spans="1:4">
      <c r="A3764">
        <v>3762</v>
      </c>
      <c r="B3764">
        <v>10.306849315068494</v>
      </c>
      <c r="C3764" s="91">
        <v>2.7591602318907487E-2</v>
      </c>
      <c r="D3764">
        <v>0.75247877595918089</v>
      </c>
    </row>
    <row r="3765" spans="1:4">
      <c r="A3765">
        <v>3763</v>
      </c>
      <c r="B3765">
        <v>10.30958904109589</v>
      </c>
      <c r="C3765" s="91">
        <v>2.7592059618806234E-2</v>
      </c>
      <c r="D3765">
        <v>0.75241834831629639</v>
      </c>
    </row>
    <row r="3766" spans="1:4">
      <c r="A3766">
        <v>3764</v>
      </c>
      <c r="B3766">
        <v>10.312328767123288</v>
      </c>
      <c r="C3766" s="91">
        <v>2.7592516918704985E-2</v>
      </c>
      <c r="D3766">
        <v>0.75235792364081744</v>
      </c>
    </row>
    <row r="3767" spans="1:4">
      <c r="A3767">
        <v>3765</v>
      </c>
      <c r="B3767">
        <v>10.315068493150685</v>
      </c>
      <c r="C3767" s="91">
        <v>2.7592974218603732E-2</v>
      </c>
      <c r="D3767">
        <v>0.75229750193280853</v>
      </c>
    </row>
    <row r="3768" spans="1:4">
      <c r="A3768">
        <v>3766</v>
      </c>
      <c r="B3768">
        <v>10.317808219178081</v>
      </c>
      <c r="C3768" s="91">
        <v>2.7593431518502479E-2</v>
      </c>
      <c r="D3768">
        <v>0.75223708319233429</v>
      </c>
    </row>
    <row r="3769" spans="1:4">
      <c r="A3769">
        <v>3767</v>
      </c>
      <c r="B3769">
        <v>10.32054794520548</v>
      </c>
      <c r="C3769" s="91">
        <v>2.7593888818401229E-2</v>
      </c>
      <c r="D3769">
        <v>0.75217666741945888</v>
      </c>
    </row>
    <row r="3770" spans="1:4">
      <c r="A3770">
        <v>3768</v>
      </c>
      <c r="B3770">
        <v>10.323287671232876</v>
      </c>
      <c r="C3770" s="91">
        <v>2.7594346118299976E-2</v>
      </c>
      <c r="D3770">
        <v>0.75211625461424692</v>
      </c>
    </row>
    <row r="3771" spans="1:4">
      <c r="A3771">
        <v>3769</v>
      </c>
      <c r="B3771">
        <v>10.326027397260274</v>
      </c>
      <c r="C3771" s="91">
        <v>2.7594803418198727E-2</v>
      </c>
      <c r="D3771">
        <v>0.75205584477676279</v>
      </c>
    </row>
    <row r="3772" spans="1:4">
      <c r="A3772">
        <v>3770</v>
      </c>
      <c r="B3772">
        <v>10.328767123287671</v>
      </c>
      <c r="C3772" s="91">
        <v>2.7595260718097474E-2</v>
      </c>
      <c r="D3772">
        <v>0.7519954379070708</v>
      </c>
    </row>
    <row r="3773" spans="1:4">
      <c r="A3773">
        <v>3771</v>
      </c>
      <c r="B3773">
        <v>10.331506849315069</v>
      </c>
      <c r="C3773" s="91">
        <v>2.7595718017996221E-2</v>
      </c>
      <c r="D3773">
        <v>0.75193503400523543</v>
      </c>
    </row>
    <row r="3774" spans="1:4">
      <c r="A3774">
        <v>3772</v>
      </c>
      <c r="B3774">
        <v>10.334246575342465</v>
      </c>
      <c r="C3774" s="91">
        <v>2.7596175317894971E-2</v>
      </c>
      <c r="D3774">
        <v>0.75187463307132074</v>
      </c>
    </row>
    <row r="3775" spans="1:4">
      <c r="A3775">
        <v>3773</v>
      </c>
      <c r="B3775">
        <v>10.336986301369864</v>
      </c>
      <c r="C3775" s="91">
        <v>2.7596632617793718E-2</v>
      </c>
      <c r="D3775">
        <v>0.75181423510539114</v>
      </c>
    </row>
    <row r="3776" spans="1:4">
      <c r="A3776">
        <v>3774</v>
      </c>
      <c r="B3776">
        <v>10.33972602739726</v>
      </c>
      <c r="C3776" s="91">
        <v>2.7597089917692469E-2</v>
      </c>
      <c r="D3776">
        <v>0.7517538401075109</v>
      </c>
    </row>
    <row r="3777" spans="1:4">
      <c r="A3777">
        <v>3775</v>
      </c>
      <c r="B3777">
        <v>10.342465753424657</v>
      </c>
      <c r="C3777" s="91">
        <v>2.7597547217591216E-2</v>
      </c>
      <c r="D3777">
        <v>0.7516934480777443</v>
      </c>
    </row>
    <row r="3778" spans="1:4">
      <c r="A3778">
        <v>3776</v>
      </c>
      <c r="B3778">
        <v>10.345205479452055</v>
      </c>
      <c r="C3778" s="91">
        <v>2.7598004517489966E-2</v>
      </c>
      <c r="D3778">
        <v>0.7516330590161554</v>
      </c>
    </row>
    <row r="3779" spans="1:4">
      <c r="A3779">
        <v>3777</v>
      </c>
      <c r="B3779">
        <v>10.347945205479451</v>
      </c>
      <c r="C3779" s="91">
        <v>2.7598461817388713E-2</v>
      </c>
      <c r="D3779">
        <v>0.7515726729228086</v>
      </c>
    </row>
    <row r="3780" spans="1:4">
      <c r="A3780">
        <v>3778</v>
      </c>
      <c r="B3780">
        <v>10.35068493150685</v>
      </c>
      <c r="C3780" s="91">
        <v>2.7598919117287461E-2</v>
      </c>
      <c r="D3780">
        <v>0.75151228979776774</v>
      </c>
    </row>
    <row r="3781" spans="1:4">
      <c r="A3781">
        <v>3779</v>
      </c>
      <c r="B3781">
        <v>10.353424657534246</v>
      </c>
      <c r="C3781" s="91">
        <v>2.7599376417186211E-2</v>
      </c>
      <c r="D3781">
        <v>0.75145190964109709</v>
      </c>
    </row>
    <row r="3782" spans="1:4">
      <c r="A3782">
        <v>3780</v>
      </c>
      <c r="B3782">
        <v>10.356164383561644</v>
      </c>
      <c r="C3782" s="91">
        <v>2.7599833717084958E-2</v>
      </c>
      <c r="D3782">
        <v>0.75139153245286083</v>
      </c>
    </row>
    <row r="3783" spans="1:4">
      <c r="A3783">
        <v>3781</v>
      </c>
      <c r="B3783">
        <v>10.358904109589041</v>
      </c>
      <c r="C3783" s="91">
        <v>2.7600291016983709E-2</v>
      </c>
      <c r="D3783">
        <v>0.75133115823312291</v>
      </c>
    </row>
    <row r="3784" spans="1:4">
      <c r="A3784">
        <v>3782</v>
      </c>
      <c r="B3784">
        <v>10.361643835616439</v>
      </c>
      <c r="C3784" s="91">
        <v>2.7600748316882456E-2</v>
      </c>
      <c r="D3784">
        <v>0.75127078698194738</v>
      </c>
    </row>
    <row r="3785" spans="1:4">
      <c r="A3785">
        <v>3783</v>
      </c>
      <c r="B3785">
        <v>10.364383561643836</v>
      </c>
      <c r="C3785" s="91">
        <v>2.7601205616781203E-2</v>
      </c>
      <c r="D3785">
        <v>0.7512104186993982</v>
      </c>
    </row>
    <row r="3786" spans="1:4">
      <c r="A3786">
        <v>3784</v>
      </c>
      <c r="B3786">
        <v>10.367123287671232</v>
      </c>
      <c r="C3786" s="91">
        <v>2.7601662916679953E-2</v>
      </c>
      <c r="D3786">
        <v>0.75115005338553953</v>
      </c>
    </row>
    <row r="3787" spans="1:4">
      <c r="A3787">
        <v>3785</v>
      </c>
      <c r="B3787">
        <v>10.36986301369863</v>
      </c>
      <c r="C3787" s="91">
        <v>2.76021202165787E-2</v>
      </c>
      <c r="D3787">
        <v>0.7510896910404351</v>
      </c>
    </row>
    <row r="3788" spans="1:4">
      <c r="A3788">
        <v>3786</v>
      </c>
      <c r="B3788">
        <v>10.372602739726027</v>
      </c>
      <c r="C3788" s="91">
        <v>2.7602577516477451E-2</v>
      </c>
      <c r="D3788">
        <v>0.75102933166414898</v>
      </c>
    </row>
    <row r="3789" spans="1:4">
      <c r="A3789">
        <v>3787</v>
      </c>
      <c r="B3789">
        <v>10.375342465753425</v>
      </c>
      <c r="C3789" s="91">
        <v>2.7603034816376198E-2</v>
      </c>
      <c r="D3789">
        <v>0.750968975256745</v>
      </c>
    </row>
    <row r="3790" spans="1:4">
      <c r="A3790">
        <v>3788</v>
      </c>
      <c r="B3790">
        <v>10.378082191780821</v>
      </c>
      <c r="C3790" s="91">
        <v>2.7603492116274948E-2</v>
      </c>
      <c r="D3790">
        <v>0.7509086218182871</v>
      </c>
    </row>
    <row r="3791" spans="1:4">
      <c r="A3791">
        <v>3789</v>
      </c>
      <c r="B3791">
        <v>10.38082191780822</v>
      </c>
      <c r="C3791" s="91">
        <v>2.7603949416173695E-2</v>
      </c>
      <c r="D3791">
        <v>0.75084827134883902</v>
      </c>
    </row>
    <row r="3792" spans="1:4">
      <c r="A3792">
        <v>3790</v>
      </c>
      <c r="B3792">
        <v>10.383561643835616</v>
      </c>
      <c r="C3792" s="91">
        <v>2.7604406716072442E-2</v>
      </c>
      <c r="D3792">
        <v>0.75078792384846471</v>
      </c>
    </row>
    <row r="3793" spans="1:4">
      <c r="A3793">
        <v>3791</v>
      </c>
      <c r="B3793">
        <v>10.386301369863014</v>
      </c>
      <c r="C3793" s="91">
        <v>2.7604864015971193E-2</v>
      </c>
      <c r="D3793">
        <v>0.75072757931722778</v>
      </c>
    </row>
    <row r="3794" spans="1:4">
      <c r="A3794">
        <v>3792</v>
      </c>
      <c r="B3794">
        <v>10.389041095890411</v>
      </c>
      <c r="C3794" s="91">
        <v>2.760532131586994E-2</v>
      </c>
      <c r="D3794">
        <v>0.75066723775519217</v>
      </c>
    </row>
    <row r="3795" spans="1:4">
      <c r="A3795">
        <v>3793</v>
      </c>
      <c r="B3795">
        <v>10.391780821917807</v>
      </c>
      <c r="C3795" s="91">
        <v>2.760577861576869E-2</v>
      </c>
      <c r="D3795">
        <v>0.75060689916242151</v>
      </c>
    </row>
    <row r="3796" spans="1:4">
      <c r="A3796">
        <v>3794</v>
      </c>
      <c r="B3796">
        <v>10.394520547945206</v>
      </c>
      <c r="C3796" s="91">
        <v>2.7606235915667438E-2</v>
      </c>
      <c r="D3796">
        <v>0.75054656353897953</v>
      </c>
    </row>
    <row r="3797" spans="1:4">
      <c r="A3797">
        <v>3795</v>
      </c>
      <c r="B3797">
        <v>10.397260273972602</v>
      </c>
      <c r="C3797" s="91">
        <v>2.7606693215566188E-2</v>
      </c>
      <c r="D3797">
        <v>0.75048623088492994</v>
      </c>
    </row>
    <row r="3798" spans="1:4">
      <c r="A3798">
        <v>3796</v>
      </c>
      <c r="B3798">
        <v>10.4</v>
      </c>
      <c r="C3798" s="91">
        <v>2.7607150515464935E-2</v>
      </c>
      <c r="D3798">
        <v>0.75042590120033625</v>
      </c>
    </row>
    <row r="3799" spans="1:4">
      <c r="A3799">
        <v>3797</v>
      </c>
      <c r="B3799">
        <v>10.402739726027397</v>
      </c>
      <c r="C3799" s="91">
        <v>2.7607607815363682E-2</v>
      </c>
      <c r="D3799">
        <v>0.75036557448526231</v>
      </c>
    </row>
    <row r="3800" spans="1:4">
      <c r="A3800">
        <v>3798</v>
      </c>
      <c r="B3800">
        <v>10.405479452054795</v>
      </c>
      <c r="C3800" s="91">
        <v>2.7608065115262433E-2</v>
      </c>
      <c r="D3800">
        <v>0.7503052507397715</v>
      </c>
    </row>
    <row r="3801" spans="1:4">
      <c r="A3801">
        <v>3799</v>
      </c>
      <c r="B3801">
        <v>10.408219178082192</v>
      </c>
      <c r="C3801" s="91">
        <v>2.760852241516118E-2</v>
      </c>
      <c r="D3801">
        <v>0.75024492996392755</v>
      </c>
    </row>
    <row r="3802" spans="1:4">
      <c r="A3802">
        <v>3800</v>
      </c>
      <c r="B3802">
        <v>10.41095890410959</v>
      </c>
      <c r="C3802" s="91">
        <v>2.760897971505993E-2</v>
      </c>
      <c r="D3802">
        <v>0.75018461215779386</v>
      </c>
    </row>
    <row r="3803" spans="1:4">
      <c r="A3803">
        <v>3801</v>
      </c>
      <c r="B3803">
        <v>10.413698630136986</v>
      </c>
      <c r="C3803" s="91">
        <v>2.7609437014958677E-2</v>
      </c>
      <c r="D3803">
        <v>0.75012429732143415</v>
      </c>
    </row>
    <row r="3804" spans="1:4">
      <c r="A3804">
        <v>3802</v>
      </c>
      <c r="B3804">
        <v>10.416438356164383</v>
      </c>
      <c r="C3804" s="91">
        <v>2.7609894314857424E-2</v>
      </c>
      <c r="D3804">
        <v>0.75006398545491171</v>
      </c>
    </row>
    <row r="3805" spans="1:4">
      <c r="A3805">
        <v>3803</v>
      </c>
      <c r="B3805">
        <v>10.419178082191781</v>
      </c>
      <c r="C3805" s="91">
        <v>2.7610351614756175E-2</v>
      </c>
      <c r="D3805">
        <v>0.75000367655829003</v>
      </c>
    </row>
    <row r="3806" spans="1:4">
      <c r="A3806">
        <v>3804</v>
      </c>
      <c r="B3806">
        <v>10.421917808219177</v>
      </c>
      <c r="C3806" s="91">
        <v>2.7610808914654922E-2</v>
      </c>
      <c r="D3806">
        <v>0.74994337063163263</v>
      </c>
    </row>
    <row r="3807" spans="1:4">
      <c r="A3807">
        <v>3805</v>
      </c>
      <c r="B3807">
        <v>10.424657534246576</v>
      </c>
      <c r="C3807" s="91">
        <v>2.7611266214553672E-2</v>
      </c>
      <c r="D3807">
        <v>0.7498830676750029</v>
      </c>
    </row>
    <row r="3808" spans="1:4">
      <c r="A3808">
        <v>3806</v>
      </c>
      <c r="B3808">
        <v>10.427397260273972</v>
      </c>
      <c r="C3808" s="91">
        <v>2.7611723514452419E-2</v>
      </c>
      <c r="D3808">
        <v>0.74982276768846412</v>
      </c>
    </row>
    <row r="3809" spans="1:4">
      <c r="A3809">
        <v>3807</v>
      </c>
      <c r="B3809">
        <v>10.43013698630137</v>
      </c>
      <c r="C3809" s="91">
        <v>2.761218081435117E-2</v>
      </c>
      <c r="D3809">
        <v>0.74976247067207968</v>
      </c>
    </row>
    <row r="3810" spans="1:4">
      <c r="A3810">
        <v>3808</v>
      </c>
      <c r="B3810">
        <v>10.432876712328767</v>
      </c>
      <c r="C3810" s="91">
        <v>2.7612638114249917E-2</v>
      </c>
      <c r="D3810">
        <v>0.74970217662591299</v>
      </c>
    </row>
    <row r="3811" spans="1:4">
      <c r="A3811">
        <v>3809</v>
      </c>
      <c r="B3811">
        <v>10.435616438356165</v>
      </c>
      <c r="C3811" s="91">
        <v>2.7613095414148664E-2</v>
      </c>
      <c r="D3811">
        <v>0.7496418855500272</v>
      </c>
    </row>
    <row r="3812" spans="1:4">
      <c r="A3812">
        <v>3810</v>
      </c>
      <c r="B3812">
        <v>10.438356164383562</v>
      </c>
      <c r="C3812" s="91">
        <v>2.7613552714047414E-2</v>
      </c>
      <c r="D3812">
        <v>0.7495815974444856</v>
      </c>
    </row>
    <row r="3813" spans="1:4">
      <c r="A3813">
        <v>3811</v>
      </c>
      <c r="B3813">
        <v>10.441095890410958</v>
      </c>
      <c r="C3813" s="91">
        <v>2.7614010013946162E-2</v>
      </c>
      <c r="D3813">
        <v>0.7495213123093516</v>
      </c>
    </row>
    <row r="3814" spans="1:4">
      <c r="A3814">
        <v>3812</v>
      </c>
      <c r="B3814">
        <v>10.443835616438356</v>
      </c>
      <c r="C3814" s="91">
        <v>2.7614467313844912E-2</v>
      </c>
      <c r="D3814">
        <v>0.74946103014468823</v>
      </c>
    </row>
    <row r="3815" spans="1:4">
      <c r="A3815">
        <v>3813</v>
      </c>
      <c r="B3815">
        <v>10.446575342465753</v>
      </c>
      <c r="C3815" s="91">
        <v>2.7614924613743659E-2</v>
      </c>
      <c r="D3815">
        <v>0.7494007509505588</v>
      </c>
    </row>
    <row r="3816" spans="1:4">
      <c r="A3816">
        <v>3814</v>
      </c>
      <c r="B3816">
        <v>10.449315068493151</v>
      </c>
      <c r="C3816" s="91">
        <v>2.7615381913642406E-2</v>
      </c>
      <c r="D3816">
        <v>0.74934047472702636</v>
      </c>
    </row>
    <row r="3817" spans="1:4">
      <c r="A3817">
        <v>3815</v>
      </c>
      <c r="B3817">
        <v>10.452054794520548</v>
      </c>
      <c r="C3817" s="91">
        <v>2.7615839213541157E-2</v>
      </c>
      <c r="D3817">
        <v>0.74928020147415408</v>
      </c>
    </row>
    <row r="3818" spans="1:4">
      <c r="A3818">
        <v>3816</v>
      </c>
      <c r="B3818">
        <v>10.454794520547946</v>
      </c>
      <c r="C3818" s="91">
        <v>2.7616296513439904E-2</v>
      </c>
      <c r="D3818">
        <v>0.74921993119200503</v>
      </c>
    </row>
    <row r="3819" spans="1:4">
      <c r="A3819">
        <v>3817</v>
      </c>
      <c r="B3819">
        <v>10.457534246575342</v>
      </c>
      <c r="C3819" s="91">
        <v>2.7616753813338654E-2</v>
      </c>
      <c r="D3819">
        <v>0.74915966388064237</v>
      </c>
    </row>
    <row r="3820" spans="1:4">
      <c r="A3820">
        <v>3818</v>
      </c>
      <c r="B3820">
        <v>10.46027397260274</v>
      </c>
      <c r="C3820" s="91">
        <v>2.7617211113237401E-2</v>
      </c>
      <c r="D3820">
        <v>0.74909939954012905</v>
      </c>
    </row>
    <row r="3821" spans="1:4">
      <c r="A3821">
        <v>3819</v>
      </c>
      <c r="B3821">
        <v>10.463013698630137</v>
      </c>
      <c r="C3821" s="91">
        <v>2.7617668413136152E-2</v>
      </c>
      <c r="D3821">
        <v>0.74903913817052825</v>
      </c>
    </row>
    <row r="3822" spans="1:4">
      <c r="A3822">
        <v>3820</v>
      </c>
      <c r="B3822">
        <v>10.465753424657533</v>
      </c>
      <c r="C3822" s="91">
        <v>2.7618125713034899E-2</v>
      </c>
      <c r="D3822">
        <v>0.74897887977190281</v>
      </c>
    </row>
    <row r="3823" spans="1:4">
      <c r="A3823">
        <v>3821</v>
      </c>
      <c r="B3823">
        <v>10.468493150684932</v>
      </c>
      <c r="C3823" s="91">
        <v>2.7618583012933646E-2</v>
      </c>
      <c r="D3823">
        <v>0.74891862434431566</v>
      </c>
    </row>
    <row r="3824" spans="1:4">
      <c r="A3824">
        <v>3822</v>
      </c>
      <c r="B3824">
        <v>10.471232876712328</v>
      </c>
      <c r="C3824" s="91">
        <v>2.7619040312832396E-2</v>
      </c>
      <c r="D3824">
        <v>0.74885837188782989</v>
      </c>
    </row>
    <row r="3825" spans="1:4">
      <c r="A3825">
        <v>3823</v>
      </c>
      <c r="B3825">
        <v>10.473972602739726</v>
      </c>
      <c r="C3825" s="91">
        <v>2.7619497612731143E-2</v>
      </c>
      <c r="D3825">
        <v>0.7487981224025082</v>
      </c>
    </row>
    <row r="3826" spans="1:4">
      <c r="A3826">
        <v>3824</v>
      </c>
      <c r="B3826">
        <v>10.476712328767123</v>
      </c>
      <c r="C3826" s="91">
        <v>2.7619954912629894E-2</v>
      </c>
      <c r="D3826">
        <v>0.74873787588841378</v>
      </c>
    </row>
    <row r="3827" spans="1:4">
      <c r="A3827">
        <v>3825</v>
      </c>
      <c r="B3827">
        <v>10.479452054794521</v>
      </c>
      <c r="C3827" s="91">
        <v>2.7620412212528641E-2</v>
      </c>
      <c r="D3827">
        <v>0.74867763234560913</v>
      </c>
    </row>
    <row r="3828" spans="1:4">
      <c r="A3828">
        <v>3826</v>
      </c>
      <c r="B3828">
        <v>10.482191780821918</v>
      </c>
      <c r="C3828" s="91">
        <v>2.7620869512427391E-2</v>
      </c>
      <c r="D3828">
        <v>0.74861739177415743</v>
      </c>
    </row>
    <row r="3829" spans="1:4">
      <c r="A3829">
        <v>3827</v>
      </c>
      <c r="B3829">
        <v>10.484931506849316</v>
      </c>
      <c r="C3829" s="91">
        <v>2.7621326812326139E-2</v>
      </c>
      <c r="D3829">
        <v>0.74855715417412128</v>
      </c>
    </row>
    <row r="3830" spans="1:4">
      <c r="A3830">
        <v>3828</v>
      </c>
      <c r="B3830">
        <v>10.487671232876712</v>
      </c>
      <c r="C3830" s="91">
        <v>2.7621784112224886E-2</v>
      </c>
      <c r="D3830">
        <v>0.74849691954556341</v>
      </c>
    </row>
    <row r="3831" spans="1:4">
      <c r="A3831">
        <v>3829</v>
      </c>
      <c r="B3831">
        <v>10.490410958904109</v>
      </c>
      <c r="C3831" s="91">
        <v>2.7622241412123636E-2</v>
      </c>
      <c r="D3831">
        <v>0.74843668788854678</v>
      </c>
    </row>
    <row r="3832" spans="1:4">
      <c r="A3832">
        <v>3830</v>
      </c>
      <c r="B3832">
        <v>10.493150684931507</v>
      </c>
      <c r="C3832" s="91">
        <v>2.7622698712022383E-2</v>
      </c>
      <c r="D3832">
        <v>0.74837645920313378</v>
      </c>
    </row>
    <row r="3833" spans="1:4">
      <c r="A3833">
        <v>3831</v>
      </c>
      <c r="B3833">
        <v>10.495890410958904</v>
      </c>
      <c r="C3833" s="91">
        <v>2.7623156011921134E-2</v>
      </c>
      <c r="D3833">
        <v>0.74831623348938747</v>
      </c>
    </row>
    <row r="3834" spans="1:4">
      <c r="A3834">
        <v>3832</v>
      </c>
      <c r="B3834">
        <v>10.498630136986302</v>
      </c>
      <c r="C3834" s="91">
        <v>2.7623613311819881E-2</v>
      </c>
      <c r="D3834">
        <v>0.74825601074737025</v>
      </c>
    </row>
    <row r="3835" spans="1:4">
      <c r="A3835">
        <v>3833</v>
      </c>
      <c r="B3835">
        <v>10.501369863013698</v>
      </c>
      <c r="C3835" s="91">
        <v>2.7624070611718628E-2</v>
      </c>
      <c r="D3835">
        <v>0.74819579097714484</v>
      </c>
    </row>
    <row r="3836" spans="1:4">
      <c r="A3836">
        <v>3834</v>
      </c>
      <c r="B3836">
        <v>10.504109589041096</v>
      </c>
      <c r="C3836" s="91">
        <v>2.7624527911617378E-2</v>
      </c>
      <c r="D3836">
        <v>0.74813557417877385</v>
      </c>
    </row>
    <row r="3837" spans="1:4">
      <c r="A3837">
        <v>3835</v>
      </c>
      <c r="B3837">
        <v>10.506849315068493</v>
      </c>
      <c r="C3837" s="91">
        <v>2.7624985211516125E-2</v>
      </c>
      <c r="D3837">
        <v>0.74807536035231992</v>
      </c>
    </row>
    <row r="3838" spans="1:4">
      <c r="A3838">
        <v>3836</v>
      </c>
      <c r="B3838">
        <v>10.509589041095891</v>
      </c>
      <c r="C3838" s="91">
        <v>2.7625442511414876E-2</v>
      </c>
      <c r="D3838">
        <v>0.74801514949784542</v>
      </c>
    </row>
    <row r="3839" spans="1:4">
      <c r="A3839">
        <v>3837</v>
      </c>
      <c r="B3839">
        <v>10.512328767123288</v>
      </c>
      <c r="C3839" s="91">
        <v>2.7625899811313623E-2</v>
      </c>
      <c r="D3839">
        <v>0.7479549416154132</v>
      </c>
    </row>
    <row r="3840" spans="1:4">
      <c r="A3840">
        <v>3838</v>
      </c>
      <c r="B3840">
        <v>10.515068493150684</v>
      </c>
      <c r="C3840" s="91">
        <v>2.7626357111212373E-2</v>
      </c>
      <c r="D3840">
        <v>0.74789473670508544</v>
      </c>
    </row>
    <row r="3841" spans="1:4">
      <c r="A3841">
        <v>3839</v>
      </c>
      <c r="B3841">
        <v>10.517808219178082</v>
      </c>
      <c r="C3841" s="91">
        <v>2.762681441111112E-2</v>
      </c>
      <c r="D3841">
        <v>0.74783453476692474</v>
      </c>
    </row>
    <row r="3842" spans="1:4">
      <c r="A3842">
        <v>3840</v>
      </c>
      <c r="B3842">
        <v>10.520547945205479</v>
      </c>
      <c r="C3842" s="91">
        <v>2.7627271711009867E-2</v>
      </c>
      <c r="D3842">
        <v>0.74777433580099362</v>
      </c>
    </row>
    <row r="3843" spans="1:4">
      <c r="A3843">
        <v>3841</v>
      </c>
      <c r="B3843">
        <v>10.523287671232877</v>
      </c>
      <c r="C3843" s="91">
        <v>2.7627729010908618E-2</v>
      </c>
      <c r="D3843">
        <v>0.74771413980735435</v>
      </c>
    </row>
    <row r="3844" spans="1:4">
      <c r="A3844">
        <v>3842</v>
      </c>
      <c r="B3844">
        <v>10.526027397260274</v>
      </c>
      <c r="C3844" s="91">
        <v>2.7628186310807365E-2</v>
      </c>
      <c r="D3844">
        <v>0.74765394678606933</v>
      </c>
    </row>
    <row r="3845" spans="1:4">
      <c r="A3845">
        <v>3843</v>
      </c>
      <c r="B3845">
        <v>10.528767123287672</v>
      </c>
      <c r="C3845" s="91">
        <v>2.7628643610706115E-2</v>
      </c>
      <c r="D3845">
        <v>0.74759375673720108</v>
      </c>
    </row>
    <row r="3846" spans="1:4">
      <c r="A3846">
        <v>3844</v>
      </c>
      <c r="B3846">
        <v>10.531506849315068</v>
      </c>
      <c r="C3846" s="91">
        <v>2.7629100910604863E-2</v>
      </c>
      <c r="D3846">
        <v>0.74753356966081186</v>
      </c>
    </row>
    <row r="3847" spans="1:4">
      <c r="A3847">
        <v>3845</v>
      </c>
      <c r="B3847">
        <v>10.534246575342467</v>
      </c>
      <c r="C3847" s="91">
        <v>2.762955821050361E-2</v>
      </c>
      <c r="D3847">
        <v>0.74747338555696385</v>
      </c>
    </row>
    <row r="3848" spans="1:4">
      <c r="A3848">
        <v>3846</v>
      </c>
      <c r="B3848">
        <v>10.536986301369863</v>
      </c>
      <c r="C3848" s="91">
        <v>2.763001551040236E-2</v>
      </c>
      <c r="D3848">
        <v>0.74741320442571957</v>
      </c>
    </row>
    <row r="3849" spans="1:4">
      <c r="A3849">
        <v>3847</v>
      </c>
      <c r="B3849">
        <v>10.53972602739726</v>
      </c>
      <c r="C3849" s="91">
        <v>2.7630472810301107E-2</v>
      </c>
      <c r="D3849">
        <v>0.74735302626714106</v>
      </c>
    </row>
    <row r="3850" spans="1:4">
      <c r="A3850">
        <v>3848</v>
      </c>
      <c r="B3850">
        <v>10.542465753424658</v>
      </c>
      <c r="C3850" s="91">
        <v>2.7630930110199858E-2</v>
      </c>
      <c r="D3850">
        <v>0.74729285108129062</v>
      </c>
    </row>
    <row r="3851" spans="1:4">
      <c r="A3851">
        <v>3849</v>
      </c>
      <c r="B3851">
        <v>10.545205479452054</v>
      </c>
      <c r="C3851" s="91">
        <v>2.7631387410098605E-2</v>
      </c>
      <c r="D3851">
        <v>0.74723267886823053</v>
      </c>
    </row>
    <row r="3852" spans="1:4">
      <c r="A3852">
        <v>3850</v>
      </c>
      <c r="B3852">
        <v>10.547945205479452</v>
      </c>
      <c r="C3852" s="91">
        <v>2.7631844709997355E-2</v>
      </c>
      <c r="D3852">
        <v>0.74717250962802284</v>
      </c>
    </row>
    <row r="3853" spans="1:4">
      <c r="A3853">
        <v>3851</v>
      </c>
      <c r="B3853">
        <v>10.550684931506849</v>
      </c>
      <c r="C3853" s="91">
        <v>2.7632302009896102E-2</v>
      </c>
      <c r="D3853">
        <v>0.74711234336072974</v>
      </c>
    </row>
    <row r="3854" spans="1:4">
      <c r="A3854">
        <v>3852</v>
      </c>
      <c r="B3854">
        <v>10.553424657534247</v>
      </c>
      <c r="C3854" s="91">
        <v>2.7632759309794849E-2</v>
      </c>
      <c r="D3854">
        <v>0.74705218006641338</v>
      </c>
    </row>
    <row r="3855" spans="1:4">
      <c r="A3855">
        <v>3853</v>
      </c>
      <c r="B3855">
        <v>10.556164383561644</v>
      </c>
      <c r="C3855" s="91">
        <v>2.76332166096936E-2</v>
      </c>
      <c r="D3855">
        <v>0.74699201974513574</v>
      </c>
    </row>
    <row r="3856" spans="1:4">
      <c r="A3856">
        <v>3854</v>
      </c>
      <c r="B3856">
        <v>10.558904109589042</v>
      </c>
      <c r="C3856" s="91">
        <v>2.7633673909592347E-2</v>
      </c>
      <c r="D3856">
        <v>0.74693186239695897</v>
      </c>
    </row>
    <row r="3857" spans="1:4">
      <c r="A3857">
        <v>3855</v>
      </c>
      <c r="B3857">
        <v>10.561643835616438</v>
      </c>
      <c r="C3857" s="91">
        <v>2.7634131209491097E-2</v>
      </c>
      <c r="D3857">
        <v>0.74687170802194514</v>
      </c>
    </row>
    <row r="3858" spans="1:4">
      <c r="A3858">
        <v>3856</v>
      </c>
      <c r="B3858">
        <v>10.564383561643835</v>
      </c>
      <c r="C3858" s="91">
        <v>2.7634588509389844E-2</v>
      </c>
      <c r="D3858">
        <v>0.7468115566201563</v>
      </c>
    </row>
    <row r="3859" spans="1:4">
      <c r="A3859">
        <v>3857</v>
      </c>
      <c r="B3859">
        <v>10.567123287671233</v>
      </c>
      <c r="C3859" s="91">
        <v>2.7635045809288595E-2</v>
      </c>
      <c r="D3859">
        <v>0.7467514081916542</v>
      </c>
    </row>
    <row r="3860" spans="1:4">
      <c r="A3860">
        <v>3858</v>
      </c>
      <c r="B3860">
        <v>10.56986301369863</v>
      </c>
      <c r="C3860" s="91">
        <v>2.7635503109187342E-2</v>
      </c>
      <c r="D3860">
        <v>0.74669126273650099</v>
      </c>
    </row>
    <row r="3861" spans="1:4">
      <c r="A3861">
        <v>3859</v>
      </c>
      <c r="B3861">
        <v>10.572602739726028</v>
      </c>
      <c r="C3861" s="91">
        <v>2.7635960409086089E-2</v>
      </c>
      <c r="D3861">
        <v>0.74663112025475853</v>
      </c>
    </row>
    <row r="3862" spans="1:4">
      <c r="A3862">
        <v>3860</v>
      </c>
      <c r="B3862">
        <v>10.575342465753424</v>
      </c>
      <c r="C3862" s="91">
        <v>2.763641770898484E-2</v>
      </c>
      <c r="D3862">
        <v>0.74657098074648875</v>
      </c>
    </row>
    <row r="3863" spans="1:4">
      <c r="A3863">
        <v>3861</v>
      </c>
      <c r="B3863">
        <v>10.578082191780823</v>
      </c>
      <c r="C3863" s="91">
        <v>2.7636875008883587E-2</v>
      </c>
      <c r="D3863">
        <v>0.74651084421175351</v>
      </c>
    </row>
    <row r="3864" spans="1:4">
      <c r="A3864">
        <v>3862</v>
      </c>
      <c r="B3864">
        <v>10.580821917808219</v>
      </c>
      <c r="C3864" s="91">
        <v>2.7637332308782337E-2</v>
      </c>
      <c r="D3864">
        <v>0.74645071065061452</v>
      </c>
    </row>
    <row r="3865" spans="1:4">
      <c r="A3865">
        <v>3863</v>
      </c>
      <c r="B3865">
        <v>10.583561643835617</v>
      </c>
      <c r="C3865" s="91">
        <v>2.7637789608681084E-2</v>
      </c>
      <c r="D3865">
        <v>0.74639058006313386</v>
      </c>
    </row>
    <row r="3866" spans="1:4">
      <c r="A3866">
        <v>3864</v>
      </c>
      <c r="B3866">
        <v>10.586301369863014</v>
      </c>
      <c r="C3866" s="91">
        <v>2.7638246908579831E-2</v>
      </c>
      <c r="D3866">
        <v>0.74633045244937313</v>
      </c>
    </row>
    <row r="3867" spans="1:4">
      <c r="A3867">
        <v>3865</v>
      </c>
      <c r="B3867">
        <v>10.58904109589041</v>
      </c>
      <c r="C3867" s="91">
        <v>2.7638704208478582E-2</v>
      </c>
      <c r="D3867">
        <v>0.74627032780939417</v>
      </c>
    </row>
    <row r="3868" spans="1:4">
      <c r="A3868">
        <v>3866</v>
      </c>
      <c r="B3868">
        <v>10.591780821917808</v>
      </c>
      <c r="C3868" s="91">
        <v>2.7639161508377329E-2</v>
      </c>
      <c r="D3868">
        <v>0.74621020614325861</v>
      </c>
    </row>
    <row r="3869" spans="1:4">
      <c r="A3869">
        <v>3867</v>
      </c>
      <c r="B3869">
        <v>10.594520547945205</v>
      </c>
      <c r="C3869" s="91">
        <v>2.7639618808276079E-2</v>
      </c>
      <c r="D3869">
        <v>0.74615008745102829</v>
      </c>
    </row>
    <row r="3870" spans="1:4">
      <c r="A3870">
        <v>3868</v>
      </c>
      <c r="B3870">
        <v>10.597260273972603</v>
      </c>
      <c r="C3870" s="91">
        <v>2.7640076108174826E-2</v>
      </c>
      <c r="D3870">
        <v>0.74608997173276481</v>
      </c>
    </row>
    <row r="3871" spans="1:4">
      <c r="A3871">
        <v>3869</v>
      </c>
      <c r="B3871">
        <v>10.6</v>
      </c>
      <c r="C3871" s="91">
        <v>2.7640533408073577E-2</v>
      </c>
      <c r="D3871">
        <v>0.74602985898852991</v>
      </c>
    </row>
    <row r="3872" spans="1:4">
      <c r="A3872">
        <v>3870</v>
      </c>
      <c r="B3872">
        <v>10.602739726027398</v>
      </c>
      <c r="C3872" s="91">
        <v>2.7640990707972324E-2</v>
      </c>
      <c r="D3872">
        <v>0.74596974921838499</v>
      </c>
    </row>
    <row r="3873" spans="1:4">
      <c r="A3873">
        <v>3871</v>
      </c>
      <c r="B3873">
        <v>10.605479452054794</v>
      </c>
      <c r="C3873" s="91">
        <v>2.7641448007871071E-2</v>
      </c>
      <c r="D3873">
        <v>0.74590964242239199</v>
      </c>
    </row>
    <row r="3874" spans="1:4">
      <c r="A3874">
        <v>3872</v>
      </c>
      <c r="B3874">
        <v>10.608219178082193</v>
      </c>
      <c r="C3874" s="91">
        <v>2.7641905307769821E-2</v>
      </c>
      <c r="D3874">
        <v>0.74584953860061209</v>
      </c>
    </row>
    <row r="3875" spans="1:4">
      <c r="A3875">
        <v>3873</v>
      </c>
      <c r="B3875">
        <v>10.610958904109589</v>
      </c>
      <c r="C3875" s="91">
        <v>2.7642362607668568E-2</v>
      </c>
      <c r="D3875">
        <v>0.74578943775310724</v>
      </c>
    </row>
    <row r="3876" spans="1:4">
      <c r="A3876">
        <v>3874</v>
      </c>
      <c r="B3876">
        <v>10.613698630136986</v>
      </c>
      <c r="C3876" s="91">
        <v>2.7642819907567319E-2</v>
      </c>
      <c r="D3876">
        <v>0.74572933987993861</v>
      </c>
    </row>
    <row r="3877" spans="1:4">
      <c r="A3877">
        <v>3875</v>
      </c>
      <c r="B3877">
        <v>10.616438356164384</v>
      </c>
      <c r="C3877" s="91">
        <v>2.7643277207466066E-2</v>
      </c>
      <c r="D3877">
        <v>0.74566924498116782</v>
      </c>
    </row>
    <row r="3878" spans="1:4">
      <c r="A3878">
        <v>3876</v>
      </c>
      <c r="B3878">
        <v>10.61917808219178</v>
      </c>
      <c r="C3878" s="91">
        <v>2.7643734507364813E-2</v>
      </c>
      <c r="D3878">
        <v>0.74560915305685649</v>
      </c>
    </row>
    <row r="3879" spans="1:4">
      <c r="A3879">
        <v>3877</v>
      </c>
      <c r="B3879">
        <v>10.621917808219179</v>
      </c>
      <c r="C3879" s="91">
        <v>2.7644191807263564E-2</v>
      </c>
      <c r="D3879">
        <v>0.74554906410706567</v>
      </c>
    </row>
    <row r="3880" spans="1:4">
      <c r="A3880">
        <v>3878</v>
      </c>
      <c r="B3880">
        <v>10.624657534246575</v>
      </c>
      <c r="C3880" s="91">
        <v>2.7644649107162311E-2</v>
      </c>
      <c r="D3880">
        <v>0.74548897813185722</v>
      </c>
    </row>
    <row r="3881" spans="1:4">
      <c r="A3881">
        <v>3879</v>
      </c>
      <c r="B3881">
        <v>10.627397260273973</v>
      </c>
      <c r="C3881" s="91">
        <v>2.7645106407061061E-2</v>
      </c>
      <c r="D3881">
        <v>0.74542889513129218</v>
      </c>
    </row>
    <row r="3882" spans="1:4">
      <c r="A3882">
        <v>3880</v>
      </c>
      <c r="B3882">
        <v>10.63013698630137</v>
      </c>
      <c r="C3882" s="91">
        <v>2.7645563706959808E-2</v>
      </c>
      <c r="D3882">
        <v>0.74536881510543207</v>
      </c>
    </row>
    <row r="3883" spans="1:4">
      <c r="A3883">
        <v>3881</v>
      </c>
      <c r="B3883">
        <v>10.632876712328768</v>
      </c>
      <c r="C3883" s="91">
        <v>2.7646021006858559E-2</v>
      </c>
      <c r="D3883">
        <v>0.74530873805433806</v>
      </c>
    </row>
    <row r="3884" spans="1:4">
      <c r="A3884">
        <v>3882</v>
      </c>
      <c r="B3884">
        <v>10.635616438356164</v>
      </c>
      <c r="C3884" s="91">
        <v>2.7646478306757306E-2</v>
      </c>
      <c r="D3884">
        <v>0.74524866397807166</v>
      </c>
    </row>
    <row r="3885" spans="1:4">
      <c r="A3885">
        <v>3883</v>
      </c>
      <c r="B3885">
        <v>10.638356164383561</v>
      </c>
      <c r="C3885" s="91">
        <v>2.7646935606656053E-2</v>
      </c>
      <c r="D3885">
        <v>0.74518859287669403</v>
      </c>
    </row>
    <row r="3886" spans="1:4">
      <c r="A3886">
        <v>3884</v>
      </c>
      <c r="B3886">
        <v>10.641095890410959</v>
      </c>
      <c r="C3886" s="91">
        <v>2.7647392906554803E-2</v>
      </c>
      <c r="D3886">
        <v>0.74512852475026625</v>
      </c>
    </row>
    <row r="3887" spans="1:4">
      <c r="A3887">
        <v>3885</v>
      </c>
      <c r="B3887">
        <v>10.643835616438356</v>
      </c>
      <c r="C3887" s="91">
        <v>2.764785020645355E-2</v>
      </c>
      <c r="D3887">
        <v>0.74506845959884993</v>
      </c>
    </row>
    <row r="3888" spans="1:4">
      <c r="A3888">
        <v>3886</v>
      </c>
      <c r="B3888">
        <v>10.646575342465754</v>
      </c>
      <c r="C3888" s="91">
        <v>2.7648307506352301E-2</v>
      </c>
      <c r="D3888">
        <v>0.74500839742250591</v>
      </c>
    </row>
    <row r="3889" spans="1:4">
      <c r="A3889">
        <v>3887</v>
      </c>
      <c r="B3889">
        <v>10.64931506849315</v>
      </c>
      <c r="C3889" s="91">
        <v>2.7648764806251048E-2</v>
      </c>
      <c r="D3889">
        <v>0.74494833822129547</v>
      </c>
    </row>
    <row r="3890" spans="1:4">
      <c r="A3890">
        <v>3888</v>
      </c>
      <c r="B3890">
        <v>10.652054794520549</v>
      </c>
      <c r="C3890" s="91">
        <v>2.7649222106149798E-2</v>
      </c>
      <c r="D3890">
        <v>0.74488828199527968</v>
      </c>
    </row>
    <row r="3891" spans="1:4">
      <c r="A3891">
        <v>3889</v>
      </c>
      <c r="B3891">
        <v>10.654794520547945</v>
      </c>
      <c r="C3891" s="91">
        <v>2.7649679406048545E-2</v>
      </c>
      <c r="D3891">
        <v>0.74482822874451982</v>
      </c>
    </row>
    <row r="3892" spans="1:4">
      <c r="A3892">
        <v>3890</v>
      </c>
      <c r="B3892">
        <v>10.657534246575343</v>
      </c>
      <c r="C3892" s="91">
        <v>2.7650136705947292E-2</v>
      </c>
      <c r="D3892">
        <v>0.74476817846907672</v>
      </c>
    </row>
    <row r="3893" spans="1:4">
      <c r="A3893">
        <v>3891</v>
      </c>
      <c r="B3893">
        <v>10.66027397260274</v>
      </c>
      <c r="C3893" s="91">
        <v>2.7650594005846043E-2</v>
      </c>
      <c r="D3893">
        <v>0.74470813116901169</v>
      </c>
    </row>
    <row r="3894" spans="1:4">
      <c r="A3894">
        <v>3892</v>
      </c>
      <c r="B3894">
        <v>10.663013698630136</v>
      </c>
      <c r="C3894" s="91">
        <v>2.765105130574479E-2</v>
      </c>
      <c r="D3894">
        <v>0.74464808684438555</v>
      </c>
    </row>
    <row r="3895" spans="1:4">
      <c r="A3895">
        <v>3893</v>
      </c>
      <c r="B3895">
        <v>10.665753424657535</v>
      </c>
      <c r="C3895" s="91">
        <v>2.7651508605643541E-2</v>
      </c>
      <c r="D3895">
        <v>0.74458804549525937</v>
      </c>
    </row>
    <row r="3896" spans="1:4">
      <c r="A3896">
        <v>3894</v>
      </c>
      <c r="B3896">
        <v>10.668493150684931</v>
      </c>
      <c r="C3896" s="91">
        <v>2.7651965905542288E-2</v>
      </c>
      <c r="D3896">
        <v>0.7445280071216942</v>
      </c>
    </row>
    <row r="3897" spans="1:4">
      <c r="A3897">
        <v>3895</v>
      </c>
      <c r="B3897">
        <v>10.671232876712329</v>
      </c>
      <c r="C3897" s="91">
        <v>2.7652423205441035E-2</v>
      </c>
      <c r="D3897">
        <v>0.7444679717237509</v>
      </c>
    </row>
    <row r="3898" spans="1:4">
      <c r="A3898">
        <v>3896</v>
      </c>
      <c r="B3898">
        <v>10.673972602739726</v>
      </c>
      <c r="C3898" s="91">
        <v>2.7652880505339785E-2</v>
      </c>
      <c r="D3898">
        <v>0.7444079393014903</v>
      </c>
    </row>
    <row r="3899" spans="1:4">
      <c r="A3899">
        <v>3897</v>
      </c>
      <c r="B3899">
        <v>10.676712328767124</v>
      </c>
      <c r="C3899" s="91">
        <v>2.7653337805238532E-2</v>
      </c>
      <c r="D3899">
        <v>0.74434790985497346</v>
      </c>
    </row>
    <row r="3900" spans="1:4">
      <c r="A3900">
        <v>3898</v>
      </c>
      <c r="B3900">
        <v>10.67945205479452</v>
      </c>
      <c r="C3900" s="91">
        <v>2.7653795105137283E-2</v>
      </c>
      <c r="D3900">
        <v>0.74428788338426111</v>
      </c>
    </row>
    <row r="3901" spans="1:4">
      <c r="A3901">
        <v>3899</v>
      </c>
      <c r="B3901">
        <v>10.682191780821919</v>
      </c>
      <c r="C3901" s="91">
        <v>2.765425240503603E-2</v>
      </c>
      <c r="D3901">
        <v>0.74422785988941409</v>
      </c>
    </row>
    <row r="3902" spans="1:4">
      <c r="A3902">
        <v>3900</v>
      </c>
      <c r="B3902">
        <v>10.684931506849315</v>
      </c>
      <c r="C3902" s="91">
        <v>2.765470970493478E-2</v>
      </c>
      <c r="D3902">
        <v>0.74416783937049336</v>
      </c>
    </row>
    <row r="3903" spans="1:4">
      <c r="A3903">
        <v>3901</v>
      </c>
      <c r="B3903">
        <v>10.687671232876712</v>
      </c>
      <c r="C3903" s="91">
        <v>2.7655167004833527E-2</v>
      </c>
      <c r="D3903">
        <v>0.74410782182755952</v>
      </c>
    </row>
    <row r="3904" spans="1:4">
      <c r="A3904">
        <v>3902</v>
      </c>
      <c r="B3904">
        <v>10.69041095890411</v>
      </c>
      <c r="C3904" s="91">
        <v>2.7655624304732274E-2</v>
      </c>
      <c r="D3904">
        <v>0.74404780726067332</v>
      </c>
    </row>
    <row r="3905" spans="1:4">
      <c r="A3905">
        <v>3903</v>
      </c>
      <c r="B3905">
        <v>10.693150684931506</v>
      </c>
      <c r="C3905" s="91">
        <v>2.7656081604631025E-2</v>
      </c>
      <c r="D3905">
        <v>0.7439877956698957</v>
      </c>
    </row>
    <row r="3906" spans="1:4">
      <c r="A3906">
        <v>3904</v>
      </c>
      <c r="B3906">
        <v>10.695890410958905</v>
      </c>
      <c r="C3906" s="91">
        <v>2.7656538904529772E-2</v>
      </c>
      <c r="D3906">
        <v>0.74392778705528717</v>
      </c>
    </row>
    <row r="3907" spans="1:4">
      <c r="A3907">
        <v>3905</v>
      </c>
      <c r="B3907">
        <v>10.698630136986301</v>
      </c>
      <c r="C3907" s="91">
        <v>2.7656996204428522E-2</v>
      </c>
      <c r="D3907">
        <v>0.74386778141690835</v>
      </c>
    </row>
    <row r="3908" spans="1:4">
      <c r="A3908">
        <v>3906</v>
      </c>
      <c r="B3908">
        <v>10.701369863013699</v>
      </c>
      <c r="C3908" s="91">
        <v>2.7657453504327269E-2</v>
      </c>
      <c r="D3908">
        <v>0.74380777875482007</v>
      </c>
    </row>
    <row r="3909" spans="1:4">
      <c r="A3909">
        <v>3907</v>
      </c>
      <c r="B3909">
        <v>10.704109589041096</v>
      </c>
      <c r="C3909" s="91">
        <v>2.7657910804226016E-2</v>
      </c>
      <c r="D3909">
        <v>0.74374777906908274</v>
      </c>
    </row>
    <row r="3910" spans="1:4">
      <c r="A3910">
        <v>3908</v>
      </c>
      <c r="B3910">
        <v>10.706849315068494</v>
      </c>
      <c r="C3910" s="91">
        <v>2.7658368104124767E-2</v>
      </c>
      <c r="D3910">
        <v>0.74368778235975708</v>
      </c>
    </row>
    <row r="3911" spans="1:4">
      <c r="A3911">
        <v>3909</v>
      </c>
      <c r="B3911">
        <v>10.70958904109589</v>
      </c>
      <c r="C3911" s="91">
        <v>2.7658825404023514E-2</v>
      </c>
      <c r="D3911">
        <v>0.74362778862690371</v>
      </c>
    </row>
    <row r="3912" spans="1:4">
      <c r="A3912">
        <v>3910</v>
      </c>
      <c r="B3912">
        <v>10.712328767123287</v>
      </c>
      <c r="C3912" s="91">
        <v>2.7659282703922265E-2</v>
      </c>
      <c r="D3912">
        <v>0.74356779787058291</v>
      </c>
    </row>
    <row r="3913" spans="1:4">
      <c r="A3913">
        <v>3911</v>
      </c>
      <c r="B3913">
        <v>10.715068493150685</v>
      </c>
      <c r="C3913" s="91">
        <v>2.7659740003821012E-2</v>
      </c>
      <c r="D3913">
        <v>0.74350781009085554</v>
      </c>
    </row>
    <row r="3914" spans="1:4">
      <c r="A3914">
        <v>3912</v>
      </c>
      <c r="B3914">
        <v>10.717808219178082</v>
      </c>
      <c r="C3914" s="91">
        <v>2.7660197303719762E-2</v>
      </c>
      <c r="D3914">
        <v>0.74344782528778175</v>
      </c>
    </row>
    <row r="3915" spans="1:4">
      <c r="A3915">
        <v>3913</v>
      </c>
      <c r="B3915">
        <v>10.72054794520548</v>
      </c>
      <c r="C3915" s="91">
        <v>2.7660654603618509E-2</v>
      </c>
      <c r="D3915">
        <v>0.74338784346142217</v>
      </c>
    </row>
    <row r="3916" spans="1:4">
      <c r="A3916">
        <v>3914</v>
      </c>
      <c r="B3916">
        <v>10.723287671232876</v>
      </c>
      <c r="C3916" s="91">
        <v>2.7661111903517256E-2</v>
      </c>
      <c r="D3916">
        <v>0.7433278646118372</v>
      </c>
    </row>
    <row r="3917" spans="1:4">
      <c r="A3917">
        <v>3915</v>
      </c>
      <c r="B3917">
        <v>10.726027397260275</v>
      </c>
      <c r="C3917" s="91">
        <v>2.7661569203416007E-2</v>
      </c>
      <c r="D3917">
        <v>0.74326788873908722</v>
      </c>
    </row>
    <row r="3918" spans="1:4">
      <c r="A3918">
        <v>3916</v>
      </c>
      <c r="B3918">
        <v>10.728767123287671</v>
      </c>
      <c r="C3918" s="91">
        <v>2.7662026503314754E-2</v>
      </c>
      <c r="D3918">
        <v>0.74320791584323265</v>
      </c>
    </row>
    <row r="3919" spans="1:4">
      <c r="A3919">
        <v>3917</v>
      </c>
      <c r="B3919">
        <v>10.731506849315069</v>
      </c>
      <c r="C3919" s="91">
        <v>2.7662483803213504E-2</v>
      </c>
      <c r="D3919">
        <v>0.74314794592433364</v>
      </c>
    </row>
    <row r="3920" spans="1:4">
      <c r="A3920">
        <v>3918</v>
      </c>
      <c r="B3920">
        <v>10.734246575342466</v>
      </c>
      <c r="C3920" s="91">
        <v>2.7662941103112251E-2</v>
      </c>
      <c r="D3920">
        <v>0.74308797898245071</v>
      </c>
    </row>
    <row r="3921" spans="1:4">
      <c r="A3921">
        <v>3919</v>
      </c>
      <c r="B3921">
        <v>10.736986301369862</v>
      </c>
      <c r="C3921" s="91">
        <v>2.7663398403010998E-2</v>
      </c>
      <c r="D3921">
        <v>0.74302801501764415</v>
      </c>
    </row>
    <row r="3922" spans="1:4">
      <c r="A3922">
        <v>3920</v>
      </c>
      <c r="B3922">
        <v>10.739726027397261</v>
      </c>
      <c r="C3922" s="91">
        <v>2.7663855702909749E-2</v>
      </c>
      <c r="D3922">
        <v>0.74296805402997412</v>
      </c>
    </row>
    <row r="3923" spans="1:4">
      <c r="A3923">
        <v>3921</v>
      </c>
      <c r="B3923">
        <v>10.742465753424657</v>
      </c>
      <c r="C3923" s="91">
        <v>2.7664313002808496E-2</v>
      </c>
      <c r="D3923">
        <v>0.74290809601950092</v>
      </c>
    </row>
    <row r="3924" spans="1:4">
      <c r="A3924">
        <v>3922</v>
      </c>
      <c r="B3924">
        <v>10.745205479452055</v>
      </c>
      <c r="C3924" s="91">
        <v>2.7664770302707246E-2</v>
      </c>
      <c r="D3924">
        <v>0.7428481409862846</v>
      </c>
    </row>
    <row r="3925" spans="1:4">
      <c r="A3925">
        <v>3923</v>
      </c>
      <c r="B3925">
        <v>10.747945205479452</v>
      </c>
      <c r="C3925" s="91">
        <v>2.7665227602605993E-2</v>
      </c>
      <c r="D3925">
        <v>0.74278818893038556</v>
      </c>
    </row>
    <row r="3926" spans="1:4">
      <c r="A3926">
        <v>3924</v>
      </c>
      <c r="B3926">
        <v>10.75068493150685</v>
      </c>
      <c r="C3926" s="91">
        <v>2.7665684902504744E-2</v>
      </c>
      <c r="D3926">
        <v>0.74272823985186387</v>
      </c>
    </row>
    <row r="3927" spans="1:4">
      <c r="A3927">
        <v>3925</v>
      </c>
      <c r="B3927">
        <v>10.753424657534246</v>
      </c>
      <c r="C3927" s="91">
        <v>2.7666142202403491E-2</v>
      </c>
      <c r="D3927">
        <v>0.74266829375077958</v>
      </c>
    </row>
    <row r="3928" spans="1:4">
      <c r="A3928">
        <v>3926</v>
      </c>
      <c r="B3928">
        <v>10.756164383561643</v>
      </c>
      <c r="C3928" s="91">
        <v>2.7666599502302238E-2</v>
      </c>
      <c r="D3928">
        <v>0.74260835062719299</v>
      </c>
    </row>
    <row r="3929" spans="1:4">
      <c r="A3929">
        <v>3927</v>
      </c>
      <c r="B3929">
        <v>10.758904109589041</v>
      </c>
      <c r="C3929" s="91">
        <v>2.7667056802200989E-2</v>
      </c>
      <c r="D3929">
        <v>0.74254841048116382</v>
      </c>
    </row>
    <row r="3930" spans="1:4">
      <c r="A3930">
        <v>3928</v>
      </c>
      <c r="B3930">
        <v>10.761643835616438</v>
      </c>
      <c r="C3930" s="91">
        <v>2.7667514102099736E-2</v>
      </c>
      <c r="D3930">
        <v>0.74248847331275247</v>
      </c>
    </row>
    <row r="3931" spans="1:4">
      <c r="A3931">
        <v>3929</v>
      </c>
      <c r="B3931">
        <v>10.764383561643836</v>
      </c>
      <c r="C3931" s="91">
        <v>2.7667971401998486E-2</v>
      </c>
      <c r="D3931">
        <v>0.74242853912201867</v>
      </c>
    </row>
    <row r="3932" spans="1:4">
      <c r="A3932">
        <v>3930</v>
      </c>
      <c r="B3932">
        <v>10.767123287671232</v>
      </c>
      <c r="C3932" s="91">
        <v>2.7668428701897233E-2</v>
      </c>
      <c r="D3932">
        <v>0.7423686079090227</v>
      </c>
    </row>
    <row r="3933" spans="1:4">
      <c r="A3933">
        <v>3931</v>
      </c>
      <c r="B3933">
        <v>10.769863013698631</v>
      </c>
      <c r="C3933" s="91">
        <v>2.7668886001795984E-2</v>
      </c>
      <c r="D3933">
        <v>0.7423086796738243</v>
      </c>
    </row>
    <row r="3934" spans="1:4">
      <c r="A3934">
        <v>3932</v>
      </c>
      <c r="B3934">
        <v>10.772602739726027</v>
      </c>
      <c r="C3934" s="91">
        <v>2.7669343301694731E-2</v>
      </c>
      <c r="D3934">
        <v>0.74224875441648341</v>
      </c>
    </row>
    <row r="3935" spans="1:4">
      <c r="A3935">
        <v>3933</v>
      </c>
      <c r="B3935">
        <v>10.775342465753425</v>
      </c>
      <c r="C3935" s="91">
        <v>2.7669800601593478E-2</v>
      </c>
      <c r="D3935">
        <v>0.74218883213706</v>
      </c>
    </row>
    <row r="3936" spans="1:4">
      <c r="A3936">
        <v>3934</v>
      </c>
      <c r="B3936">
        <v>10.778082191780822</v>
      </c>
      <c r="C3936" s="91">
        <v>2.7670257901492228E-2</v>
      </c>
      <c r="D3936">
        <v>0.74212891283561411</v>
      </c>
    </row>
    <row r="3937" spans="1:4">
      <c r="A3937">
        <v>3935</v>
      </c>
      <c r="B3937">
        <v>10.780821917808218</v>
      </c>
      <c r="C3937" s="91">
        <v>2.7670715201390975E-2</v>
      </c>
      <c r="D3937">
        <v>0.74206899651220526</v>
      </c>
    </row>
    <row r="3938" spans="1:4">
      <c r="A3938">
        <v>3936</v>
      </c>
      <c r="B3938">
        <v>10.783561643835617</v>
      </c>
      <c r="C3938" s="91">
        <v>2.7671172501289726E-2</v>
      </c>
      <c r="D3938">
        <v>0.7420090831668934</v>
      </c>
    </row>
    <row r="3939" spans="1:4">
      <c r="A3939">
        <v>3937</v>
      </c>
      <c r="B3939">
        <v>10.786301369863013</v>
      </c>
      <c r="C3939" s="91">
        <v>2.7671629801188473E-2</v>
      </c>
      <c r="D3939">
        <v>0.7419491727997386</v>
      </c>
    </row>
    <row r="3940" spans="1:4">
      <c r="A3940">
        <v>3938</v>
      </c>
      <c r="B3940">
        <v>10.789041095890411</v>
      </c>
      <c r="C3940" s="91">
        <v>2.767208710108722E-2</v>
      </c>
      <c r="D3940">
        <v>0.74188926541080014</v>
      </c>
    </row>
    <row r="3941" spans="1:4">
      <c r="A3941">
        <v>3939</v>
      </c>
      <c r="B3941">
        <v>10.791780821917808</v>
      </c>
      <c r="C3941" s="91">
        <v>2.767254440098597E-2</v>
      </c>
      <c r="D3941">
        <v>0.74182936100013819</v>
      </c>
    </row>
    <row r="3942" spans="1:4">
      <c r="A3942">
        <v>3940</v>
      </c>
      <c r="B3942">
        <v>10.794520547945206</v>
      </c>
      <c r="C3942" s="91">
        <v>2.7673001700884717E-2</v>
      </c>
      <c r="D3942">
        <v>0.74176945956781226</v>
      </c>
    </row>
    <row r="3943" spans="1:4">
      <c r="A3943">
        <v>3941</v>
      </c>
      <c r="B3943">
        <v>10.797260273972602</v>
      </c>
      <c r="C3943" s="91">
        <v>2.7673459000783468E-2</v>
      </c>
      <c r="D3943">
        <v>0.74170956111388198</v>
      </c>
    </row>
    <row r="3944" spans="1:4">
      <c r="A3944">
        <v>3942</v>
      </c>
      <c r="B3944">
        <v>10.8</v>
      </c>
      <c r="C3944" s="91">
        <v>2.7673916300682215E-2</v>
      </c>
      <c r="D3944">
        <v>0.74164966563840717</v>
      </c>
    </row>
    <row r="3945" spans="1:4">
      <c r="A3945">
        <v>3943</v>
      </c>
      <c r="B3945">
        <v>10.802739726027397</v>
      </c>
      <c r="C3945" s="91">
        <v>2.7674373600580966E-2</v>
      </c>
      <c r="D3945">
        <v>0.74158977314144736</v>
      </c>
    </row>
    <row r="3946" spans="1:4">
      <c r="A3946">
        <v>3944</v>
      </c>
      <c r="B3946">
        <v>10.805479452054794</v>
      </c>
      <c r="C3946" s="91">
        <v>2.7674830900479713E-2</v>
      </c>
      <c r="D3946">
        <v>0.74152988362306238</v>
      </c>
    </row>
    <row r="3947" spans="1:4">
      <c r="A3947">
        <v>3945</v>
      </c>
      <c r="B3947">
        <v>10.808219178082192</v>
      </c>
      <c r="C3947" s="91">
        <v>2.767528820037846E-2</v>
      </c>
      <c r="D3947">
        <v>0.74146999708331141</v>
      </c>
    </row>
    <row r="3948" spans="1:4">
      <c r="A3948">
        <v>3946</v>
      </c>
      <c r="B3948">
        <v>10.810958904109588</v>
      </c>
      <c r="C3948" s="91">
        <v>2.767574550027721E-2</v>
      </c>
      <c r="D3948">
        <v>0.74141011352225439</v>
      </c>
    </row>
    <row r="3949" spans="1:4">
      <c r="A3949">
        <v>3947</v>
      </c>
      <c r="B3949">
        <v>10.813698630136987</v>
      </c>
      <c r="C3949" s="91">
        <v>2.7676202800175957E-2</v>
      </c>
      <c r="D3949">
        <v>0.74135023293995062</v>
      </c>
    </row>
    <row r="3950" spans="1:4">
      <c r="A3950">
        <v>3948</v>
      </c>
      <c r="B3950">
        <v>10.816438356164383</v>
      </c>
      <c r="C3950" s="91">
        <v>2.7676660100074708E-2</v>
      </c>
      <c r="D3950">
        <v>0.74129035533645959</v>
      </c>
    </row>
    <row r="3951" spans="1:4">
      <c r="A3951">
        <v>3949</v>
      </c>
      <c r="B3951">
        <v>10.819178082191781</v>
      </c>
      <c r="C3951" s="91">
        <v>2.7677117399973455E-2</v>
      </c>
      <c r="D3951">
        <v>0.74123048071184083</v>
      </c>
    </row>
    <row r="3952" spans="1:4">
      <c r="A3952">
        <v>3950</v>
      </c>
      <c r="B3952">
        <v>10.821917808219178</v>
      </c>
      <c r="C3952" s="91">
        <v>2.7677574699872205E-2</v>
      </c>
      <c r="D3952">
        <v>0.74117060906615384</v>
      </c>
    </row>
    <row r="3953" spans="1:4">
      <c r="A3953">
        <v>3951</v>
      </c>
      <c r="B3953">
        <v>10.824657534246576</v>
      </c>
      <c r="C3953" s="91">
        <v>2.7678031999770952E-2</v>
      </c>
      <c r="D3953">
        <v>0.74111074039945801</v>
      </c>
    </row>
    <row r="3954" spans="1:4">
      <c r="A3954">
        <v>3952</v>
      </c>
      <c r="B3954">
        <v>10.827397260273973</v>
      </c>
      <c r="C3954" s="91">
        <v>2.7678489299669699E-2</v>
      </c>
      <c r="D3954">
        <v>0.74105087471181275</v>
      </c>
    </row>
    <row r="3955" spans="1:4">
      <c r="A3955">
        <v>3953</v>
      </c>
      <c r="B3955">
        <v>10.830136986301369</v>
      </c>
      <c r="C3955" s="91">
        <v>2.767894659956845E-2</v>
      </c>
      <c r="D3955">
        <v>0.74099101200327733</v>
      </c>
    </row>
    <row r="3956" spans="1:4">
      <c r="A3956">
        <v>3954</v>
      </c>
      <c r="B3956">
        <v>10.832876712328767</v>
      </c>
      <c r="C3956" s="91">
        <v>2.7679403899467197E-2</v>
      </c>
      <c r="D3956">
        <v>0.74093115227391115</v>
      </c>
    </row>
    <row r="3957" spans="1:4">
      <c r="A3957">
        <v>3955</v>
      </c>
      <c r="B3957">
        <v>10.835616438356164</v>
      </c>
      <c r="C3957" s="91">
        <v>2.7679861199365947E-2</v>
      </c>
      <c r="D3957">
        <v>0.7408712955237734</v>
      </c>
    </row>
    <row r="3958" spans="1:4">
      <c r="A3958">
        <v>3956</v>
      </c>
      <c r="B3958">
        <v>10.838356164383562</v>
      </c>
      <c r="C3958" s="91">
        <v>2.7680318499264694E-2</v>
      </c>
      <c r="D3958">
        <v>0.74081144175292357</v>
      </c>
    </row>
    <row r="3959" spans="1:4">
      <c r="A3959">
        <v>3957</v>
      </c>
      <c r="B3959">
        <v>10.841095890410958</v>
      </c>
      <c r="C3959" s="91">
        <v>2.7680775799163441E-2</v>
      </c>
      <c r="D3959">
        <v>0.74075159096142085</v>
      </c>
    </row>
    <row r="3960" spans="1:4">
      <c r="A3960">
        <v>3958</v>
      </c>
      <c r="B3960">
        <v>10.843835616438357</v>
      </c>
      <c r="C3960" s="91">
        <v>2.7681233099062192E-2</v>
      </c>
      <c r="D3960">
        <v>0.74069174314932429</v>
      </c>
    </row>
    <row r="3961" spans="1:4">
      <c r="A3961">
        <v>3959</v>
      </c>
      <c r="B3961">
        <v>10.846575342465753</v>
      </c>
      <c r="C3961" s="91">
        <v>2.7681690398960939E-2</v>
      </c>
      <c r="D3961">
        <v>0.74063189831669329</v>
      </c>
    </row>
    <row r="3962" spans="1:4">
      <c r="A3962">
        <v>3960</v>
      </c>
      <c r="B3962">
        <v>10.849315068493151</v>
      </c>
      <c r="C3962" s="91">
        <v>2.768214769885969E-2</v>
      </c>
      <c r="D3962">
        <v>0.74057205646358693</v>
      </c>
    </row>
    <row r="3963" spans="1:4">
      <c r="A3963">
        <v>3961</v>
      </c>
      <c r="B3963">
        <v>10.852054794520548</v>
      </c>
      <c r="C3963" s="91">
        <v>2.7682604998758437E-2</v>
      </c>
      <c r="D3963">
        <v>0.74051221759006447</v>
      </c>
    </row>
    <row r="3964" spans="1:4">
      <c r="A3964">
        <v>3962</v>
      </c>
      <c r="B3964">
        <v>10.854794520547944</v>
      </c>
      <c r="C3964" s="91">
        <v>2.7683062298657187E-2</v>
      </c>
      <c r="D3964">
        <v>0.74045238169618488</v>
      </c>
    </row>
    <row r="3965" spans="1:4">
      <c r="A3965">
        <v>3963</v>
      </c>
      <c r="B3965">
        <v>10.857534246575343</v>
      </c>
      <c r="C3965" s="91">
        <v>2.7683519598555934E-2</v>
      </c>
      <c r="D3965">
        <v>0.74039254878200733</v>
      </c>
    </row>
    <row r="3966" spans="1:4">
      <c r="A3966">
        <v>3964</v>
      </c>
      <c r="B3966">
        <v>10.860273972602739</v>
      </c>
      <c r="C3966" s="91">
        <v>2.7683976898454681E-2</v>
      </c>
      <c r="D3966">
        <v>0.74033271884759078</v>
      </c>
    </row>
    <row r="3967" spans="1:4">
      <c r="A3967">
        <v>3965</v>
      </c>
      <c r="B3967">
        <v>10.863013698630137</v>
      </c>
      <c r="C3967" s="91">
        <v>2.7684434198353432E-2</v>
      </c>
      <c r="D3967">
        <v>0.74027289189299439</v>
      </c>
    </row>
    <row r="3968" spans="1:4">
      <c r="A3968">
        <v>3966</v>
      </c>
      <c r="B3968">
        <v>10.865753424657534</v>
      </c>
      <c r="C3968" s="91">
        <v>2.7684891498252179E-2</v>
      </c>
      <c r="D3968">
        <v>0.74021306791827723</v>
      </c>
    </row>
    <row r="3969" spans="1:4">
      <c r="A3969">
        <v>3967</v>
      </c>
      <c r="B3969">
        <v>10.868493150684932</v>
      </c>
      <c r="C3969" s="91">
        <v>2.7685348798150929E-2</v>
      </c>
      <c r="D3969">
        <v>0.74015324692349804</v>
      </c>
    </row>
    <row r="3970" spans="1:4">
      <c r="A3970">
        <v>3968</v>
      </c>
      <c r="B3970">
        <v>10.871232876712329</v>
      </c>
      <c r="C3970" s="91">
        <v>2.7685806098049676E-2</v>
      </c>
      <c r="D3970">
        <v>0.74009342890871599</v>
      </c>
    </row>
    <row r="3971" spans="1:4">
      <c r="A3971">
        <v>3969</v>
      </c>
      <c r="B3971">
        <v>10.873972602739727</v>
      </c>
      <c r="C3971" s="91">
        <v>2.7686263397948423E-2</v>
      </c>
      <c r="D3971">
        <v>0.74003361387398991</v>
      </c>
    </row>
    <row r="3972" spans="1:4">
      <c r="A3972">
        <v>3970</v>
      </c>
      <c r="B3972">
        <v>10.876712328767123</v>
      </c>
      <c r="C3972" s="91">
        <v>2.7686720697847174E-2</v>
      </c>
      <c r="D3972">
        <v>0.73997380181937866</v>
      </c>
    </row>
    <row r="3973" spans="1:4">
      <c r="A3973">
        <v>3971</v>
      </c>
      <c r="B3973">
        <v>10.87945205479452</v>
      </c>
      <c r="C3973" s="91">
        <v>2.7687177997745921E-2</v>
      </c>
      <c r="D3973">
        <v>0.7399139927449413</v>
      </c>
    </row>
    <row r="3974" spans="1:4">
      <c r="A3974">
        <v>3972</v>
      </c>
      <c r="B3974">
        <v>10.882191780821918</v>
      </c>
      <c r="C3974" s="91">
        <v>2.7687635297644671E-2</v>
      </c>
      <c r="D3974">
        <v>0.73985418665073643</v>
      </c>
    </row>
    <row r="3975" spans="1:4">
      <c r="A3975">
        <v>3973</v>
      </c>
      <c r="B3975">
        <v>10.884931506849314</v>
      </c>
      <c r="C3975" s="91">
        <v>2.7688092597543418E-2</v>
      </c>
      <c r="D3975">
        <v>0.73979438353682314</v>
      </c>
    </row>
    <row r="3976" spans="1:4">
      <c r="A3976">
        <v>3974</v>
      </c>
      <c r="B3976">
        <v>10.887671232876713</v>
      </c>
      <c r="C3976" s="91">
        <v>2.7688549897442169E-2</v>
      </c>
      <c r="D3976">
        <v>0.73973458340325993</v>
      </c>
    </row>
    <row r="3977" spans="1:4">
      <c r="A3977">
        <v>3975</v>
      </c>
      <c r="B3977">
        <v>10.890410958904109</v>
      </c>
      <c r="C3977" s="91">
        <v>2.7689007197340916E-2</v>
      </c>
      <c r="D3977">
        <v>0.73967478625010574</v>
      </c>
    </row>
    <row r="3978" spans="1:4">
      <c r="A3978">
        <v>3976</v>
      </c>
      <c r="B3978">
        <v>10.893150684931507</v>
      </c>
      <c r="C3978" s="91">
        <v>2.7689464497239663E-2</v>
      </c>
      <c r="D3978">
        <v>0.73961499207741932</v>
      </c>
    </row>
    <row r="3979" spans="1:4">
      <c r="A3979">
        <v>3977</v>
      </c>
      <c r="B3979">
        <v>10.895890410958904</v>
      </c>
      <c r="C3979" s="91">
        <v>2.7689921797138414E-2</v>
      </c>
      <c r="D3979">
        <v>0.73955520088525928</v>
      </c>
    </row>
    <row r="3980" spans="1:4">
      <c r="A3980">
        <v>3978</v>
      </c>
      <c r="B3980">
        <v>10.898630136986302</v>
      </c>
      <c r="C3980" s="91">
        <v>2.7690379097037161E-2</v>
      </c>
      <c r="D3980">
        <v>0.73949541267368446</v>
      </c>
    </row>
    <row r="3981" spans="1:4">
      <c r="A3981">
        <v>3979</v>
      </c>
      <c r="B3981">
        <v>10.901369863013699</v>
      </c>
      <c r="C3981" s="91">
        <v>2.7690836396935911E-2</v>
      </c>
      <c r="D3981">
        <v>0.73943562744275326</v>
      </c>
    </row>
    <row r="3982" spans="1:4">
      <c r="A3982">
        <v>3980</v>
      </c>
      <c r="B3982">
        <v>10.904109589041095</v>
      </c>
      <c r="C3982" s="91">
        <v>2.7691293696834658E-2</v>
      </c>
      <c r="D3982">
        <v>0.73937584519252464</v>
      </c>
    </row>
    <row r="3983" spans="1:4">
      <c r="A3983">
        <v>3981</v>
      </c>
      <c r="B3983">
        <v>10.906849315068493</v>
      </c>
      <c r="C3983" s="91">
        <v>2.7691750996733405E-2</v>
      </c>
      <c r="D3983">
        <v>0.73931606592305688</v>
      </c>
    </row>
    <row r="3984" spans="1:4">
      <c r="A3984">
        <v>3982</v>
      </c>
      <c r="B3984">
        <v>10.90958904109589</v>
      </c>
      <c r="C3984" s="91">
        <v>2.7692208296632156E-2</v>
      </c>
      <c r="D3984">
        <v>0.7392562896344087</v>
      </c>
    </row>
    <row r="3985" spans="1:4">
      <c r="A3985">
        <v>3983</v>
      </c>
      <c r="B3985">
        <v>10.912328767123288</v>
      </c>
      <c r="C3985" s="91">
        <v>2.7692665596530903E-2</v>
      </c>
      <c r="D3985">
        <v>0.73919651632663874</v>
      </c>
    </row>
    <row r="3986" spans="1:4">
      <c r="A3986">
        <v>3984</v>
      </c>
      <c r="B3986">
        <v>10.915068493150685</v>
      </c>
      <c r="C3986" s="91">
        <v>2.7693122896429653E-2</v>
      </c>
      <c r="D3986">
        <v>0.73913674599980539</v>
      </c>
    </row>
    <row r="3987" spans="1:4">
      <c r="A3987">
        <v>3985</v>
      </c>
      <c r="B3987">
        <v>10.917808219178083</v>
      </c>
      <c r="C3987" s="91">
        <v>2.76935801963284E-2</v>
      </c>
      <c r="D3987">
        <v>0.73907697865396715</v>
      </c>
    </row>
    <row r="3988" spans="1:4">
      <c r="A3988">
        <v>3986</v>
      </c>
      <c r="B3988">
        <v>10.920547945205479</v>
      </c>
      <c r="C3988" s="91">
        <v>2.7694037496227151E-2</v>
      </c>
      <c r="D3988">
        <v>0.73901721428918254</v>
      </c>
    </row>
    <row r="3989" spans="1:4">
      <c r="A3989">
        <v>3987</v>
      </c>
      <c r="B3989">
        <v>10.923287671232877</v>
      </c>
      <c r="C3989" s="91">
        <v>2.7694494796125898E-2</v>
      </c>
      <c r="D3989">
        <v>0.73895745290550996</v>
      </c>
    </row>
    <row r="3990" spans="1:4">
      <c r="A3990">
        <v>3988</v>
      </c>
      <c r="B3990">
        <v>10.926027397260274</v>
      </c>
      <c r="C3990" s="91">
        <v>2.7694952096024645E-2</v>
      </c>
      <c r="D3990">
        <v>0.7388976945030078</v>
      </c>
    </row>
    <row r="3991" spans="1:4">
      <c r="A3991">
        <v>3989</v>
      </c>
      <c r="B3991">
        <v>10.92876712328767</v>
      </c>
      <c r="C3991" s="91">
        <v>2.7695409395923395E-2</v>
      </c>
      <c r="D3991">
        <v>0.73883793908173456</v>
      </c>
    </row>
    <row r="3992" spans="1:4">
      <c r="A3992">
        <v>3990</v>
      </c>
      <c r="B3992">
        <v>10.931506849315069</v>
      </c>
      <c r="C3992" s="91">
        <v>2.7695866695822143E-2</v>
      </c>
      <c r="D3992">
        <v>0.73877818664174855</v>
      </c>
    </row>
    <row r="3993" spans="1:4">
      <c r="A3993">
        <v>3991</v>
      </c>
      <c r="B3993">
        <v>10.934246575342465</v>
      </c>
      <c r="C3993" s="91">
        <v>2.7696323995720893E-2</v>
      </c>
      <c r="D3993">
        <v>0.73871843718310792</v>
      </c>
    </row>
    <row r="3994" spans="1:4">
      <c r="A3994">
        <v>3992</v>
      </c>
      <c r="B3994">
        <v>10.936986301369863</v>
      </c>
      <c r="C3994" s="91">
        <v>2.769678129561964E-2</v>
      </c>
      <c r="D3994">
        <v>0.7386586907058712</v>
      </c>
    </row>
    <row r="3995" spans="1:4">
      <c r="A3995">
        <v>3993</v>
      </c>
      <c r="B3995">
        <v>10.93972602739726</v>
      </c>
      <c r="C3995" s="91">
        <v>2.7697238595518391E-2</v>
      </c>
      <c r="D3995">
        <v>0.73859894721009656</v>
      </c>
    </row>
    <row r="3996" spans="1:4">
      <c r="A3996">
        <v>3994</v>
      </c>
      <c r="B3996">
        <v>10.942465753424658</v>
      </c>
      <c r="C3996" s="91">
        <v>2.7697695895417138E-2</v>
      </c>
      <c r="D3996">
        <v>0.73853920669584239</v>
      </c>
    </row>
    <row r="3997" spans="1:4">
      <c r="A3997">
        <v>3995</v>
      </c>
      <c r="B3997">
        <v>10.945205479452055</v>
      </c>
      <c r="C3997" s="91">
        <v>2.7698153195315885E-2</v>
      </c>
      <c r="D3997">
        <v>0.73847946916316665</v>
      </c>
    </row>
    <row r="3998" spans="1:4">
      <c r="A3998">
        <v>3996</v>
      </c>
      <c r="B3998">
        <v>10.947945205479453</v>
      </c>
      <c r="C3998" s="91">
        <v>2.7698610495214635E-2</v>
      </c>
      <c r="D3998">
        <v>0.73841973461212773</v>
      </c>
    </row>
    <row r="3999" spans="1:4">
      <c r="A3999">
        <v>3997</v>
      </c>
      <c r="B3999">
        <v>10.950684931506849</v>
      </c>
      <c r="C3999" s="91">
        <v>2.7699067795113382E-2</v>
      </c>
      <c r="D3999">
        <v>0.73836000304278382</v>
      </c>
    </row>
    <row r="4000" spans="1:4">
      <c r="A4000">
        <v>3998</v>
      </c>
      <c r="B4000">
        <v>10.953424657534246</v>
      </c>
      <c r="C4000" s="91">
        <v>2.7699525095012133E-2</v>
      </c>
      <c r="D4000">
        <v>0.73830027445519297</v>
      </c>
    </row>
    <row r="4001" spans="1:4">
      <c r="A4001">
        <v>3999</v>
      </c>
      <c r="B4001">
        <v>10.956164383561644</v>
      </c>
      <c r="C4001" s="91">
        <v>2.769998239491088E-2</v>
      </c>
      <c r="D4001">
        <v>0.73824054884941326</v>
      </c>
    </row>
    <row r="4002" spans="1:4">
      <c r="A4002">
        <v>4000</v>
      </c>
      <c r="B4002">
        <v>10.95890410958904</v>
      </c>
      <c r="C4002" s="91">
        <v>2.7700439694809627E-2</v>
      </c>
      <c r="D4002">
        <v>0.73818082622550285</v>
      </c>
    </row>
    <row r="4003" spans="1:4">
      <c r="A4003">
        <v>4001</v>
      </c>
      <c r="B4003">
        <v>10.961643835616439</v>
      </c>
      <c r="C4003" s="91">
        <v>2.7700896994708377E-2</v>
      </c>
      <c r="D4003">
        <v>0.73812110658351981</v>
      </c>
    </row>
    <row r="4004" spans="1:4">
      <c r="A4004">
        <v>4002</v>
      </c>
      <c r="B4004">
        <v>10.964383561643835</v>
      </c>
      <c r="C4004" s="91">
        <v>2.7701354294607124E-2</v>
      </c>
      <c r="D4004">
        <v>0.7380613899235221</v>
      </c>
    </row>
    <row r="4005" spans="1:4">
      <c r="A4005">
        <v>4003</v>
      </c>
      <c r="B4005">
        <v>10.967123287671233</v>
      </c>
      <c r="C4005" s="91">
        <v>2.7701811594505875E-2</v>
      </c>
      <c r="D4005">
        <v>0.73800167624556778</v>
      </c>
    </row>
    <row r="4006" spans="1:4">
      <c r="A4006">
        <v>4004</v>
      </c>
      <c r="B4006">
        <v>10.96986301369863</v>
      </c>
      <c r="C4006" s="91">
        <v>2.7702268894404622E-2</v>
      </c>
      <c r="D4006">
        <v>0.73794196554971481</v>
      </c>
    </row>
    <row r="4007" spans="1:4">
      <c r="A4007">
        <v>4005</v>
      </c>
      <c r="B4007">
        <v>10.972602739726028</v>
      </c>
      <c r="C4007" s="91">
        <v>2.7702726194303372E-2</v>
      </c>
      <c r="D4007">
        <v>0.73788225783602113</v>
      </c>
    </row>
    <row r="4008" spans="1:4">
      <c r="A4008">
        <v>4006</v>
      </c>
      <c r="B4008">
        <v>10.975342465753425</v>
      </c>
      <c r="C4008" s="91">
        <v>2.7703183494202119E-2</v>
      </c>
      <c r="D4008">
        <v>0.7378225531045447</v>
      </c>
    </row>
    <row r="4009" spans="1:4">
      <c r="A4009">
        <v>4007</v>
      </c>
      <c r="B4009">
        <v>10.978082191780821</v>
      </c>
      <c r="C4009" s="91">
        <v>2.7703640794100867E-2</v>
      </c>
      <c r="D4009">
        <v>0.73776285135534347</v>
      </c>
    </row>
    <row r="4010" spans="1:4">
      <c r="A4010">
        <v>4008</v>
      </c>
      <c r="B4010">
        <v>10.980821917808219</v>
      </c>
      <c r="C4010" s="91">
        <v>2.7704098093999617E-2</v>
      </c>
      <c r="D4010">
        <v>0.73770315258847519</v>
      </c>
    </row>
    <row r="4011" spans="1:4">
      <c r="A4011">
        <v>4009</v>
      </c>
      <c r="B4011">
        <v>10.983561643835616</v>
      </c>
      <c r="C4011" s="91">
        <v>2.7704555393898364E-2</v>
      </c>
      <c r="D4011">
        <v>0.73764345680399768</v>
      </c>
    </row>
    <row r="4012" spans="1:4">
      <c r="A4012">
        <v>4010</v>
      </c>
      <c r="B4012">
        <v>10.986301369863014</v>
      </c>
      <c r="C4012" s="91">
        <v>2.7705012693797115E-2</v>
      </c>
      <c r="D4012">
        <v>0.7375837640019689</v>
      </c>
    </row>
    <row r="4013" spans="1:4">
      <c r="A4013">
        <v>4011</v>
      </c>
      <c r="B4013">
        <v>10.989041095890411</v>
      </c>
      <c r="C4013" s="91">
        <v>2.7705469993695862E-2</v>
      </c>
      <c r="D4013">
        <v>0.73752407418244648</v>
      </c>
    </row>
    <row r="4014" spans="1:4">
      <c r="A4014">
        <v>4012</v>
      </c>
      <c r="B4014">
        <v>10.991780821917809</v>
      </c>
      <c r="C4014" s="91">
        <v>2.7705927293594609E-2</v>
      </c>
      <c r="D4014">
        <v>0.73746438734548836</v>
      </c>
    </row>
    <row r="4015" spans="1:4">
      <c r="A4015">
        <v>4013</v>
      </c>
      <c r="B4015">
        <v>10.994520547945205</v>
      </c>
      <c r="C4015" s="91">
        <v>2.7706384593493359E-2</v>
      </c>
      <c r="D4015">
        <v>0.73740470349115206</v>
      </c>
    </row>
    <row r="4016" spans="1:4">
      <c r="A4016">
        <v>4014</v>
      </c>
      <c r="B4016">
        <v>10.997260273972604</v>
      </c>
      <c r="C4016" s="91">
        <v>2.7706841893392106E-2</v>
      </c>
      <c r="D4016">
        <v>0.73734502261949553</v>
      </c>
    </row>
    <row r="4017" spans="1:4">
      <c r="A4017">
        <v>4015</v>
      </c>
      <c r="B4017">
        <v>11</v>
      </c>
      <c r="C4017" s="91">
        <v>2.7707299193290857E-2</v>
      </c>
      <c r="D4017">
        <v>0.73728534473057628</v>
      </c>
    </row>
    <row r="4018" spans="1:4">
      <c r="A4018">
        <v>4016</v>
      </c>
      <c r="B4018">
        <v>11.002739726027396</v>
      </c>
      <c r="C4018" s="91">
        <v>2.7707756493189604E-2</v>
      </c>
      <c r="D4018">
        <v>0.73722566982445192</v>
      </c>
    </row>
    <row r="4019" spans="1:4">
      <c r="A4019">
        <v>4017</v>
      </c>
      <c r="B4019">
        <v>11.005479452054795</v>
      </c>
      <c r="C4019" s="91">
        <v>2.7708213793088354E-2</v>
      </c>
      <c r="D4019">
        <v>0.7371659979011802</v>
      </c>
    </row>
    <row r="4020" spans="1:4">
      <c r="A4020">
        <v>4018</v>
      </c>
      <c r="B4020">
        <v>11.008219178082191</v>
      </c>
      <c r="C4020" s="91">
        <v>2.7708671092987101E-2</v>
      </c>
      <c r="D4020">
        <v>0.73710632896081874</v>
      </c>
    </row>
    <row r="4021" spans="1:4">
      <c r="A4021">
        <v>4019</v>
      </c>
      <c r="B4021">
        <v>11.010958904109589</v>
      </c>
      <c r="C4021" s="91">
        <v>2.7708950075384729E-2</v>
      </c>
      <c r="D4021">
        <v>0.73704811015666682</v>
      </c>
    </row>
    <row r="4022" spans="1:4">
      <c r="A4022">
        <v>4020</v>
      </c>
      <c r="B4022">
        <v>11.013698630136986</v>
      </c>
      <c r="C4022" s="91">
        <v>2.7709229057782357E-2</v>
      </c>
      <c r="D4022">
        <v>0.73698989482419064</v>
      </c>
    </row>
    <row r="4023" spans="1:4">
      <c r="A4023">
        <v>4021</v>
      </c>
      <c r="B4023">
        <v>11.016438356164384</v>
      </c>
      <c r="C4023" s="91">
        <v>2.7709508040179985E-2</v>
      </c>
      <c r="D4023">
        <v>0.73693168296329414</v>
      </c>
    </row>
    <row r="4024" spans="1:4">
      <c r="A4024">
        <v>4022</v>
      </c>
      <c r="B4024">
        <v>11.019178082191781</v>
      </c>
      <c r="C4024" s="91">
        <v>2.7709787022577613E-2</v>
      </c>
      <c r="D4024">
        <v>0.73687347457388097</v>
      </c>
    </row>
    <row r="4025" spans="1:4">
      <c r="A4025">
        <v>4023</v>
      </c>
      <c r="B4025">
        <v>11.021917808219179</v>
      </c>
      <c r="C4025" s="91">
        <v>2.7710066004975241E-2</v>
      </c>
      <c r="D4025">
        <v>0.73681526965585487</v>
      </c>
    </row>
    <row r="4026" spans="1:4">
      <c r="A4026">
        <v>4024</v>
      </c>
      <c r="B4026">
        <v>11.024657534246575</v>
      </c>
      <c r="C4026" s="91">
        <v>2.7710344987372869E-2</v>
      </c>
      <c r="D4026">
        <v>0.73675706820911979</v>
      </c>
    </row>
    <row r="4027" spans="1:4">
      <c r="A4027">
        <v>4025</v>
      </c>
      <c r="B4027">
        <v>11.027397260273972</v>
      </c>
      <c r="C4027" s="91">
        <v>2.7710623969770497E-2</v>
      </c>
      <c r="D4027">
        <v>0.73669887023357916</v>
      </c>
    </row>
    <row r="4028" spans="1:4">
      <c r="A4028">
        <v>4026</v>
      </c>
      <c r="B4028">
        <v>11.03013698630137</v>
      </c>
      <c r="C4028" s="91">
        <v>2.7710902952168125E-2</v>
      </c>
      <c r="D4028">
        <v>0.73664067572913683</v>
      </c>
    </row>
    <row r="4029" spans="1:4">
      <c r="A4029">
        <v>4027</v>
      </c>
      <c r="B4029">
        <v>11.032876712328767</v>
      </c>
      <c r="C4029" s="91">
        <v>2.7711181934565753E-2</v>
      </c>
      <c r="D4029">
        <v>0.73658248469569665</v>
      </c>
    </row>
    <row r="4030" spans="1:4">
      <c r="A4030">
        <v>4028</v>
      </c>
      <c r="B4030">
        <v>11.035616438356165</v>
      </c>
      <c r="C4030" s="91">
        <v>2.771146091696338E-2</v>
      </c>
      <c r="D4030">
        <v>0.73652429713316214</v>
      </c>
    </row>
    <row r="4031" spans="1:4">
      <c r="A4031">
        <v>4029</v>
      </c>
      <c r="B4031">
        <v>11.038356164383561</v>
      </c>
      <c r="C4031" s="91">
        <v>2.7711739899361008E-2</v>
      </c>
      <c r="D4031">
        <v>0.73646611304143716</v>
      </c>
    </row>
    <row r="4032" spans="1:4">
      <c r="A4032">
        <v>4030</v>
      </c>
      <c r="B4032">
        <v>11.04109589041096</v>
      </c>
      <c r="C4032" s="91">
        <v>2.7712018881758636E-2</v>
      </c>
      <c r="D4032">
        <v>0.73640793242042524</v>
      </c>
    </row>
    <row r="4033" spans="1:4">
      <c r="A4033">
        <v>4031</v>
      </c>
      <c r="B4033">
        <v>11.043835616438356</v>
      </c>
      <c r="C4033" s="91">
        <v>2.7712297864156264E-2</v>
      </c>
      <c r="D4033">
        <v>0.73634975527003022</v>
      </c>
    </row>
    <row r="4034" spans="1:4">
      <c r="A4034">
        <v>4032</v>
      </c>
      <c r="B4034">
        <v>11.046575342465754</v>
      </c>
      <c r="C4034" s="91">
        <v>2.7712576846553892E-2</v>
      </c>
      <c r="D4034">
        <v>0.73629158159015562</v>
      </c>
    </row>
    <row r="4035" spans="1:4">
      <c r="A4035">
        <v>4033</v>
      </c>
      <c r="B4035">
        <v>11.049315068493151</v>
      </c>
      <c r="C4035" s="91">
        <v>2.771285582895152E-2</v>
      </c>
      <c r="D4035">
        <v>0.7362334113807053</v>
      </c>
    </row>
    <row r="4036" spans="1:4">
      <c r="A4036">
        <v>4034</v>
      </c>
      <c r="B4036">
        <v>11.052054794520547</v>
      </c>
      <c r="C4036" s="91">
        <v>2.7713134811349148E-2</v>
      </c>
      <c r="D4036">
        <v>0.73617524464158279</v>
      </c>
    </row>
    <row r="4037" spans="1:4">
      <c r="A4037">
        <v>4035</v>
      </c>
      <c r="B4037">
        <v>11.054794520547945</v>
      </c>
      <c r="C4037" s="91">
        <v>2.7713413793746776E-2</v>
      </c>
      <c r="D4037">
        <v>0.73611708137269172</v>
      </c>
    </row>
    <row r="4038" spans="1:4">
      <c r="A4038">
        <v>4036</v>
      </c>
      <c r="B4038">
        <v>11.057534246575342</v>
      </c>
      <c r="C4038" s="91">
        <v>2.7713692776144404E-2</v>
      </c>
      <c r="D4038">
        <v>0.73605892157393582</v>
      </c>
    </row>
    <row r="4039" spans="1:4">
      <c r="A4039">
        <v>4037</v>
      </c>
      <c r="B4039">
        <v>11.06027397260274</v>
      </c>
      <c r="C4039" s="91">
        <v>2.7713971758542032E-2</v>
      </c>
      <c r="D4039">
        <v>0.73600076524521874</v>
      </c>
    </row>
    <row r="4040" spans="1:4">
      <c r="A4040">
        <v>4038</v>
      </c>
      <c r="B4040">
        <v>11.063013698630137</v>
      </c>
      <c r="C4040" s="91">
        <v>2.771425074093966E-2</v>
      </c>
      <c r="D4040">
        <v>0.73594261238644398</v>
      </c>
    </row>
    <row r="4041" spans="1:4">
      <c r="A4041">
        <v>4039</v>
      </c>
      <c r="B4041">
        <v>11.065753424657535</v>
      </c>
      <c r="C4041" s="91">
        <v>2.7714529723337288E-2</v>
      </c>
      <c r="D4041">
        <v>0.73588446299751531</v>
      </c>
    </row>
    <row r="4042" spans="1:4">
      <c r="A4042">
        <v>4040</v>
      </c>
      <c r="B4042">
        <v>11.068493150684931</v>
      </c>
      <c r="C4042" s="91">
        <v>2.7714808705734915E-2</v>
      </c>
      <c r="D4042">
        <v>0.73582631707833623</v>
      </c>
    </row>
    <row r="4043" spans="1:4">
      <c r="A4043">
        <v>4041</v>
      </c>
      <c r="B4043">
        <v>11.07123287671233</v>
      </c>
      <c r="C4043" s="91">
        <v>2.7715087688132543E-2</v>
      </c>
      <c r="D4043">
        <v>0.73576817462881039</v>
      </c>
    </row>
    <row r="4044" spans="1:4">
      <c r="A4044">
        <v>4042</v>
      </c>
      <c r="B4044">
        <v>11.073972602739726</v>
      </c>
      <c r="C4044" s="91">
        <v>2.7715366670530171E-2</v>
      </c>
      <c r="D4044">
        <v>0.73571003564884141</v>
      </c>
    </row>
    <row r="4045" spans="1:4">
      <c r="A4045">
        <v>4043</v>
      </c>
      <c r="B4045">
        <v>11.076712328767123</v>
      </c>
      <c r="C4045" s="91">
        <v>2.7715645652927799E-2</v>
      </c>
      <c r="D4045">
        <v>0.73565190013833281</v>
      </c>
    </row>
    <row r="4046" spans="1:4">
      <c r="A4046">
        <v>4044</v>
      </c>
      <c r="B4046">
        <v>11.079452054794521</v>
      </c>
      <c r="C4046" s="91">
        <v>2.7715924635325427E-2</v>
      </c>
      <c r="D4046">
        <v>0.73559376809718813</v>
      </c>
    </row>
    <row r="4047" spans="1:4">
      <c r="A4047">
        <v>4045</v>
      </c>
      <c r="B4047">
        <v>11.082191780821917</v>
      </c>
      <c r="C4047" s="91">
        <v>2.7716203617723055E-2</v>
      </c>
      <c r="D4047">
        <v>0.73553563952531109</v>
      </c>
    </row>
    <row r="4048" spans="1:4">
      <c r="A4048">
        <v>4046</v>
      </c>
      <c r="B4048">
        <v>11.084931506849315</v>
      </c>
      <c r="C4048" s="91">
        <v>2.7716482600120683E-2</v>
      </c>
      <c r="D4048">
        <v>0.73547751442260512</v>
      </c>
    </row>
    <row r="4049" spans="1:4">
      <c r="A4049">
        <v>4047</v>
      </c>
      <c r="B4049">
        <v>11.087671232876712</v>
      </c>
      <c r="C4049" s="91">
        <v>2.7716761582518311E-2</v>
      </c>
      <c r="D4049">
        <v>0.73541939278897384</v>
      </c>
    </row>
    <row r="4050" spans="1:4">
      <c r="A4050">
        <v>4048</v>
      </c>
      <c r="B4050">
        <v>11.09041095890411</v>
      </c>
      <c r="C4050" s="91">
        <v>2.7717040564915939E-2</v>
      </c>
      <c r="D4050">
        <v>0.73536127462432077</v>
      </c>
    </row>
    <row r="4051" spans="1:4">
      <c r="A4051">
        <v>4049</v>
      </c>
      <c r="B4051">
        <v>11.093150684931507</v>
      </c>
      <c r="C4051" s="91">
        <v>2.7717319547313567E-2</v>
      </c>
      <c r="D4051">
        <v>0.73530315992854955</v>
      </c>
    </row>
    <row r="4052" spans="1:4">
      <c r="A4052">
        <v>4050</v>
      </c>
      <c r="B4052">
        <v>11.095890410958905</v>
      </c>
      <c r="C4052" s="91">
        <v>2.7717598529711195E-2</v>
      </c>
      <c r="D4052">
        <v>0.73524504870156349</v>
      </c>
    </row>
    <row r="4053" spans="1:4">
      <c r="A4053">
        <v>4051</v>
      </c>
      <c r="B4053">
        <v>11.098630136986301</v>
      </c>
      <c r="C4053" s="91">
        <v>2.7717877512108823E-2</v>
      </c>
      <c r="D4053">
        <v>0.73518694094326631</v>
      </c>
    </row>
    <row r="4054" spans="1:4">
      <c r="A4054">
        <v>4052</v>
      </c>
      <c r="B4054">
        <v>11.101369863013698</v>
      </c>
      <c r="C4054" s="91">
        <v>2.771815649450645E-2</v>
      </c>
      <c r="D4054">
        <v>0.73512883665356143</v>
      </c>
    </row>
    <row r="4055" spans="1:4">
      <c r="A4055">
        <v>4053</v>
      </c>
      <c r="B4055">
        <v>11.104109589041096</v>
      </c>
      <c r="C4055" s="91">
        <v>2.7718435476904078E-2</v>
      </c>
      <c r="D4055">
        <v>0.73507073583235238</v>
      </c>
    </row>
    <row r="4056" spans="1:4">
      <c r="A4056">
        <v>4054</v>
      </c>
      <c r="B4056">
        <v>11.106849315068493</v>
      </c>
      <c r="C4056" s="91">
        <v>2.7718714459301706E-2</v>
      </c>
      <c r="D4056">
        <v>0.73501263847954257</v>
      </c>
    </row>
    <row r="4057" spans="1:4">
      <c r="A4057">
        <v>4055</v>
      </c>
      <c r="B4057">
        <v>11.109589041095891</v>
      </c>
      <c r="C4057" s="91">
        <v>2.7718993441699334E-2</v>
      </c>
      <c r="D4057">
        <v>0.73495454459503562</v>
      </c>
    </row>
    <row r="4058" spans="1:4">
      <c r="A4058">
        <v>4056</v>
      </c>
      <c r="B4058">
        <v>11.112328767123287</v>
      </c>
      <c r="C4058" s="91">
        <v>2.7719272424096962E-2</v>
      </c>
      <c r="D4058">
        <v>0.73489645417873495</v>
      </c>
    </row>
    <row r="4059" spans="1:4">
      <c r="A4059">
        <v>4057</v>
      </c>
      <c r="B4059">
        <v>11.115068493150686</v>
      </c>
      <c r="C4059" s="91">
        <v>2.771955140649459E-2</v>
      </c>
      <c r="D4059">
        <v>0.73483836723054397</v>
      </c>
    </row>
    <row r="4060" spans="1:4">
      <c r="A4060">
        <v>4058</v>
      </c>
      <c r="B4060">
        <v>11.117808219178082</v>
      </c>
      <c r="C4060" s="91">
        <v>2.7719830388892218E-2</v>
      </c>
      <c r="D4060">
        <v>0.73478028375036619</v>
      </c>
    </row>
    <row r="4061" spans="1:4">
      <c r="A4061">
        <v>4059</v>
      </c>
      <c r="B4061">
        <v>11.12054794520548</v>
      </c>
      <c r="C4061" s="91">
        <v>2.7720109371289846E-2</v>
      </c>
      <c r="D4061">
        <v>0.73472220373810515</v>
      </c>
    </row>
    <row r="4062" spans="1:4">
      <c r="A4062">
        <v>4060</v>
      </c>
      <c r="B4062">
        <v>11.123287671232877</v>
      </c>
      <c r="C4062" s="91">
        <v>2.7720388353687474E-2</v>
      </c>
      <c r="D4062">
        <v>0.73466412719366425</v>
      </c>
    </row>
    <row r="4063" spans="1:4">
      <c r="A4063">
        <v>4061</v>
      </c>
      <c r="B4063">
        <v>11.126027397260273</v>
      </c>
      <c r="C4063" s="91">
        <v>2.7720667336085102E-2</v>
      </c>
      <c r="D4063">
        <v>0.73460605411694679</v>
      </c>
    </row>
    <row r="4064" spans="1:4">
      <c r="A4064">
        <v>4062</v>
      </c>
      <c r="B4064">
        <v>11.128767123287671</v>
      </c>
      <c r="C4064" s="91">
        <v>2.772094631848273E-2</v>
      </c>
      <c r="D4064">
        <v>0.7345479845078563</v>
      </c>
    </row>
    <row r="4065" spans="1:4">
      <c r="A4065">
        <v>4063</v>
      </c>
      <c r="B4065">
        <v>11.131506849315068</v>
      </c>
      <c r="C4065" s="91">
        <v>2.7721225300880357E-2</v>
      </c>
      <c r="D4065">
        <v>0.73448991836629629</v>
      </c>
    </row>
    <row r="4066" spans="1:4">
      <c r="A4066">
        <v>4064</v>
      </c>
      <c r="B4066">
        <v>11.134246575342466</v>
      </c>
      <c r="C4066" s="91">
        <v>2.7721504283277985E-2</v>
      </c>
      <c r="D4066">
        <v>0.73443185569216995</v>
      </c>
    </row>
    <row r="4067" spans="1:4">
      <c r="A4067">
        <v>4065</v>
      </c>
      <c r="B4067">
        <v>11.136986301369863</v>
      </c>
      <c r="C4067" s="91">
        <v>2.7721783265675613E-2</v>
      </c>
      <c r="D4067">
        <v>0.73437379648538093</v>
      </c>
    </row>
    <row r="4068" spans="1:4">
      <c r="A4068">
        <v>4066</v>
      </c>
      <c r="B4068">
        <v>11.139726027397261</v>
      </c>
      <c r="C4068" s="91">
        <v>2.7722062248073241E-2</v>
      </c>
      <c r="D4068">
        <v>0.7343157407458325</v>
      </c>
    </row>
    <row r="4069" spans="1:4">
      <c r="A4069">
        <v>4067</v>
      </c>
      <c r="B4069">
        <v>11.142465753424657</v>
      </c>
      <c r="C4069" s="91">
        <v>2.7722341230470869E-2</v>
      </c>
      <c r="D4069">
        <v>0.73425768847342798</v>
      </c>
    </row>
    <row r="4070" spans="1:4">
      <c r="A4070">
        <v>4068</v>
      </c>
      <c r="B4070">
        <v>11.145205479452056</v>
      </c>
      <c r="C4070" s="91">
        <v>2.7722620212868497E-2</v>
      </c>
      <c r="D4070">
        <v>0.73419963966807089</v>
      </c>
    </row>
    <row r="4071" spans="1:4">
      <c r="A4071">
        <v>4069</v>
      </c>
      <c r="B4071">
        <v>11.147945205479452</v>
      </c>
      <c r="C4071" s="91">
        <v>2.7722899195266125E-2</v>
      </c>
      <c r="D4071">
        <v>0.73414159432966464</v>
      </c>
    </row>
    <row r="4072" spans="1:4">
      <c r="A4072">
        <v>4070</v>
      </c>
      <c r="B4072">
        <v>11.150684931506849</v>
      </c>
      <c r="C4072" s="91">
        <v>2.7723178177663753E-2</v>
      </c>
      <c r="D4072">
        <v>0.73408355245811241</v>
      </c>
    </row>
    <row r="4073" spans="1:4">
      <c r="A4073">
        <v>4071</v>
      </c>
      <c r="B4073">
        <v>11.153424657534247</v>
      </c>
      <c r="C4073" s="91">
        <v>2.7723457160061381E-2</v>
      </c>
      <c r="D4073">
        <v>0.73402551405331762</v>
      </c>
    </row>
    <row r="4074" spans="1:4">
      <c r="A4074">
        <v>4072</v>
      </c>
      <c r="B4074">
        <v>11.156164383561643</v>
      </c>
      <c r="C4074" s="91">
        <v>2.7723736142459009E-2</v>
      </c>
      <c r="D4074">
        <v>0.73396747911518367</v>
      </c>
    </row>
    <row r="4075" spans="1:4">
      <c r="A4075">
        <v>4073</v>
      </c>
      <c r="B4075">
        <v>11.158904109589042</v>
      </c>
      <c r="C4075" s="91">
        <v>2.7724015124856637E-2</v>
      </c>
      <c r="D4075">
        <v>0.73390944764361377</v>
      </c>
    </row>
    <row r="4076" spans="1:4">
      <c r="A4076">
        <v>4074</v>
      </c>
      <c r="B4076">
        <v>11.161643835616438</v>
      </c>
      <c r="C4076" s="91">
        <v>2.7724294107254265E-2</v>
      </c>
      <c r="D4076">
        <v>0.73385141963851142</v>
      </c>
    </row>
    <row r="4077" spans="1:4">
      <c r="A4077">
        <v>4075</v>
      </c>
      <c r="B4077">
        <v>11.164383561643836</v>
      </c>
      <c r="C4077" s="91">
        <v>2.7724573089651892E-2</v>
      </c>
      <c r="D4077">
        <v>0.73379339509977981</v>
      </c>
    </row>
    <row r="4078" spans="1:4">
      <c r="A4078">
        <v>4076</v>
      </c>
      <c r="B4078">
        <v>11.167123287671233</v>
      </c>
      <c r="C4078" s="91">
        <v>2.772485207204952E-2</v>
      </c>
      <c r="D4078">
        <v>0.73373537402732236</v>
      </c>
    </row>
    <row r="4079" spans="1:4">
      <c r="A4079">
        <v>4077</v>
      </c>
      <c r="B4079">
        <v>11.169863013698631</v>
      </c>
      <c r="C4079" s="91">
        <v>2.7725131054447148E-2</v>
      </c>
      <c r="D4079">
        <v>0.73367735642104226</v>
      </c>
    </row>
    <row r="4080" spans="1:4">
      <c r="A4080">
        <v>4078</v>
      </c>
      <c r="B4080">
        <v>11.172602739726027</v>
      </c>
      <c r="C4080" s="91">
        <v>2.7725410036844776E-2</v>
      </c>
      <c r="D4080">
        <v>0.73361934228084302</v>
      </c>
    </row>
    <row r="4081" spans="1:4">
      <c r="A4081">
        <v>4079</v>
      </c>
      <c r="B4081">
        <v>11.175342465753424</v>
      </c>
      <c r="C4081" s="91">
        <v>2.7725689019242408E-2</v>
      </c>
      <c r="D4081">
        <v>0.73356133160662762</v>
      </c>
    </row>
    <row r="4082" spans="1:4">
      <c r="A4082">
        <v>4080</v>
      </c>
      <c r="B4082">
        <v>11.178082191780822</v>
      </c>
      <c r="C4082" s="91">
        <v>2.7725968001640035E-2</v>
      </c>
      <c r="D4082">
        <v>0.73350332439829957</v>
      </c>
    </row>
    <row r="4083" spans="1:4">
      <c r="A4083">
        <v>4081</v>
      </c>
      <c r="B4083">
        <v>11.180821917808219</v>
      </c>
      <c r="C4083" s="91">
        <v>2.7726246984037663E-2</v>
      </c>
      <c r="D4083">
        <v>0.73344532065576207</v>
      </c>
    </row>
    <row r="4084" spans="1:4">
      <c r="A4084">
        <v>4082</v>
      </c>
      <c r="B4084">
        <v>11.183561643835617</v>
      </c>
      <c r="C4084" s="91">
        <v>2.7726525966435291E-2</v>
      </c>
      <c r="D4084">
        <v>0.73338732037891829</v>
      </c>
    </row>
    <row r="4085" spans="1:4">
      <c r="A4085">
        <v>4083</v>
      </c>
      <c r="B4085">
        <v>11.186301369863013</v>
      </c>
      <c r="C4085" s="91">
        <v>2.7726804948832919E-2</v>
      </c>
      <c r="D4085">
        <v>0.73332932356767166</v>
      </c>
    </row>
    <row r="4086" spans="1:4">
      <c r="A4086">
        <v>4084</v>
      </c>
      <c r="B4086">
        <v>11.189041095890412</v>
      </c>
      <c r="C4086" s="91">
        <v>2.7727083931230547E-2</v>
      </c>
      <c r="D4086">
        <v>0.73327133022192525</v>
      </c>
    </row>
    <row r="4087" spans="1:4">
      <c r="A4087">
        <v>4085</v>
      </c>
      <c r="B4087">
        <v>11.191780821917808</v>
      </c>
      <c r="C4087" s="91">
        <v>2.7727362913628175E-2</v>
      </c>
      <c r="D4087">
        <v>0.73321334034158248</v>
      </c>
    </row>
    <row r="4088" spans="1:4">
      <c r="A4088">
        <v>4086</v>
      </c>
      <c r="B4088">
        <v>11.194520547945206</v>
      </c>
      <c r="C4088" s="91">
        <v>2.7727641896025803E-2</v>
      </c>
      <c r="D4088">
        <v>0.73315535392654652</v>
      </c>
    </row>
    <row r="4089" spans="1:4">
      <c r="A4089">
        <v>4087</v>
      </c>
      <c r="B4089">
        <v>11.197260273972603</v>
      </c>
      <c r="C4089" s="91">
        <v>2.7727920878423431E-2</v>
      </c>
      <c r="D4089">
        <v>0.73309737097672056</v>
      </c>
    </row>
    <row r="4090" spans="1:4">
      <c r="A4090">
        <v>4088</v>
      </c>
      <c r="B4090">
        <v>11.2</v>
      </c>
      <c r="C4090" s="91">
        <v>2.7728199860821059E-2</v>
      </c>
      <c r="D4090">
        <v>0.73303939149200781</v>
      </c>
    </row>
    <row r="4091" spans="1:4">
      <c r="A4091">
        <v>4089</v>
      </c>
      <c r="B4091">
        <v>11.202739726027398</v>
      </c>
      <c r="C4091" s="91">
        <v>2.7728478843218687E-2</v>
      </c>
      <c r="D4091">
        <v>0.73298141547231144</v>
      </c>
    </row>
    <row r="4092" spans="1:4">
      <c r="A4092">
        <v>4090</v>
      </c>
      <c r="B4092">
        <v>11.205479452054794</v>
      </c>
      <c r="C4092" s="91">
        <v>2.7728757825616315E-2</v>
      </c>
      <c r="D4092">
        <v>0.73292344291753475</v>
      </c>
    </row>
    <row r="4093" spans="1:4">
      <c r="A4093">
        <v>4091</v>
      </c>
      <c r="B4093">
        <v>11.208219178082192</v>
      </c>
      <c r="C4093" s="91">
        <v>2.7729036808013943E-2</v>
      </c>
      <c r="D4093">
        <v>0.73286547382758072</v>
      </c>
    </row>
    <row r="4094" spans="1:4">
      <c r="A4094">
        <v>4092</v>
      </c>
      <c r="B4094">
        <v>11.210958904109589</v>
      </c>
      <c r="C4094" s="91">
        <v>2.772931579041157E-2</v>
      </c>
      <c r="D4094">
        <v>0.73280750820235285</v>
      </c>
    </row>
    <row r="4095" spans="1:4">
      <c r="A4095">
        <v>4093</v>
      </c>
      <c r="B4095">
        <v>11.213698630136987</v>
      </c>
      <c r="C4095" s="91">
        <v>2.7729594772809198E-2</v>
      </c>
      <c r="D4095">
        <v>0.73274954604175413</v>
      </c>
    </row>
    <row r="4096" spans="1:4">
      <c r="A4096">
        <v>4094</v>
      </c>
      <c r="B4096">
        <v>11.216438356164383</v>
      </c>
      <c r="C4096" s="91">
        <v>2.7729873755206826E-2</v>
      </c>
      <c r="D4096">
        <v>0.73269158734568762</v>
      </c>
    </row>
    <row r="4097" spans="1:4">
      <c r="A4097">
        <v>4095</v>
      </c>
      <c r="B4097">
        <v>11.219178082191782</v>
      </c>
      <c r="C4097" s="91">
        <v>2.7730152737604454E-2</v>
      </c>
      <c r="D4097">
        <v>0.73263363211405674</v>
      </c>
    </row>
    <row r="4098" spans="1:4">
      <c r="A4098">
        <v>4096</v>
      </c>
      <c r="B4098">
        <v>11.221917808219178</v>
      </c>
      <c r="C4098" s="91">
        <v>2.7730431720002082E-2</v>
      </c>
      <c r="D4098">
        <v>0.73257568034676446</v>
      </c>
    </row>
    <row r="4099" spans="1:4">
      <c r="A4099">
        <v>4097</v>
      </c>
      <c r="B4099">
        <v>11.224657534246575</v>
      </c>
      <c r="C4099" s="91">
        <v>2.773071070239971E-2</v>
      </c>
      <c r="D4099">
        <v>0.73251773204371395</v>
      </c>
    </row>
    <row r="4100" spans="1:4">
      <c r="A4100">
        <v>4098</v>
      </c>
      <c r="B4100">
        <v>11.227397260273973</v>
      </c>
      <c r="C4100" s="91">
        <v>2.7730989684797338E-2</v>
      </c>
      <c r="D4100">
        <v>0.7324597872048082</v>
      </c>
    </row>
    <row r="4101" spans="1:4">
      <c r="A4101">
        <v>4099</v>
      </c>
      <c r="B4101">
        <v>11.230136986301369</v>
      </c>
      <c r="C4101" s="91">
        <v>2.7731268667194966E-2</v>
      </c>
      <c r="D4101">
        <v>0.73240184582995072</v>
      </c>
    </row>
    <row r="4102" spans="1:4">
      <c r="A4102">
        <v>4100</v>
      </c>
      <c r="B4102">
        <v>11.232876712328768</v>
      </c>
      <c r="C4102" s="91">
        <v>2.7731547649592594E-2</v>
      </c>
      <c r="D4102">
        <v>0.73234390791904425</v>
      </c>
    </row>
    <row r="4103" spans="1:4">
      <c r="A4103">
        <v>4101</v>
      </c>
      <c r="B4103">
        <v>11.235616438356164</v>
      </c>
      <c r="C4103" s="91">
        <v>2.7731826631990222E-2</v>
      </c>
      <c r="D4103">
        <v>0.73228597347199209</v>
      </c>
    </row>
    <row r="4104" spans="1:4">
      <c r="A4104">
        <v>4102</v>
      </c>
      <c r="B4104">
        <v>11.238356164383562</v>
      </c>
      <c r="C4104" s="91">
        <v>2.773210561438785E-2</v>
      </c>
      <c r="D4104">
        <v>0.73222804248869722</v>
      </c>
    </row>
    <row r="4105" spans="1:4">
      <c r="A4105">
        <v>4103</v>
      </c>
      <c r="B4105">
        <v>11.241095890410959</v>
      </c>
      <c r="C4105" s="91">
        <v>2.7732384596785477E-2</v>
      </c>
      <c r="D4105">
        <v>0.73217011496906281</v>
      </c>
    </row>
    <row r="4106" spans="1:4">
      <c r="A4106">
        <v>4104</v>
      </c>
      <c r="B4106">
        <v>11.243835616438357</v>
      </c>
      <c r="C4106" s="91">
        <v>2.7732663579183105E-2</v>
      </c>
      <c r="D4106">
        <v>0.73211219091299196</v>
      </c>
    </row>
    <row r="4107" spans="1:4">
      <c r="A4107">
        <v>4105</v>
      </c>
      <c r="B4107">
        <v>11.246575342465754</v>
      </c>
      <c r="C4107" s="91">
        <v>2.7732942561580733E-2</v>
      </c>
      <c r="D4107">
        <v>0.73205427032038772</v>
      </c>
    </row>
    <row r="4108" spans="1:4">
      <c r="A4108">
        <v>4106</v>
      </c>
      <c r="B4108">
        <v>11.24931506849315</v>
      </c>
      <c r="C4108" s="91">
        <v>2.7733221543978361E-2</v>
      </c>
      <c r="D4108">
        <v>0.73199635319115308</v>
      </c>
    </row>
    <row r="4109" spans="1:4">
      <c r="A4109">
        <v>4107</v>
      </c>
      <c r="B4109">
        <v>11.252054794520548</v>
      </c>
      <c r="C4109" s="91">
        <v>2.7733500526375989E-2</v>
      </c>
      <c r="D4109">
        <v>0.73193843952519122</v>
      </c>
    </row>
    <row r="4110" spans="1:4">
      <c r="A4110">
        <v>4108</v>
      </c>
      <c r="B4110">
        <v>11.254794520547945</v>
      </c>
      <c r="C4110" s="91">
        <v>2.7733779508773617E-2</v>
      </c>
      <c r="D4110">
        <v>0.7318805293224051</v>
      </c>
    </row>
    <row r="4111" spans="1:4">
      <c r="A4111">
        <v>4109</v>
      </c>
      <c r="B4111">
        <v>11.257534246575343</v>
      </c>
      <c r="C4111" s="91">
        <v>2.7734058491171245E-2</v>
      </c>
      <c r="D4111">
        <v>0.73182262258269781</v>
      </c>
    </row>
    <row r="4112" spans="1:4">
      <c r="A4112">
        <v>4110</v>
      </c>
      <c r="B4112">
        <v>11.260273972602739</v>
      </c>
      <c r="C4112" s="91">
        <v>2.7734337473568873E-2</v>
      </c>
      <c r="D4112">
        <v>0.73176471930597242</v>
      </c>
    </row>
    <row r="4113" spans="1:4">
      <c r="A4113">
        <v>4111</v>
      </c>
      <c r="B4113">
        <v>11.263013698630138</v>
      </c>
      <c r="C4113" s="91">
        <v>2.7734616455966501E-2</v>
      </c>
      <c r="D4113">
        <v>0.73170681949213179</v>
      </c>
    </row>
    <row r="4114" spans="1:4">
      <c r="A4114">
        <v>4112</v>
      </c>
      <c r="B4114">
        <v>11.265753424657534</v>
      </c>
      <c r="C4114" s="91">
        <v>2.7734895438364129E-2</v>
      </c>
      <c r="D4114">
        <v>0.7316489231410791</v>
      </c>
    </row>
    <row r="4115" spans="1:4">
      <c r="A4115">
        <v>4113</v>
      </c>
      <c r="B4115">
        <v>11.268493150684931</v>
      </c>
      <c r="C4115" s="91">
        <v>2.7735174420761757E-2</v>
      </c>
      <c r="D4115">
        <v>0.73159103025271732</v>
      </c>
    </row>
    <row r="4116" spans="1:4">
      <c r="A4116">
        <v>4114</v>
      </c>
      <c r="B4116">
        <v>11.271232876712329</v>
      </c>
      <c r="C4116" s="91">
        <v>2.7735453403159385E-2</v>
      </c>
      <c r="D4116">
        <v>0.73153314082694942</v>
      </c>
    </row>
    <row r="4117" spans="1:4">
      <c r="A4117">
        <v>4115</v>
      </c>
      <c r="B4117">
        <v>11.273972602739725</v>
      </c>
      <c r="C4117" s="91">
        <v>2.7735732385557012E-2</v>
      </c>
      <c r="D4117">
        <v>0.73147525486367848</v>
      </c>
    </row>
    <row r="4118" spans="1:4">
      <c r="A4118">
        <v>4116</v>
      </c>
      <c r="B4118">
        <v>11.276712328767124</v>
      </c>
      <c r="C4118" s="91">
        <v>2.773601136795464E-2</v>
      </c>
      <c r="D4118">
        <v>0.73141737236280735</v>
      </c>
    </row>
    <row r="4119" spans="1:4">
      <c r="A4119">
        <v>4117</v>
      </c>
      <c r="B4119">
        <v>11.27945205479452</v>
      </c>
      <c r="C4119" s="91">
        <v>2.7736290350352268E-2</v>
      </c>
      <c r="D4119">
        <v>0.73135949332423911</v>
      </c>
    </row>
    <row r="4120" spans="1:4">
      <c r="A4120">
        <v>4118</v>
      </c>
      <c r="B4120">
        <v>11.282191780821918</v>
      </c>
      <c r="C4120" s="91">
        <v>2.7736569332749896E-2</v>
      </c>
      <c r="D4120">
        <v>0.73130161774787661</v>
      </c>
    </row>
    <row r="4121" spans="1:4">
      <c r="A4121">
        <v>4119</v>
      </c>
      <c r="B4121">
        <v>11.284931506849315</v>
      </c>
      <c r="C4121" s="91">
        <v>2.7736848315147524E-2</v>
      </c>
      <c r="D4121">
        <v>0.73124374563362304</v>
      </c>
    </row>
    <row r="4122" spans="1:4">
      <c r="A4122">
        <v>4120</v>
      </c>
      <c r="B4122">
        <v>11.287671232876713</v>
      </c>
      <c r="C4122" s="91">
        <v>2.7737127297545152E-2</v>
      </c>
      <c r="D4122">
        <v>0.73118587698138104</v>
      </c>
    </row>
    <row r="4123" spans="1:4">
      <c r="A4123">
        <v>4121</v>
      </c>
      <c r="B4123">
        <v>11.29041095890411</v>
      </c>
      <c r="C4123" s="91">
        <v>2.773740627994278E-2</v>
      </c>
      <c r="D4123">
        <v>0.7311280117910538</v>
      </c>
    </row>
    <row r="4124" spans="1:4">
      <c r="A4124">
        <v>4122</v>
      </c>
      <c r="B4124">
        <v>11.293150684931506</v>
      </c>
      <c r="C4124" s="91">
        <v>2.7737685262340408E-2</v>
      </c>
      <c r="D4124">
        <v>0.73107015006254417</v>
      </c>
    </row>
    <row r="4125" spans="1:4">
      <c r="A4125">
        <v>4123</v>
      </c>
      <c r="B4125">
        <v>11.295890410958904</v>
      </c>
      <c r="C4125" s="91">
        <v>2.7737964244738036E-2</v>
      </c>
      <c r="D4125">
        <v>0.731012291795755</v>
      </c>
    </row>
    <row r="4126" spans="1:4">
      <c r="A4126">
        <v>4124</v>
      </c>
      <c r="B4126">
        <v>11.298630136986301</v>
      </c>
      <c r="C4126" s="91">
        <v>2.7738243227135664E-2</v>
      </c>
      <c r="D4126">
        <v>0.73095443699058926</v>
      </c>
    </row>
    <row r="4127" spans="1:4">
      <c r="A4127">
        <v>4125</v>
      </c>
      <c r="B4127">
        <v>11.301369863013699</v>
      </c>
      <c r="C4127" s="91">
        <v>2.7738522209533292E-2</v>
      </c>
      <c r="D4127">
        <v>0.73089658564694993</v>
      </c>
    </row>
    <row r="4128" spans="1:4">
      <c r="A4128">
        <v>4126</v>
      </c>
      <c r="B4128">
        <v>11.304109589041095</v>
      </c>
      <c r="C4128" s="91">
        <v>2.773880119193092E-2</v>
      </c>
      <c r="D4128">
        <v>0.73083873776473995</v>
      </c>
    </row>
    <row r="4129" spans="1:4">
      <c r="A4129">
        <v>4127</v>
      </c>
      <c r="B4129">
        <v>11.306849315068494</v>
      </c>
      <c r="C4129" s="91">
        <v>2.7739080174328547E-2</v>
      </c>
      <c r="D4129">
        <v>0.73078089334386198</v>
      </c>
    </row>
    <row r="4130" spans="1:4">
      <c r="A4130">
        <v>4128</v>
      </c>
      <c r="B4130">
        <v>11.30958904109589</v>
      </c>
      <c r="C4130" s="91">
        <v>2.7739359156726175E-2</v>
      </c>
      <c r="D4130">
        <v>0.7307230523842192</v>
      </c>
    </row>
    <row r="4131" spans="1:4">
      <c r="A4131">
        <v>4129</v>
      </c>
      <c r="B4131">
        <v>11.312328767123288</v>
      </c>
      <c r="C4131" s="91">
        <v>2.7739638139123803E-2</v>
      </c>
      <c r="D4131">
        <v>0.73066521488571423</v>
      </c>
    </row>
    <row r="4132" spans="1:4">
      <c r="A4132">
        <v>4130</v>
      </c>
      <c r="B4132">
        <v>11.315068493150685</v>
      </c>
      <c r="C4132" s="91">
        <v>2.7739917121521431E-2</v>
      </c>
      <c r="D4132">
        <v>0.73060738084825017</v>
      </c>
    </row>
    <row r="4133" spans="1:4">
      <c r="A4133">
        <v>4131</v>
      </c>
      <c r="B4133">
        <v>11.317808219178081</v>
      </c>
      <c r="C4133" s="91">
        <v>2.7740196103919059E-2</v>
      </c>
      <c r="D4133">
        <v>0.73054955027172963</v>
      </c>
    </row>
    <row r="4134" spans="1:4">
      <c r="A4134">
        <v>4132</v>
      </c>
      <c r="B4134">
        <v>11.32054794520548</v>
      </c>
      <c r="C4134" s="91">
        <v>2.7740475086316687E-2</v>
      </c>
      <c r="D4134">
        <v>0.73049172315605559</v>
      </c>
    </row>
    <row r="4135" spans="1:4">
      <c r="A4135">
        <v>4133</v>
      </c>
      <c r="B4135">
        <v>11.323287671232876</v>
      </c>
      <c r="C4135" s="91">
        <v>2.7740754068714315E-2</v>
      </c>
      <c r="D4135">
        <v>0.73043389950113102</v>
      </c>
    </row>
    <row r="4136" spans="1:4">
      <c r="A4136">
        <v>4134</v>
      </c>
      <c r="B4136">
        <v>11.326027397260274</v>
      </c>
      <c r="C4136" s="91">
        <v>2.7741033051111943E-2</v>
      </c>
      <c r="D4136">
        <v>0.73037607930685855</v>
      </c>
    </row>
    <row r="4137" spans="1:4">
      <c r="A4137">
        <v>4135</v>
      </c>
      <c r="B4137">
        <v>11.328767123287671</v>
      </c>
      <c r="C4137" s="91">
        <v>2.7741312033509571E-2</v>
      </c>
      <c r="D4137">
        <v>0.73031826257314114</v>
      </c>
    </row>
    <row r="4138" spans="1:4">
      <c r="A4138">
        <v>4136</v>
      </c>
      <c r="B4138">
        <v>11.331506849315069</v>
      </c>
      <c r="C4138" s="91">
        <v>2.7741591015907199E-2</v>
      </c>
      <c r="D4138">
        <v>0.73026044929988143</v>
      </c>
    </row>
    <row r="4139" spans="1:4">
      <c r="A4139">
        <v>4137</v>
      </c>
      <c r="B4139">
        <v>11.334246575342465</v>
      </c>
      <c r="C4139" s="91">
        <v>2.7741869998304827E-2</v>
      </c>
      <c r="D4139">
        <v>0.7302026394869825</v>
      </c>
    </row>
    <row r="4140" spans="1:4">
      <c r="A4140">
        <v>4138</v>
      </c>
      <c r="B4140">
        <v>11.336986301369864</v>
      </c>
      <c r="C4140" s="91">
        <v>2.7742148980702454E-2</v>
      </c>
      <c r="D4140">
        <v>0.73014483313434708</v>
      </c>
    </row>
    <row r="4141" spans="1:4">
      <c r="A4141">
        <v>4139</v>
      </c>
      <c r="B4141">
        <v>11.33972602739726</v>
      </c>
      <c r="C4141" s="91">
        <v>2.7742427963100082E-2</v>
      </c>
      <c r="D4141">
        <v>0.73008703024187782</v>
      </c>
    </row>
    <row r="4142" spans="1:4">
      <c r="A4142">
        <v>4140</v>
      </c>
      <c r="B4142">
        <v>11.342465753424657</v>
      </c>
      <c r="C4142" s="91">
        <v>2.774270694549771E-2</v>
      </c>
      <c r="D4142">
        <v>0.73002923080947757</v>
      </c>
    </row>
    <row r="4143" spans="1:4">
      <c r="A4143">
        <v>4141</v>
      </c>
      <c r="B4143">
        <v>11.345205479452055</v>
      </c>
      <c r="C4143" s="91">
        <v>2.7742985927895338E-2</v>
      </c>
      <c r="D4143">
        <v>0.72997143483704907</v>
      </c>
    </row>
    <row r="4144" spans="1:4">
      <c r="A4144">
        <v>4142</v>
      </c>
      <c r="B4144">
        <v>11.347945205479451</v>
      </c>
      <c r="C4144" s="91">
        <v>2.7743264910292966E-2</v>
      </c>
      <c r="D4144">
        <v>0.72991364232449529</v>
      </c>
    </row>
    <row r="4145" spans="1:4">
      <c r="A4145">
        <v>4143</v>
      </c>
      <c r="B4145">
        <v>11.35068493150685</v>
      </c>
      <c r="C4145" s="91">
        <v>2.7743543892690594E-2</v>
      </c>
      <c r="D4145">
        <v>0.72985585327171876</v>
      </c>
    </row>
    <row r="4146" spans="1:4">
      <c r="A4146">
        <v>4144</v>
      </c>
      <c r="B4146">
        <v>11.353424657534246</v>
      </c>
      <c r="C4146" s="91">
        <v>2.7743822875088222E-2</v>
      </c>
      <c r="D4146">
        <v>0.72979806767862243</v>
      </c>
    </row>
    <row r="4147" spans="1:4">
      <c r="A4147">
        <v>4145</v>
      </c>
      <c r="B4147">
        <v>11.356164383561644</v>
      </c>
      <c r="C4147" s="91">
        <v>2.774410185748585E-2</v>
      </c>
      <c r="D4147">
        <v>0.72974028554510884</v>
      </c>
    </row>
    <row r="4148" spans="1:4">
      <c r="A4148">
        <v>4146</v>
      </c>
      <c r="B4148">
        <v>11.358904109589041</v>
      </c>
      <c r="C4148" s="91">
        <v>2.7744380839883478E-2</v>
      </c>
      <c r="D4148">
        <v>0.72968250687108094</v>
      </c>
    </row>
    <row r="4149" spans="1:4">
      <c r="A4149">
        <v>4147</v>
      </c>
      <c r="B4149">
        <v>11.361643835616439</v>
      </c>
      <c r="C4149" s="91">
        <v>2.7744659822281106E-2</v>
      </c>
      <c r="D4149">
        <v>0.72962473165644126</v>
      </c>
    </row>
    <row r="4150" spans="1:4">
      <c r="A4150">
        <v>4148</v>
      </c>
      <c r="B4150">
        <v>11.364383561643836</v>
      </c>
      <c r="C4150" s="91">
        <v>2.7744938804678734E-2</v>
      </c>
      <c r="D4150">
        <v>0.72956695990109266</v>
      </c>
    </row>
    <row r="4151" spans="1:4">
      <c r="A4151">
        <v>4149</v>
      </c>
      <c r="B4151">
        <v>11.367123287671232</v>
      </c>
      <c r="C4151" s="91">
        <v>2.7745217787076362E-2</v>
      </c>
      <c r="D4151">
        <v>0.72950919160493788</v>
      </c>
    </row>
    <row r="4152" spans="1:4">
      <c r="A4152">
        <v>4150</v>
      </c>
      <c r="B4152">
        <v>11.36986301369863</v>
      </c>
      <c r="C4152" s="91">
        <v>2.7745496769473989E-2</v>
      </c>
      <c r="D4152">
        <v>0.72945142676787944</v>
      </c>
    </row>
    <row r="4153" spans="1:4">
      <c r="A4153">
        <v>4151</v>
      </c>
      <c r="B4153">
        <v>11.372602739726027</v>
      </c>
      <c r="C4153" s="91">
        <v>2.7745775751871617E-2</v>
      </c>
      <c r="D4153">
        <v>0.7293936653898202</v>
      </c>
    </row>
    <row r="4154" spans="1:4">
      <c r="A4154">
        <v>4152</v>
      </c>
      <c r="B4154">
        <v>11.375342465753425</v>
      </c>
      <c r="C4154" s="91">
        <v>2.7746054734269245E-2</v>
      </c>
      <c r="D4154">
        <v>0.72933590747066279</v>
      </c>
    </row>
    <row r="4155" spans="1:4">
      <c r="A4155">
        <v>4153</v>
      </c>
      <c r="B4155">
        <v>11.378082191780821</v>
      </c>
      <c r="C4155" s="91">
        <v>2.7746333716666873E-2</v>
      </c>
      <c r="D4155">
        <v>0.72927815301030996</v>
      </c>
    </row>
    <row r="4156" spans="1:4">
      <c r="A4156">
        <v>4154</v>
      </c>
      <c r="B4156">
        <v>11.38082191780822</v>
      </c>
      <c r="C4156" s="91">
        <v>2.7746612699064501E-2</v>
      </c>
      <c r="D4156">
        <v>0.72922040200866434</v>
      </c>
    </row>
    <row r="4157" spans="1:4">
      <c r="A4157">
        <v>4155</v>
      </c>
      <c r="B4157">
        <v>11.383561643835616</v>
      </c>
      <c r="C4157" s="91">
        <v>2.7746891681462129E-2</v>
      </c>
      <c r="D4157">
        <v>0.72916265446562845</v>
      </c>
    </row>
    <row r="4158" spans="1:4">
      <c r="A4158">
        <v>4156</v>
      </c>
      <c r="B4158">
        <v>11.386301369863014</v>
      </c>
      <c r="C4158" s="91">
        <v>2.7747170663859757E-2</v>
      </c>
      <c r="D4158">
        <v>0.72910491038110525</v>
      </c>
    </row>
    <row r="4159" spans="1:4">
      <c r="A4159">
        <v>4157</v>
      </c>
      <c r="B4159">
        <v>11.389041095890411</v>
      </c>
      <c r="C4159" s="91">
        <v>2.7747449646257385E-2</v>
      </c>
      <c r="D4159">
        <v>0.72904716975499717</v>
      </c>
    </row>
    <row r="4160" spans="1:4">
      <c r="A4160">
        <v>4158</v>
      </c>
      <c r="B4160">
        <v>11.391780821917807</v>
      </c>
      <c r="C4160" s="91">
        <v>2.7747728628655013E-2</v>
      </c>
      <c r="D4160">
        <v>0.72898943258720683</v>
      </c>
    </row>
    <row r="4161" spans="1:4">
      <c r="A4161">
        <v>4159</v>
      </c>
      <c r="B4161">
        <v>11.394520547945206</v>
      </c>
      <c r="C4161" s="91">
        <v>2.7748007611052641E-2</v>
      </c>
      <c r="D4161">
        <v>0.72893169887763698</v>
      </c>
    </row>
    <row r="4162" spans="1:4">
      <c r="A4162">
        <v>4160</v>
      </c>
      <c r="B4162">
        <v>11.397260273972602</v>
      </c>
      <c r="C4162" s="91">
        <v>2.7748286593450269E-2</v>
      </c>
      <c r="D4162">
        <v>0.72887396862619025</v>
      </c>
    </row>
    <row r="4163" spans="1:4">
      <c r="A4163">
        <v>4161</v>
      </c>
      <c r="B4163">
        <v>11.4</v>
      </c>
      <c r="C4163" s="91">
        <v>2.7748565575847896E-2</v>
      </c>
      <c r="D4163">
        <v>0.72881624183276905</v>
      </c>
    </row>
    <row r="4164" spans="1:4">
      <c r="A4164">
        <v>4162</v>
      </c>
      <c r="B4164">
        <v>11.402739726027397</v>
      </c>
      <c r="C4164" s="91">
        <v>2.7748844558245524E-2</v>
      </c>
      <c r="D4164">
        <v>0.72875851849727635</v>
      </c>
    </row>
    <row r="4165" spans="1:4">
      <c r="A4165">
        <v>4163</v>
      </c>
      <c r="B4165">
        <v>11.405479452054795</v>
      </c>
      <c r="C4165" s="91">
        <v>2.7749123540643152E-2</v>
      </c>
      <c r="D4165">
        <v>0.72870079861961445</v>
      </c>
    </row>
    <row r="4166" spans="1:4">
      <c r="A4166">
        <v>4164</v>
      </c>
      <c r="B4166">
        <v>11.408219178082192</v>
      </c>
      <c r="C4166" s="91">
        <v>2.774940252304078E-2</v>
      </c>
      <c r="D4166">
        <v>0.72864308219968599</v>
      </c>
    </row>
    <row r="4167" spans="1:4">
      <c r="A4167">
        <v>4165</v>
      </c>
      <c r="B4167">
        <v>11.41095890410959</v>
      </c>
      <c r="C4167" s="91">
        <v>2.7749681505438408E-2</v>
      </c>
      <c r="D4167">
        <v>0.72858536923739359</v>
      </c>
    </row>
    <row r="4168" spans="1:4">
      <c r="A4168">
        <v>4166</v>
      </c>
      <c r="B4168">
        <v>11.413698630136986</v>
      </c>
      <c r="C4168" s="91">
        <v>2.7749960487836036E-2</v>
      </c>
      <c r="D4168">
        <v>0.72852765973263989</v>
      </c>
    </row>
    <row r="4169" spans="1:4">
      <c r="A4169">
        <v>4167</v>
      </c>
      <c r="B4169">
        <v>11.416438356164383</v>
      </c>
      <c r="C4169" s="91">
        <v>2.7750239470233664E-2</v>
      </c>
      <c r="D4169">
        <v>0.72846995368532741</v>
      </c>
    </row>
    <row r="4170" spans="1:4">
      <c r="A4170">
        <v>4168</v>
      </c>
      <c r="B4170">
        <v>11.419178082191781</v>
      </c>
      <c r="C4170" s="91">
        <v>2.7750518452631292E-2</v>
      </c>
      <c r="D4170">
        <v>0.72841225109535868</v>
      </c>
    </row>
    <row r="4171" spans="1:4">
      <c r="A4171">
        <v>4169</v>
      </c>
      <c r="B4171">
        <v>11.421917808219177</v>
      </c>
      <c r="C4171" s="91">
        <v>2.775079743502892E-2</v>
      </c>
      <c r="D4171">
        <v>0.72835455196263632</v>
      </c>
    </row>
    <row r="4172" spans="1:4">
      <c r="A4172">
        <v>4170</v>
      </c>
      <c r="B4172">
        <v>11.424657534246576</v>
      </c>
      <c r="C4172" s="91">
        <v>2.7751076417426548E-2</v>
      </c>
      <c r="D4172">
        <v>0.72829685628706264</v>
      </c>
    </row>
    <row r="4173" spans="1:4">
      <c r="A4173">
        <v>4171</v>
      </c>
      <c r="B4173">
        <v>11.427397260273972</v>
      </c>
      <c r="C4173" s="91">
        <v>2.7751355399824176E-2</v>
      </c>
      <c r="D4173">
        <v>0.7282391640685405</v>
      </c>
    </row>
    <row r="4174" spans="1:4">
      <c r="A4174">
        <v>4172</v>
      </c>
      <c r="B4174">
        <v>11.43013698630137</v>
      </c>
      <c r="C4174" s="91">
        <v>2.7751634382221804E-2</v>
      </c>
      <c r="D4174">
        <v>0.7281814753069723</v>
      </c>
    </row>
    <row r="4175" spans="1:4">
      <c r="A4175">
        <v>4173</v>
      </c>
      <c r="B4175">
        <v>11.432876712328767</v>
      </c>
      <c r="C4175" s="91">
        <v>2.7751913364619431E-2</v>
      </c>
      <c r="D4175">
        <v>0.72812379000226046</v>
      </c>
    </row>
    <row r="4176" spans="1:4">
      <c r="A4176">
        <v>4174</v>
      </c>
      <c r="B4176">
        <v>11.435616438356165</v>
      </c>
      <c r="C4176" s="91">
        <v>2.7752192347017059E-2</v>
      </c>
      <c r="D4176">
        <v>0.72806610815430761</v>
      </c>
    </row>
    <row r="4177" spans="1:4">
      <c r="A4177">
        <v>4175</v>
      </c>
      <c r="B4177">
        <v>11.438356164383562</v>
      </c>
      <c r="C4177" s="91">
        <v>2.7752471329414687E-2</v>
      </c>
      <c r="D4177">
        <v>0.72800842976301638</v>
      </c>
    </row>
    <row r="4178" spans="1:4">
      <c r="A4178">
        <v>4176</v>
      </c>
      <c r="B4178">
        <v>11.441095890410958</v>
      </c>
      <c r="C4178" s="91">
        <v>2.7752750311812315E-2</v>
      </c>
      <c r="D4178">
        <v>0.72795075482828886</v>
      </c>
    </row>
    <row r="4179" spans="1:4">
      <c r="A4179">
        <v>4177</v>
      </c>
      <c r="B4179">
        <v>11.443835616438356</v>
      </c>
      <c r="C4179" s="91">
        <v>2.7753029294209943E-2</v>
      </c>
      <c r="D4179">
        <v>0.72789308335002789</v>
      </c>
    </row>
    <row r="4180" spans="1:4">
      <c r="A4180">
        <v>4178</v>
      </c>
      <c r="B4180">
        <v>11.446575342465753</v>
      </c>
      <c r="C4180" s="91">
        <v>2.7753308276607571E-2</v>
      </c>
      <c r="D4180">
        <v>0.72783541532813578</v>
      </c>
    </row>
    <row r="4181" spans="1:4">
      <c r="A4181">
        <v>4179</v>
      </c>
      <c r="B4181">
        <v>11.449315068493151</v>
      </c>
      <c r="C4181" s="91">
        <v>2.7753587259005199E-2</v>
      </c>
      <c r="D4181">
        <v>0.72777775076251516</v>
      </c>
    </row>
    <row r="4182" spans="1:4">
      <c r="A4182">
        <v>4180</v>
      </c>
      <c r="B4182">
        <v>11.452054794520548</v>
      </c>
      <c r="C4182" s="91">
        <v>2.7753866241402827E-2</v>
      </c>
      <c r="D4182">
        <v>0.72772008965306834</v>
      </c>
    </row>
    <row r="4183" spans="1:4">
      <c r="A4183">
        <v>4181</v>
      </c>
      <c r="B4183">
        <v>11.454794520547946</v>
      </c>
      <c r="C4183" s="91">
        <v>2.7754145223800455E-2</v>
      </c>
      <c r="D4183">
        <v>0.72766243199969771</v>
      </c>
    </row>
    <row r="4184" spans="1:4">
      <c r="A4184">
        <v>4182</v>
      </c>
      <c r="B4184">
        <v>11.457534246575342</v>
      </c>
      <c r="C4184" s="91">
        <v>2.7754424206198083E-2</v>
      </c>
      <c r="D4184">
        <v>0.72760477780230592</v>
      </c>
    </row>
    <row r="4185" spans="1:4">
      <c r="A4185">
        <v>4183</v>
      </c>
      <c r="B4185">
        <v>11.46027397260274</v>
      </c>
      <c r="C4185" s="91">
        <v>2.7754703188595711E-2</v>
      </c>
      <c r="D4185">
        <v>0.72754712706079527</v>
      </c>
    </row>
    <row r="4186" spans="1:4">
      <c r="A4186">
        <v>4184</v>
      </c>
      <c r="B4186">
        <v>11.463013698630137</v>
      </c>
      <c r="C4186" s="91">
        <v>2.7754982170993339E-2</v>
      </c>
      <c r="D4186">
        <v>0.72748947977506828</v>
      </c>
    </row>
    <row r="4187" spans="1:4">
      <c r="A4187">
        <v>4185</v>
      </c>
      <c r="B4187">
        <v>11.465753424657533</v>
      </c>
      <c r="C4187" s="91">
        <v>2.7755261153390966E-2</v>
      </c>
      <c r="D4187">
        <v>0.72743183594502725</v>
      </c>
    </row>
    <row r="4188" spans="1:4">
      <c r="A4188">
        <v>4186</v>
      </c>
      <c r="B4188">
        <v>11.468493150684932</v>
      </c>
      <c r="C4188" s="91">
        <v>2.7755540135788594E-2</v>
      </c>
      <c r="D4188">
        <v>0.7273741955705747</v>
      </c>
    </row>
    <row r="4189" spans="1:4">
      <c r="A4189">
        <v>4187</v>
      </c>
      <c r="B4189">
        <v>11.471232876712328</v>
      </c>
      <c r="C4189" s="91">
        <v>2.7755819118186222E-2</v>
      </c>
      <c r="D4189">
        <v>0.72731655865161304</v>
      </c>
    </row>
    <row r="4190" spans="1:4">
      <c r="A4190">
        <v>4188</v>
      </c>
      <c r="B4190">
        <v>11.473972602739726</v>
      </c>
      <c r="C4190" s="91">
        <v>2.775609810058385E-2</v>
      </c>
      <c r="D4190">
        <v>0.72725892518804458</v>
      </c>
    </row>
    <row r="4191" spans="1:4">
      <c r="A4191">
        <v>4189</v>
      </c>
      <c r="B4191">
        <v>11.476712328767123</v>
      </c>
      <c r="C4191" s="91">
        <v>2.7756377082981478E-2</v>
      </c>
      <c r="D4191">
        <v>0.72720129517977183</v>
      </c>
    </row>
    <row r="4192" spans="1:4">
      <c r="A4192">
        <v>4190</v>
      </c>
      <c r="B4192">
        <v>11.479452054794521</v>
      </c>
      <c r="C4192" s="91">
        <v>2.7756656065379106E-2</v>
      </c>
      <c r="D4192">
        <v>0.72714366862669699</v>
      </c>
    </row>
    <row r="4193" spans="1:4">
      <c r="A4193">
        <v>4191</v>
      </c>
      <c r="B4193">
        <v>11.482191780821918</v>
      </c>
      <c r="C4193" s="91">
        <v>2.7756935047776734E-2</v>
      </c>
      <c r="D4193">
        <v>0.72708604552872258</v>
      </c>
    </row>
    <row r="4194" spans="1:4">
      <c r="A4194">
        <v>4192</v>
      </c>
      <c r="B4194">
        <v>11.484931506849316</v>
      </c>
      <c r="C4194" s="91">
        <v>2.7757214030174362E-2</v>
      </c>
      <c r="D4194">
        <v>0.7270284258857509</v>
      </c>
    </row>
    <row r="4195" spans="1:4">
      <c r="A4195">
        <v>4193</v>
      </c>
      <c r="B4195">
        <v>11.487671232876712</v>
      </c>
      <c r="C4195" s="91">
        <v>2.775749301257199E-2</v>
      </c>
      <c r="D4195">
        <v>0.72697080969768446</v>
      </c>
    </row>
    <row r="4196" spans="1:4">
      <c r="A4196">
        <v>4194</v>
      </c>
      <c r="B4196">
        <v>11.490410958904109</v>
      </c>
      <c r="C4196" s="91">
        <v>2.7757771994969618E-2</v>
      </c>
      <c r="D4196">
        <v>0.72691319696442536</v>
      </c>
    </row>
    <row r="4197" spans="1:4">
      <c r="A4197">
        <v>4195</v>
      </c>
      <c r="B4197">
        <v>11.493150684931507</v>
      </c>
      <c r="C4197" s="91">
        <v>2.7758050977367246E-2</v>
      </c>
      <c r="D4197">
        <v>0.72685558768587599</v>
      </c>
    </row>
    <row r="4198" spans="1:4">
      <c r="A4198">
        <v>4196</v>
      </c>
      <c r="B4198">
        <v>11.495890410958904</v>
      </c>
      <c r="C4198" s="91">
        <v>2.7758329959764873E-2</v>
      </c>
      <c r="D4198">
        <v>0.72679798186193878</v>
      </c>
    </row>
    <row r="4199" spans="1:4">
      <c r="A4199">
        <v>4197</v>
      </c>
      <c r="B4199">
        <v>11.498630136986302</v>
      </c>
      <c r="C4199" s="91">
        <v>2.7758608942162501E-2</v>
      </c>
      <c r="D4199">
        <v>0.72674037949251613</v>
      </c>
    </row>
    <row r="4200" spans="1:4">
      <c r="A4200">
        <v>4198</v>
      </c>
      <c r="B4200">
        <v>11.501369863013698</v>
      </c>
      <c r="C4200" s="91">
        <v>2.7758887924560129E-2</v>
      </c>
      <c r="D4200">
        <v>0.72668278057751012</v>
      </c>
    </row>
    <row r="4201" spans="1:4">
      <c r="A4201">
        <v>4199</v>
      </c>
      <c r="B4201">
        <v>11.504109589041096</v>
      </c>
      <c r="C4201" s="91">
        <v>2.7759166906957757E-2</v>
      </c>
      <c r="D4201">
        <v>0.72662518511682328</v>
      </c>
    </row>
    <row r="4202" spans="1:4">
      <c r="A4202">
        <v>4200</v>
      </c>
      <c r="B4202">
        <v>11.506849315068493</v>
      </c>
      <c r="C4202" s="91">
        <v>2.7759445889355385E-2</v>
      </c>
      <c r="D4202">
        <v>0.72656759311035779</v>
      </c>
    </row>
    <row r="4203" spans="1:4">
      <c r="A4203">
        <v>4201</v>
      </c>
      <c r="B4203">
        <v>11.509589041095891</v>
      </c>
      <c r="C4203" s="91">
        <v>2.7759724871753017E-2</v>
      </c>
      <c r="D4203">
        <v>0.72651000455801584</v>
      </c>
    </row>
    <row r="4204" spans="1:4">
      <c r="A4204">
        <v>4202</v>
      </c>
      <c r="B4204">
        <v>11.512328767123288</v>
      </c>
      <c r="C4204" s="91">
        <v>2.7760003854150644E-2</v>
      </c>
      <c r="D4204">
        <v>0.72645241945969996</v>
      </c>
    </row>
    <row r="4205" spans="1:4">
      <c r="A4205">
        <v>4203</v>
      </c>
      <c r="B4205">
        <v>11.515068493150684</v>
      </c>
      <c r="C4205" s="91">
        <v>2.7760282836548272E-2</v>
      </c>
      <c r="D4205">
        <v>0.72639483781531233</v>
      </c>
    </row>
    <row r="4206" spans="1:4">
      <c r="A4206">
        <v>4204</v>
      </c>
      <c r="B4206">
        <v>11.517808219178082</v>
      </c>
      <c r="C4206" s="91">
        <v>2.77605618189459E-2</v>
      </c>
      <c r="D4206">
        <v>0.72633725962475515</v>
      </c>
    </row>
    <row r="4207" spans="1:4">
      <c r="A4207">
        <v>4205</v>
      </c>
      <c r="B4207">
        <v>11.520547945205479</v>
      </c>
      <c r="C4207" s="91">
        <v>2.7760840801343528E-2</v>
      </c>
      <c r="D4207">
        <v>0.72627968488793071</v>
      </c>
    </row>
    <row r="4208" spans="1:4">
      <c r="A4208">
        <v>4206</v>
      </c>
      <c r="B4208">
        <v>11.523287671232877</v>
      </c>
      <c r="C4208" s="91">
        <v>2.7761119783741156E-2</v>
      </c>
      <c r="D4208">
        <v>0.7262221136047412</v>
      </c>
    </row>
    <row r="4209" spans="1:4">
      <c r="A4209">
        <v>4207</v>
      </c>
      <c r="B4209">
        <v>11.526027397260274</v>
      </c>
      <c r="C4209" s="91">
        <v>2.7761398766138784E-2</v>
      </c>
      <c r="D4209">
        <v>0.72616454577508904</v>
      </c>
    </row>
    <row r="4210" spans="1:4">
      <c r="A4210">
        <v>4208</v>
      </c>
      <c r="B4210">
        <v>11.528767123287672</v>
      </c>
      <c r="C4210" s="91">
        <v>2.7761677748536412E-2</v>
      </c>
      <c r="D4210">
        <v>0.72610698139887631</v>
      </c>
    </row>
    <row r="4211" spans="1:4">
      <c r="A4211">
        <v>4209</v>
      </c>
      <c r="B4211">
        <v>11.531506849315068</v>
      </c>
      <c r="C4211" s="91">
        <v>2.776195673093404E-2</v>
      </c>
      <c r="D4211">
        <v>0.72604942047600529</v>
      </c>
    </row>
    <row r="4212" spans="1:4">
      <c r="A4212">
        <v>4210</v>
      </c>
      <c r="B4212">
        <v>11.534246575342467</v>
      </c>
      <c r="C4212" s="91">
        <v>2.7762235713331668E-2</v>
      </c>
      <c r="D4212">
        <v>0.72599186300637819</v>
      </c>
    </row>
    <row r="4213" spans="1:4">
      <c r="A4213">
        <v>4211</v>
      </c>
      <c r="B4213">
        <v>11.536986301369863</v>
      </c>
      <c r="C4213" s="91">
        <v>2.7762514695729296E-2</v>
      </c>
      <c r="D4213">
        <v>0.7259343089898973</v>
      </c>
    </row>
    <row r="4214" spans="1:4">
      <c r="A4214">
        <v>4212</v>
      </c>
      <c r="B4214">
        <v>11.53972602739726</v>
      </c>
      <c r="C4214" s="91">
        <v>2.7762793678126924E-2</v>
      </c>
      <c r="D4214">
        <v>0.72587675842646471</v>
      </c>
    </row>
    <row r="4215" spans="1:4">
      <c r="A4215">
        <v>4213</v>
      </c>
      <c r="B4215">
        <v>11.542465753424658</v>
      </c>
      <c r="C4215" s="91">
        <v>2.7763072660524551E-2</v>
      </c>
      <c r="D4215">
        <v>0.72581921131598259</v>
      </c>
    </row>
    <row r="4216" spans="1:4">
      <c r="A4216">
        <v>4214</v>
      </c>
      <c r="B4216">
        <v>11.545205479452054</v>
      </c>
      <c r="C4216" s="91">
        <v>2.7763351642922179E-2</v>
      </c>
      <c r="D4216">
        <v>0.72576166765835326</v>
      </c>
    </row>
    <row r="4217" spans="1:4">
      <c r="A4217">
        <v>4215</v>
      </c>
      <c r="B4217">
        <v>11.547945205479452</v>
      </c>
      <c r="C4217" s="91">
        <v>2.7763630625319807E-2</v>
      </c>
      <c r="D4217">
        <v>0.72570412745347868</v>
      </c>
    </row>
    <row r="4218" spans="1:4">
      <c r="A4218">
        <v>4216</v>
      </c>
      <c r="B4218">
        <v>11.550684931506849</v>
      </c>
      <c r="C4218" s="91">
        <v>2.7763909607717435E-2</v>
      </c>
      <c r="D4218">
        <v>0.72564659070126136</v>
      </c>
    </row>
    <row r="4219" spans="1:4">
      <c r="A4219">
        <v>4217</v>
      </c>
      <c r="B4219">
        <v>11.553424657534247</v>
      </c>
      <c r="C4219" s="91">
        <v>2.7764188590115063E-2</v>
      </c>
      <c r="D4219">
        <v>0.72558905740160307</v>
      </c>
    </row>
    <row r="4220" spans="1:4">
      <c r="A4220">
        <v>4218</v>
      </c>
      <c r="B4220">
        <v>11.556164383561644</v>
      </c>
      <c r="C4220" s="91">
        <v>2.7764467572512691E-2</v>
      </c>
      <c r="D4220">
        <v>0.72553152755440631</v>
      </c>
    </row>
    <row r="4221" spans="1:4">
      <c r="A4221">
        <v>4219</v>
      </c>
      <c r="B4221">
        <v>11.558904109589042</v>
      </c>
      <c r="C4221" s="91">
        <v>2.7764746554910319E-2</v>
      </c>
      <c r="D4221">
        <v>0.72547400115957295</v>
      </c>
    </row>
    <row r="4222" spans="1:4">
      <c r="A4222">
        <v>4220</v>
      </c>
      <c r="B4222">
        <v>11.561643835616438</v>
      </c>
      <c r="C4222" s="91">
        <v>2.7765025537307947E-2</v>
      </c>
      <c r="D4222">
        <v>0.72541647821700539</v>
      </c>
    </row>
    <row r="4223" spans="1:4">
      <c r="A4223">
        <v>4221</v>
      </c>
      <c r="B4223">
        <v>11.564383561643835</v>
      </c>
      <c r="C4223" s="91">
        <v>2.7765304519705575E-2</v>
      </c>
      <c r="D4223">
        <v>0.7253589587266055</v>
      </c>
    </row>
    <row r="4224" spans="1:4">
      <c r="A4224">
        <v>4222</v>
      </c>
      <c r="B4224">
        <v>11.567123287671233</v>
      </c>
      <c r="C4224" s="91">
        <v>2.7765583502103203E-2</v>
      </c>
      <c r="D4224">
        <v>0.72530144268827557</v>
      </c>
    </row>
    <row r="4225" spans="1:4">
      <c r="A4225">
        <v>4223</v>
      </c>
      <c r="B4225">
        <v>11.56986301369863</v>
      </c>
      <c r="C4225" s="91">
        <v>2.7765862484500831E-2</v>
      </c>
      <c r="D4225">
        <v>0.72524393010191779</v>
      </c>
    </row>
    <row r="4226" spans="1:4">
      <c r="A4226">
        <v>4224</v>
      </c>
      <c r="B4226">
        <v>11.572602739726028</v>
      </c>
      <c r="C4226" s="91">
        <v>2.7766141466898459E-2</v>
      </c>
      <c r="D4226">
        <v>0.72518642096743391</v>
      </c>
    </row>
    <row r="4227" spans="1:4">
      <c r="A4227">
        <v>4225</v>
      </c>
      <c r="B4227">
        <v>11.575342465753424</v>
      </c>
      <c r="C4227" s="91">
        <v>2.7766420449296086E-2</v>
      </c>
      <c r="D4227">
        <v>0.72512891528472645</v>
      </c>
    </row>
    <row r="4228" spans="1:4">
      <c r="A4228">
        <v>4226</v>
      </c>
      <c r="B4228">
        <v>11.578082191780823</v>
      </c>
      <c r="C4228" s="91">
        <v>2.7766699431693714E-2</v>
      </c>
      <c r="D4228">
        <v>0.72507141305369727</v>
      </c>
    </row>
    <row r="4229" spans="1:4">
      <c r="A4229">
        <v>4227</v>
      </c>
      <c r="B4229">
        <v>11.580821917808219</v>
      </c>
      <c r="C4229" s="91">
        <v>2.7766978414091342E-2</v>
      </c>
      <c r="D4229">
        <v>0.72501391427424844</v>
      </c>
    </row>
    <row r="4230" spans="1:4">
      <c r="A4230">
        <v>4228</v>
      </c>
      <c r="B4230">
        <v>11.583561643835617</v>
      </c>
      <c r="C4230" s="91">
        <v>2.776725739648897E-2</v>
      </c>
      <c r="D4230">
        <v>0.72495641894628204</v>
      </c>
    </row>
    <row r="4231" spans="1:4">
      <c r="A4231">
        <v>4229</v>
      </c>
      <c r="B4231">
        <v>11.586301369863014</v>
      </c>
      <c r="C4231" s="91">
        <v>2.7767536378886598E-2</v>
      </c>
      <c r="D4231">
        <v>0.72489892706970027</v>
      </c>
    </row>
    <row r="4232" spans="1:4">
      <c r="A4232">
        <v>4230</v>
      </c>
      <c r="B4232">
        <v>11.58904109589041</v>
      </c>
      <c r="C4232" s="91">
        <v>2.7767815361284226E-2</v>
      </c>
      <c r="D4232">
        <v>0.72484143864440509</v>
      </c>
    </row>
    <row r="4233" spans="1:4">
      <c r="A4233">
        <v>4231</v>
      </c>
      <c r="B4233">
        <v>11.591780821917808</v>
      </c>
      <c r="C4233" s="91">
        <v>2.7768094343681854E-2</v>
      </c>
      <c r="D4233">
        <v>0.72478395367029846</v>
      </c>
    </row>
    <row r="4234" spans="1:4">
      <c r="A4234">
        <v>4232</v>
      </c>
      <c r="B4234">
        <v>11.594520547945205</v>
      </c>
      <c r="C4234" s="91">
        <v>2.7768373326079482E-2</v>
      </c>
      <c r="D4234">
        <v>0.7247264721472827</v>
      </c>
    </row>
    <row r="4235" spans="1:4">
      <c r="A4235">
        <v>4233</v>
      </c>
      <c r="B4235">
        <v>11.597260273972603</v>
      </c>
      <c r="C4235" s="91">
        <v>2.776865230847711E-2</v>
      </c>
      <c r="D4235">
        <v>0.72466899407525942</v>
      </c>
    </row>
    <row r="4236" spans="1:4">
      <c r="A4236">
        <v>4234</v>
      </c>
      <c r="B4236">
        <v>11.6</v>
      </c>
      <c r="C4236" s="91">
        <v>2.7768931290874738E-2</v>
      </c>
      <c r="D4236">
        <v>0.72461151945413105</v>
      </c>
    </row>
    <row r="4237" spans="1:4">
      <c r="A4237">
        <v>4235</v>
      </c>
      <c r="B4237">
        <v>11.602739726027398</v>
      </c>
      <c r="C4237" s="91">
        <v>2.7769210273272366E-2</v>
      </c>
      <c r="D4237">
        <v>0.72455404828379943</v>
      </c>
    </row>
    <row r="4238" spans="1:4">
      <c r="A4238">
        <v>4236</v>
      </c>
      <c r="B4238">
        <v>11.605479452054794</v>
      </c>
      <c r="C4238" s="91">
        <v>2.7769489255669993E-2</v>
      </c>
      <c r="D4238">
        <v>0.72449658056416655</v>
      </c>
    </row>
    <row r="4239" spans="1:4">
      <c r="A4239">
        <v>4237</v>
      </c>
      <c r="B4239">
        <v>11.608219178082193</v>
      </c>
      <c r="C4239" s="91">
        <v>2.7769768238067621E-2</v>
      </c>
      <c r="D4239">
        <v>0.72443911629513447</v>
      </c>
    </row>
    <row r="4240" spans="1:4">
      <c r="A4240">
        <v>4238</v>
      </c>
      <c r="B4240">
        <v>11.610958904109589</v>
      </c>
      <c r="C4240" s="91">
        <v>2.7770047220465249E-2</v>
      </c>
      <c r="D4240">
        <v>0.72438165547660505</v>
      </c>
    </row>
    <row r="4241" spans="1:4">
      <c r="A4241">
        <v>4239</v>
      </c>
      <c r="B4241">
        <v>11.613698630136986</v>
      </c>
      <c r="C4241" s="91">
        <v>2.7770326202862877E-2</v>
      </c>
      <c r="D4241">
        <v>0.72432419810848048</v>
      </c>
    </row>
    <row r="4242" spans="1:4">
      <c r="A4242">
        <v>4240</v>
      </c>
      <c r="B4242">
        <v>11.616438356164384</v>
      </c>
      <c r="C4242" s="91">
        <v>2.7770605185260505E-2</v>
      </c>
      <c r="D4242">
        <v>0.72426674419066261</v>
      </c>
    </row>
    <row r="4243" spans="1:4">
      <c r="A4243">
        <v>4241</v>
      </c>
      <c r="B4243">
        <v>11.61917808219178</v>
      </c>
      <c r="C4243" s="91">
        <v>2.7770884167658133E-2</v>
      </c>
      <c r="D4243">
        <v>0.72420929372305343</v>
      </c>
    </row>
    <row r="4244" spans="1:4">
      <c r="A4244">
        <v>4242</v>
      </c>
      <c r="B4244">
        <v>11.621917808219179</v>
      </c>
      <c r="C4244" s="91">
        <v>2.7771163150055761E-2</v>
      </c>
      <c r="D4244">
        <v>0.72415184670555488</v>
      </c>
    </row>
    <row r="4245" spans="1:4">
      <c r="A4245">
        <v>4243</v>
      </c>
      <c r="B4245">
        <v>11.624657534246575</v>
      </c>
      <c r="C4245" s="91">
        <v>2.7771442132453389E-2</v>
      </c>
      <c r="D4245">
        <v>0.72409440313806894</v>
      </c>
    </row>
    <row r="4246" spans="1:4">
      <c r="A4246">
        <v>4244</v>
      </c>
      <c r="B4246">
        <v>11.627397260273973</v>
      </c>
      <c r="C4246" s="91">
        <v>2.7771721114851017E-2</v>
      </c>
      <c r="D4246">
        <v>0.72403696302049758</v>
      </c>
    </row>
    <row r="4247" spans="1:4">
      <c r="A4247">
        <v>4245</v>
      </c>
      <c r="B4247">
        <v>11.63013698630137</v>
      </c>
      <c r="C4247" s="91">
        <v>2.7772000097248645E-2</v>
      </c>
      <c r="D4247">
        <v>0.72397952635274265</v>
      </c>
    </row>
    <row r="4248" spans="1:4">
      <c r="A4248">
        <v>4246</v>
      </c>
      <c r="B4248">
        <v>11.632876712328768</v>
      </c>
      <c r="C4248" s="91">
        <v>2.7772279079646273E-2</v>
      </c>
      <c r="D4248">
        <v>0.72392209313470623</v>
      </c>
    </row>
    <row r="4249" spans="1:4">
      <c r="A4249">
        <v>4247</v>
      </c>
      <c r="B4249">
        <v>11.635616438356164</v>
      </c>
      <c r="C4249" s="91">
        <v>2.7772558062043901E-2</v>
      </c>
      <c r="D4249">
        <v>0.72386466336629007</v>
      </c>
    </row>
    <row r="4250" spans="1:4">
      <c r="A4250">
        <v>4248</v>
      </c>
      <c r="B4250">
        <v>11.638356164383561</v>
      </c>
      <c r="C4250" s="91">
        <v>2.7772837044441528E-2</v>
      </c>
      <c r="D4250">
        <v>0.72380723704739625</v>
      </c>
    </row>
    <row r="4251" spans="1:4">
      <c r="A4251">
        <v>4249</v>
      </c>
      <c r="B4251">
        <v>11.641095890410959</v>
      </c>
      <c r="C4251" s="91">
        <v>2.7773116026839156E-2</v>
      </c>
      <c r="D4251">
        <v>0.72374981417792639</v>
      </c>
    </row>
    <row r="4252" spans="1:4">
      <c r="A4252">
        <v>4250</v>
      </c>
      <c r="B4252">
        <v>11.643835616438356</v>
      </c>
      <c r="C4252" s="91">
        <v>2.7773395009236784E-2</v>
      </c>
      <c r="D4252">
        <v>0.7236923947577828</v>
      </c>
    </row>
    <row r="4253" spans="1:4">
      <c r="A4253">
        <v>4251</v>
      </c>
      <c r="B4253">
        <v>11.646575342465754</v>
      </c>
      <c r="C4253" s="91">
        <v>2.7773673991634412E-2</v>
      </c>
      <c r="D4253">
        <v>0.723634978786867</v>
      </c>
    </row>
    <row r="4254" spans="1:4">
      <c r="A4254">
        <v>4252</v>
      </c>
      <c r="B4254">
        <v>11.64931506849315</v>
      </c>
      <c r="C4254" s="91">
        <v>2.777395297403204E-2</v>
      </c>
      <c r="D4254">
        <v>0.72357756626508096</v>
      </c>
    </row>
    <row r="4255" spans="1:4">
      <c r="A4255">
        <v>4253</v>
      </c>
      <c r="B4255">
        <v>11.652054794520549</v>
      </c>
      <c r="C4255" s="91">
        <v>2.7774231956429668E-2</v>
      </c>
      <c r="D4255">
        <v>0.72352015719232676</v>
      </c>
    </row>
    <row r="4256" spans="1:4">
      <c r="A4256">
        <v>4254</v>
      </c>
      <c r="B4256">
        <v>11.654794520547945</v>
      </c>
      <c r="C4256" s="91">
        <v>2.7774510938827296E-2</v>
      </c>
      <c r="D4256">
        <v>0.72346275156850604</v>
      </c>
    </row>
    <row r="4257" spans="1:4">
      <c r="A4257">
        <v>4255</v>
      </c>
      <c r="B4257">
        <v>11.657534246575343</v>
      </c>
      <c r="C4257" s="91">
        <v>2.7774789921224924E-2</v>
      </c>
      <c r="D4257">
        <v>0.72340534939352064</v>
      </c>
    </row>
    <row r="4258" spans="1:4">
      <c r="A4258">
        <v>4256</v>
      </c>
      <c r="B4258">
        <v>11.66027397260274</v>
      </c>
      <c r="C4258" s="91">
        <v>2.7775068903622552E-2</v>
      </c>
      <c r="D4258">
        <v>0.72334795066727264</v>
      </c>
    </row>
    <row r="4259" spans="1:4">
      <c r="A4259">
        <v>4257</v>
      </c>
      <c r="B4259">
        <v>11.663013698630136</v>
      </c>
      <c r="C4259" s="91">
        <v>2.777534788602018E-2</v>
      </c>
      <c r="D4259">
        <v>0.72329055538966369</v>
      </c>
    </row>
    <row r="4260" spans="1:4">
      <c r="A4260">
        <v>4258</v>
      </c>
      <c r="B4260">
        <v>11.665753424657535</v>
      </c>
      <c r="C4260" s="91">
        <v>2.7775626868417808E-2</v>
      </c>
      <c r="D4260">
        <v>0.72323316356059564</v>
      </c>
    </row>
    <row r="4261" spans="1:4">
      <c r="A4261">
        <v>4259</v>
      </c>
      <c r="B4261">
        <v>11.668493150684931</v>
      </c>
      <c r="C4261" s="91">
        <v>2.7775905850815436E-2</v>
      </c>
      <c r="D4261">
        <v>0.72317577517997034</v>
      </c>
    </row>
    <row r="4262" spans="1:4">
      <c r="A4262">
        <v>4260</v>
      </c>
      <c r="B4262">
        <v>11.671232876712329</v>
      </c>
      <c r="C4262" s="91">
        <v>2.7776184833213063E-2</v>
      </c>
      <c r="D4262">
        <v>0.72311839024768954</v>
      </c>
    </row>
    <row r="4263" spans="1:4">
      <c r="A4263">
        <v>4261</v>
      </c>
      <c r="B4263">
        <v>11.673972602739726</v>
      </c>
      <c r="C4263" s="91">
        <v>2.7776463815610691E-2</v>
      </c>
      <c r="D4263">
        <v>0.72306100876365531</v>
      </c>
    </row>
    <row r="4264" spans="1:4">
      <c r="A4264">
        <v>4262</v>
      </c>
      <c r="B4264">
        <v>11.676712328767124</v>
      </c>
      <c r="C4264" s="91">
        <v>2.7776742798008319E-2</v>
      </c>
      <c r="D4264">
        <v>0.72300363072776908</v>
      </c>
    </row>
    <row r="4265" spans="1:4">
      <c r="A4265">
        <v>4263</v>
      </c>
      <c r="B4265">
        <v>11.67945205479452</v>
      </c>
      <c r="C4265" s="91">
        <v>2.7777021780405947E-2</v>
      </c>
      <c r="D4265">
        <v>0.7229462561399328</v>
      </c>
    </row>
    <row r="4266" spans="1:4">
      <c r="A4266">
        <v>4264</v>
      </c>
      <c r="B4266">
        <v>11.682191780821919</v>
      </c>
      <c r="C4266" s="91">
        <v>2.7777300762803575E-2</v>
      </c>
      <c r="D4266">
        <v>0.72288888500004833</v>
      </c>
    </row>
    <row r="4267" spans="1:4">
      <c r="A4267">
        <v>4265</v>
      </c>
      <c r="B4267">
        <v>11.684931506849315</v>
      </c>
      <c r="C4267" s="91">
        <v>2.7777579745201203E-2</v>
      </c>
      <c r="D4267">
        <v>0.72283151730801742</v>
      </c>
    </row>
    <row r="4268" spans="1:4">
      <c r="A4268">
        <v>4266</v>
      </c>
      <c r="B4268">
        <v>11.687671232876712</v>
      </c>
      <c r="C4268" s="91">
        <v>2.7777858727598831E-2</v>
      </c>
      <c r="D4268">
        <v>0.72277415306374182</v>
      </c>
    </row>
    <row r="4269" spans="1:4">
      <c r="A4269">
        <v>4267</v>
      </c>
      <c r="B4269">
        <v>11.69041095890411</v>
      </c>
      <c r="C4269" s="91">
        <v>2.7778137709996459E-2</v>
      </c>
      <c r="D4269">
        <v>0.72271679226712315</v>
      </c>
    </row>
    <row r="4270" spans="1:4">
      <c r="A4270">
        <v>4268</v>
      </c>
      <c r="B4270">
        <v>11.693150684931506</v>
      </c>
      <c r="C4270" s="91">
        <v>2.7778416692394087E-2</v>
      </c>
      <c r="D4270">
        <v>0.72265943491806339</v>
      </c>
    </row>
    <row r="4271" spans="1:4">
      <c r="A4271">
        <v>4269</v>
      </c>
      <c r="B4271">
        <v>11.695890410958905</v>
      </c>
      <c r="C4271" s="91">
        <v>2.7778695674791715E-2</v>
      </c>
      <c r="D4271">
        <v>0.72260208101646406</v>
      </c>
    </row>
    <row r="4272" spans="1:4">
      <c r="A4272">
        <v>4270</v>
      </c>
      <c r="B4272">
        <v>11.698630136986301</v>
      </c>
      <c r="C4272" s="91">
        <v>2.7778974657189343E-2</v>
      </c>
      <c r="D4272">
        <v>0.72254473056222712</v>
      </c>
    </row>
    <row r="4273" spans="1:4">
      <c r="A4273">
        <v>4271</v>
      </c>
      <c r="B4273">
        <v>11.701369863013699</v>
      </c>
      <c r="C4273" s="91">
        <v>2.777925363958697E-2</v>
      </c>
      <c r="D4273">
        <v>0.72248738355525421</v>
      </c>
    </row>
    <row r="4274" spans="1:4">
      <c r="A4274">
        <v>4272</v>
      </c>
      <c r="B4274">
        <v>11.704109589041096</v>
      </c>
      <c r="C4274" s="91">
        <v>2.7779532621984598E-2</v>
      </c>
      <c r="D4274">
        <v>0.72243003999544697</v>
      </c>
    </row>
    <row r="4275" spans="1:4">
      <c r="A4275">
        <v>4273</v>
      </c>
      <c r="B4275">
        <v>11.706849315068494</v>
      </c>
      <c r="C4275" s="91">
        <v>2.7779811604382226E-2</v>
      </c>
      <c r="D4275">
        <v>0.72237269988270714</v>
      </c>
    </row>
    <row r="4276" spans="1:4">
      <c r="A4276">
        <v>4274</v>
      </c>
      <c r="B4276">
        <v>11.70958904109589</v>
      </c>
      <c r="C4276" s="91">
        <v>2.7780090586779854E-2</v>
      </c>
      <c r="D4276">
        <v>0.72231536321693657</v>
      </c>
    </row>
    <row r="4277" spans="1:4">
      <c r="A4277">
        <v>4275</v>
      </c>
      <c r="B4277">
        <v>11.712328767123287</v>
      </c>
      <c r="C4277" s="91">
        <v>2.7780369569177482E-2</v>
      </c>
      <c r="D4277">
        <v>0.72225802999803679</v>
      </c>
    </row>
    <row r="4278" spans="1:4">
      <c r="A4278">
        <v>4276</v>
      </c>
      <c r="B4278">
        <v>11.715068493150685</v>
      </c>
      <c r="C4278" s="91">
        <v>2.778064855157511E-2</v>
      </c>
      <c r="D4278">
        <v>0.72220070022590943</v>
      </c>
    </row>
    <row r="4279" spans="1:4">
      <c r="A4279">
        <v>4277</v>
      </c>
      <c r="B4279">
        <v>11.717808219178082</v>
      </c>
      <c r="C4279" s="91">
        <v>2.7780927533972738E-2</v>
      </c>
      <c r="D4279">
        <v>0.72214337390045635</v>
      </c>
    </row>
    <row r="4280" spans="1:4">
      <c r="A4280">
        <v>4278</v>
      </c>
      <c r="B4280">
        <v>11.72054794520548</v>
      </c>
      <c r="C4280" s="91">
        <v>2.7781206516370366E-2</v>
      </c>
      <c r="D4280">
        <v>0.72208605102157919</v>
      </c>
    </row>
    <row r="4281" spans="1:4">
      <c r="A4281">
        <v>4279</v>
      </c>
      <c r="B4281">
        <v>11.723287671232876</v>
      </c>
      <c r="C4281" s="91">
        <v>2.7781485498767994E-2</v>
      </c>
      <c r="D4281">
        <v>0.72202873158917946</v>
      </c>
    </row>
    <row r="4282" spans="1:4">
      <c r="A4282">
        <v>4280</v>
      </c>
      <c r="B4282">
        <v>11.726027397260275</v>
      </c>
      <c r="C4282" s="91">
        <v>2.7781764481165622E-2</v>
      </c>
      <c r="D4282">
        <v>0.72197141560315903</v>
      </c>
    </row>
    <row r="4283" spans="1:4">
      <c r="A4283">
        <v>4281</v>
      </c>
      <c r="B4283">
        <v>11.728767123287671</v>
      </c>
      <c r="C4283" s="91">
        <v>2.778204346356325E-2</v>
      </c>
      <c r="D4283">
        <v>0.72191410306341941</v>
      </c>
    </row>
    <row r="4284" spans="1:4">
      <c r="A4284">
        <v>4282</v>
      </c>
      <c r="B4284">
        <v>11.731506849315069</v>
      </c>
      <c r="C4284" s="91">
        <v>2.7782322445960878E-2</v>
      </c>
      <c r="D4284">
        <v>0.72185679396986235</v>
      </c>
    </row>
    <row r="4285" spans="1:4">
      <c r="A4285">
        <v>4283</v>
      </c>
      <c r="B4285">
        <v>11.734246575342466</v>
      </c>
      <c r="C4285" s="91">
        <v>2.7782601428358505E-2</v>
      </c>
      <c r="D4285">
        <v>0.72179948832238938</v>
      </c>
    </row>
    <row r="4286" spans="1:4">
      <c r="A4286">
        <v>4284</v>
      </c>
      <c r="B4286">
        <v>11.736986301369862</v>
      </c>
      <c r="C4286" s="91">
        <v>2.7782880410756133E-2</v>
      </c>
      <c r="D4286">
        <v>0.72174218612090202</v>
      </c>
    </row>
    <row r="4287" spans="1:4">
      <c r="A4287">
        <v>4285</v>
      </c>
      <c r="B4287">
        <v>11.739726027397261</v>
      </c>
      <c r="C4287" s="91">
        <v>2.7783159393153761E-2</v>
      </c>
      <c r="D4287">
        <v>0.72168488736530212</v>
      </c>
    </row>
    <row r="4288" spans="1:4">
      <c r="A4288">
        <v>4286</v>
      </c>
      <c r="B4288">
        <v>11.742465753424657</v>
      </c>
      <c r="C4288" s="91">
        <v>2.7783438375551389E-2</v>
      </c>
      <c r="D4288">
        <v>0.72162759205549121</v>
      </c>
    </row>
    <row r="4289" spans="1:4">
      <c r="A4289">
        <v>4287</v>
      </c>
      <c r="B4289">
        <v>11.745205479452055</v>
      </c>
      <c r="C4289" s="91">
        <v>2.7783717357949017E-2</v>
      </c>
      <c r="D4289">
        <v>0.72157030019137081</v>
      </c>
    </row>
    <row r="4290" spans="1:4">
      <c r="A4290">
        <v>4288</v>
      </c>
      <c r="B4290">
        <v>11.747945205479452</v>
      </c>
      <c r="C4290" s="91">
        <v>2.7783996340346645E-2</v>
      </c>
      <c r="D4290">
        <v>0.72151301177284255</v>
      </c>
    </row>
    <row r="4291" spans="1:4">
      <c r="A4291">
        <v>4289</v>
      </c>
      <c r="B4291">
        <v>11.75068493150685</v>
      </c>
      <c r="C4291" s="91">
        <v>2.7784275322744273E-2</v>
      </c>
      <c r="D4291">
        <v>0.72145572679980807</v>
      </c>
    </row>
    <row r="4292" spans="1:4">
      <c r="A4292">
        <v>4290</v>
      </c>
      <c r="B4292">
        <v>11.753424657534246</v>
      </c>
      <c r="C4292" s="91">
        <v>2.7784554305141901E-2</v>
      </c>
      <c r="D4292">
        <v>0.7213984452721689</v>
      </c>
    </row>
    <row r="4293" spans="1:4">
      <c r="A4293">
        <v>4291</v>
      </c>
      <c r="B4293">
        <v>11.756164383561643</v>
      </c>
      <c r="C4293" s="91">
        <v>2.7784833287539529E-2</v>
      </c>
      <c r="D4293">
        <v>0.72134116718982666</v>
      </c>
    </row>
    <row r="4294" spans="1:4">
      <c r="A4294">
        <v>4292</v>
      </c>
      <c r="B4294">
        <v>11.758904109589041</v>
      </c>
      <c r="C4294" s="91">
        <v>2.7785112269937157E-2</v>
      </c>
      <c r="D4294">
        <v>0.72128389255268277</v>
      </c>
    </row>
    <row r="4295" spans="1:4">
      <c r="A4295">
        <v>4293</v>
      </c>
      <c r="B4295">
        <v>11.761643835616438</v>
      </c>
      <c r="C4295" s="91">
        <v>2.7785391252334785E-2</v>
      </c>
      <c r="D4295">
        <v>0.72122662136063898</v>
      </c>
    </row>
    <row r="4296" spans="1:4">
      <c r="A4296">
        <v>4294</v>
      </c>
      <c r="B4296">
        <v>11.764383561643836</v>
      </c>
      <c r="C4296" s="91">
        <v>2.7785670234732412E-2</v>
      </c>
      <c r="D4296">
        <v>0.72116935361359658</v>
      </c>
    </row>
    <row r="4297" spans="1:4">
      <c r="A4297">
        <v>4295</v>
      </c>
      <c r="B4297">
        <v>11.767123287671232</v>
      </c>
      <c r="C4297" s="91">
        <v>2.778594921713004E-2</v>
      </c>
      <c r="D4297">
        <v>0.72111208931145732</v>
      </c>
    </row>
    <row r="4298" spans="1:4">
      <c r="A4298">
        <v>4296</v>
      </c>
      <c r="B4298">
        <v>11.769863013698631</v>
      </c>
      <c r="C4298" s="91">
        <v>2.7786228199527668E-2</v>
      </c>
      <c r="D4298">
        <v>0.72105482845412261</v>
      </c>
    </row>
    <row r="4299" spans="1:4">
      <c r="A4299">
        <v>4297</v>
      </c>
      <c r="B4299">
        <v>11.772602739726027</v>
      </c>
      <c r="C4299" s="91">
        <v>2.7786507181925296E-2</v>
      </c>
      <c r="D4299">
        <v>0.72099757104149409</v>
      </c>
    </row>
    <row r="4300" spans="1:4">
      <c r="A4300">
        <v>4298</v>
      </c>
      <c r="B4300">
        <v>11.775342465753425</v>
      </c>
      <c r="C4300" s="91">
        <v>2.7786786164322924E-2</v>
      </c>
      <c r="D4300">
        <v>0.72094031707347317</v>
      </c>
    </row>
    <row r="4301" spans="1:4">
      <c r="A4301">
        <v>4299</v>
      </c>
      <c r="B4301">
        <v>11.778082191780822</v>
      </c>
      <c r="C4301" s="91">
        <v>2.7787065146720552E-2</v>
      </c>
      <c r="D4301">
        <v>0.72088306654996148</v>
      </c>
    </row>
    <row r="4302" spans="1:4">
      <c r="A4302">
        <v>4300</v>
      </c>
      <c r="B4302">
        <v>11.780821917808218</v>
      </c>
      <c r="C4302" s="91">
        <v>2.778734412911818E-2</v>
      </c>
      <c r="D4302">
        <v>0.72082581947086033</v>
      </c>
    </row>
    <row r="4303" spans="1:4">
      <c r="A4303">
        <v>4301</v>
      </c>
      <c r="B4303">
        <v>11.783561643835617</v>
      </c>
      <c r="C4303" s="91">
        <v>2.7787623111515808E-2</v>
      </c>
      <c r="D4303">
        <v>0.72076857583607135</v>
      </c>
    </row>
    <row r="4304" spans="1:4">
      <c r="A4304">
        <v>4302</v>
      </c>
      <c r="B4304">
        <v>11.786301369863013</v>
      </c>
      <c r="C4304" s="91">
        <v>2.7787902093913436E-2</v>
      </c>
      <c r="D4304">
        <v>0.72071133564549594</v>
      </c>
    </row>
    <row r="4305" spans="1:4">
      <c r="A4305">
        <v>4303</v>
      </c>
      <c r="B4305">
        <v>11.789041095890411</v>
      </c>
      <c r="C4305" s="91">
        <v>2.7788181076311064E-2</v>
      </c>
      <c r="D4305">
        <v>0.72065409889903553</v>
      </c>
    </row>
    <row r="4306" spans="1:4">
      <c r="A4306">
        <v>4304</v>
      </c>
      <c r="B4306">
        <v>11.791780821917808</v>
      </c>
      <c r="C4306" s="91">
        <v>2.7788460058708692E-2</v>
      </c>
      <c r="D4306">
        <v>0.72059686559659175</v>
      </c>
    </row>
    <row r="4307" spans="1:4">
      <c r="A4307">
        <v>4305</v>
      </c>
      <c r="B4307">
        <v>11.794520547945206</v>
      </c>
      <c r="C4307" s="91">
        <v>2.778873904110632E-2</v>
      </c>
      <c r="D4307">
        <v>0.7205396357380659</v>
      </c>
    </row>
    <row r="4308" spans="1:4">
      <c r="A4308">
        <v>4306</v>
      </c>
      <c r="B4308">
        <v>11.797260273972602</v>
      </c>
      <c r="C4308" s="91">
        <v>2.7789018023503947E-2</v>
      </c>
      <c r="D4308">
        <v>0.7204824093233595</v>
      </c>
    </row>
    <row r="4309" spans="1:4">
      <c r="A4309">
        <v>4307</v>
      </c>
      <c r="B4309">
        <v>11.8</v>
      </c>
      <c r="C4309" s="91">
        <v>2.7789297005901575E-2</v>
      </c>
      <c r="D4309">
        <v>0.72042518635237407</v>
      </c>
    </row>
    <row r="4310" spans="1:4">
      <c r="A4310">
        <v>4308</v>
      </c>
      <c r="B4310">
        <v>11.802739726027397</v>
      </c>
      <c r="C4310" s="91">
        <v>2.7789575988299203E-2</v>
      </c>
      <c r="D4310">
        <v>0.72036796682501081</v>
      </c>
    </row>
    <row r="4311" spans="1:4">
      <c r="A4311">
        <v>4309</v>
      </c>
      <c r="B4311">
        <v>11.805479452054794</v>
      </c>
      <c r="C4311" s="91">
        <v>2.7789854970696831E-2</v>
      </c>
      <c r="D4311">
        <v>0.72031075074117146</v>
      </c>
    </row>
    <row r="4312" spans="1:4">
      <c r="A4312">
        <v>4310</v>
      </c>
      <c r="B4312">
        <v>11.808219178082192</v>
      </c>
      <c r="C4312" s="91">
        <v>2.7790133953094459E-2</v>
      </c>
      <c r="D4312">
        <v>0.7202535381007571</v>
      </c>
    </row>
    <row r="4313" spans="1:4">
      <c r="A4313">
        <v>4311</v>
      </c>
      <c r="B4313">
        <v>11.810958904109588</v>
      </c>
      <c r="C4313" s="91">
        <v>2.7790412935492087E-2</v>
      </c>
      <c r="D4313">
        <v>0.72019632890366936</v>
      </c>
    </row>
    <row r="4314" spans="1:4">
      <c r="A4314">
        <v>4312</v>
      </c>
      <c r="B4314">
        <v>11.813698630136987</v>
      </c>
      <c r="C4314" s="91">
        <v>2.7790691917889715E-2</v>
      </c>
      <c r="D4314">
        <v>0.72013912314980955</v>
      </c>
    </row>
    <row r="4315" spans="1:4">
      <c r="A4315">
        <v>4313</v>
      </c>
      <c r="B4315">
        <v>11.816438356164383</v>
      </c>
      <c r="C4315" s="91">
        <v>2.7790970900287343E-2</v>
      </c>
      <c r="D4315">
        <v>0.72008192083907918</v>
      </c>
    </row>
    <row r="4316" spans="1:4">
      <c r="A4316">
        <v>4314</v>
      </c>
      <c r="B4316">
        <v>11.819178082191781</v>
      </c>
      <c r="C4316" s="91">
        <v>2.7791249882684971E-2</v>
      </c>
      <c r="D4316">
        <v>0.72002472197137946</v>
      </c>
    </row>
    <row r="4317" spans="1:4">
      <c r="A4317">
        <v>4315</v>
      </c>
      <c r="B4317">
        <v>11.821917808219178</v>
      </c>
      <c r="C4317" s="91">
        <v>2.7791528865082599E-2</v>
      </c>
      <c r="D4317">
        <v>0.71996752654661189</v>
      </c>
    </row>
    <row r="4318" spans="1:4">
      <c r="A4318">
        <v>4316</v>
      </c>
      <c r="B4318">
        <v>11.824657534246576</v>
      </c>
      <c r="C4318" s="91">
        <v>2.7791807847480227E-2</v>
      </c>
      <c r="D4318">
        <v>0.71991033456467779</v>
      </c>
    </row>
    <row r="4319" spans="1:4">
      <c r="A4319">
        <v>4317</v>
      </c>
      <c r="B4319">
        <v>11.827397260273973</v>
      </c>
      <c r="C4319" s="91">
        <v>2.7792086829877855E-2</v>
      </c>
      <c r="D4319">
        <v>0.71985314602547856</v>
      </c>
    </row>
    <row r="4320" spans="1:4">
      <c r="A4320">
        <v>4318</v>
      </c>
      <c r="B4320">
        <v>11.830136986301369</v>
      </c>
      <c r="C4320" s="91">
        <v>2.7792365812275482E-2</v>
      </c>
      <c r="D4320">
        <v>0.71979596092891551</v>
      </c>
    </row>
    <row r="4321" spans="1:4">
      <c r="A4321">
        <v>4319</v>
      </c>
      <c r="B4321">
        <v>11.832876712328767</v>
      </c>
      <c r="C4321" s="91">
        <v>2.779264479467311E-2</v>
      </c>
      <c r="D4321">
        <v>0.71973877927488994</v>
      </c>
    </row>
    <row r="4322" spans="1:4">
      <c r="A4322">
        <v>4320</v>
      </c>
      <c r="B4322">
        <v>11.835616438356164</v>
      </c>
      <c r="C4322" s="91">
        <v>2.7792923777070738E-2</v>
      </c>
      <c r="D4322">
        <v>0.71968160106330337</v>
      </c>
    </row>
    <row r="4323" spans="1:4">
      <c r="A4323">
        <v>4321</v>
      </c>
      <c r="B4323">
        <v>11.838356164383562</v>
      </c>
      <c r="C4323" s="91">
        <v>2.7793202759468366E-2</v>
      </c>
      <c r="D4323">
        <v>0.71962442629405687</v>
      </c>
    </row>
    <row r="4324" spans="1:4">
      <c r="A4324">
        <v>4322</v>
      </c>
      <c r="B4324">
        <v>11.841095890410958</v>
      </c>
      <c r="C4324" s="91">
        <v>2.7793481741865994E-2</v>
      </c>
      <c r="D4324">
        <v>0.71956725496705198</v>
      </c>
    </row>
    <row r="4325" spans="1:4">
      <c r="A4325">
        <v>4323</v>
      </c>
      <c r="B4325">
        <v>11.843835616438357</v>
      </c>
      <c r="C4325" s="91">
        <v>2.7793760724263625E-2</v>
      </c>
      <c r="D4325">
        <v>0.71951008708218978</v>
      </c>
    </row>
    <row r="4326" spans="1:4">
      <c r="A4326">
        <v>4324</v>
      </c>
      <c r="B4326">
        <v>11.846575342465753</v>
      </c>
      <c r="C4326" s="91">
        <v>2.7794039706661253E-2</v>
      </c>
      <c r="D4326">
        <v>0.71945292263937188</v>
      </c>
    </row>
    <row r="4327" spans="1:4">
      <c r="A4327">
        <v>4325</v>
      </c>
      <c r="B4327">
        <v>11.849315068493151</v>
      </c>
      <c r="C4327" s="91">
        <v>2.7794318689058881E-2</v>
      </c>
      <c r="D4327">
        <v>0.71939576163849939</v>
      </c>
    </row>
    <row r="4328" spans="1:4">
      <c r="A4328">
        <v>4326</v>
      </c>
      <c r="B4328">
        <v>11.852054794520548</v>
      </c>
      <c r="C4328" s="91">
        <v>2.7794597671456509E-2</v>
      </c>
      <c r="D4328">
        <v>0.71933860407947359</v>
      </c>
    </row>
    <row r="4329" spans="1:4">
      <c r="A4329">
        <v>4327</v>
      </c>
      <c r="B4329">
        <v>11.854794520547944</v>
      </c>
      <c r="C4329" s="91">
        <v>2.7794876653854137E-2</v>
      </c>
      <c r="D4329">
        <v>0.7192814499621959</v>
      </c>
    </row>
    <row r="4330" spans="1:4">
      <c r="A4330">
        <v>4328</v>
      </c>
      <c r="B4330">
        <v>11.857534246575343</v>
      </c>
      <c r="C4330" s="91">
        <v>2.7795155636251765E-2</v>
      </c>
      <c r="D4330">
        <v>0.71922429928656739</v>
      </c>
    </row>
    <row r="4331" spans="1:4">
      <c r="A4331">
        <v>4329</v>
      </c>
      <c r="B4331">
        <v>11.860273972602739</v>
      </c>
      <c r="C4331" s="91">
        <v>2.7795434618649393E-2</v>
      </c>
      <c r="D4331">
        <v>0.71916715205248949</v>
      </c>
    </row>
    <row r="4332" spans="1:4">
      <c r="A4332">
        <v>4330</v>
      </c>
      <c r="B4332">
        <v>11.863013698630137</v>
      </c>
      <c r="C4332" s="91">
        <v>2.7795713601047021E-2</v>
      </c>
      <c r="D4332">
        <v>0.71911000825986338</v>
      </c>
    </row>
    <row r="4333" spans="1:4">
      <c r="A4333">
        <v>4331</v>
      </c>
      <c r="B4333">
        <v>11.865753424657534</v>
      </c>
      <c r="C4333" s="91">
        <v>2.7795992583444649E-2</v>
      </c>
      <c r="D4333">
        <v>0.71905286790859024</v>
      </c>
    </row>
    <row r="4334" spans="1:4">
      <c r="A4334">
        <v>4332</v>
      </c>
      <c r="B4334">
        <v>11.868493150684932</v>
      </c>
      <c r="C4334" s="91">
        <v>2.7796271565842277E-2</v>
      </c>
      <c r="D4334">
        <v>0.7189957309985715</v>
      </c>
    </row>
    <row r="4335" spans="1:4">
      <c r="A4335">
        <v>4333</v>
      </c>
      <c r="B4335">
        <v>11.871232876712329</v>
      </c>
      <c r="C4335" s="91">
        <v>2.7796550548239905E-2</v>
      </c>
      <c r="D4335">
        <v>0.71893859752970823</v>
      </c>
    </row>
    <row r="4336" spans="1:4">
      <c r="A4336">
        <v>4334</v>
      </c>
      <c r="B4336">
        <v>11.873972602739727</v>
      </c>
      <c r="C4336" s="91">
        <v>2.7796829530637533E-2</v>
      </c>
      <c r="D4336">
        <v>0.71888146750190174</v>
      </c>
    </row>
    <row r="4337" spans="1:4">
      <c r="A4337">
        <v>4335</v>
      </c>
      <c r="B4337">
        <v>11.876712328767123</v>
      </c>
      <c r="C4337" s="91">
        <v>2.779710851303516E-2</v>
      </c>
      <c r="D4337">
        <v>0.71882434091505332</v>
      </c>
    </row>
    <row r="4338" spans="1:4">
      <c r="A4338">
        <v>4336</v>
      </c>
      <c r="B4338">
        <v>11.87945205479452</v>
      </c>
      <c r="C4338" s="91">
        <v>2.7797387495432788E-2</v>
      </c>
      <c r="D4338">
        <v>0.71876721776906394</v>
      </c>
    </row>
    <row r="4339" spans="1:4">
      <c r="A4339">
        <v>4337</v>
      </c>
      <c r="B4339">
        <v>11.882191780821918</v>
      </c>
      <c r="C4339" s="91">
        <v>2.7797666477830416E-2</v>
      </c>
      <c r="D4339">
        <v>0.71871009806383501</v>
      </c>
    </row>
    <row r="4340" spans="1:4">
      <c r="A4340">
        <v>4338</v>
      </c>
      <c r="B4340">
        <v>11.884931506849314</v>
      </c>
      <c r="C4340" s="91">
        <v>2.7797945460228044E-2</v>
      </c>
      <c r="D4340">
        <v>0.71865298179926762</v>
      </c>
    </row>
    <row r="4341" spans="1:4">
      <c r="A4341">
        <v>4339</v>
      </c>
      <c r="B4341">
        <v>11.887671232876713</v>
      </c>
      <c r="C4341" s="91">
        <v>2.7798224442625672E-2</v>
      </c>
      <c r="D4341">
        <v>0.71859586897526295</v>
      </c>
    </row>
    <row r="4342" spans="1:4">
      <c r="A4342">
        <v>4340</v>
      </c>
      <c r="B4342">
        <v>11.890410958904109</v>
      </c>
      <c r="C4342" s="91">
        <v>2.77985034250233E-2</v>
      </c>
      <c r="D4342">
        <v>0.71853875959172231</v>
      </c>
    </row>
    <row r="4343" spans="1:4">
      <c r="A4343">
        <v>4341</v>
      </c>
      <c r="B4343">
        <v>11.893150684931507</v>
      </c>
      <c r="C4343" s="91">
        <v>2.7798782407420928E-2</v>
      </c>
      <c r="D4343">
        <v>0.71848165364854677</v>
      </c>
    </row>
    <row r="4344" spans="1:4">
      <c r="A4344">
        <v>4342</v>
      </c>
      <c r="B4344">
        <v>11.895890410958904</v>
      </c>
      <c r="C4344" s="91">
        <v>2.7799061389818556E-2</v>
      </c>
      <c r="D4344">
        <v>0.71842455114563741</v>
      </c>
    </row>
    <row r="4345" spans="1:4">
      <c r="A4345">
        <v>4343</v>
      </c>
      <c r="B4345">
        <v>11.898630136986302</v>
      </c>
      <c r="C4345" s="91">
        <v>2.7799340372216184E-2</v>
      </c>
      <c r="D4345">
        <v>0.71836745208289554</v>
      </c>
    </row>
    <row r="4346" spans="1:4">
      <c r="A4346">
        <v>4344</v>
      </c>
      <c r="B4346">
        <v>11.901369863013699</v>
      </c>
      <c r="C4346" s="91">
        <v>2.7799619354613812E-2</v>
      </c>
      <c r="D4346">
        <v>0.71831035646022234</v>
      </c>
    </row>
    <row r="4347" spans="1:4">
      <c r="A4347">
        <v>4345</v>
      </c>
      <c r="B4347">
        <v>11.904109589041095</v>
      </c>
      <c r="C4347" s="91">
        <v>2.779989833701144E-2</v>
      </c>
      <c r="D4347">
        <v>0.71825326427751879</v>
      </c>
    </row>
    <row r="4348" spans="1:4">
      <c r="A4348">
        <v>4346</v>
      </c>
      <c r="B4348">
        <v>11.906849315068493</v>
      </c>
      <c r="C4348" s="91">
        <v>2.7800177319409067E-2</v>
      </c>
      <c r="D4348">
        <v>0.71819617553468595</v>
      </c>
    </row>
    <row r="4349" spans="1:4">
      <c r="A4349">
        <v>4347</v>
      </c>
      <c r="B4349">
        <v>11.90958904109589</v>
      </c>
      <c r="C4349" s="91">
        <v>2.7800456301806695E-2</v>
      </c>
      <c r="D4349">
        <v>0.71813909023162525</v>
      </c>
    </row>
    <row r="4350" spans="1:4">
      <c r="A4350">
        <v>4348</v>
      </c>
      <c r="B4350">
        <v>11.912328767123288</v>
      </c>
      <c r="C4350" s="91">
        <v>2.7800735284204323E-2</v>
      </c>
      <c r="D4350">
        <v>0.71808200836823755</v>
      </c>
    </row>
    <row r="4351" spans="1:4">
      <c r="A4351">
        <v>4349</v>
      </c>
      <c r="B4351">
        <v>11.915068493150685</v>
      </c>
      <c r="C4351" s="91">
        <v>2.7801014266601951E-2</v>
      </c>
      <c r="D4351">
        <v>0.71802492994442402</v>
      </c>
    </row>
    <row r="4352" spans="1:4">
      <c r="A4352">
        <v>4350</v>
      </c>
      <c r="B4352">
        <v>11.917808219178083</v>
      </c>
      <c r="C4352" s="91">
        <v>2.7801293248999579E-2</v>
      </c>
      <c r="D4352">
        <v>0.71796785496008575</v>
      </c>
    </row>
    <row r="4353" spans="1:4">
      <c r="A4353">
        <v>4351</v>
      </c>
      <c r="B4353">
        <v>11.920547945205479</v>
      </c>
      <c r="C4353" s="91">
        <v>2.7801572231397207E-2</v>
      </c>
      <c r="D4353">
        <v>0.71791078341512393</v>
      </c>
    </row>
    <row r="4354" spans="1:4">
      <c r="A4354">
        <v>4352</v>
      </c>
      <c r="B4354">
        <v>11.923287671232877</v>
      </c>
      <c r="C4354" s="91">
        <v>2.7801851213794835E-2</v>
      </c>
      <c r="D4354">
        <v>0.71785371530943953</v>
      </c>
    </row>
    <row r="4355" spans="1:4">
      <c r="A4355">
        <v>4353</v>
      </c>
      <c r="B4355">
        <v>11.926027397260274</v>
      </c>
      <c r="C4355" s="91">
        <v>2.7802130196192463E-2</v>
      </c>
      <c r="D4355">
        <v>0.71779665064293374</v>
      </c>
    </row>
    <row r="4356" spans="1:4">
      <c r="A4356">
        <v>4354</v>
      </c>
      <c r="B4356">
        <v>11.92876712328767</v>
      </c>
      <c r="C4356" s="91">
        <v>2.7802409178590091E-2</v>
      </c>
      <c r="D4356">
        <v>0.71773958941550753</v>
      </c>
    </row>
    <row r="4357" spans="1:4">
      <c r="A4357">
        <v>4355</v>
      </c>
      <c r="B4357">
        <v>11.931506849315069</v>
      </c>
      <c r="C4357" s="91">
        <v>2.7802688160987719E-2</v>
      </c>
      <c r="D4357">
        <v>0.71768253162706186</v>
      </c>
    </row>
    <row r="4358" spans="1:4">
      <c r="A4358">
        <v>4356</v>
      </c>
      <c r="B4358">
        <v>11.934246575342465</v>
      </c>
      <c r="C4358" s="91">
        <v>2.7802967143385347E-2</v>
      </c>
      <c r="D4358">
        <v>0.71762547727749804</v>
      </c>
    </row>
    <row r="4359" spans="1:4">
      <c r="A4359">
        <v>4357</v>
      </c>
      <c r="B4359">
        <v>11.936986301369863</v>
      </c>
      <c r="C4359" s="91">
        <v>2.7803246125782975E-2</v>
      </c>
      <c r="D4359">
        <v>0.71756842636671681</v>
      </c>
    </row>
    <row r="4360" spans="1:4">
      <c r="A4360">
        <v>4358</v>
      </c>
      <c r="B4360">
        <v>11.93972602739726</v>
      </c>
      <c r="C4360" s="91">
        <v>2.7803525108180602E-2</v>
      </c>
      <c r="D4360">
        <v>0.71751137889461947</v>
      </c>
    </row>
    <row r="4361" spans="1:4">
      <c r="A4361">
        <v>4359</v>
      </c>
      <c r="B4361">
        <v>11.942465753424658</v>
      </c>
      <c r="C4361" s="91">
        <v>2.780380409057823E-2</v>
      </c>
      <c r="D4361">
        <v>0.71745433486110699</v>
      </c>
    </row>
    <row r="4362" spans="1:4">
      <c r="A4362">
        <v>4360</v>
      </c>
      <c r="B4362">
        <v>11.945205479452055</v>
      </c>
      <c r="C4362" s="91">
        <v>2.7804083072975858E-2</v>
      </c>
      <c r="D4362">
        <v>0.71739729426608023</v>
      </c>
    </row>
    <row r="4363" spans="1:4">
      <c r="A4363">
        <v>4361</v>
      </c>
      <c r="B4363">
        <v>11.947945205479453</v>
      </c>
      <c r="C4363" s="91">
        <v>2.7804362055373486E-2</v>
      </c>
      <c r="D4363">
        <v>0.71734025710944038</v>
      </c>
    </row>
    <row r="4364" spans="1:4">
      <c r="A4364">
        <v>4362</v>
      </c>
      <c r="B4364">
        <v>11.950684931506849</v>
      </c>
      <c r="C4364" s="91">
        <v>2.7804641037771114E-2</v>
      </c>
      <c r="D4364">
        <v>0.71728322339108841</v>
      </c>
    </row>
    <row r="4365" spans="1:4">
      <c r="A4365">
        <v>4363</v>
      </c>
      <c r="B4365">
        <v>11.953424657534246</v>
      </c>
      <c r="C4365" s="91">
        <v>2.7804920020168742E-2</v>
      </c>
      <c r="D4365">
        <v>0.71722619311092528</v>
      </c>
    </row>
    <row r="4366" spans="1:4">
      <c r="A4366">
        <v>4364</v>
      </c>
      <c r="B4366">
        <v>11.956164383561644</v>
      </c>
      <c r="C4366" s="91">
        <v>2.780519900256637E-2</v>
      </c>
      <c r="D4366">
        <v>0.71716916626885197</v>
      </c>
    </row>
    <row r="4367" spans="1:4">
      <c r="A4367">
        <v>4365</v>
      </c>
      <c r="B4367">
        <v>11.95890410958904</v>
      </c>
      <c r="C4367" s="91">
        <v>2.7805477984963998E-2</v>
      </c>
      <c r="D4367">
        <v>0.71711214286476954</v>
      </c>
    </row>
    <row r="4368" spans="1:4">
      <c r="A4368">
        <v>4366</v>
      </c>
      <c r="B4368">
        <v>11.961643835616439</v>
      </c>
      <c r="C4368" s="91">
        <v>2.7805756967361626E-2</v>
      </c>
      <c r="D4368">
        <v>0.71705512289857876</v>
      </c>
    </row>
    <row r="4369" spans="1:4">
      <c r="A4369">
        <v>4367</v>
      </c>
      <c r="B4369">
        <v>11.964383561643835</v>
      </c>
      <c r="C4369" s="91">
        <v>2.7806035949759254E-2</v>
      </c>
      <c r="D4369">
        <v>0.7169981063701808</v>
      </c>
    </row>
    <row r="4370" spans="1:4">
      <c r="A4370">
        <v>4368</v>
      </c>
      <c r="B4370">
        <v>11.967123287671233</v>
      </c>
      <c r="C4370" s="91">
        <v>2.7806314932156882E-2</v>
      </c>
      <c r="D4370">
        <v>0.71694109327947653</v>
      </c>
    </row>
    <row r="4371" spans="1:4">
      <c r="A4371">
        <v>4369</v>
      </c>
      <c r="B4371">
        <v>11.96986301369863</v>
      </c>
      <c r="C4371" s="91">
        <v>2.7806593914554509E-2</v>
      </c>
      <c r="D4371">
        <v>0.71688408362636702</v>
      </c>
    </row>
    <row r="4372" spans="1:4">
      <c r="A4372">
        <v>4370</v>
      </c>
      <c r="B4372">
        <v>11.972602739726028</v>
      </c>
      <c r="C4372" s="91">
        <v>2.7806872896952137E-2</v>
      </c>
      <c r="D4372">
        <v>0.71682707741075302</v>
      </c>
    </row>
    <row r="4373" spans="1:4">
      <c r="A4373">
        <v>4371</v>
      </c>
      <c r="B4373">
        <v>11.975342465753425</v>
      </c>
      <c r="C4373" s="91">
        <v>2.7807151879349765E-2</v>
      </c>
      <c r="D4373">
        <v>0.71677007463253561</v>
      </c>
    </row>
    <row r="4374" spans="1:4">
      <c r="A4374">
        <v>4372</v>
      </c>
      <c r="B4374">
        <v>11.978082191780821</v>
      </c>
      <c r="C4374" s="91">
        <v>2.7807430861747393E-2</v>
      </c>
      <c r="D4374">
        <v>0.71671307529161554</v>
      </c>
    </row>
    <row r="4375" spans="1:4">
      <c r="A4375">
        <v>4373</v>
      </c>
      <c r="B4375">
        <v>11.980821917808219</v>
      </c>
      <c r="C4375" s="91">
        <v>2.7807709844145021E-2</v>
      </c>
      <c r="D4375">
        <v>0.71665607938789389</v>
      </c>
    </row>
    <row r="4376" spans="1:4">
      <c r="A4376">
        <v>4374</v>
      </c>
      <c r="B4376">
        <v>11.983561643835616</v>
      </c>
      <c r="C4376" s="91">
        <v>2.7807988826542649E-2</v>
      </c>
      <c r="D4376">
        <v>0.71659908692127161</v>
      </c>
    </row>
    <row r="4377" spans="1:4">
      <c r="A4377">
        <v>4375</v>
      </c>
      <c r="B4377">
        <v>11.986301369863014</v>
      </c>
      <c r="C4377" s="91">
        <v>2.7808267808940277E-2</v>
      </c>
      <c r="D4377">
        <v>0.71654209789164947</v>
      </c>
    </row>
    <row r="4378" spans="1:4">
      <c r="A4378">
        <v>4376</v>
      </c>
      <c r="B4378">
        <v>11.989041095890411</v>
      </c>
      <c r="C4378" s="91">
        <v>2.7808546791337905E-2</v>
      </c>
      <c r="D4378">
        <v>0.71648511229892842</v>
      </c>
    </row>
    <row r="4379" spans="1:4">
      <c r="A4379">
        <v>4377</v>
      </c>
      <c r="B4379">
        <v>11.991780821917809</v>
      </c>
      <c r="C4379" s="91">
        <v>2.7808825773735533E-2</v>
      </c>
      <c r="D4379">
        <v>0.71642813014300921</v>
      </c>
    </row>
    <row r="4380" spans="1:4">
      <c r="A4380">
        <v>4378</v>
      </c>
      <c r="B4380">
        <v>11.994520547945205</v>
      </c>
      <c r="C4380" s="91">
        <v>2.7809104756133161E-2</v>
      </c>
      <c r="D4380">
        <v>0.71637115142379293</v>
      </c>
    </row>
    <row r="4381" spans="1:4">
      <c r="A4381">
        <v>4379</v>
      </c>
      <c r="B4381">
        <v>11.997260273972604</v>
      </c>
      <c r="C4381" s="91">
        <v>2.7809383738530789E-2</v>
      </c>
      <c r="D4381">
        <v>0.71631417614118043</v>
      </c>
    </row>
    <row r="4382" spans="1:4">
      <c r="A4382">
        <v>4380</v>
      </c>
      <c r="B4382">
        <v>12</v>
      </c>
      <c r="C4382" s="91">
        <v>2.7809662720928417E-2</v>
      </c>
      <c r="D4382">
        <v>0.71625720429507234</v>
      </c>
    </row>
    <row r="4383" spans="1:4">
      <c r="A4383">
        <v>4381</v>
      </c>
      <c r="B4383">
        <v>12.002739726027396</v>
      </c>
      <c r="C4383" s="91">
        <v>2.7809941703326044E-2</v>
      </c>
      <c r="D4383">
        <v>0.71620023588536985</v>
      </c>
    </row>
    <row r="4384" spans="1:4">
      <c r="A4384">
        <v>4382</v>
      </c>
      <c r="B4384">
        <v>12.005479452054795</v>
      </c>
      <c r="C4384" s="91">
        <v>2.7810220685723672E-2</v>
      </c>
      <c r="D4384">
        <v>0.7161432709119735</v>
      </c>
    </row>
    <row r="4385" spans="1:4">
      <c r="A4385">
        <v>4383</v>
      </c>
      <c r="B4385">
        <v>12.008219178082191</v>
      </c>
      <c r="C4385" s="91">
        <v>2.78104996681213E-2</v>
      </c>
      <c r="D4385">
        <v>0.71608630937478435</v>
      </c>
    </row>
    <row r="4386" spans="1:4">
      <c r="A4386">
        <v>4384</v>
      </c>
      <c r="B4386">
        <v>12.010958904109589</v>
      </c>
      <c r="C4386" s="91">
        <v>2.7810602945132809E-2</v>
      </c>
      <c r="D4386">
        <v>0.71603086237660329</v>
      </c>
    </row>
    <row r="4387" spans="1:4">
      <c r="A4387">
        <v>4385</v>
      </c>
      <c r="B4387">
        <v>12.013698630136986</v>
      </c>
      <c r="C4387" s="91">
        <v>2.7810706222144318E-2</v>
      </c>
      <c r="D4387">
        <v>0.71597541926654562</v>
      </c>
    </row>
    <row r="4388" spans="1:4">
      <c r="A4388">
        <v>4386</v>
      </c>
      <c r="B4388">
        <v>12.016438356164384</v>
      </c>
      <c r="C4388" s="91">
        <v>2.781080949915583E-2</v>
      </c>
      <c r="D4388">
        <v>0.71591998004437274</v>
      </c>
    </row>
    <row r="4389" spans="1:4">
      <c r="A4389">
        <v>4387</v>
      </c>
      <c r="B4389">
        <v>12.019178082191781</v>
      </c>
      <c r="C4389" s="91">
        <v>2.7810912776167339E-2</v>
      </c>
      <c r="D4389">
        <v>0.71586454470984651</v>
      </c>
    </row>
    <row r="4390" spans="1:4">
      <c r="A4390">
        <v>4388</v>
      </c>
      <c r="B4390">
        <v>12.021917808219179</v>
      </c>
      <c r="C4390" s="91">
        <v>2.7811016053178848E-2</v>
      </c>
      <c r="D4390">
        <v>0.71580911326272867</v>
      </c>
    </row>
    <row r="4391" spans="1:4">
      <c r="A4391">
        <v>4389</v>
      </c>
      <c r="B4391">
        <v>12.024657534246575</v>
      </c>
      <c r="C4391" s="91">
        <v>2.7811119330190356E-2</v>
      </c>
      <c r="D4391">
        <v>0.71575368570278097</v>
      </c>
    </row>
    <row r="4392" spans="1:4">
      <c r="A4392">
        <v>4390</v>
      </c>
      <c r="B4392">
        <v>12.027397260273972</v>
      </c>
      <c r="C4392" s="91">
        <v>2.7811222607201865E-2</v>
      </c>
      <c r="D4392">
        <v>0.71569826202976505</v>
      </c>
    </row>
    <row r="4393" spans="1:4">
      <c r="A4393">
        <v>4391</v>
      </c>
      <c r="B4393">
        <v>12.03013698630137</v>
      </c>
      <c r="C4393" s="91">
        <v>2.7811325884213374E-2</v>
      </c>
      <c r="D4393">
        <v>0.71564284224344255</v>
      </c>
    </row>
    <row r="4394" spans="1:4">
      <c r="A4394">
        <v>4392</v>
      </c>
      <c r="B4394">
        <v>12.032876712328767</v>
      </c>
      <c r="C4394" s="91">
        <v>2.7811429161224886E-2</v>
      </c>
      <c r="D4394">
        <v>0.71558742634357553</v>
      </c>
    </row>
    <row r="4395" spans="1:4">
      <c r="A4395">
        <v>4393</v>
      </c>
      <c r="B4395">
        <v>12.035616438356165</v>
      </c>
      <c r="C4395" s="91">
        <v>2.7811532438236395E-2</v>
      </c>
      <c r="D4395">
        <v>0.71553201432992541</v>
      </c>
    </row>
    <row r="4396" spans="1:4">
      <c r="A4396">
        <v>4394</v>
      </c>
      <c r="B4396">
        <v>12.038356164383561</v>
      </c>
      <c r="C4396" s="91">
        <v>2.7811635715247904E-2</v>
      </c>
      <c r="D4396">
        <v>0.71547660620225428</v>
      </c>
    </row>
    <row r="4397" spans="1:4">
      <c r="A4397">
        <v>4395</v>
      </c>
      <c r="B4397">
        <v>12.04109589041096</v>
      </c>
      <c r="C4397" s="91">
        <v>2.7811738992259413E-2</v>
      </c>
      <c r="D4397">
        <v>0.71542120196032377</v>
      </c>
    </row>
    <row r="4398" spans="1:4">
      <c r="A4398">
        <v>4396</v>
      </c>
      <c r="B4398">
        <v>12.043835616438356</v>
      </c>
      <c r="C4398" s="91">
        <v>2.7811842269270921E-2</v>
      </c>
      <c r="D4398">
        <v>0.71536580160389573</v>
      </c>
    </row>
    <row r="4399" spans="1:4">
      <c r="A4399">
        <v>4397</v>
      </c>
      <c r="B4399">
        <v>12.046575342465754</v>
      </c>
      <c r="C4399" s="91">
        <v>2.781194554628243E-2</v>
      </c>
      <c r="D4399">
        <v>0.71531040513273192</v>
      </c>
    </row>
    <row r="4400" spans="1:4">
      <c r="A4400">
        <v>4398</v>
      </c>
      <c r="B4400">
        <v>12.049315068493151</v>
      </c>
      <c r="C4400" s="91">
        <v>2.7812048823293942E-2</v>
      </c>
      <c r="D4400">
        <v>0.71525501254659429</v>
      </c>
    </row>
    <row r="4401" spans="1:4">
      <c r="A4401">
        <v>4399</v>
      </c>
      <c r="B4401">
        <v>12.052054794520547</v>
      </c>
      <c r="C4401" s="91">
        <v>2.7812152100305451E-2</v>
      </c>
      <c r="D4401">
        <v>0.71519962384524449</v>
      </c>
    </row>
    <row r="4402" spans="1:4">
      <c r="A4402">
        <v>4400</v>
      </c>
      <c r="B4402">
        <v>12.054794520547945</v>
      </c>
      <c r="C4402" s="91">
        <v>2.781225537731696E-2</v>
      </c>
      <c r="D4402">
        <v>0.71514423902844459</v>
      </c>
    </row>
    <row r="4403" spans="1:4">
      <c r="A4403">
        <v>4401</v>
      </c>
      <c r="B4403">
        <v>12.057534246575342</v>
      </c>
      <c r="C4403" s="91">
        <v>2.7812358654328469E-2</v>
      </c>
      <c r="D4403">
        <v>0.71508885809595624</v>
      </c>
    </row>
    <row r="4404" spans="1:4">
      <c r="A4404">
        <v>4402</v>
      </c>
      <c r="B4404">
        <v>12.06027397260274</v>
      </c>
      <c r="C4404" s="91">
        <v>2.7812461931339977E-2</v>
      </c>
      <c r="D4404">
        <v>0.7150334810475415</v>
      </c>
    </row>
    <row r="4405" spans="1:4">
      <c r="A4405">
        <v>4403</v>
      </c>
      <c r="B4405">
        <v>12.063013698630137</v>
      </c>
      <c r="C4405" s="91">
        <v>2.781256520835149E-2</v>
      </c>
      <c r="D4405">
        <v>0.71497810788296223</v>
      </c>
    </row>
    <row r="4406" spans="1:4">
      <c r="A4406">
        <v>4404</v>
      </c>
      <c r="B4406">
        <v>12.065753424657535</v>
      </c>
      <c r="C4406" s="91">
        <v>2.7812668485362999E-2</v>
      </c>
      <c r="D4406">
        <v>0.71492273860198019</v>
      </c>
    </row>
    <row r="4407" spans="1:4">
      <c r="A4407">
        <v>4405</v>
      </c>
      <c r="B4407">
        <v>12.068493150684931</v>
      </c>
      <c r="C4407" s="91">
        <v>2.7812771762374507E-2</v>
      </c>
      <c r="D4407">
        <v>0.71486737320435734</v>
      </c>
    </row>
    <row r="4408" spans="1:4">
      <c r="A4408">
        <v>4406</v>
      </c>
      <c r="B4408">
        <v>12.07123287671233</v>
      </c>
      <c r="C4408" s="91">
        <v>2.7812875039386016E-2</v>
      </c>
      <c r="D4408">
        <v>0.71481201168985575</v>
      </c>
    </row>
    <row r="4409" spans="1:4">
      <c r="A4409">
        <v>4407</v>
      </c>
      <c r="B4409">
        <v>12.073972602739726</v>
      </c>
      <c r="C4409" s="91">
        <v>2.7812978316397525E-2</v>
      </c>
      <c r="D4409">
        <v>0.71475665405823718</v>
      </c>
    </row>
    <row r="4410" spans="1:4">
      <c r="A4410">
        <v>4408</v>
      </c>
      <c r="B4410">
        <v>12.076712328767123</v>
      </c>
      <c r="C4410" s="91">
        <v>2.7813081593409034E-2</v>
      </c>
      <c r="D4410">
        <v>0.71470130030926371</v>
      </c>
    </row>
    <row r="4411" spans="1:4">
      <c r="A4411">
        <v>4409</v>
      </c>
      <c r="B4411">
        <v>12.079452054794521</v>
      </c>
      <c r="C4411" s="91">
        <v>2.7813184870420546E-2</v>
      </c>
      <c r="D4411">
        <v>0.71464595044269719</v>
      </c>
    </row>
    <row r="4412" spans="1:4">
      <c r="A4412">
        <v>4410</v>
      </c>
      <c r="B4412">
        <v>12.082191780821917</v>
      </c>
      <c r="C4412" s="91">
        <v>2.7813288147432055E-2</v>
      </c>
      <c r="D4412">
        <v>0.71459060445829969</v>
      </c>
    </row>
    <row r="4413" spans="1:4">
      <c r="A4413">
        <v>4411</v>
      </c>
      <c r="B4413">
        <v>12.084931506849315</v>
      </c>
      <c r="C4413" s="91">
        <v>2.7813391424443563E-2</v>
      </c>
      <c r="D4413">
        <v>0.71453526235583309</v>
      </c>
    </row>
    <row r="4414" spans="1:4">
      <c r="A4414">
        <v>4412</v>
      </c>
      <c r="B4414">
        <v>12.087671232876712</v>
      </c>
      <c r="C4414" s="91">
        <v>2.7813494701455072E-2</v>
      </c>
      <c r="D4414">
        <v>0.71447992413505945</v>
      </c>
    </row>
    <row r="4415" spans="1:4">
      <c r="A4415">
        <v>4413</v>
      </c>
      <c r="B4415">
        <v>12.09041095890411</v>
      </c>
      <c r="C4415" s="91">
        <v>2.7813597978466581E-2</v>
      </c>
      <c r="D4415">
        <v>0.71442458979574075</v>
      </c>
    </row>
    <row r="4416" spans="1:4">
      <c r="A4416">
        <v>4414</v>
      </c>
      <c r="B4416">
        <v>12.093150684931507</v>
      </c>
      <c r="C4416" s="91">
        <v>2.7813701255478093E-2</v>
      </c>
      <c r="D4416">
        <v>0.71436925933763895</v>
      </c>
    </row>
    <row r="4417" spans="1:4">
      <c r="A4417">
        <v>4415</v>
      </c>
      <c r="B4417">
        <v>12.095890410958905</v>
      </c>
      <c r="C4417" s="91">
        <v>2.7813804532489602E-2</v>
      </c>
      <c r="D4417">
        <v>0.71431393276051625</v>
      </c>
    </row>
    <row r="4418" spans="1:4">
      <c r="A4418">
        <v>4416</v>
      </c>
      <c r="B4418">
        <v>12.098630136986301</v>
      </c>
      <c r="C4418" s="91">
        <v>2.7813907809501111E-2</v>
      </c>
      <c r="D4418">
        <v>0.7142586100641346</v>
      </c>
    </row>
    <row r="4419" spans="1:4">
      <c r="A4419">
        <v>4417</v>
      </c>
      <c r="B4419">
        <v>12.101369863013698</v>
      </c>
      <c r="C4419" s="91">
        <v>2.781401108651262E-2</v>
      </c>
      <c r="D4419">
        <v>0.71420329124825599</v>
      </c>
    </row>
    <row r="4420" spans="1:4">
      <c r="A4420">
        <v>4418</v>
      </c>
      <c r="B4420">
        <v>12.104109589041096</v>
      </c>
      <c r="C4420" s="91">
        <v>2.7814114363524128E-2</v>
      </c>
      <c r="D4420">
        <v>0.7141479763126426</v>
      </c>
    </row>
    <row r="4421" spans="1:4">
      <c r="A4421">
        <v>4419</v>
      </c>
      <c r="B4421">
        <v>12.106849315068493</v>
      </c>
      <c r="C4421" s="91">
        <v>2.7814217640535637E-2</v>
      </c>
      <c r="D4421">
        <v>0.71409266525705639</v>
      </c>
    </row>
    <row r="4422" spans="1:4">
      <c r="A4422">
        <v>4420</v>
      </c>
      <c r="B4422">
        <v>12.109589041095891</v>
      </c>
      <c r="C4422" s="91">
        <v>2.7814320917547149E-2</v>
      </c>
      <c r="D4422">
        <v>0.71403735808125945</v>
      </c>
    </row>
    <row r="4423" spans="1:4">
      <c r="A4423">
        <v>4421</v>
      </c>
      <c r="B4423">
        <v>12.112328767123287</v>
      </c>
      <c r="C4423" s="91">
        <v>2.7814424194558658E-2</v>
      </c>
      <c r="D4423">
        <v>0.71398205478501409</v>
      </c>
    </row>
    <row r="4424" spans="1:4">
      <c r="A4424">
        <v>4422</v>
      </c>
      <c r="B4424">
        <v>12.115068493150686</v>
      </c>
      <c r="C4424" s="91">
        <v>2.7814527471570167E-2</v>
      </c>
      <c r="D4424">
        <v>0.71392675536808214</v>
      </c>
    </row>
    <row r="4425" spans="1:4">
      <c r="A4425">
        <v>4423</v>
      </c>
      <c r="B4425">
        <v>12.117808219178082</v>
      </c>
      <c r="C4425" s="91">
        <v>2.7814630748581676E-2</v>
      </c>
      <c r="D4425">
        <v>0.71387145983022582</v>
      </c>
    </row>
    <row r="4426" spans="1:4">
      <c r="A4426">
        <v>4424</v>
      </c>
      <c r="B4426">
        <v>12.12054794520548</v>
      </c>
      <c r="C4426" s="91">
        <v>2.7814734025593185E-2</v>
      </c>
      <c r="D4426">
        <v>0.71381616817120741</v>
      </c>
    </row>
    <row r="4427" spans="1:4">
      <c r="A4427">
        <v>4425</v>
      </c>
      <c r="B4427">
        <v>12.123287671232877</v>
      </c>
      <c r="C4427" s="91">
        <v>2.7814837302604693E-2</v>
      </c>
      <c r="D4427">
        <v>0.71376088039078889</v>
      </c>
    </row>
    <row r="4428" spans="1:4">
      <c r="A4428">
        <v>4426</v>
      </c>
      <c r="B4428">
        <v>12.126027397260273</v>
      </c>
      <c r="C4428" s="91">
        <v>2.7814940579616206E-2</v>
      </c>
      <c r="D4428">
        <v>0.71370559648873255</v>
      </c>
    </row>
    <row r="4429" spans="1:4">
      <c r="A4429">
        <v>4427</v>
      </c>
      <c r="B4429">
        <v>12.128767123287671</v>
      </c>
      <c r="C4429" s="91">
        <v>2.7815043856627714E-2</v>
      </c>
      <c r="D4429">
        <v>0.71365031646480037</v>
      </c>
    </row>
    <row r="4430" spans="1:4">
      <c r="A4430">
        <v>4428</v>
      </c>
      <c r="B4430">
        <v>12.131506849315068</v>
      </c>
      <c r="C4430" s="91">
        <v>2.7815147133639223E-2</v>
      </c>
      <c r="D4430">
        <v>0.71359504031875476</v>
      </c>
    </row>
    <row r="4431" spans="1:4">
      <c r="A4431">
        <v>4429</v>
      </c>
      <c r="B4431">
        <v>12.134246575342466</v>
      </c>
      <c r="C4431" s="91">
        <v>2.7815250410650732E-2</v>
      </c>
      <c r="D4431">
        <v>0.71353976805035779</v>
      </c>
    </row>
    <row r="4432" spans="1:4">
      <c r="A4432">
        <v>4430</v>
      </c>
      <c r="B4432">
        <v>12.136986301369863</v>
      </c>
      <c r="C4432" s="91">
        <v>2.7815353687662241E-2</v>
      </c>
      <c r="D4432">
        <v>0.71348449965937166</v>
      </c>
    </row>
    <row r="4433" spans="1:4">
      <c r="A4433">
        <v>4431</v>
      </c>
      <c r="B4433">
        <v>12.139726027397261</v>
      </c>
      <c r="C4433" s="91">
        <v>2.7815456964673753E-2</v>
      </c>
      <c r="D4433">
        <v>0.71342923514555856</v>
      </c>
    </row>
    <row r="4434" spans="1:4">
      <c r="A4434">
        <v>4432</v>
      </c>
      <c r="B4434">
        <v>12.142465753424657</v>
      </c>
      <c r="C4434" s="91">
        <v>2.7815560241685262E-2</v>
      </c>
      <c r="D4434">
        <v>0.7133739745086809</v>
      </c>
    </row>
    <row r="4435" spans="1:4">
      <c r="A4435">
        <v>4433</v>
      </c>
      <c r="B4435">
        <v>12.145205479452056</v>
      </c>
      <c r="C4435" s="91">
        <v>2.781566351869677E-2</v>
      </c>
      <c r="D4435">
        <v>0.71331871774850075</v>
      </c>
    </row>
    <row r="4436" spans="1:4">
      <c r="A4436">
        <v>4434</v>
      </c>
      <c r="B4436">
        <v>12.147945205479452</v>
      </c>
      <c r="C4436" s="91">
        <v>2.7815766795708279E-2</v>
      </c>
      <c r="D4436">
        <v>0.71326346486478043</v>
      </c>
    </row>
    <row r="4437" spans="1:4">
      <c r="A4437">
        <v>4435</v>
      </c>
      <c r="B4437">
        <v>12.150684931506849</v>
      </c>
      <c r="C4437" s="91">
        <v>2.7815870072719788E-2</v>
      </c>
      <c r="D4437">
        <v>0.71320821585728211</v>
      </c>
    </row>
    <row r="4438" spans="1:4">
      <c r="A4438">
        <v>4436</v>
      </c>
      <c r="B4438">
        <v>12.153424657534247</v>
      </c>
      <c r="C4438" s="91">
        <v>2.7815973349731297E-2</v>
      </c>
      <c r="D4438">
        <v>0.71315297072576822</v>
      </c>
    </row>
    <row r="4439" spans="1:4">
      <c r="A4439">
        <v>4437</v>
      </c>
      <c r="B4439">
        <v>12.156164383561643</v>
      </c>
      <c r="C4439" s="91">
        <v>2.7816076626742809E-2</v>
      </c>
      <c r="D4439">
        <v>0.71309772947000094</v>
      </c>
    </row>
    <row r="4440" spans="1:4">
      <c r="A4440">
        <v>4438</v>
      </c>
      <c r="B4440">
        <v>12.158904109589042</v>
      </c>
      <c r="C4440" s="91">
        <v>2.7816179903754318E-2</v>
      </c>
      <c r="D4440">
        <v>0.71304249208974269</v>
      </c>
    </row>
    <row r="4441" spans="1:4">
      <c r="A4441">
        <v>4439</v>
      </c>
      <c r="B4441">
        <v>12.161643835616438</v>
      </c>
      <c r="C4441" s="91">
        <v>2.7816283180765827E-2</v>
      </c>
      <c r="D4441">
        <v>0.71298725858475565</v>
      </c>
    </row>
    <row r="4442" spans="1:4">
      <c r="A4442">
        <v>4440</v>
      </c>
      <c r="B4442">
        <v>12.164383561643836</v>
      </c>
      <c r="C4442" s="91">
        <v>2.7816386457777335E-2</v>
      </c>
      <c r="D4442">
        <v>0.71293202895480212</v>
      </c>
    </row>
    <row r="4443" spans="1:4">
      <c r="A4443">
        <v>4441</v>
      </c>
      <c r="B4443">
        <v>12.167123287671233</v>
      </c>
      <c r="C4443" s="91">
        <v>2.7816489734788844E-2</v>
      </c>
      <c r="D4443">
        <v>0.71287680319964475</v>
      </c>
    </row>
    <row r="4444" spans="1:4">
      <c r="A4444">
        <v>4442</v>
      </c>
      <c r="B4444">
        <v>12.169863013698631</v>
      </c>
      <c r="C4444" s="91">
        <v>2.7816593011800353E-2</v>
      </c>
      <c r="D4444">
        <v>0.71282158131904538</v>
      </c>
    </row>
    <row r="4445" spans="1:4">
      <c r="A4445">
        <v>4443</v>
      </c>
      <c r="B4445">
        <v>12.172602739726027</v>
      </c>
      <c r="C4445" s="91">
        <v>2.7816696288811865E-2</v>
      </c>
      <c r="D4445">
        <v>0.71276636331276677</v>
      </c>
    </row>
    <row r="4446" spans="1:4">
      <c r="A4446">
        <v>4444</v>
      </c>
      <c r="B4446">
        <v>12.175342465753424</v>
      </c>
      <c r="C4446" s="91">
        <v>2.7816799565823374E-2</v>
      </c>
      <c r="D4446">
        <v>0.71271114918057132</v>
      </c>
    </row>
    <row r="4447" spans="1:4">
      <c r="A4447">
        <v>4445</v>
      </c>
      <c r="B4447">
        <v>12.178082191780822</v>
      </c>
      <c r="C4447" s="91">
        <v>2.7816902842834883E-2</v>
      </c>
      <c r="D4447">
        <v>0.71265593892222112</v>
      </c>
    </row>
    <row r="4448" spans="1:4">
      <c r="A4448">
        <v>4446</v>
      </c>
      <c r="B4448">
        <v>12.180821917808219</v>
      </c>
      <c r="C4448" s="91">
        <v>2.7817006119846392E-2</v>
      </c>
      <c r="D4448">
        <v>0.71260073253747869</v>
      </c>
    </row>
    <row r="4449" spans="1:4">
      <c r="A4449">
        <v>4447</v>
      </c>
      <c r="B4449">
        <v>12.183561643835617</v>
      </c>
      <c r="C4449" s="91">
        <v>2.78171093968579E-2</v>
      </c>
      <c r="D4449">
        <v>0.71254553002610654</v>
      </c>
    </row>
    <row r="4450" spans="1:4">
      <c r="A4450">
        <v>4448</v>
      </c>
      <c r="B4450">
        <v>12.186301369863013</v>
      </c>
      <c r="C4450" s="91">
        <v>2.7817212673869413E-2</v>
      </c>
      <c r="D4450">
        <v>0.71249033138786699</v>
      </c>
    </row>
    <row r="4451" spans="1:4">
      <c r="A4451">
        <v>4449</v>
      </c>
      <c r="B4451">
        <v>12.189041095890412</v>
      </c>
      <c r="C4451" s="91">
        <v>2.7817315950880921E-2</v>
      </c>
      <c r="D4451">
        <v>0.71243513662252245</v>
      </c>
    </row>
    <row r="4452" spans="1:4">
      <c r="A4452">
        <v>4450</v>
      </c>
      <c r="B4452">
        <v>12.191780821917808</v>
      </c>
      <c r="C4452" s="91">
        <v>2.781741922789243E-2</v>
      </c>
      <c r="D4452">
        <v>0.71237994572983543</v>
      </c>
    </row>
    <row r="4453" spans="1:4">
      <c r="A4453">
        <v>4451</v>
      </c>
      <c r="B4453">
        <v>12.194520547945206</v>
      </c>
      <c r="C4453" s="91">
        <v>2.7817522504903939E-2</v>
      </c>
      <c r="D4453">
        <v>0.71232475870956846</v>
      </c>
    </row>
    <row r="4454" spans="1:4">
      <c r="A4454">
        <v>4452</v>
      </c>
      <c r="B4454">
        <v>12.197260273972603</v>
      </c>
      <c r="C4454" s="91">
        <v>2.7817625781915448E-2</v>
      </c>
      <c r="D4454">
        <v>0.71226957556148385</v>
      </c>
    </row>
    <row r="4455" spans="1:4">
      <c r="A4455">
        <v>4453</v>
      </c>
      <c r="B4455">
        <v>12.2</v>
      </c>
      <c r="C4455" s="91">
        <v>2.7817729058926956E-2</v>
      </c>
      <c r="D4455">
        <v>0.71221439628534411</v>
      </c>
    </row>
    <row r="4456" spans="1:4">
      <c r="A4456">
        <v>4454</v>
      </c>
      <c r="B4456">
        <v>12.202739726027398</v>
      </c>
      <c r="C4456" s="91">
        <v>2.7817832335938469E-2</v>
      </c>
      <c r="D4456">
        <v>0.71215922088091177</v>
      </c>
    </row>
    <row r="4457" spans="1:4">
      <c r="A4457">
        <v>4455</v>
      </c>
      <c r="B4457">
        <v>12.205479452054794</v>
      </c>
      <c r="C4457" s="91">
        <v>2.7817935612949977E-2</v>
      </c>
      <c r="D4457">
        <v>0.71210404934794935</v>
      </c>
    </row>
    <row r="4458" spans="1:4">
      <c r="A4458">
        <v>4456</v>
      </c>
      <c r="B4458">
        <v>12.208219178082192</v>
      </c>
      <c r="C4458" s="91">
        <v>2.7818038889961486E-2</v>
      </c>
      <c r="D4458">
        <v>0.71204888168621938</v>
      </c>
    </row>
    <row r="4459" spans="1:4">
      <c r="A4459">
        <v>4457</v>
      </c>
      <c r="B4459">
        <v>12.210958904109589</v>
      </c>
      <c r="C4459" s="91">
        <v>2.7818142166972995E-2</v>
      </c>
      <c r="D4459">
        <v>0.71199371789548438</v>
      </c>
    </row>
    <row r="4460" spans="1:4">
      <c r="A4460">
        <v>4458</v>
      </c>
      <c r="B4460">
        <v>12.213698630136987</v>
      </c>
      <c r="C4460" s="91">
        <v>2.7818245443984504E-2</v>
      </c>
      <c r="D4460">
        <v>0.71193855797550676</v>
      </c>
    </row>
    <row r="4461" spans="1:4">
      <c r="A4461">
        <v>4459</v>
      </c>
      <c r="B4461">
        <v>12.216438356164383</v>
      </c>
      <c r="C4461" s="91">
        <v>2.7818348720996016E-2</v>
      </c>
      <c r="D4461">
        <v>0.71188340192604915</v>
      </c>
    </row>
    <row r="4462" spans="1:4">
      <c r="A4462">
        <v>4460</v>
      </c>
      <c r="B4462">
        <v>12.219178082191782</v>
      </c>
      <c r="C4462" s="91">
        <v>2.7818451998007525E-2</v>
      </c>
      <c r="D4462">
        <v>0.7118282497468742</v>
      </c>
    </row>
    <row r="4463" spans="1:4">
      <c r="A4463">
        <v>4461</v>
      </c>
      <c r="B4463">
        <v>12.221917808219178</v>
      </c>
      <c r="C4463" s="91">
        <v>2.7818555275019034E-2</v>
      </c>
      <c r="D4463">
        <v>0.71177310143774442</v>
      </c>
    </row>
    <row r="4464" spans="1:4">
      <c r="A4464">
        <v>4462</v>
      </c>
      <c r="B4464">
        <v>12.224657534246575</v>
      </c>
      <c r="C4464" s="91">
        <v>2.7818658552030542E-2</v>
      </c>
      <c r="D4464">
        <v>0.71171795699842244</v>
      </c>
    </row>
    <row r="4465" spans="1:4">
      <c r="A4465">
        <v>4463</v>
      </c>
      <c r="B4465">
        <v>12.227397260273973</v>
      </c>
      <c r="C4465" s="91">
        <v>2.7818761829042051E-2</v>
      </c>
      <c r="D4465">
        <v>0.71166281642867069</v>
      </c>
    </row>
    <row r="4466" spans="1:4">
      <c r="A4466">
        <v>4464</v>
      </c>
      <c r="B4466">
        <v>12.230136986301369</v>
      </c>
      <c r="C4466" s="91">
        <v>2.781886510605356E-2</v>
      </c>
      <c r="D4466">
        <v>0.71160767972825201</v>
      </c>
    </row>
    <row r="4467" spans="1:4">
      <c r="A4467">
        <v>4465</v>
      </c>
      <c r="B4467">
        <v>12.232876712328768</v>
      </c>
      <c r="C4467" s="91">
        <v>2.7818968383065072E-2</v>
      </c>
      <c r="D4467">
        <v>0.71155254689692882</v>
      </c>
    </row>
    <row r="4468" spans="1:4">
      <c r="A4468">
        <v>4466</v>
      </c>
      <c r="B4468">
        <v>12.235616438356164</v>
      </c>
      <c r="C4468" s="91">
        <v>2.7819071660076581E-2</v>
      </c>
      <c r="D4468">
        <v>0.71149741793446397</v>
      </c>
    </row>
    <row r="4469" spans="1:4">
      <c r="A4469">
        <v>4467</v>
      </c>
      <c r="B4469">
        <v>12.238356164383562</v>
      </c>
      <c r="C4469" s="91">
        <v>2.781917493708809E-2</v>
      </c>
      <c r="D4469">
        <v>0.71144229284061977</v>
      </c>
    </row>
    <row r="4470" spans="1:4">
      <c r="A4470">
        <v>4468</v>
      </c>
      <c r="B4470">
        <v>12.241095890410959</v>
      </c>
      <c r="C4470" s="91">
        <v>2.7819278214099599E-2</v>
      </c>
      <c r="D4470">
        <v>0.7113871716151593</v>
      </c>
    </row>
    <row r="4471" spans="1:4">
      <c r="A4471">
        <v>4469</v>
      </c>
      <c r="B4471">
        <v>12.243835616438357</v>
      </c>
      <c r="C4471" s="91">
        <v>2.7819381491111107E-2</v>
      </c>
      <c r="D4471">
        <v>0.71133205425784485</v>
      </c>
    </row>
    <row r="4472" spans="1:4">
      <c r="A4472">
        <v>4470</v>
      </c>
      <c r="B4472">
        <v>12.246575342465754</v>
      </c>
      <c r="C4472" s="91">
        <v>2.7819484768122616E-2</v>
      </c>
      <c r="D4472">
        <v>0.71127694076843939</v>
      </c>
    </row>
    <row r="4473" spans="1:4">
      <c r="A4473">
        <v>4471</v>
      </c>
      <c r="B4473">
        <v>12.24931506849315</v>
      </c>
      <c r="C4473" s="91">
        <v>2.7819588045134128E-2</v>
      </c>
      <c r="D4473">
        <v>0.71122183114670545</v>
      </c>
    </row>
    <row r="4474" spans="1:4">
      <c r="A4474">
        <v>4472</v>
      </c>
      <c r="B4474">
        <v>12.252054794520548</v>
      </c>
      <c r="C4474" s="91">
        <v>2.7819691322145637E-2</v>
      </c>
      <c r="D4474">
        <v>0.71116672539240577</v>
      </c>
    </row>
    <row r="4475" spans="1:4">
      <c r="A4475">
        <v>4473</v>
      </c>
      <c r="B4475">
        <v>12.254794520547945</v>
      </c>
      <c r="C4475" s="91">
        <v>2.7819794599157146E-2</v>
      </c>
      <c r="D4475">
        <v>0.7111116235053031</v>
      </c>
    </row>
    <row r="4476" spans="1:4">
      <c r="A4476">
        <v>4474</v>
      </c>
      <c r="B4476">
        <v>12.257534246575343</v>
      </c>
      <c r="C4476" s="91">
        <v>2.7819897876168655E-2</v>
      </c>
      <c r="D4476">
        <v>0.71105652548516007</v>
      </c>
    </row>
    <row r="4477" spans="1:4">
      <c r="A4477">
        <v>4475</v>
      </c>
      <c r="B4477">
        <v>12.260273972602739</v>
      </c>
      <c r="C4477" s="91">
        <v>2.7820001153180163E-2</v>
      </c>
      <c r="D4477">
        <v>0.71100143133173965</v>
      </c>
    </row>
    <row r="4478" spans="1:4">
      <c r="A4478">
        <v>4476</v>
      </c>
      <c r="B4478">
        <v>12.263013698630138</v>
      </c>
      <c r="C4478" s="91">
        <v>2.7820104430191676E-2</v>
      </c>
      <c r="D4478">
        <v>0.71094634104480414</v>
      </c>
    </row>
    <row r="4479" spans="1:4">
      <c r="A4479">
        <v>4477</v>
      </c>
      <c r="B4479">
        <v>12.265753424657534</v>
      </c>
      <c r="C4479" s="91">
        <v>2.7820207707203184E-2</v>
      </c>
      <c r="D4479">
        <v>0.71089125462411684</v>
      </c>
    </row>
    <row r="4480" spans="1:4">
      <c r="A4480">
        <v>4478</v>
      </c>
      <c r="B4480">
        <v>12.268493150684931</v>
      </c>
      <c r="C4480" s="91">
        <v>2.7820310984214693E-2</v>
      </c>
      <c r="D4480">
        <v>0.71083617206944028</v>
      </c>
    </row>
    <row r="4481" spans="1:4">
      <c r="A4481">
        <v>4479</v>
      </c>
      <c r="B4481">
        <v>12.271232876712329</v>
      </c>
      <c r="C4481" s="91">
        <v>2.7820414261226202E-2</v>
      </c>
      <c r="D4481">
        <v>0.71078109338053708</v>
      </c>
    </row>
    <row r="4482" spans="1:4">
      <c r="A4482">
        <v>4480</v>
      </c>
      <c r="B4482">
        <v>12.273972602739725</v>
      </c>
      <c r="C4482" s="91">
        <v>2.7820517538237711E-2</v>
      </c>
      <c r="D4482">
        <v>0.71072601855717032</v>
      </c>
    </row>
    <row r="4483" spans="1:4">
      <c r="A4483">
        <v>4481</v>
      </c>
      <c r="B4483">
        <v>12.276712328767124</v>
      </c>
      <c r="C4483" s="91">
        <v>2.782062081524922E-2</v>
      </c>
      <c r="D4483">
        <v>0.71067094759910265</v>
      </c>
    </row>
    <row r="4484" spans="1:4">
      <c r="A4484">
        <v>4482</v>
      </c>
      <c r="B4484">
        <v>12.27945205479452</v>
      </c>
      <c r="C4484" s="91">
        <v>2.7820724092260732E-2</v>
      </c>
      <c r="D4484">
        <v>0.71061588050609692</v>
      </c>
    </row>
    <row r="4485" spans="1:4">
      <c r="A4485">
        <v>4483</v>
      </c>
      <c r="B4485">
        <v>12.282191780821918</v>
      </c>
      <c r="C4485" s="91">
        <v>2.7820827369272241E-2</v>
      </c>
      <c r="D4485">
        <v>0.71056081727791598</v>
      </c>
    </row>
    <row r="4486" spans="1:4">
      <c r="A4486">
        <v>4484</v>
      </c>
      <c r="B4486">
        <v>12.284931506849315</v>
      </c>
      <c r="C4486" s="91">
        <v>2.7820930646283749E-2</v>
      </c>
      <c r="D4486">
        <v>0.71050575791432269</v>
      </c>
    </row>
    <row r="4487" spans="1:4">
      <c r="A4487">
        <v>4485</v>
      </c>
      <c r="B4487">
        <v>12.287671232876713</v>
      </c>
      <c r="C4487" s="91">
        <v>2.7821033923295258E-2</v>
      </c>
      <c r="D4487">
        <v>0.7104507024150799</v>
      </c>
    </row>
    <row r="4488" spans="1:4">
      <c r="A4488">
        <v>4486</v>
      </c>
      <c r="B4488">
        <v>12.29041095890411</v>
      </c>
      <c r="C4488" s="91">
        <v>2.7821137200306767E-2</v>
      </c>
      <c r="D4488">
        <v>0.71039565077995048</v>
      </c>
    </row>
    <row r="4489" spans="1:4">
      <c r="A4489">
        <v>4487</v>
      </c>
      <c r="B4489">
        <v>12.293150684931506</v>
      </c>
      <c r="C4489" s="91">
        <v>2.7821240477318279E-2</v>
      </c>
      <c r="D4489">
        <v>0.71034060300869728</v>
      </c>
    </row>
    <row r="4490" spans="1:4">
      <c r="A4490">
        <v>4488</v>
      </c>
      <c r="B4490">
        <v>12.295890410958904</v>
      </c>
      <c r="C4490" s="91">
        <v>2.7821343754329788E-2</v>
      </c>
      <c r="D4490">
        <v>0.71028555910108326</v>
      </c>
    </row>
    <row r="4491" spans="1:4">
      <c r="A4491">
        <v>4489</v>
      </c>
      <c r="B4491">
        <v>12.298630136986301</v>
      </c>
      <c r="C4491" s="91">
        <v>2.7821447031341297E-2</v>
      </c>
      <c r="D4491">
        <v>0.71023051905687129</v>
      </c>
    </row>
    <row r="4492" spans="1:4">
      <c r="A4492">
        <v>4490</v>
      </c>
      <c r="B4492">
        <v>12.301369863013699</v>
      </c>
      <c r="C4492" s="91">
        <v>2.7821550308352806E-2</v>
      </c>
      <c r="D4492">
        <v>0.71017548287582422</v>
      </c>
    </row>
    <row r="4493" spans="1:4">
      <c r="A4493">
        <v>4491</v>
      </c>
      <c r="B4493">
        <v>12.304109589041095</v>
      </c>
      <c r="C4493" s="91">
        <v>2.7821653585364314E-2</v>
      </c>
      <c r="D4493">
        <v>0.71012045055770512</v>
      </c>
    </row>
    <row r="4494" spans="1:4">
      <c r="A4494">
        <v>4492</v>
      </c>
      <c r="B4494">
        <v>12.306849315068494</v>
      </c>
      <c r="C4494" s="91">
        <v>2.7821756862375823E-2</v>
      </c>
      <c r="D4494">
        <v>0.71006542210227674</v>
      </c>
    </row>
    <row r="4495" spans="1:4">
      <c r="A4495">
        <v>4493</v>
      </c>
      <c r="B4495">
        <v>12.30958904109589</v>
      </c>
      <c r="C4495" s="91">
        <v>2.7821860139387335E-2</v>
      </c>
      <c r="D4495">
        <v>0.71001039750930217</v>
      </c>
    </row>
    <row r="4496" spans="1:4">
      <c r="A4496">
        <v>4494</v>
      </c>
      <c r="B4496">
        <v>12.312328767123288</v>
      </c>
      <c r="C4496" s="91">
        <v>2.7821963416398844E-2</v>
      </c>
      <c r="D4496">
        <v>0.70995537677854437</v>
      </c>
    </row>
    <row r="4497" spans="1:4">
      <c r="A4497">
        <v>4495</v>
      </c>
      <c r="B4497">
        <v>12.315068493150685</v>
      </c>
      <c r="C4497" s="91">
        <v>2.7822066693410353E-2</v>
      </c>
      <c r="D4497">
        <v>0.70990035990976641</v>
      </c>
    </row>
    <row r="4498" spans="1:4">
      <c r="A4498">
        <v>4496</v>
      </c>
      <c r="B4498">
        <v>12.317808219178081</v>
      </c>
      <c r="C4498" s="91">
        <v>2.7822169970421862E-2</v>
      </c>
      <c r="D4498">
        <v>0.70984534690273104</v>
      </c>
    </row>
    <row r="4499" spans="1:4">
      <c r="A4499">
        <v>4497</v>
      </c>
      <c r="B4499">
        <v>12.32054794520548</v>
      </c>
      <c r="C4499" s="91">
        <v>2.782227324743337E-2</v>
      </c>
      <c r="D4499">
        <v>0.70979033775720135</v>
      </c>
    </row>
    <row r="4500" spans="1:4">
      <c r="A4500">
        <v>4498</v>
      </c>
      <c r="B4500">
        <v>12.323287671232876</v>
      </c>
      <c r="C4500" s="91">
        <v>2.7822376524444879E-2</v>
      </c>
      <c r="D4500">
        <v>0.70973533247294052</v>
      </c>
    </row>
    <row r="4501" spans="1:4">
      <c r="A4501">
        <v>4499</v>
      </c>
      <c r="B4501">
        <v>12.326027397260274</v>
      </c>
      <c r="C4501" s="91">
        <v>2.7822479801456391E-2</v>
      </c>
      <c r="D4501">
        <v>0.70968033104971129</v>
      </c>
    </row>
    <row r="4502" spans="1:4">
      <c r="A4502">
        <v>4500</v>
      </c>
      <c r="B4502">
        <v>12.328767123287671</v>
      </c>
      <c r="C4502" s="91">
        <v>2.78225830784679E-2</v>
      </c>
      <c r="D4502">
        <v>0.70962533348727685</v>
      </c>
    </row>
    <row r="4503" spans="1:4">
      <c r="A4503">
        <v>4501</v>
      </c>
      <c r="B4503">
        <v>12.331506849315069</v>
      </c>
      <c r="C4503" s="91">
        <v>2.7822686355479409E-2</v>
      </c>
      <c r="D4503">
        <v>0.70957033978540029</v>
      </c>
    </row>
    <row r="4504" spans="1:4">
      <c r="A4504">
        <v>4502</v>
      </c>
      <c r="B4504">
        <v>12.334246575342465</v>
      </c>
      <c r="C4504" s="91">
        <v>2.7822789632490918E-2</v>
      </c>
      <c r="D4504">
        <v>0.70951534994384458</v>
      </c>
    </row>
    <row r="4505" spans="1:4">
      <c r="A4505">
        <v>4503</v>
      </c>
      <c r="B4505">
        <v>12.336986301369864</v>
      </c>
      <c r="C4505" s="91">
        <v>2.7822892909502427E-2</v>
      </c>
      <c r="D4505">
        <v>0.70946036396237289</v>
      </c>
    </row>
    <row r="4506" spans="1:4">
      <c r="A4506">
        <v>4504</v>
      </c>
      <c r="B4506">
        <v>12.33972602739726</v>
      </c>
      <c r="C4506" s="91">
        <v>2.7822996186513939E-2</v>
      </c>
      <c r="D4506">
        <v>0.70940538184074819</v>
      </c>
    </row>
    <row r="4507" spans="1:4">
      <c r="A4507">
        <v>4505</v>
      </c>
      <c r="B4507">
        <v>12.342465753424657</v>
      </c>
      <c r="C4507" s="91">
        <v>2.7823099463525448E-2</v>
      </c>
      <c r="D4507">
        <v>0.70935040357873369</v>
      </c>
    </row>
    <row r="4508" spans="1:4">
      <c r="A4508">
        <v>4506</v>
      </c>
      <c r="B4508">
        <v>12.345205479452055</v>
      </c>
      <c r="C4508" s="91">
        <v>2.7823202740536956E-2</v>
      </c>
      <c r="D4508">
        <v>0.70929542917609234</v>
      </c>
    </row>
    <row r="4509" spans="1:4">
      <c r="A4509">
        <v>4507</v>
      </c>
      <c r="B4509">
        <v>12.347945205479451</v>
      </c>
      <c r="C4509" s="91">
        <v>2.7823306017548465E-2</v>
      </c>
      <c r="D4509">
        <v>0.70924045863258733</v>
      </c>
    </row>
    <row r="4510" spans="1:4">
      <c r="A4510">
        <v>4508</v>
      </c>
      <c r="B4510">
        <v>12.35068493150685</v>
      </c>
      <c r="C4510" s="91">
        <v>2.7823409294559974E-2</v>
      </c>
      <c r="D4510">
        <v>0.70918549194798186</v>
      </c>
    </row>
    <row r="4511" spans="1:4">
      <c r="A4511">
        <v>4509</v>
      </c>
      <c r="B4511">
        <v>12.353424657534246</v>
      </c>
      <c r="C4511" s="91">
        <v>2.7823512571571483E-2</v>
      </c>
      <c r="D4511">
        <v>0.709130529122039</v>
      </c>
    </row>
    <row r="4512" spans="1:4">
      <c r="A4512">
        <v>4510</v>
      </c>
      <c r="B4512">
        <v>12.356164383561644</v>
      </c>
      <c r="C4512" s="91">
        <v>2.7823615848582995E-2</v>
      </c>
      <c r="D4512">
        <v>0.70907557015452194</v>
      </c>
    </row>
    <row r="4513" spans="1:4">
      <c r="A4513">
        <v>4511</v>
      </c>
      <c r="B4513">
        <v>12.358904109589041</v>
      </c>
      <c r="C4513" s="91">
        <v>2.7823719125594504E-2</v>
      </c>
      <c r="D4513">
        <v>0.70902061504519387</v>
      </c>
    </row>
    <row r="4514" spans="1:4">
      <c r="A4514">
        <v>4512</v>
      </c>
      <c r="B4514">
        <v>12.361643835616439</v>
      </c>
      <c r="C4514" s="91">
        <v>2.7823822402606013E-2</v>
      </c>
      <c r="D4514">
        <v>0.70896566379381776</v>
      </c>
    </row>
    <row r="4515" spans="1:4">
      <c r="A4515">
        <v>4513</v>
      </c>
      <c r="B4515">
        <v>12.364383561643836</v>
      </c>
      <c r="C4515" s="91">
        <v>2.7823925679617521E-2</v>
      </c>
      <c r="D4515">
        <v>0.70891071640015713</v>
      </c>
    </row>
    <row r="4516" spans="1:4">
      <c r="A4516">
        <v>4514</v>
      </c>
      <c r="B4516">
        <v>12.367123287671232</v>
      </c>
      <c r="C4516" s="91">
        <v>2.782402895662903E-2</v>
      </c>
      <c r="D4516">
        <v>0.70885577286397494</v>
      </c>
    </row>
    <row r="4517" spans="1:4">
      <c r="A4517">
        <v>4515</v>
      </c>
      <c r="B4517">
        <v>12.36986301369863</v>
      </c>
      <c r="C4517" s="91">
        <v>2.7824132233640539E-2</v>
      </c>
      <c r="D4517">
        <v>0.70880083318503451</v>
      </c>
    </row>
    <row r="4518" spans="1:4">
      <c r="A4518">
        <v>4516</v>
      </c>
      <c r="B4518">
        <v>12.372602739726027</v>
      </c>
      <c r="C4518" s="91">
        <v>2.7824235510652051E-2</v>
      </c>
      <c r="D4518">
        <v>0.70874589736309901</v>
      </c>
    </row>
    <row r="4519" spans="1:4">
      <c r="A4519">
        <v>4517</v>
      </c>
      <c r="B4519">
        <v>12.375342465753425</v>
      </c>
      <c r="C4519" s="91">
        <v>2.782433878766356E-2</v>
      </c>
      <c r="D4519">
        <v>0.70869096539793164</v>
      </c>
    </row>
    <row r="4520" spans="1:4">
      <c r="A4520">
        <v>4518</v>
      </c>
      <c r="B4520">
        <v>12.378082191780821</v>
      </c>
      <c r="C4520" s="91">
        <v>2.7824442064675069E-2</v>
      </c>
      <c r="D4520">
        <v>0.70863603728929569</v>
      </c>
    </row>
    <row r="4521" spans="1:4">
      <c r="A4521">
        <v>4519</v>
      </c>
      <c r="B4521">
        <v>12.38082191780822</v>
      </c>
      <c r="C4521" s="91">
        <v>2.7824545341686577E-2</v>
      </c>
      <c r="D4521">
        <v>0.70858111303695448</v>
      </c>
    </row>
    <row r="4522" spans="1:4">
      <c r="A4522">
        <v>4520</v>
      </c>
      <c r="B4522">
        <v>12.383561643835616</v>
      </c>
      <c r="C4522" s="91">
        <v>2.7824648618698086E-2</v>
      </c>
      <c r="D4522">
        <v>0.70852619264067129</v>
      </c>
    </row>
    <row r="4523" spans="1:4">
      <c r="A4523">
        <v>4521</v>
      </c>
      <c r="B4523">
        <v>12.386301369863014</v>
      </c>
      <c r="C4523" s="91">
        <v>2.7824751895709599E-2</v>
      </c>
      <c r="D4523">
        <v>0.70847127610020921</v>
      </c>
    </row>
    <row r="4524" spans="1:4">
      <c r="A4524">
        <v>4522</v>
      </c>
      <c r="B4524">
        <v>12.389041095890411</v>
      </c>
      <c r="C4524" s="91">
        <v>2.7824855172721107E-2</v>
      </c>
      <c r="D4524">
        <v>0.70841636341533176</v>
      </c>
    </row>
    <row r="4525" spans="1:4">
      <c r="A4525">
        <v>4523</v>
      </c>
      <c r="B4525">
        <v>12.391780821917807</v>
      </c>
      <c r="C4525" s="91">
        <v>2.7824958449732616E-2</v>
      </c>
      <c r="D4525">
        <v>0.70836145458580213</v>
      </c>
    </row>
    <row r="4526" spans="1:4">
      <c r="A4526">
        <v>4524</v>
      </c>
      <c r="B4526">
        <v>12.394520547945206</v>
      </c>
      <c r="C4526" s="91">
        <v>2.7825061726744125E-2</v>
      </c>
      <c r="D4526">
        <v>0.70830654961138373</v>
      </c>
    </row>
    <row r="4527" spans="1:4">
      <c r="A4527">
        <v>4525</v>
      </c>
      <c r="B4527">
        <v>12.397260273972602</v>
      </c>
      <c r="C4527" s="91">
        <v>2.7825165003755634E-2</v>
      </c>
      <c r="D4527">
        <v>0.70825164849183975</v>
      </c>
    </row>
    <row r="4528" spans="1:4">
      <c r="A4528">
        <v>4526</v>
      </c>
      <c r="B4528">
        <v>12.4</v>
      </c>
      <c r="C4528" s="91">
        <v>2.7825268280767142E-2</v>
      </c>
      <c r="D4528">
        <v>0.7081967512269336</v>
      </c>
    </row>
    <row r="4529" spans="1:4">
      <c r="A4529">
        <v>4527</v>
      </c>
      <c r="B4529">
        <v>12.402739726027397</v>
      </c>
      <c r="C4529" s="91">
        <v>2.7825371557778655E-2</v>
      </c>
      <c r="D4529">
        <v>0.70814185781642869</v>
      </c>
    </row>
    <row r="4530" spans="1:4">
      <c r="A4530">
        <v>4528</v>
      </c>
      <c r="B4530">
        <v>12.405479452054795</v>
      </c>
      <c r="C4530" s="91">
        <v>2.7825474834790163E-2</v>
      </c>
      <c r="D4530">
        <v>0.70808696826008821</v>
      </c>
    </row>
    <row r="4531" spans="1:4">
      <c r="A4531">
        <v>4529</v>
      </c>
      <c r="B4531">
        <v>12.408219178082192</v>
      </c>
      <c r="C4531" s="91">
        <v>2.7825578111801672E-2</v>
      </c>
      <c r="D4531">
        <v>0.7080320825576758</v>
      </c>
    </row>
    <row r="4532" spans="1:4">
      <c r="A4532">
        <v>4530</v>
      </c>
      <c r="B4532">
        <v>12.41095890410959</v>
      </c>
      <c r="C4532" s="91">
        <v>2.7825681388813181E-2</v>
      </c>
      <c r="D4532">
        <v>0.70797720070895465</v>
      </c>
    </row>
    <row r="4533" spans="1:4">
      <c r="A4533">
        <v>4531</v>
      </c>
      <c r="B4533">
        <v>12.413698630136986</v>
      </c>
      <c r="C4533" s="91">
        <v>2.782578466582469E-2</v>
      </c>
      <c r="D4533">
        <v>0.70792232271368827</v>
      </c>
    </row>
    <row r="4534" spans="1:4">
      <c r="A4534">
        <v>4532</v>
      </c>
      <c r="B4534">
        <v>12.416438356164383</v>
      </c>
      <c r="C4534" s="91">
        <v>2.7825887942836202E-2</v>
      </c>
      <c r="D4534">
        <v>0.70786744857163997</v>
      </c>
    </row>
    <row r="4535" spans="1:4">
      <c r="A4535">
        <v>4533</v>
      </c>
      <c r="B4535">
        <v>12.419178082191781</v>
      </c>
      <c r="C4535" s="91">
        <v>2.7825991219847711E-2</v>
      </c>
      <c r="D4535">
        <v>0.70781257828257327</v>
      </c>
    </row>
    <row r="4536" spans="1:4">
      <c r="A4536">
        <v>4534</v>
      </c>
      <c r="B4536">
        <v>12.421917808219177</v>
      </c>
      <c r="C4536" s="91">
        <v>2.782609449685922E-2</v>
      </c>
      <c r="D4536">
        <v>0.70775771184625158</v>
      </c>
    </row>
    <row r="4537" spans="1:4">
      <c r="A4537">
        <v>4535</v>
      </c>
      <c r="B4537">
        <v>12.424657534246576</v>
      </c>
      <c r="C4537" s="91">
        <v>2.7826197773870728E-2</v>
      </c>
      <c r="D4537">
        <v>0.70770284926243832</v>
      </c>
    </row>
    <row r="4538" spans="1:4">
      <c r="A4538">
        <v>4536</v>
      </c>
      <c r="B4538">
        <v>12.427397260273972</v>
      </c>
      <c r="C4538" s="91">
        <v>2.7826301050882237E-2</v>
      </c>
      <c r="D4538">
        <v>0.70764799053089689</v>
      </c>
    </row>
    <row r="4539" spans="1:4">
      <c r="A4539">
        <v>4537</v>
      </c>
      <c r="B4539">
        <v>12.43013698630137</v>
      </c>
      <c r="C4539" s="91">
        <v>2.7826404327893746E-2</v>
      </c>
      <c r="D4539">
        <v>0.70759313565139093</v>
      </c>
    </row>
    <row r="4540" spans="1:4">
      <c r="A4540">
        <v>4538</v>
      </c>
      <c r="B4540">
        <v>12.432876712328767</v>
      </c>
      <c r="C4540" s="91">
        <v>2.7826507604905258E-2</v>
      </c>
      <c r="D4540">
        <v>0.70753828462368373</v>
      </c>
    </row>
    <row r="4541" spans="1:4">
      <c r="A4541">
        <v>4539</v>
      </c>
      <c r="B4541">
        <v>12.435616438356165</v>
      </c>
      <c r="C4541" s="91">
        <v>2.7826610881916767E-2</v>
      </c>
      <c r="D4541">
        <v>0.70748343744753905</v>
      </c>
    </row>
    <row r="4542" spans="1:4">
      <c r="A4542">
        <v>4540</v>
      </c>
      <c r="B4542">
        <v>12.438356164383562</v>
      </c>
      <c r="C4542" s="91">
        <v>2.7826714158928276E-2</v>
      </c>
      <c r="D4542">
        <v>0.70742859412272008</v>
      </c>
    </row>
    <row r="4543" spans="1:4">
      <c r="A4543">
        <v>4541</v>
      </c>
      <c r="B4543">
        <v>12.441095890410958</v>
      </c>
      <c r="C4543" s="91">
        <v>2.7826817435939784E-2</v>
      </c>
      <c r="D4543">
        <v>0.70737375464899055</v>
      </c>
    </row>
    <row r="4544" spans="1:4">
      <c r="A4544">
        <v>4542</v>
      </c>
      <c r="B4544">
        <v>12.443835616438356</v>
      </c>
      <c r="C4544" s="91">
        <v>2.7826920712951293E-2</v>
      </c>
      <c r="D4544">
        <v>0.70731891902611399</v>
      </c>
    </row>
    <row r="4545" spans="1:4">
      <c r="A4545">
        <v>4543</v>
      </c>
      <c r="B4545">
        <v>12.446575342465753</v>
      </c>
      <c r="C4545" s="91">
        <v>2.7827023989962802E-2</v>
      </c>
      <c r="D4545">
        <v>0.70726408725385381</v>
      </c>
    </row>
    <row r="4546" spans="1:4">
      <c r="A4546">
        <v>4544</v>
      </c>
      <c r="B4546">
        <v>12.449315068493151</v>
      </c>
      <c r="C4546" s="91">
        <v>2.7827127266974314E-2</v>
      </c>
      <c r="D4546">
        <v>0.70720925933197365</v>
      </c>
    </row>
    <row r="4547" spans="1:4">
      <c r="A4547">
        <v>4545</v>
      </c>
      <c r="B4547">
        <v>12.452054794520548</v>
      </c>
      <c r="C4547" s="91">
        <v>2.7827230543985823E-2</v>
      </c>
      <c r="D4547">
        <v>0.70715443526023702</v>
      </c>
    </row>
    <row r="4548" spans="1:4">
      <c r="A4548">
        <v>4546</v>
      </c>
      <c r="B4548">
        <v>12.454794520547946</v>
      </c>
      <c r="C4548" s="91">
        <v>2.7827333820997332E-2</v>
      </c>
      <c r="D4548">
        <v>0.70709961503840768</v>
      </c>
    </row>
    <row r="4549" spans="1:4">
      <c r="A4549">
        <v>4547</v>
      </c>
      <c r="B4549">
        <v>12.457534246575342</v>
      </c>
      <c r="C4549" s="91">
        <v>2.7827437098008841E-2</v>
      </c>
      <c r="D4549">
        <v>0.70704479866624892</v>
      </c>
    </row>
    <row r="4550" spans="1:4">
      <c r="A4550">
        <v>4548</v>
      </c>
      <c r="B4550">
        <v>12.46027397260274</v>
      </c>
      <c r="C4550" s="91">
        <v>2.7827540375020349E-2</v>
      </c>
      <c r="D4550">
        <v>0.7069899861435246</v>
      </c>
    </row>
    <row r="4551" spans="1:4">
      <c r="A4551">
        <v>4549</v>
      </c>
      <c r="B4551">
        <v>12.463013698630137</v>
      </c>
      <c r="C4551" s="91">
        <v>2.7827643652031862E-2</v>
      </c>
      <c r="D4551">
        <v>0.70693517746999823</v>
      </c>
    </row>
    <row r="4552" spans="1:4">
      <c r="A4552">
        <v>4550</v>
      </c>
      <c r="B4552">
        <v>12.465753424657533</v>
      </c>
      <c r="C4552" s="91">
        <v>2.782774692904337E-2</v>
      </c>
      <c r="D4552">
        <v>0.70688037264543346</v>
      </c>
    </row>
    <row r="4553" spans="1:4">
      <c r="A4553">
        <v>4551</v>
      </c>
      <c r="B4553">
        <v>12.468493150684932</v>
      </c>
      <c r="C4553" s="91">
        <v>2.7827850206054879E-2</v>
      </c>
      <c r="D4553">
        <v>0.70682557166959381</v>
      </c>
    </row>
    <row r="4554" spans="1:4">
      <c r="A4554">
        <v>4552</v>
      </c>
      <c r="B4554">
        <v>12.471232876712328</v>
      </c>
      <c r="C4554" s="91">
        <v>2.7827953483066388E-2</v>
      </c>
      <c r="D4554">
        <v>0.70677077454224313</v>
      </c>
    </row>
    <row r="4555" spans="1:4">
      <c r="A4555">
        <v>4553</v>
      </c>
      <c r="B4555">
        <v>12.473972602739726</v>
      </c>
      <c r="C4555" s="91">
        <v>2.7828056760077897E-2</v>
      </c>
      <c r="D4555">
        <v>0.70671598126314494</v>
      </c>
    </row>
    <row r="4556" spans="1:4">
      <c r="A4556">
        <v>4554</v>
      </c>
      <c r="B4556">
        <v>12.476712328767123</v>
      </c>
      <c r="C4556" s="91">
        <v>2.7828160037089406E-2</v>
      </c>
      <c r="D4556">
        <v>0.706661191832063</v>
      </c>
    </row>
    <row r="4557" spans="1:4">
      <c r="A4557">
        <v>4555</v>
      </c>
      <c r="B4557">
        <v>12.479452054794521</v>
      </c>
      <c r="C4557" s="91">
        <v>2.7828263314100918E-2</v>
      </c>
      <c r="D4557">
        <v>0.70660640624876081</v>
      </c>
    </row>
    <row r="4558" spans="1:4">
      <c r="A4558">
        <v>4556</v>
      </c>
      <c r="B4558">
        <v>12.482191780821918</v>
      </c>
      <c r="C4558" s="91">
        <v>2.7828366591112427E-2</v>
      </c>
      <c r="D4558">
        <v>0.70655162451300235</v>
      </c>
    </row>
    <row r="4559" spans="1:4">
      <c r="A4559">
        <v>4557</v>
      </c>
      <c r="B4559">
        <v>12.484931506849316</v>
      </c>
      <c r="C4559" s="91">
        <v>2.7828469868123935E-2</v>
      </c>
      <c r="D4559">
        <v>0.70649684662455114</v>
      </c>
    </row>
    <row r="4560" spans="1:4">
      <c r="A4560">
        <v>4558</v>
      </c>
      <c r="B4560">
        <v>12.487671232876712</v>
      </c>
      <c r="C4560" s="91">
        <v>2.7828573145135444E-2</v>
      </c>
      <c r="D4560">
        <v>0.70644207258317093</v>
      </c>
    </row>
    <row r="4561" spans="1:4">
      <c r="A4561">
        <v>4559</v>
      </c>
      <c r="B4561">
        <v>12.490410958904109</v>
      </c>
      <c r="C4561" s="91">
        <v>2.7828676422146953E-2</v>
      </c>
      <c r="D4561">
        <v>0.70638730238862546</v>
      </c>
    </row>
    <row r="4562" spans="1:4">
      <c r="A4562">
        <v>4560</v>
      </c>
      <c r="B4562">
        <v>12.493150684931507</v>
      </c>
      <c r="C4562" s="91">
        <v>2.7828779699158462E-2</v>
      </c>
      <c r="D4562">
        <v>0.70633253604067847</v>
      </c>
    </row>
    <row r="4563" spans="1:4">
      <c r="A4563">
        <v>4561</v>
      </c>
      <c r="B4563">
        <v>12.495890410958904</v>
      </c>
      <c r="C4563" s="91">
        <v>2.7828882976169974E-2</v>
      </c>
      <c r="D4563">
        <v>0.70627777353909371</v>
      </c>
    </row>
    <row r="4564" spans="1:4">
      <c r="A4564">
        <v>4562</v>
      </c>
      <c r="B4564">
        <v>12.498630136986302</v>
      </c>
      <c r="C4564" s="91">
        <v>2.7828986253181483E-2</v>
      </c>
      <c r="D4564">
        <v>0.70622301488363493</v>
      </c>
    </row>
    <row r="4565" spans="1:4">
      <c r="A4565">
        <v>4563</v>
      </c>
      <c r="B4565">
        <v>12.501369863013698</v>
      </c>
      <c r="C4565" s="91">
        <v>2.7829089530192992E-2</v>
      </c>
      <c r="D4565">
        <v>0.70616826007406597</v>
      </c>
    </row>
    <row r="4566" spans="1:4">
      <c r="A4566">
        <v>4564</v>
      </c>
      <c r="B4566">
        <v>12.504109589041096</v>
      </c>
      <c r="C4566" s="91">
        <v>2.78291928072045E-2</v>
      </c>
      <c r="D4566">
        <v>0.70611350911015047</v>
      </c>
    </row>
    <row r="4567" spans="1:4">
      <c r="A4567">
        <v>4565</v>
      </c>
      <c r="B4567">
        <v>12.506849315068493</v>
      </c>
      <c r="C4567" s="91">
        <v>2.7829296084216009E-2</v>
      </c>
      <c r="D4567">
        <v>0.70605876199165252</v>
      </c>
    </row>
    <row r="4568" spans="1:4">
      <c r="A4568">
        <v>4566</v>
      </c>
      <c r="B4568">
        <v>12.509589041095891</v>
      </c>
      <c r="C4568" s="91">
        <v>2.7829399361227521E-2</v>
      </c>
      <c r="D4568">
        <v>0.70600401871833562</v>
      </c>
    </row>
    <row r="4569" spans="1:4">
      <c r="A4569">
        <v>4567</v>
      </c>
      <c r="B4569">
        <v>12.512328767123288</v>
      </c>
      <c r="C4569" s="91">
        <v>2.782950263823903E-2</v>
      </c>
      <c r="D4569">
        <v>0.70594927928996387</v>
      </c>
    </row>
    <row r="4570" spans="1:4">
      <c r="A4570">
        <v>4568</v>
      </c>
      <c r="B4570">
        <v>12.515068493150684</v>
      </c>
      <c r="C4570" s="91">
        <v>2.7829605915250539E-2</v>
      </c>
      <c r="D4570">
        <v>0.70589454370630089</v>
      </c>
    </row>
    <row r="4571" spans="1:4">
      <c r="A4571">
        <v>4569</v>
      </c>
      <c r="B4571">
        <v>12.517808219178082</v>
      </c>
      <c r="C4571" s="91">
        <v>2.7829709192262048E-2</v>
      </c>
      <c r="D4571">
        <v>0.70583981196711054</v>
      </c>
    </row>
    <row r="4572" spans="1:4">
      <c r="A4572">
        <v>4570</v>
      </c>
      <c r="B4572">
        <v>12.520547945205479</v>
      </c>
      <c r="C4572" s="91">
        <v>2.7829812469273556E-2</v>
      </c>
      <c r="D4572">
        <v>0.7057850840721569</v>
      </c>
    </row>
    <row r="4573" spans="1:4">
      <c r="A4573">
        <v>4571</v>
      </c>
      <c r="B4573">
        <v>12.523287671232877</v>
      </c>
      <c r="C4573" s="91">
        <v>2.7829915746285065E-2</v>
      </c>
      <c r="D4573">
        <v>0.7057303600212036</v>
      </c>
    </row>
    <row r="4574" spans="1:4">
      <c r="A4574">
        <v>4572</v>
      </c>
      <c r="B4574">
        <v>12.526027397260274</v>
      </c>
      <c r="C4574" s="91">
        <v>2.7830019023296577E-2</v>
      </c>
      <c r="D4574">
        <v>0.7056756398140146</v>
      </c>
    </row>
    <row r="4575" spans="1:4">
      <c r="A4575">
        <v>4573</v>
      </c>
      <c r="B4575">
        <v>12.528767123287672</v>
      </c>
      <c r="C4575" s="91">
        <v>2.7830122300308086E-2</v>
      </c>
      <c r="D4575">
        <v>0.70562092345035388</v>
      </c>
    </row>
    <row r="4576" spans="1:4">
      <c r="A4576">
        <v>4574</v>
      </c>
      <c r="B4576">
        <v>12.531506849315068</v>
      </c>
      <c r="C4576" s="91">
        <v>2.7830225577319595E-2</v>
      </c>
      <c r="D4576">
        <v>0.70556621092998517</v>
      </c>
    </row>
    <row r="4577" spans="1:4">
      <c r="A4577">
        <v>4575</v>
      </c>
      <c r="B4577">
        <v>12.534246575342467</v>
      </c>
      <c r="C4577" s="91">
        <v>2.7830328854331104E-2</v>
      </c>
      <c r="D4577">
        <v>0.70551150225267256</v>
      </c>
    </row>
    <row r="4578" spans="1:4">
      <c r="A4578">
        <v>4576</v>
      </c>
      <c r="B4578">
        <v>12.536986301369863</v>
      </c>
      <c r="C4578" s="91">
        <v>2.7830432131342613E-2</v>
      </c>
      <c r="D4578">
        <v>0.70545679741818001</v>
      </c>
    </row>
    <row r="4579" spans="1:4">
      <c r="A4579">
        <v>4577</v>
      </c>
      <c r="B4579">
        <v>12.53972602739726</v>
      </c>
      <c r="C4579" s="91">
        <v>2.7830535408354125E-2</v>
      </c>
      <c r="D4579">
        <v>0.70540209642627127</v>
      </c>
    </row>
    <row r="4580" spans="1:4">
      <c r="A4580">
        <v>4578</v>
      </c>
      <c r="B4580">
        <v>12.542465753424658</v>
      </c>
      <c r="C4580" s="91">
        <v>2.7830638685365634E-2</v>
      </c>
      <c r="D4580">
        <v>0.70534739927671042</v>
      </c>
    </row>
    <row r="4581" spans="1:4">
      <c r="A4581">
        <v>4579</v>
      </c>
      <c r="B4581">
        <v>12.545205479452054</v>
      </c>
      <c r="C4581" s="91">
        <v>2.7830741962377142E-2</v>
      </c>
      <c r="D4581">
        <v>0.70529270596926141</v>
      </c>
    </row>
    <row r="4582" spans="1:4">
      <c r="A4582">
        <v>4580</v>
      </c>
      <c r="B4582">
        <v>12.547945205479452</v>
      </c>
      <c r="C4582" s="91">
        <v>2.7830845239388651E-2</v>
      </c>
      <c r="D4582">
        <v>0.70523801650368823</v>
      </c>
    </row>
    <row r="4583" spans="1:4">
      <c r="A4583">
        <v>4581</v>
      </c>
      <c r="B4583">
        <v>12.550684931506849</v>
      </c>
      <c r="C4583" s="91">
        <v>2.783094851640016E-2</v>
      </c>
      <c r="D4583">
        <v>0.70518333087975493</v>
      </c>
    </row>
    <row r="4584" spans="1:4">
      <c r="A4584">
        <v>4582</v>
      </c>
      <c r="B4584">
        <v>12.553424657534247</v>
      </c>
      <c r="C4584" s="91">
        <v>2.7831051793411669E-2</v>
      </c>
      <c r="D4584">
        <v>0.70512864909722528</v>
      </c>
    </row>
    <row r="4585" spans="1:4">
      <c r="A4585">
        <v>4583</v>
      </c>
      <c r="B4585">
        <v>12.556164383561644</v>
      </c>
      <c r="C4585" s="91">
        <v>2.7831155070423181E-2</v>
      </c>
      <c r="D4585">
        <v>0.70507397115586357</v>
      </c>
    </row>
    <row r="4586" spans="1:4">
      <c r="A4586">
        <v>4584</v>
      </c>
      <c r="B4586">
        <v>12.558904109589042</v>
      </c>
      <c r="C4586" s="91">
        <v>2.783125834743469E-2</v>
      </c>
      <c r="D4586">
        <v>0.70501929705543365</v>
      </c>
    </row>
    <row r="4587" spans="1:4">
      <c r="A4587">
        <v>4585</v>
      </c>
      <c r="B4587">
        <v>12.561643835616438</v>
      </c>
      <c r="C4587" s="91">
        <v>2.7831361624446199E-2</v>
      </c>
      <c r="D4587">
        <v>0.7049646267956996</v>
      </c>
    </row>
    <row r="4588" spans="1:4">
      <c r="A4588">
        <v>4586</v>
      </c>
      <c r="B4588">
        <v>12.564383561643835</v>
      </c>
      <c r="C4588" s="91">
        <v>2.7831464901457707E-2</v>
      </c>
      <c r="D4588">
        <v>0.70490996037642562</v>
      </c>
    </row>
    <row r="4589" spans="1:4">
      <c r="A4589">
        <v>4587</v>
      </c>
      <c r="B4589">
        <v>12.567123287671233</v>
      </c>
      <c r="C4589" s="91">
        <v>2.7831568178469216E-2</v>
      </c>
      <c r="D4589">
        <v>0.70485529779737555</v>
      </c>
    </row>
    <row r="4590" spans="1:4">
      <c r="A4590">
        <v>4588</v>
      </c>
      <c r="B4590">
        <v>12.56986301369863</v>
      </c>
      <c r="C4590" s="91">
        <v>2.7831671455480725E-2</v>
      </c>
      <c r="D4590">
        <v>0.70480063905831358</v>
      </c>
    </row>
    <row r="4591" spans="1:4">
      <c r="A4591">
        <v>4589</v>
      </c>
      <c r="B4591">
        <v>12.572602739726028</v>
      </c>
      <c r="C4591" s="91">
        <v>2.7831774732492237E-2</v>
      </c>
      <c r="D4591">
        <v>0.70474598415900358</v>
      </c>
    </row>
    <row r="4592" spans="1:4">
      <c r="A4592">
        <v>4590</v>
      </c>
      <c r="B4592">
        <v>12.575342465753424</v>
      </c>
      <c r="C4592" s="91">
        <v>2.7831878009503746E-2</v>
      </c>
      <c r="D4592">
        <v>0.70469133309921006</v>
      </c>
    </row>
    <row r="4593" spans="1:4">
      <c r="A4593">
        <v>4591</v>
      </c>
      <c r="B4593">
        <v>12.578082191780823</v>
      </c>
      <c r="C4593" s="91">
        <v>2.7831981286515255E-2</v>
      </c>
      <c r="D4593">
        <v>0.70463668587869677</v>
      </c>
    </row>
    <row r="4594" spans="1:4">
      <c r="A4594">
        <v>4592</v>
      </c>
      <c r="B4594">
        <v>12.580821917808219</v>
      </c>
      <c r="C4594" s="91">
        <v>2.7832084563526763E-2</v>
      </c>
      <c r="D4594">
        <v>0.704582042497228</v>
      </c>
    </row>
    <row r="4595" spans="1:4">
      <c r="A4595">
        <v>4593</v>
      </c>
      <c r="B4595">
        <v>12.583561643835617</v>
      </c>
      <c r="C4595" s="91">
        <v>2.7832187840538272E-2</v>
      </c>
      <c r="D4595">
        <v>0.70452740295456784</v>
      </c>
    </row>
    <row r="4596" spans="1:4">
      <c r="A4596">
        <v>4594</v>
      </c>
      <c r="B4596">
        <v>12.586301369863014</v>
      </c>
      <c r="C4596" s="91">
        <v>2.7832291117549784E-2</v>
      </c>
      <c r="D4596">
        <v>0.70447276725048047</v>
      </c>
    </row>
    <row r="4597" spans="1:4">
      <c r="A4597">
        <v>4595</v>
      </c>
      <c r="B4597">
        <v>12.58904109589041</v>
      </c>
      <c r="C4597" s="91">
        <v>2.7832394394561293E-2</v>
      </c>
      <c r="D4597">
        <v>0.70441813538472997</v>
      </c>
    </row>
    <row r="4598" spans="1:4">
      <c r="A4598">
        <v>4596</v>
      </c>
      <c r="B4598">
        <v>12.591780821917808</v>
      </c>
      <c r="C4598" s="91">
        <v>2.7832497671572802E-2</v>
      </c>
      <c r="D4598">
        <v>0.70436350735708053</v>
      </c>
    </row>
    <row r="4599" spans="1:4">
      <c r="A4599">
        <v>4597</v>
      </c>
      <c r="B4599">
        <v>12.594520547945205</v>
      </c>
      <c r="C4599" s="91">
        <v>2.7832600948584311E-2</v>
      </c>
      <c r="D4599">
        <v>0.70430888316729645</v>
      </c>
    </row>
    <row r="4600" spans="1:4">
      <c r="A4600">
        <v>4598</v>
      </c>
      <c r="B4600">
        <v>12.597260273972603</v>
      </c>
      <c r="C4600" s="91">
        <v>2.783270422559582E-2</v>
      </c>
      <c r="D4600">
        <v>0.7042542628151417</v>
      </c>
    </row>
    <row r="4601" spans="1:4">
      <c r="A4601">
        <v>4599</v>
      </c>
      <c r="B4601">
        <v>12.6</v>
      </c>
      <c r="C4601" s="91">
        <v>2.7832807502607328E-2</v>
      </c>
      <c r="D4601">
        <v>0.70419964630038068</v>
      </c>
    </row>
    <row r="4602" spans="1:4">
      <c r="A4602">
        <v>4600</v>
      </c>
      <c r="B4602">
        <v>12.602739726027398</v>
      </c>
      <c r="C4602" s="91">
        <v>2.7832910779618841E-2</v>
      </c>
      <c r="D4602">
        <v>0.70414503362277736</v>
      </c>
    </row>
    <row r="4603" spans="1:4">
      <c r="A4603">
        <v>4601</v>
      </c>
      <c r="B4603">
        <v>12.605479452054794</v>
      </c>
      <c r="C4603" s="91">
        <v>2.7833014056630349E-2</v>
      </c>
      <c r="D4603">
        <v>0.70409042478209627</v>
      </c>
    </row>
    <row r="4604" spans="1:4">
      <c r="A4604">
        <v>4602</v>
      </c>
      <c r="B4604">
        <v>12.608219178082193</v>
      </c>
      <c r="C4604" s="91">
        <v>2.7833117333641858E-2</v>
      </c>
      <c r="D4604">
        <v>0.70403581977810148</v>
      </c>
    </row>
    <row r="4605" spans="1:4">
      <c r="A4605">
        <v>4603</v>
      </c>
      <c r="B4605">
        <v>12.610958904109589</v>
      </c>
      <c r="C4605" s="91">
        <v>2.7833220610653367E-2</v>
      </c>
      <c r="D4605">
        <v>0.70398121861055729</v>
      </c>
    </row>
    <row r="4606" spans="1:4">
      <c r="A4606">
        <v>4604</v>
      </c>
      <c r="B4606">
        <v>12.613698630136986</v>
      </c>
      <c r="C4606" s="91">
        <v>2.7833323887664876E-2</v>
      </c>
      <c r="D4606">
        <v>0.70392662127922789</v>
      </c>
    </row>
    <row r="4607" spans="1:4">
      <c r="A4607">
        <v>4605</v>
      </c>
      <c r="B4607">
        <v>12.616438356164384</v>
      </c>
      <c r="C4607" s="91">
        <v>2.7833427164676385E-2</v>
      </c>
      <c r="D4607">
        <v>0.70387202778387759</v>
      </c>
    </row>
    <row r="4608" spans="1:4">
      <c r="A4608">
        <v>4606</v>
      </c>
      <c r="B4608">
        <v>12.61917808219178</v>
      </c>
      <c r="C4608" s="91">
        <v>2.7833530441687897E-2</v>
      </c>
      <c r="D4608">
        <v>0.70381743812427078</v>
      </c>
    </row>
    <row r="4609" spans="1:4">
      <c r="A4609">
        <v>4607</v>
      </c>
      <c r="B4609">
        <v>12.621917808219179</v>
      </c>
      <c r="C4609" s="91">
        <v>2.7833633718699406E-2</v>
      </c>
      <c r="D4609">
        <v>0.70376285230017155</v>
      </c>
    </row>
    <row r="4610" spans="1:4">
      <c r="A4610">
        <v>4608</v>
      </c>
      <c r="B4610">
        <v>12.624657534246575</v>
      </c>
      <c r="C4610" s="91">
        <v>2.7833736995710914E-2</v>
      </c>
      <c r="D4610">
        <v>0.70370827031134442</v>
      </c>
    </row>
    <row r="4611" spans="1:4">
      <c r="A4611">
        <v>4609</v>
      </c>
      <c r="B4611">
        <v>12.627397260273973</v>
      </c>
      <c r="C4611" s="91">
        <v>2.7833840272722423E-2</v>
      </c>
      <c r="D4611">
        <v>0.70365369215755347</v>
      </c>
    </row>
    <row r="4612" spans="1:4">
      <c r="A4612">
        <v>4610</v>
      </c>
      <c r="B4612">
        <v>12.63013698630137</v>
      </c>
      <c r="C4612" s="91">
        <v>2.7833943549733932E-2</v>
      </c>
      <c r="D4612">
        <v>0.70359911783856333</v>
      </c>
    </row>
    <row r="4613" spans="1:4">
      <c r="A4613">
        <v>4611</v>
      </c>
      <c r="B4613">
        <v>12.632876712328768</v>
      </c>
      <c r="C4613" s="91">
        <v>2.7834046826745444E-2</v>
      </c>
      <c r="D4613">
        <v>0.70354454735413807</v>
      </c>
    </row>
    <row r="4614" spans="1:4">
      <c r="A4614">
        <v>4612</v>
      </c>
      <c r="B4614">
        <v>12.635616438356164</v>
      </c>
      <c r="C4614" s="91">
        <v>2.7834150103756953E-2</v>
      </c>
      <c r="D4614">
        <v>0.70348998070404223</v>
      </c>
    </row>
    <row r="4615" spans="1:4">
      <c r="A4615">
        <v>4613</v>
      </c>
      <c r="B4615">
        <v>12.638356164383561</v>
      </c>
      <c r="C4615" s="91">
        <v>2.7834253380768462E-2</v>
      </c>
      <c r="D4615">
        <v>0.70343541788804009</v>
      </c>
    </row>
    <row r="4616" spans="1:4">
      <c r="A4616">
        <v>4614</v>
      </c>
      <c r="B4616">
        <v>12.641095890410959</v>
      </c>
      <c r="C4616" s="91">
        <v>2.783435665777997E-2</v>
      </c>
      <c r="D4616">
        <v>0.70338085890589597</v>
      </c>
    </row>
    <row r="4617" spans="1:4">
      <c r="A4617">
        <v>4615</v>
      </c>
      <c r="B4617">
        <v>12.643835616438356</v>
      </c>
      <c r="C4617" s="91">
        <v>2.7834459934791479E-2</v>
      </c>
      <c r="D4617">
        <v>0.70332630375737448</v>
      </c>
    </row>
    <row r="4618" spans="1:4">
      <c r="A4618">
        <v>4616</v>
      </c>
      <c r="B4618">
        <v>12.646575342465754</v>
      </c>
      <c r="C4618" s="91">
        <v>2.7834563211802988E-2</v>
      </c>
      <c r="D4618">
        <v>0.70327175244223972</v>
      </c>
    </row>
    <row r="4619" spans="1:4">
      <c r="A4619">
        <v>4617</v>
      </c>
      <c r="B4619">
        <v>12.64931506849315</v>
      </c>
      <c r="C4619" s="91">
        <v>2.78346664888145E-2</v>
      </c>
      <c r="D4619">
        <v>0.70321720496025641</v>
      </c>
    </row>
    <row r="4620" spans="1:4">
      <c r="A4620">
        <v>4618</v>
      </c>
      <c r="B4620">
        <v>12.652054794520549</v>
      </c>
      <c r="C4620" s="91">
        <v>2.7834769765826009E-2</v>
      </c>
      <c r="D4620">
        <v>0.70316266131118876</v>
      </c>
    </row>
    <row r="4621" spans="1:4">
      <c r="A4621">
        <v>4619</v>
      </c>
      <c r="B4621">
        <v>12.654794520547945</v>
      </c>
      <c r="C4621" s="91">
        <v>2.7834873042837518E-2</v>
      </c>
      <c r="D4621">
        <v>0.70310812149480129</v>
      </c>
    </row>
    <row r="4622" spans="1:4">
      <c r="A4622">
        <v>4620</v>
      </c>
      <c r="B4622">
        <v>12.657534246575343</v>
      </c>
      <c r="C4622" s="91">
        <v>2.7834976319849027E-2</v>
      </c>
      <c r="D4622">
        <v>0.70305358551085839</v>
      </c>
    </row>
    <row r="4623" spans="1:4">
      <c r="A4623">
        <v>4621</v>
      </c>
      <c r="B4623">
        <v>12.66027397260274</v>
      </c>
      <c r="C4623" s="91">
        <v>2.7835079596860535E-2</v>
      </c>
      <c r="D4623">
        <v>0.7029990533591246</v>
      </c>
    </row>
    <row r="4624" spans="1:4">
      <c r="A4624">
        <v>4622</v>
      </c>
      <c r="B4624">
        <v>12.663013698630136</v>
      </c>
      <c r="C4624" s="91">
        <v>2.7835182873872048E-2</v>
      </c>
      <c r="D4624">
        <v>0.70294452503936433</v>
      </c>
    </row>
    <row r="4625" spans="1:4">
      <c r="A4625">
        <v>4623</v>
      </c>
      <c r="B4625">
        <v>12.665753424657535</v>
      </c>
      <c r="C4625" s="91">
        <v>2.7835286150883556E-2</v>
      </c>
      <c r="D4625">
        <v>0.7028900005513421</v>
      </c>
    </row>
    <row r="4626" spans="1:4">
      <c r="A4626">
        <v>4624</v>
      </c>
      <c r="B4626">
        <v>12.668493150684931</v>
      </c>
      <c r="C4626" s="91">
        <v>2.7835389427895065E-2</v>
      </c>
      <c r="D4626">
        <v>0.70283547989482253</v>
      </c>
    </row>
    <row r="4627" spans="1:4">
      <c r="A4627">
        <v>4625</v>
      </c>
      <c r="B4627">
        <v>12.671232876712329</v>
      </c>
      <c r="C4627" s="91">
        <v>2.7835492704906574E-2</v>
      </c>
      <c r="D4627">
        <v>0.70278096306956983</v>
      </c>
    </row>
    <row r="4628" spans="1:4">
      <c r="A4628">
        <v>4626</v>
      </c>
      <c r="B4628">
        <v>12.673972602739726</v>
      </c>
      <c r="C4628" s="91">
        <v>2.7835595981918083E-2</v>
      </c>
      <c r="D4628">
        <v>0.70272645007534884</v>
      </c>
    </row>
    <row r="4629" spans="1:4">
      <c r="A4629">
        <v>4627</v>
      </c>
      <c r="B4629">
        <v>12.676712328767124</v>
      </c>
      <c r="C4629" s="91">
        <v>2.7835699258929592E-2</v>
      </c>
      <c r="D4629">
        <v>0.70267194091192386</v>
      </c>
    </row>
    <row r="4630" spans="1:4">
      <c r="A4630">
        <v>4628</v>
      </c>
      <c r="B4630">
        <v>12.67945205479452</v>
      </c>
      <c r="C4630" s="91">
        <v>2.7835802535941104E-2</v>
      </c>
      <c r="D4630">
        <v>0.70261743557905953</v>
      </c>
    </row>
    <row r="4631" spans="1:4">
      <c r="A4631">
        <v>4629</v>
      </c>
      <c r="B4631">
        <v>12.682191780821919</v>
      </c>
      <c r="C4631" s="91">
        <v>2.7835905812952613E-2</v>
      </c>
      <c r="D4631">
        <v>0.70256293407652037</v>
      </c>
    </row>
    <row r="4632" spans="1:4">
      <c r="A4632">
        <v>4630</v>
      </c>
      <c r="B4632">
        <v>12.684931506849315</v>
      </c>
      <c r="C4632" s="91">
        <v>2.7836009089964121E-2</v>
      </c>
      <c r="D4632">
        <v>0.70250843640407101</v>
      </c>
    </row>
    <row r="4633" spans="1:4">
      <c r="A4633">
        <v>4631</v>
      </c>
      <c r="B4633">
        <v>12.687671232876712</v>
      </c>
      <c r="C4633" s="91">
        <v>2.783611236697563E-2</v>
      </c>
      <c r="D4633">
        <v>0.70245394256147597</v>
      </c>
    </row>
    <row r="4634" spans="1:4">
      <c r="A4634">
        <v>4632</v>
      </c>
      <c r="B4634">
        <v>12.69041095890411</v>
      </c>
      <c r="C4634" s="91">
        <v>2.7836215643987139E-2</v>
      </c>
      <c r="D4634">
        <v>0.70239945254849978</v>
      </c>
    </row>
    <row r="4635" spans="1:4">
      <c r="A4635">
        <v>4633</v>
      </c>
      <c r="B4635">
        <v>12.693150684931506</v>
      </c>
      <c r="C4635" s="91">
        <v>2.7836318920998648E-2</v>
      </c>
      <c r="D4635">
        <v>0.70234496636490729</v>
      </c>
    </row>
    <row r="4636" spans="1:4">
      <c r="A4636">
        <v>4634</v>
      </c>
      <c r="B4636">
        <v>12.695890410958905</v>
      </c>
      <c r="C4636" s="91">
        <v>2.783642219801016E-2</v>
      </c>
      <c r="D4636">
        <v>0.70229048401046279</v>
      </c>
    </row>
    <row r="4637" spans="1:4">
      <c r="A4637">
        <v>4635</v>
      </c>
      <c r="B4637">
        <v>12.698630136986301</v>
      </c>
      <c r="C4637" s="91">
        <v>2.7836525475021669E-2</v>
      </c>
      <c r="D4637">
        <v>0.70223600548493115</v>
      </c>
    </row>
    <row r="4638" spans="1:4">
      <c r="A4638">
        <v>4636</v>
      </c>
      <c r="B4638">
        <v>12.701369863013699</v>
      </c>
      <c r="C4638" s="91">
        <v>2.7836628752033177E-2</v>
      </c>
      <c r="D4638">
        <v>0.70218153078807688</v>
      </c>
    </row>
    <row r="4639" spans="1:4">
      <c r="A4639">
        <v>4637</v>
      </c>
      <c r="B4639">
        <v>12.704109589041096</v>
      </c>
      <c r="C4639" s="91">
        <v>2.7836732029044686E-2</v>
      </c>
      <c r="D4639">
        <v>0.70212705991966473</v>
      </c>
    </row>
    <row r="4640" spans="1:4">
      <c r="A4640">
        <v>4638</v>
      </c>
      <c r="B4640">
        <v>12.706849315068494</v>
      </c>
      <c r="C4640" s="91">
        <v>2.7836835306056195E-2</v>
      </c>
      <c r="D4640">
        <v>0.70207259287945911</v>
      </c>
    </row>
    <row r="4641" spans="1:4">
      <c r="A4641">
        <v>4639</v>
      </c>
      <c r="B4641">
        <v>12.70958904109589</v>
      </c>
      <c r="C4641" s="91">
        <v>2.7836938583067707E-2</v>
      </c>
      <c r="D4641">
        <v>0.7020181296672251</v>
      </c>
    </row>
    <row r="4642" spans="1:4">
      <c r="A4642">
        <v>4640</v>
      </c>
      <c r="B4642">
        <v>12.712328767123287</v>
      </c>
      <c r="C4642" s="91">
        <v>2.7837041860079216E-2</v>
      </c>
      <c r="D4642">
        <v>0.70196367028272699</v>
      </c>
    </row>
    <row r="4643" spans="1:4">
      <c r="A4643">
        <v>4641</v>
      </c>
      <c r="B4643">
        <v>12.715068493150685</v>
      </c>
      <c r="C4643" s="91">
        <v>2.7837145137090725E-2</v>
      </c>
      <c r="D4643">
        <v>0.70190921472572976</v>
      </c>
    </row>
    <row r="4644" spans="1:4">
      <c r="A4644">
        <v>4642</v>
      </c>
      <c r="B4644">
        <v>12.717808219178082</v>
      </c>
      <c r="C4644" s="91">
        <v>2.7837248414102234E-2</v>
      </c>
      <c r="D4644">
        <v>0.70185476299599803</v>
      </c>
    </row>
    <row r="4645" spans="1:4">
      <c r="A4645">
        <v>4643</v>
      </c>
      <c r="B4645">
        <v>12.72054794520548</v>
      </c>
      <c r="C4645" s="91">
        <v>2.7837351691113742E-2</v>
      </c>
      <c r="D4645">
        <v>0.70180031509329655</v>
      </c>
    </row>
    <row r="4646" spans="1:4">
      <c r="A4646">
        <v>4644</v>
      </c>
      <c r="B4646">
        <v>12.723287671232876</v>
      </c>
      <c r="C4646" s="91">
        <v>2.7837454968125251E-2</v>
      </c>
      <c r="D4646">
        <v>0.70174587101738994</v>
      </c>
    </row>
    <row r="4647" spans="1:4">
      <c r="A4647">
        <v>4645</v>
      </c>
      <c r="B4647">
        <v>12.726027397260275</v>
      </c>
      <c r="C4647" s="91">
        <v>2.7837558245136763E-2</v>
      </c>
      <c r="D4647">
        <v>0.70169143076804286</v>
      </c>
    </row>
    <row r="4648" spans="1:4">
      <c r="A4648">
        <v>4646</v>
      </c>
      <c r="B4648">
        <v>12.728767123287671</v>
      </c>
      <c r="C4648" s="91">
        <v>2.7837661522148272E-2</v>
      </c>
      <c r="D4648">
        <v>0.70163699434502036</v>
      </c>
    </row>
    <row r="4649" spans="1:4">
      <c r="A4649">
        <v>4647</v>
      </c>
      <c r="B4649">
        <v>12.731506849315069</v>
      </c>
      <c r="C4649" s="91">
        <v>2.7837764799159781E-2</v>
      </c>
      <c r="D4649">
        <v>0.70158256174808709</v>
      </c>
    </row>
    <row r="4650" spans="1:4">
      <c r="A4650">
        <v>4648</v>
      </c>
      <c r="B4650">
        <v>12.734246575342466</v>
      </c>
      <c r="C4650" s="91">
        <v>2.783786807617129E-2</v>
      </c>
      <c r="D4650">
        <v>0.70152813297700778</v>
      </c>
    </row>
    <row r="4651" spans="1:4">
      <c r="A4651">
        <v>4649</v>
      </c>
      <c r="B4651">
        <v>12.736986301369862</v>
      </c>
      <c r="C4651" s="91">
        <v>2.7837971353182799E-2</v>
      </c>
      <c r="D4651">
        <v>0.70147370803154718</v>
      </c>
    </row>
    <row r="4652" spans="1:4">
      <c r="A4652">
        <v>4650</v>
      </c>
      <c r="B4652">
        <v>12.739726027397261</v>
      </c>
      <c r="C4652" s="91">
        <v>2.7838074630194311E-2</v>
      </c>
      <c r="D4652">
        <v>0.70141928691147015</v>
      </c>
    </row>
    <row r="4653" spans="1:4">
      <c r="A4653">
        <v>4651</v>
      </c>
      <c r="B4653">
        <v>12.742465753424657</v>
      </c>
      <c r="C4653" s="91">
        <v>2.783817790720582E-2</v>
      </c>
      <c r="D4653">
        <v>0.70136486961654165</v>
      </c>
    </row>
    <row r="4654" spans="1:4">
      <c r="A4654">
        <v>4652</v>
      </c>
      <c r="B4654">
        <v>12.745205479452055</v>
      </c>
      <c r="C4654" s="91">
        <v>2.7838281184217328E-2</v>
      </c>
      <c r="D4654">
        <v>0.70131045614652621</v>
      </c>
    </row>
    <row r="4655" spans="1:4">
      <c r="A4655">
        <v>4653</v>
      </c>
      <c r="B4655">
        <v>12.747945205479452</v>
      </c>
      <c r="C4655" s="91">
        <v>2.7838384461228837E-2</v>
      </c>
      <c r="D4655">
        <v>0.70125604650118889</v>
      </c>
    </row>
    <row r="4656" spans="1:4">
      <c r="A4656">
        <v>4654</v>
      </c>
      <c r="B4656">
        <v>12.75068493150685</v>
      </c>
      <c r="C4656" s="91">
        <v>2.7838487738240346E-2</v>
      </c>
      <c r="D4656">
        <v>0.70120164068029434</v>
      </c>
    </row>
    <row r="4657" spans="1:4">
      <c r="A4657">
        <v>4655</v>
      </c>
      <c r="B4657">
        <v>12.753424657534246</v>
      </c>
      <c r="C4657" s="91">
        <v>2.7838591015251855E-2</v>
      </c>
      <c r="D4657">
        <v>0.70114723868360773</v>
      </c>
    </row>
    <row r="4658" spans="1:4">
      <c r="A4658">
        <v>4656</v>
      </c>
      <c r="B4658">
        <v>12.756164383561643</v>
      </c>
      <c r="C4658" s="91">
        <v>2.7838694292263367E-2</v>
      </c>
      <c r="D4658">
        <v>0.7010928405108936</v>
      </c>
    </row>
    <row r="4659" spans="1:4">
      <c r="A4659">
        <v>4657</v>
      </c>
      <c r="B4659">
        <v>12.758904109589041</v>
      </c>
      <c r="C4659" s="91">
        <v>2.7838797569274876E-2</v>
      </c>
      <c r="D4659">
        <v>0.70103844616191702</v>
      </c>
    </row>
    <row r="4660" spans="1:4">
      <c r="A4660">
        <v>4658</v>
      </c>
      <c r="B4660">
        <v>12.761643835616438</v>
      </c>
      <c r="C4660" s="91">
        <v>2.7838900846286384E-2</v>
      </c>
      <c r="D4660">
        <v>0.70098405563644295</v>
      </c>
    </row>
    <row r="4661" spans="1:4">
      <c r="A4661">
        <v>4659</v>
      </c>
      <c r="B4661">
        <v>12.764383561643836</v>
      </c>
      <c r="C4661" s="91">
        <v>2.7839004123297893E-2</v>
      </c>
      <c r="D4661">
        <v>0.70092966893423614</v>
      </c>
    </row>
    <row r="4662" spans="1:4">
      <c r="A4662">
        <v>4660</v>
      </c>
      <c r="B4662">
        <v>12.767123287671232</v>
      </c>
      <c r="C4662" s="91">
        <v>2.7839107400309402E-2</v>
      </c>
      <c r="D4662">
        <v>0.70087528605506155</v>
      </c>
    </row>
    <row r="4663" spans="1:4">
      <c r="A4663">
        <v>4661</v>
      </c>
      <c r="B4663">
        <v>12.769863013698631</v>
      </c>
      <c r="C4663" s="91">
        <v>2.7839210677320911E-2</v>
      </c>
      <c r="D4663">
        <v>0.70082090699868416</v>
      </c>
    </row>
    <row r="4664" spans="1:4">
      <c r="A4664">
        <v>4662</v>
      </c>
      <c r="B4664">
        <v>12.772602739726027</v>
      </c>
      <c r="C4664" s="91">
        <v>2.7839313954332423E-2</v>
      </c>
      <c r="D4664">
        <v>0.70076653176486881</v>
      </c>
    </row>
    <row r="4665" spans="1:4">
      <c r="A4665">
        <v>4663</v>
      </c>
      <c r="B4665">
        <v>12.775342465753425</v>
      </c>
      <c r="C4665" s="91">
        <v>2.7839417231343932E-2</v>
      </c>
      <c r="D4665">
        <v>0.70071216035338058</v>
      </c>
    </row>
    <row r="4666" spans="1:4">
      <c r="A4666">
        <v>4664</v>
      </c>
      <c r="B4666">
        <v>12.778082191780822</v>
      </c>
      <c r="C4666" s="91">
        <v>2.7839520508355441E-2</v>
      </c>
      <c r="D4666">
        <v>0.70065779276398443</v>
      </c>
    </row>
    <row r="4667" spans="1:4">
      <c r="A4667">
        <v>4665</v>
      </c>
      <c r="B4667">
        <v>12.780821917808218</v>
      </c>
      <c r="C4667" s="91">
        <v>2.7839623785366949E-2</v>
      </c>
      <c r="D4667">
        <v>0.70060342899644523</v>
      </c>
    </row>
    <row r="4668" spans="1:4">
      <c r="A4668">
        <v>4666</v>
      </c>
      <c r="B4668">
        <v>12.783561643835617</v>
      </c>
      <c r="C4668" s="91">
        <v>2.7839727062378458E-2</v>
      </c>
      <c r="D4668">
        <v>0.70054906905052816</v>
      </c>
    </row>
    <row r="4669" spans="1:4">
      <c r="A4669">
        <v>4667</v>
      </c>
      <c r="B4669">
        <v>12.786301369863013</v>
      </c>
      <c r="C4669" s="91">
        <v>2.783983033938997E-2</v>
      </c>
      <c r="D4669">
        <v>0.70049471292599796</v>
      </c>
    </row>
    <row r="4670" spans="1:4">
      <c r="A4670">
        <v>4668</v>
      </c>
      <c r="B4670">
        <v>12.789041095890411</v>
      </c>
      <c r="C4670" s="91">
        <v>2.7839933616401479E-2</v>
      </c>
      <c r="D4670">
        <v>0.70044036062261983</v>
      </c>
    </row>
    <row r="4671" spans="1:4">
      <c r="A4671">
        <v>4669</v>
      </c>
      <c r="B4671">
        <v>12.791780821917808</v>
      </c>
      <c r="C4671" s="91">
        <v>2.7840036893412988E-2</v>
      </c>
      <c r="D4671">
        <v>0.70038601214015872</v>
      </c>
    </row>
    <row r="4672" spans="1:4">
      <c r="A4672">
        <v>4670</v>
      </c>
      <c r="B4672">
        <v>12.794520547945206</v>
      </c>
      <c r="C4672" s="91">
        <v>2.7840140170424497E-2</v>
      </c>
      <c r="D4672">
        <v>0.70033166747837972</v>
      </c>
    </row>
    <row r="4673" spans="1:4">
      <c r="A4673">
        <v>4671</v>
      </c>
      <c r="B4673">
        <v>12.797260273972602</v>
      </c>
      <c r="C4673" s="91">
        <v>2.7840243447436006E-2</v>
      </c>
      <c r="D4673">
        <v>0.70027732663704778</v>
      </c>
    </row>
    <row r="4674" spans="1:4">
      <c r="A4674">
        <v>4672</v>
      </c>
      <c r="B4674">
        <v>12.8</v>
      </c>
      <c r="C4674" s="91">
        <v>2.7840346724447514E-2</v>
      </c>
      <c r="D4674">
        <v>0.7002229896159281</v>
      </c>
    </row>
    <row r="4675" spans="1:4">
      <c r="A4675">
        <v>4673</v>
      </c>
      <c r="B4675">
        <v>12.802739726027397</v>
      </c>
      <c r="C4675" s="91">
        <v>2.7840450001459027E-2</v>
      </c>
      <c r="D4675">
        <v>0.70016865641478576</v>
      </c>
    </row>
    <row r="4676" spans="1:4">
      <c r="A4676">
        <v>4674</v>
      </c>
      <c r="B4676">
        <v>12.805479452054794</v>
      </c>
      <c r="C4676" s="91">
        <v>2.7840553278470535E-2</v>
      </c>
      <c r="D4676">
        <v>0.70011432703338572</v>
      </c>
    </row>
    <row r="4677" spans="1:4">
      <c r="A4677">
        <v>4675</v>
      </c>
      <c r="B4677">
        <v>12.808219178082192</v>
      </c>
      <c r="C4677" s="91">
        <v>2.7840656555482044E-2</v>
      </c>
      <c r="D4677">
        <v>0.70006000147149305</v>
      </c>
    </row>
    <row r="4678" spans="1:4">
      <c r="A4678">
        <v>4676</v>
      </c>
      <c r="B4678">
        <v>12.810958904109588</v>
      </c>
      <c r="C4678" s="91">
        <v>2.7840759832493553E-2</v>
      </c>
      <c r="D4678">
        <v>0.70000567972887306</v>
      </c>
    </row>
    <row r="4679" spans="1:4">
      <c r="A4679">
        <v>4677</v>
      </c>
      <c r="B4679">
        <v>12.813698630136987</v>
      </c>
      <c r="C4679" s="91">
        <v>2.7840863109505062E-2</v>
      </c>
      <c r="D4679">
        <v>0.69995136180529061</v>
      </c>
    </row>
    <row r="4680" spans="1:4">
      <c r="A4680">
        <v>4678</v>
      </c>
      <c r="B4680">
        <v>12.816438356164383</v>
      </c>
      <c r="C4680" s="91">
        <v>2.784096638651657E-2</v>
      </c>
      <c r="D4680">
        <v>0.69989704770051109</v>
      </c>
    </row>
    <row r="4681" spans="1:4">
      <c r="A4681">
        <v>4679</v>
      </c>
      <c r="B4681">
        <v>12.819178082191781</v>
      </c>
      <c r="C4681" s="91">
        <v>2.7841069663528083E-2</v>
      </c>
      <c r="D4681">
        <v>0.69984273741429937</v>
      </c>
    </row>
    <row r="4682" spans="1:4">
      <c r="A4682">
        <v>4680</v>
      </c>
      <c r="B4682">
        <v>12.821917808219178</v>
      </c>
      <c r="C4682" s="91">
        <v>2.7841172940539591E-2</v>
      </c>
      <c r="D4682">
        <v>0.69978843094642085</v>
      </c>
    </row>
    <row r="4683" spans="1:4">
      <c r="A4683">
        <v>4681</v>
      </c>
      <c r="B4683">
        <v>12.824657534246576</v>
      </c>
      <c r="C4683" s="91">
        <v>2.78412762175511E-2</v>
      </c>
      <c r="D4683">
        <v>0.69973412829664061</v>
      </c>
    </row>
    <row r="4684" spans="1:4">
      <c r="A4684">
        <v>4682</v>
      </c>
      <c r="B4684">
        <v>12.827397260273973</v>
      </c>
      <c r="C4684" s="91">
        <v>2.7841379494562609E-2</v>
      </c>
      <c r="D4684">
        <v>0.69967982946472373</v>
      </c>
    </row>
    <row r="4685" spans="1:4">
      <c r="A4685">
        <v>4683</v>
      </c>
      <c r="B4685">
        <v>12.830136986301369</v>
      </c>
      <c r="C4685" s="91">
        <v>2.7841482771574118E-2</v>
      </c>
      <c r="D4685">
        <v>0.69962553445043563</v>
      </c>
    </row>
    <row r="4686" spans="1:4">
      <c r="A4686">
        <v>4684</v>
      </c>
      <c r="B4686">
        <v>12.832876712328767</v>
      </c>
      <c r="C4686" s="91">
        <v>2.784158604858563E-2</v>
      </c>
      <c r="D4686">
        <v>0.69957124325354125</v>
      </c>
    </row>
    <row r="4687" spans="1:4">
      <c r="A4687">
        <v>4685</v>
      </c>
      <c r="B4687">
        <v>12.835616438356164</v>
      </c>
      <c r="C4687" s="91">
        <v>2.7841689325597139E-2</v>
      </c>
      <c r="D4687">
        <v>0.69951695587380602</v>
      </c>
    </row>
    <row r="4688" spans="1:4">
      <c r="A4688">
        <v>4686</v>
      </c>
      <c r="B4688">
        <v>12.838356164383562</v>
      </c>
      <c r="C4688" s="91">
        <v>2.7841792602608648E-2</v>
      </c>
      <c r="D4688">
        <v>0.6994626723109949</v>
      </c>
    </row>
    <row r="4689" spans="1:4">
      <c r="A4689">
        <v>4687</v>
      </c>
      <c r="B4689">
        <v>12.841095890410958</v>
      </c>
      <c r="C4689" s="91">
        <v>2.7841895879620156E-2</v>
      </c>
      <c r="D4689">
        <v>0.69940839256487353</v>
      </c>
    </row>
    <row r="4690" spans="1:4">
      <c r="A4690">
        <v>4688</v>
      </c>
      <c r="B4690">
        <v>12.843835616438357</v>
      </c>
      <c r="C4690" s="91">
        <v>2.7841999156631665E-2</v>
      </c>
      <c r="D4690">
        <v>0.69935411663520675</v>
      </c>
    </row>
    <row r="4691" spans="1:4">
      <c r="A4691">
        <v>4689</v>
      </c>
      <c r="B4691">
        <v>12.846575342465753</v>
      </c>
      <c r="C4691" s="91">
        <v>2.7842102433643174E-2</v>
      </c>
      <c r="D4691">
        <v>0.69929984452176008</v>
      </c>
    </row>
    <row r="4692" spans="1:4">
      <c r="A4692">
        <v>4690</v>
      </c>
      <c r="B4692">
        <v>12.849315068493151</v>
      </c>
      <c r="C4692" s="91">
        <v>2.7842205710654686E-2</v>
      </c>
      <c r="D4692">
        <v>0.6992455762242985</v>
      </c>
    </row>
    <row r="4693" spans="1:4">
      <c r="A4693">
        <v>4691</v>
      </c>
      <c r="B4693">
        <v>12.852054794520548</v>
      </c>
      <c r="C4693" s="91">
        <v>2.7842308987666195E-2</v>
      </c>
      <c r="D4693">
        <v>0.69919131174258775</v>
      </c>
    </row>
    <row r="4694" spans="1:4">
      <c r="A4694">
        <v>4692</v>
      </c>
      <c r="B4694">
        <v>12.854794520547944</v>
      </c>
      <c r="C4694" s="91">
        <v>2.7842412264677704E-2</v>
      </c>
      <c r="D4694">
        <v>0.69913705107639279</v>
      </c>
    </row>
    <row r="4695" spans="1:4">
      <c r="A4695">
        <v>4693</v>
      </c>
      <c r="B4695">
        <v>12.857534246575343</v>
      </c>
      <c r="C4695" s="91">
        <v>2.7842515541689213E-2</v>
      </c>
      <c r="D4695">
        <v>0.69908279422547903</v>
      </c>
    </row>
    <row r="4696" spans="1:4">
      <c r="A4696">
        <v>4694</v>
      </c>
      <c r="B4696">
        <v>12.860273972602739</v>
      </c>
      <c r="C4696" s="91">
        <v>2.7842618818700721E-2</v>
      </c>
      <c r="D4696">
        <v>0.69902854118961177</v>
      </c>
    </row>
    <row r="4697" spans="1:4">
      <c r="A4697">
        <v>4695</v>
      </c>
      <c r="B4697">
        <v>12.863013698630137</v>
      </c>
      <c r="C4697" s="91">
        <v>2.7842722095712234E-2</v>
      </c>
      <c r="D4697">
        <v>0.69897429196855621</v>
      </c>
    </row>
    <row r="4698" spans="1:4">
      <c r="A4698">
        <v>4696</v>
      </c>
      <c r="B4698">
        <v>12.865753424657534</v>
      </c>
      <c r="C4698" s="91">
        <v>2.7842825372723742E-2</v>
      </c>
      <c r="D4698">
        <v>0.69892004656207796</v>
      </c>
    </row>
    <row r="4699" spans="1:4">
      <c r="A4699">
        <v>4697</v>
      </c>
      <c r="B4699">
        <v>12.868493150684932</v>
      </c>
      <c r="C4699" s="91">
        <v>2.7842928649735251E-2</v>
      </c>
      <c r="D4699">
        <v>0.69886580496994222</v>
      </c>
    </row>
    <row r="4700" spans="1:4">
      <c r="A4700">
        <v>4698</v>
      </c>
      <c r="B4700">
        <v>12.871232876712329</v>
      </c>
      <c r="C4700" s="91">
        <v>2.784303192674676E-2</v>
      </c>
      <c r="D4700">
        <v>0.6988115671919144</v>
      </c>
    </row>
    <row r="4701" spans="1:4">
      <c r="A4701">
        <v>4699</v>
      </c>
      <c r="B4701">
        <v>12.873972602739727</v>
      </c>
      <c r="C4701" s="91">
        <v>2.7843135203758269E-2</v>
      </c>
      <c r="D4701">
        <v>0.69875733322775979</v>
      </c>
    </row>
    <row r="4702" spans="1:4">
      <c r="A4702">
        <v>4700</v>
      </c>
      <c r="B4702">
        <v>12.876712328767123</v>
      </c>
      <c r="C4702" s="91">
        <v>2.7843238480769777E-2</v>
      </c>
      <c r="D4702">
        <v>0.69870310307724393</v>
      </c>
    </row>
    <row r="4703" spans="1:4">
      <c r="A4703">
        <v>4701</v>
      </c>
      <c r="B4703">
        <v>12.87945205479452</v>
      </c>
      <c r="C4703" s="91">
        <v>2.784334175778129E-2</v>
      </c>
      <c r="D4703">
        <v>0.69864887674013199</v>
      </c>
    </row>
    <row r="4704" spans="1:4">
      <c r="A4704">
        <v>4702</v>
      </c>
      <c r="B4704">
        <v>12.882191780821918</v>
      </c>
      <c r="C4704" s="91">
        <v>2.7843445034792799E-2</v>
      </c>
      <c r="D4704">
        <v>0.6985946542161896</v>
      </c>
    </row>
    <row r="4705" spans="1:4">
      <c r="A4705">
        <v>4703</v>
      </c>
      <c r="B4705">
        <v>12.884931506849314</v>
      </c>
      <c r="C4705" s="91">
        <v>2.7843548311804307E-2</v>
      </c>
      <c r="D4705">
        <v>0.69854043550518219</v>
      </c>
    </row>
    <row r="4706" spans="1:4">
      <c r="A4706">
        <v>4704</v>
      </c>
      <c r="B4706">
        <v>12.887671232876713</v>
      </c>
      <c r="C4706" s="91">
        <v>2.7843651588815816E-2</v>
      </c>
      <c r="D4706">
        <v>0.69848622060687504</v>
      </c>
    </row>
    <row r="4707" spans="1:4">
      <c r="A4707">
        <v>4705</v>
      </c>
      <c r="B4707">
        <v>12.890410958904109</v>
      </c>
      <c r="C4707" s="91">
        <v>2.7843754865827325E-2</v>
      </c>
      <c r="D4707">
        <v>0.69843200952103368</v>
      </c>
    </row>
    <row r="4708" spans="1:4">
      <c r="A4708">
        <v>4706</v>
      </c>
      <c r="B4708">
        <v>12.893150684931507</v>
      </c>
      <c r="C4708" s="91">
        <v>2.7843858142838834E-2</v>
      </c>
      <c r="D4708">
        <v>0.69837780224742352</v>
      </c>
    </row>
    <row r="4709" spans="1:4">
      <c r="A4709">
        <v>4707</v>
      </c>
      <c r="B4709">
        <v>12.895890410958904</v>
      </c>
      <c r="C4709" s="91">
        <v>2.7843961419850346E-2</v>
      </c>
      <c r="D4709">
        <v>0.69832359878581007</v>
      </c>
    </row>
    <row r="4710" spans="1:4">
      <c r="A4710">
        <v>4708</v>
      </c>
      <c r="B4710">
        <v>12.898630136986302</v>
      </c>
      <c r="C4710" s="91">
        <v>2.7844064696861855E-2</v>
      </c>
      <c r="D4710">
        <v>0.69826939913595887</v>
      </c>
    </row>
    <row r="4711" spans="1:4">
      <c r="A4711">
        <v>4709</v>
      </c>
      <c r="B4711">
        <v>12.901369863013699</v>
      </c>
      <c r="C4711" s="91">
        <v>2.7844167973873363E-2</v>
      </c>
      <c r="D4711">
        <v>0.69821520329763542</v>
      </c>
    </row>
    <row r="4712" spans="1:4">
      <c r="A4712">
        <v>4710</v>
      </c>
      <c r="B4712">
        <v>12.904109589041095</v>
      </c>
      <c r="C4712" s="91">
        <v>2.7844271250884872E-2</v>
      </c>
      <c r="D4712">
        <v>0.69816101127060515</v>
      </c>
    </row>
    <row r="4713" spans="1:4">
      <c r="A4713">
        <v>4711</v>
      </c>
      <c r="B4713">
        <v>12.906849315068493</v>
      </c>
      <c r="C4713" s="91">
        <v>2.7844374527896381E-2</v>
      </c>
      <c r="D4713">
        <v>0.69810682305463356</v>
      </c>
    </row>
    <row r="4714" spans="1:4">
      <c r="A4714">
        <v>4712</v>
      </c>
      <c r="B4714">
        <v>12.90958904109589</v>
      </c>
      <c r="C4714" s="91">
        <v>2.7844477804907893E-2</v>
      </c>
      <c r="D4714">
        <v>0.69805263864948619</v>
      </c>
    </row>
    <row r="4715" spans="1:4">
      <c r="A4715">
        <v>4713</v>
      </c>
      <c r="B4715">
        <v>12.912328767123288</v>
      </c>
      <c r="C4715" s="91">
        <v>2.7844581081919402E-2</v>
      </c>
      <c r="D4715">
        <v>0.69799845805492866</v>
      </c>
    </row>
    <row r="4716" spans="1:4">
      <c r="A4716">
        <v>4714</v>
      </c>
      <c r="B4716">
        <v>12.915068493150685</v>
      </c>
      <c r="C4716" s="91">
        <v>2.7844684358930911E-2</v>
      </c>
      <c r="D4716">
        <v>0.6979442812707265</v>
      </c>
    </row>
    <row r="4717" spans="1:4">
      <c r="A4717">
        <v>4715</v>
      </c>
      <c r="B4717">
        <v>12.917808219178083</v>
      </c>
      <c r="C4717" s="91">
        <v>2.784478763594242E-2</v>
      </c>
      <c r="D4717">
        <v>0.69789010829664511</v>
      </c>
    </row>
    <row r="4718" spans="1:4">
      <c r="A4718">
        <v>4716</v>
      </c>
      <c r="B4718">
        <v>12.920547945205479</v>
      </c>
      <c r="C4718" s="91">
        <v>2.7844890912953928E-2</v>
      </c>
      <c r="D4718">
        <v>0.69783593913245034</v>
      </c>
    </row>
    <row r="4719" spans="1:4">
      <c r="A4719">
        <v>4717</v>
      </c>
      <c r="B4719">
        <v>12.923287671232877</v>
      </c>
      <c r="C4719" s="91">
        <v>2.7844994189965437E-2</v>
      </c>
      <c r="D4719">
        <v>0.69778177377790762</v>
      </c>
    </row>
    <row r="4720" spans="1:4">
      <c r="A4720">
        <v>4718</v>
      </c>
      <c r="B4720">
        <v>12.926027397260274</v>
      </c>
      <c r="C4720" s="91">
        <v>2.7845097466976949E-2</v>
      </c>
      <c r="D4720">
        <v>0.69772761223278257</v>
      </c>
    </row>
    <row r="4721" spans="1:4">
      <c r="A4721">
        <v>4719</v>
      </c>
      <c r="B4721">
        <v>12.92876712328767</v>
      </c>
      <c r="C4721" s="91">
        <v>2.7845200743988458E-2</v>
      </c>
      <c r="D4721">
        <v>0.69767345449684082</v>
      </c>
    </row>
    <row r="4722" spans="1:4">
      <c r="A4722">
        <v>4720</v>
      </c>
      <c r="B4722">
        <v>12.931506849315069</v>
      </c>
      <c r="C4722" s="91">
        <v>2.7845304020999967E-2</v>
      </c>
      <c r="D4722">
        <v>0.697619300569848</v>
      </c>
    </row>
    <row r="4723" spans="1:4">
      <c r="A4723">
        <v>4721</v>
      </c>
      <c r="B4723">
        <v>12.934246575342465</v>
      </c>
      <c r="C4723" s="91">
        <v>2.7845407298011476E-2</v>
      </c>
      <c r="D4723">
        <v>0.69756515045156975</v>
      </c>
    </row>
    <row r="4724" spans="1:4">
      <c r="A4724">
        <v>4722</v>
      </c>
      <c r="B4724">
        <v>12.936986301369863</v>
      </c>
      <c r="C4724" s="91">
        <v>2.7845510575022984E-2</v>
      </c>
      <c r="D4724">
        <v>0.69751100414177158</v>
      </c>
    </row>
    <row r="4725" spans="1:4">
      <c r="A4725">
        <v>4723</v>
      </c>
      <c r="B4725">
        <v>12.93972602739726</v>
      </c>
      <c r="C4725" s="91">
        <v>2.7845613852034493E-2</v>
      </c>
      <c r="D4725">
        <v>0.69745686164021936</v>
      </c>
    </row>
    <row r="4726" spans="1:4">
      <c r="A4726">
        <v>4724</v>
      </c>
      <c r="B4726">
        <v>12.942465753424658</v>
      </c>
      <c r="C4726" s="91">
        <v>2.7845717129046006E-2</v>
      </c>
      <c r="D4726">
        <v>0.6974027229466786</v>
      </c>
    </row>
    <row r="4727" spans="1:4">
      <c r="A4727">
        <v>4725</v>
      </c>
      <c r="B4727">
        <v>12.945205479452055</v>
      </c>
      <c r="C4727" s="91">
        <v>2.7845820406057514E-2</v>
      </c>
      <c r="D4727">
        <v>0.69734858806091515</v>
      </c>
    </row>
    <row r="4728" spans="1:4">
      <c r="A4728">
        <v>4726</v>
      </c>
      <c r="B4728">
        <v>12.947945205479453</v>
      </c>
      <c r="C4728" s="91">
        <v>2.7845923683069023E-2</v>
      </c>
      <c r="D4728">
        <v>0.69729445698269454</v>
      </c>
    </row>
    <row r="4729" spans="1:4">
      <c r="A4729">
        <v>4727</v>
      </c>
      <c r="B4729">
        <v>12.950684931506849</v>
      </c>
      <c r="C4729" s="91">
        <v>2.7846026960080532E-2</v>
      </c>
      <c r="D4729">
        <v>0.69724032971178251</v>
      </c>
    </row>
    <row r="4730" spans="1:4">
      <c r="A4730">
        <v>4728</v>
      </c>
      <c r="B4730">
        <v>12.953424657534246</v>
      </c>
      <c r="C4730" s="91">
        <v>2.7846130237092041E-2</v>
      </c>
      <c r="D4730">
        <v>0.69718620624794492</v>
      </c>
    </row>
    <row r="4731" spans="1:4">
      <c r="A4731">
        <v>4729</v>
      </c>
      <c r="B4731">
        <v>12.956164383561644</v>
      </c>
      <c r="C4731" s="91">
        <v>2.7846233514103553E-2</v>
      </c>
      <c r="D4731">
        <v>0.69713208659094728</v>
      </c>
    </row>
    <row r="4732" spans="1:4">
      <c r="A4732">
        <v>4730</v>
      </c>
      <c r="B4732">
        <v>12.95890410958904</v>
      </c>
      <c r="C4732" s="91">
        <v>2.7846336791115062E-2</v>
      </c>
      <c r="D4732">
        <v>0.69707797074055544</v>
      </c>
    </row>
    <row r="4733" spans="1:4">
      <c r="A4733">
        <v>4731</v>
      </c>
      <c r="B4733">
        <v>12.961643835616439</v>
      </c>
      <c r="C4733" s="91">
        <v>2.784644006812657E-2</v>
      </c>
      <c r="D4733">
        <v>0.69702385869653516</v>
      </c>
    </row>
    <row r="4734" spans="1:4">
      <c r="A4734">
        <v>4732</v>
      </c>
      <c r="B4734">
        <v>12.964383561643835</v>
      </c>
      <c r="C4734" s="91">
        <v>2.7846543345138079E-2</v>
      </c>
      <c r="D4734">
        <v>0.69696975045865228</v>
      </c>
    </row>
    <row r="4735" spans="1:4">
      <c r="A4735">
        <v>4733</v>
      </c>
      <c r="B4735">
        <v>12.967123287671233</v>
      </c>
      <c r="C4735" s="91">
        <v>2.7846646622149588E-2</v>
      </c>
      <c r="D4735">
        <v>0.69691564602667244</v>
      </c>
    </row>
    <row r="4736" spans="1:4">
      <c r="A4736">
        <v>4734</v>
      </c>
      <c r="B4736">
        <v>12.96986301369863</v>
      </c>
      <c r="C4736" s="91">
        <v>2.7846749899161097E-2</v>
      </c>
      <c r="D4736">
        <v>0.69686154540036149</v>
      </c>
    </row>
    <row r="4737" spans="1:4">
      <c r="A4737">
        <v>4735</v>
      </c>
      <c r="B4737">
        <v>12.972602739726028</v>
      </c>
      <c r="C4737" s="91">
        <v>2.7846853176172609E-2</v>
      </c>
      <c r="D4737">
        <v>0.69680744857948518</v>
      </c>
    </row>
    <row r="4738" spans="1:4">
      <c r="A4738">
        <v>4736</v>
      </c>
      <c r="B4738">
        <v>12.975342465753425</v>
      </c>
      <c r="C4738" s="91">
        <v>2.7846956453184118E-2</v>
      </c>
      <c r="D4738">
        <v>0.69675335556380946</v>
      </c>
    </row>
    <row r="4739" spans="1:4">
      <c r="A4739">
        <v>4737</v>
      </c>
      <c r="B4739">
        <v>12.978082191780821</v>
      </c>
      <c r="C4739" s="91">
        <v>2.7847059730195627E-2</v>
      </c>
      <c r="D4739">
        <v>0.69669926635309998</v>
      </c>
    </row>
    <row r="4740" spans="1:4">
      <c r="A4740">
        <v>4738</v>
      </c>
      <c r="B4740">
        <v>12.980821917808219</v>
      </c>
      <c r="C4740" s="91">
        <v>2.7847163007207135E-2</v>
      </c>
      <c r="D4740">
        <v>0.69664518094712269</v>
      </c>
    </row>
    <row r="4741" spans="1:4">
      <c r="A4741">
        <v>4739</v>
      </c>
      <c r="B4741">
        <v>12.983561643835616</v>
      </c>
      <c r="C4741" s="91">
        <v>2.7847266284218644E-2</v>
      </c>
      <c r="D4741">
        <v>0.69659109934564334</v>
      </c>
    </row>
    <row r="4742" spans="1:4">
      <c r="A4742">
        <v>4740</v>
      </c>
      <c r="B4742">
        <v>12.986301369863014</v>
      </c>
      <c r="C4742" s="91">
        <v>2.7847369561230156E-2</v>
      </c>
      <c r="D4742">
        <v>0.69653702154842778</v>
      </c>
    </row>
    <row r="4743" spans="1:4">
      <c r="A4743">
        <v>4741</v>
      </c>
      <c r="B4743">
        <v>12.989041095890411</v>
      </c>
      <c r="C4743" s="91">
        <v>2.7847472838241665E-2</v>
      </c>
      <c r="D4743">
        <v>0.69648294755524209</v>
      </c>
    </row>
    <row r="4744" spans="1:4">
      <c r="A4744">
        <v>4742</v>
      </c>
      <c r="B4744">
        <v>12.991780821917809</v>
      </c>
      <c r="C4744" s="91">
        <v>2.7847576115253174E-2</v>
      </c>
      <c r="D4744">
        <v>0.69642887736585202</v>
      </c>
    </row>
    <row r="4745" spans="1:4">
      <c r="A4745">
        <v>4743</v>
      </c>
      <c r="B4745">
        <v>12.994520547945205</v>
      </c>
      <c r="C4745" s="91">
        <v>2.7847679392264683E-2</v>
      </c>
      <c r="D4745">
        <v>0.69637481098002341</v>
      </c>
    </row>
    <row r="4746" spans="1:4">
      <c r="A4746">
        <v>4744</v>
      </c>
      <c r="B4746">
        <v>12.997260273972604</v>
      </c>
      <c r="C4746" s="91">
        <v>2.7847782669276192E-2</v>
      </c>
      <c r="D4746">
        <v>0.69632074839752212</v>
      </c>
    </row>
    <row r="4747" spans="1:4">
      <c r="A4747">
        <v>4745</v>
      </c>
      <c r="B4747">
        <v>13</v>
      </c>
      <c r="C4747" s="91">
        <v>2.78478859462877E-2</v>
      </c>
      <c r="D4747">
        <v>0.69626668961811422</v>
      </c>
    </row>
    <row r="4748" spans="1:4">
      <c r="A4748">
        <v>4746</v>
      </c>
      <c r="B4748">
        <v>13.002739726027396</v>
      </c>
      <c r="C4748" s="91">
        <v>2.7847989223299213E-2</v>
      </c>
      <c r="D4748">
        <v>0.69621263464156569</v>
      </c>
    </row>
    <row r="4749" spans="1:4">
      <c r="A4749">
        <v>4747</v>
      </c>
      <c r="B4749">
        <v>13.005479452054795</v>
      </c>
      <c r="C4749" s="91">
        <v>2.7848092500310721E-2</v>
      </c>
      <c r="D4749">
        <v>0.69615858346764214</v>
      </c>
    </row>
    <row r="4750" spans="1:4">
      <c r="A4750">
        <v>4748</v>
      </c>
      <c r="B4750">
        <v>13.008219178082191</v>
      </c>
      <c r="C4750" s="91">
        <v>2.784819577732223E-2</v>
      </c>
      <c r="D4750">
        <v>0.69610453609610989</v>
      </c>
    </row>
    <row r="4751" spans="1:4">
      <c r="A4751">
        <v>4749</v>
      </c>
      <c r="B4751">
        <v>13.010958904109589</v>
      </c>
      <c r="C4751" s="91">
        <v>2.7848299054333739E-2</v>
      </c>
      <c r="D4751">
        <v>0.69605049252673468</v>
      </c>
    </row>
    <row r="4752" spans="1:4">
      <c r="A4752">
        <v>4750</v>
      </c>
      <c r="B4752">
        <v>13.013698630136986</v>
      </c>
      <c r="C4752" s="91">
        <v>2.7848402331345248E-2</v>
      </c>
      <c r="D4752">
        <v>0.69599645275928268</v>
      </c>
    </row>
    <row r="4753" spans="1:4">
      <c r="A4753">
        <v>4751</v>
      </c>
      <c r="B4753">
        <v>13.016438356164384</v>
      </c>
      <c r="C4753" s="91">
        <v>2.7848505608356756E-2</v>
      </c>
      <c r="D4753">
        <v>0.69594241679351954</v>
      </c>
    </row>
    <row r="4754" spans="1:4">
      <c r="A4754">
        <v>4752</v>
      </c>
      <c r="B4754">
        <v>13.019178082191781</v>
      </c>
      <c r="C4754" s="91">
        <v>2.7848608885368269E-2</v>
      </c>
      <c r="D4754">
        <v>0.69588838462921165</v>
      </c>
    </row>
    <row r="4755" spans="1:4">
      <c r="A4755">
        <v>4753</v>
      </c>
      <c r="B4755">
        <v>13.021917808219179</v>
      </c>
      <c r="C4755" s="91">
        <v>2.7848712162379777E-2</v>
      </c>
      <c r="D4755">
        <v>0.69583435626612467</v>
      </c>
    </row>
    <row r="4756" spans="1:4">
      <c r="A4756">
        <v>4754</v>
      </c>
      <c r="B4756">
        <v>13.024657534246575</v>
      </c>
      <c r="C4756" s="91">
        <v>2.7848815439391286E-2</v>
      </c>
      <c r="D4756">
        <v>0.69578033170402498</v>
      </c>
    </row>
    <row r="4757" spans="1:4">
      <c r="A4757">
        <v>4755</v>
      </c>
      <c r="B4757">
        <v>13.027397260273972</v>
      </c>
      <c r="C4757" s="91">
        <v>2.7848918716402795E-2</v>
      </c>
      <c r="D4757">
        <v>0.69572631094267845</v>
      </c>
    </row>
    <row r="4758" spans="1:4">
      <c r="A4758">
        <v>4756</v>
      </c>
      <c r="B4758">
        <v>13.03013698630137</v>
      </c>
      <c r="C4758" s="91">
        <v>2.7849021993414304E-2</v>
      </c>
      <c r="D4758">
        <v>0.69567229398185093</v>
      </c>
    </row>
    <row r="4759" spans="1:4">
      <c r="A4759">
        <v>4757</v>
      </c>
      <c r="B4759">
        <v>13.032876712328767</v>
      </c>
      <c r="C4759" s="91">
        <v>2.7849125270425816E-2</v>
      </c>
      <c r="D4759">
        <v>0.69561828082130872</v>
      </c>
    </row>
    <row r="4760" spans="1:4">
      <c r="A4760">
        <v>4758</v>
      </c>
      <c r="B4760">
        <v>13.035616438356165</v>
      </c>
      <c r="C4760" s="91">
        <v>2.7849228547437325E-2</v>
      </c>
      <c r="D4760">
        <v>0.69556427146081778</v>
      </c>
    </row>
    <row r="4761" spans="1:4">
      <c r="A4761">
        <v>4759</v>
      </c>
      <c r="B4761">
        <v>13.038356164383561</v>
      </c>
      <c r="C4761" s="91">
        <v>2.7849331824448834E-2</v>
      </c>
      <c r="D4761">
        <v>0.69551026590014431</v>
      </c>
    </row>
    <row r="4762" spans="1:4">
      <c r="A4762">
        <v>4760</v>
      </c>
      <c r="B4762">
        <v>13.04109589041096</v>
      </c>
      <c r="C4762" s="91">
        <v>2.7849435101460342E-2</v>
      </c>
      <c r="D4762">
        <v>0.69545626413905437</v>
      </c>
    </row>
    <row r="4763" spans="1:4">
      <c r="A4763">
        <v>4761</v>
      </c>
      <c r="B4763">
        <v>13.043835616438356</v>
      </c>
      <c r="C4763" s="91">
        <v>2.7849538378471851E-2</v>
      </c>
      <c r="D4763">
        <v>0.69540226617731404</v>
      </c>
    </row>
    <row r="4764" spans="1:4">
      <c r="A4764">
        <v>4762</v>
      </c>
      <c r="B4764">
        <v>13.046575342465754</v>
      </c>
      <c r="C4764" s="91">
        <v>2.784964165548336E-2</v>
      </c>
      <c r="D4764">
        <v>0.69534827201468929</v>
      </c>
    </row>
    <row r="4765" spans="1:4">
      <c r="A4765">
        <v>4763</v>
      </c>
      <c r="B4765">
        <v>13.049315068493151</v>
      </c>
      <c r="C4765" s="91">
        <v>2.7849744932494872E-2</v>
      </c>
      <c r="D4765">
        <v>0.69529428165094642</v>
      </c>
    </row>
    <row r="4766" spans="1:4">
      <c r="A4766">
        <v>4764</v>
      </c>
      <c r="B4766">
        <v>13.052054794520547</v>
      </c>
      <c r="C4766" s="91">
        <v>2.7849848209506381E-2</v>
      </c>
      <c r="D4766">
        <v>0.6952402950858515</v>
      </c>
    </row>
    <row r="4767" spans="1:4">
      <c r="A4767">
        <v>4765</v>
      </c>
      <c r="B4767">
        <v>13.054794520547945</v>
      </c>
      <c r="C4767" s="91">
        <v>2.784995148651789E-2</v>
      </c>
      <c r="D4767">
        <v>0.69518631231917072</v>
      </c>
    </row>
    <row r="4768" spans="1:4">
      <c r="A4768">
        <v>4766</v>
      </c>
      <c r="B4768">
        <v>13.057534246575342</v>
      </c>
      <c r="C4768" s="91">
        <v>2.7850054763529399E-2</v>
      </c>
      <c r="D4768">
        <v>0.69513233335067037</v>
      </c>
    </row>
    <row r="4769" spans="1:4">
      <c r="A4769">
        <v>4767</v>
      </c>
      <c r="B4769">
        <v>13.06027397260274</v>
      </c>
      <c r="C4769" s="91">
        <v>2.7850158040540907E-2</v>
      </c>
      <c r="D4769">
        <v>0.69507835818011632</v>
      </c>
    </row>
    <row r="4770" spans="1:4">
      <c r="A4770">
        <v>4768</v>
      </c>
      <c r="B4770">
        <v>13.063013698630137</v>
      </c>
      <c r="C4770" s="91">
        <v>2.7850261317552416E-2</v>
      </c>
      <c r="D4770">
        <v>0.69502438680727496</v>
      </c>
    </row>
    <row r="4771" spans="1:4">
      <c r="A4771">
        <v>4769</v>
      </c>
      <c r="B4771">
        <v>13.065753424657535</v>
      </c>
      <c r="C4771" s="91">
        <v>2.7850364594563928E-2</v>
      </c>
      <c r="D4771">
        <v>0.69497041923191238</v>
      </c>
    </row>
    <row r="4772" spans="1:4">
      <c r="A4772">
        <v>4770</v>
      </c>
      <c r="B4772">
        <v>13.068493150684931</v>
      </c>
      <c r="C4772" s="91">
        <v>2.7850467871575437E-2</v>
      </c>
      <c r="D4772">
        <v>0.69491645545379499</v>
      </c>
    </row>
    <row r="4773" spans="1:4">
      <c r="A4773">
        <v>4771</v>
      </c>
      <c r="B4773">
        <v>13.07123287671233</v>
      </c>
      <c r="C4773" s="91">
        <v>2.7850571148586946E-2</v>
      </c>
      <c r="D4773">
        <v>0.69486249547268875</v>
      </c>
    </row>
    <row r="4774" spans="1:4">
      <c r="A4774">
        <v>4772</v>
      </c>
      <c r="B4774">
        <v>13.073972602739726</v>
      </c>
      <c r="C4774" s="91">
        <v>2.7850674425598455E-2</v>
      </c>
      <c r="D4774">
        <v>0.69480853928836017</v>
      </c>
    </row>
    <row r="4775" spans="1:4">
      <c r="A4775">
        <v>4773</v>
      </c>
      <c r="B4775">
        <v>13.076712328767123</v>
      </c>
      <c r="C4775" s="91">
        <v>2.7850777702609963E-2</v>
      </c>
      <c r="D4775">
        <v>0.69475458690057523</v>
      </c>
    </row>
    <row r="4776" spans="1:4">
      <c r="A4776">
        <v>4774</v>
      </c>
      <c r="B4776">
        <v>13.079452054794521</v>
      </c>
      <c r="C4776" s="91">
        <v>2.7850880979621476E-2</v>
      </c>
      <c r="D4776">
        <v>0.69470063830910034</v>
      </c>
    </row>
    <row r="4777" spans="1:4">
      <c r="A4777">
        <v>4775</v>
      </c>
      <c r="B4777">
        <v>13.082191780821917</v>
      </c>
      <c r="C4777" s="91">
        <v>2.7850984256632984E-2</v>
      </c>
      <c r="D4777">
        <v>0.69464669351370179</v>
      </c>
    </row>
    <row r="4778" spans="1:4">
      <c r="A4778">
        <v>4776</v>
      </c>
      <c r="B4778">
        <v>13.084931506849315</v>
      </c>
      <c r="C4778" s="91">
        <v>2.7851087533644493E-2</v>
      </c>
      <c r="D4778">
        <v>0.69459275251414576</v>
      </c>
    </row>
    <row r="4779" spans="1:4">
      <c r="A4779">
        <v>4777</v>
      </c>
      <c r="B4779">
        <v>13.087671232876712</v>
      </c>
      <c r="C4779" s="91">
        <v>2.7851190810656002E-2</v>
      </c>
      <c r="D4779">
        <v>0.69453881531019857</v>
      </c>
    </row>
    <row r="4780" spans="1:4">
      <c r="A4780">
        <v>4778</v>
      </c>
      <c r="B4780">
        <v>13.09041095890411</v>
      </c>
      <c r="C4780" s="91">
        <v>2.7851294087667511E-2</v>
      </c>
      <c r="D4780">
        <v>0.69448488190162661</v>
      </c>
    </row>
    <row r="4781" spans="1:4">
      <c r="A4781">
        <v>4779</v>
      </c>
      <c r="B4781">
        <v>13.093150684931507</v>
      </c>
      <c r="C4781" s="91">
        <v>2.785139736467902E-2</v>
      </c>
      <c r="D4781">
        <v>0.69443095228819607</v>
      </c>
    </row>
    <row r="4782" spans="1:4">
      <c r="A4782">
        <v>4780</v>
      </c>
      <c r="B4782">
        <v>13.095890410958905</v>
      </c>
      <c r="C4782" s="91">
        <v>2.7851500641690532E-2</v>
      </c>
      <c r="D4782">
        <v>0.69437702646967325</v>
      </c>
    </row>
    <row r="4783" spans="1:4">
      <c r="A4783">
        <v>4781</v>
      </c>
      <c r="B4783">
        <v>13.098630136986301</v>
      </c>
      <c r="C4783" s="91">
        <v>2.7851603918702041E-2</v>
      </c>
      <c r="D4783">
        <v>0.69432310444582468</v>
      </c>
    </row>
    <row r="4784" spans="1:4">
      <c r="A4784">
        <v>4782</v>
      </c>
      <c r="B4784">
        <v>13.101369863013698</v>
      </c>
      <c r="C4784" s="91">
        <v>2.7851707195713549E-2</v>
      </c>
      <c r="D4784">
        <v>0.69426918621641664</v>
      </c>
    </row>
    <row r="4785" spans="1:4">
      <c r="A4785">
        <v>4783</v>
      </c>
      <c r="B4785">
        <v>13.104109589041096</v>
      </c>
      <c r="C4785" s="91">
        <v>2.7851810472725058E-2</v>
      </c>
      <c r="D4785">
        <v>0.69421527178121534</v>
      </c>
    </row>
    <row r="4786" spans="1:4">
      <c r="A4786">
        <v>4784</v>
      </c>
      <c r="B4786">
        <v>13.106849315068493</v>
      </c>
      <c r="C4786" s="91">
        <v>2.7851913749736567E-2</v>
      </c>
      <c r="D4786">
        <v>0.69416136113998739</v>
      </c>
    </row>
    <row r="4787" spans="1:4">
      <c r="A4787">
        <v>4785</v>
      </c>
      <c r="B4787">
        <v>13.109589041095891</v>
      </c>
      <c r="C4787" s="91">
        <v>2.7852017026748079E-2</v>
      </c>
      <c r="D4787">
        <v>0.69410745429249887</v>
      </c>
    </row>
    <row r="4788" spans="1:4">
      <c r="A4788">
        <v>4786</v>
      </c>
      <c r="B4788">
        <v>13.112328767123287</v>
      </c>
      <c r="C4788" s="91">
        <v>2.7852120303759588E-2</v>
      </c>
      <c r="D4788">
        <v>0.69405355123851653</v>
      </c>
    </row>
    <row r="4789" spans="1:4">
      <c r="A4789">
        <v>4787</v>
      </c>
      <c r="B4789">
        <v>13.115068493150686</v>
      </c>
      <c r="C4789" s="91">
        <v>2.7852223580771097E-2</v>
      </c>
      <c r="D4789">
        <v>0.69399965197780655</v>
      </c>
    </row>
    <row r="4790" spans="1:4">
      <c r="A4790">
        <v>4788</v>
      </c>
      <c r="B4790">
        <v>13.117808219178082</v>
      </c>
      <c r="C4790" s="91">
        <v>2.7852326857782606E-2</v>
      </c>
      <c r="D4790">
        <v>0.69394575651013535</v>
      </c>
    </row>
    <row r="4791" spans="1:4">
      <c r="A4791">
        <v>4789</v>
      </c>
      <c r="B4791">
        <v>13.12054794520548</v>
      </c>
      <c r="C4791" s="91">
        <v>2.7852430134794114E-2</v>
      </c>
      <c r="D4791">
        <v>0.69389186483526955</v>
      </c>
    </row>
    <row r="4792" spans="1:4">
      <c r="A4792">
        <v>4790</v>
      </c>
      <c r="B4792">
        <v>13.123287671232877</v>
      </c>
      <c r="C4792" s="91">
        <v>2.7852533411805623E-2</v>
      </c>
      <c r="D4792">
        <v>0.69383797695297533</v>
      </c>
    </row>
    <row r="4793" spans="1:4">
      <c r="A4793">
        <v>4791</v>
      </c>
      <c r="B4793">
        <v>13.126027397260273</v>
      </c>
      <c r="C4793" s="91">
        <v>2.7852636688817135E-2</v>
      </c>
      <c r="D4793">
        <v>0.69378409286301934</v>
      </c>
    </row>
    <row r="4794" spans="1:4">
      <c r="A4794">
        <v>4792</v>
      </c>
      <c r="B4794">
        <v>13.128767123287671</v>
      </c>
      <c r="C4794" s="91">
        <v>2.7852739965828644E-2</v>
      </c>
      <c r="D4794">
        <v>0.69373021256516798</v>
      </c>
    </row>
    <row r="4795" spans="1:4">
      <c r="A4795">
        <v>4793</v>
      </c>
      <c r="B4795">
        <v>13.131506849315068</v>
      </c>
      <c r="C4795" s="91">
        <v>2.7852843242840153E-2</v>
      </c>
      <c r="D4795">
        <v>0.69367633605918777</v>
      </c>
    </row>
    <row r="4796" spans="1:4">
      <c r="A4796">
        <v>4794</v>
      </c>
      <c r="B4796">
        <v>13.134246575342466</v>
      </c>
      <c r="C4796" s="91">
        <v>2.7852946519851662E-2</v>
      </c>
      <c r="D4796">
        <v>0.69362246334484512</v>
      </c>
    </row>
    <row r="4797" spans="1:4">
      <c r="A4797">
        <v>4795</v>
      </c>
      <c r="B4797">
        <v>13.136986301369863</v>
      </c>
      <c r="C4797" s="91">
        <v>2.785304979686317E-2</v>
      </c>
      <c r="D4797">
        <v>0.69356859442190666</v>
      </c>
    </row>
    <row r="4798" spans="1:4">
      <c r="A4798">
        <v>4796</v>
      </c>
      <c r="B4798">
        <v>13.139726027397261</v>
      </c>
      <c r="C4798" s="91">
        <v>2.7853153073874679E-2</v>
      </c>
      <c r="D4798">
        <v>0.69351472929013869</v>
      </c>
    </row>
    <row r="4799" spans="1:4">
      <c r="A4799">
        <v>4797</v>
      </c>
      <c r="B4799">
        <v>13.142465753424657</v>
      </c>
      <c r="C4799" s="91">
        <v>2.7853256350886191E-2</v>
      </c>
      <c r="D4799">
        <v>0.69346086794930795</v>
      </c>
    </row>
    <row r="4800" spans="1:4">
      <c r="A4800">
        <v>4798</v>
      </c>
      <c r="B4800">
        <v>13.145205479452056</v>
      </c>
      <c r="C4800" s="91">
        <v>2.78533596278977E-2</v>
      </c>
      <c r="D4800">
        <v>0.69340701039918085</v>
      </c>
    </row>
    <row r="4801" spans="1:4">
      <c r="A4801">
        <v>4799</v>
      </c>
      <c r="B4801">
        <v>13.147945205479452</v>
      </c>
      <c r="C4801" s="91">
        <v>2.7853462904909209E-2</v>
      </c>
      <c r="D4801">
        <v>0.69335315663952413</v>
      </c>
    </row>
    <row r="4802" spans="1:4">
      <c r="A4802">
        <v>4800</v>
      </c>
      <c r="B4802">
        <v>13.150684931506849</v>
      </c>
      <c r="C4802" s="91">
        <v>2.7853566181920718E-2</v>
      </c>
      <c r="D4802">
        <v>0.69329930667010409</v>
      </c>
    </row>
    <row r="4803" spans="1:4">
      <c r="A4803">
        <v>4801</v>
      </c>
      <c r="B4803">
        <v>13.153424657534247</v>
      </c>
      <c r="C4803" s="91">
        <v>2.7853669458932227E-2</v>
      </c>
      <c r="D4803">
        <v>0.69324546049068747</v>
      </c>
    </row>
    <row r="4804" spans="1:4">
      <c r="A4804">
        <v>4802</v>
      </c>
      <c r="B4804">
        <v>13.156164383561643</v>
      </c>
      <c r="C4804" s="91">
        <v>2.7853772735943739E-2</v>
      </c>
      <c r="D4804">
        <v>0.69319161810104069</v>
      </c>
    </row>
    <row r="4805" spans="1:4">
      <c r="A4805">
        <v>4803</v>
      </c>
      <c r="B4805">
        <v>13.158904109589042</v>
      </c>
      <c r="C4805" s="91">
        <v>2.7853876012955248E-2</v>
      </c>
      <c r="D4805">
        <v>0.69313777950093058</v>
      </c>
    </row>
    <row r="4806" spans="1:4">
      <c r="A4806">
        <v>4804</v>
      </c>
      <c r="B4806">
        <v>13.161643835616438</v>
      </c>
      <c r="C4806" s="91">
        <v>2.7853979289966756E-2</v>
      </c>
      <c r="D4806">
        <v>0.69308394469012358</v>
      </c>
    </row>
    <row r="4807" spans="1:4">
      <c r="A4807">
        <v>4805</v>
      </c>
      <c r="B4807">
        <v>13.164383561643836</v>
      </c>
      <c r="C4807" s="91">
        <v>2.7854082566978265E-2</v>
      </c>
      <c r="D4807">
        <v>0.6930301136683864</v>
      </c>
    </row>
    <row r="4808" spans="1:4">
      <c r="A4808">
        <v>4806</v>
      </c>
      <c r="B4808">
        <v>13.167123287671233</v>
      </c>
      <c r="C4808" s="91">
        <v>2.7854185843989774E-2</v>
      </c>
      <c r="D4808">
        <v>0.69297628643548559</v>
      </c>
    </row>
    <row r="4809" spans="1:4">
      <c r="A4809">
        <v>4807</v>
      </c>
      <c r="B4809">
        <v>13.169863013698631</v>
      </c>
      <c r="C4809" s="91">
        <v>2.7854289121001283E-2</v>
      </c>
      <c r="D4809">
        <v>0.69292246299118787</v>
      </c>
    </row>
    <row r="4810" spans="1:4">
      <c r="A4810">
        <v>4808</v>
      </c>
      <c r="B4810">
        <v>13.172602739726027</v>
      </c>
      <c r="C4810" s="91">
        <v>2.7854392398012795E-2</v>
      </c>
      <c r="D4810">
        <v>0.69286864333525977</v>
      </c>
    </row>
    <row r="4811" spans="1:4">
      <c r="A4811">
        <v>4809</v>
      </c>
      <c r="B4811">
        <v>13.175342465753424</v>
      </c>
      <c r="C4811" s="91">
        <v>2.7854495675024304E-2</v>
      </c>
      <c r="D4811">
        <v>0.69281482746746814</v>
      </c>
    </row>
    <row r="4812" spans="1:4">
      <c r="A4812">
        <v>4810</v>
      </c>
      <c r="B4812">
        <v>13.178082191780822</v>
      </c>
      <c r="C4812" s="91">
        <v>2.7854598952035813E-2</v>
      </c>
      <c r="D4812">
        <v>0.6927610153875795</v>
      </c>
    </row>
    <row r="4813" spans="1:4">
      <c r="A4813">
        <v>4811</v>
      </c>
      <c r="B4813">
        <v>13.180821917808219</v>
      </c>
      <c r="C4813" s="91">
        <v>2.7854702229047321E-2</v>
      </c>
      <c r="D4813">
        <v>0.69270720709536071</v>
      </c>
    </row>
    <row r="4814" spans="1:4">
      <c r="A4814">
        <v>4812</v>
      </c>
      <c r="B4814">
        <v>13.183561643835617</v>
      </c>
      <c r="C4814" s="91">
        <v>2.785480550605883E-2</v>
      </c>
      <c r="D4814">
        <v>0.69265340259057817</v>
      </c>
    </row>
    <row r="4815" spans="1:4">
      <c r="A4815">
        <v>4813</v>
      </c>
      <c r="B4815">
        <v>13.186301369863013</v>
      </c>
      <c r="C4815" s="91">
        <v>2.7854908783070342E-2</v>
      </c>
      <c r="D4815">
        <v>0.69259960187299896</v>
      </c>
    </row>
    <row r="4816" spans="1:4">
      <c r="A4816">
        <v>4814</v>
      </c>
      <c r="B4816">
        <v>13.189041095890412</v>
      </c>
      <c r="C4816" s="91">
        <v>2.7855012060081851E-2</v>
      </c>
      <c r="D4816">
        <v>0.69254580494238949</v>
      </c>
    </row>
    <row r="4817" spans="1:4">
      <c r="A4817">
        <v>4815</v>
      </c>
      <c r="B4817">
        <v>13.191780821917808</v>
      </c>
      <c r="C4817" s="91">
        <v>2.785511533709336E-2</v>
      </c>
      <c r="D4817">
        <v>0.69249201179851672</v>
      </c>
    </row>
    <row r="4818" spans="1:4">
      <c r="A4818">
        <v>4816</v>
      </c>
      <c r="B4818">
        <v>13.194520547945206</v>
      </c>
      <c r="C4818" s="91">
        <v>2.7855218614104869E-2</v>
      </c>
      <c r="D4818">
        <v>0.69243822244114728</v>
      </c>
    </row>
    <row r="4819" spans="1:4">
      <c r="A4819">
        <v>4817</v>
      </c>
      <c r="B4819">
        <v>13.197260273972603</v>
      </c>
      <c r="C4819" s="91">
        <v>2.7855321891116377E-2</v>
      </c>
      <c r="D4819">
        <v>0.69238443687004803</v>
      </c>
    </row>
    <row r="4820" spans="1:4">
      <c r="A4820">
        <v>4818</v>
      </c>
      <c r="B4820">
        <v>13.2</v>
      </c>
      <c r="C4820" s="91">
        <v>2.7855425168127886E-2</v>
      </c>
      <c r="D4820">
        <v>0.69233065508498559</v>
      </c>
    </row>
    <row r="4821" spans="1:4">
      <c r="A4821">
        <v>4819</v>
      </c>
      <c r="B4821">
        <v>13.202739726027398</v>
      </c>
      <c r="C4821" s="91">
        <v>2.7855528445139398E-2</v>
      </c>
      <c r="D4821">
        <v>0.69227687708572683</v>
      </c>
    </row>
    <row r="4822" spans="1:4">
      <c r="A4822">
        <v>4820</v>
      </c>
      <c r="B4822">
        <v>13.205479452054794</v>
      </c>
      <c r="C4822" s="91">
        <v>2.7855631722150907E-2</v>
      </c>
      <c r="D4822">
        <v>0.69222310287203859</v>
      </c>
    </row>
    <row r="4823" spans="1:4">
      <c r="A4823">
        <v>4821</v>
      </c>
      <c r="B4823">
        <v>13.208219178082192</v>
      </c>
      <c r="C4823" s="91">
        <v>2.7855734999162416E-2</v>
      </c>
      <c r="D4823">
        <v>0.69216933244368761</v>
      </c>
    </row>
    <row r="4824" spans="1:4">
      <c r="A4824">
        <v>4822</v>
      </c>
      <c r="B4824">
        <v>13.210958904109589</v>
      </c>
      <c r="C4824" s="91">
        <v>2.7855838276173925E-2</v>
      </c>
      <c r="D4824">
        <v>0.69211556580044076</v>
      </c>
    </row>
    <row r="4825" spans="1:4">
      <c r="A4825">
        <v>4823</v>
      </c>
      <c r="B4825">
        <v>13.213698630136987</v>
      </c>
      <c r="C4825" s="91">
        <v>2.7855941553185434E-2</v>
      </c>
      <c r="D4825">
        <v>0.69206180294206476</v>
      </c>
    </row>
    <row r="4826" spans="1:4">
      <c r="A4826">
        <v>4824</v>
      </c>
      <c r="B4826">
        <v>13.216438356164383</v>
      </c>
      <c r="C4826" s="91">
        <v>2.7856044830196942E-2</v>
      </c>
      <c r="D4826">
        <v>0.69200804386832659</v>
      </c>
    </row>
    <row r="4827" spans="1:4">
      <c r="A4827">
        <v>4825</v>
      </c>
      <c r="B4827">
        <v>13.219178082191782</v>
      </c>
      <c r="C4827" s="91">
        <v>2.7856148107208455E-2</v>
      </c>
      <c r="D4827">
        <v>0.69195428857899299</v>
      </c>
    </row>
    <row r="4828" spans="1:4">
      <c r="A4828">
        <v>4826</v>
      </c>
      <c r="B4828">
        <v>13.221917808219178</v>
      </c>
      <c r="C4828" s="91">
        <v>2.7856251384219963E-2</v>
      </c>
      <c r="D4828">
        <v>0.69190053707383092</v>
      </c>
    </row>
    <row r="4829" spans="1:4">
      <c r="A4829">
        <v>4827</v>
      </c>
      <c r="B4829">
        <v>13.224657534246575</v>
      </c>
      <c r="C4829" s="91">
        <v>2.7856354661231472E-2</v>
      </c>
      <c r="D4829">
        <v>0.69184678935260724</v>
      </c>
    </row>
    <row r="4830" spans="1:4">
      <c r="A4830">
        <v>4828</v>
      </c>
      <c r="B4830">
        <v>13.227397260273973</v>
      </c>
      <c r="C4830" s="91">
        <v>2.7856457938242981E-2</v>
      </c>
      <c r="D4830">
        <v>0.69179304541508879</v>
      </c>
    </row>
    <row r="4831" spans="1:4">
      <c r="A4831">
        <v>4829</v>
      </c>
      <c r="B4831">
        <v>13.230136986301369</v>
      </c>
      <c r="C4831" s="91">
        <v>2.785656121525449E-2</v>
      </c>
      <c r="D4831">
        <v>0.69173930526104255</v>
      </c>
    </row>
    <row r="4832" spans="1:4">
      <c r="A4832">
        <v>4830</v>
      </c>
      <c r="B4832">
        <v>13.232876712328768</v>
      </c>
      <c r="C4832" s="91">
        <v>2.7856664492266002E-2</v>
      </c>
      <c r="D4832">
        <v>0.69168556889023525</v>
      </c>
    </row>
    <row r="4833" spans="1:4">
      <c r="A4833">
        <v>4831</v>
      </c>
      <c r="B4833">
        <v>13.235616438356164</v>
      </c>
      <c r="C4833" s="91">
        <v>2.7856767769277511E-2</v>
      </c>
      <c r="D4833">
        <v>0.69163183630243397</v>
      </c>
    </row>
    <row r="4834" spans="1:4">
      <c r="A4834">
        <v>4832</v>
      </c>
      <c r="B4834">
        <v>13.238356164383562</v>
      </c>
      <c r="C4834" s="91">
        <v>2.785687104628902E-2</v>
      </c>
      <c r="D4834">
        <v>0.69157810749740556</v>
      </c>
    </row>
    <row r="4835" spans="1:4">
      <c r="A4835">
        <v>4833</v>
      </c>
      <c r="B4835">
        <v>13.241095890410959</v>
      </c>
      <c r="C4835" s="91">
        <v>2.7856974323300528E-2</v>
      </c>
      <c r="D4835">
        <v>0.6915243824749171</v>
      </c>
    </row>
    <row r="4836" spans="1:4">
      <c r="A4836">
        <v>4834</v>
      </c>
      <c r="B4836">
        <v>13.243835616438357</v>
      </c>
      <c r="C4836" s="91">
        <v>2.7857077600312037E-2</v>
      </c>
      <c r="D4836">
        <v>0.69147066123473555</v>
      </c>
    </row>
    <row r="4837" spans="1:4">
      <c r="A4837">
        <v>4835</v>
      </c>
      <c r="B4837">
        <v>13.246575342465754</v>
      </c>
      <c r="C4837" s="91">
        <v>2.7857180877323546E-2</v>
      </c>
      <c r="D4837">
        <v>0.69141694377662766</v>
      </c>
    </row>
    <row r="4838" spans="1:4">
      <c r="A4838">
        <v>4836</v>
      </c>
      <c r="B4838">
        <v>13.24931506849315</v>
      </c>
      <c r="C4838" s="91">
        <v>2.7857284154335058E-2</v>
      </c>
      <c r="D4838">
        <v>0.6913632301003606</v>
      </c>
    </row>
    <row r="4839" spans="1:4">
      <c r="A4839">
        <v>4837</v>
      </c>
      <c r="B4839">
        <v>13.252054794520548</v>
      </c>
      <c r="C4839" s="91">
        <v>2.7857387431346567E-2</v>
      </c>
      <c r="D4839">
        <v>0.69130952020570124</v>
      </c>
    </row>
    <row r="4840" spans="1:4">
      <c r="A4840">
        <v>4838</v>
      </c>
      <c r="B4840">
        <v>13.254794520547945</v>
      </c>
      <c r="C4840" s="91">
        <v>2.7857490708358076E-2</v>
      </c>
      <c r="D4840">
        <v>0.69125581409241676</v>
      </c>
    </row>
    <row r="4841" spans="1:4">
      <c r="A4841">
        <v>4839</v>
      </c>
      <c r="B4841">
        <v>13.257534246575343</v>
      </c>
      <c r="C4841" s="91">
        <v>2.7857593985369584E-2</v>
      </c>
      <c r="D4841">
        <v>0.69120211176027402</v>
      </c>
    </row>
    <row r="4842" spans="1:4">
      <c r="A4842">
        <v>4840</v>
      </c>
      <c r="B4842">
        <v>13.260273972602739</v>
      </c>
      <c r="C4842" s="91">
        <v>2.7857697262381093E-2</v>
      </c>
      <c r="D4842">
        <v>0.69114841320904019</v>
      </c>
    </row>
    <row r="4843" spans="1:4">
      <c r="A4843">
        <v>4841</v>
      </c>
      <c r="B4843">
        <v>13.263013698630138</v>
      </c>
      <c r="C4843" s="91">
        <v>2.7857800539392602E-2</v>
      </c>
      <c r="D4843">
        <v>0.69109471843848203</v>
      </c>
    </row>
    <row r="4844" spans="1:4">
      <c r="A4844">
        <v>4842</v>
      </c>
      <c r="B4844">
        <v>13.265753424657534</v>
      </c>
      <c r="C4844" s="91">
        <v>2.7857903816404114E-2</v>
      </c>
      <c r="D4844">
        <v>0.69104102744836693</v>
      </c>
    </row>
    <row r="4845" spans="1:4">
      <c r="A4845">
        <v>4843</v>
      </c>
      <c r="B4845">
        <v>13.268493150684931</v>
      </c>
      <c r="C4845" s="91">
        <v>2.7858007093415623E-2</v>
      </c>
      <c r="D4845">
        <v>0.69098734023846176</v>
      </c>
    </row>
    <row r="4846" spans="1:4">
      <c r="A4846">
        <v>4844</v>
      </c>
      <c r="B4846">
        <v>13.271232876712329</v>
      </c>
      <c r="C4846" s="91">
        <v>2.7858110370427132E-2</v>
      </c>
      <c r="D4846">
        <v>0.69093365680853369</v>
      </c>
    </row>
    <row r="4847" spans="1:4">
      <c r="A4847">
        <v>4845</v>
      </c>
      <c r="B4847">
        <v>13.273972602739725</v>
      </c>
      <c r="C4847" s="91">
        <v>2.7858213647438641E-2</v>
      </c>
      <c r="D4847">
        <v>0.6908799771583497</v>
      </c>
    </row>
    <row r="4848" spans="1:4">
      <c r="A4848">
        <v>4846</v>
      </c>
      <c r="B4848">
        <v>13.276712328767124</v>
      </c>
      <c r="C4848" s="91">
        <v>2.7858316924450149E-2</v>
      </c>
      <c r="D4848">
        <v>0.69082630128767697</v>
      </c>
    </row>
    <row r="4849" spans="1:4">
      <c r="A4849">
        <v>4847</v>
      </c>
      <c r="B4849">
        <v>13.27945205479452</v>
      </c>
      <c r="C4849" s="91">
        <v>2.7858420201461662E-2</v>
      </c>
      <c r="D4849">
        <v>0.69077262919628257</v>
      </c>
    </row>
    <row r="4850" spans="1:4">
      <c r="A4850">
        <v>4848</v>
      </c>
      <c r="B4850">
        <v>13.282191780821918</v>
      </c>
      <c r="C4850" s="91">
        <v>2.785852347847317E-2</v>
      </c>
      <c r="D4850">
        <v>0.6907189608839337</v>
      </c>
    </row>
    <row r="4851" spans="1:4">
      <c r="A4851">
        <v>4849</v>
      </c>
      <c r="B4851">
        <v>13.284931506849315</v>
      </c>
      <c r="C4851" s="91">
        <v>2.7858626755484679E-2</v>
      </c>
      <c r="D4851">
        <v>0.69066529635039742</v>
      </c>
    </row>
    <row r="4852" spans="1:4">
      <c r="A4852">
        <v>4850</v>
      </c>
      <c r="B4852">
        <v>13.287671232876713</v>
      </c>
      <c r="C4852" s="91">
        <v>2.7858730032496188E-2</v>
      </c>
      <c r="D4852">
        <v>0.69061163559544081</v>
      </c>
    </row>
    <row r="4853" spans="1:4">
      <c r="A4853">
        <v>4851</v>
      </c>
      <c r="B4853">
        <v>13.29041095890411</v>
      </c>
      <c r="C4853" s="91">
        <v>2.7858833309507697E-2</v>
      </c>
      <c r="D4853">
        <v>0.69055797861883117</v>
      </c>
    </row>
    <row r="4854" spans="1:4">
      <c r="A4854">
        <v>4852</v>
      </c>
      <c r="B4854">
        <v>13.293150684931506</v>
      </c>
      <c r="C4854" s="91">
        <v>2.7858936586519206E-2</v>
      </c>
      <c r="D4854">
        <v>0.69050432542033569</v>
      </c>
    </row>
    <row r="4855" spans="1:4">
      <c r="A4855">
        <v>4853</v>
      </c>
      <c r="B4855">
        <v>13.295890410958904</v>
      </c>
      <c r="C4855" s="91">
        <v>2.7859039863530718E-2</v>
      </c>
      <c r="D4855">
        <v>0.69045067599972121</v>
      </c>
    </row>
    <row r="4856" spans="1:4">
      <c r="A4856">
        <v>4854</v>
      </c>
      <c r="B4856">
        <v>13.298630136986301</v>
      </c>
      <c r="C4856" s="91">
        <v>2.7859143140542227E-2</v>
      </c>
      <c r="D4856">
        <v>0.69039703035675537</v>
      </c>
    </row>
    <row r="4857" spans="1:4">
      <c r="A4857">
        <v>4855</v>
      </c>
      <c r="B4857">
        <v>13.301369863013699</v>
      </c>
      <c r="C4857" s="91">
        <v>2.7859246417553735E-2</v>
      </c>
      <c r="D4857">
        <v>0.69034338849120525</v>
      </c>
    </row>
    <row r="4858" spans="1:4">
      <c r="A4858">
        <v>4856</v>
      </c>
      <c r="B4858">
        <v>13.304109589041095</v>
      </c>
      <c r="C4858" s="91">
        <v>2.7859349694565244E-2</v>
      </c>
      <c r="D4858">
        <v>0.69028975040283791</v>
      </c>
    </row>
    <row r="4859" spans="1:4">
      <c r="A4859">
        <v>4857</v>
      </c>
      <c r="B4859">
        <v>13.306849315068494</v>
      </c>
      <c r="C4859" s="91">
        <v>2.7859452971576753E-2</v>
      </c>
      <c r="D4859">
        <v>0.69023611609142055</v>
      </c>
    </row>
    <row r="4860" spans="1:4">
      <c r="A4860">
        <v>4858</v>
      </c>
      <c r="B4860">
        <v>13.30958904109589</v>
      </c>
      <c r="C4860" s="91">
        <v>2.7859556248588265E-2</v>
      </c>
      <c r="D4860">
        <v>0.69018248555672068</v>
      </c>
    </row>
    <row r="4861" spans="1:4">
      <c r="A4861">
        <v>4859</v>
      </c>
      <c r="B4861">
        <v>13.312328767123288</v>
      </c>
      <c r="C4861" s="91">
        <v>2.7859659525599774E-2</v>
      </c>
      <c r="D4861">
        <v>0.69012885879850527</v>
      </c>
    </row>
    <row r="4862" spans="1:4">
      <c r="A4862">
        <v>4860</v>
      </c>
      <c r="B4862">
        <v>13.315068493150685</v>
      </c>
      <c r="C4862" s="91">
        <v>2.7859762802611283E-2</v>
      </c>
      <c r="D4862">
        <v>0.69007523581654184</v>
      </c>
    </row>
    <row r="4863" spans="1:4">
      <c r="A4863">
        <v>4861</v>
      </c>
      <c r="B4863">
        <v>13.317808219178081</v>
      </c>
      <c r="C4863" s="91">
        <v>2.7859866079622791E-2</v>
      </c>
      <c r="D4863">
        <v>0.69002161661059747</v>
      </c>
    </row>
    <row r="4864" spans="1:4">
      <c r="A4864">
        <v>4862</v>
      </c>
      <c r="B4864">
        <v>13.32054794520548</v>
      </c>
      <c r="C4864" s="91">
        <v>2.78599693566343E-2</v>
      </c>
      <c r="D4864">
        <v>0.68996800118043944</v>
      </c>
    </row>
    <row r="4865" spans="1:4">
      <c r="A4865">
        <v>4863</v>
      </c>
      <c r="B4865">
        <v>13.323287671232876</v>
      </c>
      <c r="C4865" s="91">
        <v>2.7860072633645809E-2</v>
      </c>
      <c r="D4865">
        <v>0.68991438952583517</v>
      </c>
    </row>
    <row r="4866" spans="1:4">
      <c r="A4866">
        <v>4864</v>
      </c>
      <c r="B4866">
        <v>13.326027397260274</v>
      </c>
      <c r="C4866" s="91">
        <v>2.7860175910657321E-2</v>
      </c>
      <c r="D4866">
        <v>0.68986078164655185</v>
      </c>
    </row>
    <row r="4867" spans="1:4">
      <c r="A4867">
        <v>4865</v>
      </c>
      <c r="B4867">
        <v>13.328767123287671</v>
      </c>
      <c r="C4867" s="91">
        <v>2.786027918766883E-2</v>
      </c>
      <c r="D4867">
        <v>0.68980717754235688</v>
      </c>
    </row>
    <row r="4868" spans="1:4">
      <c r="A4868">
        <v>4866</v>
      </c>
      <c r="B4868">
        <v>13.331506849315069</v>
      </c>
      <c r="C4868" s="91">
        <v>2.7860382464680339E-2</v>
      </c>
      <c r="D4868">
        <v>0.68975357721301755</v>
      </c>
    </row>
    <row r="4869" spans="1:4">
      <c r="A4869">
        <v>4867</v>
      </c>
      <c r="B4869">
        <v>13.334246575342465</v>
      </c>
      <c r="C4869" s="91">
        <v>2.7860485741691848E-2</v>
      </c>
      <c r="D4869">
        <v>0.68969998065830129</v>
      </c>
    </row>
    <row r="4870" spans="1:4">
      <c r="A4870">
        <v>4868</v>
      </c>
      <c r="B4870">
        <v>13.336986301369864</v>
      </c>
      <c r="C4870" s="91">
        <v>2.7860589018703356E-2</v>
      </c>
      <c r="D4870">
        <v>0.68964638787797539</v>
      </c>
    </row>
    <row r="4871" spans="1:4">
      <c r="A4871">
        <v>4869</v>
      </c>
      <c r="B4871">
        <v>13.33972602739726</v>
      </c>
      <c r="C4871" s="91">
        <v>2.7860692295714865E-2</v>
      </c>
      <c r="D4871">
        <v>0.68959279887180724</v>
      </c>
    </row>
    <row r="4872" spans="1:4">
      <c r="A4872">
        <v>4870</v>
      </c>
      <c r="B4872">
        <v>13.342465753424657</v>
      </c>
      <c r="C4872" s="91">
        <v>2.7860795572726377E-2</v>
      </c>
      <c r="D4872">
        <v>0.68953921363956416</v>
      </c>
    </row>
    <row r="4873" spans="1:4">
      <c r="A4873">
        <v>4871</v>
      </c>
      <c r="B4873">
        <v>13.345205479452055</v>
      </c>
      <c r="C4873" s="91">
        <v>2.7860898849737886E-2</v>
      </c>
      <c r="D4873">
        <v>0.68948563218101355</v>
      </c>
    </row>
    <row r="4874" spans="1:4">
      <c r="A4874">
        <v>4872</v>
      </c>
      <c r="B4874">
        <v>13.347945205479451</v>
      </c>
      <c r="C4874" s="91">
        <v>2.7861002126749395E-2</v>
      </c>
      <c r="D4874">
        <v>0.68943205449592282</v>
      </c>
    </row>
    <row r="4875" spans="1:4">
      <c r="A4875">
        <v>4873</v>
      </c>
      <c r="B4875">
        <v>13.35068493150685</v>
      </c>
      <c r="C4875" s="91">
        <v>2.7861105403760904E-2</v>
      </c>
      <c r="D4875">
        <v>0.68937848058405948</v>
      </c>
    </row>
    <row r="4876" spans="1:4">
      <c r="A4876">
        <v>4874</v>
      </c>
      <c r="B4876">
        <v>13.353424657534246</v>
      </c>
      <c r="C4876" s="91">
        <v>2.7861208680772413E-2</v>
      </c>
      <c r="D4876">
        <v>0.68932491044519084</v>
      </c>
    </row>
    <row r="4877" spans="1:4">
      <c r="A4877">
        <v>4875</v>
      </c>
      <c r="B4877">
        <v>13.356164383561644</v>
      </c>
      <c r="C4877" s="91">
        <v>2.7861311957783925E-2</v>
      </c>
      <c r="D4877">
        <v>0.6892713440790843</v>
      </c>
    </row>
    <row r="4878" spans="1:4">
      <c r="A4878">
        <v>4876</v>
      </c>
      <c r="B4878">
        <v>13.358904109589041</v>
      </c>
      <c r="C4878" s="91">
        <v>2.7861415234795434E-2</v>
      </c>
      <c r="D4878">
        <v>0.6892177814855075</v>
      </c>
    </row>
    <row r="4879" spans="1:4">
      <c r="A4879">
        <v>4877</v>
      </c>
      <c r="B4879">
        <v>13.361643835616439</v>
      </c>
      <c r="C4879" s="91">
        <v>2.7861518511806942E-2</v>
      </c>
      <c r="D4879">
        <v>0.68916422266422772</v>
      </c>
    </row>
    <row r="4880" spans="1:4">
      <c r="A4880">
        <v>4878</v>
      </c>
      <c r="B4880">
        <v>13.364383561643836</v>
      </c>
      <c r="C4880" s="91">
        <v>2.7861621788818451E-2</v>
      </c>
      <c r="D4880">
        <v>0.6891106676150125</v>
      </c>
    </row>
    <row r="4881" spans="1:4">
      <c r="A4881">
        <v>4879</v>
      </c>
      <c r="B4881">
        <v>13.367123287671232</v>
      </c>
      <c r="C4881" s="91">
        <v>2.786172506582996E-2</v>
      </c>
      <c r="D4881">
        <v>0.68905711633762934</v>
      </c>
    </row>
    <row r="4882" spans="1:4">
      <c r="A4882">
        <v>4880</v>
      </c>
      <c r="B4882">
        <v>13.36986301369863</v>
      </c>
      <c r="C4882" s="91">
        <v>2.7861828342841469E-2</v>
      </c>
      <c r="D4882">
        <v>0.68900356883184577</v>
      </c>
    </row>
    <row r="4883" spans="1:4">
      <c r="A4883">
        <v>4881</v>
      </c>
      <c r="B4883">
        <v>13.372602739726027</v>
      </c>
      <c r="C4883" s="91">
        <v>2.7861931619852981E-2</v>
      </c>
      <c r="D4883">
        <v>0.68895002509742909</v>
      </c>
    </row>
    <row r="4884" spans="1:4">
      <c r="A4884">
        <v>4882</v>
      </c>
      <c r="B4884">
        <v>13.375342465753425</v>
      </c>
      <c r="C4884" s="91">
        <v>2.786203489686449E-2</v>
      </c>
      <c r="D4884">
        <v>0.68889648513414703</v>
      </c>
    </row>
    <row r="4885" spans="1:4">
      <c r="A4885">
        <v>4883</v>
      </c>
      <c r="B4885">
        <v>13.378082191780821</v>
      </c>
      <c r="C4885" s="91">
        <v>2.7862138173875999E-2</v>
      </c>
      <c r="D4885">
        <v>0.68884294894176712</v>
      </c>
    </row>
    <row r="4886" spans="1:4">
      <c r="A4886">
        <v>4884</v>
      </c>
      <c r="B4886">
        <v>13.38082191780822</v>
      </c>
      <c r="C4886" s="91">
        <v>2.7862241450887507E-2</v>
      </c>
      <c r="D4886">
        <v>0.68878941652005676</v>
      </c>
    </row>
    <row r="4887" spans="1:4">
      <c r="A4887">
        <v>4885</v>
      </c>
      <c r="B4887">
        <v>13.383561643835616</v>
      </c>
      <c r="C4887" s="91">
        <v>2.7862344727899016E-2</v>
      </c>
      <c r="D4887">
        <v>0.6887358878687837</v>
      </c>
    </row>
    <row r="4888" spans="1:4">
      <c r="A4888">
        <v>4886</v>
      </c>
      <c r="B4888">
        <v>13.386301369863014</v>
      </c>
      <c r="C4888" s="91">
        <v>2.7862448004910525E-2</v>
      </c>
      <c r="D4888">
        <v>0.68868236298771535</v>
      </c>
    </row>
    <row r="4889" spans="1:4">
      <c r="A4889">
        <v>4887</v>
      </c>
      <c r="B4889">
        <v>13.389041095890411</v>
      </c>
      <c r="C4889" s="91">
        <v>2.7862551281922037E-2</v>
      </c>
      <c r="D4889">
        <v>0.68862884187661932</v>
      </c>
    </row>
    <row r="4890" spans="1:4">
      <c r="A4890">
        <v>4888</v>
      </c>
      <c r="B4890">
        <v>13.391780821917807</v>
      </c>
      <c r="C4890" s="91">
        <v>2.7862654558933546E-2</v>
      </c>
      <c r="D4890">
        <v>0.68857532453526316</v>
      </c>
    </row>
    <row r="4891" spans="1:4">
      <c r="A4891">
        <v>4889</v>
      </c>
      <c r="B4891">
        <v>13.394520547945206</v>
      </c>
      <c r="C4891" s="91">
        <v>2.7862757835945055E-2</v>
      </c>
      <c r="D4891">
        <v>0.68852181096341458</v>
      </c>
    </row>
    <row r="4892" spans="1:4">
      <c r="A4892">
        <v>4890</v>
      </c>
      <c r="B4892">
        <v>13.397260273972602</v>
      </c>
      <c r="C4892" s="91">
        <v>2.7862861112956563E-2</v>
      </c>
      <c r="D4892">
        <v>0.68846830116084112</v>
      </c>
    </row>
    <row r="4893" spans="1:4">
      <c r="A4893">
        <v>4891</v>
      </c>
      <c r="B4893">
        <v>13.4</v>
      </c>
      <c r="C4893" s="91">
        <v>2.7862964389968072E-2</v>
      </c>
      <c r="D4893">
        <v>0.68841479512731041</v>
      </c>
    </row>
    <row r="4894" spans="1:4">
      <c r="A4894">
        <v>4892</v>
      </c>
      <c r="B4894">
        <v>13.402739726027397</v>
      </c>
      <c r="C4894" s="91">
        <v>2.7863067666979584E-2</v>
      </c>
      <c r="D4894">
        <v>0.68836129286259007</v>
      </c>
    </row>
    <row r="4895" spans="1:4">
      <c r="A4895">
        <v>4893</v>
      </c>
      <c r="B4895">
        <v>13.405479452054795</v>
      </c>
      <c r="C4895" s="91">
        <v>2.7863170943991093E-2</v>
      </c>
      <c r="D4895">
        <v>0.68830779436644773</v>
      </c>
    </row>
    <row r="4896" spans="1:4">
      <c r="A4896">
        <v>4894</v>
      </c>
      <c r="B4896">
        <v>13.408219178082192</v>
      </c>
      <c r="C4896" s="91">
        <v>2.7863274221002602E-2</v>
      </c>
      <c r="D4896">
        <v>0.68825429963865115</v>
      </c>
    </row>
    <row r="4897" spans="1:4">
      <c r="A4897">
        <v>4895</v>
      </c>
      <c r="B4897">
        <v>13.41095890410959</v>
      </c>
      <c r="C4897" s="91">
        <v>2.7863377498014111E-2</v>
      </c>
      <c r="D4897">
        <v>0.68820080867896793</v>
      </c>
    </row>
    <row r="4898" spans="1:4">
      <c r="A4898">
        <v>4896</v>
      </c>
      <c r="B4898">
        <v>13.413698630136986</v>
      </c>
      <c r="C4898" s="91">
        <v>2.786348077502562E-2</v>
      </c>
      <c r="D4898">
        <v>0.68814732148716573</v>
      </c>
    </row>
    <row r="4899" spans="1:4">
      <c r="A4899">
        <v>4897</v>
      </c>
      <c r="B4899">
        <v>13.416438356164383</v>
      </c>
      <c r="C4899" s="91">
        <v>2.7863584052037128E-2</v>
      </c>
      <c r="D4899">
        <v>0.68809383806301239</v>
      </c>
    </row>
    <row r="4900" spans="1:4">
      <c r="A4900">
        <v>4898</v>
      </c>
      <c r="B4900">
        <v>13.419178082191781</v>
      </c>
      <c r="C4900" s="91">
        <v>2.7863687329048641E-2</v>
      </c>
      <c r="D4900">
        <v>0.68804035840627531</v>
      </c>
    </row>
    <row r="4901" spans="1:4">
      <c r="A4901">
        <v>4899</v>
      </c>
      <c r="B4901">
        <v>13.421917808219177</v>
      </c>
      <c r="C4901" s="91">
        <v>2.7863790606060149E-2</v>
      </c>
      <c r="D4901">
        <v>0.68798688251672246</v>
      </c>
    </row>
    <row r="4902" spans="1:4">
      <c r="A4902">
        <v>4900</v>
      </c>
      <c r="B4902">
        <v>13.424657534246576</v>
      </c>
      <c r="C4902" s="91">
        <v>2.7863893883071658E-2</v>
      </c>
      <c r="D4902">
        <v>0.68793341039412159</v>
      </c>
    </row>
    <row r="4903" spans="1:4">
      <c r="A4903">
        <v>4901</v>
      </c>
      <c r="B4903">
        <v>13.427397260273972</v>
      </c>
      <c r="C4903" s="91">
        <v>2.7863997160083167E-2</v>
      </c>
      <c r="D4903">
        <v>0.68787994203824021</v>
      </c>
    </row>
    <row r="4904" spans="1:4">
      <c r="A4904">
        <v>4902</v>
      </c>
      <c r="B4904">
        <v>13.43013698630137</v>
      </c>
      <c r="C4904" s="91">
        <v>2.7864100437094676E-2</v>
      </c>
      <c r="D4904">
        <v>0.68782647744884629</v>
      </c>
    </row>
    <row r="4905" spans="1:4">
      <c r="A4905">
        <v>4903</v>
      </c>
      <c r="B4905">
        <v>13.432876712328767</v>
      </c>
      <c r="C4905" s="91">
        <v>2.7864203714106188E-2</v>
      </c>
      <c r="D4905">
        <v>0.68777301662570756</v>
      </c>
    </row>
    <row r="4906" spans="1:4">
      <c r="A4906">
        <v>4904</v>
      </c>
      <c r="B4906">
        <v>13.435616438356165</v>
      </c>
      <c r="C4906" s="91">
        <v>2.7864306991117697E-2</v>
      </c>
      <c r="D4906">
        <v>0.68771955956859165</v>
      </c>
    </row>
    <row r="4907" spans="1:4">
      <c r="A4907">
        <v>4905</v>
      </c>
      <c r="B4907">
        <v>13.438356164383562</v>
      </c>
      <c r="C4907" s="91">
        <v>2.7864410268129206E-2</v>
      </c>
      <c r="D4907">
        <v>0.68766610627726654</v>
      </c>
    </row>
    <row r="4908" spans="1:4">
      <c r="A4908">
        <v>4906</v>
      </c>
      <c r="B4908">
        <v>13.441095890410958</v>
      </c>
      <c r="C4908" s="91">
        <v>2.7864513545140714E-2</v>
      </c>
      <c r="D4908">
        <v>0.68761265675149996</v>
      </c>
    </row>
    <row r="4909" spans="1:4">
      <c r="A4909">
        <v>4907</v>
      </c>
      <c r="B4909">
        <v>13.443835616438356</v>
      </c>
      <c r="C4909" s="91">
        <v>2.7864616822152223E-2</v>
      </c>
      <c r="D4909">
        <v>0.68755921099105954</v>
      </c>
    </row>
    <row r="4910" spans="1:4">
      <c r="A4910">
        <v>4908</v>
      </c>
      <c r="B4910">
        <v>13.446575342465753</v>
      </c>
      <c r="C4910" s="91">
        <v>2.7864720099163732E-2</v>
      </c>
      <c r="D4910">
        <v>0.68750576899571347</v>
      </c>
    </row>
    <row r="4911" spans="1:4">
      <c r="A4911">
        <v>4909</v>
      </c>
      <c r="B4911">
        <v>13.449315068493151</v>
      </c>
      <c r="C4911" s="91">
        <v>2.7864823376175244E-2</v>
      </c>
      <c r="D4911">
        <v>0.68745233076522916</v>
      </c>
    </row>
    <row r="4912" spans="1:4">
      <c r="A4912">
        <v>4910</v>
      </c>
      <c r="B4912">
        <v>13.452054794520548</v>
      </c>
      <c r="C4912" s="91">
        <v>2.7864926653186753E-2</v>
      </c>
      <c r="D4912">
        <v>0.68739889629937478</v>
      </c>
    </row>
    <row r="4913" spans="1:4">
      <c r="A4913">
        <v>4911</v>
      </c>
      <c r="B4913">
        <v>13.454794520547946</v>
      </c>
      <c r="C4913" s="91">
        <v>2.7865029930198262E-2</v>
      </c>
      <c r="D4913">
        <v>0.68734546559791809</v>
      </c>
    </row>
    <row r="4914" spans="1:4">
      <c r="A4914">
        <v>4912</v>
      </c>
      <c r="B4914">
        <v>13.457534246575342</v>
      </c>
      <c r="C4914" s="91">
        <v>2.786513320720977E-2</v>
      </c>
      <c r="D4914">
        <v>0.68729203866062694</v>
      </c>
    </row>
    <row r="4915" spans="1:4">
      <c r="A4915">
        <v>4913</v>
      </c>
      <c r="B4915">
        <v>13.46027397260274</v>
      </c>
      <c r="C4915" s="91">
        <v>2.7865236484221279E-2</v>
      </c>
      <c r="D4915">
        <v>0.68723861548726917</v>
      </c>
    </row>
    <row r="4916" spans="1:4">
      <c r="A4916">
        <v>4914</v>
      </c>
      <c r="B4916">
        <v>13.463013698630137</v>
      </c>
      <c r="C4916" s="91">
        <v>2.7865339761232788E-2</v>
      </c>
      <c r="D4916">
        <v>0.68718519607761286</v>
      </c>
    </row>
    <row r="4917" spans="1:4">
      <c r="A4917">
        <v>4915</v>
      </c>
      <c r="B4917">
        <v>13.465753424657533</v>
      </c>
      <c r="C4917" s="91">
        <v>2.78654430382443E-2</v>
      </c>
      <c r="D4917">
        <v>0.68713178043142564</v>
      </c>
    </row>
    <row r="4918" spans="1:4">
      <c r="A4918">
        <v>4916</v>
      </c>
      <c r="B4918">
        <v>13.468493150684932</v>
      </c>
      <c r="C4918" s="91">
        <v>2.7865546315255809E-2</v>
      </c>
      <c r="D4918">
        <v>0.68707836854847548</v>
      </c>
    </row>
    <row r="4919" spans="1:4">
      <c r="A4919">
        <v>4917</v>
      </c>
      <c r="B4919">
        <v>13.471232876712328</v>
      </c>
      <c r="C4919" s="91">
        <v>2.7865649592267318E-2</v>
      </c>
      <c r="D4919">
        <v>0.68702496042853056</v>
      </c>
    </row>
    <row r="4920" spans="1:4">
      <c r="A4920">
        <v>4918</v>
      </c>
      <c r="B4920">
        <v>13.473972602739726</v>
      </c>
      <c r="C4920" s="91">
        <v>2.7865752869278827E-2</v>
      </c>
      <c r="D4920">
        <v>0.68697155607135851</v>
      </c>
    </row>
    <row r="4921" spans="1:4">
      <c r="A4921">
        <v>4919</v>
      </c>
      <c r="B4921">
        <v>13.476712328767123</v>
      </c>
      <c r="C4921" s="91">
        <v>2.7865856146290335E-2</v>
      </c>
      <c r="D4921">
        <v>0.68691815547672752</v>
      </c>
    </row>
    <row r="4922" spans="1:4">
      <c r="A4922">
        <v>4920</v>
      </c>
      <c r="B4922">
        <v>13.479452054794521</v>
      </c>
      <c r="C4922" s="91">
        <v>2.7865959423301848E-2</v>
      </c>
      <c r="D4922">
        <v>0.68686475864440533</v>
      </c>
    </row>
    <row r="4923" spans="1:4">
      <c r="A4923">
        <v>4921</v>
      </c>
      <c r="B4923">
        <v>13.482191780821918</v>
      </c>
      <c r="C4923" s="91">
        <v>2.7866062700313356E-2</v>
      </c>
      <c r="D4923">
        <v>0.68681136557416012</v>
      </c>
    </row>
    <row r="4924" spans="1:4">
      <c r="A4924">
        <v>4922</v>
      </c>
      <c r="B4924">
        <v>13.484931506849316</v>
      </c>
      <c r="C4924" s="91">
        <v>2.7866165977324865E-2</v>
      </c>
      <c r="D4924">
        <v>0.68675797626575974</v>
      </c>
    </row>
    <row r="4925" spans="1:4">
      <c r="A4925">
        <v>4923</v>
      </c>
      <c r="B4925">
        <v>13.487671232876712</v>
      </c>
      <c r="C4925" s="91">
        <v>2.7866269254336374E-2</v>
      </c>
      <c r="D4925">
        <v>0.68670459071897216</v>
      </c>
    </row>
    <row r="4926" spans="1:4">
      <c r="A4926">
        <v>4924</v>
      </c>
      <c r="B4926">
        <v>13.490410958904109</v>
      </c>
      <c r="C4926" s="91">
        <v>2.7866372531347883E-2</v>
      </c>
      <c r="D4926">
        <v>0.68665120893356557</v>
      </c>
    </row>
    <row r="4927" spans="1:4">
      <c r="A4927">
        <v>4925</v>
      </c>
      <c r="B4927">
        <v>13.493150684931507</v>
      </c>
      <c r="C4927" s="91">
        <v>2.7866475808359392E-2</v>
      </c>
      <c r="D4927">
        <v>0.68659783090930782</v>
      </c>
    </row>
    <row r="4928" spans="1:4">
      <c r="A4928">
        <v>4926</v>
      </c>
      <c r="B4928">
        <v>13.495890410958904</v>
      </c>
      <c r="C4928" s="91">
        <v>2.7866579085370904E-2</v>
      </c>
      <c r="D4928">
        <v>0.68654445664596697</v>
      </c>
    </row>
    <row r="4929" spans="1:4">
      <c r="A4929">
        <v>4927</v>
      </c>
      <c r="B4929">
        <v>13.498630136986302</v>
      </c>
      <c r="C4929" s="91">
        <v>2.7866682362382413E-2</v>
      </c>
      <c r="D4929">
        <v>0.68649108614331111</v>
      </c>
    </row>
    <row r="4930" spans="1:4">
      <c r="A4930">
        <v>4928</v>
      </c>
      <c r="B4930">
        <v>13.501369863013698</v>
      </c>
      <c r="C4930" s="91">
        <v>2.7866785639393921E-2</v>
      </c>
      <c r="D4930">
        <v>0.68643771940110831</v>
      </c>
    </row>
    <row r="4931" spans="1:4">
      <c r="A4931">
        <v>4929</v>
      </c>
      <c r="B4931">
        <v>13.504109589041096</v>
      </c>
      <c r="C4931" s="91">
        <v>2.786688891640543E-2</v>
      </c>
      <c r="D4931">
        <v>0.68638435641912665</v>
      </c>
    </row>
    <row r="4932" spans="1:4">
      <c r="A4932">
        <v>4930</v>
      </c>
      <c r="B4932">
        <v>13.506849315068493</v>
      </c>
      <c r="C4932" s="91">
        <v>2.7866992193416939E-2</v>
      </c>
      <c r="D4932">
        <v>0.68633099719713409</v>
      </c>
    </row>
    <row r="4933" spans="1:4">
      <c r="A4933">
        <v>4931</v>
      </c>
      <c r="B4933">
        <v>13.509589041095891</v>
      </c>
      <c r="C4933" s="91">
        <v>2.7867095470428448E-2</v>
      </c>
      <c r="D4933">
        <v>0.6862776417348988</v>
      </c>
    </row>
    <row r="4934" spans="1:4">
      <c r="A4934">
        <v>4932</v>
      </c>
      <c r="B4934">
        <v>13.512328767123288</v>
      </c>
      <c r="C4934" s="91">
        <v>2.786719874743996E-2</v>
      </c>
      <c r="D4934">
        <v>0.68622429003218877</v>
      </c>
    </row>
    <row r="4935" spans="1:4">
      <c r="A4935">
        <v>4933</v>
      </c>
      <c r="B4935">
        <v>13.515068493150684</v>
      </c>
      <c r="C4935" s="91">
        <v>2.7867302024451469E-2</v>
      </c>
      <c r="D4935">
        <v>0.68617094208877238</v>
      </c>
    </row>
    <row r="4936" spans="1:4">
      <c r="A4936">
        <v>4934</v>
      </c>
      <c r="B4936">
        <v>13.517808219178082</v>
      </c>
      <c r="C4936" s="91">
        <v>2.7867405301462977E-2</v>
      </c>
      <c r="D4936">
        <v>0.68611759790441751</v>
      </c>
    </row>
    <row r="4937" spans="1:4">
      <c r="A4937">
        <v>4935</v>
      </c>
      <c r="B4937">
        <v>13.520547945205479</v>
      </c>
      <c r="C4937" s="91">
        <v>2.7867508578474486E-2</v>
      </c>
      <c r="D4937">
        <v>0.68606425747889244</v>
      </c>
    </row>
    <row r="4938" spans="1:4">
      <c r="A4938">
        <v>4936</v>
      </c>
      <c r="B4938">
        <v>13.523287671232877</v>
      </c>
      <c r="C4938" s="91">
        <v>2.7867611855485995E-2</v>
      </c>
      <c r="D4938">
        <v>0.68601092081196513</v>
      </c>
    </row>
    <row r="4939" spans="1:4">
      <c r="A4939">
        <v>4937</v>
      </c>
      <c r="B4939">
        <v>13.526027397260274</v>
      </c>
      <c r="C4939" s="91">
        <v>2.7867715132497507E-2</v>
      </c>
      <c r="D4939">
        <v>0.68595758790340389</v>
      </c>
    </row>
    <row r="4940" spans="1:4">
      <c r="A4940">
        <v>4938</v>
      </c>
      <c r="B4940">
        <v>13.528767123287672</v>
      </c>
      <c r="C4940" s="91">
        <v>2.7867818409509016E-2</v>
      </c>
      <c r="D4940">
        <v>0.685904258752977</v>
      </c>
    </row>
    <row r="4941" spans="1:4">
      <c r="A4941">
        <v>4939</v>
      </c>
      <c r="B4941">
        <v>13.531506849315068</v>
      </c>
      <c r="C4941" s="91">
        <v>2.7867921686520525E-2</v>
      </c>
      <c r="D4941">
        <v>0.68585093336045233</v>
      </c>
    </row>
    <row r="4942" spans="1:4">
      <c r="A4942">
        <v>4940</v>
      </c>
      <c r="B4942">
        <v>13.534246575342467</v>
      </c>
      <c r="C4942" s="91">
        <v>2.7868024963532034E-2</v>
      </c>
      <c r="D4942">
        <v>0.68579761172559839</v>
      </c>
    </row>
    <row r="4943" spans="1:4">
      <c r="A4943">
        <v>4941</v>
      </c>
      <c r="B4943">
        <v>13.536986301369863</v>
      </c>
      <c r="C4943" s="91">
        <v>2.7868128240543542E-2</v>
      </c>
      <c r="D4943">
        <v>0.68574429384818325</v>
      </c>
    </row>
    <row r="4944" spans="1:4">
      <c r="A4944">
        <v>4942</v>
      </c>
      <c r="B4944">
        <v>13.53972602739726</v>
      </c>
      <c r="C4944" s="91">
        <v>2.7868231517555051E-2</v>
      </c>
      <c r="D4944">
        <v>0.6856909797279751</v>
      </c>
    </row>
    <row r="4945" spans="1:4">
      <c r="A4945">
        <v>4943</v>
      </c>
      <c r="B4945">
        <v>13.542465753424658</v>
      </c>
      <c r="C4945" s="91">
        <v>2.7868334794566563E-2</v>
      </c>
      <c r="D4945">
        <v>0.68563766936474213</v>
      </c>
    </row>
    <row r="4946" spans="1:4">
      <c r="A4946">
        <v>4944</v>
      </c>
      <c r="B4946">
        <v>13.545205479452054</v>
      </c>
      <c r="C4946" s="91">
        <v>2.7868438071578072E-2</v>
      </c>
      <c r="D4946">
        <v>0.68558436275825263</v>
      </c>
    </row>
    <row r="4947" spans="1:4">
      <c r="A4947">
        <v>4945</v>
      </c>
      <c r="B4947">
        <v>13.547945205479452</v>
      </c>
      <c r="C4947" s="91">
        <v>2.7868541348589581E-2</v>
      </c>
      <c r="D4947">
        <v>0.68553105990827501</v>
      </c>
    </row>
    <row r="4948" spans="1:4">
      <c r="A4948">
        <v>4946</v>
      </c>
      <c r="B4948">
        <v>13.550684931506849</v>
      </c>
      <c r="C4948" s="91">
        <v>2.786864462560109E-2</v>
      </c>
      <c r="D4948">
        <v>0.68547776081457723</v>
      </c>
    </row>
    <row r="4949" spans="1:4">
      <c r="A4949">
        <v>4947</v>
      </c>
      <c r="B4949">
        <v>13.553424657534247</v>
      </c>
      <c r="C4949" s="91">
        <v>2.7868747902612599E-2</v>
      </c>
      <c r="D4949">
        <v>0.68542446547692781</v>
      </c>
    </row>
    <row r="4950" spans="1:4">
      <c r="A4950">
        <v>4948</v>
      </c>
      <c r="B4950">
        <v>13.556164383561644</v>
      </c>
      <c r="C4950" s="91">
        <v>2.7868851179624111E-2</v>
      </c>
      <c r="D4950">
        <v>0.68537117389509494</v>
      </c>
    </row>
    <row r="4951" spans="1:4">
      <c r="A4951">
        <v>4949</v>
      </c>
      <c r="B4951">
        <v>13.558904109589042</v>
      </c>
      <c r="C4951" s="91">
        <v>2.786895445663562E-2</v>
      </c>
      <c r="D4951">
        <v>0.68531788606884703</v>
      </c>
    </row>
    <row r="4952" spans="1:4">
      <c r="A4952">
        <v>4950</v>
      </c>
      <c r="B4952">
        <v>13.561643835616438</v>
      </c>
      <c r="C4952" s="91">
        <v>2.7869057733647128E-2</v>
      </c>
      <c r="D4952">
        <v>0.68526460199795225</v>
      </c>
    </row>
    <row r="4953" spans="1:4">
      <c r="A4953">
        <v>4951</v>
      </c>
      <c r="B4953">
        <v>13.564383561643835</v>
      </c>
      <c r="C4953" s="91">
        <v>2.7869161010658637E-2</v>
      </c>
      <c r="D4953">
        <v>0.68521132168217891</v>
      </c>
    </row>
    <row r="4954" spans="1:4">
      <c r="A4954">
        <v>4952</v>
      </c>
      <c r="B4954">
        <v>13.567123287671233</v>
      </c>
      <c r="C4954" s="91">
        <v>2.7869264287670146E-2</v>
      </c>
      <c r="D4954">
        <v>0.68515804512129541</v>
      </c>
    </row>
    <row r="4955" spans="1:4">
      <c r="A4955">
        <v>4953</v>
      </c>
      <c r="B4955">
        <v>13.56986301369863</v>
      </c>
      <c r="C4955" s="91">
        <v>2.7869367564681655E-2</v>
      </c>
      <c r="D4955">
        <v>0.68510477231507017</v>
      </c>
    </row>
    <row r="4956" spans="1:4">
      <c r="A4956">
        <v>4954</v>
      </c>
      <c r="B4956">
        <v>13.572602739726028</v>
      </c>
      <c r="C4956" s="91">
        <v>2.7869470841693167E-2</v>
      </c>
      <c r="D4956">
        <v>0.68505150326327147</v>
      </c>
    </row>
    <row r="4957" spans="1:4">
      <c r="A4957">
        <v>4955</v>
      </c>
      <c r="B4957">
        <v>13.575342465753424</v>
      </c>
      <c r="C4957" s="91">
        <v>2.7869574118704676E-2</v>
      </c>
      <c r="D4957">
        <v>0.68499823796566761</v>
      </c>
    </row>
    <row r="4958" spans="1:4">
      <c r="A4958">
        <v>4956</v>
      </c>
      <c r="B4958">
        <v>13.578082191780823</v>
      </c>
      <c r="C4958" s="91">
        <v>2.7869677395716184E-2</v>
      </c>
      <c r="D4958">
        <v>0.68494497642202701</v>
      </c>
    </row>
    <row r="4959" spans="1:4">
      <c r="A4959">
        <v>4957</v>
      </c>
      <c r="B4959">
        <v>13.580821917808219</v>
      </c>
      <c r="C4959" s="91">
        <v>2.7869780672727693E-2</v>
      </c>
      <c r="D4959">
        <v>0.68489171863211828</v>
      </c>
    </row>
    <row r="4960" spans="1:4">
      <c r="A4960">
        <v>4958</v>
      </c>
      <c r="B4960">
        <v>13.583561643835617</v>
      </c>
      <c r="C4960" s="91">
        <v>2.7869883949739202E-2</v>
      </c>
      <c r="D4960">
        <v>0.68483846459570941</v>
      </c>
    </row>
    <row r="4961" spans="1:4">
      <c r="A4961">
        <v>4959</v>
      </c>
      <c r="B4961">
        <v>13.586301369863014</v>
      </c>
      <c r="C4961" s="91">
        <v>2.7869987226750711E-2</v>
      </c>
      <c r="D4961">
        <v>0.68478521431256922</v>
      </c>
    </row>
    <row r="4962" spans="1:4">
      <c r="A4962">
        <v>4960</v>
      </c>
      <c r="B4962">
        <v>13.58904109589041</v>
      </c>
      <c r="C4962" s="91">
        <v>2.7870090503762223E-2</v>
      </c>
      <c r="D4962">
        <v>0.68473196778246581</v>
      </c>
    </row>
    <row r="4963" spans="1:4">
      <c r="A4963">
        <v>4961</v>
      </c>
      <c r="B4963">
        <v>13.591780821917808</v>
      </c>
      <c r="C4963" s="91">
        <v>2.7870193780773732E-2</v>
      </c>
      <c r="D4963">
        <v>0.68467872500516791</v>
      </c>
    </row>
    <row r="4964" spans="1:4">
      <c r="A4964">
        <v>4962</v>
      </c>
      <c r="B4964">
        <v>13.594520547945205</v>
      </c>
      <c r="C4964" s="91">
        <v>2.7870297057785241E-2</v>
      </c>
      <c r="D4964">
        <v>0.68462548598044382</v>
      </c>
    </row>
    <row r="4965" spans="1:4">
      <c r="A4965">
        <v>4963</v>
      </c>
      <c r="B4965">
        <v>13.597260273972603</v>
      </c>
      <c r="C4965" s="91">
        <v>2.7870400334796749E-2</v>
      </c>
      <c r="D4965">
        <v>0.68457225070806182</v>
      </c>
    </row>
    <row r="4966" spans="1:4">
      <c r="A4966">
        <v>4964</v>
      </c>
      <c r="B4966">
        <v>13.6</v>
      </c>
      <c r="C4966" s="91">
        <v>2.7870503611808258E-2</v>
      </c>
      <c r="D4966">
        <v>0.68451901918779079</v>
      </c>
    </row>
    <row r="4967" spans="1:4">
      <c r="A4967">
        <v>4965</v>
      </c>
      <c r="B4967">
        <v>13.602739726027398</v>
      </c>
      <c r="C4967" s="91">
        <v>2.787060688881977E-2</v>
      </c>
      <c r="D4967">
        <v>0.68446579141939889</v>
      </c>
    </row>
    <row r="4968" spans="1:4">
      <c r="A4968">
        <v>4966</v>
      </c>
      <c r="B4968">
        <v>13.605479452054794</v>
      </c>
      <c r="C4968" s="91">
        <v>2.7870710165831279E-2</v>
      </c>
      <c r="D4968">
        <v>0.68441256740265477</v>
      </c>
    </row>
    <row r="4969" spans="1:4">
      <c r="A4969">
        <v>4967</v>
      </c>
      <c r="B4969">
        <v>13.608219178082193</v>
      </c>
      <c r="C4969" s="91">
        <v>2.7870813442842788E-2</v>
      </c>
      <c r="D4969">
        <v>0.68435934713732682</v>
      </c>
    </row>
    <row r="4970" spans="1:4">
      <c r="A4970">
        <v>4968</v>
      </c>
      <c r="B4970">
        <v>13.610958904109589</v>
      </c>
      <c r="C4970" s="91">
        <v>2.7870916719854297E-2</v>
      </c>
      <c r="D4970">
        <v>0.68430613062318379</v>
      </c>
    </row>
    <row r="4971" spans="1:4">
      <c r="A4971">
        <v>4969</v>
      </c>
      <c r="B4971">
        <v>13.613698630136986</v>
      </c>
      <c r="C4971" s="91">
        <v>2.7871019996865806E-2</v>
      </c>
      <c r="D4971">
        <v>0.68425291785999398</v>
      </c>
    </row>
    <row r="4972" spans="1:4">
      <c r="A4972">
        <v>4970</v>
      </c>
      <c r="B4972">
        <v>13.616438356164384</v>
      </c>
      <c r="C4972" s="91">
        <v>2.7871123273877314E-2</v>
      </c>
      <c r="D4972">
        <v>0.68419970884752601</v>
      </c>
    </row>
    <row r="4973" spans="1:4">
      <c r="A4973">
        <v>4971</v>
      </c>
      <c r="B4973">
        <v>13.61917808219178</v>
      </c>
      <c r="C4973" s="91">
        <v>2.7871226550888827E-2</v>
      </c>
      <c r="D4973">
        <v>0.6841465035855484</v>
      </c>
    </row>
    <row r="4974" spans="1:4">
      <c r="A4974">
        <v>4972</v>
      </c>
      <c r="B4974">
        <v>13.621917808219179</v>
      </c>
      <c r="C4974" s="91">
        <v>2.7871329827900335E-2</v>
      </c>
      <c r="D4974">
        <v>0.68409330207382979</v>
      </c>
    </row>
    <row r="4975" spans="1:4">
      <c r="A4975">
        <v>4973</v>
      </c>
      <c r="B4975">
        <v>13.624657534246575</v>
      </c>
      <c r="C4975" s="91">
        <v>2.7871433104911844E-2</v>
      </c>
      <c r="D4975">
        <v>0.6840401043121388</v>
      </c>
    </row>
    <row r="4976" spans="1:4">
      <c r="A4976">
        <v>4974</v>
      </c>
      <c r="B4976">
        <v>13.627397260273973</v>
      </c>
      <c r="C4976" s="91">
        <v>2.7871536381923353E-2</v>
      </c>
      <c r="D4976">
        <v>0.68398691030024383</v>
      </c>
    </row>
    <row r="4977" spans="1:4">
      <c r="A4977">
        <v>4975</v>
      </c>
      <c r="B4977">
        <v>13.63013698630137</v>
      </c>
      <c r="C4977" s="91">
        <v>2.7871639658934862E-2</v>
      </c>
      <c r="D4977">
        <v>0.68393372003791375</v>
      </c>
    </row>
    <row r="4978" spans="1:4">
      <c r="A4978">
        <v>4976</v>
      </c>
      <c r="B4978">
        <v>13.632876712328768</v>
      </c>
      <c r="C4978" s="91">
        <v>2.7871742935946374E-2</v>
      </c>
      <c r="D4978">
        <v>0.68388053352491684</v>
      </c>
    </row>
    <row r="4979" spans="1:4">
      <c r="A4979">
        <v>4977</v>
      </c>
      <c r="B4979">
        <v>13.635616438356164</v>
      </c>
      <c r="C4979" s="91">
        <v>2.7871846212957883E-2</v>
      </c>
      <c r="D4979">
        <v>0.68382735076102197</v>
      </c>
    </row>
    <row r="4980" spans="1:4">
      <c r="A4980">
        <v>4978</v>
      </c>
      <c r="B4980">
        <v>13.638356164383561</v>
      </c>
      <c r="C4980" s="91">
        <v>2.7871949489969391E-2</v>
      </c>
      <c r="D4980">
        <v>0.68377417174599775</v>
      </c>
    </row>
    <row r="4981" spans="1:4">
      <c r="A4981">
        <v>4979</v>
      </c>
      <c r="B4981">
        <v>13.641095890410959</v>
      </c>
      <c r="C4981" s="91">
        <v>2.78720527669809E-2</v>
      </c>
      <c r="D4981">
        <v>0.68372099647961271</v>
      </c>
    </row>
    <row r="4982" spans="1:4">
      <c r="A4982">
        <v>4980</v>
      </c>
      <c r="B4982">
        <v>13.643835616438356</v>
      </c>
      <c r="C4982" s="91">
        <v>2.7872156043992409E-2</v>
      </c>
      <c r="D4982">
        <v>0.6836678249616357</v>
      </c>
    </row>
    <row r="4983" spans="1:4">
      <c r="A4983">
        <v>4981</v>
      </c>
      <c r="B4983">
        <v>13.646575342465754</v>
      </c>
      <c r="C4983" s="91">
        <v>2.7872259321003918E-2</v>
      </c>
      <c r="D4983">
        <v>0.68361465719183523</v>
      </c>
    </row>
    <row r="4984" spans="1:4">
      <c r="A4984">
        <v>4982</v>
      </c>
      <c r="B4984">
        <v>13.64931506849315</v>
      </c>
      <c r="C4984" s="91">
        <v>2.787236259801543E-2</v>
      </c>
      <c r="D4984">
        <v>0.68356149316998005</v>
      </c>
    </row>
    <row r="4985" spans="1:4">
      <c r="A4985">
        <v>4983</v>
      </c>
      <c r="B4985">
        <v>13.652054794520549</v>
      </c>
      <c r="C4985" s="91">
        <v>2.7872465875026939E-2</v>
      </c>
      <c r="D4985">
        <v>0.68350833289583879</v>
      </c>
    </row>
    <row r="4986" spans="1:4">
      <c r="A4986">
        <v>4984</v>
      </c>
      <c r="B4986">
        <v>13.654794520547945</v>
      </c>
      <c r="C4986" s="91">
        <v>2.7872569152038448E-2</v>
      </c>
      <c r="D4986">
        <v>0.6834551763691803</v>
      </c>
    </row>
    <row r="4987" spans="1:4">
      <c r="A4987">
        <v>4985</v>
      </c>
      <c r="B4987">
        <v>13.657534246575343</v>
      </c>
      <c r="C4987" s="91">
        <v>2.7872672429049956E-2</v>
      </c>
      <c r="D4987">
        <v>0.68340202358977309</v>
      </c>
    </row>
    <row r="4988" spans="1:4">
      <c r="A4988">
        <v>4986</v>
      </c>
      <c r="B4988">
        <v>13.66027397260274</v>
      </c>
      <c r="C4988" s="91">
        <v>2.7872775706061465E-2</v>
      </c>
      <c r="D4988">
        <v>0.68334887455738613</v>
      </c>
    </row>
    <row r="4989" spans="1:4">
      <c r="A4989">
        <v>4987</v>
      </c>
      <c r="B4989">
        <v>13.663013698630136</v>
      </c>
      <c r="C4989" s="91">
        <v>2.7872878983072974E-2</v>
      </c>
      <c r="D4989">
        <v>0.68329572927178794</v>
      </c>
    </row>
    <row r="4990" spans="1:4">
      <c r="A4990">
        <v>4988</v>
      </c>
      <c r="B4990">
        <v>13.665753424657535</v>
      </c>
      <c r="C4990" s="91">
        <v>2.7872982260084486E-2</v>
      </c>
      <c r="D4990">
        <v>0.68324258773274738</v>
      </c>
    </row>
    <row r="4991" spans="1:4">
      <c r="A4991">
        <v>4989</v>
      </c>
      <c r="B4991">
        <v>13.668493150684931</v>
      </c>
      <c r="C4991" s="91">
        <v>2.7873085537095995E-2</v>
      </c>
      <c r="D4991">
        <v>0.68318944994003328</v>
      </c>
    </row>
    <row r="4992" spans="1:4">
      <c r="A4992">
        <v>4990</v>
      </c>
      <c r="B4992">
        <v>13.671232876712329</v>
      </c>
      <c r="C4992" s="91">
        <v>2.7873188814107504E-2</v>
      </c>
      <c r="D4992">
        <v>0.68313631589341428</v>
      </c>
    </row>
    <row r="4993" spans="1:4">
      <c r="A4993">
        <v>4991</v>
      </c>
      <c r="B4993">
        <v>13.673972602739726</v>
      </c>
      <c r="C4993" s="91">
        <v>2.7873292091119013E-2</v>
      </c>
      <c r="D4993">
        <v>0.68308318559265924</v>
      </c>
    </row>
    <row r="4994" spans="1:4">
      <c r="A4994">
        <v>4992</v>
      </c>
      <c r="B4994">
        <v>13.676712328767124</v>
      </c>
      <c r="C4994" s="91">
        <v>2.7873395368130521E-2</v>
      </c>
      <c r="D4994">
        <v>0.683030059037537</v>
      </c>
    </row>
    <row r="4995" spans="1:4">
      <c r="A4995">
        <v>4993</v>
      </c>
      <c r="B4995">
        <v>13.67945205479452</v>
      </c>
      <c r="C4995" s="91">
        <v>2.7873498645142034E-2</v>
      </c>
      <c r="D4995">
        <v>0.68297693622781619</v>
      </c>
    </row>
    <row r="4996" spans="1:4">
      <c r="A4996">
        <v>4994</v>
      </c>
      <c r="B4996">
        <v>13.682191780821919</v>
      </c>
      <c r="C4996" s="91">
        <v>2.7873601922153542E-2</v>
      </c>
      <c r="D4996">
        <v>0.68292381716326589</v>
      </c>
    </row>
    <row r="4997" spans="1:4">
      <c r="A4997">
        <v>4995</v>
      </c>
      <c r="B4997">
        <v>13.684931506849315</v>
      </c>
      <c r="C4997" s="91">
        <v>2.7873705199165051E-2</v>
      </c>
      <c r="D4997">
        <v>0.68287070184365473</v>
      </c>
    </row>
    <row r="4998" spans="1:4">
      <c r="A4998">
        <v>4996</v>
      </c>
      <c r="B4998">
        <v>13.687671232876712</v>
      </c>
      <c r="C4998" s="91">
        <v>2.787380847617656E-2</v>
      </c>
      <c r="D4998">
        <v>0.68281759026875177</v>
      </c>
    </row>
    <row r="4999" spans="1:4">
      <c r="A4999">
        <v>4997</v>
      </c>
      <c r="B4999">
        <v>13.69041095890411</v>
      </c>
      <c r="C4999" s="91">
        <v>2.7873911753188069E-2</v>
      </c>
      <c r="D4999">
        <v>0.68276448243832555</v>
      </c>
    </row>
    <row r="5000" spans="1:4">
      <c r="A5000">
        <v>4998</v>
      </c>
      <c r="B5000">
        <v>13.693150684931506</v>
      </c>
      <c r="C5000" s="91">
        <v>2.7874015030199577E-2</v>
      </c>
      <c r="D5000">
        <v>0.68271137835214524</v>
      </c>
    </row>
    <row r="5001" spans="1:4">
      <c r="A5001">
        <v>4999</v>
      </c>
      <c r="B5001">
        <v>13.695890410958905</v>
      </c>
      <c r="C5001" s="91">
        <v>2.787411830721109E-2</v>
      </c>
      <c r="D5001">
        <v>0.68265827800997947</v>
      </c>
    </row>
    <row r="5002" spans="1:4">
      <c r="A5002">
        <v>5000</v>
      </c>
      <c r="B5002">
        <v>13.698630136986301</v>
      </c>
      <c r="C5002" s="91">
        <v>2.7874221584222598E-2</v>
      </c>
      <c r="D5002">
        <v>0.68260518141159743</v>
      </c>
    </row>
    <row r="5003" spans="1:4">
      <c r="A5003">
        <v>5001</v>
      </c>
      <c r="B5003">
        <v>13.701369863013699</v>
      </c>
      <c r="C5003" s="91">
        <v>2.7874324861234107E-2</v>
      </c>
      <c r="D5003">
        <v>0.68255208855676774</v>
      </c>
    </row>
    <row r="5004" spans="1:4">
      <c r="A5004">
        <v>5002</v>
      </c>
      <c r="B5004">
        <v>13.704109589041096</v>
      </c>
      <c r="C5004" s="91">
        <v>2.7874428138245616E-2</v>
      </c>
      <c r="D5004">
        <v>0.68249899944525949</v>
      </c>
    </row>
    <row r="5005" spans="1:4">
      <c r="A5005">
        <v>5003</v>
      </c>
      <c r="B5005">
        <v>13.706849315068494</v>
      </c>
      <c r="C5005" s="91">
        <v>2.7874531415257125E-2</v>
      </c>
      <c r="D5005">
        <v>0.68244591407684152</v>
      </c>
    </row>
    <row r="5006" spans="1:4">
      <c r="A5006">
        <v>5004</v>
      </c>
      <c r="B5006">
        <v>13.70958904109589</v>
      </c>
      <c r="C5006" s="91">
        <v>2.7874634692268634E-2</v>
      </c>
      <c r="D5006">
        <v>0.68239283245128279</v>
      </c>
    </row>
    <row r="5007" spans="1:4">
      <c r="A5007">
        <v>5005</v>
      </c>
      <c r="B5007">
        <v>13.712328767123287</v>
      </c>
      <c r="C5007" s="91">
        <v>2.7874737969280146E-2</v>
      </c>
      <c r="D5007">
        <v>0.68233975456835227</v>
      </c>
    </row>
    <row r="5008" spans="1:4">
      <c r="A5008">
        <v>5006</v>
      </c>
      <c r="B5008">
        <v>13.715068493150685</v>
      </c>
      <c r="C5008" s="91">
        <v>2.7874841246291655E-2</v>
      </c>
      <c r="D5008">
        <v>0.68228668042781893</v>
      </c>
    </row>
    <row r="5009" spans="1:4">
      <c r="A5009">
        <v>5007</v>
      </c>
      <c r="B5009">
        <v>13.717808219178082</v>
      </c>
      <c r="C5009" s="91">
        <v>2.7874944523303163E-2</v>
      </c>
      <c r="D5009">
        <v>0.68223361002945171</v>
      </c>
    </row>
    <row r="5010" spans="1:4">
      <c r="A5010">
        <v>5008</v>
      </c>
      <c r="B5010">
        <v>13.72054794520548</v>
      </c>
      <c r="C5010" s="91">
        <v>2.7875047800314672E-2</v>
      </c>
      <c r="D5010">
        <v>0.6821805433730197</v>
      </c>
    </row>
    <row r="5011" spans="1:4">
      <c r="A5011">
        <v>5009</v>
      </c>
      <c r="B5011">
        <v>13.723287671232876</v>
      </c>
      <c r="C5011" s="91">
        <v>2.7875151077326181E-2</v>
      </c>
      <c r="D5011">
        <v>0.68212748045829175</v>
      </c>
    </row>
    <row r="5012" spans="1:4">
      <c r="A5012">
        <v>5010</v>
      </c>
      <c r="B5012">
        <v>13.726027397260275</v>
      </c>
      <c r="C5012" s="91">
        <v>2.7875254354337693E-2</v>
      </c>
      <c r="D5012">
        <v>0.68207442128503681</v>
      </c>
    </row>
    <row r="5013" spans="1:4">
      <c r="A5013">
        <v>5011</v>
      </c>
      <c r="B5013">
        <v>13.728767123287671</v>
      </c>
      <c r="C5013" s="91">
        <v>2.7875357631349202E-2</v>
      </c>
      <c r="D5013">
        <v>0.6820213658530242</v>
      </c>
    </row>
    <row r="5014" spans="1:4">
      <c r="A5014">
        <v>5012</v>
      </c>
      <c r="B5014">
        <v>13.731506849315069</v>
      </c>
      <c r="C5014" s="91">
        <v>2.7875460908360711E-2</v>
      </c>
      <c r="D5014">
        <v>0.68196831416202264</v>
      </c>
    </row>
    <row r="5015" spans="1:4">
      <c r="A5015">
        <v>5013</v>
      </c>
      <c r="B5015">
        <v>13.734246575342466</v>
      </c>
      <c r="C5015" s="91">
        <v>2.787556418537222E-2</v>
      </c>
      <c r="D5015">
        <v>0.68191526621180132</v>
      </c>
    </row>
    <row r="5016" spans="1:4">
      <c r="A5016">
        <v>5014</v>
      </c>
      <c r="B5016">
        <v>13.736986301369862</v>
      </c>
      <c r="C5016" s="91">
        <v>2.7875667462383728E-2</v>
      </c>
      <c r="D5016">
        <v>0.68186222200212931</v>
      </c>
    </row>
    <row r="5017" spans="1:4">
      <c r="A5017">
        <v>5015</v>
      </c>
      <c r="B5017">
        <v>13.739726027397261</v>
      </c>
      <c r="C5017" s="91">
        <v>2.7875770739395237E-2</v>
      </c>
      <c r="D5017">
        <v>0.6818091815327757</v>
      </c>
    </row>
    <row r="5018" spans="1:4">
      <c r="A5018">
        <v>5016</v>
      </c>
      <c r="B5018">
        <v>13.742465753424657</v>
      </c>
      <c r="C5018" s="91">
        <v>2.7875874016406749E-2</v>
      </c>
      <c r="D5018">
        <v>0.68175614480350943</v>
      </c>
    </row>
    <row r="5019" spans="1:4">
      <c r="A5019">
        <v>5017</v>
      </c>
      <c r="B5019">
        <v>13.745205479452055</v>
      </c>
      <c r="C5019" s="91">
        <v>2.7875977293418258E-2</v>
      </c>
      <c r="D5019">
        <v>0.6817031118140997</v>
      </c>
    </row>
    <row r="5020" spans="1:4">
      <c r="A5020">
        <v>5018</v>
      </c>
      <c r="B5020">
        <v>13.747945205479452</v>
      </c>
      <c r="C5020" s="91">
        <v>2.7876080570429767E-2</v>
      </c>
      <c r="D5020">
        <v>0.68165008256431558</v>
      </c>
    </row>
    <row r="5021" spans="1:4">
      <c r="A5021">
        <v>5019</v>
      </c>
      <c r="B5021">
        <v>13.75068493150685</v>
      </c>
      <c r="C5021" s="91">
        <v>2.7876183847441276E-2</v>
      </c>
      <c r="D5021">
        <v>0.68159705705392626</v>
      </c>
    </row>
    <row r="5022" spans="1:4">
      <c r="A5022">
        <v>5020</v>
      </c>
      <c r="B5022">
        <v>13.753424657534246</v>
      </c>
      <c r="C5022" s="91">
        <v>2.7876287124452784E-2</v>
      </c>
      <c r="D5022">
        <v>0.68154403528270069</v>
      </c>
    </row>
    <row r="5023" spans="1:4">
      <c r="A5023">
        <v>5021</v>
      </c>
      <c r="B5023">
        <v>13.756164383561643</v>
      </c>
      <c r="C5023" s="91">
        <v>2.7876390401464297E-2</v>
      </c>
      <c r="D5023">
        <v>0.68149101725040817</v>
      </c>
    </row>
    <row r="5024" spans="1:4">
      <c r="A5024">
        <v>5022</v>
      </c>
      <c r="B5024">
        <v>13.758904109589041</v>
      </c>
      <c r="C5024" s="91">
        <v>2.7876493678475806E-2</v>
      </c>
      <c r="D5024">
        <v>0.68143800295681778</v>
      </c>
    </row>
    <row r="5025" spans="1:4">
      <c r="A5025">
        <v>5023</v>
      </c>
      <c r="B5025">
        <v>13.761643835616438</v>
      </c>
      <c r="C5025" s="91">
        <v>2.7876596955487314E-2</v>
      </c>
      <c r="D5025">
        <v>0.6813849924016987</v>
      </c>
    </row>
    <row r="5026" spans="1:4">
      <c r="A5026">
        <v>5024</v>
      </c>
      <c r="B5026">
        <v>13.764383561643836</v>
      </c>
      <c r="C5026" s="91">
        <v>2.7876700232498823E-2</v>
      </c>
      <c r="D5026">
        <v>0.68133198558482</v>
      </c>
    </row>
    <row r="5027" spans="1:4">
      <c r="A5027">
        <v>5025</v>
      </c>
      <c r="B5027">
        <v>13.767123287671232</v>
      </c>
      <c r="C5027" s="91">
        <v>2.7876803509510332E-2</v>
      </c>
      <c r="D5027">
        <v>0.68127898250595109</v>
      </c>
    </row>
    <row r="5028" spans="1:4">
      <c r="A5028">
        <v>5026</v>
      </c>
      <c r="B5028">
        <v>13.769863013698631</v>
      </c>
      <c r="C5028" s="91">
        <v>2.7876906786521841E-2</v>
      </c>
      <c r="D5028">
        <v>0.68122598316486094</v>
      </c>
    </row>
    <row r="5029" spans="1:4">
      <c r="A5029">
        <v>5027</v>
      </c>
      <c r="B5029">
        <v>13.772602739726027</v>
      </c>
      <c r="C5029" s="91">
        <v>2.7877010063533353E-2</v>
      </c>
      <c r="D5029">
        <v>0.68117298756131883</v>
      </c>
    </row>
    <row r="5030" spans="1:4">
      <c r="A5030">
        <v>5028</v>
      </c>
      <c r="B5030">
        <v>13.775342465753425</v>
      </c>
      <c r="C5030" s="91">
        <v>2.7877113340544862E-2</v>
      </c>
      <c r="D5030">
        <v>0.68111999569509407</v>
      </c>
    </row>
    <row r="5031" spans="1:4">
      <c r="A5031">
        <v>5029</v>
      </c>
      <c r="B5031">
        <v>13.778082191780822</v>
      </c>
      <c r="C5031" s="91">
        <v>2.787721661755637E-2</v>
      </c>
      <c r="D5031">
        <v>0.68106700756595573</v>
      </c>
    </row>
    <row r="5032" spans="1:4">
      <c r="A5032">
        <v>5030</v>
      </c>
      <c r="B5032">
        <v>13.780821917808218</v>
      </c>
      <c r="C5032" s="91">
        <v>2.7877319894567879E-2</v>
      </c>
      <c r="D5032">
        <v>0.68101402317367321</v>
      </c>
    </row>
    <row r="5033" spans="1:4">
      <c r="A5033">
        <v>5031</v>
      </c>
      <c r="B5033">
        <v>13.783561643835617</v>
      </c>
      <c r="C5033" s="91">
        <v>2.7877423171579388E-2</v>
      </c>
      <c r="D5033">
        <v>0.68096104251801559</v>
      </c>
    </row>
    <row r="5034" spans="1:4">
      <c r="A5034">
        <v>5032</v>
      </c>
      <c r="B5034">
        <v>13.786301369863013</v>
      </c>
      <c r="C5034" s="91">
        <v>2.7877526448590897E-2</v>
      </c>
      <c r="D5034">
        <v>0.68090806559875228</v>
      </c>
    </row>
    <row r="5035" spans="1:4">
      <c r="A5035">
        <v>5033</v>
      </c>
      <c r="B5035">
        <v>13.789041095890411</v>
      </c>
      <c r="C5035" s="91">
        <v>2.7877629725602409E-2</v>
      </c>
      <c r="D5035">
        <v>0.68085509241565245</v>
      </c>
    </row>
    <row r="5036" spans="1:4">
      <c r="A5036">
        <v>5034</v>
      </c>
      <c r="B5036">
        <v>13.791780821917808</v>
      </c>
      <c r="C5036" s="91">
        <v>2.7877733002613918E-2</v>
      </c>
      <c r="D5036">
        <v>0.68080212296848552</v>
      </c>
    </row>
    <row r="5037" spans="1:4">
      <c r="A5037">
        <v>5035</v>
      </c>
      <c r="B5037">
        <v>13.794520547945206</v>
      </c>
      <c r="C5037" s="91">
        <v>2.7877836279625427E-2</v>
      </c>
      <c r="D5037">
        <v>0.68074915725702068</v>
      </c>
    </row>
    <row r="5038" spans="1:4">
      <c r="A5038">
        <v>5036</v>
      </c>
      <c r="B5038">
        <v>13.797260273972602</v>
      </c>
      <c r="C5038" s="91">
        <v>2.7877939556636935E-2</v>
      </c>
      <c r="D5038">
        <v>0.68069619528102732</v>
      </c>
    </row>
    <row r="5039" spans="1:4">
      <c r="A5039">
        <v>5037</v>
      </c>
      <c r="B5039">
        <v>13.8</v>
      </c>
      <c r="C5039" s="91">
        <v>2.7878042833648444E-2</v>
      </c>
      <c r="D5039">
        <v>0.68064323704027463</v>
      </c>
    </row>
    <row r="5040" spans="1:4">
      <c r="A5040">
        <v>5038</v>
      </c>
      <c r="B5040">
        <v>13.802739726027397</v>
      </c>
      <c r="C5040" s="91">
        <v>2.7878146110659956E-2</v>
      </c>
      <c r="D5040">
        <v>0.68059028253453202</v>
      </c>
    </row>
    <row r="5041" spans="1:4">
      <c r="A5041">
        <v>5039</v>
      </c>
      <c r="B5041">
        <v>13.805479452054794</v>
      </c>
      <c r="C5041" s="91">
        <v>2.7878249387671465E-2</v>
      </c>
      <c r="D5041">
        <v>0.6805373317635689</v>
      </c>
    </row>
    <row r="5042" spans="1:4">
      <c r="A5042">
        <v>5040</v>
      </c>
      <c r="B5042">
        <v>13.808219178082192</v>
      </c>
      <c r="C5042" s="91">
        <v>2.7878352664682974E-2</v>
      </c>
      <c r="D5042">
        <v>0.68048438472715456</v>
      </c>
    </row>
    <row r="5043" spans="1:4">
      <c r="A5043">
        <v>5041</v>
      </c>
      <c r="B5043">
        <v>13.810958904109588</v>
      </c>
      <c r="C5043" s="91">
        <v>2.7878455941694483E-2</v>
      </c>
      <c r="D5043">
        <v>0.6804314414250584</v>
      </c>
    </row>
    <row r="5044" spans="1:4">
      <c r="A5044">
        <v>5042</v>
      </c>
      <c r="B5044">
        <v>13.813698630136987</v>
      </c>
      <c r="C5044" s="91">
        <v>2.7878559218705991E-2</v>
      </c>
      <c r="D5044">
        <v>0.68037850185704962</v>
      </c>
    </row>
    <row r="5045" spans="1:4">
      <c r="A5045">
        <v>5043</v>
      </c>
      <c r="B5045">
        <v>13.816438356164383</v>
      </c>
      <c r="C5045" s="91">
        <v>2.78786624957175E-2</v>
      </c>
      <c r="D5045">
        <v>0.68032556602289795</v>
      </c>
    </row>
    <row r="5046" spans="1:4">
      <c r="A5046">
        <v>5044</v>
      </c>
      <c r="B5046">
        <v>13.819178082191781</v>
      </c>
      <c r="C5046" s="91">
        <v>2.7878765772729013E-2</v>
      </c>
      <c r="D5046">
        <v>0.68027263392237258</v>
      </c>
    </row>
    <row r="5047" spans="1:4">
      <c r="A5047">
        <v>5045</v>
      </c>
      <c r="B5047">
        <v>13.821917808219178</v>
      </c>
      <c r="C5047" s="91">
        <v>2.7878869049740521E-2</v>
      </c>
      <c r="D5047">
        <v>0.68021970555524292</v>
      </c>
    </row>
    <row r="5048" spans="1:4">
      <c r="A5048">
        <v>5046</v>
      </c>
      <c r="B5048">
        <v>13.824657534246576</v>
      </c>
      <c r="C5048" s="91">
        <v>2.787897232675203E-2</v>
      </c>
      <c r="D5048">
        <v>0.68016678092127847</v>
      </c>
    </row>
    <row r="5049" spans="1:4">
      <c r="A5049">
        <v>5047</v>
      </c>
      <c r="B5049">
        <v>13.827397260273973</v>
      </c>
      <c r="C5049" s="91">
        <v>2.7879075603763539E-2</v>
      </c>
      <c r="D5049">
        <v>0.68011386002024854</v>
      </c>
    </row>
    <row r="5050" spans="1:4">
      <c r="A5050">
        <v>5048</v>
      </c>
      <c r="B5050">
        <v>13.830136986301369</v>
      </c>
      <c r="C5050" s="91">
        <v>2.7879178880775048E-2</v>
      </c>
      <c r="D5050">
        <v>0.68006094285192276</v>
      </c>
    </row>
    <row r="5051" spans="1:4">
      <c r="A5051">
        <v>5049</v>
      </c>
      <c r="B5051">
        <v>13.832876712328767</v>
      </c>
      <c r="C5051" s="91">
        <v>2.7879282157786556E-2</v>
      </c>
      <c r="D5051">
        <v>0.68000802941607053</v>
      </c>
    </row>
    <row r="5052" spans="1:4">
      <c r="A5052">
        <v>5050</v>
      </c>
      <c r="B5052">
        <v>13.835616438356164</v>
      </c>
      <c r="C5052" s="91">
        <v>2.7879385434798069E-2</v>
      </c>
      <c r="D5052">
        <v>0.67995511971246125</v>
      </c>
    </row>
    <row r="5053" spans="1:4">
      <c r="A5053">
        <v>5051</v>
      </c>
      <c r="B5053">
        <v>13.838356164383562</v>
      </c>
      <c r="C5053" s="91">
        <v>2.7879488711809577E-2</v>
      </c>
      <c r="D5053">
        <v>0.67990221374086446</v>
      </c>
    </row>
    <row r="5054" spans="1:4">
      <c r="A5054">
        <v>5052</v>
      </c>
      <c r="B5054">
        <v>13.841095890410958</v>
      </c>
      <c r="C5054" s="91">
        <v>2.7879591988821086E-2</v>
      </c>
      <c r="D5054">
        <v>0.67984931150104966</v>
      </c>
    </row>
    <row r="5055" spans="1:4">
      <c r="A5055">
        <v>5053</v>
      </c>
      <c r="B5055">
        <v>13.843835616438357</v>
      </c>
      <c r="C5055" s="91">
        <v>2.7879695265832595E-2</v>
      </c>
      <c r="D5055">
        <v>0.67979641299278626</v>
      </c>
    </row>
    <row r="5056" spans="1:4">
      <c r="A5056">
        <v>5054</v>
      </c>
      <c r="B5056">
        <v>13.846575342465753</v>
      </c>
      <c r="C5056" s="91">
        <v>2.7879798542844104E-2</v>
      </c>
      <c r="D5056">
        <v>0.67974351821584389</v>
      </c>
    </row>
    <row r="5057" spans="1:4">
      <c r="A5057">
        <v>5055</v>
      </c>
      <c r="B5057">
        <v>13.849315068493151</v>
      </c>
      <c r="C5057" s="91">
        <v>2.7879901819855616E-2</v>
      </c>
      <c r="D5057">
        <v>0.67969062716999207</v>
      </c>
    </row>
    <row r="5058" spans="1:4">
      <c r="A5058">
        <v>5056</v>
      </c>
      <c r="B5058">
        <v>13.852054794520548</v>
      </c>
      <c r="C5058" s="91">
        <v>2.7880005096867125E-2</v>
      </c>
      <c r="D5058">
        <v>0.67963773985500042</v>
      </c>
    </row>
    <row r="5059" spans="1:4">
      <c r="A5059">
        <v>5057</v>
      </c>
      <c r="B5059">
        <v>13.854794520547944</v>
      </c>
      <c r="C5059" s="91">
        <v>2.7880108373878634E-2</v>
      </c>
      <c r="D5059">
        <v>0.67958485627063836</v>
      </c>
    </row>
    <row r="5060" spans="1:4">
      <c r="A5060">
        <v>5058</v>
      </c>
      <c r="B5060">
        <v>13.857534246575343</v>
      </c>
      <c r="C5060" s="91">
        <v>2.7880211650890142E-2</v>
      </c>
      <c r="D5060">
        <v>0.67953197641667551</v>
      </c>
    </row>
    <row r="5061" spans="1:4">
      <c r="A5061">
        <v>5059</v>
      </c>
      <c r="B5061">
        <v>13.860273972602739</v>
      </c>
      <c r="C5061" s="91">
        <v>2.7880314927901651E-2</v>
      </c>
      <c r="D5061">
        <v>0.67947910029288139</v>
      </c>
    </row>
    <row r="5062" spans="1:4">
      <c r="A5062">
        <v>5060</v>
      </c>
      <c r="B5062">
        <v>13.863013698630137</v>
      </c>
      <c r="C5062" s="91">
        <v>2.788041820491316E-2</v>
      </c>
      <c r="D5062">
        <v>0.67942622789902563</v>
      </c>
    </row>
    <row r="5063" spans="1:4">
      <c r="A5063">
        <v>5061</v>
      </c>
      <c r="B5063">
        <v>13.865753424657534</v>
      </c>
      <c r="C5063" s="91">
        <v>2.7880521481924672E-2</v>
      </c>
      <c r="D5063">
        <v>0.67937335923487785</v>
      </c>
    </row>
    <row r="5064" spans="1:4">
      <c r="A5064">
        <v>5062</v>
      </c>
      <c r="B5064">
        <v>13.868493150684932</v>
      </c>
      <c r="C5064" s="91">
        <v>2.7880624758936181E-2</v>
      </c>
      <c r="D5064">
        <v>0.67932049430020769</v>
      </c>
    </row>
    <row r="5065" spans="1:4">
      <c r="A5065">
        <v>5063</v>
      </c>
      <c r="B5065">
        <v>13.871232876712329</v>
      </c>
      <c r="C5065" s="91">
        <v>2.788072803594769E-2</v>
      </c>
      <c r="D5065">
        <v>0.67926763309478466</v>
      </c>
    </row>
    <row r="5066" spans="1:4">
      <c r="A5066">
        <v>5064</v>
      </c>
      <c r="B5066">
        <v>13.873972602739727</v>
      </c>
      <c r="C5066" s="91">
        <v>2.7880831312959199E-2</v>
      </c>
      <c r="D5066">
        <v>0.67921477561837851</v>
      </c>
    </row>
    <row r="5067" spans="1:4">
      <c r="A5067">
        <v>5065</v>
      </c>
      <c r="B5067">
        <v>13.876712328767123</v>
      </c>
      <c r="C5067" s="91">
        <v>2.7880934589970707E-2</v>
      </c>
      <c r="D5067">
        <v>0.67916192187075886</v>
      </c>
    </row>
    <row r="5068" spans="1:4">
      <c r="A5068">
        <v>5066</v>
      </c>
      <c r="B5068">
        <v>13.87945205479452</v>
      </c>
      <c r="C5068" s="91">
        <v>2.788103786698222E-2</v>
      </c>
      <c r="D5068">
        <v>0.67910907185169533</v>
      </c>
    </row>
    <row r="5069" spans="1:4">
      <c r="A5069">
        <v>5067</v>
      </c>
      <c r="B5069">
        <v>13.882191780821918</v>
      </c>
      <c r="C5069" s="91">
        <v>2.7881141143993728E-2</v>
      </c>
      <c r="D5069">
        <v>0.67905622556095757</v>
      </c>
    </row>
    <row r="5070" spans="1:4">
      <c r="A5070">
        <v>5068</v>
      </c>
      <c r="B5070">
        <v>13.884931506849314</v>
      </c>
      <c r="C5070" s="91">
        <v>2.7881244421005237E-2</v>
      </c>
      <c r="D5070">
        <v>0.67900338299831542</v>
      </c>
    </row>
    <row r="5071" spans="1:4">
      <c r="A5071">
        <v>5069</v>
      </c>
      <c r="B5071">
        <v>13.887671232876713</v>
      </c>
      <c r="C5071" s="91">
        <v>2.7881347698016746E-2</v>
      </c>
      <c r="D5071">
        <v>0.67895054416353839</v>
      </c>
    </row>
    <row r="5072" spans="1:4">
      <c r="A5072">
        <v>5070</v>
      </c>
      <c r="B5072">
        <v>13.890410958904109</v>
      </c>
      <c r="C5072" s="91">
        <v>2.7881450975028255E-2</v>
      </c>
      <c r="D5072">
        <v>0.67889770905639624</v>
      </c>
    </row>
    <row r="5073" spans="1:4">
      <c r="A5073">
        <v>5071</v>
      </c>
      <c r="B5073">
        <v>13.893150684931507</v>
      </c>
      <c r="C5073" s="91">
        <v>2.7881554252039763E-2</v>
      </c>
      <c r="D5073">
        <v>0.67884487767665869</v>
      </c>
    </row>
    <row r="5074" spans="1:4">
      <c r="A5074">
        <v>5072</v>
      </c>
      <c r="B5074">
        <v>13.895890410958904</v>
      </c>
      <c r="C5074" s="91">
        <v>2.7881657529051276E-2</v>
      </c>
      <c r="D5074">
        <v>0.67879205002409548</v>
      </c>
    </row>
    <row r="5075" spans="1:4">
      <c r="A5075">
        <v>5073</v>
      </c>
      <c r="B5075">
        <v>13.898630136986302</v>
      </c>
      <c r="C5075" s="91">
        <v>2.7881760806062784E-2</v>
      </c>
      <c r="D5075">
        <v>0.67873922609847637</v>
      </c>
    </row>
    <row r="5076" spans="1:4">
      <c r="A5076">
        <v>5074</v>
      </c>
      <c r="B5076">
        <v>13.901369863013699</v>
      </c>
      <c r="C5076" s="91">
        <v>2.7881864083074293E-2</v>
      </c>
      <c r="D5076">
        <v>0.67868640589957108</v>
      </c>
    </row>
    <row r="5077" spans="1:4">
      <c r="A5077">
        <v>5075</v>
      </c>
      <c r="B5077">
        <v>13.904109589041095</v>
      </c>
      <c r="C5077" s="91">
        <v>2.7881967360085802E-2</v>
      </c>
      <c r="D5077">
        <v>0.67863358942714946</v>
      </c>
    </row>
    <row r="5078" spans="1:4">
      <c r="A5078">
        <v>5076</v>
      </c>
      <c r="B5078">
        <v>13.906849315068493</v>
      </c>
      <c r="C5078" s="91">
        <v>2.7882070637097311E-2</v>
      </c>
      <c r="D5078">
        <v>0.67858077668098105</v>
      </c>
    </row>
    <row r="5079" spans="1:4">
      <c r="A5079">
        <v>5077</v>
      </c>
      <c r="B5079">
        <v>13.90958904109589</v>
      </c>
      <c r="C5079" s="91">
        <v>2.788217391410882E-2</v>
      </c>
      <c r="D5079">
        <v>0.6785279676608359</v>
      </c>
    </row>
    <row r="5080" spans="1:4">
      <c r="A5080">
        <v>5078</v>
      </c>
      <c r="B5080">
        <v>13.912328767123288</v>
      </c>
      <c r="C5080" s="91">
        <v>2.7882277191120332E-2</v>
      </c>
      <c r="D5080">
        <v>0.67847516236648364</v>
      </c>
    </row>
    <row r="5081" spans="1:4">
      <c r="A5081">
        <v>5079</v>
      </c>
      <c r="B5081">
        <v>13.915068493150685</v>
      </c>
      <c r="C5081" s="91">
        <v>2.7882380468131841E-2</v>
      </c>
      <c r="D5081">
        <v>0.67842236079769425</v>
      </c>
    </row>
    <row r="5082" spans="1:4">
      <c r="A5082">
        <v>5080</v>
      </c>
      <c r="B5082">
        <v>13.917808219178083</v>
      </c>
      <c r="C5082" s="91">
        <v>2.7882483745143349E-2</v>
      </c>
      <c r="D5082">
        <v>0.67836956295423734</v>
      </c>
    </row>
    <row r="5083" spans="1:4">
      <c r="A5083">
        <v>5081</v>
      </c>
      <c r="B5083">
        <v>13.920547945205479</v>
      </c>
      <c r="C5083" s="91">
        <v>2.7882587022154858E-2</v>
      </c>
      <c r="D5083">
        <v>0.67831676883588288</v>
      </c>
    </row>
    <row r="5084" spans="1:4">
      <c r="A5084">
        <v>5082</v>
      </c>
      <c r="B5084">
        <v>13.923287671232877</v>
      </c>
      <c r="C5084" s="91">
        <v>2.7882690299166367E-2</v>
      </c>
      <c r="D5084">
        <v>0.67826397844240072</v>
      </c>
    </row>
    <row r="5085" spans="1:4">
      <c r="A5085">
        <v>5083</v>
      </c>
      <c r="B5085">
        <v>13.926027397260274</v>
      </c>
      <c r="C5085" s="91">
        <v>2.7882793576177879E-2</v>
      </c>
      <c r="D5085">
        <v>0.6782111917735606</v>
      </c>
    </row>
    <row r="5086" spans="1:4">
      <c r="A5086">
        <v>5084</v>
      </c>
      <c r="B5086">
        <v>13.92876712328767</v>
      </c>
      <c r="C5086" s="91">
        <v>2.7882896853189388E-2</v>
      </c>
      <c r="D5086">
        <v>0.67815840882913248</v>
      </c>
    </row>
    <row r="5087" spans="1:4">
      <c r="A5087">
        <v>5085</v>
      </c>
      <c r="B5087">
        <v>13.931506849315069</v>
      </c>
      <c r="C5087" s="91">
        <v>2.7883000130200897E-2</v>
      </c>
      <c r="D5087">
        <v>0.67810562960888621</v>
      </c>
    </row>
    <row r="5088" spans="1:4">
      <c r="A5088">
        <v>5086</v>
      </c>
      <c r="B5088">
        <v>13.934246575342465</v>
      </c>
      <c r="C5088" s="91">
        <v>2.7883103407212406E-2</v>
      </c>
      <c r="D5088">
        <v>0.67805285411259175</v>
      </c>
    </row>
    <row r="5089" spans="1:4">
      <c r="A5089">
        <v>5087</v>
      </c>
      <c r="B5089">
        <v>13.936986301369863</v>
      </c>
      <c r="C5089" s="91">
        <v>2.7883206684223914E-2</v>
      </c>
      <c r="D5089">
        <v>0.67800008234001885</v>
      </c>
    </row>
    <row r="5090" spans="1:4">
      <c r="A5090">
        <v>5088</v>
      </c>
      <c r="B5090">
        <v>13.93972602739726</v>
      </c>
      <c r="C5090" s="91">
        <v>2.7883309961235423E-2</v>
      </c>
      <c r="D5090">
        <v>0.67794731429093757</v>
      </c>
    </row>
    <row r="5091" spans="1:4">
      <c r="A5091">
        <v>5089</v>
      </c>
      <c r="B5091">
        <v>13.942465753424658</v>
      </c>
      <c r="C5091" s="91">
        <v>2.7883413238246935E-2</v>
      </c>
      <c r="D5091">
        <v>0.67789454996511778</v>
      </c>
    </row>
    <row r="5092" spans="1:4">
      <c r="A5092">
        <v>5090</v>
      </c>
      <c r="B5092">
        <v>13.945205479452055</v>
      </c>
      <c r="C5092" s="91">
        <v>2.7883516515258444E-2</v>
      </c>
      <c r="D5092">
        <v>0.67784178936232942</v>
      </c>
    </row>
    <row r="5093" spans="1:4">
      <c r="A5093">
        <v>5091</v>
      </c>
      <c r="B5093">
        <v>13.947945205479453</v>
      </c>
      <c r="C5093" s="91">
        <v>2.7883619792269953E-2</v>
      </c>
      <c r="D5093">
        <v>0.67778903248234246</v>
      </c>
    </row>
    <row r="5094" spans="1:4">
      <c r="A5094">
        <v>5092</v>
      </c>
      <c r="B5094">
        <v>13.950684931506849</v>
      </c>
      <c r="C5094" s="91">
        <v>2.7883723069281462E-2</v>
      </c>
      <c r="D5094">
        <v>0.67773627932492675</v>
      </c>
    </row>
    <row r="5095" spans="1:4">
      <c r="A5095">
        <v>5093</v>
      </c>
      <c r="B5095">
        <v>13.953424657534246</v>
      </c>
      <c r="C5095" s="91">
        <v>2.788382634629297E-2</v>
      </c>
      <c r="D5095">
        <v>0.67768352988985237</v>
      </c>
    </row>
    <row r="5096" spans="1:4">
      <c r="A5096">
        <v>5094</v>
      </c>
      <c r="B5096">
        <v>13.956164383561644</v>
      </c>
      <c r="C5096" s="91">
        <v>2.7883929623304479E-2</v>
      </c>
      <c r="D5096">
        <v>0.67763078417688938</v>
      </c>
    </row>
    <row r="5097" spans="1:4">
      <c r="A5097">
        <v>5095</v>
      </c>
      <c r="B5097">
        <v>13.95890410958904</v>
      </c>
      <c r="C5097" s="91">
        <v>2.7884032900315991E-2</v>
      </c>
      <c r="D5097">
        <v>0.67757804218580753</v>
      </c>
    </row>
    <row r="5098" spans="1:4">
      <c r="A5098">
        <v>5096</v>
      </c>
      <c r="B5098">
        <v>13.961643835616439</v>
      </c>
      <c r="C5098" s="91">
        <v>2.78841361773275E-2</v>
      </c>
      <c r="D5098">
        <v>0.677525303916377</v>
      </c>
    </row>
    <row r="5099" spans="1:4">
      <c r="A5099">
        <v>5097</v>
      </c>
      <c r="B5099">
        <v>13.964383561643835</v>
      </c>
      <c r="C5099" s="91">
        <v>2.7884239454339009E-2</v>
      </c>
      <c r="D5099">
        <v>0.67747256936836786</v>
      </c>
    </row>
    <row r="5100" spans="1:4">
      <c r="A5100">
        <v>5098</v>
      </c>
      <c r="B5100">
        <v>13.967123287671233</v>
      </c>
      <c r="C5100" s="91">
        <v>2.7884342731350518E-2</v>
      </c>
      <c r="D5100">
        <v>0.67741983854155008</v>
      </c>
    </row>
    <row r="5101" spans="1:4">
      <c r="A5101">
        <v>5099</v>
      </c>
      <c r="B5101">
        <v>13.96986301369863</v>
      </c>
      <c r="C5101" s="91">
        <v>2.7884446008362027E-2</v>
      </c>
      <c r="D5101">
        <v>0.67736711143569361</v>
      </c>
    </row>
    <row r="5102" spans="1:4">
      <c r="A5102">
        <v>5100</v>
      </c>
      <c r="B5102">
        <v>13.972602739726028</v>
      </c>
      <c r="C5102" s="91">
        <v>2.7884549285373539E-2</v>
      </c>
      <c r="D5102">
        <v>0.67731438805056854</v>
      </c>
    </row>
    <row r="5103" spans="1:4">
      <c r="A5103">
        <v>5101</v>
      </c>
      <c r="B5103">
        <v>13.975342465753425</v>
      </c>
      <c r="C5103" s="91">
        <v>2.7884652562385048E-2</v>
      </c>
      <c r="D5103">
        <v>0.67726166838594504</v>
      </c>
    </row>
    <row r="5104" spans="1:4">
      <c r="A5104">
        <v>5102</v>
      </c>
      <c r="B5104">
        <v>13.978082191780821</v>
      </c>
      <c r="C5104" s="91">
        <v>2.7884755839396556E-2</v>
      </c>
      <c r="D5104">
        <v>0.67720895244159307</v>
      </c>
    </row>
    <row r="5105" spans="1:4">
      <c r="A5105">
        <v>5103</v>
      </c>
      <c r="B5105">
        <v>13.980821917808219</v>
      </c>
      <c r="C5105" s="91">
        <v>2.7884859116408065E-2</v>
      </c>
      <c r="D5105">
        <v>0.67715624021728282</v>
      </c>
    </row>
    <row r="5106" spans="1:4">
      <c r="A5106">
        <v>5104</v>
      </c>
      <c r="B5106">
        <v>13.983561643835616</v>
      </c>
      <c r="C5106" s="91">
        <v>2.7884962393419574E-2</v>
      </c>
      <c r="D5106">
        <v>0.67710353171278426</v>
      </c>
    </row>
    <row r="5107" spans="1:4">
      <c r="A5107">
        <v>5105</v>
      </c>
      <c r="B5107">
        <v>13.986301369863014</v>
      </c>
      <c r="C5107" s="91">
        <v>2.7885065670431083E-2</v>
      </c>
      <c r="D5107">
        <v>0.67705082692786756</v>
      </c>
    </row>
    <row r="5108" spans="1:4">
      <c r="A5108">
        <v>5106</v>
      </c>
      <c r="B5108">
        <v>13.989041095890411</v>
      </c>
      <c r="C5108" s="91">
        <v>2.7885168947442595E-2</v>
      </c>
      <c r="D5108">
        <v>0.6769981258623029</v>
      </c>
    </row>
    <row r="5109" spans="1:4">
      <c r="A5109">
        <v>5107</v>
      </c>
      <c r="B5109">
        <v>13.991780821917809</v>
      </c>
      <c r="C5109" s="91">
        <v>2.7885272224454104E-2</v>
      </c>
      <c r="D5109">
        <v>0.67694542851586026</v>
      </c>
    </row>
    <row r="5110" spans="1:4">
      <c r="A5110">
        <v>5108</v>
      </c>
      <c r="B5110">
        <v>13.994520547945205</v>
      </c>
      <c r="C5110" s="91">
        <v>2.7885375501465613E-2</v>
      </c>
      <c r="D5110">
        <v>0.67689273488831003</v>
      </c>
    </row>
    <row r="5111" spans="1:4">
      <c r="A5111">
        <v>5109</v>
      </c>
      <c r="B5111">
        <v>13.997260273972604</v>
      </c>
      <c r="C5111" s="91">
        <v>2.7885478778477121E-2</v>
      </c>
      <c r="D5111">
        <v>0.67684004497942218</v>
      </c>
    </row>
    <row r="5112" spans="1:4">
      <c r="A5112">
        <v>5110</v>
      </c>
      <c r="B5112">
        <v>14</v>
      </c>
      <c r="C5112" s="91">
        <v>2.788558205548863E-2</v>
      </c>
      <c r="D5112">
        <v>0.6767873587889669</v>
      </c>
    </row>
    <row r="5113" spans="1:4">
      <c r="A5113">
        <v>5111</v>
      </c>
      <c r="B5113">
        <v>14.002739726027396</v>
      </c>
      <c r="C5113" s="91">
        <v>2.7885685332500142E-2</v>
      </c>
      <c r="D5113">
        <v>0.67673467631671447</v>
      </c>
    </row>
    <row r="5114" spans="1:4">
      <c r="A5114">
        <v>5112</v>
      </c>
      <c r="B5114">
        <v>14.005479452054795</v>
      </c>
      <c r="C5114" s="91">
        <v>2.7885788609511651E-2</v>
      </c>
      <c r="D5114">
        <v>0.67668199756243486</v>
      </c>
    </row>
    <row r="5115" spans="1:4">
      <c r="A5115">
        <v>5113</v>
      </c>
      <c r="B5115">
        <v>14.008219178082191</v>
      </c>
      <c r="C5115" s="91">
        <v>2.788589188652316E-2</v>
      </c>
      <c r="D5115">
        <v>0.67662932252589858</v>
      </c>
    </row>
    <row r="5116" spans="1:4">
      <c r="A5116">
        <v>5114</v>
      </c>
      <c r="B5116">
        <v>14.010958904109589</v>
      </c>
      <c r="C5116" s="91">
        <v>2.7885995163534669E-2</v>
      </c>
      <c r="D5116">
        <v>0.6765766512068756</v>
      </c>
    </row>
    <row r="5117" spans="1:4">
      <c r="A5117">
        <v>5115</v>
      </c>
      <c r="B5117">
        <v>14.013698630136986</v>
      </c>
      <c r="C5117" s="91">
        <v>2.7886098440546177E-2</v>
      </c>
      <c r="D5117">
        <v>0.67652398360513621</v>
      </c>
    </row>
    <row r="5118" spans="1:4">
      <c r="A5118">
        <v>5116</v>
      </c>
      <c r="B5118">
        <v>14.016438356164384</v>
      </c>
      <c r="C5118" s="91">
        <v>2.7886201717557686E-2</v>
      </c>
      <c r="D5118">
        <v>0.67647131972045071</v>
      </c>
    </row>
    <row r="5119" spans="1:4">
      <c r="A5119">
        <v>5117</v>
      </c>
      <c r="B5119">
        <v>14.019178082191781</v>
      </c>
      <c r="C5119" s="91">
        <v>2.7886304994569198E-2</v>
      </c>
      <c r="D5119">
        <v>0.67641865955258929</v>
      </c>
    </row>
    <row r="5120" spans="1:4">
      <c r="A5120">
        <v>5118</v>
      </c>
      <c r="B5120">
        <v>14.021917808219179</v>
      </c>
      <c r="C5120" s="91">
        <v>2.7886408271580707E-2</v>
      </c>
      <c r="D5120">
        <v>0.67636600310132222</v>
      </c>
    </row>
    <row r="5121" spans="1:4">
      <c r="A5121">
        <v>5119</v>
      </c>
      <c r="B5121">
        <v>14.024657534246575</v>
      </c>
      <c r="C5121" s="91">
        <v>2.7886511548592216E-2</v>
      </c>
      <c r="D5121">
        <v>0.67631335036641982</v>
      </c>
    </row>
    <row r="5122" spans="1:4">
      <c r="A5122">
        <v>5120</v>
      </c>
      <c r="B5122">
        <v>14.027397260273972</v>
      </c>
      <c r="C5122" s="91">
        <v>2.7886614825603725E-2</v>
      </c>
      <c r="D5122">
        <v>0.67626070134765237</v>
      </c>
    </row>
    <row r="5123" spans="1:4">
      <c r="A5123">
        <v>5121</v>
      </c>
      <c r="B5123">
        <v>14.03013698630137</v>
      </c>
      <c r="C5123" s="91">
        <v>2.7886718102615234E-2</v>
      </c>
      <c r="D5123">
        <v>0.67620805604479006</v>
      </c>
    </row>
    <row r="5124" spans="1:4">
      <c r="A5124">
        <v>5122</v>
      </c>
      <c r="B5124">
        <v>14.032876712328767</v>
      </c>
      <c r="C5124" s="91">
        <v>2.7886821379626742E-2</v>
      </c>
      <c r="D5124">
        <v>0.6761554144576033</v>
      </c>
    </row>
    <row r="5125" spans="1:4">
      <c r="A5125">
        <v>5123</v>
      </c>
      <c r="B5125">
        <v>14.035616438356165</v>
      </c>
      <c r="C5125" s="91">
        <v>2.7886924656638255E-2</v>
      </c>
      <c r="D5125">
        <v>0.67610277658586226</v>
      </c>
    </row>
    <row r="5126" spans="1:4">
      <c r="A5126">
        <v>5124</v>
      </c>
      <c r="B5126">
        <v>14.038356164383561</v>
      </c>
      <c r="C5126" s="91">
        <v>2.7887027933649763E-2</v>
      </c>
      <c r="D5126">
        <v>0.67605014242933748</v>
      </c>
    </row>
    <row r="5127" spans="1:4">
      <c r="A5127">
        <v>5125</v>
      </c>
      <c r="B5127">
        <v>14.04109589041096</v>
      </c>
      <c r="C5127" s="91">
        <v>2.7887131210661272E-2</v>
      </c>
      <c r="D5127">
        <v>0.67599751198779923</v>
      </c>
    </row>
    <row r="5128" spans="1:4">
      <c r="A5128">
        <v>5126</v>
      </c>
      <c r="B5128">
        <v>14.043835616438356</v>
      </c>
      <c r="C5128" s="91">
        <v>2.7887234487672781E-2</v>
      </c>
      <c r="D5128">
        <v>0.67594488526101792</v>
      </c>
    </row>
    <row r="5129" spans="1:4">
      <c r="A5129">
        <v>5127</v>
      </c>
      <c r="B5129">
        <v>14.046575342465754</v>
      </c>
      <c r="C5129" s="91">
        <v>2.788733776468429E-2</v>
      </c>
      <c r="D5129">
        <v>0.67589226224876375</v>
      </c>
    </row>
    <row r="5130" spans="1:4">
      <c r="A5130">
        <v>5128</v>
      </c>
      <c r="B5130">
        <v>14.049315068493151</v>
      </c>
      <c r="C5130" s="91">
        <v>2.7887441041695802E-2</v>
      </c>
      <c r="D5130">
        <v>0.67583964295080712</v>
      </c>
    </row>
    <row r="5131" spans="1:4">
      <c r="A5131">
        <v>5129</v>
      </c>
      <c r="B5131">
        <v>14.052054794520547</v>
      </c>
      <c r="C5131" s="91">
        <v>2.7887544318707311E-2</v>
      </c>
      <c r="D5131">
        <v>0.67578702736691865</v>
      </c>
    </row>
    <row r="5132" spans="1:4">
      <c r="A5132">
        <v>5130</v>
      </c>
      <c r="B5132">
        <v>14.054794520547945</v>
      </c>
      <c r="C5132" s="91">
        <v>2.788764759571882E-2</v>
      </c>
      <c r="D5132">
        <v>0.67573441549686841</v>
      </c>
    </row>
    <row r="5133" spans="1:4">
      <c r="A5133">
        <v>5131</v>
      </c>
      <c r="B5133">
        <v>14.057534246575342</v>
      </c>
      <c r="C5133" s="91">
        <v>2.7887750872730328E-2</v>
      </c>
      <c r="D5133">
        <v>0.67568180734042704</v>
      </c>
    </row>
    <row r="5134" spans="1:4">
      <c r="A5134">
        <v>5132</v>
      </c>
      <c r="B5134">
        <v>14.06027397260274</v>
      </c>
      <c r="C5134" s="91">
        <v>2.7887854149741837E-2</v>
      </c>
      <c r="D5134">
        <v>0.67562920289736494</v>
      </c>
    </row>
    <row r="5135" spans="1:4">
      <c r="A5135">
        <v>5133</v>
      </c>
      <c r="B5135">
        <v>14.063013698630137</v>
      </c>
      <c r="C5135" s="91">
        <v>2.7887957426753346E-2</v>
      </c>
      <c r="D5135">
        <v>0.67557660216745241</v>
      </c>
    </row>
    <row r="5136" spans="1:4">
      <c r="A5136">
        <v>5134</v>
      </c>
      <c r="B5136">
        <v>14.065753424657535</v>
      </c>
      <c r="C5136" s="91">
        <v>2.7888060703764858E-2</v>
      </c>
      <c r="D5136">
        <v>0.67552400515046007</v>
      </c>
    </row>
    <row r="5137" spans="1:4">
      <c r="A5137">
        <v>5135</v>
      </c>
      <c r="B5137">
        <v>14.068493150684931</v>
      </c>
      <c r="C5137" s="91">
        <v>2.7888163980776367E-2</v>
      </c>
      <c r="D5137">
        <v>0.67547141184615822</v>
      </c>
    </row>
    <row r="5138" spans="1:4">
      <c r="A5138">
        <v>5136</v>
      </c>
      <c r="B5138">
        <v>14.07123287671233</v>
      </c>
      <c r="C5138" s="91">
        <v>2.7888267257787876E-2</v>
      </c>
      <c r="D5138">
        <v>0.67541882225431749</v>
      </c>
    </row>
    <row r="5139" spans="1:4">
      <c r="A5139">
        <v>5137</v>
      </c>
      <c r="B5139">
        <v>14.073972602739726</v>
      </c>
      <c r="C5139" s="91">
        <v>2.7888370534799384E-2</v>
      </c>
      <c r="D5139">
        <v>0.67536623637470827</v>
      </c>
    </row>
    <row r="5140" spans="1:4">
      <c r="A5140">
        <v>5138</v>
      </c>
      <c r="B5140">
        <v>14.076712328767123</v>
      </c>
      <c r="C5140" s="91">
        <v>2.7888473811810893E-2</v>
      </c>
      <c r="D5140">
        <v>0.6753136542071011</v>
      </c>
    </row>
    <row r="5141" spans="1:4">
      <c r="A5141">
        <v>5139</v>
      </c>
      <c r="B5141">
        <v>14.079452054794521</v>
      </c>
      <c r="C5141" s="91">
        <v>2.7888577088822405E-2</v>
      </c>
      <c r="D5141">
        <v>0.67526107575126626</v>
      </c>
    </row>
    <row r="5142" spans="1:4">
      <c r="A5142">
        <v>5140</v>
      </c>
      <c r="B5142">
        <v>14.082191780821917</v>
      </c>
      <c r="C5142" s="91">
        <v>2.7888680365833914E-2</v>
      </c>
      <c r="D5142">
        <v>0.6752085010069746</v>
      </c>
    </row>
    <row r="5143" spans="1:4">
      <c r="A5143">
        <v>5141</v>
      </c>
      <c r="B5143">
        <v>14.084931506849315</v>
      </c>
      <c r="C5143" s="91">
        <v>2.7888783642845423E-2</v>
      </c>
      <c r="D5143">
        <v>0.67515592997399643</v>
      </c>
    </row>
    <row r="5144" spans="1:4">
      <c r="A5144">
        <v>5142</v>
      </c>
      <c r="B5144">
        <v>14.087671232876712</v>
      </c>
      <c r="C5144" s="91">
        <v>2.7888886919856932E-2</v>
      </c>
      <c r="D5144">
        <v>0.67510336265210247</v>
      </c>
    </row>
    <row r="5145" spans="1:4">
      <c r="A5145">
        <v>5143</v>
      </c>
      <c r="B5145">
        <v>14.09041095890411</v>
      </c>
      <c r="C5145" s="91">
        <v>2.7888990196868441E-2</v>
      </c>
      <c r="D5145">
        <v>0.67505079904106302</v>
      </c>
    </row>
    <row r="5146" spans="1:4">
      <c r="A5146">
        <v>5144</v>
      </c>
      <c r="B5146">
        <v>14.093150684931507</v>
      </c>
      <c r="C5146" s="91">
        <v>2.7889093473879949E-2</v>
      </c>
      <c r="D5146">
        <v>0.67499823914064894</v>
      </c>
    </row>
    <row r="5147" spans="1:4">
      <c r="A5147">
        <v>5145</v>
      </c>
      <c r="B5147">
        <v>14.095890410958905</v>
      </c>
      <c r="C5147" s="91">
        <v>2.7889196750891462E-2</v>
      </c>
      <c r="D5147">
        <v>0.6749456829506304</v>
      </c>
    </row>
    <row r="5148" spans="1:4">
      <c r="A5148">
        <v>5146</v>
      </c>
      <c r="B5148">
        <v>14.098630136986301</v>
      </c>
      <c r="C5148" s="91">
        <v>2.788930002790297E-2</v>
      </c>
      <c r="D5148">
        <v>0.67489313047077837</v>
      </c>
    </row>
    <row r="5149" spans="1:4">
      <c r="A5149">
        <v>5147</v>
      </c>
      <c r="B5149">
        <v>14.101369863013698</v>
      </c>
      <c r="C5149" s="91">
        <v>2.7889403304914479E-2</v>
      </c>
      <c r="D5149">
        <v>0.67484058170086336</v>
      </c>
    </row>
    <row r="5150" spans="1:4">
      <c r="A5150">
        <v>5148</v>
      </c>
      <c r="B5150">
        <v>14.104109589041096</v>
      </c>
      <c r="C5150" s="91">
        <v>2.7889506581925988E-2</v>
      </c>
      <c r="D5150">
        <v>0.67478803664065579</v>
      </c>
    </row>
    <row r="5151" spans="1:4">
      <c r="A5151">
        <v>5149</v>
      </c>
      <c r="B5151">
        <v>14.106849315068493</v>
      </c>
      <c r="C5151" s="91">
        <v>2.7889609858937497E-2</v>
      </c>
      <c r="D5151">
        <v>0.67473549528992649</v>
      </c>
    </row>
    <row r="5152" spans="1:4">
      <c r="A5152">
        <v>5150</v>
      </c>
      <c r="B5152">
        <v>14.109589041095891</v>
      </c>
      <c r="C5152" s="91">
        <v>2.7889713135949006E-2</v>
      </c>
      <c r="D5152">
        <v>0.67468295764844599</v>
      </c>
    </row>
    <row r="5153" spans="1:4">
      <c r="A5153">
        <v>5151</v>
      </c>
      <c r="B5153">
        <v>14.112328767123287</v>
      </c>
      <c r="C5153" s="91">
        <v>2.7889816412960518E-2</v>
      </c>
      <c r="D5153">
        <v>0.67463042371598492</v>
      </c>
    </row>
    <row r="5154" spans="1:4">
      <c r="A5154">
        <v>5152</v>
      </c>
      <c r="B5154">
        <v>14.115068493150686</v>
      </c>
      <c r="C5154" s="91">
        <v>2.7889919689972027E-2</v>
      </c>
      <c r="D5154">
        <v>0.67457789349231401</v>
      </c>
    </row>
    <row r="5155" spans="1:4">
      <c r="A5155">
        <v>5153</v>
      </c>
      <c r="B5155">
        <v>14.117808219178082</v>
      </c>
      <c r="C5155" s="91">
        <v>2.7890022966983535E-2</v>
      </c>
      <c r="D5155">
        <v>0.67452536697720389</v>
      </c>
    </row>
    <row r="5156" spans="1:4">
      <c r="A5156">
        <v>5154</v>
      </c>
      <c r="B5156">
        <v>14.12054794520548</v>
      </c>
      <c r="C5156" s="91">
        <v>2.7890126243995044E-2</v>
      </c>
      <c r="D5156">
        <v>0.6744728441704253</v>
      </c>
    </row>
    <row r="5157" spans="1:4">
      <c r="A5157">
        <v>5155</v>
      </c>
      <c r="B5157">
        <v>14.123287671232877</v>
      </c>
      <c r="C5157" s="91">
        <v>2.7890229521006553E-2</v>
      </c>
      <c r="D5157">
        <v>0.67442032507174876</v>
      </c>
    </row>
    <row r="5158" spans="1:4">
      <c r="A5158">
        <v>5156</v>
      </c>
      <c r="B5158">
        <v>14.126027397260273</v>
      </c>
      <c r="C5158" s="91">
        <v>2.7890332798018065E-2</v>
      </c>
      <c r="D5158">
        <v>0.67436780968094512</v>
      </c>
    </row>
    <row r="5159" spans="1:4">
      <c r="A5159">
        <v>5157</v>
      </c>
      <c r="B5159">
        <v>14.128767123287671</v>
      </c>
      <c r="C5159" s="91">
        <v>2.7890436075029574E-2</v>
      </c>
      <c r="D5159">
        <v>0.674315297997785</v>
      </c>
    </row>
    <row r="5160" spans="1:4">
      <c r="A5160">
        <v>5158</v>
      </c>
      <c r="B5160">
        <v>14.131506849315068</v>
      </c>
      <c r="C5160" s="91">
        <v>2.7890539352041083E-2</v>
      </c>
      <c r="D5160">
        <v>0.67426279002203915</v>
      </c>
    </row>
    <row r="5161" spans="1:4">
      <c r="A5161">
        <v>5159</v>
      </c>
      <c r="B5161">
        <v>14.134246575342466</v>
      </c>
      <c r="C5161" s="91">
        <v>2.7890642629052591E-2</v>
      </c>
      <c r="D5161">
        <v>0.67421028575347841</v>
      </c>
    </row>
    <row r="5162" spans="1:4">
      <c r="A5162">
        <v>5160</v>
      </c>
      <c r="B5162">
        <v>14.136986301369863</v>
      </c>
      <c r="C5162" s="91">
        <v>2.78907459060641E-2</v>
      </c>
      <c r="D5162">
        <v>0.6741577851918733</v>
      </c>
    </row>
    <row r="5163" spans="1:4">
      <c r="A5163">
        <v>5161</v>
      </c>
      <c r="B5163">
        <v>14.139726027397261</v>
      </c>
      <c r="C5163" s="91">
        <v>2.7890849183075609E-2</v>
      </c>
      <c r="D5163">
        <v>0.67410528833699479</v>
      </c>
    </row>
    <row r="5164" spans="1:4">
      <c r="A5164">
        <v>5162</v>
      </c>
      <c r="B5164">
        <v>14.142465753424657</v>
      </c>
      <c r="C5164" s="91">
        <v>2.7890952460087121E-2</v>
      </c>
      <c r="D5164">
        <v>0.67405279518861361</v>
      </c>
    </row>
    <row r="5165" spans="1:4">
      <c r="A5165">
        <v>5163</v>
      </c>
      <c r="B5165">
        <v>14.145205479452056</v>
      </c>
      <c r="C5165" s="91">
        <v>2.789105573709863E-2</v>
      </c>
      <c r="D5165">
        <v>0.67400030574650049</v>
      </c>
    </row>
    <row r="5166" spans="1:4">
      <c r="A5166">
        <v>5164</v>
      </c>
      <c r="B5166">
        <v>14.147945205479452</v>
      </c>
      <c r="C5166" s="91">
        <v>2.7891159014110139E-2</v>
      </c>
      <c r="D5166">
        <v>0.67394782001042619</v>
      </c>
    </row>
    <row r="5167" spans="1:4">
      <c r="A5167">
        <v>5165</v>
      </c>
      <c r="B5167">
        <v>14.150684931506849</v>
      </c>
      <c r="C5167" s="91">
        <v>2.7891262291121648E-2</v>
      </c>
      <c r="D5167">
        <v>0.67389533798016177</v>
      </c>
    </row>
    <row r="5168" spans="1:4">
      <c r="A5168">
        <v>5166</v>
      </c>
      <c r="B5168">
        <v>14.153424657534247</v>
      </c>
      <c r="C5168" s="91">
        <v>2.7891365568133156E-2</v>
      </c>
      <c r="D5168">
        <v>0.67384285965547763</v>
      </c>
    </row>
    <row r="5169" spans="1:4">
      <c r="A5169">
        <v>5167</v>
      </c>
      <c r="B5169">
        <v>14.156164383561643</v>
      </c>
      <c r="C5169" s="91">
        <v>2.7891468845144665E-2</v>
      </c>
      <c r="D5169">
        <v>0.67379038503614486</v>
      </c>
    </row>
    <row r="5170" spans="1:4">
      <c r="A5170">
        <v>5168</v>
      </c>
      <c r="B5170">
        <v>14.158904109589042</v>
      </c>
      <c r="C5170" s="91">
        <v>2.7891572122156177E-2</v>
      </c>
      <c r="D5170">
        <v>0.67373791412193429</v>
      </c>
    </row>
    <row r="5171" spans="1:4">
      <c r="A5171">
        <v>5169</v>
      </c>
      <c r="B5171">
        <v>14.161643835616438</v>
      </c>
      <c r="C5171" s="91">
        <v>2.7891675399167686E-2</v>
      </c>
      <c r="D5171">
        <v>0.67368544691261667</v>
      </c>
    </row>
    <row r="5172" spans="1:4">
      <c r="A5172">
        <v>5170</v>
      </c>
      <c r="B5172">
        <v>14.164383561643836</v>
      </c>
      <c r="C5172" s="91">
        <v>2.7891778676179195E-2</v>
      </c>
      <c r="D5172">
        <v>0.67363298340796296</v>
      </c>
    </row>
    <row r="5173" spans="1:4">
      <c r="A5173">
        <v>5171</v>
      </c>
      <c r="B5173">
        <v>14.167123287671233</v>
      </c>
      <c r="C5173" s="91">
        <v>2.7891881953190704E-2</v>
      </c>
      <c r="D5173">
        <v>0.67358052360774401</v>
      </c>
    </row>
    <row r="5174" spans="1:4">
      <c r="A5174">
        <v>5172</v>
      </c>
      <c r="B5174">
        <v>14.169863013698631</v>
      </c>
      <c r="C5174" s="91">
        <v>2.7891985230202213E-2</v>
      </c>
      <c r="D5174">
        <v>0.67352806751173067</v>
      </c>
    </row>
    <row r="5175" spans="1:4">
      <c r="A5175">
        <v>5173</v>
      </c>
      <c r="B5175">
        <v>14.172602739726027</v>
      </c>
      <c r="C5175" s="91">
        <v>2.7892088507213725E-2</v>
      </c>
      <c r="D5175">
        <v>0.67347561511969378</v>
      </c>
    </row>
    <row r="5176" spans="1:4">
      <c r="A5176">
        <v>5174</v>
      </c>
      <c r="B5176">
        <v>14.175342465753424</v>
      </c>
      <c r="C5176" s="91">
        <v>2.7892191784225234E-2</v>
      </c>
      <c r="D5176">
        <v>0.67342316643140443</v>
      </c>
    </row>
    <row r="5177" spans="1:4">
      <c r="A5177">
        <v>5175</v>
      </c>
      <c r="B5177">
        <v>14.178082191780822</v>
      </c>
      <c r="C5177" s="91">
        <v>2.7892295061236742E-2</v>
      </c>
      <c r="D5177">
        <v>0.67337072144663346</v>
      </c>
    </row>
    <row r="5178" spans="1:4">
      <c r="A5178">
        <v>5176</v>
      </c>
      <c r="B5178">
        <v>14.180821917808219</v>
      </c>
      <c r="C5178" s="91">
        <v>2.7892398338248251E-2</v>
      </c>
      <c r="D5178">
        <v>0.67331828016515172</v>
      </c>
    </row>
    <row r="5179" spans="1:4">
      <c r="A5179">
        <v>5177</v>
      </c>
      <c r="B5179">
        <v>14.183561643835617</v>
      </c>
      <c r="C5179" s="91">
        <v>2.789250161525976E-2</v>
      </c>
      <c r="D5179">
        <v>0.67326584258673028</v>
      </c>
    </row>
    <row r="5180" spans="1:4">
      <c r="A5180">
        <v>5178</v>
      </c>
      <c r="B5180">
        <v>14.186301369863013</v>
      </c>
      <c r="C5180" s="91">
        <v>2.7892604892271269E-2</v>
      </c>
      <c r="D5180">
        <v>0.67321340871113999</v>
      </c>
    </row>
    <row r="5181" spans="1:4">
      <c r="A5181">
        <v>5179</v>
      </c>
      <c r="B5181">
        <v>14.189041095890412</v>
      </c>
      <c r="C5181" s="91">
        <v>2.7892708169282781E-2</v>
      </c>
      <c r="D5181">
        <v>0.67316097853815182</v>
      </c>
    </row>
    <row r="5182" spans="1:4">
      <c r="A5182">
        <v>5180</v>
      </c>
      <c r="B5182">
        <v>14.191780821917808</v>
      </c>
      <c r="C5182" s="91">
        <v>2.789281144629429E-2</v>
      </c>
      <c r="D5182">
        <v>0.67310855206753684</v>
      </c>
    </row>
    <row r="5183" spans="1:4">
      <c r="A5183">
        <v>5181</v>
      </c>
      <c r="B5183">
        <v>14.194520547945206</v>
      </c>
      <c r="C5183" s="91">
        <v>2.7892914723305798E-2</v>
      </c>
      <c r="D5183">
        <v>0.67305612929906589</v>
      </c>
    </row>
    <row r="5184" spans="1:4">
      <c r="A5184">
        <v>5182</v>
      </c>
      <c r="B5184">
        <v>14.197260273972603</v>
      </c>
      <c r="C5184" s="91">
        <v>2.7893018000317307E-2</v>
      </c>
      <c r="D5184">
        <v>0.67300371023251016</v>
      </c>
    </row>
    <row r="5185" spans="1:4">
      <c r="A5185">
        <v>5183</v>
      </c>
      <c r="B5185">
        <v>14.2</v>
      </c>
      <c r="C5185" s="91">
        <v>2.7893121277328816E-2</v>
      </c>
      <c r="D5185">
        <v>0.6729512948676406</v>
      </c>
    </row>
    <row r="5186" spans="1:4">
      <c r="A5186">
        <v>5184</v>
      </c>
      <c r="B5186">
        <v>14.202739726027398</v>
      </c>
      <c r="C5186" s="91">
        <v>2.7893224554340328E-2</v>
      </c>
      <c r="D5186">
        <v>0.67289888320422808</v>
      </c>
    </row>
    <row r="5187" spans="1:4">
      <c r="A5187">
        <v>5185</v>
      </c>
      <c r="B5187">
        <v>14.205479452054794</v>
      </c>
      <c r="C5187" s="91">
        <v>2.7893327831351837E-2</v>
      </c>
      <c r="D5187">
        <v>0.67284647524204377</v>
      </c>
    </row>
    <row r="5188" spans="1:4">
      <c r="A5188">
        <v>5186</v>
      </c>
      <c r="B5188">
        <v>14.208219178082192</v>
      </c>
      <c r="C5188" s="91">
        <v>2.7893431108363346E-2</v>
      </c>
      <c r="D5188">
        <v>0.67279407098085875</v>
      </c>
    </row>
    <row r="5189" spans="1:4">
      <c r="A5189">
        <v>5187</v>
      </c>
      <c r="B5189">
        <v>14.210958904109589</v>
      </c>
      <c r="C5189" s="91">
        <v>2.7893534385374855E-2</v>
      </c>
      <c r="D5189">
        <v>0.67274167042044408</v>
      </c>
    </row>
    <row r="5190" spans="1:4">
      <c r="A5190">
        <v>5188</v>
      </c>
      <c r="B5190">
        <v>14.213698630136987</v>
      </c>
      <c r="C5190" s="91">
        <v>2.7893637662386363E-2</v>
      </c>
      <c r="D5190">
        <v>0.67268927356057062</v>
      </c>
    </row>
    <row r="5191" spans="1:4">
      <c r="A5191">
        <v>5189</v>
      </c>
      <c r="B5191">
        <v>14.216438356164383</v>
      </c>
      <c r="C5191" s="91">
        <v>2.7893740939397872E-2</v>
      </c>
      <c r="D5191">
        <v>0.67263688040100977</v>
      </c>
    </row>
    <row r="5192" spans="1:4">
      <c r="A5192">
        <v>5190</v>
      </c>
      <c r="B5192">
        <v>14.219178082191782</v>
      </c>
      <c r="C5192" s="91">
        <v>2.7893844216409384E-2</v>
      </c>
      <c r="D5192">
        <v>0.67258449094153239</v>
      </c>
    </row>
    <row r="5193" spans="1:4">
      <c r="A5193">
        <v>5191</v>
      </c>
      <c r="B5193">
        <v>14.221917808219178</v>
      </c>
      <c r="C5193" s="91">
        <v>2.7893947493420893E-2</v>
      </c>
      <c r="D5193">
        <v>0.67253210518190976</v>
      </c>
    </row>
    <row r="5194" spans="1:4">
      <c r="A5194">
        <v>5192</v>
      </c>
      <c r="B5194">
        <v>14.224657534246575</v>
      </c>
      <c r="C5194" s="91">
        <v>2.7894050770432402E-2</v>
      </c>
      <c r="D5194">
        <v>0.67247972312191284</v>
      </c>
    </row>
    <row r="5195" spans="1:4">
      <c r="A5195">
        <v>5193</v>
      </c>
      <c r="B5195">
        <v>14.227397260273973</v>
      </c>
      <c r="C5195" s="91">
        <v>2.7894154047443911E-2</v>
      </c>
      <c r="D5195">
        <v>0.67242734476131272</v>
      </c>
    </row>
    <row r="5196" spans="1:4">
      <c r="A5196">
        <v>5194</v>
      </c>
      <c r="B5196">
        <v>14.230136986301369</v>
      </c>
      <c r="C5196" s="91">
        <v>2.789425732445542E-2</v>
      </c>
      <c r="D5196">
        <v>0.67237497009988079</v>
      </c>
    </row>
    <row r="5197" spans="1:4">
      <c r="A5197">
        <v>5195</v>
      </c>
      <c r="B5197">
        <v>14.232876712328768</v>
      </c>
      <c r="C5197" s="91">
        <v>2.7894360601466928E-2</v>
      </c>
      <c r="D5197">
        <v>0.6723225991373879</v>
      </c>
    </row>
    <row r="5198" spans="1:4">
      <c r="A5198">
        <v>5196</v>
      </c>
      <c r="B5198">
        <v>14.235616438356164</v>
      </c>
      <c r="C5198" s="91">
        <v>2.7894463878478441E-2</v>
      </c>
      <c r="D5198">
        <v>0.67227023187360546</v>
      </c>
    </row>
    <row r="5199" spans="1:4">
      <c r="A5199">
        <v>5197</v>
      </c>
      <c r="B5199">
        <v>14.238356164383562</v>
      </c>
      <c r="C5199" s="91">
        <v>2.7894567155489949E-2</v>
      </c>
      <c r="D5199">
        <v>0.67221786830830454</v>
      </c>
    </row>
    <row r="5200" spans="1:4">
      <c r="A5200">
        <v>5198</v>
      </c>
      <c r="B5200">
        <v>14.241095890410959</v>
      </c>
      <c r="C5200" s="91">
        <v>2.7894670432501458E-2</v>
      </c>
      <c r="D5200">
        <v>0.67216550844125633</v>
      </c>
    </row>
    <row r="5201" spans="1:4">
      <c r="A5201">
        <v>5199</v>
      </c>
      <c r="B5201">
        <v>14.243835616438357</v>
      </c>
      <c r="C5201" s="91">
        <v>2.7894773709512967E-2</v>
      </c>
      <c r="D5201">
        <v>0.67211315227223201</v>
      </c>
    </row>
    <row r="5202" spans="1:4">
      <c r="A5202">
        <v>5200</v>
      </c>
      <c r="B5202">
        <v>14.246575342465754</v>
      </c>
      <c r="C5202" s="91">
        <v>2.7894876986524476E-2</v>
      </c>
      <c r="D5202">
        <v>0.67206079980100275</v>
      </c>
    </row>
    <row r="5203" spans="1:4">
      <c r="A5203">
        <v>5201</v>
      </c>
      <c r="B5203">
        <v>14.24931506849315</v>
      </c>
      <c r="C5203" s="91">
        <v>2.7894980263535988E-2</v>
      </c>
      <c r="D5203">
        <v>0.67200845102733997</v>
      </c>
    </row>
    <row r="5204" spans="1:4">
      <c r="A5204">
        <v>5202</v>
      </c>
      <c r="B5204">
        <v>14.252054794520548</v>
      </c>
      <c r="C5204" s="91">
        <v>2.7895083540547497E-2</v>
      </c>
      <c r="D5204">
        <v>0.67195610595101463</v>
      </c>
    </row>
    <row r="5205" spans="1:4">
      <c r="A5205">
        <v>5203</v>
      </c>
      <c r="B5205">
        <v>14.254794520547945</v>
      </c>
      <c r="C5205" s="91">
        <v>2.7895186817559006E-2</v>
      </c>
      <c r="D5205">
        <v>0.67190376457179812</v>
      </c>
    </row>
    <row r="5206" spans="1:4">
      <c r="A5206">
        <v>5204</v>
      </c>
      <c r="B5206">
        <v>14.257534246575343</v>
      </c>
      <c r="C5206" s="91">
        <v>2.7895290094570514E-2</v>
      </c>
      <c r="D5206">
        <v>0.67185142688946164</v>
      </c>
    </row>
    <row r="5207" spans="1:4">
      <c r="A5207">
        <v>5205</v>
      </c>
      <c r="B5207">
        <v>14.260273972602739</v>
      </c>
      <c r="C5207" s="91">
        <v>2.7895393371582023E-2</v>
      </c>
      <c r="D5207">
        <v>0.6717990929037766</v>
      </c>
    </row>
    <row r="5208" spans="1:4">
      <c r="A5208">
        <v>5206</v>
      </c>
      <c r="B5208">
        <v>14.263013698630138</v>
      </c>
      <c r="C5208" s="91">
        <v>2.7895496648593532E-2</v>
      </c>
      <c r="D5208">
        <v>0.67174676261451416</v>
      </c>
    </row>
    <row r="5209" spans="1:4">
      <c r="A5209">
        <v>5207</v>
      </c>
      <c r="B5209">
        <v>14.265753424657534</v>
      </c>
      <c r="C5209" s="91">
        <v>2.7895599925605044E-2</v>
      </c>
      <c r="D5209">
        <v>0.67169443602144552</v>
      </c>
    </row>
    <row r="5210" spans="1:4">
      <c r="A5210">
        <v>5208</v>
      </c>
      <c r="B5210">
        <v>14.268493150684931</v>
      </c>
      <c r="C5210" s="91">
        <v>2.7895703202616553E-2</v>
      </c>
      <c r="D5210">
        <v>0.67164211312434219</v>
      </c>
    </row>
    <row r="5211" spans="1:4">
      <c r="A5211">
        <v>5209</v>
      </c>
      <c r="B5211">
        <v>14.271232876712329</v>
      </c>
      <c r="C5211" s="91">
        <v>2.7895806479628062E-2</v>
      </c>
      <c r="D5211">
        <v>0.67158979392297535</v>
      </c>
    </row>
    <row r="5212" spans="1:4">
      <c r="A5212">
        <v>5210</v>
      </c>
      <c r="B5212">
        <v>14.273972602739725</v>
      </c>
      <c r="C5212" s="91">
        <v>2.789590975663957E-2</v>
      </c>
      <c r="D5212">
        <v>0.67153747841711642</v>
      </c>
    </row>
    <row r="5213" spans="1:4">
      <c r="A5213">
        <v>5211</v>
      </c>
      <c r="B5213">
        <v>14.276712328767124</v>
      </c>
      <c r="C5213" s="91">
        <v>2.7896013033651079E-2</v>
      </c>
      <c r="D5213">
        <v>0.67148516660653657</v>
      </c>
    </row>
    <row r="5214" spans="1:4">
      <c r="A5214">
        <v>5212</v>
      </c>
      <c r="B5214">
        <v>14.27945205479452</v>
      </c>
      <c r="C5214" s="91">
        <v>2.7896116310662588E-2</v>
      </c>
      <c r="D5214">
        <v>0.6714328584910072</v>
      </c>
    </row>
    <row r="5215" spans="1:4">
      <c r="A5215">
        <v>5213</v>
      </c>
      <c r="B5215">
        <v>14.282191780821918</v>
      </c>
      <c r="C5215" s="91">
        <v>2.78962195876741E-2</v>
      </c>
      <c r="D5215">
        <v>0.67138055407029973</v>
      </c>
    </row>
    <row r="5216" spans="1:4">
      <c r="A5216">
        <v>5214</v>
      </c>
      <c r="B5216">
        <v>14.284931506849315</v>
      </c>
      <c r="C5216" s="91">
        <v>2.7896322864685609E-2</v>
      </c>
      <c r="D5216">
        <v>0.67132825334418567</v>
      </c>
    </row>
    <row r="5217" spans="1:4">
      <c r="A5217">
        <v>5215</v>
      </c>
      <c r="B5217">
        <v>14.287671232876713</v>
      </c>
      <c r="C5217" s="91">
        <v>2.7896426141697118E-2</v>
      </c>
      <c r="D5217">
        <v>0.67127595631243608</v>
      </c>
    </row>
    <row r="5218" spans="1:4">
      <c r="A5218">
        <v>5216</v>
      </c>
      <c r="B5218">
        <v>14.29041095890411</v>
      </c>
      <c r="C5218" s="91">
        <v>2.7896529418708627E-2</v>
      </c>
      <c r="D5218">
        <v>0.67122366297482261</v>
      </c>
    </row>
    <row r="5219" spans="1:4">
      <c r="A5219">
        <v>5217</v>
      </c>
      <c r="B5219">
        <v>14.293150684931506</v>
      </c>
      <c r="C5219" s="91">
        <v>2.7896632695720135E-2</v>
      </c>
      <c r="D5219">
        <v>0.67117137333111654</v>
      </c>
    </row>
    <row r="5220" spans="1:4">
      <c r="A5220">
        <v>5218</v>
      </c>
      <c r="B5220">
        <v>14.295890410958904</v>
      </c>
      <c r="C5220" s="91">
        <v>2.7896735972731648E-2</v>
      </c>
      <c r="D5220">
        <v>0.67111908738108927</v>
      </c>
    </row>
    <row r="5221" spans="1:4">
      <c r="A5221">
        <v>5219</v>
      </c>
      <c r="B5221">
        <v>14.298630136986301</v>
      </c>
      <c r="C5221" s="91">
        <v>2.7896839249743156E-2</v>
      </c>
      <c r="D5221">
        <v>0.67106680512451233</v>
      </c>
    </row>
    <row r="5222" spans="1:4">
      <c r="A5222">
        <v>5220</v>
      </c>
      <c r="B5222">
        <v>14.301369863013699</v>
      </c>
      <c r="C5222" s="91">
        <v>2.7896942526754665E-2</v>
      </c>
      <c r="D5222">
        <v>0.67101452656115712</v>
      </c>
    </row>
    <row r="5223" spans="1:4">
      <c r="A5223">
        <v>5221</v>
      </c>
      <c r="B5223">
        <v>14.304109589041095</v>
      </c>
      <c r="C5223" s="91">
        <v>2.7897045803766174E-2</v>
      </c>
      <c r="D5223">
        <v>0.67096225169079504</v>
      </c>
    </row>
    <row r="5224" spans="1:4">
      <c r="A5224">
        <v>5222</v>
      </c>
      <c r="B5224">
        <v>14.306849315068494</v>
      </c>
      <c r="C5224" s="91">
        <v>2.7897149080777683E-2</v>
      </c>
      <c r="D5224">
        <v>0.67090998051319761</v>
      </c>
    </row>
    <row r="5225" spans="1:4">
      <c r="A5225">
        <v>5223</v>
      </c>
      <c r="B5225">
        <v>14.30958904109589</v>
      </c>
      <c r="C5225" s="91">
        <v>2.7897252357789191E-2</v>
      </c>
      <c r="D5225">
        <v>0.67085771302813624</v>
      </c>
    </row>
    <row r="5226" spans="1:4">
      <c r="A5226">
        <v>5224</v>
      </c>
      <c r="B5226">
        <v>14.312328767123288</v>
      </c>
      <c r="C5226" s="91">
        <v>2.7897355634800704E-2</v>
      </c>
      <c r="D5226">
        <v>0.67080544923538254</v>
      </c>
    </row>
    <row r="5227" spans="1:4">
      <c r="A5227">
        <v>5225</v>
      </c>
      <c r="B5227">
        <v>14.315068493150685</v>
      </c>
      <c r="C5227" s="91">
        <v>2.7897458911812213E-2</v>
      </c>
      <c r="D5227">
        <v>0.67075318913470783</v>
      </c>
    </row>
    <row r="5228" spans="1:4">
      <c r="A5228">
        <v>5226</v>
      </c>
      <c r="B5228">
        <v>14.317808219178081</v>
      </c>
      <c r="C5228" s="91">
        <v>2.7897562188823721E-2</v>
      </c>
      <c r="D5228">
        <v>0.67070093272588382</v>
      </c>
    </row>
    <row r="5229" spans="1:4">
      <c r="A5229">
        <v>5227</v>
      </c>
      <c r="B5229">
        <v>14.32054794520548</v>
      </c>
      <c r="C5229" s="91">
        <v>2.789766546583523E-2</v>
      </c>
      <c r="D5229">
        <v>0.67064868000868194</v>
      </c>
    </row>
    <row r="5230" spans="1:4">
      <c r="A5230">
        <v>5228</v>
      </c>
      <c r="B5230">
        <v>14.323287671232876</v>
      </c>
      <c r="C5230" s="91">
        <v>2.7897768742846739E-2</v>
      </c>
      <c r="D5230">
        <v>0.67059643098287369</v>
      </c>
    </row>
    <row r="5231" spans="1:4">
      <c r="A5231">
        <v>5229</v>
      </c>
      <c r="B5231">
        <v>14.326027397260274</v>
      </c>
      <c r="C5231" s="91">
        <v>2.7897872019858251E-2</v>
      </c>
      <c r="D5231">
        <v>0.67054418564823048</v>
      </c>
    </row>
    <row r="5232" spans="1:4">
      <c r="A5232">
        <v>5230</v>
      </c>
      <c r="B5232">
        <v>14.328767123287671</v>
      </c>
      <c r="C5232" s="91">
        <v>2.789797529686976E-2</v>
      </c>
      <c r="D5232">
        <v>0.67049194400452417</v>
      </c>
    </row>
    <row r="5233" spans="1:4">
      <c r="A5233">
        <v>5231</v>
      </c>
      <c r="B5233">
        <v>14.331506849315069</v>
      </c>
      <c r="C5233" s="91">
        <v>2.7898078573881269E-2</v>
      </c>
      <c r="D5233">
        <v>0.67043970605152614</v>
      </c>
    </row>
    <row r="5234" spans="1:4">
      <c r="A5234">
        <v>5232</v>
      </c>
      <c r="B5234">
        <v>14.334246575342465</v>
      </c>
      <c r="C5234" s="91">
        <v>2.7898181850892777E-2</v>
      </c>
      <c r="D5234">
        <v>0.67038747178900804</v>
      </c>
    </row>
    <row r="5235" spans="1:4">
      <c r="A5235">
        <v>5233</v>
      </c>
      <c r="B5235">
        <v>14.336986301369864</v>
      </c>
      <c r="C5235" s="91">
        <v>2.7898285127904286E-2</v>
      </c>
      <c r="D5235">
        <v>0.67033524121674137</v>
      </c>
    </row>
    <row r="5236" spans="1:4">
      <c r="A5236">
        <v>5234</v>
      </c>
      <c r="B5236">
        <v>14.33972602739726</v>
      </c>
      <c r="C5236" s="91">
        <v>2.7898388404915795E-2</v>
      </c>
      <c r="D5236">
        <v>0.67028301433449788</v>
      </c>
    </row>
    <row r="5237" spans="1:4">
      <c r="A5237">
        <v>5235</v>
      </c>
      <c r="B5237">
        <v>14.342465753424657</v>
      </c>
      <c r="C5237" s="91">
        <v>2.7898491681927307E-2</v>
      </c>
      <c r="D5237">
        <v>0.67023079114204898</v>
      </c>
    </row>
    <row r="5238" spans="1:4">
      <c r="A5238">
        <v>5236</v>
      </c>
      <c r="B5238">
        <v>14.345205479452055</v>
      </c>
      <c r="C5238" s="91">
        <v>2.7898594958938816E-2</v>
      </c>
      <c r="D5238">
        <v>0.6701785716391665</v>
      </c>
    </row>
    <row r="5239" spans="1:4">
      <c r="A5239">
        <v>5237</v>
      </c>
      <c r="B5239">
        <v>14.347945205479451</v>
      </c>
      <c r="C5239" s="91">
        <v>2.7898698235950325E-2</v>
      </c>
      <c r="D5239">
        <v>0.67012635582562197</v>
      </c>
    </row>
    <row r="5240" spans="1:4">
      <c r="A5240">
        <v>5238</v>
      </c>
      <c r="B5240">
        <v>14.35068493150685</v>
      </c>
      <c r="C5240" s="91">
        <v>2.7898801512961834E-2</v>
      </c>
      <c r="D5240">
        <v>0.6700741437011869</v>
      </c>
    </row>
    <row r="5241" spans="1:4">
      <c r="A5241">
        <v>5239</v>
      </c>
      <c r="B5241">
        <v>14.353424657534246</v>
      </c>
      <c r="C5241" s="91">
        <v>2.7898904789973342E-2</v>
      </c>
      <c r="D5241">
        <v>0.67002193526563325</v>
      </c>
    </row>
    <row r="5242" spans="1:4">
      <c r="A5242">
        <v>5240</v>
      </c>
      <c r="B5242">
        <v>14.356164383561644</v>
      </c>
      <c r="C5242" s="91">
        <v>2.7899008066984851E-2</v>
      </c>
      <c r="D5242">
        <v>0.66996973051873243</v>
      </c>
    </row>
    <row r="5243" spans="1:4">
      <c r="A5243">
        <v>5241</v>
      </c>
      <c r="B5243">
        <v>14.358904109589041</v>
      </c>
      <c r="C5243" s="91">
        <v>2.7899111343996363E-2</v>
      </c>
      <c r="D5243">
        <v>0.66991752946025629</v>
      </c>
    </row>
    <row r="5244" spans="1:4">
      <c r="A5244">
        <v>5242</v>
      </c>
      <c r="B5244">
        <v>14.361643835616439</v>
      </c>
      <c r="C5244" s="91">
        <v>2.7899214621007872E-2</v>
      </c>
      <c r="D5244">
        <v>0.66986533208997645</v>
      </c>
    </row>
    <row r="5245" spans="1:4">
      <c r="A5245">
        <v>5243</v>
      </c>
      <c r="B5245">
        <v>14.364383561643836</v>
      </c>
      <c r="C5245" s="91">
        <v>2.7899317898019381E-2</v>
      </c>
      <c r="D5245">
        <v>0.66981313840766454</v>
      </c>
    </row>
    <row r="5246" spans="1:4">
      <c r="A5246">
        <v>5244</v>
      </c>
      <c r="B5246">
        <v>14.367123287671232</v>
      </c>
      <c r="C5246" s="91">
        <v>2.789942117503089E-2</v>
      </c>
      <c r="D5246">
        <v>0.66976094841309242</v>
      </c>
    </row>
    <row r="5247" spans="1:4">
      <c r="A5247">
        <v>5245</v>
      </c>
      <c r="B5247">
        <v>14.36986301369863</v>
      </c>
      <c r="C5247" s="91">
        <v>2.7899524452042399E-2</v>
      </c>
      <c r="D5247">
        <v>0.66970876210603181</v>
      </c>
    </row>
    <row r="5248" spans="1:4">
      <c r="A5248">
        <v>5246</v>
      </c>
      <c r="B5248">
        <v>14.372602739726027</v>
      </c>
      <c r="C5248" s="91">
        <v>2.7899627729053911E-2</v>
      </c>
      <c r="D5248">
        <v>0.66965657948625434</v>
      </c>
    </row>
    <row r="5249" spans="1:4">
      <c r="A5249">
        <v>5247</v>
      </c>
      <c r="B5249">
        <v>14.375342465753425</v>
      </c>
      <c r="C5249" s="91">
        <v>2.789973100606542E-2</v>
      </c>
      <c r="D5249">
        <v>0.66960440055353176</v>
      </c>
    </row>
    <row r="5250" spans="1:4">
      <c r="A5250">
        <v>5248</v>
      </c>
      <c r="B5250">
        <v>14.378082191780821</v>
      </c>
      <c r="C5250" s="91">
        <v>2.7899834283076928E-2</v>
      </c>
      <c r="D5250">
        <v>0.66955222530763603</v>
      </c>
    </row>
    <row r="5251" spans="1:4">
      <c r="A5251">
        <v>5249</v>
      </c>
      <c r="B5251">
        <v>14.38082191780822</v>
      </c>
      <c r="C5251" s="91">
        <v>2.7899937560088437E-2</v>
      </c>
      <c r="D5251">
        <v>0.66950005374833876</v>
      </c>
    </row>
    <row r="5252" spans="1:4">
      <c r="A5252">
        <v>5250</v>
      </c>
      <c r="B5252">
        <v>14.383561643835616</v>
      </c>
      <c r="C5252" s="91">
        <v>2.7900040837099946E-2</v>
      </c>
      <c r="D5252">
        <v>0.66944788587541171</v>
      </c>
    </row>
    <row r="5253" spans="1:4">
      <c r="A5253">
        <v>5251</v>
      </c>
      <c r="B5253">
        <v>14.386301369863014</v>
      </c>
      <c r="C5253" s="91">
        <v>2.7900144114111455E-2</v>
      </c>
      <c r="D5253">
        <v>0.66939572168862671</v>
      </c>
    </row>
    <row r="5254" spans="1:4">
      <c r="A5254">
        <v>5252</v>
      </c>
      <c r="B5254">
        <v>14.389041095890411</v>
      </c>
      <c r="C5254" s="91">
        <v>2.7900247391122967E-2</v>
      </c>
      <c r="D5254">
        <v>0.66934356118775562</v>
      </c>
    </row>
    <row r="5255" spans="1:4">
      <c r="A5255">
        <v>5253</v>
      </c>
      <c r="B5255">
        <v>14.391780821917807</v>
      </c>
      <c r="C5255" s="91">
        <v>2.7900350668134476E-2</v>
      </c>
      <c r="D5255">
        <v>0.66929140437257018</v>
      </c>
    </row>
    <row r="5256" spans="1:4">
      <c r="A5256">
        <v>5254</v>
      </c>
      <c r="B5256">
        <v>14.394520547945206</v>
      </c>
      <c r="C5256" s="91">
        <v>2.7900453945145984E-2</v>
      </c>
      <c r="D5256">
        <v>0.66923925124284234</v>
      </c>
    </row>
    <row r="5257" spans="1:4">
      <c r="A5257">
        <v>5255</v>
      </c>
      <c r="B5257">
        <v>14.397260273972602</v>
      </c>
      <c r="C5257" s="91">
        <v>2.7900557222157493E-2</v>
      </c>
      <c r="D5257">
        <v>0.66918710179834384</v>
      </c>
    </row>
    <row r="5258" spans="1:4">
      <c r="A5258">
        <v>5256</v>
      </c>
      <c r="B5258">
        <v>14.4</v>
      </c>
      <c r="C5258" s="91">
        <v>2.7900660499169002E-2</v>
      </c>
      <c r="D5258">
        <v>0.66913495603884665</v>
      </c>
    </row>
    <row r="5259" spans="1:4">
      <c r="A5259">
        <v>5257</v>
      </c>
      <c r="B5259">
        <v>14.402739726027397</v>
      </c>
      <c r="C5259" s="91">
        <v>2.7900763776180514E-2</v>
      </c>
      <c r="D5259">
        <v>0.66908281396412239</v>
      </c>
    </row>
    <row r="5260" spans="1:4">
      <c r="A5260">
        <v>5258</v>
      </c>
      <c r="B5260">
        <v>14.405479452054795</v>
      </c>
      <c r="C5260" s="91">
        <v>2.7900867053192023E-2</v>
      </c>
      <c r="D5260">
        <v>0.66903067557394313</v>
      </c>
    </row>
    <row r="5261" spans="1:4">
      <c r="A5261">
        <v>5259</v>
      </c>
      <c r="B5261">
        <v>14.408219178082192</v>
      </c>
      <c r="C5261" s="91">
        <v>2.7900970330203532E-2</v>
      </c>
      <c r="D5261">
        <v>0.66897854086808084</v>
      </c>
    </row>
    <row r="5262" spans="1:4">
      <c r="A5262">
        <v>5260</v>
      </c>
      <c r="B5262">
        <v>14.41095890410959</v>
      </c>
      <c r="C5262" s="91">
        <v>2.7901073607215041E-2</v>
      </c>
      <c r="D5262">
        <v>0.66892640984630725</v>
      </c>
    </row>
    <row r="5263" spans="1:4">
      <c r="A5263">
        <v>5261</v>
      </c>
      <c r="B5263">
        <v>14.413698630136986</v>
      </c>
      <c r="C5263" s="91">
        <v>2.7901176884226549E-2</v>
      </c>
      <c r="D5263">
        <v>0.66887428250839431</v>
      </c>
    </row>
    <row r="5264" spans="1:4">
      <c r="A5264">
        <v>5262</v>
      </c>
      <c r="B5264">
        <v>14.416438356164383</v>
      </c>
      <c r="C5264" s="91">
        <v>2.7901280161238058E-2</v>
      </c>
      <c r="D5264">
        <v>0.668822158854114</v>
      </c>
    </row>
    <row r="5265" spans="1:4">
      <c r="A5265">
        <v>5263</v>
      </c>
      <c r="B5265">
        <v>14.419178082191781</v>
      </c>
      <c r="C5265" s="91">
        <v>2.790138343824957E-2</v>
      </c>
      <c r="D5265">
        <v>0.66877003888323816</v>
      </c>
    </row>
    <row r="5266" spans="1:4">
      <c r="A5266">
        <v>5264</v>
      </c>
      <c r="B5266">
        <v>14.421917808219177</v>
      </c>
      <c r="C5266" s="91">
        <v>2.7901486715261079E-2</v>
      </c>
      <c r="D5266">
        <v>0.66871792259553886</v>
      </c>
    </row>
    <row r="5267" spans="1:4">
      <c r="A5267">
        <v>5265</v>
      </c>
      <c r="B5267">
        <v>14.424657534246576</v>
      </c>
      <c r="C5267" s="91">
        <v>2.7901589992272588E-2</v>
      </c>
      <c r="D5267">
        <v>0.66866580999078806</v>
      </c>
    </row>
    <row r="5268" spans="1:4">
      <c r="A5268">
        <v>5266</v>
      </c>
      <c r="B5268">
        <v>14.427397260273972</v>
      </c>
      <c r="C5268" s="91">
        <v>2.7901693269284097E-2</v>
      </c>
      <c r="D5268">
        <v>0.66861370106875762</v>
      </c>
    </row>
    <row r="5269" spans="1:4">
      <c r="A5269">
        <v>5267</v>
      </c>
      <c r="B5269">
        <v>14.43013698630137</v>
      </c>
      <c r="C5269" s="91">
        <v>2.7901796546295606E-2</v>
      </c>
      <c r="D5269">
        <v>0.66856159582921948</v>
      </c>
    </row>
    <row r="5270" spans="1:4">
      <c r="A5270">
        <v>5268</v>
      </c>
      <c r="B5270">
        <v>14.432876712328767</v>
      </c>
      <c r="C5270" s="91">
        <v>2.7901899823307114E-2</v>
      </c>
      <c r="D5270">
        <v>0.66850949427194584</v>
      </c>
    </row>
    <row r="5271" spans="1:4">
      <c r="A5271">
        <v>5269</v>
      </c>
      <c r="B5271">
        <v>14.435616438356165</v>
      </c>
      <c r="C5271" s="91">
        <v>2.7902003100318627E-2</v>
      </c>
      <c r="D5271">
        <v>0.66845739639670854</v>
      </c>
    </row>
    <row r="5272" spans="1:4">
      <c r="A5272">
        <v>5270</v>
      </c>
      <c r="B5272">
        <v>14.438356164383562</v>
      </c>
      <c r="C5272" s="91">
        <v>2.7902106377330135E-2</v>
      </c>
      <c r="D5272">
        <v>0.66840530220327954</v>
      </c>
    </row>
    <row r="5273" spans="1:4">
      <c r="A5273">
        <v>5271</v>
      </c>
      <c r="B5273">
        <v>14.441095890410958</v>
      </c>
      <c r="C5273" s="91">
        <v>2.7902209654341644E-2</v>
      </c>
      <c r="D5273">
        <v>0.66835321169143114</v>
      </c>
    </row>
    <row r="5274" spans="1:4">
      <c r="A5274">
        <v>5272</v>
      </c>
      <c r="B5274">
        <v>14.443835616438356</v>
      </c>
      <c r="C5274" s="91">
        <v>2.7902312931353153E-2</v>
      </c>
      <c r="D5274">
        <v>0.66830112486093507</v>
      </c>
    </row>
    <row r="5275" spans="1:4">
      <c r="A5275">
        <v>5273</v>
      </c>
      <c r="B5275">
        <v>14.446575342465753</v>
      </c>
      <c r="C5275" s="91">
        <v>2.7902416208364662E-2</v>
      </c>
      <c r="D5275">
        <v>0.66824904171156363</v>
      </c>
    </row>
    <row r="5276" spans="1:4">
      <c r="A5276">
        <v>5274</v>
      </c>
      <c r="B5276">
        <v>14.449315068493151</v>
      </c>
      <c r="C5276" s="91">
        <v>2.7902519485376174E-2</v>
      </c>
      <c r="D5276">
        <v>0.66819696224308867</v>
      </c>
    </row>
    <row r="5277" spans="1:4">
      <c r="A5277">
        <v>5275</v>
      </c>
      <c r="B5277">
        <v>14.452054794520548</v>
      </c>
      <c r="C5277" s="91">
        <v>2.7902622762387683E-2</v>
      </c>
      <c r="D5277">
        <v>0.66814488645528247</v>
      </c>
    </row>
    <row r="5278" spans="1:4">
      <c r="A5278">
        <v>5276</v>
      </c>
      <c r="B5278">
        <v>14.454794520547946</v>
      </c>
      <c r="C5278" s="91">
        <v>2.7902726039399191E-2</v>
      </c>
      <c r="D5278">
        <v>0.6680928143479169</v>
      </c>
    </row>
    <row r="5279" spans="1:4">
      <c r="A5279">
        <v>5277</v>
      </c>
      <c r="B5279">
        <v>14.457534246575342</v>
      </c>
      <c r="C5279" s="91">
        <v>2.79028293164107E-2</v>
      </c>
      <c r="D5279">
        <v>0.66804074592076423</v>
      </c>
    </row>
    <row r="5280" spans="1:4">
      <c r="A5280">
        <v>5278</v>
      </c>
      <c r="B5280">
        <v>14.46027397260274</v>
      </c>
      <c r="C5280" s="91">
        <v>2.7902932593422209E-2</v>
      </c>
      <c r="D5280">
        <v>0.66798868117359655</v>
      </c>
    </row>
    <row r="5281" spans="1:4">
      <c r="A5281">
        <v>5279</v>
      </c>
      <c r="B5281">
        <v>14.463013698630137</v>
      </c>
      <c r="C5281" s="91">
        <v>2.7903035870433718E-2</v>
      </c>
      <c r="D5281">
        <v>0.66793662010618593</v>
      </c>
    </row>
    <row r="5282" spans="1:4">
      <c r="A5282">
        <v>5280</v>
      </c>
      <c r="B5282">
        <v>14.465753424657533</v>
      </c>
      <c r="C5282" s="91">
        <v>2.790313914744523E-2</v>
      </c>
      <c r="D5282">
        <v>0.66788456271830443</v>
      </c>
    </row>
    <row r="5283" spans="1:4">
      <c r="A5283">
        <v>5281</v>
      </c>
      <c r="B5283">
        <v>14.468493150684932</v>
      </c>
      <c r="C5283" s="91">
        <v>2.7903242424456739E-2</v>
      </c>
      <c r="D5283">
        <v>0.66783250900972424</v>
      </c>
    </row>
    <row r="5284" spans="1:4">
      <c r="A5284">
        <v>5282</v>
      </c>
      <c r="B5284">
        <v>14.471232876712328</v>
      </c>
      <c r="C5284" s="91">
        <v>2.7903345701468248E-2</v>
      </c>
      <c r="D5284">
        <v>0.66778045898021765</v>
      </c>
    </row>
    <row r="5285" spans="1:4">
      <c r="A5285">
        <v>5283</v>
      </c>
      <c r="B5285">
        <v>14.473972602739726</v>
      </c>
      <c r="C5285" s="91">
        <v>2.7903448978479756E-2</v>
      </c>
      <c r="D5285">
        <v>0.66772841262955662</v>
      </c>
    </row>
    <row r="5286" spans="1:4">
      <c r="A5286">
        <v>5284</v>
      </c>
      <c r="B5286">
        <v>14.476712328767123</v>
      </c>
      <c r="C5286" s="91">
        <v>2.7903552255491265E-2</v>
      </c>
      <c r="D5286">
        <v>0.66767636995751356</v>
      </c>
    </row>
    <row r="5287" spans="1:4">
      <c r="A5287">
        <v>5285</v>
      </c>
      <c r="B5287">
        <v>14.479452054794521</v>
      </c>
      <c r="C5287" s="91">
        <v>2.7903655532502774E-2</v>
      </c>
      <c r="D5287">
        <v>0.66762433096386042</v>
      </c>
    </row>
    <row r="5288" spans="1:4">
      <c r="A5288">
        <v>5286</v>
      </c>
      <c r="B5288">
        <v>14.482191780821918</v>
      </c>
      <c r="C5288" s="91">
        <v>2.7903758809514286E-2</v>
      </c>
      <c r="D5288">
        <v>0.66757229564836951</v>
      </c>
    </row>
    <row r="5289" spans="1:4">
      <c r="A5289">
        <v>5287</v>
      </c>
      <c r="B5289">
        <v>14.484931506849316</v>
      </c>
      <c r="C5289" s="91">
        <v>2.7903862086525795E-2</v>
      </c>
      <c r="D5289">
        <v>0.66752026401081299</v>
      </c>
    </row>
    <row r="5290" spans="1:4">
      <c r="A5290">
        <v>5288</v>
      </c>
      <c r="B5290">
        <v>14.487671232876712</v>
      </c>
      <c r="C5290" s="91">
        <v>2.7903965363537304E-2</v>
      </c>
      <c r="D5290">
        <v>0.66746823605096317</v>
      </c>
    </row>
    <row r="5291" spans="1:4">
      <c r="A5291">
        <v>5289</v>
      </c>
      <c r="B5291">
        <v>14.490410958904109</v>
      </c>
      <c r="C5291" s="91">
        <v>2.7904068640548813E-2</v>
      </c>
      <c r="D5291">
        <v>0.66741621176859234</v>
      </c>
    </row>
    <row r="5292" spans="1:4">
      <c r="A5292">
        <v>5290</v>
      </c>
      <c r="B5292">
        <v>14.493150684931507</v>
      </c>
      <c r="C5292" s="91">
        <v>2.7904171917560321E-2</v>
      </c>
      <c r="D5292">
        <v>0.66736419116347256</v>
      </c>
    </row>
    <row r="5293" spans="1:4">
      <c r="A5293">
        <v>5291</v>
      </c>
      <c r="B5293">
        <v>14.495890410958904</v>
      </c>
      <c r="C5293" s="91">
        <v>2.7904275194571834E-2</v>
      </c>
      <c r="D5293">
        <v>0.66731217423537614</v>
      </c>
    </row>
    <row r="5294" spans="1:4">
      <c r="A5294">
        <v>5292</v>
      </c>
      <c r="B5294">
        <v>14.498630136986302</v>
      </c>
      <c r="C5294" s="91">
        <v>2.7904378471583342E-2</v>
      </c>
      <c r="D5294">
        <v>0.66726016098407548</v>
      </c>
    </row>
    <row r="5295" spans="1:4">
      <c r="A5295">
        <v>5293</v>
      </c>
      <c r="B5295">
        <v>14.501369863013698</v>
      </c>
      <c r="C5295" s="91">
        <v>2.7904481748594851E-2</v>
      </c>
      <c r="D5295">
        <v>0.66720815140934275</v>
      </c>
    </row>
    <row r="5296" spans="1:4">
      <c r="A5296">
        <v>5294</v>
      </c>
      <c r="B5296">
        <v>14.504109589041096</v>
      </c>
      <c r="C5296" s="91">
        <v>2.790458502560636E-2</v>
      </c>
      <c r="D5296">
        <v>0.66715614551095015</v>
      </c>
    </row>
    <row r="5297" spans="1:4">
      <c r="A5297">
        <v>5295</v>
      </c>
      <c r="B5297">
        <v>14.506849315068493</v>
      </c>
      <c r="C5297" s="91">
        <v>2.7904688302617869E-2</v>
      </c>
      <c r="D5297">
        <v>0.66710414328867029</v>
      </c>
    </row>
    <row r="5298" spans="1:4">
      <c r="A5298">
        <v>5296</v>
      </c>
      <c r="B5298">
        <v>14.509589041095891</v>
      </c>
      <c r="C5298" s="91">
        <v>2.7904791579629377E-2</v>
      </c>
      <c r="D5298">
        <v>0.66705214474227514</v>
      </c>
    </row>
    <row r="5299" spans="1:4">
      <c r="A5299">
        <v>5297</v>
      </c>
      <c r="B5299">
        <v>14.512328767123288</v>
      </c>
      <c r="C5299" s="91">
        <v>2.790489485664089E-2</v>
      </c>
      <c r="D5299">
        <v>0.66700014987153722</v>
      </c>
    </row>
    <row r="5300" spans="1:4">
      <c r="A5300">
        <v>5298</v>
      </c>
      <c r="B5300">
        <v>14.515068493150684</v>
      </c>
      <c r="C5300" s="91">
        <v>2.7904998133652398E-2</v>
      </c>
      <c r="D5300">
        <v>0.66694815867622881</v>
      </c>
    </row>
    <row r="5301" spans="1:4">
      <c r="A5301">
        <v>5299</v>
      </c>
      <c r="B5301">
        <v>14.517808219178082</v>
      </c>
      <c r="C5301" s="91">
        <v>2.7905101410663907E-2</v>
      </c>
      <c r="D5301">
        <v>0.66689617115612232</v>
      </c>
    </row>
    <row r="5302" spans="1:4">
      <c r="A5302">
        <v>5300</v>
      </c>
      <c r="B5302">
        <v>14.520547945205479</v>
      </c>
      <c r="C5302" s="91">
        <v>2.7905204687675416E-2</v>
      </c>
      <c r="D5302">
        <v>0.66684418731099004</v>
      </c>
    </row>
    <row r="5303" spans="1:4">
      <c r="A5303">
        <v>5301</v>
      </c>
      <c r="B5303">
        <v>14.523287671232877</v>
      </c>
      <c r="C5303" s="91">
        <v>2.7905307964686925E-2</v>
      </c>
      <c r="D5303">
        <v>0.66679220714060428</v>
      </c>
    </row>
    <row r="5304" spans="1:4">
      <c r="A5304">
        <v>5302</v>
      </c>
      <c r="B5304">
        <v>14.526027397260274</v>
      </c>
      <c r="C5304" s="91">
        <v>2.7905411241698437E-2</v>
      </c>
      <c r="D5304">
        <v>0.66674023064473764</v>
      </c>
    </row>
    <row r="5305" spans="1:4">
      <c r="A5305">
        <v>5303</v>
      </c>
      <c r="B5305">
        <v>14.528767123287672</v>
      </c>
      <c r="C5305" s="91">
        <v>2.7905514518709946E-2</v>
      </c>
      <c r="D5305">
        <v>0.66668825782316232</v>
      </c>
    </row>
    <row r="5306" spans="1:4">
      <c r="A5306">
        <v>5304</v>
      </c>
      <c r="B5306">
        <v>14.531506849315068</v>
      </c>
      <c r="C5306" s="91">
        <v>2.7905617795721455E-2</v>
      </c>
      <c r="D5306">
        <v>0.66663628867565083</v>
      </c>
    </row>
    <row r="5307" spans="1:4">
      <c r="A5307">
        <v>5305</v>
      </c>
      <c r="B5307">
        <v>14.534246575342467</v>
      </c>
      <c r="C5307" s="91">
        <v>2.7905721072732963E-2</v>
      </c>
      <c r="D5307">
        <v>0.66658432320197558</v>
      </c>
    </row>
    <row r="5308" spans="1:4">
      <c r="A5308">
        <v>5306</v>
      </c>
      <c r="B5308">
        <v>14.536986301369863</v>
      </c>
      <c r="C5308" s="91">
        <v>2.7905824349744472E-2</v>
      </c>
      <c r="D5308">
        <v>0.66653236140190897</v>
      </c>
    </row>
    <row r="5309" spans="1:4">
      <c r="A5309">
        <v>5307</v>
      </c>
      <c r="B5309">
        <v>14.53972602739726</v>
      </c>
      <c r="C5309" s="91">
        <v>2.7905927626755981E-2</v>
      </c>
      <c r="D5309">
        <v>0.6664804032752234</v>
      </c>
    </row>
    <row r="5310" spans="1:4">
      <c r="A5310">
        <v>5308</v>
      </c>
      <c r="B5310">
        <v>14.542465753424658</v>
      </c>
      <c r="C5310" s="91">
        <v>2.7906030903767493E-2</v>
      </c>
      <c r="D5310">
        <v>0.66642844882169139</v>
      </c>
    </row>
    <row r="5311" spans="1:4">
      <c r="A5311">
        <v>5309</v>
      </c>
      <c r="B5311">
        <v>14.545205479452054</v>
      </c>
      <c r="C5311" s="91">
        <v>2.7906134180779002E-2</v>
      </c>
      <c r="D5311">
        <v>0.66637649804108534</v>
      </c>
    </row>
    <row r="5312" spans="1:4">
      <c r="A5312">
        <v>5310</v>
      </c>
      <c r="B5312">
        <v>14.547945205479452</v>
      </c>
      <c r="C5312" s="91">
        <v>2.7906237457790511E-2</v>
      </c>
      <c r="D5312">
        <v>0.66632455093317788</v>
      </c>
    </row>
    <row r="5313" spans="1:4">
      <c r="A5313">
        <v>5311</v>
      </c>
      <c r="B5313">
        <v>14.550684931506849</v>
      </c>
      <c r="C5313" s="91">
        <v>2.790634073480202E-2</v>
      </c>
      <c r="D5313">
        <v>0.66627260749774131</v>
      </c>
    </row>
    <row r="5314" spans="1:4">
      <c r="A5314">
        <v>5312</v>
      </c>
      <c r="B5314">
        <v>14.553424657534247</v>
      </c>
      <c r="C5314" s="91">
        <v>2.7906444011813528E-2</v>
      </c>
      <c r="D5314">
        <v>0.66622066773454824</v>
      </c>
    </row>
    <row r="5315" spans="1:4">
      <c r="A5315">
        <v>5313</v>
      </c>
      <c r="B5315">
        <v>14.556164383561644</v>
      </c>
      <c r="C5315" s="91">
        <v>2.7906547288825037E-2</v>
      </c>
      <c r="D5315">
        <v>0.66616873164337109</v>
      </c>
    </row>
    <row r="5316" spans="1:4">
      <c r="A5316">
        <v>5314</v>
      </c>
      <c r="B5316">
        <v>14.558904109589042</v>
      </c>
      <c r="C5316" s="91">
        <v>2.7906650565836549E-2</v>
      </c>
      <c r="D5316">
        <v>0.66611679922398248</v>
      </c>
    </row>
    <row r="5317" spans="1:4">
      <c r="A5317">
        <v>5315</v>
      </c>
      <c r="B5317">
        <v>14.561643835616438</v>
      </c>
      <c r="C5317" s="91">
        <v>2.7906753842848058E-2</v>
      </c>
      <c r="D5317">
        <v>0.66606487047615492</v>
      </c>
    </row>
    <row r="5318" spans="1:4">
      <c r="A5318">
        <v>5316</v>
      </c>
      <c r="B5318">
        <v>14.564383561643835</v>
      </c>
      <c r="C5318" s="91">
        <v>2.7906857119859567E-2</v>
      </c>
      <c r="D5318">
        <v>0.66601294539966094</v>
      </c>
    </row>
    <row r="5319" spans="1:4">
      <c r="A5319">
        <v>5317</v>
      </c>
      <c r="B5319">
        <v>14.567123287671233</v>
      </c>
      <c r="C5319" s="91">
        <v>2.7906960396871076E-2</v>
      </c>
      <c r="D5319">
        <v>0.66596102399427315</v>
      </c>
    </row>
    <row r="5320" spans="1:4">
      <c r="A5320">
        <v>5318</v>
      </c>
      <c r="B5320">
        <v>14.56986301369863</v>
      </c>
      <c r="C5320" s="91">
        <v>2.7907063673882584E-2</v>
      </c>
      <c r="D5320">
        <v>0.66590910625976407</v>
      </c>
    </row>
    <row r="5321" spans="1:4">
      <c r="A5321">
        <v>5319</v>
      </c>
      <c r="B5321">
        <v>14.572602739726028</v>
      </c>
      <c r="C5321" s="91">
        <v>2.7907166950894097E-2</v>
      </c>
      <c r="D5321">
        <v>0.66585719219590611</v>
      </c>
    </row>
    <row r="5322" spans="1:4">
      <c r="A5322">
        <v>5320</v>
      </c>
      <c r="B5322">
        <v>14.575342465753424</v>
      </c>
      <c r="C5322" s="91">
        <v>2.7907270227905605E-2</v>
      </c>
      <c r="D5322">
        <v>0.66580528180247212</v>
      </c>
    </row>
    <row r="5323" spans="1:4">
      <c r="A5323">
        <v>5321</v>
      </c>
      <c r="B5323">
        <v>14.578082191780823</v>
      </c>
      <c r="C5323" s="91">
        <v>2.7907373504917114E-2</v>
      </c>
      <c r="D5323">
        <v>0.66575337507923471</v>
      </c>
    </row>
    <row r="5324" spans="1:4">
      <c r="A5324">
        <v>5322</v>
      </c>
      <c r="B5324">
        <v>14.580821917808219</v>
      </c>
      <c r="C5324" s="91">
        <v>2.7907476781928623E-2</v>
      </c>
      <c r="D5324">
        <v>0.6657014720259663</v>
      </c>
    </row>
    <row r="5325" spans="1:4">
      <c r="A5325">
        <v>5323</v>
      </c>
      <c r="B5325">
        <v>14.583561643835617</v>
      </c>
      <c r="C5325" s="91">
        <v>2.7907580058940132E-2</v>
      </c>
      <c r="D5325">
        <v>0.66564957264243962</v>
      </c>
    </row>
    <row r="5326" spans="1:4">
      <c r="A5326">
        <v>5324</v>
      </c>
      <c r="B5326">
        <v>14.586301369863014</v>
      </c>
      <c r="C5326" s="91">
        <v>2.7907683335951641E-2</v>
      </c>
      <c r="D5326">
        <v>0.66559767692842731</v>
      </c>
    </row>
    <row r="5327" spans="1:4">
      <c r="A5327">
        <v>5325</v>
      </c>
      <c r="B5327">
        <v>14.58904109589041</v>
      </c>
      <c r="C5327" s="91">
        <v>2.7907786612963153E-2</v>
      </c>
      <c r="D5327">
        <v>0.66554578488370197</v>
      </c>
    </row>
    <row r="5328" spans="1:4">
      <c r="A5328">
        <v>5326</v>
      </c>
      <c r="B5328">
        <v>14.591780821917808</v>
      </c>
      <c r="C5328" s="91">
        <v>2.7907889889974662E-2</v>
      </c>
      <c r="D5328">
        <v>0.66549389650803636</v>
      </c>
    </row>
    <row r="5329" spans="1:4">
      <c r="A5329">
        <v>5327</v>
      </c>
      <c r="B5329">
        <v>14.594520547945205</v>
      </c>
      <c r="C5329" s="91">
        <v>2.790799316698617E-2</v>
      </c>
      <c r="D5329">
        <v>0.6654420118012031</v>
      </c>
    </row>
    <row r="5330" spans="1:4">
      <c r="A5330">
        <v>5328</v>
      </c>
      <c r="B5330">
        <v>14.597260273972603</v>
      </c>
      <c r="C5330" s="91">
        <v>2.7908096443997679E-2</v>
      </c>
      <c r="D5330">
        <v>0.66539013076297482</v>
      </c>
    </row>
    <row r="5331" spans="1:4">
      <c r="A5331">
        <v>5329</v>
      </c>
      <c r="B5331">
        <v>14.6</v>
      </c>
      <c r="C5331" s="91">
        <v>2.7908199721009188E-2</v>
      </c>
      <c r="D5331">
        <v>0.66533825339312425</v>
      </c>
    </row>
    <row r="5332" spans="1:4">
      <c r="A5332">
        <v>5330</v>
      </c>
      <c r="B5332">
        <v>14.602739726027398</v>
      </c>
      <c r="C5332" s="91">
        <v>2.7908302998020697E-2</v>
      </c>
      <c r="D5332">
        <v>0.66528637969142412</v>
      </c>
    </row>
    <row r="5333" spans="1:4">
      <c r="A5333">
        <v>5331</v>
      </c>
      <c r="B5333">
        <v>14.605479452054794</v>
      </c>
      <c r="C5333" s="91">
        <v>2.7908406275032209E-2</v>
      </c>
      <c r="D5333">
        <v>0.66523450965764708</v>
      </c>
    </row>
    <row r="5334" spans="1:4">
      <c r="A5334">
        <v>5332</v>
      </c>
      <c r="B5334">
        <v>14.608219178082193</v>
      </c>
      <c r="C5334" s="91">
        <v>2.7908509552043718E-2</v>
      </c>
      <c r="D5334">
        <v>0.66518264329156607</v>
      </c>
    </row>
    <row r="5335" spans="1:4">
      <c r="A5335">
        <v>5333</v>
      </c>
      <c r="B5335">
        <v>14.610958904109589</v>
      </c>
      <c r="C5335" s="91">
        <v>2.7908612829055227E-2</v>
      </c>
      <c r="D5335">
        <v>0.6651307805929535</v>
      </c>
    </row>
    <row r="5336" spans="1:4">
      <c r="A5336">
        <v>5334</v>
      </c>
      <c r="B5336">
        <v>14.613698630136986</v>
      </c>
      <c r="C5336" s="91">
        <v>2.7908716106066735E-2</v>
      </c>
      <c r="D5336">
        <v>0.66507892156158244</v>
      </c>
    </row>
    <row r="5337" spans="1:4">
      <c r="A5337">
        <v>5335</v>
      </c>
      <c r="B5337">
        <v>14.616438356164384</v>
      </c>
      <c r="C5337" s="91">
        <v>2.7908819383078244E-2</v>
      </c>
      <c r="D5337">
        <v>0.6650270661972254</v>
      </c>
    </row>
    <row r="5338" spans="1:4">
      <c r="A5338">
        <v>5336</v>
      </c>
      <c r="B5338">
        <v>14.61917808219178</v>
      </c>
      <c r="C5338" s="91">
        <v>2.7908922660089756E-2</v>
      </c>
      <c r="D5338">
        <v>0.66497521449965524</v>
      </c>
    </row>
    <row r="5339" spans="1:4">
      <c r="A5339">
        <v>5337</v>
      </c>
      <c r="B5339">
        <v>14.621917808219179</v>
      </c>
      <c r="C5339" s="91">
        <v>2.7909025937101265E-2</v>
      </c>
      <c r="D5339">
        <v>0.66492336646864492</v>
      </c>
    </row>
    <row r="5340" spans="1:4">
      <c r="A5340">
        <v>5338</v>
      </c>
      <c r="B5340">
        <v>14.624657534246575</v>
      </c>
      <c r="C5340" s="91">
        <v>2.7909129214112774E-2</v>
      </c>
      <c r="D5340">
        <v>0.66487152210396694</v>
      </c>
    </row>
    <row r="5341" spans="1:4">
      <c r="A5341">
        <v>5339</v>
      </c>
      <c r="B5341">
        <v>14.627397260273973</v>
      </c>
      <c r="C5341" s="91">
        <v>2.7909232491124283E-2</v>
      </c>
      <c r="D5341">
        <v>0.66481968140539427</v>
      </c>
    </row>
    <row r="5342" spans="1:4">
      <c r="A5342">
        <v>5340</v>
      </c>
      <c r="B5342">
        <v>14.63013698630137</v>
      </c>
      <c r="C5342" s="91">
        <v>2.7909335768135791E-2</v>
      </c>
      <c r="D5342">
        <v>0.66476784437269987</v>
      </c>
    </row>
    <row r="5343" spans="1:4">
      <c r="A5343">
        <v>5341</v>
      </c>
      <c r="B5343">
        <v>14.632876712328768</v>
      </c>
      <c r="C5343" s="91">
        <v>2.79094390451473E-2</v>
      </c>
      <c r="D5343">
        <v>0.66471601100565625</v>
      </c>
    </row>
    <row r="5344" spans="1:4">
      <c r="A5344">
        <v>5342</v>
      </c>
      <c r="B5344">
        <v>14.635616438356164</v>
      </c>
      <c r="C5344" s="91">
        <v>2.7909542322158813E-2</v>
      </c>
      <c r="D5344">
        <v>0.66466418130403648</v>
      </c>
    </row>
    <row r="5345" spans="1:4">
      <c r="A5345">
        <v>5343</v>
      </c>
      <c r="B5345">
        <v>14.638356164383561</v>
      </c>
      <c r="C5345" s="91">
        <v>2.7909645599170321E-2</v>
      </c>
      <c r="D5345">
        <v>0.66461235526761342</v>
      </c>
    </row>
    <row r="5346" spans="1:4">
      <c r="A5346">
        <v>5344</v>
      </c>
      <c r="B5346">
        <v>14.641095890410959</v>
      </c>
      <c r="C5346" s="91">
        <v>2.790974887618183E-2</v>
      </c>
      <c r="D5346">
        <v>0.66456053289615979</v>
      </c>
    </row>
    <row r="5347" spans="1:4">
      <c r="A5347">
        <v>5345</v>
      </c>
      <c r="B5347">
        <v>14.643835616438356</v>
      </c>
      <c r="C5347" s="91">
        <v>2.7909852153193339E-2</v>
      </c>
      <c r="D5347">
        <v>0.66450871418944868</v>
      </c>
    </row>
    <row r="5348" spans="1:4">
      <c r="A5348">
        <v>5346</v>
      </c>
      <c r="B5348">
        <v>14.646575342465754</v>
      </c>
      <c r="C5348" s="91">
        <v>2.7909955430204848E-2</v>
      </c>
      <c r="D5348">
        <v>0.66445689914725281</v>
      </c>
    </row>
    <row r="5349" spans="1:4">
      <c r="A5349">
        <v>5347</v>
      </c>
      <c r="B5349">
        <v>14.64931506849315</v>
      </c>
      <c r="C5349" s="91">
        <v>2.791005870721636E-2</v>
      </c>
      <c r="D5349">
        <v>0.66440508776934504</v>
      </c>
    </row>
    <row r="5350" spans="1:4">
      <c r="A5350">
        <v>5348</v>
      </c>
      <c r="B5350">
        <v>14.652054794520549</v>
      </c>
      <c r="C5350" s="91">
        <v>2.7910161984227869E-2</v>
      </c>
      <c r="D5350">
        <v>0.66435328005549843</v>
      </c>
    </row>
    <row r="5351" spans="1:4">
      <c r="A5351">
        <v>5349</v>
      </c>
      <c r="B5351">
        <v>14.654794520547945</v>
      </c>
      <c r="C5351" s="91">
        <v>2.7910265261239377E-2</v>
      </c>
      <c r="D5351">
        <v>0.66430147600548584</v>
      </c>
    </row>
    <row r="5352" spans="1:4">
      <c r="A5352">
        <v>5350</v>
      </c>
      <c r="B5352">
        <v>14.657534246575343</v>
      </c>
      <c r="C5352" s="91">
        <v>2.7910368538250886E-2</v>
      </c>
      <c r="D5352">
        <v>0.66424967561908033</v>
      </c>
    </row>
    <row r="5353" spans="1:4">
      <c r="A5353">
        <v>5351</v>
      </c>
      <c r="B5353">
        <v>14.66027397260274</v>
      </c>
      <c r="C5353" s="91">
        <v>2.7910471815262395E-2</v>
      </c>
      <c r="D5353">
        <v>0.66419787889605464</v>
      </c>
    </row>
    <row r="5354" spans="1:4">
      <c r="A5354">
        <v>5352</v>
      </c>
      <c r="B5354">
        <v>14.663013698630136</v>
      </c>
      <c r="C5354" s="91">
        <v>2.7910575092273904E-2</v>
      </c>
      <c r="D5354">
        <v>0.66414608583618184</v>
      </c>
    </row>
    <row r="5355" spans="1:4">
      <c r="A5355">
        <v>5353</v>
      </c>
      <c r="B5355">
        <v>14.665753424657535</v>
      </c>
      <c r="C5355" s="91">
        <v>2.7910678369285416E-2</v>
      </c>
      <c r="D5355">
        <v>0.66409429643923479</v>
      </c>
    </row>
    <row r="5356" spans="1:4">
      <c r="A5356">
        <v>5354</v>
      </c>
      <c r="B5356">
        <v>14.668493150684931</v>
      </c>
      <c r="C5356" s="91">
        <v>2.7910781646296925E-2</v>
      </c>
      <c r="D5356">
        <v>0.66404251070498665</v>
      </c>
    </row>
    <row r="5357" spans="1:4">
      <c r="A5357">
        <v>5355</v>
      </c>
      <c r="B5357">
        <v>14.671232876712329</v>
      </c>
      <c r="C5357" s="91">
        <v>2.7910884923308434E-2</v>
      </c>
      <c r="D5357">
        <v>0.66399072863321029</v>
      </c>
    </row>
    <row r="5358" spans="1:4">
      <c r="A5358">
        <v>5356</v>
      </c>
      <c r="B5358">
        <v>14.673972602739726</v>
      </c>
      <c r="C5358" s="91">
        <v>2.7910988200319942E-2</v>
      </c>
      <c r="D5358">
        <v>0.66393895022367877</v>
      </c>
    </row>
    <row r="5359" spans="1:4">
      <c r="A5359">
        <v>5357</v>
      </c>
      <c r="B5359">
        <v>14.676712328767124</v>
      </c>
      <c r="C5359" s="91">
        <v>2.7911091477331451E-2</v>
      </c>
      <c r="D5359">
        <v>0.66388717547616505</v>
      </c>
    </row>
    <row r="5360" spans="1:4">
      <c r="A5360">
        <v>5358</v>
      </c>
      <c r="B5360">
        <v>14.67945205479452</v>
      </c>
      <c r="C5360" s="91">
        <v>2.791119475434296E-2</v>
      </c>
      <c r="D5360">
        <v>0.66383540439044231</v>
      </c>
    </row>
    <row r="5361" spans="1:4">
      <c r="A5361">
        <v>5359</v>
      </c>
      <c r="B5361">
        <v>14.682191780821919</v>
      </c>
      <c r="C5361" s="91">
        <v>2.7911298031354472E-2</v>
      </c>
      <c r="D5361">
        <v>0.6637836369662834</v>
      </c>
    </row>
    <row r="5362" spans="1:4">
      <c r="A5362">
        <v>5360</v>
      </c>
      <c r="B5362">
        <v>14.684931506849315</v>
      </c>
      <c r="C5362" s="91">
        <v>2.7911401308365981E-2</v>
      </c>
      <c r="D5362">
        <v>0.66373187320346139</v>
      </c>
    </row>
    <row r="5363" spans="1:4">
      <c r="A5363">
        <v>5361</v>
      </c>
      <c r="B5363">
        <v>14.687671232876712</v>
      </c>
      <c r="C5363" s="91">
        <v>2.791150458537749E-2</v>
      </c>
      <c r="D5363">
        <v>0.66368011310174957</v>
      </c>
    </row>
    <row r="5364" spans="1:4">
      <c r="A5364">
        <v>5362</v>
      </c>
      <c r="B5364">
        <v>14.69041095890411</v>
      </c>
      <c r="C5364" s="91">
        <v>2.7911607862388998E-2</v>
      </c>
      <c r="D5364">
        <v>0.66362835666092068</v>
      </c>
    </row>
    <row r="5365" spans="1:4">
      <c r="A5365">
        <v>5363</v>
      </c>
      <c r="B5365">
        <v>14.693150684931506</v>
      </c>
      <c r="C5365" s="91">
        <v>2.7911711139400507E-2</v>
      </c>
      <c r="D5365">
        <v>0.66357660388074802</v>
      </c>
    </row>
    <row r="5366" spans="1:4">
      <c r="A5366">
        <v>5364</v>
      </c>
      <c r="B5366">
        <v>14.695890410958905</v>
      </c>
      <c r="C5366" s="91">
        <v>2.791181441641202E-2</v>
      </c>
      <c r="D5366">
        <v>0.66352485476100465</v>
      </c>
    </row>
    <row r="5367" spans="1:4">
      <c r="A5367">
        <v>5365</v>
      </c>
      <c r="B5367">
        <v>14.698630136986301</v>
      </c>
      <c r="C5367" s="91">
        <v>2.7911917693423528E-2</v>
      </c>
      <c r="D5367">
        <v>0.66347310930146364</v>
      </c>
    </row>
    <row r="5368" spans="1:4">
      <c r="A5368">
        <v>5366</v>
      </c>
      <c r="B5368">
        <v>14.701369863013699</v>
      </c>
      <c r="C5368" s="91">
        <v>2.7912020970435037E-2</v>
      </c>
      <c r="D5368">
        <v>0.66342136750189817</v>
      </c>
    </row>
    <row r="5369" spans="1:4">
      <c r="A5369">
        <v>5367</v>
      </c>
      <c r="B5369">
        <v>14.704109589041096</v>
      </c>
      <c r="C5369" s="91">
        <v>2.7912124247446546E-2</v>
      </c>
      <c r="D5369">
        <v>0.66336962936208133</v>
      </c>
    </row>
    <row r="5370" spans="1:4">
      <c r="A5370">
        <v>5368</v>
      </c>
      <c r="B5370">
        <v>14.706849315068494</v>
      </c>
      <c r="C5370" s="91">
        <v>2.7912227524458055E-2</v>
      </c>
      <c r="D5370">
        <v>0.66331789488178627</v>
      </c>
    </row>
    <row r="5371" spans="1:4">
      <c r="A5371">
        <v>5369</v>
      </c>
      <c r="B5371">
        <v>14.70958904109589</v>
      </c>
      <c r="C5371" s="91">
        <v>2.7912330801469563E-2</v>
      </c>
      <c r="D5371">
        <v>0.6632661640607862</v>
      </c>
    </row>
    <row r="5372" spans="1:4">
      <c r="A5372">
        <v>5370</v>
      </c>
      <c r="B5372">
        <v>14.712328767123287</v>
      </c>
      <c r="C5372" s="91">
        <v>2.7912434078481076E-2</v>
      </c>
      <c r="D5372">
        <v>0.66321443689885407</v>
      </c>
    </row>
    <row r="5373" spans="1:4">
      <c r="A5373">
        <v>5371</v>
      </c>
      <c r="B5373">
        <v>14.715068493150685</v>
      </c>
      <c r="C5373" s="91">
        <v>2.7912537355492584E-2</v>
      </c>
      <c r="D5373">
        <v>0.66316271339576338</v>
      </c>
    </row>
    <row r="5374" spans="1:4">
      <c r="A5374">
        <v>5372</v>
      </c>
      <c r="B5374">
        <v>14.717808219178082</v>
      </c>
      <c r="C5374" s="91">
        <v>2.7912640632504093E-2</v>
      </c>
      <c r="D5374">
        <v>0.66311099355128711</v>
      </c>
    </row>
    <row r="5375" spans="1:4">
      <c r="A5375">
        <v>5373</v>
      </c>
      <c r="B5375">
        <v>14.72054794520548</v>
      </c>
      <c r="C5375" s="91">
        <v>2.7912743909515602E-2</v>
      </c>
      <c r="D5375">
        <v>0.66305927736519843</v>
      </c>
    </row>
    <row r="5376" spans="1:4">
      <c r="A5376">
        <v>5374</v>
      </c>
      <c r="B5376">
        <v>14.723287671232876</v>
      </c>
      <c r="C5376" s="91">
        <v>2.7912847186527111E-2</v>
      </c>
      <c r="D5376">
        <v>0.66300756483727064</v>
      </c>
    </row>
    <row r="5377" spans="1:4">
      <c r="A5377">
        <v>5375</v>
      </c>
      <c r="B5377">
        <v>14.726027397260275</v>
      </c>
      <c r="C5377" s="91">
        <v>2.791295046353862E-2</v>
      </c>
      <c r="D5377">
        <v>0.66295585596727702</v>
      </c>
    </row>
    <row r="5378" spans="1:4">
      <c r="A5378">
        <v>5376</v>
      </c>
      <c r="B5378">
        <v>14.728767123287671</v>
      </c>
      <c r="C5378" s="91">
        <v>2.7913053740550132E-2</v>
      </c>
      <c r="D5378">
        <v>0.66290415075499065</v>
      </c>
    </row>
    <row r="5379" spans="1:4">
      <c r="A5379">
        <v>5377</v>
      </c>
      <c r="B5379">
        <v>14.731506849315069</v>
      </c>
      <c r="C5379" s="91">
        <v>2.7913157017561641E-2</v>
      </c>
      <c r="D5379">
        <v>0.66285244920018493</v>
      </c>
    </row>
    <row r="5380" spans="1:4">
      <c r="A5380">
        <v>5378</v>
      </c>
      <c r="B5380">
        <v>14.734246575342466</v>
      </c>
      <c r="C5380" s="91">
        <v>2.7913260294573149E-2</v>
      </c>
      <c r="D5380">
        <v>0.66280075130263305</v>
      </c>
    </row>
    <row r="5381" spans="1:4">
      <c r="A5381">
        <v>5379</v>
      </c>
      <c r="B5381">
        <v>14.736986301369862</v>
      </c>
      <c r="C5381" s="91">
        <v>2.7913363571584658E-2</v>
      </c>
      <c r="D5381">
        <v>0.66274905706210829</v>
      </c>
    </row>
    <row r="5382" spans="1:4">
      <c r="A5382">
        <v>5380</v>
      </c>
      <c r="B5382">
        <v>14.739726027397261</v>
      </c>
      <c r="C5382" s="91">
        <v>2.7913466848596167E-2</v>
      </c>
      <c r="D5382">
        <v>0.66269736647838384</v>
      </c>
    </row>
    <row r="5383" spans="1:4">
      <c r="A5383">
        <v>5381</v>
      </c>
      <c r="B5383">
        <v>14.742465753424657</v>
      </c>
      <c r="C5383" s="91">
        <v>2.7913570125607679E-2</v>
      </c>
      <c r="D5383">
        <v>0.6626456795512331</v>
      </c>
    </row>
    <row r="5384" spans="1:4">
      <c r="A5384">
        <v>5382</v>
      </c>
      <c r="B5384">
        <v>14.745205479452055</v>
      </c>
      <c r="C5384" s="91">
        <v>2.7913673402619188E-2</v>
      </c>
      <c r="D5384">
        <v>0.66259399628042936</v>
      </c>
    </row>
    <row r="5385" spans="1:4">
      <c r="A5385">
        <v>5383</v>
      </c>
      <c r="B5385">
        <v>14.747945205479452</v>
      </c>
      <c r="C5385" s="91">
        <v>2.7913776679630697E-2</v>
      </c>
      <c r="D5385">
        <v>0.66254231666574603</v>
      </c>
    </row>
    <row r="5386" spans="1:4">
      <c r="A5386">
        <v>5384</v>
      </c>
      <c r="B5386">
        <v>14.75068493150685</v>
      </c>
      <c r="C5386" s="91">
        <v>2.7913879956642206E-2</v>
      </c>
      <c r="D5386">
        <v>0.66249064070695618</v>
      </c>
    </row>
    <row r="5387" spans="1:4">
      <c r="A5387">
        <v>5385</v>
      </c>
      <c r="B5387">
        <v>14.753424657534246</v>
      </c>
      <c r="C5387" s="91">
        <v>2.7913983233653714E-2</v>
      </c>
      <c r="D5387">
        <v>0.66243896840383332</v>
      </c>
    </row>
    <row r="5388" spans="1:4">
      <c r="A5388">
        <v>5386</v>
      </c>
      <c r="B5388">
        <v>14.756164383561643</v>
      </c>
      <c r="C5388" s="91">
        <v>2.7914086510665223E-2</v>
      </c>
      <c r="D5388">
        <v>0.66238729975615085</v>
      </c>
    </row>
    <row r="5389" spans="1:4">
      <c r="A5389">
        <v>5387</v>
      </c>
      <c r="B5389">
        <v>14.758904109589041</v>
      </c>
      <c r="C5389" s="91">
        <v>2.7914189787676735E-2</v>
      </c>
      <c r="D5389">
        <v>0.66233563476368196</v>
      </c>
    </row>
    <row r="5390" spans="1:4">
      <c r="A5390">
        <v>5388</v>
      </c>
      <c r="B5390">
        <v>14.761643835616438</v>
      </c>
      <c r="C5390" s="91">
        <v>2.7914293064688244E-2</v>
      </c>
      <c r="D5390">
        <v>0.66228397342620016</v>
      </c>
    </row>
    <row r="5391" spans="1:4">
      <c r="A5391">
        <v>5389</v>
      </c>
      <c r="B5391">
        <v>14.764383561643836</v>
      </c>
      <c r="C5391" s="91">
        <v>2.7914396341699753E-2</v>
      </c>
      <c r="D5391">
        <v>0.66223231574347874</v>
      </c>
    </row>
    <row r="5392" spans="1:4">
      <c r="A5392">
        <v>5390</v>
      </c>
      <c r="B5392">
        <v>14.767123287671232</v>
      </c>
      <c r="C5392" s="91">
        <v>2.7914499618711262E-2</v>
      </c>
      <c r="D5392">
        <v>0.66218066171529111</v>
      </c>
    </row>
    <row r="5393" spans="1:4">
      <c r="A5393">
        <v>5391</v>
      </c>
      <c r="B5393">
        <v>14.769863013698631</v>
      </c>
      <c r="C5393" s="91">
        <v>2.791460289572277E-2</v>
      </c>
      <c r="D5393">
        <v>0.66212901134141078</v>
      </c>
    </row>
    <row r="5394" spans="1:4">
      <c r="A5394">
        <v>5392</v>
      </c>
      <c r="B5394">
        <v>14.772602739726027</v>
      </c>
      <c r="C5394" s="91">
        <v>2.7914706172734283E-2</v>
      </c>
      <c r="D5394">
        <v>0.66207736462161115</v>
      </c>
    </row>
    <row r="5395" spans="1:4">
      <c r="A5395">
        <v>5393</v>
      </c>
      <c r="B5395">
        <v>14.775342465753425</v>
      </c>
      <c r="C5395" s="91">
        <v>2.7914809449745791E-2</v>
      </c>
      <c r="D5395">
        <v>0.66202572155566553</v>
      </c>
    </row>
    <row r="5396" spans="1:4">
      <c r="A5396">
        <v>5394</v>
      </c>
      <c r="B5396">
        <v>14.778082191780822</v>
      </c>
      <c r="C5396" s="91">
        <v>2.79149127267573E-2</v>
      </c>
      <c r="D5396">
        <v>0.66197408214334741</v>
      </c>
    </row>
    <row r="5397" spans="1:4">
      <c r="A5397">
        <v>5395</v>
      </c>
      <c r="B5397">
        <v>14.780821917808218</v>
      </c>
      <c r="C5397" s="91">
        <v>2.7915016003768809E-2</v>
      </c>
      <c r="D5397">
        <v>0.66192244638443043</v>
      </c>
    </row>
    <row r="5398" spans="1:4">
      <c r="A5398">
        <v>5396</v>
      </c>
      <c r="B5398">
        <v>14.783561643835617</v>
      </c>
      <c r="C5398" s="91">
        <v>2.7915119280780318E-2</v>
      </c>
      <c r="D5398">
        <v>0.66187081427868766</v>
      </c>
    </row>
    <row r="5399" spans="1:4">
      <c r="A5399">
        <v>5397</v>
      </c>
      <c r="B5399">
        <v>14.786301369863013</v>
      </c>
      <c r="C5399" s="91">
        <v>2.7915222557791827E-2</v>
      </c>
      <c r="D5399">
        <v>0.66181918582589294</v>
      </c>
    </row>
    <row r="5400" spans="1:4">
      <c r="A5400">
        <v>5398</v>
      </c>
      <c r="B5400">
        <v>14.789041095890411</v>
      </c>
      <c r="C5400" s="91">
        <v>2.7915325834803339E-2</v>
      </c>
      <c r="D5400">
        <v>0.66176756102581957</v>
      </c>
    </row>
    <row r="5401" spans="1:4">
      <c r="A5401">
        <v>5399</v>
      </c>
      <c r="B5401">
        <v>14.791780821917808</v>
      </c>
      <c r="C5401" s="91">
        <v>2.7915429111814848E-2</v>
      </c>
      <c r="D5401">
        <v>0.66171593987824118</v>
      </c>
    </row>
    <row r="5402" spans="1:4">
      <c r="A5402">
        <v>5400</v>
      </c>
      <c r="B5402">
        <v>14.794520547945206</v>
      </c>
      <c r="C5402" s="91">
        <v>2.7915532388826356E-2</v>
      </c>
      <c r="D5402">
        <v>0.66166432238293105</v>
      </c>
    </row>
    <row r="5403" spans="1:4">
      <c r="A5403">
        <v>5401</v>
      </c>
      <c r="B5403">
        <v>14.797260273972602</v>
      </c>
      <c r="C5403" s="91">
        <v>2.7915635665837865E-2</v>
      </c>
      <c r="D5403">
        <v>0.66161270853966292</v>
      </c>
    </row>
    <row r="5404" spans="1:4">
      <c r="A5404">
        <v>5402</v>
      </c>
      <c r="B5404">
        <v>14.8</v>
      </c>
      <c r="C5404" s="91">
        <v>2.7915738942849374E-2</v>
      </c>
      <c r="D5404">
        <v>0.66156109834821031</v>
      </c>
    </row>
    <row r="5405" spans="1:4">
      <c r="A5405">
        <v>5403</v>
      </c>
      <c r="B5405">
        <v>14.802739726027397</v>
      </c>
      <c r="C5405" s="91">
        <v>2.7915842219860883E-2</v>
      </c>
      <c r="D5405">
        <v>0.66150949180834673</v>
      </c>
    </row>
    <row r="5406" spans="1:4">
      <c r="A5406">
        <v>5404</v>
      </c>
      <c r="B5406">
        <v>14.805479452054794</v>
      </c>
      <c r="C5406" s="91">
        <v>2.7915945496872395E-2</v>
      </c>
      <c r="D5406">
        <v>0.66145788891984558</v>
      </c>
    </row>
    <row r="5407" spans="1:4">
      <c r="A5407">
        <v>5405</v>
      </c>
      <c r="B5407">
        <v>14.808219178082192</v>
      </c>
      <c r="C5407" s="91">
        <v>2.7916048773883904E-2</v>
      </c>
      <c r="D5407">
        <v>0.66140628968248061</v>
      </c>
    </row>
    <row r="5408" spans="1:4">
      <c r="A5408">
        <v>5406</v>
      </c>
      <c r="B5408">
        <v>14.810958904109588</v>
      </c>
      <c r="C5408" s="91">
        <v>2.7916152050895413E-2</v>
      </c>
      <c r="D5408">
        <v>0.66135469409602543</v>
      </c>
    </row>
    <row r="5409" spans="1:4">
      <c r="A5409">
        <v>5407</v>
      </c>
      <c r="B5409">
        <v>14.813698630136987</v>
      </c>
      <c r="C5409" s="91">
        <v>2.7916255327906921E-2</v>
      </c>
      <c r="D5409">
        <v>0.66130310216025345</v>
      </c>
    </row>
    <row r="5410" spans="1:4">
      <c r="A5410">
        <v>5408</v>
      </c>
      <c r="B5410">
        <v>14.816438356164383</v>
      </c>
      <c r="C5410" s="91">
        <v>2.791635860491843E-2</v>
      </c>
      <c r="D5410">
        <v>0.66125151387493841</v>
      </c>
    </row>
    <row r="5411" spans="1:4">
      <c r="A5411">
        <v>5409</v>
      </c>
      <c r="B5411">
        <v>14.819178082191781</v>
      </c>
      <c r="C5411" s="91">
        <v>2.7916461881929942E-2</v>
      </c>
      <c r="D5411">
        <v>0.66119992923985382</v>
      </c>
    </row>
    <row r="5412" spans="1:4">
      <c r="A5412">
        <v>5410</v>
      </c>
      <c r="B5412">
        <v>14.821917808219178</v>
      </c>
      <c r="C5412" s="91">
        <v>2.7916565158941451E-2</v>
      </c>
      <c r="D5412">
        <v>0.66114834825477353</v>
      </c>
    </row>
    <row r="5413" spans="1:4">
      <c r="A5413">
        <v>5411</v>
      </c>
      <c r="B5413">
        <v>14.824657534246576</v>
      </c>
      <c r="C5413" s="91">
        <v>2.791666843595296E-2</v>
      </c>
      <c r="D5413">
        <v>0.66109677091947094</v>
      </c>
    </row>
    <row r="5414" spans="1:4">
      <c r="A5414">
        <v>5412</v>
      </c>
      <c r="B5414">
        <v>14.827397260273973</v>
      </c>
      <c r="C5414" s="91">
        <v>2.7916771712964469E-2</v>
      </c>
      <c r="D5414">
        <v>0.66104519723371979</v>
      </c>
    </row>
    <row r="5415" spans="1:4">
      <c r="A5415">
        <v>5413</v>
      </c>
      <c r="B5415">
        <v>14.830136986301369</v>
      </c>
      <c r="C5415" s="91">
        <v>2.7916874989975977E-2</v>
      </c>
      <c r="D5415">
        <v>0.6609936271972936</v>
      </c>
    </row>
    <row r="5416" spans="1:4">
      <c r="A5416">
        <v>5414</v>
      </c>
      <c r="B5416">
        <v>14.832876712328767</v>
      </c>
      <c r="C5416" s="91">
        <v>2.7916978266987486E-2</v>
      </c>
      <c r="D5416">
        <v>0.66094206080996631</v>
      </c>
    </row>
    <row r="5417" spans="1:4">
      <c r="A5417">
        <v>5415</v>
      </c>
      <c r="B5417">
        <v>14.835616438356164</v>
      </c>
      <c r="C5417" s="91">
        <v>2.7917081543998998E-2</v>
      </c>
      <c r="D5417">
        <v>0.66089049807151135</v>
      </c>
    </row>
    <row r="5418" spans="1:4">
      <c r="A5418">
        <v>5416</v>
      </c>
      <c r="B5418">
        <v>14.838356164383562</v>
      </c>
      <c r="C5418" s="91">
        <v>2.7917184821010507E-2</v>
      </c>
      <c r="D5418">
        <v>0.66083893898170254</v>
      </c>
    </row>
    <row r="5419" spans="1:4">
      <c r="A5419">
        <v>5417</v>
      </c>
      <c r="B5419">
        <v>14.841095890410958</v>
      </c>
      <c r="C5419" s="91">
        <v>2.7917288098022016E-2</v>
      </c>
      <c r="D5419">
        <v>0.66078738354031363</v>
      </c>
    </row>
    <row r="5420" spans="1:4">
      <c r="A5420">
        <v>5418</v>
      </c>
      <c r="B5420">
        <v>14.843835616438357</v>
      </c>
      <c r="C5420" s="91">
        <v>2.7917391375033525E-2</v>
      </c>
      <c r="D5420">
        <v>0.66073583174711814</v>
      </c>
    </row>
    <row r="5421" spans="1:4">
      <c r="A5421">
        <v>5419</v>
      </c>
      <c r="B5421">
        <v>14.846575342465753</v>
      </c>
      <c r="C5421" s="91">
        <v>2.7917494652045034E-2</v>
      </c>
      <c r="D5421">
        <v>0.66068428360189002</v>
      </c>
    </row>
    <row r="5422" spans="1:4">
      <c r="A5422">
        <v>5420</v>
      </c>
      <c r="B5422">
        <v>14.849315068493151</v>
      </c>
      <c r="C5422" s="91">
        <v>2.7917597929056546E-2</v>
      </c>
      <c r="D5422">
        <v>0.6606327391044029</v>
      </c>
    </row>
    <row r="5423" spans="1:4">
      <c r="A5423">
        <v>5421</v>
      </c>
      <c r="B5423">
        <v>14.852054794520548</v>
      </c>
      <c r="C5423" s="91">
        <v>2.7917701206068055E-2</v>
      </c>
      <c r="D5423">
        <v>0.66058119825443062</v>
      </c>
    </row>
    <row r="5424" spans="1:4">
      <c r="A5424">
        <v>5422</v>
      </c>
      <c r="B5424">
        <v>14.854794520547944</v>
      </c>
      <c r="C5424" s="91">
        <v>2.7917804483079563E-2</v>
      </c>
      <c r="D5424">
        <v>0.66052966105174682</v>
      </c>
    </row>
    <row r="5425" spans="1:4">
      <c r="A5425">
        <v>5423</v>
      </c>
      <c r="B5425">
        <v>14.857534246575343</v>
      </c>
      <c r="C5425" s="91">
        <v>2.7917907760091072E-2</v>
      </c>
      <c r="D5425">
        <v>0.66047812749612522</v>
      </c>
    </row>
    <row r="5426" spans="1:4">
      <c r="A5426">
        <v>5424</v>
      </c>
      <c r="B5426">
        <v>14.860273972602739</v>
      </c>
      <c r="C5426" s="91">
        <v>2.7918011037102581E-2</v>
      </c>
      <c r="D5426">
        <v>0.6604265975873399</v>
      </c>
    </row>
    <row r="5427" spans="1:4">
      <c r="A5427">
        <v>5425</v>
      </c>
      <c r="B5427">
        <v>14.863013698630137</v>
      </c>
      <c r="C5427" s="91">
        <v>2.791811431411409E-2</v>
      </c>
      <c r="D5427">
        <v>0.66037507132516438</v>
      </c>
    </row>
    <row r="5428" spans="1:4">
      <c r="A5428">
        <v>5426</v>
      </c>
      <c r="B5428">
        <v>14.865753424657534</v>
      </c>
      <c r="C5428" s="91">
        <v>2.7918217591125602E-2</v>
      </c>
      <c r="D5428">
        <v>0.66032354870937249</v>
      </c>
    </row>
    <row r="5429" spans="1:4">
      <c r="A5429">
        <v>5427</v>
      </c>
      <c r="B5429">
        <v>14.868493150684932</v>
      </c>
      <c r="C5429" s="91">
        <v>2.7918320868137111E-2</v>
      </c>
      <c r="D5429">
        <v>0.66027202973973809</v>
      </c>
    </row>
    <row r="5430" spans="1:4">
      <c r="A5430">
        <v>5428</v>
      </c>
      <c r="B5430">
        <v>14.871232876712329</v>
      </c>
      <c r="C5430" s="91">
        <v>2.791842414514862E-2</v>
      </c>
      <c r="D5430">
        <v>0.66022051441603513</v>
      </c>
    </row>
    <row r="5431" spans="1:4">
      <c r="A5431">
        <v>5429</v>
      </c>
      <c r="B5431">
        <v>14.873972602739727</v>
      </c>
      <c r="C5431" s="91">
        <v>2.7918527422160128E-2</v>
      </c>
      <c r="D5431">
        <v>0.66016900273803736</v>
      </c>
    </row>
    <row r="5432" spans="1:4">
      <c r="A5432">
        <v>5430</v>
      </c>
      <c r="B5432">
        <v>14.876712328767123</v>
      </c>
      <c r="C5432" s="91">
        <v>2.7918630699171637E-2</v>
      </c>
      <c r="D5432">
        <v>0.66011749470551861</v>
      </c>
    </row>
    <row r="5433" spans="1:4">
      <c r="A5433">
        <v>5431</v>
      </c>
      <c r="B5433">
        <v>14.87945205479452</v>
      </c>
      <c r="C5433" s="91">
        <v>2.7918733976183146E-2</v>
      </c>
      <c r="D5433">
        <v>0.66006599031825275</v>
      </c>
    </row>
    <row r="5434" spans="1:4">
      <c r="A5434">
        <v>5432</v>
      </c>
      <c r="B5434">
        <v>14.882191780821918</v>
      </c>
      <c r="C5434" s="91">
        <v>2.7918837253194658E-2</v>
      </c>
      <c r="D5434">
        <v>0.66001448957601361</v>
      </c>
    </row>
    <row r="5435" spans="1:4">
      <c r="A5435">
        <v>5433</v>
      </c>
      <c r="B5435">
        <v>14.884931506849314</v>
      </c>
      <c r="C5435" s="91">
        <v>2.7918940530206167E-2</v>
      </c>
      <c r="D5435">
        <v>0.65996299247857515</v>
      </c>
    </row>
    <row r="5436" spans="1:4">
      <c r="A5436">
        <v>5434</v>
      </c>
      <c r="B5436">
        <v>14.887671232876713</v>
      </c>
      <c r="C5436" s="91">
        <v>2.7919043807217676E-2</v>
      </c>
      <c r="D5436">
        <v>0.65991149902571133</v>
      </c>
    </row>
    <row r="5437" spans="1:4">
      <c r="A5437">
        <v>5435</v>
      </c>
      <c r="B5437">
        <v>14.890410958904109</v>
      </c>
      <c r="C5437" s="91">
        <v>2.7919147084229184E-2</v>
      </c>
      <c r="D5437">
        <v>0.65986000921719601</v>
      </c>
    </row>
    <row r="5438" spans="1:4">
      <c r="A5438">
        <v>5436</v>
      </c>
      <c r="B5438">
        <v>14.893150684931507</v>
      </c>
      <c r="C5438" s="91">
        <v>2.7919250361240693E-2</v>
      </c>
      <c r="D5438">
        <v>0.65980852305280302</v>
      </c>
    </row>
    <row r="5439" spans="1:4">
      <c r="A5439">
        <v>5437</v>
      </c>
      <c r="B5439">
        <v>14.895890410958904</v>
      </c>
      <c r="C5439" s="91">
        <v>2.7919353638252205E-2</v>
      </c>
      <c r="D5439">
        <v>0.65975704053230644</v>
      </c>
    </row>
    <row r="5440" spans="1:4">
      <c r="A5440">
        <v>5438</v>
      </c>
      <c r="B5440">
        <v>14.898630136986302</v>
      </c>
      <c r="C5440" s="91">
        <v>2.7919456915263714E-2</v>
      </c>
      <c r="D5440">
        <v>0.65970556165548</v>
      </c>
    </row>
    <row r="5441" spans="1:4">
      <c r="A5441">
        <v>5439</v>
      </c>
      <c r="B5441">
        <v>14.901369863013699</v>
      </c>
      <c r="C5441" s="91">
        <v>2.7919560192275223E-2</v>
      </c>
      <c r="D5441">
        <v>0.659654086422098</v>
      </c>
    </row>
    <row r="5442" spans="1:4">
      <c r="A5442">
        <v>5440</v>
      </c>
      <c r="B5442">
        <v>14.904109589041095</v>
      </c>
      <c r="C5442" s="91">
        <v>2.7919663469286732E-2</v>
      </c>
      <c r="D5442">
        <v>0.65960261483193405</v>
      </c>
    </row>
    <row r="5443" spans="1:4">
      <c r="A5443">
        <v>5441</v>
      </c>
      <c r="B5443">
        <v>14.906849315068493</v>
      </c>
      <c r="C5443" s="91">
        <v>2.7919766746298241E-2</v>
      </c>
      <c r="D5443">
        <v>0.65955114688476235</v>
      </c>
    </row>
    <row r="5444" spans="1:4">
      <c r="A5444">
        <v>5442</v>
      </c>
      <c r="B5444">
        <v>14.90958904109589</v>
      </c>
      <c r="C5444" s="91">
        <v>2.7919870023309749E-2</v>
      </c>
      <c r="D5444">
        <v>0.65949968258035685</v>
      </c>
    </row>
    <row r="5445" spans="1:4">
      <c r="A5445">
        <v>5443</v>
      </c>
      <c r="B5445">
        <v>14.912328767123288</v>
      </c>
      <c r="C5445" s="91">
        <v>2.7919973300321262E-2</v>
      </c>
      <c r="D5445">
        <v>0.65944822191849151</v>
      </c>
    </row>
    <row r="5446" spans="1:4">
      <c r="A5446">
        <v>5444</v>
      </c>
      <c r="B5446">
        <v>14.915068493150685</v>
      </c>
      <c r="C5446" s="91">
        <v>2.792007657733277E-2</v>
      </c>
      <c r="D5446">
        <v>0.65939676489894028</v>
      </c>
    </row>
    <row r="5447" spans="1:4">
      <c r="A5447">
        <v>5445</v>
      </c>
      <c r="B5447">
        <v>14.917808219178083</v>
      </c>
      <c r="C5447" s="91">
        <v>2.7920179854344279E-2</v>
      </c>
      <c r="D5447">
        <v>0.65934531152147735</v>
      </c>
    </row>
    <row r="5448" spans="1:4">
      <c r="A5448">
        <v>5446</v>
      </c>
      <c r="B5448">
        <v>14.920547945205479</v>
      </c>
      <c r="C5448" s="91">
        <v>2.7920283131355788E-2</v>
      </c>
      <c r="D5448">
        <v>0.65929386178587679</v>
      </c>
    </row>
    <row r="5449" spans="1:4">
      <c r="A5449">
        <v>5447</v>
      </c>
      <c r="B5449">
        <v>14.923287671232877</v>
      </c>
      <c r="C5449" s="91">
        <v>2.7920386408367297E-2</v>
      </c>
      <c r="D5449">
        <v>0.65924241569191233</v>
      </c>
    </row>
    <row r="5450" spans="1:4">
      <c r="A5450">
        <v>5448</v>
      </c>
      <c r="B5450">
        <v>14.926027397260274</v>
      </c>
      <c r="C5450" s="91">
        <v>2.7920489685378806E-2</v>
      </c>
      <c r="D5450">
        <v>0.65919097323935838</v>
      </c>
    </row>
    <row r="5451" spans="1:4">
      <c r="A5451">
        <v>5449</v>
      </c>
      <c r="B5451">
        <v>14.92876712328767</v>
      </c>
      <c r="C5451" s="91">
        <v>2.7920592962390318E-2</v>
      </c>
      <c r="D5451">
        <v>0.65913953442798878</v>
      </c>
    </row>
    <row r="5452" spans="1:4">
      <c r="A5452">
        <v>5450</v>
      </c>
      <c r="B5452">
        <v>14.931506849315069</v>
      </c>
      <c r="C5452" s="91">
        <v>2.7920696239401827E-2</v>
      </c>
      <c r="D5452">
        <v>0.65908809925757772</v>
      </c>
    </row>
    <row r="5453" spans="1:4">
      <c r="A5453">
        <v>5451</v>
      </c>
      <c r="B5453">
        <v>14.934246575342465</v>
      </c>
      <c r="C5453" s="91">
        <v>2.7920799516413335E-2</v>
      </c>
      <c r="D5453">
        <v>0.65903666772789937</v>
      </c>
    </row>
    <row r="5454" spans="1:4">
      <c r="A5454">
        <v>5452</v>
      </c>
      <c r="B5454">
        <v>14.936986301369863</v>
      </c>
      <c r="C5454" s="91">
        <v>2.7920902793424844E-2</v>
      </c>
      <c r="D5454">
        <v>0.65898523983872759</v>
      </c>
    </row>
    <row r="5455" spans="1:4">
      <c r="A5455">
        <v>5453</v>
      </c>
      <c r="B5455">
        <v>14.93972602739726</v>
      </c>
      <c r="C5455" s="91">
        <v>2.7921006070436353E-2</v>
      </c>
      <c r="D5455">
        <v>0.65893381558983677</v>
      </c>
    </row>
    <row r="5456" spans="1:4">
      <c r="A5456">
        <v>5454</v>
      </c>
      <c r="B5456">
        <v>14.942465753424658</v>
      </c>
      <c r="C5456" s="91">
        <v>2.7921109347447865E-2</v>
      </c>
      <c r="D5456">
        <v>0.65888239498100087</v>
      </c>
    </row>
    <row r="5457" spans="1:4">
      <c r="A5457">
        <v>5455</v>
      </c>
      <c r="B5457">
        <v>14.945205479452055</v>
      </c>
      <c r="C5457" s="91">
        <v>2.7921212624459374E-2</v>
      </c>
      <c r="D5457">
        <v>0.65883097801199408</v>
      </c>
    </row>
    <row r="5458" spans="1:4">
      <c r="A5458">
        <v>5456</v>
      </c>
      <c r="B5458">
        <v>14.947945205479453</v>
      </c>
      <c r="C5458" s="91">
        <v>2.7921315901470883E-2</v>
      </c>
      <c r="D5458">
        <v>0.65877956468259058</v>
      </c>
    </row>
    <row r="5459" spans="1:4">
      <c r="A5459">
        <v>5457</v>
      </c>
      <c r="B5459">
        <v>14.950684931506849</v>
      </c>
      <c r="C5459" s="91">
        <v>2.7921419178482391E-2</v>
      </c>
      <c r="D5459">
        <v>0.65872815499256443</v>
      </c>
    </row>
    <row r="5460" spans="1:4">
      <c r="A5460">
        <v>5458</v>
      </c>
      <c r="B5460">
        <v>14.953424657534246</v>
      </c>
      <c r="C5460" s="91">
        <v>2.79215224554939E-2</v>
      </c>
      <c r="D5460">
        <v>0.65867674894168993</v>
      </c>
    </row>
    <row r="5461" spans="1:4">
      <c r="A5461">
        <v>5459</v>
      </c>
      <c r="B5461">
        <v>14.956164383561644</v>
      </c>
      <c r="C5461" s="91">
        <v>2.7921625732505409E-2</v>
      </c>
      <c r="D5461">
        <v>0.65862534652974125</v>
      </c>
    </row>
    <row r="5462" spans="1:4">
      <c r="A5462">
        <v>5460</v>
      </c>
      <c r="B5462">
        <v>14.95890410958904</v>
      </c>
      <c r="C5462" s="91">
        <v>2.7921729009516921E-2</v>
      </c>
      <c r="D5462">
        <v>0.65857394775649247</v>
      </c>
    </row>
    <row r="5463" spans="1:4">
      <c r="A5463">
        <v>5461</v>
      </c>
      <c r="B5463">
        <v>14.961643835616439</v>
      </c>
      <c r="C5463" s="91">
        <v>2.792183228652843E-2</v>
      </c>
      <c r="D5463">
        <v>0.65852255262171788</v>
      </c>
    </row>
    <row r="5464" spans="1:4">
      <c r="A5464">
        <v>5462</v>
      </c>
      <c r="B5464">
        <v>14.964383561643835</v>
      </c>
      <c r="C5464" s="91">
        <v>2.7921935563539939E-2</v>
      </c>
      <c r="D5464">
        <v>0.65847116112519177</v>
      </c>
    </row>
    <row r="5465" spans="1:4">
      <c r="A5465">
        <v>5463</v>
      </c>
      <c r="B5465">
        <v>14.967123287671233</v>
      </c>
      <c r="C5465" s="91">
        <v>2.7922038840551448E-2</v>
      </c>
      <c r="D5465">
        <v>0.65841977326668821</v>
      </c>
    </row>
    <row r="5466" spans="1:4">
      <c r="A5466">
        <v>5464</v>
      </c>
      <c r="B5466">
        <v>14.96986301369863</v>
      </c>
      <c r="C5466" s="91">
        <v>2.7922142117562956E-2</v>
      </c>
      <c r="D5466">
        <v>0.65836838904598161</v>
      </c>
    </row>
    <row r="5467" spans="1:4">
      <c r="A5467">
        <v>5465</v>
      </c>
      <c r="B5467">
        <v>14.972602739726028</v>
      </c>
      <c r="C5467" s="91">
        <v>2.7922245394574469E-2</v>
      </c>
      <c r="D5467">
        <v>0.65831700846284602</v>
      </c>
    </row>
    <row r="5468" spans="1:4">
      <c r="A5468">
        <v>5466</v>
      </c>
      <c r="B5468">
        <v>14.975342465753425</v>
      </c>
      <c r="C5468" s="91">
        <v>2.7922348671585977E-2</v>
      </c>
      <c r="D5468">
        <v>0.65826563151705597</v>
      </c>
    </row>
    <row r="5469" spans="1:4">
      <c r="A5469">
        <v>5467</v>
      </c>
      <c r="B5469">
        <v>14.978082191780821</v>
      </c>
      <c r="C5469" s="91">
        <v>2.7922451948597486E-2</v>
      </c>
      <c r="D5469">
        <v>0.65821425820838564</v>
      </c>
    </row>
    <row r="5470" spans="1:4">
      <c r="A5470">
        <v>5468</v>
      </c>
      <c r="B5470">
        <v>14.980821917808219</v>
      </c>
      <c r="C5470" s="91">
        <v>2.7922555225608995E-2</v>
      </c>
      <c r="D5470">
        <v>0.6581628885366092</v>
      </c>
    </row>
    <row r="5471" spans="1:4">
      <c r="A5471">
        <v>5469</v>
      </c>
      <c r="B5471">
        <v>14.983561643835616</v>
      </c>
      <c r="C5471" s="91">
        <v>2.7922658502620504E-2</v>
      </c>
      <c r="D5471">
        <v>0.65811152250150096</v>
      </c>
    </row>
    <row r="5472" spans="1:4">
      <c r="A5472">
        <v>5470</v>
      </c>
      <c r="B5472">
        <v>14.986301369863014</v>
      </c>
      <c r="C5472" s="91">
        <v>2.7922761779632013E-2</v>
      </c>
      <c r="D5472">
        <v>0.65806016010283541</v>
      </c>
    </row>
    <row r="5473" spans="1:4">
      <c r="A5473">
        <v>5471</v>
      </c>
      <c r="B5473">
        <v>14.989041095890411</v>
      </c>
      <c r="C5473" s="91">
        <v>2.7922865056643525E-2</v>
      </c>
      <c r="D5473">
        <v>0.65800880134038675</v>
      </c>
    </row>
    <row r="5474" spans="1:4">
      <c r="A5474">
        <v>5472</v>
      </c>
      <c r="B5474">
        <v>14.991780821917809</v>
      </c>
      <c r="C5474" s="91">
        <v>2.7922968333655034E-2</v>
      </c>
      <c r="D5474">
        <v>0.65795744621392926</v>
      </c>
    </row>
    <row r="5475" spans="1:4">
      <c r="A5475">
        <v>5473</v>
      </c>
      <c r="B5475">
        <v>14.994520547945205</v>
      </c>
      <c r="C5475" s="91">
        <v>2.7923071610666542E-2</v>
      </c>
      <c r="D5475">
        <v>0.65790609472323747</v>
      </c>
    </row>
    <row r="5476" spans="1:4">
      <c r="A5476">
        <v>5474</v>
      </c>
      <c r="B5476">
        <v>14.997260273972604</v>
      </c>
      <c r="C5476" s="91">
        <v>2.7923174887678051E-2</v>
      </c>
      <c r="D5476">
        <v>0.65785474686808554</v>
      </c>
    </row>
    <row r="5477" spans="1:4">
      <c r="A5477">
        <v>5475</v>
      </c>
      <c r="B5477">
        <v>15</v>
      </c>
      <c r="C5477" s="91">
        <v>2.792327816468956E-2</v>
      </c>
      <c r="D5477">
        <v>0.65780340264824788</v>
      </c>
    </row>
    <row r="5478" spans="1:4">
      <c r="A5478">
        <v>5476</v>
      </c>
      <c r="B5478">
        <v>15.002739726027396</v>
      </c>
      <c r="C5478" s="91">
        <v>2.7923381441701069E-2</v>
      </c>
      <c r="D5478">
        <v>0.65775206206349912</v>
      </c>
    </row>
    <row r="5479" spans="1:4">
      <c r="A5479">
        <v>5477</v>
      </c>
      <c r="B5479">
        <v>15.005479452054795</v>
      </c>
      <c r="C5479" s="91">
        <v>2.7923484718712581E-2</v>
      </c>
      <c r="D5479">
        <v>0.65770072511361322</v>
      </c>
    </row>
    <row r="5480" spans="1:4">
      <c r="A5480">
        <v>5478</v>
      </c>
      <c r="B5480">
        <v>15.008219178082191</v>
      </c>
      <c r="C5480" s="91">
        <v>2.792358799572409E-2</v>
      </c>
      <c r="D5480">
        <v>0.6576493917983649</v>
      </c>
    </row>
    <row r="5481" spans="1:4">
      <c r="A5481">
        <v>5479</v>
      </c>
      <c r="B5481">
        <v>15.010958904109589</v>
      </c>
      <c r="C5481" s="91">
        <v>2.7923691272735598E-2</v>
      </c>
      <c r="D5481">
        <v>0.65759806211752847</v>
      </c>
    </row>
    <row r="5482" spans="1:4">
      <c r="A5482">
        <v>5480</v>
      </c>
      <c r="B5482">
        <v>15.013698630136986</v>
      </c>
      <c r="C5482" s="91">
        <v>2.7923291146037092E-2</v>
      </c>
      <c r="D5482">
        <v>0.65755170579605915</v>
      </c>
    </row>
    <row r="5483" spans="1:4">
      <c r="A5483">
        <v>5481</v>
      </c>
      <c r="B5483">
        <v>15.016438356164384</v>
      </c>
      <c r="C5483" s="91">
        <v>2.7922891019338588E-2</v>
      </c>
      <c r="D5483">
        <v>0.65750535418396849</v>
      </c>
    </row>
    <row r="5484" spans="1:4">
      <c r="A5484">
        <v>5482</v>
      </c>
      <c r="B5484">
        <v>15.019178082191781</v>
      </c>
      <c r="C5484" s="91">
        <v>2.7922490892640081E-2</v>
      </c>
      <c r="D5484">
        <v>0.65745900728072137</v>
      </c>
    </row>
    <row r="5485" spans="1:4">
      <c r="A5485">
        <v>5483</v>
      </c>
      <c r="B5485">
        <v>15.021917808219179</v>
      </c>
      <c r="C5485" s="91">
        <v>2.7922090765941578E-2</v>
      </c>
      <c r="D5485">
        <v>0.65741266508578255</v>
      </c>
    </row>
    <row r="5486" spans="1:4">
      <c r="A5486">
        <v>5484</v>
      </c>
      <c r="B5486">
        <v>15.024657534246575</v>
      </c>
      <c r="C5486" s="91">
        <v>2.7921690639243071E-2</v>
      </c>
      <c r="D5486">
        <v>0.65736632759861691</v>
      </c>
    </row>
    <row r="5487" spans="1:4">
      <c r="A5487">
        <v>5485</v>
      </c>
      <c r="B5487">
        <v>15.027397260273972</v>
      </c>
      <c r="C5487" s="91">
        <v>2.7921290512544567E-2</v>
      </c>
      <c r="D5487">
        <v>0.65731999481868952</v>
      </c>
    </row>
    <row r="5488" spans="1:4">
      <c r="A5488">
        <v>5486</v>
      </c>
      <c r="B5488">
        <v>15.03013698630137</v>
      </c>
      <c r="C5488" s="91">
        <v>2.792089038584606E-2</v>
      </c>
      <c r="D5488">
        <v>0.6572736667454655</v>
      </c>
    </row>
    <row r="5489" spans="1:4">
      <c r="A5489">
        <v>5487</v>
      </c>
      <c r="B5489">
        <v>15.032876712328767</v>
      </c>
      <c r="C5489" s="91">
        <v>2.7920490259147553E-2</v>
      </c>
      <c r="D5489">
        <v>0.65722734337840993</v>
      </c>
    </row>
    <row r="5490" spans="1:4">
      <c r="A5490">
        <v>5488</v>
      </c>
      <c r="B5490">
        <v>15.035616438356165</v>
      </c>
      <c r="C5490" s="91">
        <v>2.792009013244905E-2</v>
      </c>
      <c r="D5490">
        <v>0.65718102471698792</v>
      </c>
    </row>
    <row r="5491" spans="1:4">
      <c r="A5491">
        <v>5489</v>
      </c>
      <c r="B5491">
        <v>15.038356164383561</v>
      </c>
      <c r="C5491" s="91">
        <v>2.7919690005750543E-2</v>
      </c>
      <c r="D5491">
        <v>0.65713471076066488</v>
      </c>
    </row>
    <row r="5492" spans="1:4">
      <c r="A5492">
        <v>5490</v>
      </c>
      <c r="B5492">
        <v>15.04109589041096</v>
      </c>
      <c r="C5492" s="91">
        <v>2.7919289879052039E-2</v>
      </c>
      <c r="D5492">
        <v>0.65708840150890602</v>
      </c>
    </row>
    <row r="5493" spans="1:4">
      <c r="A5493">
        <v>5491</v>
      </c>
      <c r="B5493">
        <v>15.043835616438356</v>
      </c>
      <c r="C5493" s="91">
        <v>2.7918889752353532E-2</v>
      </c>
      <c r="D5493">
        <v>0.65704209696117688</v>
      </c>
    </row>
    <row r="5494" spans="1:4">
      <c r="A5494">
        <v>5492</v>
      </c>
      <c r="B5494">
        <v>15.046575342465754</v>
      </c>
      <c r="C5494" s="91">
        <v>2.7918489625655029E-2</v>
      </c>
      <c r="D5494">
        <v>0.65699579711694267</v>
      </c>
    </row>
    <row r="5495" spans="1:4">
      <c r="A5495">
        <v>5493</v>
      </c>
      <c r="B5495">
        <v>15.049315068493151</v>
      </c>
      <c r="C5495" s="91">
        <v>2.7918089498956522E-2</v>
      </c>
      <c r="D5495">
        <v>0.65694950197566937</v>
      </c>
    </row>
    <row r="5496" spans="1:4">
      <c r="A5496">
        <v>5494</v>
      </c>
      <c r="B5496">
        <v>15.052054794520547</v>
      </c>
      <c r="C5496" s="91">
        <v>2.7917689372258015E-2</v>
      </c>
      <c r="D5496">
        <v>0.65690321153682218</v>
      </c>
    </row>
    <row r="5497" spans="1:4">
      <c r="A5497">
        <v>5495</v>
      </c>
      <c r="B5497">
        <v>15.054794520547945</v>
      </c>
      <c r="C5497" s="91">
        <v>2.7917289245559512E-2</v>
      </c>
      <c r="D5497">
        <v>0.65685692579986699</v>
      </c>
    </row>
    <row r="5498" spans="1:4">
      <c r="A5498">
        <v>5496</v>
      </c>
      <c r="B5498">
        <v>15.057534246575342</v>
      </c>
      <c r="C5498" s="91">
        <v>2.7916889118861005E-2</v>
      </c>
      <c r="D5498">
        <v>0.65681064476426965</v>
      </c>
    </row>
    <row r="5499" spans="1:4">
      <c r="A5499">
        <v>5497</v>
      </c>
      <c r="B5499">
        <v>15.06027397260274</v>
      </c>
      <c r="C5499" s="91">
        <v>2.7916488992162501E-2</v>
      </c>
      <c r="D5499">
        <v>0.65676436842949559</v>
      </c>
    </row>
    <row r="5500" spans="1:4">
      <c r="A5500">
        <v>5498</v>
      </c>
      <c r="B5500">
        <v>15.063013698630137</v>
      </c>
      <c r="C5500" s="91">
        <v>2.7916088865463994E-2</v>
      </c>
      <c r="D5500">
        <v>0.65671809679501103</v>
      </c>
    </row>
    <row r="5501" spans="1:4">
      <c r="A5501">
        <v>5499</v>
      </c>
      <c r="B5501">
        <v>15.065753424657535</v>
      </c>
      <c r="C5501" s="91">
        <v>2.7915688738765487E-2</v>
      </c>
      <c r="D5501">
        <v>0.65667182986028194</v>
      </c>
    </row>
    <row r="5502" spans="1:4">
      <c r="A5502">
        <v>5500</v>
      </c>
      <c r="B5502">
        <v>15.068493150684931</v>
      </c>
      <c r="C5502" s="91">
        <v>2.7915288612066984E-2</v>
      </c>
      <c r="D5502">
        <v>0.65662556762477409</v>
      </c>
    </row>
    <row r="5503" spans="1:4">
      <c r="A5503">
        <v>5501</v>
      </c>
      <c r="B5503">
        <v>15.07123287671233</v>
      </c>
      <c r="C5503" s="91">
        <v>2.7914888485368477E-2</v>
      </c>
      <c r="D5503">
        <v>0.65657931008795378</v>
      </c>
    </row>
    <row r="5504" spans="1:4">
      <c r="A5504">
        <v>5502</v>
      </c>
      <c r="B5504">
        <v>15.073972602739726</v>
      </c>
      <c r="C5504" s="91">
        <v>2.7914488358669973E-2</v>
      </c>
      <c r="D5504">
        <v>0.65653305724928712</v>
      </c>
    </row>
    <row r="5505" spans="1:4">
      <c r="A5505">
        <v>5503</v>
      </c>
      <c r="B5505">
        <v>15.076712328767123</v>
      </c>
      <c r="C5505" s="91">
        <v>2.7914088231971466E-2</v>
      </c>
      <c r="D5505">
        <v>0.65648680910824031</v>
      </c>
    </row>
    <row r="5506" spans="1:4">
      <c r="A5506">
        <v>5504</v>
      </c>
      <c r="B5506">
        <v>15.079452054794521</v>
      </c>
      <c r="C5506" s="91">
        <v>2.7913688105272963E-2</v>
      </c>
      <c r="D5506">
        <v>0.65644056566427966</v>
      </c>
    </row>
    <row r="5507" spans="1:4">
      <c r="A5507">
        <v>5505</v>
      </c>
      <c r="B5507">
        <v>15.082191780821917</v>
      </c>
      <c r="C5507" s="91">
        <v>2.7913287978574456E-2</v>
      </c>
      <c r="D5507">
        <v>0.6563943269168715</v>
      </c>
    </row>
    <row r="5508" spans="1:4">
      <c r="A5508">
        <v>5506</v>
      </c>
      <c r="B5508">
        <v>15.084931506849315</v>
      </c>
      <c r="C5508" s="91">
        <v>2.7912887851875949E-2</v>
      </c>
      <c r="D5508">
        <v>0.65634809286548235</v>
      </c>
    </row>
    <row r="5509" spans="1:4">
      <c r="A5509">
        <v>5507</v>
      </c>
      <c r="B5509">
        <v>15.087671232876712</v>
      </c>
      <c r="C5509" s="91">
        <v>2.7912487725177446E-2</v>
      </c>
      <c r="D5509">
        <v>0.65630186350957864</v>
      </c>
    </row>
    <row r="5510" spans="1:4">
      <c r="A5510">
        <v>5508</v>
      </c>
      <c r="B5510">
        <v>15.09041095890411</v>
      </c>
      <c r="C5510" s="91">
        <v>2.7912087598478939E-2</v>
      </c>
      <c r="D5510">
        <v>0.65625563884862692</v>
      </c>
    </row>
    <row r="5511" spans="1:4">
      <c r="A5511">
        <v>5509</v>
      </c>
      <c r="B5511">
        <v>15.093150684931507</v>
      </c>
      <c r="C5511" s="91">
        <v>2.7911687471780435E-2</v>
      </c>
      <c r="D5511">
        <v>0.65620941888209394</v>
      </c>
    </row>
    <row r="5512" spans="1:4">
      <c r="A5512">
        <v>5510</v>
      </c>
      <c r="B5512">
        <v>15.095890410958905</v>
      </c>
      <c r="C5512" s="91">
        <v>2.7911287345081928E-2</v>
      </c>
      <c r="D5512">
        <v>0.65616320360944635</v>
      </c>
    </row>
    <row r="5513" spans="1:4">
      <c r="A5513">
        <v>5511</v>
      </c>
      <c r="B5513">
        <v>15.098630136986301</v>
      </c>
      <c r="C5513" s="91">
        <v>2.7910887218383425E-2</v>
      </c>
      <c r="D5513">
        <v>0.65611699303015081</v>
      </c>
    </row>
    <row r="5514" spans="1:4">
      <c r="A5514">
        <v>5512</v>
      </c>
      <c r="B5514">
        <v>15.101369863013698</v>
      </c>
      <c r="C5514" s="91">
        <v>2.7910487091684918E-2</v>
      </c>
      <c r="D5514">
        <v>0.65607078714367451</v>
      </c>
    </row>
    <row r="5515" spans="1:4">
      <c r="A5515">
        <v>5513</v>
      </c>
      <c r="B5515">
        <v>15.104109589041096</v>
      </c>
      <c r="C5515" s="91">
        <v>2.7910086964986411E-2</v>
      </c>
      <c r="D5515">
        <v>0.65602458594948387</v>
      </c>
    </row>
    <row r="5516" spans="1:4">
      <c r="A5516">
        <v>5514</v>
      </c>
      <c r="B5516">
        <v>15.106849315068493</v>
      </c>
      <c r="C5516" s="91">
        <v>2.7909686838287907E-2</v>
      </c>
      <c r="D5516">
        <v>0.65597838944704623</v>
      </c>
    </row>
    <row r="5517" spans="1:4">
      <c r="A5517">
        <v>5515</v>
      </c>
      <c r="B5517">
        <v>15.109589041095891</v>
      </c>
      <c r="C5517" s="91">
        <v>2.79092867115894E-2</v>
      </c>
      <c r="D5517">
        <v>0.65593219763582855</v>
      </c>
    </row>
    <row r="5518" spans="1:4">
      <c r="A5518">
        <v>5516</v>
      </c>
      <c r="B5518">
        <v>15.112328767123287</v>
      </c>
      <c r="C5518" s="91">
        <v>2.7908886584890897E-2</v>
      </c>
      <c r="D5518">
        <v>0.65588601051529793</v>
      </c>
    </row>
    <row r="5519" spans="1:4">
      <c r="A5519">
        <v>5517</v>
      </c>
      <c r="B5519">
        <v>15.115068493150686</v>
      </c>
      <c r="C5519" s="91">
        <v>2.790848645819239E-2</v>
      </c>
      <c r="D5519">
        <v>0.65583982808492158</v>
      </c>
    </row>
    <row r="5520" spans="1:4">
      <c r="A5520">
        <v>5518</v>
      </c>
      <c r="B5520">
        <v>15.117808219178082</v>
      </c>
      <c r="C5520" s="91">
        <v>2.7908086331493887E-2</v>
      </c>
      <c r="D5520">
        <v>0.6557936503441667</v>
      </c>
    </row>
    <row r="5521" spans="1:4">
      <c r="A5521">
        <v>5519</v>
      </c>
      <c r="B5521">
        <v>15.12054794520548</v>
      </c>
      <c r="C5521" s="91">
        <v>2.790768620479538E-2</v>
      </c>
      <c r="D5521">
        <v>0.6557474772925006</v>
      </c>
    </row>
    <row r="5522" spans="1:4">
      <c r="A5522">
        <v>5520</v>
      </c>
      <c r="B5522">
        <v>15.123287671232877</v>
      </c>
      <c r="C5522" s="91">
        <v>2.7907286078096873E-2</v>
      </c>
      <c r="D5522">
        <v>0.65570130892939082</v>
      </c>
    </row>
    <row r="5523" spans="1:4">
      <c r="A5523">
        <v>5521</v>
      </c>
      <c r="B5523">
        <v>15.126027397260273</v>
      </c>
      <c r="C5523" s="91">
        <v>2.7906885951398369E-2</v>
      </c>
      <c r="D5523">
        <v>0.65565514525430479</v>
      </c>
    </row>
    <row r="5524" spans="1:4">
      <c r="A5524">
        <v>5522</v>
      </c>
      <c r="B5524">
        <v>15.128767123287671</v>
      </c>
      <c r="C5524" s="91">
        <v>2.7906485824699862E-2</v>
      </c>
      <c r="D5524">
        <v>0.65560898626670983</v>
      </c>
    </row>
    <row r="5525" spans="1:4">
      <c r="A5525">
        <v>5523</v>
      </c>
      <c r="B5525">
        <v>15.131506849315068</v>
      </c>
      <c r="C5525" s="91">
        <v>2.7906085698001359E-2</v>
      </c>
      <c r="D5525">
        <v>0.65556283196607368</v>
      </c>
    </row>
    <row r="5526" spans="1:4">
      <c r="A5526">
        <v>5524</v>
      </c>
      <c r="B5526">
        <v>15.134246575342466</v>
      </c>
      <c r="C5526" s="91">
        <v>2.7905685571302852E-2</v>
      </c>
      <c r="D5526">
        <v>0.65551668235186411</v>
      </c>
    </row>
    <row r="5527" spans="1:4">
      <c r="A5527">
        <v>5525</v>
      </c>
      <c r="B5527">
        <v>15.136986301369863</v>
      </c>
      <c r="C5527" s="91">
        <v>2.7905285444604348E-2</v>
      </c>
      <c r="D5527">
        <v>0.65547053742354866</v>
      </c>
    </row>
    <row r="5528" spans="1:4">
      <c r="A5528">
        <v>5526</v>
      </c>
      <c r="B5528">
        <v>15.139726027397261</v>
      </c>
      <c r="C5528" s="91">
        <v>2.7904885317905841E-2</v>
      </c>
      <c r="D5528">
        <v>0.6554243971805952</v>
      </c>
    </row>
    <row r="5529" spans="1:4">
      <c r="A5529">
        <v>5527</v>
      </c>
      <c r="B5529">
        <v>15.142465753424657</v>
      </c>
      <c r="C5529" s="91">
        <v>2.7904485191207334E-2</v>
      </c>
      <c r="D5529">
        <v>0.6553782616224717</v>
      </c>
    </row>
    <row r="5530" spans="1:4">
      <c r="A5530">
        <v>5528</v>
      </c>
      <c r="B5530">
        <v>15.145205479452056</v>
      </c>
      <c r="C5530" s="91">
        <v>2.7904085064508831E-2</v>
      </c>
      <c r="D5530">
        <v>0.65533213074864594</v>
      </c>
    </row>
    <row r="5531" spans="1:4">
      <c r="A5531">
        <v>5529</v>
      </c>
      <c r="B5531">
        <v>15.147945205479452</v>
      </c>
      <c r="C5531" s="91">
        <v>2.7903684937810324E-2</v>
      </c>
      <c r="D5531">
        <v>0.6552860045585861</v>
      </c>
    </row>
    <row r="5532" spans="1:4">
      <c r="A5532">
        <v>5530</v>
      </c>
      <c r="B5532">
        <v>15.150684931506849</v>
      </c>
      <c r="C5532" s="91">
        <v>2.790328481111182E-2</v>
      </c>
      <c r="D5532">
        <v>0.65523988305176006</v>
      </c>
    </row>
    <row r="5533" spans="1:4">
      <c r="A5533">
        <v>5531</v>
      </c>
      <c r="B5533">
        <v>15.153424657534247</v>
      </c>
      <c r="C5533" s="91">
        <v>2.7902884684413314E-2</v>
      </c>
      <c r="D5533">
        <v>0.65519376622763603</v>
      </c>
    </row>
    <row r="5534" spans="1:4">
      <c r="A5534">
        <v>5532</v>
      </c>
      <c r="B5534">
        <v>15.156164383561643</v>
      </c>
      <c r="C5534" s="91">
        <v>2.7902484557714807E-2</v>
      </c>
      <c r="D5534">
        <v>0.65514765408568243</v>
      </c>
    </row>
    <row r="5535" spans="1:4">
      <c r="A5535">
        <v>5533</v>
      </c>
      <c r="B5535">
        <v>15.158904109589042</v>
      </c>
      <c r="C5535" s="91">
        <v>2.7902084431016303E-2</v>
      </c>
      <c r="D5535">
        <v>0.65510154662536713</v>
      </c>
    </row>
    <row r="5536" spans="1:4">
      <c r="A5536">
        <v>5534</v>
      </c>
      <c r="B5536">
        <v>15.161643835616438</v>
      </c>
      <c r="C5536" s="91">
        <v>2.7901684304317796E-2</v>
      </c>
      <c r="D5536">
        <v>0.65505544384615888</v>
      </c>
    </row>
    <row r="5537" spans="1:4">
      <c r="A5537">
        <v>5535</v>
      </c>
      <c r="B5537">
        <v>15.164383561643836</v>
      </c>
      <c r="C5537" s="91">
        <v>2.7901284177619293E-2</v>
      </c>
      <c r="D5537">
        <v>0.65500934574752578</v>
      </c>
    </row>
    <row r="5538" spans="1:4">
      <c r="A5538">
        <v>5536</v>
      </c>
      <c r="B5538">
        <v>15.167123287671233</v>
      </c>
      <c r="C5538" s="91">
        <v>2.7900884050920786E-2</v>
      </c>
      <c r="D5538">
        <v>0.6549632523289366</v>
      </c>
    </row>
    <row r="5539" spans="1:4">
      <c r="A5539">
        <v>5537</v>
      </c>
      <c r="B5539">
        <v>15.169863013698631</v>
      </c>
      <c r="C5539" s="91">
        <v>2.7900483924222282E-2</v>
      </c>
      <c r="D5539">
        <v>0.65491716358985963</v>
      </c>
    </row>
    <row r="5540" spans="1:4">
      <c r="A5540">
        <v>5538</v>
      </c>
      <c r="B5540">
        <v>15.172602739726027</v>
      </c>
      <c r="C5540" s="91">
        <v>2.7900083797523775E-2</v>
      </c>
      <c r="D5540">
        <v>0.65487107952976376</v>
      </c>
    </row>
    <row r="5541" spans="1:4">
      <c r="A5541">
        <v>5539</v>
      </c>
      <c r="B5541">
        <v>15.175342465753424</v>
      </c>
      <c r="C5541" s="91">
        <v>2.7899683670825268E-2</v>
      </c>
      <c r="D5541">
        <v>0.6548250001481174</v>
      </c>
    </row>
    <row r="5542" spans="1:4">
      <c r="A5542">
        <v>5540</v>
      </c>
      <c r="B5542">
        <v>15.178082191780822</v>
      </c>
      <c r="C5542" s="91">
        <v>2.7899283544126765E-2</v>
      </c>
      <c r="D5542">
        <v>0.65477892544438954</v>
      </c>
    </row>
    <row r="5543" spans="1:4">
      <c r="A5543">
        <v>5541</v>
      </c>
      <c r="B5543">
        <v>15.180821917808219</v>
      </c>
      <c r="C5543" s="91">
        <v>2.7898883417428258E-2</v>
      </c>
      <c r="D5543">
        <v>0.65473285541804882</v>
      </c>
    </row>
    <row r="5544" spans="1:4">
      <c r="A5544">
        <v>5542</v>
      </c>
      <c r="B5544">
        <v>15.183561643835617</v>
      </c>
      <c r="C5544" s="91">
        <v>2.7898483290729754E-2</v>
      </c>
      <c r="D5544">
        <v>0.65468679006856423</v>
      </c>
    </row>
    <row r="5545" spans="1:4">
      <c r="A5545">
        <v>5543</v>
      </c>
      <c r="B5545">
        <v>15.186301369863013</v>
      </c>
      <c r="C5545" s="91">
        <v>2.7898083164031248E-2</v>
      </c>
      <c r="D5545">
        <v>0.65464072939540463</v>
      </c>
    </row>
    <row r="5546" spans="1:4">
      <c r="A5546">
        <v>5544</v>
      </c>
      <c r="B5546">
        <v>15.189041095890412</v>
      </c>
      <c r="C5546" s="91">
        <v>2.7897683037332744E-2</v>
      </c>
      <c r="D5546">
        <v>0.65459467339803923</v>
      </c>
    </row>
    <row r="5547" spans="1:4">
      <c r="A5547">
        <v>5545</v>
      </c>
      <c r="B5547">
        <v>15.191780821917808</v>
      </c>
      <c r="C5547" s="91">
        <v>2.7897282910634237E-2</v>
      </c>
      <c r="D5547">
        <v>0.654548622075937</v>
      </c>
    </row>
    <row r="5548" spans="1:4">
      <c r="A5548">
        <v>5546</v>
      </c>
      <c r="B5548">
        <v>15.194520547945206</v>
      </c>
      <c r="C5548" s="91">
        <v>2.789688278393573E-2</v>
      </c>
      <c r="D5548">
        <v>0.65450257542856716</v>
      </c>
    </row>
    <row r="5549" spans="1:4">
      <c r="A5549">
        <v>5547</v>
      </c>
      <c r="B5549">
        <v>15.197260273972603</v>
      </c>
      <c r="C5549" s="91">
        <v>2.7896482657237227E-2</v>
      </c>
      <c r="D5549">
        <v>0.65445653345539889</v>
      </c>
    </row>
    <row r="5550" spans="1:4">
      <c r="A5550">
        <v>5548</v>
      </c>
      <c r="B5550">
        <v>15.2</v>
      </c>
      <c r="C5550" s="91">
        <v>2.789608253053872E-2</v>
      </c>
      <c r="D5550">
        <v>0.65441049615590163</v>
      </c>
    </row>
    <row r="5551" spans="1:4">
      <c r="A5551">
        <v>5549</v>
      </c>
      <c r="B5551">
        <v>15.202739726027398</v>
      </c>
      <c r="C5551" s="91">
        <v>2.7895682403840216E-2</v>
      </c>
      <c r="D5551">
        <v>0.65436446352954447</v>
      </c>
    </row>
    <row r="5552" spans="1:4">
      <c r="A5552">
        <v>5550</v>
      </c>
      <c r="B5552">
        <v>15.205479452054794</v>
      </c>
      <c r="C5552" s="91">
        <v>2.7895282277141709E-2</v>
      </c>
      <c r="D5552">
        <v>0.65431843557579716</v>
      </c>
    </row>
    <row r="5553" spans="1:4">
      <c r="A5553">
        <v>5551</v>
      </c>
      <c r="B5553">
        <v>15.208219178082192</v>
      </c>
      <c r="C5553" s="91">
        <v>2.7894882150443206E-2</v>
      </c>
      <c r="D5553">
        <v>0.65427241229412891</v>
      </c>
    </row>
    <row r="5554" spans="1:4">
      <c r="A5554">
        <v>5552</v>
      </c>
      <c r="B5554">
        <v>15.210958904109589</v>
      </c>
      <c r="C5554" s="91">
        <v>2.7894482023744699E-2</v>
      </c>
      <c r="D5554">
        <v>0.65422639368400959</v>
      </c>
    </row>
    <row r="5555" spans="1:4">
      <c r="A5555">
        <v>5553</v>
      </c>
      <c r="B5555">
        <v>15.213698630136987</v>
      </c>
      <c r="C5555" s="91">
        <v>2.7894081897046192E-2</v>
      </c>
      <c r="D5555">
        <v>0.65418037974490861</v>
      </c>
    </row>
    <row r="5556" spans="1:4">
      <c r="A5556">
        <v>5554</v>
      </c>
      <c r="B5556">
        <v>15.216438356164383</v>
      </c>
      <c r="C5556" s="91">
        <v>2.7893681770347688E-2</v>
      </c>
      <c r="D5556">
        <v>0.65413437047629586</v>
      </c>
    </row>
    <row r="5557" spans="1:4">
      <c r="A5557">
        <v>5555</v>
      </c>
      <c r="B5557">
        <v>15.219178082191782</v>
      </c>
      <c r="C5557" s="91">
        <v>2.7893281643649182E-2</v>
      </c>
      <c r="D5557">
        <v>0.65408836587764096</v>
      </c>
    </row>
    <row r="5558" spans="1:4">
      <c r="A5558">
        <v>5556</v>
      </c>
      <c r="B5558">
        <v>15.221917808219178</v>
      </c>
      <c r="C5558" s="91">
        <v>2.7892881516950678E-2</v>
      </c>
      <c r="D5558">
        <v>0.65404236594841392</v>
      </c>
    </row>
    <row r="5559" spans="1:4">
      <c r="A5559">
        <v>5557</v>
      </c>
      <c r="B5559">
        <v>15.224657534246575</v>
      </c>
      <c r="C5559" s="91">
        <v>2.7892481390252171E-2</v>
      </c>
      <c r="D5559">
        <v>0.65399637068808447</v>
      </c>
    </row>
    <row r="5560" spans="1:4">
      <c r="A5560">
        <v>5558</v>
      </c>
      <c r="B5560">
        <v>15.227397260273973</v>
      </c>
      <c r="C5560" s="91">
        <v>2.7892081263553668E-2</v>
      </c>
      <c r="D5560">
        <v>0.65395038009612261</v>
      </c>
    </row>
    <row r="5561" spans="1:4">
      <c r="A5561">
        <v>5559</v>
      </c>
      <c r="B5561">
        <v>15.230136986301369</v>
      </c>
      <c r="C5561" s="91">
        <v>2.7891681136855161E-2</v>
      </c>
      <c r="D5561">
        <v>0.65390439417199853</v>
      </c>
    </row>
    <row r="5562" spans="1:4">
      <c r="A5562">
        <v>5560</v>
      </c>
      <c r="B5562">
        <v>15.232876712328768</v>
      </c>
      <c r="C5562" s="91">
        <v>2.7891281010156654E-2</v>
      </c>
      <c r="D5562">
        <v>0.65385841291518232</v>
      </c>
    </row>
    <row r="5563" spans="1:4">
      <c r="A5563">
        <v>5561</v>
      </c>
      <c r="B5563">
        <v>15.235616438356164</v>
      </c>
      <c r="C5563" s="91">
        <v>2.789088088345815E-2</v>
      </c>
      <c r="D5563">
        <v>0.65381243632514408</v>
      </c>
    </row>
    <row r="5564" spans="1:4">
      <c r="A5564">
        <v>5562</v>
      </c>
      <c r="B5564">
        <v>15.238356164383562</v>
      </c>
      <c r="C5564" s="91">
        <v>2.7890480756759643E-2</v>
      </c>
      <c r="D5564">
        <v>0.65376646440135411</v>
      </c>
    </row>
    <row r="5565" spans="1:4">
      <c r="A5565">
        <v>5563</v>
      </c>
      <c r="B5565">
        <v>15.241095890410959</v>
      </c>
      <c r="C5565" s="91">
        <v>2.789008063006114E-2</v>
      </c>
      <c r="D5565">
        <v>0.65372049714328273</v>
      </c>
    </row>
    <row r="5566" spans="1:4">
      <c r="A5566">
        <v>5564</v>
      </c>
      <c r="B5566">
        <v>15.243835616438357</v>
      </c>
      <c r="C5566" s="91">
        <v>2.7889680503362633E-2</v>
      </c>
      <c r="D5566">
        <v>0.65367453455040025</v>
      </c>
    </row>
    <row r="5567" spans="1:4">
      <c r="A5567">
        <v>5565</v>
      </c>
      <c r="B5567">
        <v>15.246575342465754</v>
      </c>
      <c r="C5567" s="91">
        <v>2.7889280376664129E-2</v>
      </c>
      <c r="D5567">
        <v>0.65362857662217733</v>
      </c>
    </row>
    <row r="5568" spans="1:4">
      <c r="A5568">
        <v>5566</v>
      </c>
      <c r="B5568">
        <v>15.24931506849315</v>
      </c>
      <c r="C5568" s="91">
        <v>2.7888880249965622E-2</v>
      </c>
      <c r="D5568">
        <v>0.65358262335808437</v>
      </c>
    </row>
    <row r="5569" spans="1:4">
      <c r="A5569">
        <v>5567</v>
      </c>
      <c r="B5569">
        <v>15.252054794520548</v>
      </c>
      <c r="C5569" s="91">
        <v>2.7888480123267115E-2</v>
      </c>
      <c r="D5569">
        <v>0.65353667475759192</v>
      </c>
    </row>
    <row r="5570" spans="1:4">
      <c r="A5570">
        <v>5568</v>
      </c>
      <c r="B5570">
        <v>15.254794520547945</v>
      </c>
      <c r="C5570" s="91">
        <v>2.7888079996568612E-2</v>
      </c>
      <c r="D5570">
        <v>0.65349073082017062</v>
      </c>
    </row>
    <row r="5571" spans="1:4">
      <c r="A5571">
        <v>5569</v>
      </c>
      <c r="B5571">
        <v>15.257534246575343</v>
      </c>
      <c r="C5571" s="91">
        <v>2.7887679869870105E-2</v>
      </c>
      <c r="D5571">
        <v>0.65344479154529134</v>
      </c>
    </row>
    <row r="5572" spans="1:4">
      <c r="A5572">
        <v>5570</v>
      </c>
      <c r="B5572">
        <v>15.260273972602739</v>
      </c>
      <c r="C5572" s="91">
        <v>2.7887279743171602E-2</v>
      </c>
      <c r="D5572">
        <v>0.65339885693242472</v>
      </c>
    </row>
    <row r="5573" spans="1:4">
      <c r="A5573">
        <v>5571</v>
      </c>
      <c r="B5573">
        <v>15.263013698630138</v>
      </c>
      <c r="C5573" s="91">
        <v>2.7886879616473095E-2</v>
      </c>
      <c r="D5573">
        <v>0.65335292698104186</v>
      </c>
    </row>
    <row r="5574" spans="1:4">
      <c r="A5574">
        <v>5572</v>
      </c>
      <c r="B5574">
        <v>15.265753424657534</v>
      </c>
      <c r="C5574" s="91">
        <v>2.7886479489774588E-2</v>
      </c>
      <c r="D5574">
        <v>0.6533070016906134</v>
      </c>
    </row>
    <row r="5575" spans="1:4">
      <c r="A5575">
        <v>5573</v>
      </c>
      <c r="B5575">
        <v>15.268493150684931</v>
      </c>
      <c r="C5575" s="91">
        <v>2.7886079363076084E-2</v>
      </c>
      <c r="D5575">
        <v>0.65326108106061054</v>
      </c>
    </row>
    <row r="5576" spans="1:4">
      <c r="A5576">
        <v>5574</v>
      </c>
      <c r="B5576">
        <v>15.271232876712329</v>
      </c>
      <c r="C5576" s="91">
        <v>2.7885679236377577E-2</v>
      </c>
      <c r="D5576">
        <v>0.65321516509050426</v>
      </c>
    </row>
    <row r="5577" spans="1:4">
      <c r="A5577">
        <v>5575</v>
      </c>
      <c r="B5577">
        <v>15.273972602739725</v>
      </c>
      <c r="C5577" s="91">
        <v>2.7885279109679074E-2</v>
      </c>
      <c r="D5577">
        <v>0.65316925377976576</v>
      </c>
    </row>
    <row r="5578" spans="1:4">
      <c r="A5578">
        <v>5576</v>
      </c>
      <c r="B5578">
        <v>15.276712328767124</v>
      </c>
      <c r="C5578" s="91">
        <v>2.7884878982980567E-2</v>
      </c>
      <c r="D5578">
        <v>0.65312334712786613</v>
      </c>
    </row>
    <row r="5579" spans="1:4">
      <c r="A5579">
        <v>5577</v>
      </c>
      <c r="B5579">
        <v>15.27945205479452</v>
      </c>
      <c r="C5579" s="91">
        <v>2.7884478856282063E-2</v>
      </c>
      <c r="D5579">
        <v>0.65307744513427679</v>
      </c>
    </row>
    <row r="5580" spans="1:4">
      <c r="A5580">
        <v>5578</v>
      </c>
      <c r="B5580">
        <v>15.282191780821918</v>
      </c>
      <c r="C5580" s="91">
        <v>2.7884078729583556E-2</v>
      </c>
      <c r="D5580">
        <v>0.65303154779846895</v>
      </c>
    </row>
    <row r="5581" spans="1:4">
      <c r="A5581">
        <v>5579</v>
      </c>
      <c r="B5581">
        <v>15.284931506849315</v>
      </c>
      <c r="C5581" s="91">
        <v>2.7883678602885049E-2</v>
      </c>
      <c r="D5581">
        <v>0.65298565511991413</v>
      </c>
    </row>
    <row r="5582" spans="1:4">
      <c r="A5582">
        <v>5580</v>
      </c>
      <c r="B5582">
        <v>15.287671232876713</v>
      </c>
      <c r="C5582" s="91">
        <v>2.7883278476186546E-2</v>
      </c>
      <c r="D5582">
        <v>0.65293976709808377</v>
      </c>
    </row>
    <row r="5583" spans="1:4">
      <c r="A5583">
        <v>5581</v>
      </c>
      <c r="B5583">
        <v>15.29041095890411</v>
      </c>
      <c r="C5583" s="91">
        <v>2.7882878349488039E-2</v>
      </c>
      <c r="D5583">
        <v>0.65289388373244939</v>
      </c>
    </row>
    <row r="5584" spans="1:4">
      <c r="A5584">
        <v>5582</v>
      </c>
      <c r="B5584">
        <v>15.293150684931506</v>
      </c>
      <c r="C5584" s="91">
        <v>2.7882478222789536E-2</v>
      </c>
      <c r="D5584">
        <v>0.65284800502248252</v>
      </c>
    </row>
    <row r="5585" spans="1:4">
      <c r="A5585">
        <v>5583</v>
      </c>
      <c r="B5585">
        <v>15.295890410958904</v>
      </c>
      <c r="C5585" s="91">
        <v>2.7882078096091029E-2</v>
      </c>
      <c r="D5585">
        <v>0.65280213096765505</v>
      </c>
    </row>
    <row r="5586" spans="1:4">
      <c r="A5586">
        <v>5584</v>
      </c>
      <c r="B5586">
        <v>15.298630136986301</v>
      </c>
      <c r="C5586" s="91">
        <v>2.7881677969392525E-2</v>
      </c>
      <c r="D5586">
        <v>0.65275626156743849</v>
      </c>
    </row>
    <row r="5587" spans="1:4">
      <c r="A5587">
        <v>5585</v>
      </c>
      <c r="B5587">
        <v>15.301369863013699</v>
      </c>
      <c r="C5587" s="91">
        <v>2.7881277842694018E-2</v>
      </c>
      <c r="D5587">
        <v>0.65271039682130483</v>
      </c>
    </row>
    <row r="5588" spans="1:4">
      <c r="A5588">
        <v>5586</v>
      </c>
      <c r="B5588">
        <v>15.304109589041095</v>
      </c>
      <c r="C5588" s="91">
        <v>2.7880877715995511E-2</v>
      </c>
      <c r="D5588">
        <v>0.65266453672872582</v>
      </c>
    </row>
    <row r="5589" spans="1:4">
      <c r="A5589">
        <v>5587</v>
      </c>
      <c r="B5589">
        <v>15.306849315068494</v>
      </c>
      <c r="C5589" s="91">
        <v>2.7880477589297008E-2</v>
      </c>
      <c r="D5589">
        <v>0.65261868128917355</v>
      </c>
    </row>
    <row r="5590" spans="1:4">
      <c r="A5590">
        <v>5588</v>
      </c>
      <c r="B5590">
        <v>15.30958904109589</v>
      </c>
      <c r="C5590" s="91">
        <v>2.7880077462598501E-2</v>
      </c>
      <c r="D5590">
        <v>0.65257283050211989</v>
      </c>
    </row>
    <row r="5591" spans="1:4">
      <c r="A5591">
        <v>5589</v>
      </c>
      <c r="B5591">
        <v>15.312328767123288</v>
      </c>
      <c r="C5591" s="91">
        <v>2.7879677335899997E-2</v>
      </c>
      <c r="D5591">
        <v>0.65252698436703704</v>
      </c>
    </row>
    <row r="5592" spans="1:4">
      <c r="A5592">
        <v>5590</v>
      </c>
      <c r="B5592">
        <v>15.315068493150685</v>
      </c>
      <c r="C5592" s="91">
        <v>2.787927720920149E-2</v>
      </c>
      <c r="D5592">
        <v>0.65248114288339709</v>
      </c>
    </row>
    <row r="5593" spans="1:4">
      <c r="A5593">
        <v>5591</v>
      </c>
      <c r="B5593">
        <v>15.317808219178081</v>
      </c>
      <c r="C5593" s="91">
        <v>2.7878877082502987E-2</v>
      </c>
      <c r="D5593">
        <v>0.65243530605067235</v>
      </c>
    </row>
    <row r="5594" spans="1:4">
      <c r="A5594">
        <v>5592</v>
      </c>
      <c r="B5594">
        <v>15.32054794520548</v>
      </c>
      <c r="C5594" s="91">
        <v>2.787847695580448E-2</v>
      </c>
      <c r="D5594">
        <v>0.6523894738683349</v>
      </c>
    </row>
    <row r="5595" spans="1:4">
      <c r="A5595">
        <v>5593</v>
      </c>
      <c r="B5595">
        <v>15.323287671232876</v>
      </c>
      <c r="C5595" s="91">
        <v>2.7878076829105973E-2</v>
      </c>
      <c r="D5595">
        <v>0.6523436463358574</v>
      </c>
    </row>
    <row r="5596" spans="1:4">
      <c r="A5596">
        <v>5594</v>
      </c>
      <c r="B5596">
        <v>15.326027397260274</v>
      </c>
      <c r="C5596" s="91">
        <v>2.787767670240747E-2</v>
      </c>
      <c r="D5596">
        <v>0.65229782345271192</v>
      </c>
    </row>
    <row r="5597" spans="1:4">
      <c r="A5597">
        <v>5595</v>
      </c>
      <c r="B5597">
        <v>15.328767123287671</v>
      </c>
      <c r="C5597" s="91">
        <v>2.7877276575708963E-2</v>
      </c>
      <c r="D5597">
        <v>0.65225200521837134</v>
      </c>
    </row>
    <row r="5598" spans="1:4">
      <c r="A5598">
        <v>5596</v>
      </c>
      <c r="B5598">
        <v>15.331506849315069</v>
      </c>
      <c r="C5598" s="91">
        <v>2.7876876449010459E-2</v>
      </c>
      <c r="D5598">
        <v>0.65220619163230786</v>
      </c>
    </row>
    <row r="5599" spans="1:4">
      <c r="A5599">
        <v>5597</v>
      </c>
      <c r="B5599">
        <v>15.334246575342465</v>
      </c>
      <c r="C5599" s="91">
        <v>2.7876476322311952E-2</v>
      </c>
      <c r="D5599">
        <v>0.65216038269399434</v>
      </c>
    </row>
    <row r="5600" spans="1:4">
      <c r="A5600">
        <v>5598</v>
      </c>
      <c r="B5600">
        <v>15.336986301369864</v>
      </c>
      <c r="C5600" s="91">
        <v>2.7876076195613449E-2</v>
      </c>
      <c r="D5600">
        <v>0.65211457840290332</v>
      </c>
    </row>
    <row r="5601" spans="1:4">
      <c r="A5601">
        <v>5599</v>
      </c>
      <c r="B5601">
        <v>15.33972602739726</v>
      </c>
      <c r="C5601" s="91">
        <v>2.7875676068914942E-2</v>
      </c>
      <c r="D5601">
        <v>0.65206877875850766</v>
      </c>
    </row>
    <row r="5602" spans="1:4">
      <c r="A5602">
        <v>5600</v>
      </c>
      <c r="B5602">
        <v>15.342465753424657</v>
      </c>
      <c r="C5602" s="91">
        <v>2.7875275942216435E-2</v>
      </c>
      <c r="D5602">
        <v>0.65202298376028023</v>
      </c>
    </row>
    <row r="5603" spans="1:4">
      <c r="A5603">
        <v>5601</v>
      </c>
      <c r="B5603">
        <v>15.345205479452055</v>
      </c>
      <c r="C5603" s="91">
        <v>2.7874875815517931E-2</v>
      </c>
      <c r="D5603">
        <v>0.65197719340769378</v>
      </c>
    </row>
    <row r="5604" spans="1:4">
      <c r="A5604">
        <v>5602</v>
      </c>
      <c r="B5604">
        <v>15.347945205479451</v>
      </c>
      <c r="C5604" s="91">
        <v>2.7874475688819424E-2</v>
      </c>
      <c r="D5604">
        <v>0.6519314077002214</v>
      </c>
    </row>
    <row r="5605" spans="1:4">
      <c r="A5605">
        <v>5603</v>
      </c>
      <c r="B5605">
        <v>15.35068493150685</v>
      </c>
      <c r="C5605" s="91">
        <v>2.7874075562120921E-2</v>
      </c>
      <c r="D5605">
        <v>0.65188562663733607</v>
      </c>
    </row>
    <row r="5606" spans="1:4">
      <c r="A5606">
        <v>5604</v>
      </c>
      <c r="B5606">
        <v>15.353424657534246</v>
      </c>
      <c r="C5606" s="91">
        <v>2.7873675435422414E-2</v>
      </c>
      <c r="D5606">
        <v>0.65183985021851087</v>
      </c>
    </row>
    <row r="5607" spans="1:4">
      <c r="A5607">
        <v>5605</v>
      </c>
      <c r="B5607">
        <v>15.356164383561644</v>
      </c>
      <c r="C5607" s="91">
        <v>2.7873275308723907E-2</v>
      </c>
      <c r="D5607">
        <v>0.65179407844321902</v>
      </c>
    </row>
    <row r="5608" spans="1:4">
      <c r="A5608">
        <v>5606</v>
      </c>
      <c r="B5608">
        <v>15.358904109589041</v>
      </c>
      <c r="C5608" s="91">
        <v>2.7872875182025404E-2</v>
      </c>
      <c r="D5608">
        <v>0.65174831131093369</v>
      </c>
    </row>
    <row r="5609" spans="1:4">
      <c r="A5609">
        <v>5607</v>
      </c>
      <c r="B5609">
        <v>15.361643835616439</v>
      </c>
      <c r="C5609" s="91">
        <v>2.7872475055326897E-2</v>
      </c>
      <c r="D5609">
        <v>0.65170254882112832</v>
      </c>
    </row>
    <row r="5610" spans="1:4">
      <c r="A5610">
        <v>5608</v>
      </c>
      <c r="B5610">
        <v>15.364383561643836</v>
      </c>
      <c r="C5610" s="91">
        <v>2.7872074928628393E-2</v>
      </c>
      <c r="D5610">
        <v>0.65165679097327611</v>
      </c>
    </row>
    <row r="5611" spans="1:4">
      <c r="A5611">
        <v>5609</v>
      </c>
      <c r="B5611">
        <v>15.367123287671232</v>
      </c>
      <c r="C5611" s="91">
        <v>2.7871674801929886E-2</v>
      </c>
      <c r="D5611">
        <v>0.65161103776685059</v>
      </c>
    </row>
    <row r="5612" spans="1:4">
      <c r="A5612">
        <v>5610</v>
      </c>
      <c r="B5612">
        <v>15.36986301369863</v>
      </c>
      <c r="C5612" s="91">
        <v>2.7871274675231383E-2</v>
      </c>
      <c r="D5612">
        <v>0.65156528920132517</v>
      </c>
    </row>
    <row r="5613" spans="1:4">
      <c r="A5613">
        <v>5611</v>
      </c>
      <c r="B5613">
        <v>15.372602739726027</v>
      </c>
      <c r="C5613" s="91">
        <v>2.7870874548532876E-2</v>
      </c>
      <c r="D5613">
        <v>0.65151954527617351</v>
      </c>
    </row>
    <row r="5614" spans="1:4">
      <c r="A5614">
        <v>5612</v>
      </c>
      <c r="B5614">
        <v>15.375342465753425</v>
      </c>
      <c r="C5614" s="91">
        <v>2.7870474421834369E-2</v>
      </c>
      <c r="D5614">
        <v>0.65147380599086924</v>
      </c>
    </row>
    <row r="5615" spans="1:4">
      <c r="A5615">
        <v>5613</v>
      </c>
      <c r="B5615">
        <v>15.378082191780821</v>
      </c>
      <c r="C5615" s="91">
        <v>2.7870074295135865E-2</v>
      </c>
      <c r="D5615">
        <v>0.65142807134488612</v>
      </c>
    </row>
    <row r="5616" spans="1:4">
      <c r="A5616">
        <v>5614</v>
      </c>
      <c r="B5616">
        <v>15.38082191780822</v>
      </c>
      <c r="C5616" s="91">
        <v>2.7869674168437358E-2</v>
      </c>
      <c r="D5616">
        <v>0.65138234133769779</v>
      </c>
    </row>
    <row r="5617" spans="1:4">
      <c r="A5617">
        <v>5615</v>
      </c>
      <c r="B5617">
        <v>15.383561643835616</v>
      </c>
      <c r="C5617" s="91">
        <v>2.7869274041738855E-2</v>
      </c>
      <c r="D5617">
        <v>0.65133661596877812</v>
      </c>
    </row>
    <row r="5618" spans="1:4">
      <c r="A5618">
        <v>5616</v>
      </c>
      <c r="B5618">
        <v>15.386301369863014</v>
      </c>
      <c r="C5618" s="91">
        <v>2.7868873915040348E-2</v>
      </c>
      <c r="D5618">
        <v>0.65129089523760109</v>
      </c>
    </row>
    <row r="5619" spans="1:4">
      <c r="A5619">
        <v>5617</v>
      </c>
      <c r="B5619">
        <v>15.389041095890411</v>
      </c>
      <c r="C5619" s="91">
        <v>2.7868473788341844E-2</v>
      </c>
      <c r="D5619">
        <v>0.65124517914364066</v>
      </c>
    </row>
    <row r="5620" spans="1:4">
      <c r="A5620">
        <v>5618</v>
      </c>
      <c r="B5620">
        <v>15.391780821917807</v>
      </c>
      <c r="C5620" s="91">
        <v>2.7868073661643337E-2</v>
      </c>
      <c r="D5620">
        <v>0.65119946768637094</v>
      </c>
    </row>
    <row r="5621" spans="1:4">
      <c r="A5621">
        <v>5619</v>
      </c>
      <c r="B5621">
        <v>15.394520547945206</v>
      </c>
      <c r="C5621" s="91">
        <v>2.7867673534944831E-2</v>
      </c>
      <c r="D5621">
        <v>0.65115376086526588</v>
      </c>
    </row>
    <row r="5622" spans="1:4">
      <c r="A5622">
        <v>5620</v>
      </c>
      <c r="B5622">
        <v>15.397260273972602</v>
      </c>
      <c r="C5622" s="91">
        <v>2.7867273408246327E-2</v>
      </c>
      <c r="D5622">
        <v>0.65110805867979971</v>
      </c>
    </row>
    <row r="5623" spans="1:4">
      <c r="A5623">
        <v>5621</v>
      </c>
      <c r="B5623">
        <v>15.4</v>
      </c>
      <c r="C5623" s="91">
        <v>2.786687328154782E-2</v>
      </c>
      <c r="D5623">
        <v>0.65106236112944682</v>
      </c>
    </row>
    <row r="5624" spans="1:4">
      <c r="A5624">
        <v>5622</v>
      </c>
      <c r="B5624">
        <v>15.402739726027397</v>
      </c>
      <c r="C5624" s="91">
        <v>2.7866473154849317E-2</v>
      </c>
      <c r="D5624">
        <v>0.65101666821368132</v>
      </c>
    </row>
    <row r="5625" spans="1:4">
      <c r="A5625">
        <v>5623</v>
      </c>
      <c r="B5625">
        <v>15.405479452054795</v>
      </c>
      <c r="C5625" s="91">
        <v>2.786607302815081E-2</v>
      </c>
      <c r="D5625">
        <v>0.65097097993197772</v>
      </c>
    </row>
    <row r="5626" spans="1:4">
      <c r="A5626">
        <v>5624</v>
      </c>
      <c r="B5626">
        <v>15.408219178082192</v>
      </c>
      <c r="C5626" s="91">
        <v>2.7865672901452306E-2</v>
      </c>
      <c r="D5626">
        <v>0.65092529628381035</v>
      </c>
    </row>
    <row r="5627" spans="1:4">
      <c r="A5627">
        <v>5625</v>
      </c>
      <c r="B5627">
        <v>15.41095890410959</v>
      </c>
      <c r="C5627" s="91">
        <v>2.7865272774753799E-2</v>
      </c>
      <c r="D5627">
        <v>0.65087961726865384</v>
      </c>
    </row>
    <row r="5628" spans="1:4">
      <c r="A5628">
        <v>5626</v>
      </c>
      <c r="B5628">
        <v>15.413698630136986</v>
      </c>
      <c r="C5628" s="91">
        <v>2.7864872648055292E-2</v>
      </c>
      <c r="D5628">
        <v>0.65083394288598284</v>
      </c>
    </row>
    <row r="5629" spans="1:4">
      <c r="A5629">
        <v>5627</v>
      </c>
      <c r="B5629">
        <v>15.416438356164383</v>
      </c>
      <c r="C5629" s="91">
        <v>2.7864472521356789E-2</v>
      </c>
      <c r="D5629">
        <v>0.65078827313527188</v>
      </c>
    </row>
    <row r="5630" spans="1:4">
      <c r="A5630">
        <v>5628</v>
      </c>
      <c r="B5630">
        <v>15.419178082191781</v>
      </c>
      <c r="C5630" s="91">
        <v>2.7864072394658282E-2</v>
      </c>
      <c r="D5630">
        <v>0.65074260801599559</v>
      </c>
    </row>
    <row r="5631" spans="1:4">
      <c r="A5631">
        <v>5629</v>
      </c>
      <c r="B5631">
        <v>15.421917808219177</v>
      </c>
      <c r="C5631" s="91">
        <v>2.7863672267959778E-2</v>
      </c>
      <c r="D5631">
        <v>0.65069694752762886</v>
      </c>
    </row>
    <row r="5632" spans="1:4">
      <c r="A5632">
        <v>5630</v>
      </c>
      <c r="B5632">
        <v>15.424657534246576</v>
      </c>
      <c r="C5632" s="91">
        <v>2.7863272141261271E-2</v>
      </c>
      <c r="D5632">
        <v>0.65065129166964664</v>
      </c>
    </row>
    <row r="5633" spans="1:4">
      <c r="A5633">
        <v>5631</v>
      </c>
      <c r="B5633">
        <v>15.427397260273972</v>
      </c>
      <c r="C5633" s="91">
        <v>2.7862872014562768E-2</v>
      </c>
      <c r="D5633">
        <v>0.65060564044152369</v>
      </c>
    </row>
    <row r="5634" spans="1:4">
      <c r="A5634">
        <v>5632</v>
      </c>
      <c r="B5634">
        <v>15.43013698630137</v>
      </c>
      <c r="C5634" s="91">
        <v>2.7862471887864261E-2</v>
      </c>
      <c r="D5634">
        <v>0.65055999384273511</v>
      </c>
    </row>
    <row r="5635" spans="1:4">
      <c r="A5635">
        <v>5633</v>
      </c>
      <c r="B5635">
        <v>15.432876712328767</v>
      </c>
      <c r="C5635" s="91">
        <v>2.7862071761165754E-2</v>
      </c>
      <c r="D5635">
        <v>0.65051435187275586</v>
      </c>
    </row>
    <row r="5636" spans="1:4">
      <c r="A5636">
        <v>5634</v>
      </c>
      <c r="B5636">
        <v>15.435616438356165</v>
      </c>
      <c r="C5636" s="91">
        <v>2.7861671634467251E-2</v>
      </c>
      <c r="D5636">
        <v>0.65046871453106103</v>
      </c>
    </row>
    <row r="5637" spans="1:4">
      <c r="A5637">
        <v>5635</v>
      </c>
      <c r="B5637">
        <v>15.438356164383562</v>
      </c>
      <c r="C5637" s="91">
        <v>2.7861271507768744E-2</v>
      </c>
      <c r="D5637">
        <v>0.65042308181712605</v>
      </c>
    </row>
    <row r="5638" spans="1:4">
      <c r="A5638">
        <v>5636</v>
      </c>
      <c r="B5638">
        <v>15.441095890410958</v>
      </c>
      <c r="C5638" s="91">
        <v>2.786087138107024E-2</v>
      </c>
      <c r="D5638">
        <v>0.65037745373042588</v>
      </c>
    </row>
    <row r="5639" spans="1:4">
      <c r="A5639">
        <v>5637</v>
      </c>
      <c r="B5639">
        <v>15.443835616438356</v>
      </c>
      <c r="C5639" s="91">
        <v>2.7860471254371733E-2</v>
      </c>
      <c r="D5639">
        <v>0.65033183027043606</v>
      </c>
    </row>
    <row r="5640" spans="1:4">
      <c r="A5640">
        <v>5638</v>
      </c>
      <c r="B5640">
        <v>15.446575342465753</v>
      </c>
      <c r="C5640" s="91">
        <v>2.7860071127673226E-2</v>
      </c>
      <c r="D5640">
        <v>0.65028621143663179</v>
      </c>
    </row>
    <row r="5641" spans="1:4">
      <c r="A5641">
        <v>5639</v>
      </c>
      <c r="B5641">
        <v>15.449315068493151</v>
      </c>
      <c r="C5641" s="91">
        <v>2.7859671000974723E-2</v>
      </c>
      <c r="D5641">
        <v>0.6502405972284887</v>
      </c>
    </row>
    <row r="5642" spans="1:4">
      <c r="A5642">
        <v>5640</v>
      </c>
      <c r="B5642">
        <v>15.452054794520548</v>
      </c>
      <c r="C5642" s="91">
        <v>2.7859270874276216E-2</v>
      </c>
      <c r="D5642">
        <v>0.65019498764548234</v>
      </c>
    </row>
    <row r="5643" spans="1:4">
      <c r="A5643">
        <v>5641</v>
      </c>
      <c r="B5643">
        <v>15.454794520547946</v>
      </c>
      <c r="C5643" s="91">
        <v>2.7858870747577712E-2</v>
      </c>
      <c r="D5643">
        <v>0.650149382687088</v>
      </c>
    </row>
    <row r="5644" spans="1:4">
      <c r="A5644">
        <v>5642</v>
      </c>
      <c r="B5644">
        <v>15.457534246575342</v>
      </c>
      <c r="C5644" s="91">
        <v>2.7858470620879205E-2</v>
      </c>
      <c r="D5644">
        <v>0.65010378235278166</v>
      </c>
    </row>
    <row r="5645" spans="1:4">
      <c r="A5645">
        <v>5643</v>
      </c>
      <c r="B5645">
        <v>15.46027397260274</v>
      </c>
      <c r="C5645" s="91">
        <v>2.7858070494180702E-2</v>
      </c>
      <c r="D5645">
        <v>0.65005818664203896</v>
      </c>
    </row>
    <row r="5646" spans="1:4">
      <c r="A5646">
        <v>5644</v>
      </c>
      <c r="B5646">
        <v>15.463013698630137</v>
      </c>
      <c r="C5646" s="91">
        <v>2.7857670367482195E-2</v>
      </c>
      <c r="D5646">
        <v>0.65001259555433555</v>
      </c>
    </row>
    <row r="5647" spans="1:4">
      <c r="A5647">
        <v>5645</v>
      </c>
      <c r="B5647">
        <v>15.465753424657533</v>
      </c>
      <c r="C5647" s="91">
        <v>2.7857270240783688E-2</v>
      </c>
      <c r="D5647">
        <v>0.64996700908914762</v>
      </c>
    </row>
    <row r="5648" spans="1:4">
      <c r="A5648">
        <v>5646</v>
      </c>
      <c r="B5648">
        <v>15.468493150684932</v>
      </c>
      <c r="C5648" s="91">
        <v>2.7856870114085185E-2</v>
      </c>
      <c r="D5648">
        <v>0.6499214272459507</v>
      </c>
    </row>
    <row r="5649" spans="1:4">
      <c r="A5649">
        <v>5647</v>
      </c>
      <c r="B5649">
        <v>15.471232876712328</v>
      </c>
      <c r="C5649" s="91">
        <v>2.7856469987386678E-2</v>
      </c>
      <c r="D5649">
        <v>0.64987585002422099</v>
      </c>
    </row>
    <row r="5650" spans="1:4">
      <c r="A5650">
        <v>5648</v>
      </c>
      <c r="B5650">
        <v>15.473972602739726</v>
      </c>
      <c r="C5650" s="91">
        <v>2.7856069860688174E-2</v>
      </c>
      <c r="D5650">
        <v>0.64983027742343458</v>
      </c>
    </row>
    <row r="5651" spans="1:4">
      <c r="A5651">
        <v>5649</v>
      </c>
      <c r="B5651">
        <v>15.476712328767123</v>
      </c>
      <c r="C5651" s="91">
        <v>2.7855669733989667E-2</v>
      </c>
      <c r="D5651">
        <v>0.64978470944306754</v>
      </c>
    </row>
    <row r="5652" spans="1:4">
      <c r="A5652">
        <v>5650</v>
      </c>
      <c r="B5652">
        <v>15.479452054794521</v>
      </c>
      <c r="C5652" s="91">
        <v>2.7855269607291164E-2</v>
      </c>
      <c r="D5652">
        <v>0.64973914608259598</v>
      </c>
    </row>
    <row r="5653" spans="1:4">
      <c r="A5653">
        <v>5651</v>
      </c>
      <c r="B5653">
        <v>15.482191780821918</v>
      </c>
      <c r="C5653" s="91">
        <v>2.7854869480592657E-2</v>
      </c>
      <c r="D5653">
        <v>0.6496935873414964</v>
      </c>
    </row>
    <row r="5654" spans="1:4">
      <c r="A5654">
        <v>5652</v>
      </c>
      <c r="B5654">
        <v>15.484931506849316</v>
      </c>
      <c r="C5654" s="91">
        <v>2.785446935389415E-2</v>
      </c>
      <c r="D5654">
        <v>0.64964803321924491</v>
      </c>
    </row>
    <row r="5655" spans="1:4">
      <c r="A5655">
        <v>5653</v>
      </c>
      <c r="B5655">
        <v>15.487671232876712</v>
      </c>
      <c r="C5655" s="91">
        <v>2.7854069227195646E-2</v>
      </c>
      <c r="D5655">
        <v>0.64960248371531804</v>
      </c>
    </row>
    <row r="5656" spans="1:4">
      <c r="A5656">
        <v>5654</v>
      </c>
      <c r="B5656">
        <v>15.490410958904109</v>
      </c>
      <c r="C5656" s="91">
        <v>2.7853669100497139E-2</v>
      </c>
      <c r="D5656">
        <v>0.6495569388291923</v>
      </c>
    </row>
    <row r="5657" spans="1:4">
      <c r="A5657">
        <v>5655</v>
      </c>
      <c r="B5657">
        <v>15.493150684931507</v>
      </c>
      <c r="C5657" s="91">
        <v>2.7853268973798636E-2</v>
      </c>
      <c r="D5657">
        <v>0.64951139856034401</v>
      </c>
    </row>
    <row r="5658" spans="1:4">
      <c r="A5658">
        <v>5656</v>
      </c>
      <c r="B5658">
        <v>15.495890410958904</v>
      </c>
      <c r="C5658" s="91">
        <v>2.7852868847100129E-2</v>
      </c>
      <c r="D5658">
        <v>0.64946586290824992</v>
      </c>
    </row>
    <row r="5659" spans="1:4">
      <c r="A5659">
        <v>5657</v>
      </c>
      <c r="B5659">
        <v>15.498630136986302</v>
      </c>
      <c r="C5659" s="91">
        <v>2.7852468720401626E-2</v>
      </c>
      <c r="D5659">
        <v>0.64942033187238657</v>
      </c>
    </row>
    <row r="5660" spans="1:4">
      <c r="A5660">
        <v>5658</v>
      </c>
      <c r="B5660">
        <v>15.501369863013698</v>
      </c>
      <c r="C5660" s="91">
        <v>2.7852068593703119E-2</v>
      </c>
      <c r="D5660">
        <v>0.64937480545223092</v>
      </c>
    </row>
    <row r="5661" spans="1:4">
      <c r="A5661">
        <v>5659</v>
      </c>
      <c r="B5661">
        <v>15.504109589041096</v>
      </c>
      <c r="C5661" s="91">
        <v>2.7851668467004612E-2</v>
      </c>
      <c r="D5661">
        <v>0.6493292836472595</v>
      </c>
    </row>
    <row r="5662" spans="1:4">
      <c r="A5662">
        <v>5660</v>
      </c>
      <c r="B5662">
        <v>15.506849315068493</v>
      </c>
      <c r="C5662" s="91">
        <v>2.7851268340306108E-2</v>
      </c>
      <c r="D5662">
        <v>0.64928376645694941</v>
      </c>
    </row>
    <row r="5663" spans="1:4">
      <c r="A5663">
        <v>5661</v>
      </c>
      <c r="B5663">
        <v>15.509589041095891</v>
      </c>
      <c r="C5663" s="91">
        <v>2.7850868213607601E-2</v>
      </c>
      <c r="D5663">
        <v>0.64923825388077749</v>
      </c>
    </row>
    <row r="5664" spans="1:4">
      <c r="A5664">
        <v>5662</v>
      </c>
      <c r="B5664">
        <v>15.512328767123288</v>
      </c>
      <c r="C5664" s="91">
        <v>2.7850468086909098E-2</v>
      </c>
      <c r="D5664">
        <v>0.64919274591822063</v>
      </c>
    </row>
    <row r="5665" spans="1:4">
      <c r="A5665">
        <v>5663</v>
      </c>
      <c r="B5665">
        <v>15.515068493150684</v>
      </c>
      <c r="C5665" s="91">
        <v>2.7850067960210591E-2</v>
      </c>
      <c r="D5665">
        <v>0.64914724256875611</v>
      </c>
    </row>
    <row r="5666" spans="1:4">
      <c r="A5666">
        <v>5664</v>
      </c>
      <c r="B5666">
        <v>15.517808219178082</v>
      </c>
      <c r="C5666" s="91">
        <v>2.7849667833512087E-2</v>
      </c>
      <c r="D5666">
        <v>0.64910174383186092</v>
      </c>
    </row>
    <row r="5667" spans="1:4">
      <c r="A5667">
        <v>5665</v>
      </c>
      <c r="B5667">
        <v>15.520547945205479</v>
      </c>
      <c r="C5667" s="91">
        <v>2.784926770681358E-2</v>
      </c>
      <c r="D5667">
        <v>0.64905624970701237</v>
      </c>
    </row>
    <row r="5668" spans="1:4">
      <c r="A5668">
        <v>5666</v>
      </c>
      <c r="B5668">
        <v>15.523287671232877</v>
      </c>
      <c r="C5668" s="91">
        <v>2.7848867580115073E-2</v>
      </c>
      <c r="D5668">
        <v>0.64901076019368764</v>
      </c>
    </row>
    <row r="5669" spans="1:4">
      <c r="A5669">
        <v>5667</v>
      </c>
      <c r="B5669">
        <v>15.526027397260274</v>
      </c>
      <c r="C5669" s="91">
        <v>2.784846745341657E-2</v>
      </c>
      <c r="D5669">
        <v>0.64896527529136405</v>
      </c>
    </row>
    <row r="5670" spans="1:4">
      <c r="A5670">
        <v>5668</v>
      </c>
      <c r="B5670">
        <v>15.528767123287672</v>
      </c>
      <c r="C5670" s="91">
        <v>2.7848067326718063E-2</v>
      </c>
      <c r="D5670">
        <v>0.64891979499951902</v>
      </c>
    </row>
    <row r="5671" spans="1:4">
      <c r="A5671">
        <v>5669</v>
      </c>
      <c r="B5671">
        <v>15.531506849315068</v>
      </c>
      <c r="C5671" s="91">
        <v>2.784766720001956E-2</v>
      </c>
      <c r="D5671">
        <v>0.64887431931763018</v>
      </c>
    </row>
    <row r="5672" spans="1:4">
      <c r="A5672">
        <v>5670</v>
      </c>
      <c r="B5672">
        <v>15.534246575342467</v>
      </c>
      <c r="C5672" s="91">
        <v>2.7847267073321053E-2</v>
      </c>
      <c r="D5672">
        <v>0.64882884824517484</v>
      </c>
    </row>
    <row r="5673" spans="1:4">
      <c r="A5673">
        <v>5671</v>
      </c>
      <c r="B5673">
        <v>15.536986301369863</v>
      </c>
      <c r="C5673" s="91">
        <v>2.7846866946622546E-2</v>
      </c>
      <c r="D5673">
        <v>0.64878338178163064</v>
      </c>
    </row>
    <row r="5674" spans="1:4">
      <c r="A5674">
        <v>5672</v>
      </c>
      <c r="B5674">
        <v>15.53972602739726</v>
      </c>
      <c r="C5674" s="91">
        <v>2.7846466819924042E-2</v>
      </c>
      <c r="D5674">
        <v>0.64873791992647545</v>
      </c>
    </row>
    <row r="5675" spans="1:4">
      <c r="A5675">
        <v>5673</v>
      </c>
      <c r="B5675">
        <v>15.542465753424658</v>
      </c>
      <c r="C5675" s="91">
        <v>2.7846066693225535E-2</v>
      </c>
      <c r="D5675">
        <v>0.64869246267918668</v>
      </c>
    </row>
    <row r="5676" spans="1:4">
      <c r="A5676">
        <v>5674</v>
      </c>
      <c r="B5676">
        <v>15.545205479452054</v>
      </c>
      <c r="C5676" s="91">
        <v>2.7845666566527032E-2</v>
      </c>
      <c r="D5676">
        <v>0.64864701003924241</v>
      </c>
    </row>
    <row r="5677" spans="1:4">
      <c r="A5677">
        <v>5675</v>
      </c>
      <c r="B5677">
        <v>15.547945205479452</v>
      </c>
      <c r="C5677" s="91">
        <v>2.7845266439828525E-2</v>
      </c>
      <c r="D5677">
        <v>0.64860156200612051</v>
      </c>
    </row>
    <row r="5678" spans="1:4">
      <c r="A5678">
        <v>5676</v>
      </c>
      <c r="B5678">
        <v>15.550684931506849</v>
      </c>
      <c r="C5678" s="91">
        <v>2.7844866313130021E-2</v>
      </c>
      <c r="D5678">
        <v>0.64855611857929862</v>
      </c>
    </row>
    <row r="5679" spans="1:4">
      <c r="A5679">
        <v>5677</v>
      </c>
      <c r="B5679">
        <v>15.553424657534247</v>
      </c>
      <c r="C5679" s="91">
        <v>2.7844466186431514E-2</v>
      </c>
      <c r="D5679">
        <v>0.64851067975825516</v>
      </c>
    </row>
    <row r="5680" spans="1:4">
      <c r="A5680">
        <v>5678</v>
      </c>
      <c r="B5680">
        <v>15.556164383561644</v>
      </c>
      <c r="C5680" s="91">
        <v>2.7844066059733007E-2</v>
      </c>
      <c r="D5680">
        <v>0.64846524554246787</v>
      </c>
    </row>
    <row r="5681" spans="1:4">
      <c r="A5681">
        <v>5679</v>
      </c>
      <c r="B5681">
        <v>15.558904109589042</v>
      </c>
      <c r="C5681" s="91">
        <v>2.7843665933034504E-2</v>
      </c>
      <c r="D5681">
        <v>0.64841981593141507</v>
      </c>
    </row>
    <row r="5682" spans="1:4">
      <c r="A5682">
        <v>5680</v>
      </c>
      <c r="B5682">
        <v>15.561643835616438</v>
      </c>
      <c r="C5682" s="91">
        <v>2.7843265806335997E-2</v>
      </c>
      <c r="D5682">
        <v>0.64837439092457494</v>
      </c>
    </row>
    <row r="5683" spans="1:4">
      <c r="A5683">
        <v>5681</v>
      </c>
      <c r="B5683">
        <v>15.564383561643835</v>
      </c>
      <c r="C5683" s="91">
        <v>2.7842865679637493E-2</v>
      </c>
      <c r="D5683">
        <v>0.64832897052142557</v>
      </c>
    </row>
    <row r="5684" spans="1:4">
      <c r="A5684">
        <v>5682</v>
      </c>
      <c r="B5684">
        <v>15.567123287671233</v>
      </c>
      <c r="C5684" s="91">
        <v>2.7842465552938987E-2</v>
      </c>
      <c r="D5684">
        <v>0.64828355472144561</v>
      </c>
    </row>
    <row r="5685" spans="1:4">
      <c r="A5685">
        <v>5683</v>
      </c>
      <c r="B5685">
        <v>15.56986301369863</v>
      </c>
      <c r="C5685" s="91">
        <v>2.7842065426240483E-2</v>
      </c>
      <c r="D5685">
        <v>0.64823814352411324</v>
      </c>
    </row>
    <row r="5686" spans="1:4">
      <c r="A5686">
        <v>5684</v>
      </c>
      <c r="B5686">
        <v>15.572602739726028</v>
      </c>
      <c r="C5686" s="91">
        <v>2.7841665299541976E-2</v>
      </c>
      <c r="D5686">
        <v>0.648192736928907</v>
      </c>
    </row>
    <row r="5687" spans="1:4">
      <c r="A5687">
        <v>5685</v>
      </c>
      <c r="B5687">
        <v>15.575342465753424</v>
      </c>
      <c r="C5687" s="91">
        <v>2.7841265172843469E-2</v>
      </c>
      <c r="D5687">
        <v>0.64814733493530552</v>
      </c>
    </row>
    <row r="5688" spans="1:4">
      <c r="A5688">
        <v>5686</v>
      </c>
      <c r="B5688">
        <v>15.578082191780823</v>
      </c>
      <c r="C5688" s="91">
        <v>2.7840865046144966E-2</v>
      </c>
      <c r="D5688">
        <v>0.64810193754278722</v>
      </c>
    </row>
    <row r="5689" spans="1:4">
      <c r="A5689">
        <v>5687</v>
      </c>
      <c r="B5689">
        <v>15.580821917808219</v>
      </c>
      <c r="C5689" s="91">
        <v>2.7840464919446459E-2</v>
      </c>
      <c r="D5689">
        <v>0.64805654475083097</v>
      </c>
    </row>
    <row r="5690" spans="1:4">
      <c r="A5690">
        <v>5688</v>
      </c>
      <c r="B5690">
        <v>15.583561643835617</v>
      </c>
      <c r="C5690" s="91">
        <v>2.7840064792747955E-2</v>
      </c>
      <c r="D5690">
        <v>0.64801115655891528</v>
      </c>
    </row>
    <row r="5691" spans="1:4">
      <c r="A5691">
        <v>5689</v>
      </c>
      <c r="B5691">
        <v>15.586301369863014</v>
      </c>
      <c r="C5691" s="91">
        <v>2.7839664666049448E-2</v>
      </c>
      <c r="D5691">
        <v>0.64796577296651914</v>
      </c>
    </row>
    <row r="5692" spans="1:4">
      <c r="A5692">
        <v>5690</v>
      </c>
      <c r="B5692">
        <v>15.58904109589041</v>
      </c>
      <c r="C5692" s="91">
        <v>2.7839264539350945E-2</v>
      </c>
      <c r="D5692">
        <v>0.6479203939731214</v>
      </c>
    </row>
    <row r="5693" spans="1:4">
      <c r="A5693">
        <v>5691</v>
      </c>
      <c r="B5693">
        <v>15.591780821917808</v>
      </c>
      <c r="C5693" s="91">
        <v>2.7838864412652438E-2</v>
      </c>
      <c r="D5693">
        <v>0.64787501957820104</v>
      </c>
    </row>
    <row r="5694" spans="1:4">
      <c r="A5694">
        <v>5692</v>
      </c>
      <c r="B5694">
        <v>15.594520547945205</v>
      </c>
      <c r="C5694" s="91">
        <v>2.7838464285953931E-2</v>
      </c>
      <c r="D5694">
        <v>0.64782964978123692</v>
      </c>
    </row>
    <row r="5695" spans="1:4">
      <c r="A5695">
        <v>5693</v>
      </c>
      <c r="B5695">
        <v>15.597260273972603</v>
      </c>
      <c r="C5695" s="91">
        <v>2.7838064159255427E-2</v>
      </c>
      <c r="D5695">
        <v>0.64778428458170811</v>
      </c>
    </row>
    <row r="5696" spans="1:4">
      <c r="A5696">
        <v>5694</v>
      </c>
      <c r="B5696">
        <v>15.6</v>
      </c>
      <c r="C5696" s="91">
        <v>2.7837664032556921E-2</v>
      </c>
      <c r="D5696">
        <v>0.64773892397909405</v>
      </c>
    </row>
    <row r="5697" spans="1:4">
      <c r="A5697">
        <v>5695</v>
      </c>
      <c r="B5697">
        <v>15.602739726027398</v>
      </c>
      <c r="C5697" s="91">
        <v>2.7837263905858417E-2</v>
      </c>
      <c r="D5697">
        <v>0.64769356797287359</v>
      </c>
    </row>
    <row r="5698" spans="1:4">
      <c r="A5698">
        <v>5696</v>
      </c>
      <c r="B5698">
        <v>15.605479452054794</v>
      </c>
      <c r="C5698" s="91">
        <v>2.783686377915991E-2</v>
      </c>
      <c r="D5698">
        <v>0.64764821656252614</v>
      </c>
    </row>
    <row r="5699" spans="1:4">
      <c r="A5699">
        <v>5697</v>
      </c>
      <c r="B5699">
        <v>15.608219178082193</v>
      </c>
      <c r="C5699" s="91">
        <v>2.7836463652461407E-2</v>
      </c>
      <c r="D5699">
        <v>0.64760286974753112</v>
      </c>
    </row>
    <row r="5700" spans="1:4">
      <c r="A5700">
        <v>5698</v>
      </c>
      <c r="B5700">
        <v>15.610958904109589</v>
      </c>
      <c r="C5700" s="91">
        <v>2.78360635257629E-2</v>
      </c>
      <c r="D5700">
        <v>0.64755752752736784</v>
      </c>
    </row>
    <row r="5701" spans="1:4">
      <c r="A5701">
        <v>5699</v>
      </c>
      <c r="B5701">
        <v>15.613698630136986</v>
      </c>
      <c r="C5701" s="91">
        <v>2.7835663399064393E-2</v>
      </c>
      <c r="D5701">
        <v>0.64751218990151582</v>
      </c>
    </row>
    <row r="5702" spans="1:4">
      <c r="A5702">
        <v>5700</v>
      </c>
      <c r="B5702">
        <v>15.616438356164384</v>
      </c>
      <c r="C5702" s="91">
        <v>2.7835263272365889E-2</v>
      </c>
      <c r="D5702">
        <v>0.64746685686945449</v>
      </c>
    </row>
    <row r="5703" spans="1:4">
      <c r="A5703">
        <v>5701</v>
      </c>
      <c r="B5703">
        <v>15.61917808219178</v>
      </c>
      <c r="C5703" s="91">
        <v>2.7834863145667382E-2</v>
      </c>
      <c r="D5703">
        <v>0.6474215284306637</v>
      </c>
    </row>
    <row r="5704" spans="1:4">
      <c r="A5704">
        <v>5702</v>
      </c>
      <c r="B5704">
        <v>15.621917808219179</v>
      </c>
      <c r="C5704" s="91">
        <v>2.7834463018968879E-2</v>
      </c>
      <c r="D5704">
        <v>0.64737620458462286</v>
      </c>
    </row>
    <row r="5705" spans="1:4">
      <c r="A5705">
        <v>5703</v>
      </c>
      <c r="B5705">
        <v>15.624657534246575</v>
      </c>
      <c r="C5705" s="91">
        <v>2.7834062892270372E-2</v>
      </c>
      <c r="D5705">
        <v>0.64733088533081196</v>
      </c>
    </row>
    <row r="5706" spans="1:4">
      <c r="A5706">
        <v>5704</v>
      </c>
      <c r="B5706">
        <v>15.627397260273973</v>
      </c>
      <c r="C5706" s="91">
        <v>2.7833662765571865E-2</v>
      </c>
      <c r="D5706">
        <v>0.64728557066871051</v>
      </c>
    </row>
    <row r="5707" spans="1:4">
      <c r="A5707">
        <v>5705</v>
      </c>
      <c r="B5707">
        <v>15.63013698630137</v>
      </c>
      <c r="C5707" s="91">
        <v>2.7833262638873361E-2</v>
      </c>
      <c r="D5707">
        <v>0.6472402605977986</v>
      </c>
    </row>
    <row r="5708" spans="1:4">
      <c r="A5708">
        <v>5706</v>
      </c>
      <c r="B5708">
        <v>15.632876712328768</v>
      </c>
      <c r="C5708" s="91">
        <v>2.7832862512174854E-2</v>
      </c>
      <c r="D5708">
        <v>0.64719495511755609</v>
      </c>
    </row>
    <row r="5709" spans="1:4">
      <c r="A5709">
        <v>5707</v>
      </c>
      <c r="B5709">
        <v>15.635616438356164</v>
      </c>
      <c r="C5709" s="91">
        <v>2.7832462385476351E-2</v>
      </c>
      <c r="D5709">
        <v>0.64714965422746307</v>
      </c>
    </row>
    <row r="5710" spans="1:4">
      <c r="A5710">
        <v>5708</v>
      </c>
      <c r="B5710">
        <v>15.638356164383561</v>
      </c>
      <c r="C5710" s="91">
        <v>2.7832062258777844E-2</v>
      </c>
      <c r="D5710">
        <v>0.64710435792699961</v>
      </c>
    </row>
    <row r="5711" spans="1:4">
      <c r="A5711">
        <v>5709</v>
      </c>
      <c r="B5711">
        <v>15.641095890410959</v>
      </c>
      <c r="C5711" s="91">
        <v>2.7831662132079341E-2</v>
      </c>
      <c r="D5711">
        <v>0.64705906621564568</v>
      </c>
    </row>
    <row r="5712" spans="1:4">
      <c r="A5712">
        <v>5710</v>
      </c>
      <c r="B5712">
        <v>15.643835616438356</v>
      </c>
      <c r="C5712" s="91">
        <v>2.7831262005380834E-2</v>
      </c>
      <c r="D5712">
        <v>0.64701377909288171</v>
      </c>
    </row>
    <row r="5713" spans="1:4">
      <c r="A5713">
        <v>5711</v>
      </c>
      <c r="B5713">
        <v>15.646575342465754</v>
      </c>
      <c r="C5713" s="91">
        <v>2.7830861878682327E-2</v>
      </c>
      <c r="D5713">
        <v>0.64696849655818789</v>
      </c>
    </row>
    <row r="5714" spans="1:4">
      <c r="A5714">
        <v>5712</v>
      </c>
      <c r="B5714">
        <v>15.64931506849315</v>
      </c>
      <c r="C5714" s="91">
        <v>2.7830461751983823E-2</v>
      </c>
      <c r="D5714">
        <v>0.6469232186110444</v>
      </c>
    </row>
    <row r="5715" spans="1:4">
      <c r="A5715">
        <v>5713</v>
      </c>
      <c r="B5715">
        <v>15.652054794520549</v>
      </c>
      <c r="C5715" s="91">
        <v>2.7830061625285316E-2</v>
      </c>
      <c r="D5715">
        <v>0.6468779452509319</v>
      </c>
    </row>
    <row r="5716" spans="1:4">
      <c r="A5716">
        <v>5714</v>
      </c>
      <c r="B5716">
        <v>15.654794520547945</v>
      </c>
      <c r="C5716" s="91">
        <v>2.7829661498586813E-2</v>
      </c>
      <c r="D5716">
        <v>0.64683267647733067</v>
      </c>
    </row>
    <row r="5717" spans="1:4">
      <c r="A5717">
        <v>5715</v>
      </c>
      <c r="B5717">
        <v>15.657534246575343</v>
      </c>
      <c r="C5717" s="91">
        <v>2.7829261371888306E-2</v>
      </c>
      <c r="D5717">
        <v>0.64678741228972136</v>
      </c>
    </row>
    <row r="5718" spans="1:4">
      <c r="A5718">
        <v>5716</v>
      </c>
      <c r="B5718">
        <v>15.66027397260274</v>
      </c>
      <c r="C5718" s="91">
        <v>2.7828861245189802E-2</v>
      </c>
      <c r="D5718">
        <v>0.64674215268758461</v>
      </c>
    </row>
    <row r="5719" spans="1:4">
      <c r="A5719">
        <v>5717</v>
      </c>
      <c r="B5719">
        <v>15.663013698630136</v>
      </c>
      <c r="C5719" s="91">
        <v>2.7828461118491295E-2</v>
      </c>
      <c r="D5719">
        <v>0.64669689767040106</v>
      </c>
    </row>
    <row r="5720" spans="1:4">
      <c r="A5720">
        <v>5718</v>
      </c>
      <c r="B5720">
        <v>15.665753424657535</v>
      </c>
      <c r="C5720" s="91">
        <v>2.7828060991792788E-2</v>
      </c>
      <c r="D5720">
        <v>0.64665164723765134</v>
      </c>
    </row>
    <row r="5721" spans="1:4">
      <c r="A5721">
        <v>5719</v>
      </c>
      <c r="B5721">
        <v>15.668493150684931</v>
      </c>
      <c r="C5721" s="91">
        <v>2.7827660865094285E-2</v>
      </c>
      <c r="D5721">
        <v>0.64660640138881631</v>
      </c>
    </row>
    <row r="5722" spans="1:4">
      <c r="A5722">
        <v>5720</v>
      </c>
      <c r="B5722">
        <v>15.671232876712329</v>
      </c>
      <c r="C5722" s="91">
        <v>2.7827260738395778E-2</v>
      </c>
      <c r="D5722">
        <v>0.64656116012337683</v>
      </c>
    </row>
    <row r="5723" spans="1:4">
      <c r="A5723">
        <v>5721</v>
      </c>
      <c r="B5723">
        <v>15.673972602739726</v>
      </c>
      <c r="C5723" s="91">
        <v>2.7826860611697275E-2</v>
      </c>
      <c r="D5723">
        <v>0.64651592344081399</v>
      </c>
    </row>
    <row r="5724" spans="1:4">
      <c r="A5724">
        <v>5722</v>
      </c>
      <c r="B5724">
        <v>15.676712328767124</v>
      </c>
      <c r="C5724" s="91">
        <v>2.7826460484998768E-2</v>
      </c>
      <c r="D5724">
        <v>0.64647069134060864</v>
      </c>
    </row>
    <row r="5725" spans="1:4">
      <c r="A5725">
        <v>5723</v>
      </c>
      <c r="B5725">
        <v>15.67945205479452</v>
      </c>
      <c r="C5725" s="91">
        <v>2.7826060358300264E-2</v>
      </c>
      <c r="D5725">
        <v>0.64642546382224186</v>
      </c>
    </row>
    <row r="5726" spans="1:4">
      <c r="A5726">
        <v>5724</v>
      </c>
      <c r="B5726">
        <v>15.682191780821919</v>
      </c>
      <c r="C5726" s="91">
        <v>2.7825660231601757E-2</v>
      </c>
      <c r="D5726">
        <v>0.64638024088519475</v>
      </c>
    </row>
    <row r="5727" spans="1:4">
      <c r="A5727">
        <v>5725</v>
      </c>
      <c r="B5727">
        <v>15.684931506849315</v>
      </c>
      <c r="C5727" s="91">
        <v>2.782526010490325E-2</v>
      </c>
      <c r="D5727">
        <v>0.6463350225289487</v>
      </c>
    </row>
    <row r="5728" spans="1:4">
      <c r="A5728">
        <v>5726</v>
      </c>
      <c r="B5728">
        <v>15.687671232876712</v>
      </c>
      <c r="C5728" s="91">
        <v>2.7824859978204747E-2</v>
      </c>
      <c r="D5728">
        <v>0.64628980875298492</v>
      </c>
    </row>
    <row r="5729" spans="1:4">
      <c r="A5729">
        <v>5727</v>
      </c>
      <c r="B5729">
        <v>15.69041095890411</v>
      </c>
      <c r="C5729" s="91">
        <v>2.782445985150624E-2</v>
      </c>
      <c r="D5729">
        <v>0.64624459955678459</v>
      </c>
    </row>
    <row r="5730" spans="1:4">
      <c r="A5730">
        <v>5728</v>
      </c>
      <c r="B5730">
        <v>15.693150684931506</v>
      </c>
      <c r="C5730" s="91">
        <v>2.7824059724807736E-2</v>
      </c>
      <c r="D5730">
        <v>0.64619939493982925</v>
      </c>
    </row>
    <row r="5731" spans="1:4">
      <c r="A5731">
        <v>5729</v>
      </c>
      <c r="B5731">
        <v>15.695890410958905</v>
      </c>
      <c r="C5731" s="91">
        <v>2.7823659598109229E-2</v>
      </c>
      <c r="D5731">
        <v>0.64615419490160031</v>
      </c>
    </row>
    <row r="5732" spans="1:4">
      <c r="A5732">
        <v>5730</v>
      </c>
      <c r="B5732">
        <v>15.698630136986301</v>
      </c>
      <c r="C5732" s="91">
        <v>2.7823259471410726E-2</v>
      </c>
      <c r="D5732">
        <v>0.64610899944157929</v>
      </c>
    </row>
    <row r="5733" spans="1:4">
      <c r="A5733">
        <v>5731</v>
      </c>
      <c r="B5733">
        <v>15.701369863013699</v>
      </c>
      <c r="C5733" s="91">
        <v>2.7822859344712219E-2</v>
      </c>
      <c r="D5733">
        <v>0.64606380855924794</v>
      </c>
    </row>
    <row r="5734" spans="1:4">
      <c r="A5734">
        <v>5732</v>
      </c>
      <c r="B5734">
        <v>15.704109589041096</v>
      </c>
      <c r="C5734" s="91">
        <v>2.7822459218013712E-2</v>
      </c>
      <c r="D5734">
        <v>0.64601862225408779</v>
      </c>
    </row>
    <row r="5735" spans="1:4">
      <c r="A5735">
        <v>5733</v>
      </c>
      <c r="B5735">
        <v>15.706849315068494</v>
      </c>
      <c r="C5735" s="91">
        <v>2.7822059091315209E-2</v>
      </c>
      <c r="D5735">
        <v>0.64597344052558059</v>
      </c>
    </row>
    <row r="5736" spans="1:4">
      <c r="A5736">
        <v>5734</v>
      </c>
      <c r="B5736">
        <v>15.70958904109589</v>
      </c>
      <c r="C5736" s="91">
        <v>2.7821658964616702E-2</v>
      </c>
      <c r="D5736">
        <v>0.64592826337320819</v>
      </c>
    </row>
    <row r="5737" spans="1:4">
      <c r="A5737">
        <v>5735</v>
      </c>
      <c r="B5737">
        <v>15.712328767123287</v>
      </c>
      <c r="C5737" s="91">
        <v>2.7821258837918198E-2</v>
      </c>
      <c r="D5737">
        <v>0.64588309079645245</v>
      </c>
    </row>
    <row r="5738" spans="1:4">
      <c r="A5738">
        <v>5736</v>
      </c>
      <c r="B5738">
        <v>15.715068493150685</v>
      </c>
      <c r="C5738" s="91">
        <v>2.7820858711219691E-2</v>
      </c>
      <c r="D5738">
        <v>0.64583792279479524</v>
      </c>
    </row>
    <row r="5739" spans="1:4">
      <c r="A5739">
        <v>5737</v>
      </c>
      <c r="B5739">
        <v>15.717808219178082</v>
      </c>
      <c r="C5739" s="91">
        <v>2.7820458584521188E-2</v>
      </c>
      <c r="D5739">
        <v>0.64579275936771852</v>
      </c>
    </row>
    <row r="5740" spans="1:4">
      <c r="A5740">
        <v>5738</v>
      </c>
      <c r="B5740">
        <v>15.72054794520548</v>
      </c>
      <c r="C5740" s="91">
        <v>2.7820058457822681E-2</v>
      </c>
      <c r="D5740">
        <v>0.64574760051470459</v>
      </c>
    </row>
    <row r="5741" spans="1:4">
      <c r="A5741">
        <v>5739</v>
      </c>
      <c r="B5741">
        <v>15.723287671232876</v>
      </c>
      <c r="C5741" s="91">
        <v>2.7819658331124174E-2</v>
      </c>
      <c r="D5741">
        <v>0.64570244623523543</v>
      </c>
    </row>
    <row r="5742" spans="1:4">
      <c r="A5742">
        <v>5740</v>
      </c>
      <c r="B5742">
        <v>15.726027397260275</v>
      </c>
      <c r="C5742" s="91">
        <v>2.781925820442567E-2</v>
      </c>
      <c r="D5742">
        <v>0.64565729652879322</v>
      </c>
    </row>
    <row r="5743" spans="1:4">
      <c r="A5743">
        <v>5741</v>
      </c>
      <c r="B5743">
        <v>15.728767123287671</v>
      </c>
      <c r="C5743" s="91">
        <v>2.7818858077727163E-2</v>
      </c>
      <c r="D5743">
        <v>0.64561215139486017</v>
      </c>
    </row>
    <row r="5744" spans="1:4">
      <c r="A5744">
        <v>5742</v>
      </c>
      <c r="B5744">
        <v>15.731506849315069</v>
      </c>
      <c r="C5744" s="91">
        <v>2.781845795102866E-2</v>
      </c>
      <c r="D5744">
        <v>0.64556701083291879</v>
      </c>
    </row>
    <row r="5745" spans="1:4">
      <c r="A5745">
        <v>5743</v>
      </c>
      <c r="B5745">
        <v>15.734246575342466</v>
      </c>
      <c r="C5745" s="91">
        <v>2.7818057824330153E-2</v>
      </c>
      <c r="D5745">
        <v>0.64552187484245138</v>
      </c>
    </row>
    <row r="5746" spans="1:4">
      <c r="A5746">
        <v>5744</v>
      </c>
      <c r="B5746">
        <v>15.736986301369862</v>
      </c>
      <c r="C5746" s="91">
        <v>2.7817657697631646E-2</v>
      </c>
      <c r="D5746">
        <v>0.64547674342294048</v>
      </c>
    </row>
    <row r="5747" spans="1:4">
      <c r="A5747">
        <v>5745</v>
      </c>
      <c r="B5747">
        <v>15.739726027397261</v>
      </c>
      <c r="C5747" s="91">
        <v>2.7817257570933143E-2</v>
      </c>
      <c r="D5747">
        <v>0.64543161657386838</v>
      </c>
    </row>
    <row r="5748" spans="1:4">
      <c r="A5748">
        <v>5746</v>
      </c>
      <c r="B5748">
        <v>15.742465753424657</v>
      </c>
      <c r="C5748" s="91">
        <v>2.7816857444234636E-2</v>
      </c>
      <c r="D5748">
        <v>0.64538649429471795</v>
      </c>
    </row>
    <row r="5749" spans="1:4">
      <c r="A5749">
        <v>5747</v>
      </c>
      <c r="B5749">
        <v>15.745205479452055</v>
      </c>
      <c r="C5749" s="91">
        <v>2.7816457317536132E-2</v>
      </c>
      <c r="D5749">
        <v>0.6453413765849717</v>
      </c>
    </row>
    <row r="5750" spans="1:4">
      <c r="A5750">
        <v>5748</v>
      </c>
      <c r="B5750">
        <v>15.747945205479452</v>
      </c>
      <c r="C5750" s="91">
        <v>2.7816057190837625E-2</v>
      </c>
      <c r="D5750">
        <v>0.64529626344411251</v>
      </c>
    </row>
    <row r="5751" spans="1:4">
      <c r="A5751">
        <v>5749</v>
      </c>
      <c r="B5751">
        <v>15.75068493150685</v>
      </c>
      <c r="C5751" s="91">
        <v>2.7815657064139122E-2</v>
      </c>
      <c r="D5751">
        <v>0.64525115487162299</v>
      </c>
    </row>
    <row r="5752" spans="1:4">
      <c r="A5752">
        <v>5750</v>
      </c>
      <c r="B5752">
        <v>15.753424657534246</v>
      </c>
      <c r="C5752" s="91">
        <v>2.7815256937440615E-2</v>
      </c>
      <c r="D5752">
        <v>0.64520605086698612</v>
      </c>
    </row>
    <row r="5753" spans="1:4">
      <c r="A5753">
        <v>5751</v>
      </c>
      <c r="B5753">
        <v>15.756164383561643</v>
      </c>
      <c r="C5753" s="91">
        <v>2.7814856810742108E-2</v>
      </c>
      <c r="D5753">
        <v>0.64516095142968477</v>
      </c>
    </row>
    <row r="5754" spans="1:4">
      <c r="A5754">
        <v>5752</v>
      </c>
      <c r="B5754">
        <v>15.758904109589041</v>
      </c>
      <c r="C5754" s="91">
        <v>2.7814456684043604E-2</v>
      </c>
      <c r="D5754">
        <v>0.64511585655920201</v>
      </c>
    </row>
    <row r="5755" spans="1:4">
      <c r="A5755">
        <v>5753</v>
      </c>
      <c r="B5755">
        <v>15.761643835616438</v>
      </c>
      <c r="C5755" s="91">
        <v>2.7814056557345097E-2</v>
      </c>
      <c r="D5755">
        <v>0.6450707662550208</v>
      </c>
    </row>
    <row r="5756" spans="1:4">
      <c r="A5756">
        <v>5754</v>
      </c>
      <c r="B5756">
        <v>15.764383561643836</v>
      </c>
      <c r="C5756" s="91">
        <v>2.7813656430646594E-2</v>
      </c>
      <c r="D5756">
        <v>0.64502568051662434</v>
      </c>
    </row>
    <row r="5757" spans="1:4">
      <c r="A5757">
        <v>5755</v>
      </c>
      <c r="B5757">
        <v>15.767123287671232</v>
      </c>
      <c r="C5757" s="91">
        <v>2.7813256303948087E-2</v>
      </c>
      <c r="D5757">
        <v>0.64498059934349583</v>
      </c>
    </row>
    <row r="5758" spans="1:4">
      <c r="A5758">
        <v>5756</v>
      </c>
      <c r="B5758">
        <v>15.769863013698631</v>
      </c>
      <c r="C5758" s="91">
        <v>2.7812856177249583E-2</v>
      </c>
      <c r="D5758">
        <v>0.64493552273511845</v>
      </c>
    </row>
    <row r="5759" spans="1:4">
      <c r="A5759">
        <v>5757</v>
      </c>
      <c r="B5759">
        <v>15.772602739726027</v>
      </c>
      <c r="C5759" s="91">
        <v>2.7812456050551077E-2</v>
      </c>
      <c r="D5759">
        <v>0.64489045069097561</v>
      </c>
    </row>
    <row r="5760" spans="1:4">
      <c r="A5760">
        <v>5758</v>
      </c>
      <c r="B5760">
        <v>15.775342465753425</v>
      </c>
      <c r="C5760" s="91">
        <v>2.781205592385257E-2</v>
      </c>
      <c r="D5760">
        <v>0.64484538321055074</v>
      </c>
    </row>
    <row r="5761" spans="1:4">
      <c r="A5761">
        <v>5759</v>
      </c>
      <c r="B5761">
        <v>15.778082191780822</v>
      </c>
      <c r="C5761" s="91">
        <v>2.7811655797154066E-2</v>
      </c>
      <c r="D5761">
        <v>0.64480032029332712</v>
      </c>
    </row>
    <row r="5762" spans="1:4">
      <c r="A5762">
        <v>5760</v>
      </c>
      <c r="B5762">
        <v>15.780821917808218</v>
      </c>
      <c r="C5762" s="91">
        <v>2.7811255670455559E-2</v>
      </c>
      <c r="D5762">
        <v>0.64475526193878852</v>
      </c>
    </row>
    <row r="5763" spans="1:4">
      <c r="A5763">
        <v>5761</v>
      </c>
      <c r="B5763">
        <v>15.783561643835617</v>
      </c>
      <c r="C5763" s="91">
        <v>2.7810855543757056E-2</v>
      </c>
      <c r="D5763">
        <v>0.64471020814641822</v>
      </c>
    </row>
    <row r="5764" spans="1:4">
      <c r="A5764">
        <v>5762</v>
      </c>
      <c r="B5764">
        <v>15.786301369863013</v>
      </c>
      <c r="C5764" s="91">
        <v>2.7810455417058549E-2</v>
      </c>
      <c r="D5764">
        <v>0.6446651589157002</v>
      </c>
    </row>
    <row r="5765" spans="1:4">
      <c r="A5765">
        <v>5763</v>
      </c>
      <c r="B5765">
        <v>15.789041095890411</v>
      </c>
      <c r="C5765" s="91">
        <v>2.7810055290360045E-2</v>
      </c>
      <c r="D5765">
        <v>0.64462011424611787</v>
      </c>
    </row>
    <row r="5766" spans="1:4">
      <c r="A5766">
        <v>5764</v>
      </c>
      <c r="B5766">
        <v>15.791780821917808</v>
      </c>
      <c r="C5766" s="91">
        <v>2.7809655163661538E-2</v>
      </c>
      <c r="D5766">
        <v>0.64457507413715531</v>
      </c>
    </row>
    <row r="5767" spans="1:4">
      <c r="A5767">
        <v>5765</v>
      </c>
      <c r="B5767">
        <v>15.794520547945206</v>
      </c>
      <c r="C5767" s="91">
        <v>2.7809255036963031E-2</v>
      </c>
      <c r="D5767">
        <v>0.64453003858829616</v>
      </c>
    </row>
    <row r="5768" spans="1:4">
      <c r="A5768">
        <v>5766</v>
      </c>
      <c r="B5768">
        <v>15.797260273972602</v>
      </c>
      <c r="C5768" s="91">
        <v>2.7808854910264528E-2</v>
      </c>
      <c r="D5768">
        <v>0.6444850075990245</v>
      </c>
    </row>
    <row r="5769" spans="1:4">
      <c r="A5769">
        <v>5767</v>
      </c>
      <c r="B5769">
        <v>15.8</v>
      </c>
      <c r="C5769" s="91">
        <v>2.7808454783566021E-2</v>
      </c>
      <c r="D5769">
        <v>0.64443998116882417</v>
      </c>
    </row>
    <row r="5770" spans="1:4">
      <c r="A5770">
        <v>5768</v>
      </c>
      <c r="B5770">
        <v>15.802739726027397</v>
      </c>
      <c r="C5770" s="91">
        <v>2.7808054656867517E-2</v>
      </c>
      <c r="D5770">
        <v>0.64439495929717938</v>
      </c>
    </row>
    <row r="5771" spans="1:4">
      <c r="A5771">
        <v>5769</v>
      </c>
      <c r="B5771">
        <v>15.805479452054794</v>
      </c>
      <c r="C5771" s="91">
        <v>2.780765453016901E-2</v>
      </c>
      <c r="D5771">
        <v>0.64434994198357409</v>
      </c>
    </row>
    <row r="5772" spans="1:4">
      <c r="A5772">
        <v>5770</v>
      </c>
      <c r="B5772">
        <v>15.808219178082192</v>
      </c>
      <c r="C5772" s="91">
        <v>2.7807254403470507E-2</v>
      </c>
      <c r="D5772">
        <v>0.64430492922749261</v>
      </c>
    </row>
    <row r="5773" spans="1:4">
      <c r="A5773">
        <v>5771</v>
      </c>
      <c r="B5773">
        <v>15.810958904109588</v>
      </c>
      <c r="C5773" s="91">
        <v>2.7806854276772E-2</v>
      </c>
      <c r="D5773">
        <v>0.64425992102841911</v>
      </c>
    </row>
    <row r="5774" spans="1:4">
      <c r="A5774">
        <v>5772</v>
      </c>
      <c r="B5774">
        <v>15.813698630136987</v>
      </c>
      <c r="C5774" s="91">
        <v>2.7806454150073493E-2</v>
      </c>
      <c r="D5774">
        <v>0.64421491738583792</v>
      </c>
    </row>
    <row r="5775" spans="1:4">
      <c r="A5775">
        <v>5773</v>
      </c>
      <c r="B5775">
        <v>15.816438356164383</v>
      </c>
      <c r="C5775" s="91">
        <v>2.780605402337499E-2</v>
      </c>
      <c r="D5775">
        <v>0.64416991829923342</v>
      </c>
    </row>
    <row r="5776" spans="1:4">
      <c r="A5776">
        <v>5774</v>
      </c>
      <c r="B5776">
        <v>15.819178082191781</v>
      </c>
      <c r="C5776" s="91">
        <v>2.7805653896676483E-2</v>
      </c>
      <c r="D5776">
        <v>0.64412492376809005</v>
      </c>
    </row>
    <row r="5777" spans="1:4">
      <c r="A5777">
        <v>5775</v>
      </c>
      <c r="B5777">
        <v>15.821917808219178</v>
      </c>
      <c r="C5777" s="91">
        <v>2.7805253769977979E-2</v>
      </c>
      <c r="D5777">
        <v>0.64407993379189232</v>
      </c>
    </row>
    <row r="5778" spans="1:4">
      <c r="A5778">
        <v>5776</v>
      </c>
      <c r="B5778">
        <v>15.824657534246576</v>
      </c>
      <c r="C5778" s="91">
        <v>2.7804853643279472E-2</v>
      </c>
      <c r="D5778">
        <v>0.64403494837012498</v>
      </c>
    </row>
    <row r="5779" spans="1:4">
      <c r="A5779">
        <v>5777</v>
      </c>
      <c r="B5779">
        <v>15.827397260273973</v>
      </c>
      <c r="C5779" s="91">
        <v>2.7804453516580965E-2</v>
      </c>
      <c r="D5779">
        <v>0.64398996750227244</v>
      </c>
    </row>
    <row r="5780" spans="1:4">
      <c r="A5780">
        <v>5778</v>
      </c>
      <c r="B5780">
        <v>15.830136986301369</v>
      </c>
      <c r="C5780" s="91">
        <v>2.7804053389882462E-2</v>
      </c>
      <c r="D5780">
        <v>0.64394499118781956</v>
      </c>
    </row>
    <row r="5781" spans="1:4">
      <c r="A5781">
        <v>5779</v>
      </c>
      <c r="B5781">
        <v>15.832876712328767</v>
      </c>
      <c r="C5781" s="91">
        <v>2.7803653263183955E-2</v>
      </c>
      <c r="D5781">
        <v>0.64390001942625097</v>
      </c>
    </row>
    <row r="5782" spans="1:4">
      <c r="A5782">
        <v>5780</v>
      </c>
      <c r="B5782">
        <v>15.835616438356164</v>
      </c>
      <c r="C5782" s="91">
        <v>2.7803253136485451E-2</v>
      </c>
      <c r="D5782">
        <v>0.64385505221705164</v>
      </c>
    </row>
    <row r="5783" spans="1:4">
      <c r="A5783">
        <v>5781</v>
      </c>
      <c r="B5783">
        <v>15.838356164383562</v>
      </c>
      <c r="C5783" s="91">
        <v>2.7802853009786944E-2</v>
      </c>
      <c r="D5783">
        <v>0.64381008955970642</v>
      </c>
    </row>
    <row r="5784" spans="1:4">
      <c r="A5784">
        <v>5782</v>
      </c>
      <c r="B5784">
        <v>15.841095890410958</v>
      </c>
      <c r="C5784" s="91">
        <v>2.7802452883088441E-2</v>
      </c>
      <c r="D5784">
        <v>0.6437651314537004</v>
      </c>
    </row>
    <row r="5785" spans="1:4">
      <c r="A5785">
        <v>5783</v>
      </c>
      <c r="B5785">
        <v>15.843835616438357</v>
      </c>
      <c r="C5785" s="91">
        <v>2.7802052756389934E-2</v>
      </c>
      <c r="D5785">
        <v>0.64372017789851843</v>
      </c>
    </row>
    <row r="5786" spans="1:4">
      <c r="A5786">
        <v>5784</v>
      </c>
      <c r="B5786">
        <v>15.846575342465753</v>
      </c>
      <c r="C5786" s="91">
        <v>2.7801652629691427E-2</v>
      </c>
      <c r="D5786">
        <v>0.64367522889364592</v>
      </c>
    </row>
    <row r="5787" spans="1:4">
      <c r="A5787">
        <v>5785</v>
      </c>
      <c r="B5787">
        <v>15.849315068493151</v>
      </c>
      <c r="C5787" s="91">
        <v>2.7801252502992924E-2</v>
      </c>
      <c r="D5787">
        <v>0.64363028443856762</v>
      </c>
    </row>
    <row r="5788" spans="1:4">
      <c r="A5788">
        <v>5786</v>
      </c>
      <c r="B5788">
        <v>15.852054794520548</v>
      </c>
      <c r="C5788" s="91">
        <v>2.7800852376294417E-2</v>
      </c>
      <c r="D5788">
        <v>0.64358534453276917</v>
      </c>
    </row>
    <row r="5789" spans="1:4">
      <c r="A5789">
        <v>5787</v>
      </c>
      <c r="B5789">
        <v>15.854794520547944</v>
      </c>
      <c r="C5789" s="91">
        <v>2.7800452249595913E-2</v>
      </c>
      <c r="D5789">
        <v>0.64354040917573552</v>
      </c>
    </row>
    <row r="5790" spans="1:4">
      <c r="A5790">
        <v>5788</v>
      </c>
      <c r="B5790">
        <v>15.857534246575343</v>
      </c>
      <c r="C5790" s="91">
        <v>2.7800052122897406E-2</v>
      </c>
      <c r="D5790">
        <v>0.64349547836695242</v>
      </c>
    </row>
    <row r="5791" spans="1:4">
      <c r="A5791">
        <v>5789</v>
      </c>
      <c r="B5791">
        <v>15.860273972602739</v>
      </c>
      <c r="C5791" s="91">
        <v>2.7799651996198903E-2</v>
      </c>
      <c r="D5791">
        <v>0.64345055210590496</v>
      </c>
    </row>
    <row r="5792" spans="1:4">
      <c r="A5792">
        <v>5790</v>
      </c>
      <c r="B5792">
        <v>15.863013698630137</v>
      </c>
      <c r="C5792" s="91">
        <v>2.7799251869500396E-2</v>
      </c>
      <c r="D5792">
        <v>0.64340563039207888</v>
      </c>
    </row>
    <row r="5793" spans="1:4">
      <c r="A5793">
        <v>5791</v>
      </c>
      <c r="B5793">
        <v>15.865753424657534</v>
      </c>
      <c r="C5793" s="91">
        <v>2.7798851742801889E-2</v>
      </c>
      <c r="D5793">
        <v>0.64336071322495969</v>
      </c>
    </row>
    <row r="5794" spans="1:4">
      <c r="A5794">
        <v>5792</v>
      </c>
      <c r="B5794">
        <v>15.868493150684932</v>
      </c>
      <c r="C5794" s="91">
        <v>2.7798451616103385E-2</v>
      </c>
      <c r="D5794">
        <v>0.64331580060403282</v>
      </c>
    </row>
    <row r="5795" spans="1:4">
      <c r="A5795">
        <v>5793</v>
      </c>
      <c r="B5795">
        <v>15.871232876712329</v>
      </c>
      <c r="C5795" s="91">
        <v>2.7798051489404878E-2</v>
      </c>
      <c r="D5795">
        <v>0.64327089252878433</v>
      </c>
    </row>
    <row r="5796" spans="1:4">
      <c r="A5796">
        <v>5794</v>
      </c>
      <c r="B5796">
        <v>15.873972602739727</v>
      </c>
      <c r="C5796" s="91">
        <v>2.7797651362706375E-2</v>
      </c>
      <c r="D5796">
        <v>0.64322598899869965</v>
      </c>
    </row>
    <row r="5797" spans="1:4">
      <c r="A5797">
        <v>5795</v>
      </c>
      <c r="B5797">
        <v>15.876712328767123</v>
      </c>
      <c r="C5797" s="91">
        <v>2.7797251236007868E-2</v>
      </c>
      <c r="D5797">
        <v>0.64318109001326484</v>
      </c>
    </row>
    <row r="5798" spans="1:4">
      <c r="A5798">
        <v>5796</v>
      </c>
      <c r="B5798">
        <v>15.87945205479452</v>
      </c>
      <c r="C5798" s="91">
        <v>2.7796851109309365E-2</v>
      </c>
      <c r="D5798">
        <v>0.64313619557196577</v>
      </c>
    </row>
    <row r="5799" spans="1:4">
      <c r="A5799">
        <v>5797</v>
      </c>
      <c r="B5799">
        <v>15.882191780821918</v>
      </c>
      <c r="C5799" s="91">
        <v>2.7796450982610858E-2</v>
      </c>
      <c r="D5799">
        <v>0.64309130567428829</v>
      </c>
    </row>
    <row r="5800" spans="1:4">
      <c r="A5800">
        <v>5798</v>
      </c>
      <c r="B5800">
        <v>15.884931506849314</v>
      </c>
      <c r="C5800" s="91">
        <v>2.7796050855912351E-2</v>
      </c>
      <c r="D5800">
        <v>0.64304642031971859</v>
      </c>
    </row>
    <row r="5801" spans="1:4">
      <c r="A5801">
        <v>5799</v>
      </c>
      <c r="B5801">
        <v>15.887671232876713</v>
      </c>
      <c r="C5801" s="91">
        <v>2.7795650729213847E-2</v>
      </c>
      <c r="D5801">
        <v>0.64300153950774253</v>
      </c>
    </row>
    <row r="5802" spans="1:4">
      <c r="A5802">
        <v>5800</v>
      </c>
      <c r="B5802">
        <v>15.890410958904109</v>
      </c>
      <c r="C5802" s="91">
        <v>2.779525060251534E-2</v>
      </c>
      <c r="D5802">
        <v>0.6429566632378465</v>
      </c>
    </row>
    <row r="5803" spans="1:4">
      <c r="A5803">
        <v>5801</v>
      </c>
      <c r="B5803">
        <v>15.893150684931507</v>
      </c>
      <c r="C5803" s="91">
        <v>2.7794850475816837E-2</v>
      </c>
      <c r="D5803">
        <v>0.64291179150951661</v>
      </c>
    </row>
    <row r="5804" spans="1:4">
      <c r="A5804">
        <v>5802</v>
      </c>
      <c r="B5804">
        <v>15.895890410958904</v>
      </c>
      <c r="C5804" s="91">
        <v>2.779445034911833E-2</v>
      </c>
      <c r="D5804">
        <v>0.64286692432223924</v>
      </c>
    </row>
    <row r="5805" spans="1:4">
      <c r="A5805">
        <v>5803</v>
      </c>
      <c r="B5805">
        <v>15.898630136986302</v>
      </c>
      <c r="C5805" s="91">
        <v>2.7794050222419826E-2</v>
      </c>
      <c r="D5805">
        <v>0.6428220616755006</v>
      </c>
    </row>
    <row r="5806" spans="1:4">
      <c r="A5806">
        <v>5804</v>
      </c>
      <c r="B5806">
        <v>15.901369863013699</v>
      </c>
      <c r="C5806" s="91">
        <v>2.7793650095721319E-2</v>
      </c>
      <c r="D5806">
        <v>0.6427772035687872</v>
      </c>
    </row>
    <row r="5807" spans="1:4">
      <c r="A5807">
        <v>5805</v>
      </c>
      <c r="B5807">
        <v>15.904109589041095</v>
      </c>
      <c r="C5807" s="91">
        <v>2.7793249969022812E-2</v>
      </c>
      <c r="D5807">
        <v>0.64273235000158557</v>
      </c>
    </row>
    <row r="5808" spans="1:4">
      <c r="A5808">
        <v>5806</v>
      </c>
      <c r="B5808">
        <v>15.906849315068493</v>
      </c>
      <c r="C5808" s="91">
        <v>2.7792849842324309E-2</v>
      </c>
      <c r="D5808">
        <v>0.64268750097338223</v>
      </c>
    </row>
    <row r="5809" spans="1:4">
      <c r="A5809">
        <v>5807</v>
      </c>
      <c r="B5809">
        <v>15.90958904109589</v>
      </c>
      <c r="C5809" s="91">
        <v>2.7792449715625802E-2</v>
      </c>
      <c r="D5809">
        <v>0.64264265648366381</v>
      </c>
    </row>
    <row r="5810" spans="1:4">
      <c r="A5810">
        <v>5808</v>
      </c>
      <c r="B5810">
        <v>15.912328767123288</v>
      </c>
      <c r="C5810" s="91">
        <v>2.7792049588927299E-2</v>
      </c>
      <c r="D5810">
        <v>0.64259781653191694</v>
      </c>
    </row>
    <row r="5811" spans="1:4">
      <c r="A5811">
        <v>5809</v>
      </c>
      <c r="B5811">
        <v>15.915068493150685</v>
      </c>
      <c r="C5811" s="91">
        <v>2.7791649462228792E-2</v>
      </c>
      <c r="D5811">
        <v>0.64255298111762837</v>
      </c>
    </row>
    <row r="5812" spans="1:4">
      <c r="A5812">
        <v>5810</v>
      </c>
      <c r="B5812">
        <v>15.917808219178083</v>
      </c>
      <c r="C5812" s="91">
        <v>2.7791249335530285E-2</v>
      </c>
      <c r="D5812">
        <v>0.64250815024028507</v>
      </c>
    </row>
    <row r="5813" spans="1:4">
      <c r="A5813">
        <v>5811</v>
      </c>
      <c r="B5813">
        <v>15.920547945205479</v>
      </c>
      <c r="C5813" s="91">
        <v>2.7790849208831781E-2</v>
      </c>
      <c r="D5813">
        <v>0.64246332389937377</v>
      </c>
    </row>
    <row r="5814" spans="1:4">
      <c r="A5814">
        <v>5812</v>
      </c>
      <c r="B5814">
        <v>15.923287671232877</v>
      </c>
      <c r="C5814" s="91">
        <v>2.7790449082133274E-2</v>
      </c>
      <c r="D5814">
        <v>0.64241850209438145</v>
      </c>
    </row>
    <row r="5815" spans="1:4">
      <c r="A5815">
        <v>5813</v>
      </c>
      <c r="B5815">
        <v>15.926027397260274</v>
      </c>
      <c r="C5815" s="91">
        <v>2.7790048955434771E-2</v>
      </c>
      <c r="D5815">
        <v>0.64237368482479518</v>
      </c>
    </row>
    <row r="5816" spans="1:4">
      <c r="A5816">
        <v>5814</v>
      </c>
      <c r="B5816">
        <v>15.92876712328767</v>
      </c>
      <c r="C5816" s="91">
        <v>2.7789648828736264E-2</v>
      </c>
      <c r="D5816">
        <v>0.64232887209010192</v>
      </c>
    </row>
    <row r="5817" spans="1:4">
      <c r="A5817">
        <v>5815</v>
      </c>
      <c r="B5817">
        <v>15.931506849315069</v>
      </c>
      <c r="C5817" s="91">
        <v>2.778924870203776E-2</v>
      </c>
      <c r="D5817">
        <v>0.64228406388978898</v>
      </c>
    </row>
    <row r="5818" spans="1:4">
      <c r="A5818">
        <v>5816</v>
      </c>
      <c r="B5818">
        <v>15.934246575342465</v>
      </c>
      <c r="C5818" s="91">
        <v>2.7788848575339253E-2</v>
      </c>
      <c r="D5818">
        <v>0.64223926022334343</v>
      </c>
    </row>
    <row r="5819" spans="1:4">
      <c r="A5819">
        <v>5817</v>
      </c>
      <c r="B5819">
        <v>15.936986301369863</v>
      </c>
      <c r="C5819" s="91">
        <v>2.7788448448640746E-2</v>
      </c>
      <c r="D5819">
        <v>0.64219446109025258</v>
      </c>
    </row>
    <row r="5820" spans="1:4">
      <c r="A5820">
        <v>5818</v>
      </c>
      <c r="B5820">
        <v>15.93972602739726</v>
      </c>
      <c r="C5820" s="91">
        <v>2.7788048321942243E-2</v>
      </c>
      <c r="D5820">
        <v>0.64214966649000382</v>
      </c>
    </row>
    <row r="5821" spans="1:4">
      <c r="A5821">
        <v>5819</v>
      </c>
      <c r="B5821">
        <v>15.942465753424658</v>
      </c>
      <c r="C5821" s="91">
        <v>2.7787648195243736E-2</v>
      </c>
      <c r="D5821">
        <v>0.64210487642208458</v>
      </c>
    </row>
    <row r="5822" spans="1:4">
      <c r="A5822">
        <v>5820</v>
      </c>
      <c r="B5822">
        <v>15.945205479452055</v>
      </c>
      <c r="C5822" s="91">
        <v>2.7787248068545232E-2</v>
      </c>
      <c r="D5822">
        <v>0.64206009088598226</v>
      </c>
    </row>
    <row r="5823" spans="1:4">
      <c r="A5823">
        <v>5821</v>
      </c>
      <c r="B5823">
        <v>15.947945205479453</v>
      </c>
      <c r="C5823" s="91">
        <v>2.7786847941846726E-2</v>
      </c>
      <c r="D5823">
        <v>0.64201530988118438</v>
      </c>
    </row>
    <row r="5824" spans="1:4">
      <c r="A5824">
        <v>5822</v>
      </c>
      <c r="B5824">
        <v>15.950684931506849</v>
      </c>
      <c r="C5824" s="91">
        <v>2.7786447815148222E-2</v>
      </c>
      <c r="D5824">
        <v>0.64197053340717869</v>
      </c>
    </row>
    <row r="5825" spans="1:4">
      <c r="A5825">
        <v>5823</v>
      </c>
      <c r="B5825">
        <v>15.953424657534246</v>
      </c>
      <c r="C5825" s="91">
        <v>2.7786047688449715E-2</v>
      </c>
      <c r="D5825">
        <v>0.6419257614634527</v>
      </c>
    </row>
    <row r="5826" spans="1:4">
      <c r="A5826">
        <v>5824</v>
      </c>
      <c r="B5826">
        <v>15.956164383561644</v>
      </c>
      <c r="C5826" s="91">
        <v>2.7785647561751208E-2</v>
      </c>
      <c r="D5826">
        <v>0.64188099404949428</v>
      </c>
    </row>
    <row r="5827" spans="1:4">
      <c r="A5827">
        <v>5825</v>
      </c>
      <c r="B5827">
        <v>15.95890410958904</v>
      </c>
      <c r="C5827" s="91">
        <v>2.7785247435052705E-2</v>
      </c>
      <c r="D5827">
        <v>0.64183623116479105</v>
      </c>
    </row>
    <row r="5828" spans="1:4">
      <c r="A5828">
        <v>5826</v>
      </c>
      <c r="B5828">
        <v>15.961643835616439</v>
      </c>
      <c r="C5828" s="91">
        <v>2.7784847308354198E-2</v>
      </c>
      <c r="D5828">
        <v>0.64179147280883109</v>
      </c>
    </row>
    <row r="5829" spans="1:4">
      <c r="A5829">
        <v>5827</v>
      </c>
      <c r="B5829">
        <v>15.964383561643835</v>
      </c>
      <c r="C5829" s="91">
        <v>2.7784447181655694E-2</v>
      </c>
      <c r="D5829">
        <v>0.64174671898110214</v>
      </c>
    </row>
    <row r="5830" spans="1:4">
      <c r="A5830">
        <v>5828</v>
      </c>
      <c r="B5830">
        <v>15.967123287671233</v>
      </c>
      <c r="C5830" s="91">
        <v>2.7784047054957187E-2</v>
      </c>
      <c r="D5830">
        <v>0.64170196968109228</v>
      </c>
    </row>
    <row r="5831" spans="1:4">
      <c r="A5831">
        <v>5829</v>
      </c>
      <c r="B5831">
        <v>15.96986301369863</v>
      </c>
      <c r="C5831" s="91">
        <v>2.7783646928258684E-2</v>
      </c>
      <c r="D5831">
        <v>0.64165722490828969</v>
      </c>
    </row>
    <row r="5832" spans="1:4">
      <c r="A5832">
        <v>5830</v>
      </c>
      <c r="B5832">
        <v>15.972602739726028</v>
      </c>
      <c r="C5832" s="91">
        <v>2.7783246801560177E-2</v>
      </c>
      <c r="D5832">
        <v>0.64161248466218224</v>
      </c>
    </row>
    <row r="5833" spans="1:4">
      <c r="A5833">
        <v>5831</v>
      </c>
      <c r="B5833">
        <v>15.975342465753425</v>
      </c>
      <c r="C5833" s="91">
        <v>2.778284667486167E-2</v>
      </c>
      <c r="D5833">
        <v>0.64156774894225843</v>
      </c>
    </row>
    <row r="5834" spans="1:4">
      <c r="A5834">
        <v>5832</v>
      </c>
      <c r="B5834">
        <v>15.978082191780821</v>
      </c>
      <c r="C5834" s="91">
        <v>2.7782446548163166E-2</v>
      </c>
      <c r="D5834">
        <v>0.64152301774800624</v>
      </c>
    </row>
    <row r="5835" spans="1:4">
      <c r="A5835">
        <v>5833</v>
      </c>
      <c r="B5835">
        <v>15.980821917808219</v>
      </c>
      <c r="C5835" s="91">
        <v>2.778204642146466E-2</v>
      </c>
      <c r="D5835">
        <v>0.64147829107891419</v>
      </c>
    </row>
    <row r="5836" spans="1:4">
      <c r="A5836">
        <v>5834</v>
      </c>
      <c r="B5836">
        <v>15.983561643835616</v>
      </c>
      <c r="C5836" s="91">
        <v>2.7781646294766156E-2</v>
      </c>
      <c r="D5836">
        <v>0.64143356893447057</v>
      </c>
    </row>
    <row r="5837" spans="1:4">
      <c r="A5837">
        <v>5835</v>
      </c>
      <c r="B5837">
        <v>15.986301369863014</v>
      </c>
      <c r="C5837" s="91">
        <v>2.7781246168067649E-2</v>
      </c>
      <c r="D5837">
        <v>0.6413888513141639</v>
      </c>
    </row>
    <row r="5838" spans="1:4">
      <c r="A5838">
        <v>5836</v>
      </c>
      <c r="B5838">
        <v>15.989041095890411</v>
      </c>
      <c r="C5838" s="91">
        <v>2.7780846041369146E-2</v>
      </c>
      <c r="D5838">
        <v>0.6413441382174826</v>
      </c>
    </row>
    <row r="5839" spans="1:4">
      <c r="A5839">
        <v>5837</v>
      </c>
      <c r="B5839">
        <v>15.991780821917809</v>
      </c>
      <c r="C5839" s="91">
        <v>2.7780445914670639E-2</v>
      </c>
      <c r="D5839">
        <v>0.6412994296439154</v>
      </c>
    </row>
    <row r="5840" spans="1:4">
      <c r="A5840">
        <v>5838</v>
      </c>
      <c r="B5840">
        <v>15.994520547945205</v>
      </c>
      <c r="C5840" s="91">
        <v>2.7780045787972132E-2</v>
      </c>
      <c r="D5840">
        <v>0.64125472559295082</v>
      </c>
    </row>
    <row r="5841" spans="1:4">
      <c r="A5841">
        <v>5839</v>
      </c>
      <c r="B5841">
        <v>15.997260273972604</v>
      </c>
      <c r="C5841" s="91">
        <v>2.7779645661273628E-2</v>
      </c>
      <c r="D5841">
        <v>0.64121002606407762</v>
      </c>
    </row>
    <row r="5842" spans="1:4">
      <c r="A5842">
        <v>5840</v>
      </c>
      <c r="B5842">
        <v>16</v>
      </c>
      <c r="C5842" s="91">
        <v>2.7779245534575121E-2</v>
      </c>
      <c r="D5842">
        <v>0.64116533105678475</v>
      </c>
    </row>
    <row r="5843" spans="1:4">
      <c r="A5843">
        <v>5841</v>
      </c>
      <c r="B5843">
        <v>16.002739726027396</v>
      </c>
      <c r="C5843" s="91">
        <v>2.7778845407876618E-2</v>
      </c>
      <c r="D5843">
        <v>0.64112064057056073</v>
      </c>
    </row>
    <row r="5844" spans="1:4">
      <c r="A5844">
        <v>5842</v>
      </c>
      <c r="B5844">
        <v>16.005479452054793</v>
      </c>
      <c r="C5844" s="91">
        <v>2.7778445281178111E-2</v>
      </c>
      <c r="D5844">
        <v>0.64107595460489475</v>
      </c>
    </row>
    <row r="5845" spans="1:4">
      <c r="A5845">
        <v>5843</v>
      </c>
      <c r="B5845">
        <v>16.008219178082193</v>
      </c>
      <c r="C5845" s="91">
        <v>2.7778045154479604E-2</v>
      </c>
      <c r="D5845">
        <v>0.64103127315927566</v>
      </c>
    </row>
    <row r="5846" spans="1:4">
      <c r="A5846">
        <v>5844</v>
      </c>
      <c r="B5846">
        <v>16.010958904109589</v>
      </c>
      <c r="C5846" s="91">
        <v>2.77776450277811E-2</v>
      </c>
      <c r="D5846">
        <v>0.64098659623319243</v>
      </c>
    </row>
    <row r="5847" spans="1:4">
      <c r="A5847">
        <v>5845</v>
      </c>
      <c r="B5847">
        <v>16.013698630136986</v>
      </c>
      <c r="C5847" s="91">
        <v>2.7777244901082594E-2</v>
      </c>
      <c r="D5847">
        <v>0.64094192382613446</v>
      </c>
    </row>
    <row r="5848" spans="1:4">
      <c r="A5848">
        <v>5846</v>
      </c>
      <c r="B5848">
        <v>16.016438356164382</v>
      </c>
      <c r="C5848" s="91">
        <v>2.777684477438409E-2</v>
      </c>
      <c r="D5848">
        <v>0.64089725593759062</v>
      </c>
    </row>
    <row r="5849" spans="1:4">
      <c r="A5849">
        <v>5847</v>
      </c>
      <c r="B5849">
        <v>16.019178082191782</v>
      </c>
      <c r="C5849" s="91">
        <v>2.7776444647685583E-2</v>
      </c>
      <c r="D5849">
        <v>0.64085259256705018</v>
      </c>
    </row>
    <row r="5850" spans="1:4">
      <c r="A5850">
        <v>5848</v>
      </c>
      <c r="B5850">
        <v>16.021917808219179</v>
      </c>
      <c r="C5850" s="91">
        <v>2.777604452098708E-2</v>
      </c>
      <c r="D5850">
        <v>0.64080793371400269</v>
      </c>
    </row>
    <row r="5851" spans="1:4">
      <c r="A5851">
        <v>5849</v>
      </c>
      <c r="B5851">
        <v>16.024657534246575</v>
      </c>
      <c r="C5851" s="91">
        <v>2.7775644394288573E-2</v>
      </c>
      <c r="D5851">
        <v>0.64076327937793731</v>
      </c>
    </row>
    <row r="5852" spans="1:4">
      <c r="A5852">
        <v>5850</v>
      </c>
      <c r="B5852">
        <v>16.027397260273972</v>
      </c>
      <c r="C5852" s="91">
        <v>2.7775244267590066E-2</v>
      </c>
      <c r="D5852">
        <v>0.64071862955834369</v>
      </c>
    </row>
    <row r="5853" spans="1:4">
      <c r="A5853">
        <v>5851</v>
      </c>
      <c r="B5853">
        <v>16.030136986301368</v>
      </c>
      <c r="C5853" s="91">
        <v>2.7774844140891562E-2</v>
      </c>
      <c r="D5853">
        <v>0.640673984254711</v>
      </c>
    </row>
    <row r="5854" spans="1:4">
      <c r="A5854">
        <v>5852</v>
      </c>
      <c r="B5854">
        <v>16.032876712328768</v>
      </c>
      <c r="C5854" s="91">
        <v>2.7774444014193055E-2</v>
      </c>
      <c r="D5854">
        <v>0.640629343466529</v>
      </c>
    </row>
    <row r="5855" spans="1:4">
      <c r="A5855">
        <v>5853</v>
      </c>
      <c r="B5855">
        <v>16.035616438356165</v>
      </c>
      <c r="C5855" s="91">
        <v>2.7774043887494552E-2</v>
      </c>
      <c r="D5855">
        <v>0.6405847071932872</v>
      </c>
    </row>
    <row r="5856" spans="1:4">
      <c r="A5856">
        <v>5854</v>
      </c>
      <c r="B5856">
        <v>16.038356164383561</v>
      </c>
      <c r="C5856" s="91">
        <v>2.7773643760796045E-2</v>
      </c>
      <c r="D5856">
        <v>0.64054007543447566</v>
      </c>
    </row>
    <row r="5857" spans="1:4">
      <c r="A5857">
        <v>5855</v>
      </c>
      <c r="B5857">
        <v>16.041095890410958</v>
      </c>
      <c r="C5857" s="91">
        <v>2.7773243634097541E-2</v>
      </c>
      <c r="D5857">
        <v>0.6404954481895837</v>
      </c>
    </row>
    <row r="5858" spans="1:4">
      <c r="A5858">
        <v>5856</v>
      </c>
      <c r="B5858">
        <v>16.043835616438358</v>
      </c>
      <c r="C5858" s="91">
        <v>2.7772843507399034E-2</v>
      </c>
      <c r="D5858">
        <v>0.64045082545810128</v>
      </c>
    </row>
    <row r="5859" spans="1:4">
      <c r="A5859">
        <v>5857</v>
      </c>
      <c r="B5859">
        <v>16.046575342465754</v>
      </c>
      <c r="C5859" s="91">
        <v>2.7772443380700527E-2</v>
      </c>
      <c r="D5859">
        <v>0.64040620723951847</v>
      </c>
    </row>
    <row r="5860" spans="1:4">
      <c r="A5860">
        <v>5858</v>
      </c>
      <c r="B5860">
        <v>16.049315068493151</v>
      </c>
      <c r="C5860" s="91">
        <v>2.7772043254002024E-2</v>
      </c>
      <c r="D5860">
        <v>0.64036159353332511</v>
      </c>
    </row>
    <row r="5861" spans="1:4">
      <c r="A5861">
        <v>5859</v>
      </c>
      <c r="B5861">
        <v>16.052054794520547</v>
      </c>
      <c r="C5861" s="91">
        <v>2.7771643127303517E-2</v>
      </c>
      <c r="D5861">
        <v>0.64031698433901119</v>
      </c>
    </row>
    <row r="5862" spans="1:4">
      <c r="A5862">
        <v>5860</v>
      </c>
      <c r="B5862">
        <v>16.054794520547944</v>
      </c>
      <c r="C5862" s="91">
        <v>2.7771243000605014E-2</v>
      </c>
      <c r="D5862">
        <v>0.64027237965606676</v>
      </c>
    </row>
    <row r="5863" spans="1:4">
      <c r="A5863">
        <v>5861</v>
      </c>
      <c r="B5863">
        <v>16.057534246575344</v>
      </c>
      <c r="C5863" s="91">
        <v>2.7770842873906507E-2</v>
      </c>
      <c r="D5863">
        <v>0.64022777948398213</v>
      </c>
    </row>
    <row r="5864" spans="1:4">
      <c r="A5864">
        <v>5862</v>
      </c>
      <c r="B5864">
        <v>16.06027397260274</v>
      </c>
      <c r="C5864" s="91">
        <v>2.7770442747208003E-2</v>
      </c>
      <c r="D5864">
        <v>0.64018318382224737</v>
      </c>
    </row>
    <row r="5865" spans="1:4">
      <c r="A5865">
        <v>5863</v>
      </c>
      <c r="B5865">
        <v>16.063013698630137</v>
      </c>
      <c r="C5865" s="91">
        <v>2.7770042620509496E-2</v>
      </c>
      <c r="D5865">
        <v>0.64013859267035289</v>
      </c>
    </row>
    <row r="5866" spans="1:4">
      <c r="A5866">
        <v>5864</v>
      </c>
      <c r="B5866">
        <v>16.065753424657533</v>
      </c>
      <c r="C5866" s="91">
        <v>2.7769642493810989E-2</v>
      </c>
      <c r="D5866">
        <v>0.64009400602778888</v>
      </c>
    </row>
    <row r="5867" spans="1:4">
      <c r="A5867">
        <v>5865</v>
      </c>
      <c r="B5867">
        <v>16.068493150684933</v>
      </c>
      <c r="C5867" s="91">
        <v>2.7769242367112486E-2</v>
      </c>
      <c r="D5867">
        <v>0.64004942389404584</v>
      </c>
    </row>
    <row r="5868" spans="1:4">
      <c r="A5868">
        <v>5866</v>
      </c>
      <c r="B5868">
        <v>16.07123287671233</v>
      </c>
      <c r="C5868" s="91">
        <v>2.7768842240413979E-2</v>
      </c>
      <c r="D5868">
        <v>0.64000484626861442</v>
      </c>
    </row>
    <row r="5869" spans="1:4">
      <c r="A5869">
        <v>5867</v>
      </c>
      <c r="B5869">
        <v>16.073972602739726</v>
      </c>
      <c r="C5869" s="91">
        <v>2.7768442113715475E-2</v>
      </c>
      <c r="D5869">
        <v>0.6399602731509848</v>
      </c>
    </row>
    <row r="5870" spans="1:4">
      <c r="A5870">
        <v>5868</v>
      </c>
      <c r="B5870">
        <v>16.076712328767123</v>
      </c>
      <c r="C5870" s="91">
        <v>2.7768041987016968E-2</v>
      </c>
      <c r="D5870">
        <v>0.63991570454064794</v>
      </c>
    </row>
    <row r="5871" spans="1:4">
      <c r="A5871">
        <v>5869</v>
      </c>
      <c r="B5871">
        <v>16.079452054794519</v>
      </c>
      <c r="C5871" s="91">
        <v>2.7767641860318465E-2</v>
      </c>
      <c r="D5871">
        <v>0.63987114043709437</v>
      </c>
    </row>
    <row r="5872" spans="1:4">
      <c r="A5872">
        <v>5870</v>
      </c>
      <c r="B5872">
        <v>16.082191780821919</v>
      </c>
      <c r="C5872" s="91">
        <v>2.7767241733619958E-2</v>
      </c>
      <c r="D5872">
        <v>0.63982658083981481</v>
      </c>
    </row>
    <row r="5873" spans="1:4">
      <c r="A5873">
        <v>5871</v>
      </c>
      <c r="B5873">
        <v>16.084931506849315</v>
      </c>
      <c r="C5873" s="91">
        <v>2.7766841606921451E-2</v>
      </c>
      <c r="D5873">
        <v>0.63978202574830001</v>
      </c>
    </row>
    <row r="5874" spans="1:4">
      <c r="A5874">
        <v>5872</v>
      </c>
      <c r="B5874">
        <v>16.087671232876712</v>
      </c>
      <c r="C5874" s="91">
        <v>2.7766441480222948E-2</v>
      </c>
      <c r="D5874">
        <v>0.63973747516204094</v>
      </c>
    </row>
    <row r="5875" spans="1:4">
      <c r="A5875">
        <v>5873</v>
      </c>
      <c r="B5875">
        <v>16.090410958904108</v>
      </c>
      <c r="C5875" s="91">
        <v>2.7766041353524441E-2</v>
      </c>
      <c r="D5875">
        <v>0.63969292908052866</v>
      </c>
    </row>
    <row r="5876" spans="1:4">
      <c r="A5876">
        <v>5874</v>
      </c>
      <c r="B5876">
        <v>16.093150684931508</v>
      </c>
      <c r="C5876" s="91">
        <v>2.7765641226825937E-2</v>
      </c>
      <c r="D5876">
        <v>0.63964838750325381</v>
      </c>
    </row>
    <row r="5877" spans="1:4">
      <c r="A5877">
        <v>5875</v>
      </c>
      <c r="B5877">
        <v>16.095890410958905</v>
      </c>
      <c r="C5877" s="91">
        <v>2.776524110012743E-2</v>
      </c>
      <c r="D5877">
        <v>0.63960385042970769</v>
      </c>
    </row>
    <row r="5878" spans="1:4">
      <c r="A5878">
        <v>5876</v>
      </c>
      <c r="B5878">
        <v>16.098630136986301</v>
      </c>
      <c r="C5878" s="91">
        <v>2.7764840973428927E-2</v>
      </c>
      <c r="D5878">
        <v>0.63955931785938147</v>
      </c>
    </row>
    <row r="5879" spans="1:4">
      <c r="A5879">
        <v>5877</v>
      </c>
      <c r="B5879">
        <v>16.101369863013698</v>
      </c>
      <c r="C5879" s="91">
        <v>2.776444084673042E-2</v>
      </c>
      <c r="D5879">
        <v>0.63951478979176635</v>
      </c>
    </row>
    <row r="5880" spans="1:4">
      <c r="A5880">
        <v>5878</v>
      </c>
      <c r="B5880">
        <v>16.104109589041094</v>
      </c>
      <c r="C5880" s="91">
        <v>2.7764040720031913E-2</v>
      </c>
      <c r="D5880">
        <v>0.6394702662263535</v>
      </c>
    </row>
    <row r="5881" spans="1:4">
      <c r="A5881">
        <v>5879</v>
      </c>
      <c r="B5881">
        <v>16.106849315068494</v>
      </c>
      <c r="C5881" s="91">
        <v>2.7763640593333409E-2</v>
      </c>
      <c r="D5881">
        <v>0.63942574716263423</v>
      </c>
    </row>
    <row r="5882" spans="1:4">
      <c r="A5882">
        <v>5880</v>
      </c>
      <c r="B5882">
        <v>16.109589041095891</v>
      </c>
      <c r="C5882" s="91">
        <v>2.7763240466634902E-2</v>
      </c>
      <c r="D5882">
        <v>0.63938123260009994</v>
      </c>
    </row>
    <row r="5883" spans="1:4">
      <c r="A5883">
        <v>5881</v>
      </c>
      <c r="B5883">
        <v>16.112328767123287</v>
      </c>
      <c r="C5883" s="91">
        <v>2.7762840339936399E-2</v>
      </c>
      <c r="D5883">
        <v>0.63933672253824214</v>
      </c>
    </row>
    <row r="5884" spans="1:4">
      <c r="A5884">
        <v>5882</v>
      </c>
      <c r="B5884">
        <v>16.115068493150684</v>
      </c>
      <c r="C5884" s="91">
        <v>2.7762440213237892E-2</v>
      </c>
      <c r="D5884">
        <v>0.63929221697655236</v>
      </c>
    </row>
    <row r="5885" spans="1:4">
      <c r="A5885">
        <v>5883</v>
      </c>
      <c r="B5885">
        <v>16.117808219178084</v>
      </c>
      <c r="C5885" s="91">
        <v>2.7762040086539385E-2</v>
      </c>
      <c r="D5885">
        <v>0.63924771591452212</v>
      </c>
    </row>
    <row r="5886" spans="1:4">
      <c r="A5886">
        <v>5884</v>
      </c>
      <c r="B5886">
        <v>16.12054794520548</v>
      </c>
      <c r="C5886" s="91">
        <v>2.7761639959840882E-2</v>
      </c>
      <c r="D5886">
        <v>0.63920321935164315</v>
      </c>
    </row>
    <row r="5887" spans="1:4">
      <c r="A5887">
        <v>5885</v>
      </c>
      <c r="B5887">
        <v>16.123287671232877</v>
      </c>
      <c r="C5887" s="91">
        <v>2.7761239833142375E-2</v>
      </c>
      <c r="D5887">
        <v>0.63915872728740708</v>
      </c>
    </row>
    <row r="5888" spans="1:4">
      <c r="A5888">
        <v>5886</v>
      </c>
      <c r="B5888">
        <v>16.126027397260273</v>
      </c>
      <c r="C5888" s="91">
        <v>2.7760839706443871E-2</v>
      </c>
      <c r="D5888">
        <v>0.63911423972130577</v>
      </c>
    </row>
    <row r="5889" spans="1:4">
      <c r="A5889">
        <v>5887</v>
      </c>
      <c r="B5889">
        <v>16.12876712328767</v>
      </c>
      <c r="C5889" s="91">
        <v>2.7760439579745364E-2</v>
      </c>
      <c r="D5889">
        <v>0.63906975665283106</v>
      </c>
    </row>
    <row r="5890" spans="1:4">
      <c r="A5890">
        <v>5888</v>
      </c>
      <c r="B5890">
        <v>16.13150684931507</v>
      </c>
      <c r="C5890" s="91">
        <v>2.7760039453046861E-2</v>
      </c>
      <c r="D5890">
        <v>0.63902527808147469</v>
      </c>
    </row>
    <row r="5891" spans="1:4">
      <c r="A5891">
        <v>5889</v>
      </c>
      <c r="B5891">
        <v>16.134246575342466</v>
      </c>
      <c r="C5891" s="91">
        <v>2.7759639326348354E-2</v>
      </c>
      <c r="D5891">
        <v>0.63898080400672896</v>
      </c>
    </row>
    <row r="5892" spans="1:4">
      <c r="A5892">
        <v>5890</v>
      </c>
      <c r="B5892">
        <v>16.136986301369863</v>
      </c>
      <c r="C5892" s="91">
        <v>2.7759239199649847E-2</v>
      </c>
      <c r="D5892">
        <v>0.63893633442808562</v>
      </c>
    </row>
    <row r="5893" spans="1:4">
      <c r="A5893">
        <v>5891</v>
      </c>
      <c r="B5893">
        <v>16.139726027397259</v>
      </c>
      <c r="C5893" s="91">
        <v>2.7758839072951343E-2</v>
      </c>
      <c r="D5893">
        <v>0.63889186934503694</v>
      </c>
    </row>
    <row r="5894" spans="1:4">
      <c r="A5894">
        <v>5892</v>
      </c>
      <c r="B5894">
        <v>16.142465753424659</v>
      </c>
      <c r="C5894" s="91">
        <v>2.7758438946252836E-2</v>
      </c>
      <c r="D5894">
        <v>0.63884740875707491</v>
      </c>
    </row>
    <row r="5895" spans="1:4">
      <c r="A5895">
        <v>5893</v>
      </c>
      <c r="B5895">
        <v>16.145205479452056</v>
      </c>
      <c r="C5895" s="91">
        <v>2.7758038819554333E-2</v>
      </c>
      <c r="D5895">
        <v>0.63880295266369191</v>
      </c>
    </row>
    <row r="5896" spans="1:4">
      <c r="A5896">
        <v>5894</v>
      </c>
      <c r="B5896">
        <v>16.147945205479452</v>
      </c>
      <c r="C5896" s="91">
        <v>2.7757638692855826E-2</v>
      </c>
      <c r="D5896">
        <v>0.63875850106438037</v>
      </c>
    </row>
    <row r="5897" spans="1:4">
      <c r="A5897">
        <v>5895</v>
      </c>
      <c r="B5897">
        <v>16.150684931506849</v>
      </c>
      <c r="C5897" s="91">
        <v>2.7757238566157322E-2</v>
      </c>
      <c r="D5897">
        <v>0.63871405395863246</v>
      </c>
    </row>
    <row r="5898" spans="1:4">
      <c r="A5898">
        <v>5896</v>
      </c>
      <c r="B5898">
        <v>16.153424657534245</v>
      </c>
      <c r="C5898" s="91">
        <v>2.7756838439458816E-2</v>
      </c>
      <c r="D5898">
        <v>0.63866961134594058</v>
      </c>
    </row>
    <row r="5899" spans="1:4">
      <c r="A5899">
        <v>5897</v>
      </c>
      <c r="B5899">
        <v>16.156164383561645</v>
      </c>
      <c r="C5899" s="91">
        <v>2.7756438312760309E-2</v>
      </c>
      <c r="D5899">
        <v>0.63862517322579726</v>
      </c>
    </row>
    <row r="5900" spans="1:4">
      <c r="A5900">
        <v>5898</v>
      </c>
      <c r="B5900">
        <v>16.158904109589042</v>
      </c>
      <c r="C5900" s="91">
        <v>2.7756038186061805E-2</v>
      </c>
      <c r="D5900">
        <v>0.63858073959769523</v>
      </c>
    </row>
    <row r="5901" spans="1:4">
      <c r="A5901">
        <v>5899</v>
      </c>
      <c r="B5901">
        <v>16.161643835616438</v>
      </c>
      <c r="C5901" s="91">
        <v>2.7755638059363298E-2</v>
      </c>
      <c r="D5901">
        <v>0.63853631046112691</v>
      </c>
    </row>
    <row r="5902" spans="1:4">
      <c r="A5902">
        <v>5900</v>
      </c>
      <c r="B5902">
        <v>16.164383561643834</v>
      </c>
      <c r="C5902" s="91">
        <v>2.7755237932664795E-2</v>
      </c>
      <c r="D5902">
        <v>0.63849188581558514</v>
      </c>
    </row>
    <row r="5903" spans="1:4">
      <c r="A5903">
        <v>5901</v>
      </c>
      <c r="B5903">
        <v>16.167123287671235</v>
      </c>
      <c r="C5903" s="91">
        <v>2.7754837805966288E-2</v>
      </c>
      <c r="D5903">
        <v>0.63844746566056243</v>
      </c>
    </row>
    <row r="5904" spans="1:4">
      <c r="A5904">
        <v>5902</v>
      </c>
      <c r="B5904">
        <v>16.169863013698631</v>
      </c>
      <c r="C5904" s="91">
        <v>2.7754437679267784E-2</v>
      </c>
      <c r="D5904">
        <v>0.63840304999555186</v>
      </c>
    </row>
    <row r="5905" spans="1:4">
      <c r="A5905">
        <v>5903</v>
      </c>
      <c r="B5905">
        <v>16.172602739726027</v>
      </c>
      <c r="C5905" s="91">
        <v>2.7754037552569277E-2</v>
      </c>
      <c r="D5905">
        <v>0.63835863882004629</v>
      </c>
    </row>
    <row r="5906" spans="1:4">
      <c r="A5906">
        <v>5904</v>
      </c>
      <c r="B5906">
        <v>16.175342465753424</v>
      </c>
      <c r="C5906" s="91">
        <v>2.775363742587077E-2</v>
      </c>
      <c r="D5906">
        <v>0.63831423213353855</v>
      </c>
    </row>
    <row r="5907" spans="1:4">
      <c r="A5907">
        <v>5905</v>
      </c>
      <c r="B5907">
        <v>16.17808219178082</v>
      </c>
      <c r="C5907" s="91">
        <v>2.7753237299172267E-2</v>
      </c>
      <c r="D5907">
        <v>0.63826982993552173</v>
      </c>
    </row>
    <row r="5908" spans="1:4">
      <c r="A5908">
        <v>5906</v>
      </c>
      <c r="B5908">
        <v>16.18082191780822</v>
      </c>
      <c r="C5908" s="91">
        <v>2.775283717247376E-2</v>
      </c>
      <c r="D5908">
        <v>0.63822543222548889</v>
      </c>
    </row>
    <row r="5909" spans="1:4">
      <c r="A5909">
        <v>5907</v>
      </c>
      <c r="B5909">
        <v>16.183561643835617</v>
      </c>
      <c r="C5909" s="91">
        <v>2.7752437045775256E-2</v>
      </c>
      <c r="D5909">
        <v>0.6381810390029331</v>
      </c>
    </row>
    <row r="5910" spans="1:4">
      <c r="A5910">
        <v>5908</v>
      </c>
      <c r="B5910">
        <v>16.186301369863013</v>
      </c>
      <c r="C5910" s="91">
        <v>2.7752036919076749E-2</v>
      </c>
      <c r="D5910">
        <v>0.63813665026734767</v>
      </c>
    </row>
    <row r="5911" spans="1:4">
      <c r="A5911">
        <v>5909</v>
      </c>
      <c r="B5911">
        <v>16.18904109589041</v>
      </c>
      <c r="C5911" s="91">
        <v>2.7751636792378243E-2</v>
      </c>
      <c r="D5911">
        <v>0.63809226601822588</v>
      </c>
    </row>
    <row r="5912" spans="1:4">
      <c r="A5912">
        <v>5910</v>
      </c>
      <c r="B5912">
        <v>16.19178082191781</v>
      </c>
      <c r="C5912" s="91">
        <v>2.7751236665679739E-2</v>
      </c>
      <c r="D5912">
        <v>0.63804788625506093</v>
      </c>
    </row>
    <row r="5913" spans="1:4">
      <c r="A5913">
        <v>5911</v>
      </c>
      <c r="B5913">
        <v>16.194520547945206</v>
      </c>
      <c r="C5913" s="91">
        <v>2.7750836538981232E-2</v>
      </c>
      <c r="D5913">
        <v>0.63800351097734642</v>
      </c>
    </row>
    <row r="5914" spans="1:4">
      <c r="A5914">
        <v>5912</v>
      </c>
      <c r="B5914">
        <v>16.197260273972603</v>
      </c>
      <c r="C5914" s="91">
        <v>2.7750436412282729E-2</v>
      </c>
      <c r="D5914">
        <v>0.63795914018457556</v>
      </c>
    </row>
    <row r="5915" spans="1:4">
      <c r="A5915">
        <v>5913</v>
      </c>
      <c r="B5915">
        <v>16.2</v>
      </c>
      <c r="C5915" s="91">
        <v>2.7750036285584222E-2</v>
      </c>
      <c r="D5915">
        <v>0.63791477387624218</v>
      </c>
    </row>
    <row r="5916" spans="1:4">
      <c r="A5916">
        <v>5914</v>
      </c>
      <c r="B5916">
        <v>16.202739726027396</v>
      </c>
      <c r="C5916" s="91">
        <v>2.7749636158885718E-2</v>
      </c>
      <c r="D5916">
        <v>0.6378704120518397</v>
      </c>
    </row>
    <row r="5917" spans="1:4">
      <c r="A5917">
        <v>5915</v>
      </c>
      <c r="B5917">
        <v>16.205479452054796</v>
      </c>
      <c r="C5917" s="91">
        <v>2.7749236032187211E-2</v>
      </c>
      <c r="D5917">
        <v>0.63782605471086173</v>
      </c>
    </row>
    <row r="5918" spans="1:4">
      <c r="A5918">
        <v>5916</v>
      </c>
      <c r="B5918">
        <v>16.208219178082192</v>
      </c>
      <c r="C5918" s="91">
        <v>2.7748835905488704E-2</v>
      </c>
      <c r="D5918">
        <v>0.63778170185280225</v>
      </c>
    </row>
    <row r="5919" spans="1:4">
      <c r="A5919">
        <v>5917</v>
      </c>
      <c r="B5919">
        <v>16.210958904109589</v>
      </c>
      <c r="C5919" s="91">
        <v>2.7748435778790201E-2</v>
      </c>
      <c r="D5919">
        <v>0.63773735347715477</v>
      </c>
    </row>
    <row r="5920" spans="1:4">
      <c r="A5920">
        <v>5918</v>
      </c>
      <c r="B5920">
        <v>16.213698630136985</v>
      </c>
      <c r="C5920" s="91">
        <v>2.7748035652091694E-2</v>
      </c>
      <c r="D5920">
        <v>0.63769300958341324</v>
      </c>
    </row>
    <row r="5921" spans="1:4">
      <c r="A5921">
        <v>5919</v>
      </c>
      <c r="B5921">
        <v>16.216438356164385</v>
      </c>
      <c r="C5921" s="91">
        <v>2.774763552539319E-2</v>
      </c>
      <c r="D5921">
        <v>0.63764867017107163</v>
      </c>
    </row>
    <row r="5922" spans="1:4">
      <c r="A5922">
        <v>5920</v>
      </c>
      <c r="B5922">
        <v>16.219178082191782</v>
      </c>
      <c r="C5922" s="91">
        <v>2.7747235398694683E-2</v>
      </c>
      <c r="D5922">
        <v>0.6376043352396239</v>
      </c>
    </row>
    <row r="5923" spans="1:4">
      <c r="A5923">
        <v>5921</v>
      </c>
      <c r="B5923">
        <v>16.221917808219178</v>
      </c>
      <c r="C5923" s="91">
        <v>2.774683527199618E-2</v>
      </c>
      <c r="D5923">
        <v>0.63756000478856401</v>
      </c>
    </row>
    <row r="5924" spans="1:4">
      <c r="A5924">
        <v>5922</v>
      </c>
      <c r="B5924">
        <v>16.224657534246575</v>
      </c>
      <c r="C5924" s="91">
        <v>2.7746435145297673E-2</v>
      </c>
      <c r="D5924">
        <v>0.63751567881738624</v>
      </c>
    </row>
    <row r="5925" spans="1:4">
      <c r="A5925">
        <v>5923</v>
      </c>
      <c r="B5925">
        <v>16.227397260273971</v>
      </c>
      <c r="C5925" s="91">
        <v>2.7746035018599166E-2</v>
      </c>
      <c r="D5925">
        <v>0.63747135732558469</v>
      </c>
    </row>
    <row r="5926" spans="1:4">
      <c r="A5926">
        <v>5924</v>
      </c>
      <c r="B5926">
        <v>16.230136986301371</v>
      </c>
      <c r="C5926" s="91">
        <v>2.7745634891900663E-2</v>
      </c>
      <c r="D5926">
        <v>0.6374270403126534</v>
      </c>
    </row>
    <row r="5927" spans="1:4">
      <c r="A5927">
        <v>5925</v>
      </c>
      <c r="B5927">
        <v>16.232876712328768</v>
      </c>
      <c r="C5927" s="91">
        <v>2.7745234765202156E-2</v>
      </c>
      <c r="D5927">
        <v>0.63738272777808713</v>
      </c>
    </row>
    <row r="5928" spans="1:4">
      <c r="A5928">
        <v>5926</v>
      </c>
      <c r="B5928">
        <v>16.235616438356164</v>
      </c>
      <c r="C5928" s="91">
        <v>2.7744834638503652E-2</v>
      </c>
      <c r="D5928">
        <v>0.63733841972137983</v>
      </c>
    </row>
    <row r="5929" spans="1:4">
      <c r="A5929">
        <v>5927</v>
      </c>
      <c r="B5929">
        <v>16.238356164383561</v>
      </c>
      <c r="C5929" s="91">
        <v>2.7744434511805145E-2</v>
      </c>
      <c r="D5929">
        <v>0.63729411614202625</v>
      </c>
    </row>
    <row r="5930" spans="1:4">
      <c r="A5930">
        <v>5928</v>
      </c>
      <c r="B5930">
        <v>16.241095890410961</v>
      </c>
      <c r="C5930" s="91">
        <v>2.7744034385106642E-2</v>
      </c>
      <c r="D5930">
        <v>0.63724981703952055</v>
      </c>
    </row>
    <row r="5931" spans="1:4">
      <c r="A5931">
        <v>5929</v>
      </c>
      <c r="B5931">
        <v>16.243835616438357</v>
      </c>
      <c r="C5931" s="91">
        <v>2.7743634258408135E-2</v>
      </c>
      <c r="D5931">
        <v>0.63720552241335759</v>
      </c>
    </row>
    <row r="5932" spans="1:4">
      <c r="A5932">
        <v>5930</v>
      </c>
      <c r="B5932">
        <v>16.246575342465754</v>
      </c>
      <c r="C5932" s="91">
        <v>2.7743234131709628E-2</v>
      </c>
      <c r="D5932">
        <v>0.63716123226303201</v>
      </c>
    </row>
    <row r="5933" spans="1:4">
      <c r="A5933">
        <v>5931</v>
      </c>
      <c r="B5933">
        <v>16.24931506849315</v>
      </c>
      <c r="C5933" s="91">
        <v>2.7742834005011124E-2</v>
      </c>
      <c r="D5933">
        <v>0.6371169465880383</v>
      </c>
    </row>
    <row r="5934" spans="1:4">
      <c r="A5934">
        <v>5932</v>
      </c>
      <c r="B5934">
        <v>16.252054794520546</v>
      </c>
      <c r="C5934" s="91">
        <v>2.7742433878312617E-2</v>
      </c>
      <c r="D5934">
        <v>0.63707266538787122</v>
      </c>
    </row>
    <row r="5935" spans="1:4">
      <c r="A5935">
        <v>5933</v>
      </c>
      <c r="B5935">
        <v>16.254794520547946</v>
      </c>
      <c r="C5935" s="91">
        <v>2.7742033751614114E-2</v>
      </c>
      <c r="D5935">
        <v>0.63702838866202571</v>
      </c>
    </row>
    <row r="5936" spans="1:4">
      <c r="A5936">
        <v>5934</v>
      </c>
      <c r="B5936">
        <v>16.257534246575343</v>
      </c>
      <c r="C5936" s="91">
        <v>2.7741633624915607E-2</v>
      </c>
      <c r="D5936">
        <v>0.63698411640999675</v>
      </c>
    </row>
    <row r="5937" spans="1:4">
      <c r="A5937">
        <v>5935</v>
      </c>
      <c r="B5937">
        <v>16.260273972602739</v>
      </c>
      <c r="C5937" s="91">
        <v>2.7741233498217104E-2</v>
      </c>
      <c r="D5937">
        <v>0.63693984863127917</v>
      </c>
    </row>
    <row r="5938" spans="1:4">
      <c r="A5938">
        <v>5936</v>
      </c>
      <c r="B5938">
        <v>16.263013698630136</v>
      </c>
      <c r="C5938" s="91">
        <v>2.7740833371518597E-2</v>
      </c>
      <c r="D5938">
        <v>0.63689558532536794</v>
      </c>
    </row>
    <row r="5939" spans="1:4">
      <c r="A5939">
        <v>5937</v>
      </c>
      <c r="B5939">
        <v>16.265753424657536</v>
      </c>
      <c r="C5939" s="91">
        <v>2.774043324482009E-2</v>
      </c>
      <c r="D5939">
        <v>0.63685132649175824</v>
      </c>
    </row>
    <row r="5940" spans="1:4">
      <c r="A5940">
        <v>5938</v>
      </c>
      <c r="B5940">
        <v>16.268493150684932</v>
      </c>
      <c r="C5940" s="91">
        <v>2.7740033118121586E-2</v>
      </c>
      <c r="D5940">
        <v>0.63680707212994514</v>
      </c>
    </row>
    <row r="5941" spans="1:4">
      <c r="A5941">
        <v>5939</v>
      </c>
      <c r="B5941">
        <v>16.271232876712329</v>
      </c>
      <c r="C5941" s="91">
        <v>2.7739632991423079E-2</v>
      </c>
      <c r="D5941">
        <v>0.63676282223942393</v>
      </c>
    </row>
    <row r="5942" spans="1:4">
      <c r="A5942">
        <v>5940</v>
      </c>
      <c r="B5942">
        <v>16.273972602739725</v>
      </c>
      <c r="C5942" s="91">
        <v>2.7739232864724576E-2</v>
      </c>
      <c r="D5942">
        <v>0.6367185768196898</v>
      </c>
    </row>
    <row r="5943" spans="1:4">
      <c r="A5943">
        <v>5941</v>
      </c>
      <c r="B5943">
        <v>16.276712328767122</v>
      </c>
      <c r="C5943" s="91">
        <v>2.7738832738026069E-2</v>
      </c>
      <c r="D5943">
        <v>0.63667433587023825</v>
      </c>
    </row>
    <row r="5944" spans="1:4">
      <c r="A5944">
        <v>5942</v>
      </c>
      <c r="B5944">
        <v>16.279452054794522</v>
      </c>
      <c r="C5944" s="91">
        <v>2.7738432611327565E-2</v>
      </c>
      <c r="D5944">
        <v>0.63663009939056436</v>
      </c>
    </row>
    <row r="5945" spans="1:4">
      <c r="A5945">
        <v>5943</v>
      </c>
      <c r="B5945">
        <v>16.282191780821918</v>
      </c>
      <c r="C5945" s="91">
        <v>2.7738032484629058E-2</v>
      </c>
      <c r="D5945">
        <v>0.63658586738016398</v>
      </c>
    </row>
    <row r="5946" spans="1:4">
      <c r="A5946">
        <v>5944</v>
      </c>
      <c r="B5946">
        <v>16.284931506849315</v>
      </c>
      <c r="C5946" s="91">
        <v>2.7737632357930551E-2</v>
      </c>
      <c r="D5946">
        <v>0.63654163983853251</v>
      </c>
    </row>
    <row r="5947" spans="1:4">
      <c r="A5947">
        <v>5945</v>
      </c>
      <c r="B5947">
        <v>16.287671232876711</v>
      </c>
      <c r="C5947" s="91">
        <v>2.7737232231232048E-2</v>
      </c>
      <c r="D5947">
        <v>0.63649741676516536</v>
      </c>
    </row>
    <row r="5948" spans="1:4">
      <c r="A5948">
        <v>5946</v>
      </c>
      <c r="B5948">
        <v>16.290410958904111</v>
      </c>
      <c r="C5948" s="91">
        <v>2.7736832104533541E-2</v>
      </c>
      <c r="D5948">
        <v>0.63645319815955848</v>
      </c>
    </row>
    <row r="5949" spans="1:4">
      <c r="A5949">
        <v>5947</v>
      </c>
      <c r="B5949">
        <v>16.293150684931508</v>
      </c>
      <c r="C5949" s="91">
        <v>2.7736431977835038E-2</v>
      </c>
      <c r="D5949">
        <v>0.63640898402120738</v>
      </c>
    </row>
    <row r="5950" spans="1:4">
      <c r="A5950">
        <v>5948</v>
      </c>
      <c r="B5950">
        <v>16.295890410958904</v>
      </c>
      <c r="C5950" s="91">
        <v>2.7736031851136531E-2</v>
      </c>
      <c r="D5950">
        <v>0.63636477434960792</v>
      </c>
    </row>
    <row r="5951" spans="1:4">
      <c r="A5951">
        <v>5949</v>
      </c>
      <c r="B5951">
        <v>16.298630136986301</v>
      </c>
      <c r="C5951" s="91">
        <v>2.7735631724438024E-2</v>
      </c>
      <c r="D5951">
        <v>0.63632056914425605</v>
      </c>
    </row>
    <row r="5952" spans="1:4">
      <c r="A5952">
        <v>5950</v>
      </c>
      <c r="B5952">
        <v>16.301369863013697</v>
      </c>
      <c r="C5952" s="91">
        <v>2.773523159773952E-2</v>
      </c>
      <c r="D5952">
        <v>0.63627636840464763</v>
      </c>
    </row>
    <row r="5953" spans="1:4">
      <c r="A5953">
        <v>5951</v>
      </c>
      <c r="B5953">
        <v>16.304109589041097</v>
      </c>
      <c r="C5953" s="91">
        <v>2.7734831471041013E-2</v>
      </c>
      <c r="D5953">
        <v>0.63623217213027849</v>
      </c>
    </row>
    <row r="5954" spans="1:4">
      <c r="A5954">
        <v>5952</v>
      </c>
      <c r="B5954">
        <v>16.306849315068494</v>
      </c>
      <c r="C5954" s="91">
        <v>2.773443134434251E-2</v>
      </c>
      <c r="D5954">
        <v>0.63618798032064483</v>
      </c>
    </row>
    <row r="5955" spans="1:4">
      <c r="A5955">
        <v>5953</v>
      </c>
      <c r="B5955">
        <v>16.30958904109589</v>
      </c>
      <c r="C5955" s="91">
        <v>2.7734031217644003E-2</v>
      </c>
      <c r="D5955">
        <v>0.63614379297524293</v>
      </c>
    </row>
    <row r="5956" spans="1:4">
      <c r="A5956">
        <v>5954</v>
      </c>
      <c r="B5956">
        <v>16.312328767123287</v>
      </c>
      <c r="C5956" s="91">
        <v>2.7733631090945499E-2</v>
      </c>
      <c r="D5956">
        <v>0.63609961009356863</v>
      </c>
    </row>
    <row r="5957" spans="1:4">
      <c r="A5957">
        <v>5955</v>
      </c>
      <c r="B5957">
        <v>16.315068493150687</v>
      </c>
      <c r="C5957" s="91">
        <v>2.7733230964246992E-2</v>
      </c>
      <c r="D5957">
        <v>0.63605543167511835</v>
      </c>
    </row>
    <row r="5958" spans="1:4">
      <c r="A5958">
        <v>5956</v>
      </c>
      <c r="B5958">
        <v>16.317808219178083</v>
      </c>
      <c r="C5958" s="91">
        <v>2.7732830837548485E-2</v>
      </c>
      <c r="D5958">
        <v>0.63601125771938838</v>
      </c>
    </row>
    <row r="5959" spans="1:4">
      <c r="A5959">
        <v>5957</v>
      </c>
      <c r="B5959">
        <v>16.32054794520548</v>
      </c>
      <c r="C5959" s="91">
        <v>2.7732430710849982E-2</v>
      </c>
      <c r="D5959">
        <v>0.63596708822587511</v>
      </c>
    </row>
    <row r="5960" spans="1:4">
      <c r="A5960">
        <v>5958</v>
      </c>
      <c r="B5960">
        <v>16.323287671232876</v>
      </c>
      <c r="C5960" s="91">
        <v>2.7732030584151475E-2</v>
      </c>
      <c r="D5960">
        <v>0.63592292319407495</v>
      </c>
    </row>
    <row r="5961" spans="1:4">
      <c r="A5961">
        <v>5959</v>
      </c>
      <c r="B5961">
        <v>16.326027397260273</v>
      </c>
      <c r="C5961" s="91">
        <v>2.7731630457452972E-2</v>
      </c>
      <c r="D5961">
        <v>0.63587876262348442</v>
      </c>
    </row>
    <row r="5962" spans="1:4">
      <c r="A5962">
        <v>5960</v>
      </c>
      <c r="B5962">
        <v>16.328767123287673</v>
      </c>
      <c r="C5962" s="91">
        <v>2.7731230330754465E-2</v>
      </c>
      <c r="D5962">
        <v>0.63583460651360002</v>
      </c>
    </row>
    <row r="5963" spans="1:4">
      <c r="A5963">
        <v>5961</v>
      </c>
      <c r="B5963">
        <v>16.331506849315069</v>
      </c>
      <c r="C5963" s="91">
        <v>2.7730830204055961E-2</v>
      </c>
      <c r="D5963">
        <v>0.63579045486391839</v>
      </c>
    </row>
    <row r="5964" spans="1:4">
      <c r="A5964">
        <v>5962</v>
      </c>
      <c r="B5964">
        <v>16.334246575342465</v>
      </c>
      <c r="C5964" s="91">
        <v>2.7730430077357454E-2</v>
      </c>
      <c r="D5964">
        <v>0.63574630767393636</v>
      </c>
    </row>
    <row r="5965" spans="1:4">
      <c r="A5965">
        <v>5963</v>
      </c>
      <c r="B5965">
        <v>16.336986301369862</v>
      </c>
      <c r="C5965" s="91">
        <v>2.7730029950658947E-2</v>
      </c>
      <c r="D5965">
        <v>0.63570216494315046</v>
      </c>
    </row>
    <row r="5966" spans="1:4">
      <c r="A5966">
        <v>5964</v>
      </c>
      <c r="B5966">
        <v>16.339726027397262</v>
      </c>
      <c r="C5966" s="91">
        <v>2.7729629823960444E-2</v>
      </c>
      <c r="D5966">
        <v>0.63565802667105764</v>
      </c>
    </row>
    <row r="5967" spans="1:4">
      <c r="A5967">
        <v>5965</v>
      </c>
      <c r="B5967">
        <v>16.342465753424658</v>
      </c>
      <c r="C5967" s="91">
        <v>2.7729229697261937E-2</v>
      </c>
      <c r="D5967">
        <v>0.63561389285715486</v>
      </c>
    </row>
    <row r="5968" spans="1:4">
      <c r="A5968">
        <v>5966</v>
      </c>
      <c r="B5968">
        <v>16.345205479452055</v>
      </c>
      <c r="C5968" s="91">
        <v>2.7728829570563433E-2</v>
      </c>
      <c r="D5968">
        <v>0.63556976350093897</v>
      </c>
    </row>
    <row r="5969" spans="1:4">
      <c r="A5969">
        <v>5967</v>
      </c>
      <c r="B5969">
        <v>16.347945205479451</v>
      </c>
      <c r="C5969" s="91">
        <v>2.7728429443864926E-2</v>
      </c>
      <c r="D5969">
        <v>0.63552563860190703</v>
      </c>
    </row>
    <row r="5970" spans="1:4">
      <c r="A5970">
        <v>5968</v>
      </c>
      <c r="B5970">
        <v>16.350684931506848</v>
      </c>
      <c r="C5970" s="91">
        <v>2.7728029317166423E-2</v>
      </c>
      <c r="D5970">
        <v>0.635481518159556</v>
      </c>
    </row>
    <row r="5971" spans="1:4">
      <c r="A5971">
        <v>5969</v>
      </c>
      <c r="B5971">
        <v>16.353424657534248</v>
      </c>
      <c r="C5971" s="91">
        <v>2.7727629190467916E-2</v>
      </c>
      <c r="D5971">
        <v>0.63543740217338318</v>
      </c>
    </row>
    <row r="5972" spans="1:4">
      <c r="A5972">
        <v>5970</v>
      </c>
      <c r="B5972">
        <v>16.356164383561644</v>
      </c>
      <c r="C5972" s="91">
        <v>2.7727229063769409E-2</v>
      </c>
      <c r="D5972">
        <v>0.63539329064288574</v>
      </c>
    </row>
    <row r="5973" spans="1:4">
      <c r="A5973">
        <v>5971</v>
      </c>
      <c r="B5973">
        <v>16.358904109589041</v>
      </c>
      <c r="C5973" s="91">
        <v>2.7726828937070905E-2</v>
      </c>
      <c r="D5973">
        <v>0.63534918356756087</v>
      </c>
    </row>
    <row r="5974" spans="1:4">
      <c r="A5974">
        <v>5972</v>
      </c>
      <c r="B5974">
        <v>16.361643835616437</v>
      </c>
      <c r="C5974" s="91">
        <v>2.7726428810372399E-2</v>
      </c>
      <c r="D5974">
        <v>0.63530508094690596</v>
      </c>
    </row>
    <row r="5975" spans="1:4">
      <c r="A5975">
        <v>5973</v>
      </c>
      <c r="B5975">
        <v>16.364383561643837</v>
      </c>
      <c r="C5975" s="91">
        <v>2.7726028683673895E-2</v>
      </c>
      <c r="D5975">
        <v>0.63526098278041832</v>
      </c>
    </row>
    <row r="5976" spans="1:4">
      <c r="A5976">
        <v>5974</v>
      </c>
      <c r="B5976">
        <v>16.367123287671234</v>
      </c>
      <c r="C5976" s="91">
        <v>2.7725628556975388E-2</v>
      </c>
      <c r="D5976">
        <v>0.63521688906759555</v>
      </c>
    </row>
    <row r="5977" spans="1:4">
      <c r="A5977">
        <v>5975</v>
      </c>
      <c r="B5977">
        <v>16.36986301369863</v>
      </c>
      <c r="C5977" s="91">
        <v>2.7725228430276885E-2</v>
      </c>
      <c r="D5977">
        <v>0.63517279980793517</v>
      </c>
    </row>
    <row r="5978" spans="1:4">
      <c r="A5978">
        <v>5976</v>
      </c>
      <c r="B5978">
        <v>16.372602739726027</v>
      </c>
      <c r="C5978" s="91">
        <v>2.7724828303578378E-2</v>
      </c>
      <c r="D5978">
        <v>0.63512871500093471</v>
      </c>
    </row>
    <row r="5979" spans="1:4">
      <c r="A5979">
        <v>5977</v>
      </c>
      <c r="B5979">
        <v>16.375342465753423</v>
      </c>
      <c r="C5979" s="91">
        <v>2.7724428176879871E-2</v>
      </c>
      <c r="D5979">
        <v>0.63508463464609177</v>
      </c>
    </row>
    <row r="5980" spans="1:4">
      <c r="A5980">
        <v>5978</v>
      </c>
      <c r="B5980">
        <v>16.378082191780823</v>
      </c>
      <c r="C5980" s="91">
        <v>2.7724028050181367E-2</v>
      </c>
      <c r="D5980">
        <v>0.63504055874290422</v>
      </c>
    </row>
    <row r="5981" spans="1:4">
      <c r="A5981">
        <v>5979</v>
      </c>
      <c r="B5981">
        <v>16.38082191780822</v>
      </c>
      <c r="C5981" s="91">
        <v>2.772362792348286E-2</v>
      </c>
      <c r="D5981">
        <v>0.63499648729086977</v>
      </c>
    </row>
    <row r="5982" spans="1:4">
      <c r="A5982">
        <v>5980</v>
      </c>
      <c r="B5982">
        <v>16.383561643835616</v>
      </c>
      <c r="C5982" s="91">
        <v>2.7723227796784357E-2</v>
      </c>
      <c r="D5982">
        <v>0.63495242028948617</v>
      </c>
    </row>
    <row r="5983" spans="1:4">
      <c r="A5983">
        <v>5981</v>
      </c>
      <c r="B5983">
        <v>16.386301369863013</v>
      </c>
      <c r="C5983" s="91">
        <v>2.772282767008585E-2</v>
      </c>
      <c r="D5983">
        <v>0.63490835773825149</v>
      </c>
    </row>
    <row r="5984" spans="1:4">
      <c r="A5984">
        <v>5982</v>
      </c>
      <c r="B5984">
        <v>16.389041095890413</v>
      </c>
      <c r="C5984" s="91">
        <v>2.7722427543387343E-2</v>
      </c>
      <c r="D5984">
        <v>0.63486429963666358</v>
      </c>
    </row>
    <row r="5985" spans="1:4">
      <c r="A5985">
        <v>5983</v>
      </c>
      <c r="B5985">
        <v>16.391780821917809</v>
      </c>
      <c r="C5985" s="91">
        <v>2.7722027416688839E-2</v>
      </c>
      <c r="D5985">
        <v>0.6348202459842206</v>
      </c>
    </row>
    <row r="5986" spans="1:4">
      <c r="A5986">
        <v>5984</v>
      </c>
      <c r="B5986">
        <v>16.394520547945206</v>
      </c>
      <c r="C5986" s="91">
        <v>2.7721627289990333E-2</v>
      </c>
      <c r="D5986">
        <v>0.63477619678042063</v>
      </c>
    </row>
    <row r="5987" spans="1:4">
      <c r="A5987">
        <v>5985</v>
      </c>
      <c r="B5987">
        <v>16.397260273972602</v>
      </c>
      <c r="C5987" s="91">
        <v>2.7721227163291829E-2</v>
      </c>
      <c r="D5987">
        <v>0.63473215202476174</v>
      </c>
    </row>
    <row r="5988" spans="1:4">
      <c r="A5988">
        <v>5986</v>
      </c>
      <c r="B5988">
        <v>16.399999999999999</v>
      </c>
      <c r="C5988" s="91">
        <v>2.7720827036593322E-2</v>
      </c>
      <c r="D5988">
        <v>0.63468811171674233</v>
      </c>
    </row>
    <row r="5989" spans="1:4">
      <c r="A5989">
        <v>5987</v>
      </c>
      <c r="B5989">
        <v>16.402739726027399</v>
      </c>
      <c r="C5989" s="91">
        <v>2.7720426909894819E-2</v>
      </c>
      <c r="D5989">
        <v>0.63464407585586036</v>
      </c>
    </row>
    <row r="5990" spans="1:4">
      <c r="A5990">
        <v>5988</v>
      </c>
      <c r="B5990">
        <v>16.405479452054795</v>
      </c>
      <c r="C5990" s="91">
        <v>2.7720026783196312E-2</v>
      </c>
      <c r="D5990">
        <v>0.63460004444161466</v>
      </c>
    </row>
    <row r="5991" spans="1:4">
      <c r="A5991">
        <v>5989</v>
      </c>
      <c r="B5991">
        <v>16.408219178082192</v>
      </c>
      <c r="C5991" s="91">
        <v>2.7719626656497805E-2</v>
      </c>
      <c r="D5991">
        <v>0.63455601747350332</v>
      </c>
    </row>
    <row r="5992" spans="1:4">
      <c r="A5992">
        <v>5990</v>
      </c>
      <c r="B5992">
        <v>16.410958904109588</v>
      </c>
      <c r="C5992" s="91">
        <v>2.7719226529799301E-2</v>
      </c>
      <c r="D5992">
        <v>0.63451199495102495</v>
      </c>
    </row>
    <row r="5993" spans="1:4">
      <c r="A5993">
        <v>5991</v>
      </c>
      <c r="B5993">
        <v>16.413698630136988</v>
      </c>
      <c r="C5993" s="91">
        <v>2.7718826403100794E-2</v>
      </c>
      <c r="D5993">
        <v>0.63446797687367795</v>
      </c>
    </row>
    <row r="5994" spans="1:4">
      <c r="A5994">
        <v>5992</v>
      </c>
      <c r="B5994">
        <v>16.416438356164385</v>
      </c>
      <c r="C5994" s="91">
        <v>2.7718426276402291E-2</v>
      </c>
      <c r="D5994">
        <v>0.63442396324096129</v>
      </c>
    </row>
    <row r="5995" spans="1:4">
      <c r="A5995">
        <v>5993</v>
      </c>
      <c r="B5995">
        <v>16.419178082191781</v>
      </c>
      <c r="C5995" s="91">
        <v>2.7718026149703784E-2</v>
      </c>
      <c r="D5995">
        <v>0.63437995405237335</v>
      </c>
    </row>
    <row r="5996" spans="1:4">
      <c r="A5996">
        <v>5994</v>
      </c>
      <c r="B5996">
        <v>16.421917808219177</v>
      </c>
      <c r="C5996" s="91">
        <v>2.771762602300528E-2</v>
      </c>
      <c r="D5996">
        <v>0.63433594930741288</v>
      </c>
    </row>
    <row r="5997" spans="1:4">
      <c r="A5997">
        <v>5995</v>
      </c>
      <c r="B5997">
        <v>16.424657534246574</v>
      </c>
      <c r="C5997" s="91">
        <v>2.7717225896306773E-2</v>
      </c>
      <c r="D5997">
        <v>0.63429194900557884</v>
      </c>
    </row>
    <row r="5998" spans="1:4">
      <c r="A5998">
        <v>5996</v>
      </c>
      <c r="B5998">
        <v>16.427397260273974</v>
      </c>
      <c r="C5998" s="91">
        <v>2.7716825769608266E-2</v>
      </c>
      <c r="D5998">
        <v>0.63424795314636995</v>
      </c>
    </row>
    <row r="5999" spans="1:4">
      <c r="A5999">
        <v>5997</v>
      </c>
      <c r="B5999">
        <v>16.43013698630137</v>
      </c>
      <c r="C5999" s="91">
        <v>2.7716425642909763E-2</v>
      </c>
      <c r="D5999">
        <v>0.63420396172928528</v>
      </c>
    </row>
    <row r="6000" spans="1:4">
      <c r="A6000">
        <v>5998</v>
      </c>
      <c r="B6000">
        <v>16.432876712328767</v>
      </c>
      <c r="C6000" s="91">
        <v>2.7716025516211256E-2</v>
      </c>
      <c r="D6000">
        <v>0.6341599747538238</v>
      </c>
    </row>
    <row r="6001" spans="1:4">
      <c r="A6001">
        <v>5999</v>
      </c>
      <c r="B6001">
        <v>16.435616438356163</v>
      </c>
      <c r="C6001" s="91">
        <v>2.7715625389512753E-2</v>
      </c>
      <c r="D6001">
        <v>0.63411599221948445</v>
      </c>
    </row>
    <row r="6002" spans="1:4">
      <c r="A6002">
        <v>6000</v>
      </c>
      <c r="B6002">
        <v>16.438356164383563</v>
      </c>
      <c r="C6002" s="91">
        <v>2.7715225262814246E-2</v>
      </c>
      <c r="D6002">
        <v>0.63407201412576653</v>
      </c>
    </row>
    <row r="6003" spans="1:4">
      <c r="A6003">
        <v>6001</v>
      </c>
      <c r="B6003">
        <v>16.44109589041096</v>
      </c>
      <c r="C6003" s="91">
        <v>2.7714825136115742E-2</v>
      </c>
      <c r="D6003">
        <v>0.6340280404721691</v>
      </c>
    </row>
    <row r="6004" spans="1:4">
      <c r="A6004">
        <v>6002</v>
      </c>
      <c r="B6004">
        <v>16.443835616438356</v>
      </c>
      <c r="C6004" s="91">
        <v>2.7714425009417235E-2</v>
      </c>
      <c r="D6004">
        <v>0.63398407125819156</v>
      </c>
    </row>
    <row r="6005" spans="1:4">
      <c r="A6005">
        <v>6003</v>
      </c>
      <c r="B6005">
        <v>16.446575342465753</v>
      </c>
      <c r="C6005" s="91">
        <v>2.7714024882718728E-2</v>
      </c>
      <c r="D6005">
        <v>0.63394010648333321</v>
      </c>
    </row>
    <row r="6006" spans="1:4">
      <c r="A6006">
        <v>6004</v>
      </c>
      <c r="B6006">
        <v>16.449315068493149</v>
      </c>
      <c r="C6006" s="91">
        <v>2.7713624756020225E-2</v>
      </c>
      <c r="D6006">
        <v>0.63389614614709322</v>
      </c>
    </row>
    <row r="6007" spans="1:4">
      <c r="A6007">
        <v>6005</v>
      </c>
      <c r="B6007">
        <v>16.452054794520549</v>
      </c>
      <c r="C6007" s="91">
        <v>2.7713224629321718E-2</v>
      </c>
      <c r="D6007">
        <v>0.63385219024897121</v>
      </c>
    </row>
    <row r="6008" spans="1:4">
      <c r="A6008">
        <v>6006</v>
      </c>
      <c r="B6008">
        <v>16.454794520547946</v>
      </c>
      <c r="C6008" s="91">
        <v>2.7712824502623214E-2</v>
      </c>
      <c r="D6008">
        <v>0.6338082387884667</v>
      </c>
    </row>
    <row r="6009" spans="1:4">
      <c r="A6009">
        <v>6007</v>
      </c>
      <c r="B6009">
        <v>16.457534246575342</v>
      </c>
      <c r="C6009" s="91">
        <v>2.7712424375924707E-2</v>
      </c>
      <c r="D6009">
        <v>0.63376429176507931</v>
      </c>
    </row>
    <row r="6010" spans="1:4">
      <c r="A6010">
        <v>6008</v>
      </c>
      <c r="B6010">
        <v>16.460273972602739</v>
      </c>
      <c r="C6010" s="91">
        <v>2.7712024249226204E-2</v>
      </c>
      <c r="D6010">
        <v>0.63372034917830855</v>
      </c>
    </row>
    <row r="6011" spans="1:4">
      <c r="A6011">
        <v>6009</v>
      </c>
      <c r="B6011">
        <v>16.463013698630139</v>
      </c>
      <c r="C6011" s="91">
        <v>2.7711624122527697E-2</v>
      </c>
      <c r="D6011">
        <v>0.63367641102765415</v>
      </c>
    </row>
    <row r="6012" spans="1:4">
      <c r="A6012">
        <v>6010</v>
      </c>
      <c r="B6012">
        <v>16.465753424657535</v>
      </c>
      <c r="C6012" s="91">
        <v>2.771122399582919E-2</v>
      </c>
      <c r="D6012">
        <v>0.63363247731261596</v>
      </c>
    </row>
    <row r="6013" spans="1:4">
      <c r="A6013">
        <v>6011</v>
      </c>
      <c r="B6013">
        <v>16.468493150684932</v>
      </c>
      <c r="C6013" s="91">
        <v>2.7710823869130687E-2</v>
      </c>
      <c r="D6013">
        <v>0.63358854803269371</v>
      </c>
    </row>
    <row r="6014" spans="1:4">
      <c r="A6014">
        <v>6012</v>
      </c>
      <c r="B6014">
        <v>16.471232876712328</v>
      </c>
      <c r="C6014" s="91">
        <v>2.771042374243218E-2</v>
      </c>
      <c r="D6014">
        <v>0.63354462318738736</v>
      </c>
    </row>
    <row r="6015" spans="1:4">
      <c r="A6015">
        <v>6013</v>
      </c>
      <c r="B6015">
        <v>16.473972602739725</v>
      </c>
      <c r="C6015" s="91">
        <v>2.7710023615733676E-2</v>
      </c>
      <c r="D6015">
        <v>0.63350070277619697</v>
      </c>
    </row>
    <row r="6016" spans="1:4">
      <c r="A6016">
        <v>6014</v>
      </c>
      <c r="B6016">
        <v>16.476712328767125</v>
      </c>
      <c r="C6016" s="91">
        <v>2.7709623489035169E-2</v>
      </c>
      <c r="D6016">
        <v>0.63345678679862227</v>
      </c>
    </row>
    <row r="6017" spans="1:4">
      <c r="A6017">
        <v>6015</v>
      </c>
      <c r="B6017">
        <v>16.479452054794521</v>
      </c>
      <c r="C6017" s="91">
        <v>2.7709223362336666E-2</v>
      </c>
      <c r="D6017">
        <v>0.63341287525416368</v>
      </c>
    </row>
    <row r="6018" spans="1:4">
      <c r="A6018">
        <v>6016</v>
      </c>
      <c r="B6018">
        <v>16.482191780821918</v>
      </c>
      <c r="C6018" s="91">
        <v>2.7708823235638159E-2</v>
      </c>
      <c r="D6018">
        <v>0.63336896814232113</v>
      </c>
    </row>
    <row r="6019" spans="1:4">
      <c r="A6019">
        <v>6017</v>
      </c>
      <c r="B6019">
        <v>16.484931506849314</v>
      </c>
      <c r="C6019" s="91">
        <v>2.7708423108939652E-2</v>
      </c>
      <c r="D6019">
        <v>0.63332506546259493</v>
      </c>
    </row>
    <row r="6020" spans="1:4">
      <c r="A6020">
        <v>6018</v>
      </c>
      <c r="B6020">
        <v>16.487671232876714</v>
      </c>
      <c r="C6020" s="91">
        <v>2.7708022982241148E-2</v>
      </c>
      <c r="D6020">
        <v>0.63328116721448524</v>
      </c>
    </row>
    <row r="6021" spans="1:4">
      <c r="A6021">
        <v>6019</v>
      </c>
      <c r="B6021">
        <v>16.490410958904111</v>
      </c>
      <c r="C6021" s="91">
        <v>2.7707622855542641E-2</v>
      </c>
      <c r="D6021">
        <v>0.63323727339749258</v>
      </c>
    </row>
    <row r="6022" spans="1:4">
      <c r="A6022">
        <v>6020</v>
      </c>
      <c r="B6022">
        <v>16.493150684931507</v>
      </c>
      <c r="C6022" s="91">
        <v>2.7707222728844138E-2</v>
      </c>
      <c r="D6022">
        <v>0.63319338401111736</v>
      </c>
    </row>
    <row r="6023" spans="1:4">
      <c r="A6023">
        <v>6021</v>
      </c>
      <c r="B6023">
        <v>16.495890410958904</v>
      </c>
      <c r="C6023" s="91">
        <v>2.7706822602145631E-2</v>
      </c>
      <c r="D6023">
        <v>0.63314949905485984</v>
      </c>
    </row>
    <row r="6024" spans="1:4">
      <c r="A6024">
        <v>6022</v>
      </c>
      <c r="B6024">
        <v>16.4986301369863</v>
      </c>
      <c r="C6024" s="91">
        <v>2.7706422475447124E-2</v>
      </c>
      <c r="D6024">
        <v>0.63310561852822067</v>
      </c>
    </row>
    <row r="6025" spans="1:4">
      <c r="A6025">
        <v>6023</v>
      </c>
      <c r="B6025">
        <v>16.5013698630137</v>
      </c>
      <c r="C6025" s="91">
        <v>2.7706022348748621E-2</v>
      </c>
      <c r="D6025">
        <v>0.63306174243070046</v>
      </c>
    </row>
    <row r="6026" spans="1:4">
      <c r="A6026">
        <v>6024</v>
      </c>
      <c r="B6026">
        <v>16.504109589041096</v>
      </c>
      <c r="C6026" s="91">
        <v>2.7705622222050114E-2</v>
      </c>
      <c r="D6026">
        <v>0.63301787076179994</v>
      </c>
    </row>
    <row r="6027" spans="1:4">
      <c r="A6027">
        <v>6025</v>
      </c>
      <c r="B6027">
        <v>16.506849315068493</v>
      </c>
      <c r="C6027" s="91">
        <v>2.770522209535161E-2</v>
      </c>
      <c r="D6027">
        <v>0.63297400352101973</v>
      </c>
    </row>
    <row r="6028" spans="1:4">
      <c r="A6028">
        <v>6026</v>
      </c>
      <c r="B6028">
        <v>16.509589041095889</v>
      </c>
      <c r="C6028" s="91">
        <v>2.7704821968653103E-2</v>
      </c>
      <c r="D6028">
        <v>0.63293014070786058</v>
      </c>
    </row>
    <row r="6029" spans="1:4">
      <c r="A6029">
        <v>6027</v>
      </c>
      <c r="B6029">
        <v>16.512328767123286</v>
      </c>
      <c r="C6029" s="91">
        <v>2.77044218419546E-2</v>
      </c>
      <c r="D6029">
        <v>0.63288628232182342</v>
      </c>
    </row>
    <row r="6030" spans="1:4">
      <c r="A6030">
        <v>6028</v>
      </c>
      <c r="B6030">
        <v>16.515068493150686</v>
      </c>
      <c r="C6030" s="91">
        <v>2.7704021715256093E-2</v>
      </c>
      <c r="D6030">
        <v>0.63284242836240912</v>
      </c>
    </row>
    <row r="6031" spans="1:4">
      <c r="A6031">
        <v>6029</v>
      </c>
      <c r="B6031">
        <v>16.517808219178082</v>
      </c>
      <c r="C6031" s="91">
        <v>2.7703621588557586E-2</v>
      </c>
      <c r="D6031">
        <v>0.63279857882911883</v>
      </c>
    </row>
    <row r="6032" spans="1:4">
      <c r="A6032">
        <v>6030</v>
      </c>
      <c r="B6032">
        <v>16.520547945205479</v>
      </c>
      <c r="C6032" s="91">
        <v>2.7703221461859082E-2</v>
      </c>
      <c r="D6032">
        <v>0.63275473372145341</v>
      </c>
    </row>
    <row r="6033" spans="1:4">
      <c r="A6033">
        <v>6031</v>
      </c>
      <c r="B6033">
        <v>16.523287671232875</v>
      </c>
      <c r="C6033" s="91">
        <v>2.7702821335160575E-2</v>
      </c>
      <c r="D6033">
        <v>0.63271089303891404</v>
      </c>
    </row>
    <row r="6034" spans="1:4">
      <c r="A6034">
        <v>6032</v>
      </c>
      <c r="B6034">
        <v>16.526027397260275</v>
      </c>
      <c r="C6034" s="91">
        <v>2.7702421208462072E-2</v>
      </c>
      <c r="D6034">
        <v>0.63266705678100166</v>
      </c>
    </row>
    <row r="6035" spans="1:4">
      <c r="A6035">
        <v>6033</v>
      </c>
      <c r="B6035">
        <v>16.528767123287672</v>
      </c>
      <c r="C6035" s="91">
        <v>2.7702021081763565E-2</v>
      </c>
      <c r="D6035">
        <v>0.6326232249472179</v>
      </c>
    </row>
    <row r="6036" spans="1:4">
      <c r="A6036">
        <v>6034</v>
      </c>
      <c r="B6036">
        <v>16.531506849315068</v>
      </c>
      <c r="C6036" s="91">
        <v>2.7701620955065061E-2</v>
      </c>
      <c r="D6036">
        <v>0.63257939753706383</v>
      </c>
    </row>
    <row r="6037" spans="1:4">
      <c r="A6037">
        <v>6035</v>
      </c>
      <c r="B6037">
        <v>16.534246575342465</v>
      </c>
      <c r="C6037" s="91">
        <v>2.7701220828366555E-2</v>
      </c>
      <c r="D6037">
        <v>0.63253557455004084</v>
      </c>
    </row>
    <row r="6038" spans="1:4">
      <c r="A6038">
        <v>6036</v>
      </c>
      <c r="B6038">
        <v>16.536986301369861</v>
      </c>
      <c r="C6038" s="91">
        <v>2.7700820701668048E-2</v>
      </c>
      <c r="D6038">
        <v>0.63249175598565044</v>
      </c>
    </row>
    <row r="6039" spans="1:4">
      <c r="A6039">
        <v>6037</v>
      </c>
      <c r="B6039">
        <v>16.539726027397261</v>
      </c>
      <c r="C6039" s="91">
        <v>2.7700420574969544E-2</v>
      </c>
      <c r="D6039">
        <v>0.63244794184339392</v>
      </c>
    </row>
    <row r="6040" spans="1:4">
      <c r="A6040">
        <v>6038</v>
      </c>
      <c r="B6040">
        <v>16.542465753424658</v>
      </c>
      <c r="C6040" s="91">
        <v>2.7700020448271037E-2</v>
      </c>
      <c r="D6040">
        <v>0.63240413212277302</v>
      </c>
    </row>
    <row r="6041" spans="1:4">
      <c r="A6041">
        <v>6039</v>
      </c>
      <c r="B6041">
        <v>16.545205479452054</v>
      </c>
      <c r="C6041" s="91">
        <v>2.7699620321572534E-2</v>
      </c>
      <c r="D6041">
        <v>0.63236032682328924</v>
      </c>
    </row>
    <row r="6042" spans="1:4">
      <c r="A6042">
        <v>6040</v>
      </c>
      <c r="B6042">
        <v>16.547945205479451</v>
      </c>
      <c r="C6042" s="91">
        <v>2.7699220194874027E-2</v>
      </c>
      <c r="D6042">
        <v>0.63231652594444443</v>
      </c>
    </row>
    <row r="6043" spans="1:4">
      <c r="A6043">
        <v>6041</v>
      </c>
      <c r="B6043">
        <v>16.550684931506851</v>
      </c>
      <c r="C6043" s="91">
        <v>2.7698820068175523E-2</v>
      </c>
      <c r="D6043">
        <v>0.63227272948574009</v>
      </c>
    </row>
    <row r="6044" spans="1:4">
      <c r="A6044">
        <v>6042</v>
      </c>
      <c r="B6044">
        <v>16.553424657534247</v>
      </c>
      <c r="C6044" s="91">
        <v>2.7698419941477016E-2</v>
      </c>
      <c r="D6044">
        <v>0.63222893744667819</v>
      </c>
    </row>
    <row r="6045" spans="1:4">
      <c r="A6045">
        <v>6043</v>
      </c>
      <c r="B6045">
        <v>16.556164383561644</v>
      </c>
      <c r="C6045" s="91">
        <v>2.7698019814778509E-2</v>
      </c>
      <c r="D6045">
        <v>0.63218514982676066</v>
      </c>
    </row>
    <row r="6046" spans="1:4">
      <c r="A6046">
        <v>6044</v>
      </c>
      <c r="B6046">
        <v>16.55890410958904</v>
      </c>
      <c r="C6046" s="91">
        <v>2.7697619688080006E-2</v>
      </c>
      <c r="D6046">
        <v>0.63214136662548914</v>
      </c>
    </row>
    <row r="6047" spans="1:4">
      <c r="A6047">
        <v>6045</v>
      </c>
      <c r="B6047">
        <v>16.561643835616437</v>
      </c>
      <c r="C6047" s="91">
        <v>2.7697219561381499E-2</v>
      </c>
      <c r="D6047">
        <v>0.63209758784236603</v>
      </c>
    </row>
    <row r="6048" spans="1:4">
      <c r="A6048">
        <v>6046</v>
      </c>
      <c r="B6048">
        <v>16.564383561643837</v>
      </c>
      <c r="C6048" s="91">
        <v>2.7696819434682995E-2</v>
      </c>
      <c r="D6048">
        <v>0.63205381347689304</v>
      </c>
    </row>
    <row r="6049" spans="1:4">
      <c r="A6049">
        <v>6047</v>
      </c>
      <c r="B6049">
        <v>16.567123287671233</v>
      </c>
      <c r="C6049" s="91">
        <v>2.7696419307984489E-2</v>
      </c>
      <c r="D6049">
        <v>0.63201004352857248</v>
      </c>
    </row>
    <row r="6050" spans="1:4">
      <c r="A6050">
        <v>6048</v>
      </c>
      <c r="B6050">
        <v>16.56986301369863</v>
      </c>
      <c r="C6050" s="91">
        <v>2.7696019181285982E-2</v>
      </c>
      <c r="D6050">
        <v>0.63196627799690652</v>
      </c>
    </row>
    <row r="6051" spans="1:4">
      <c r="A6051">
        <v>6049</v>
      </c>
      <c r="B6051">
        <v>16.572602739726026</v>
      </c>
      <c r="C6051" s="91">
        <v>2.7695619054587478E-2</v>
      </c>
      <c r="D6051">
        <v>0.63192251688139744</v>
      </c>
    </row>
    <row r="6052" spans="1:4">
      <c r="A6052">
        <v>6050</v>
      </c>
      <c r="B6052">
        <v>16.575342465753426</v>
      </c>
      <c r="C6052" s="91">
        <v>2.7695218927888971E-2</v>
      </c>
      <c r="D6052">
        <v>0.63187876018154743</v>
      </c>
    </row>
    <row r="6053" spans="1:4">
      <c r="A6053">
        <v>6051</v>
      </c>
      <c r="B6053">
        <v>16.578082191780823</v>
      </c>
      <c r="C6053" s="91">
        <v>2.7694818801190468E-2</v>
      </c>
      <c r="D6053">
        <v>0.63183500789685887</v>
      </c>
    </row>
    <row r="6054" spans="1:4">
      <c r="A6054">
        <v>6052</v>
      </c>
      <c r="B6054">
        <v>16.580821917808219</v>
      </c>
      <c r="C6054" s="91">
        <v>2.7694418674491961E-2</v>
      </c>
      <c r="D6054">
        <v>0.63179126002683439</v>
      </c>
    </row>
    <row r="6055" spans="1:4">
      <c r="A6055">
        <v>6053</v>
      </c>
      <c r="B6055">
        <v>16.583561643835615</v>
      </c>
      <c r="C6055" s="91">
        <v>2.7694018547793457E-2</v>
      </c>
      <c r="D6055">
        <v>0.63174751657097639</v>
      </c>
    </row>
    <row r="6056" spans="1:4">
      <c r="A6056">
        <v>6054</v>
      </c>
      <c r="B6056">
        <v>16.586301369863012</v>
      </c>
      <c r="C6056" s="91">
        <v>2.769361842109495E-2</v>
      </c>
      <c r="D6056">
        <v>0.63170377752878748</v>
      </c>
    </row>
    <row r="6057" spans="1:4">
      <c r="A6057">
        <v>6055</v>
      </c>
      <c r="B6057">
        <v>16.589041095890412</v>
      </c>
      <c r="C6057" s="91">
        <v>2.7693218294396443E-2</v>
      </c>
      <c r="D6057">
        <v>0.63166004289977007</v>
      </c>
    </row>
    <row r="6058" spans="1:4">
      <c r="A6058">
        <v>6056</v>
      </c>
      <c r="B6058">
        <v>16.591780821917808</v>
      </c>
      <c r="C6058" s="91">
        <v>2.769281816769794E-2</v>
      </c>
      <c r="D6058">
        <v>0.63161631268342711</v>
      </c>
    </row>
    <row r="6059" spans="1:4">
      <c r="A6059">
        <v>6057</v>
      </c>
      <c r="B6059">
        <v>16.594520547945205</v>
      </c>
      <c r="C6059" s="91">
        <v>2.7692418040999433E-2</v>
      </c>
      <c r="D6059">
        <v>0.63157258687926132</v>
      </c>
    </row>
    <row r="6060" spans="1:4">
      <c r="A6060">
        <v>6058</v>
      </c>
      <c r="B6060">
        <v>16.597260273972601</v>
      </c>
      <c r="C6060" s="91">
        <v>2.7692017914300929E-2</v>
      </c>
      <c r="D6060">
        <v>0.63152886548677545</v>
      </c>
    </row>
    <row r="6061" spans="1:4">
      <c r="A6061">
        <v>6059</v>
      </c>
      <c r="B6061">
        <v>16.600000000000001</v>
      </c>
      <c r="C6061" s="91">
        <v>2.7691617787602422E-2</v>
      </c>
      <c r="D6061">
        <v>0.63148514850547244</v>
      </c>
    </row>
    <row r="6062" spans="1:4">
      <c r="A6062">
        <v>6060</v>
      </c>
      <c r="B6062">
        <v>16.602739726027398</v>
      </c>
      <c r="C6062" s="91">
        <v>2.7691217660903919E-2</v>
      </c>
      <c r="D6062">
        <v>0.63144143593485524</v>
      </c>
    </row>
    <row r="6063" spans="1:4">
      <c r="A6063">
        <v>6061</v>
      </c>
      <c r="B6063">
        <v>16.605479452054794</v>
      </c>
      <c r="C6063" s="91">
        <v>2.7690817534205412E-2</v>
      </c>
      <c r="D6063">
        <v>0.63139772777442682</v>
      </c>
    </row>
    <row r="6064" spans="1:4">
      <c r="A6064">
        <v>6062</v>
      </c>
      <c r="B6064">
        <v>16.608219178082191</v>
      </c>
      <c r="C6064" s="91">
        <v>2.7690417407506905E-2</v>
      </c>
      <c r="D6064">
        <v>0.63135402402369023</v>
      </c>
    </row>
    <row r="6065" spans="1:4">
      <c r="A6065">
        <v>6063</v>
      </c>
      <c r="B6065">
        <v>16.610958904109587</v>
      </c>
      <c r="C6065" s="91">
        <v>2.7690017280808402E-2</v>
      </c>
      <c r="D6065">
        <v>0.63131032468214876</v>
      </c>
    </row>
    <row r="6066" spans="1:4">
      <c r="A6066">
        <v>6064</v>
      </c>
      <c r="B6066">
        <v>16.613698630136987</v>
      </c>
      <c r="C6066" s="91">
        <v>2.7689617154109895E-2</v>
      </c>
      <c r="D6066">
        <v>0.63126662974930536</v>
      </c>
    </row>
    <row r="6067" spans="1:4">
      <c r="A6067">
        <v>6065</v>
      </c>
      <c r="B6067">
        <v>16.616438356164384</v>
      </c>
      <c r="C6067" s="91">
        <v>2.7689217027411391E-2</v>
      </c>
      <c r="D6067">
        <v>0.63122293922466355</v>
      </c>
    </row>
    <row r="6068" spans="1:4">
      <c r="A6068">
        <v>6066</v>
      </c>
      <c r="B6068">
        <v>16.61917808219178</v>
      </c>
      <c r="C6068" s="91">
        <v>2.7688816900712884E-2</v>
      </c>
      <c r="D6068">
        <v>0.6311792531077266</v>
      </c>
    </row>
    <row r="6069" spans="1:4">
      <c r="A6069">
        <v>6067</v>
      </c>
      <c r="B6069">
        <v>16.621917808219177</v>
      </c>
      <c r="C6069" s="91">
        <v>2.7688416774014381E-2</v>
      </c>
      <c r="D6069">
        <v>0.63113557139799781</v>
      </c>
    </row>
    <row r="6070" spans="1:4">
      <c r="A6070">
        <v>6068</v>
      </c>
      <c r="B6070">
        <v>16.624657534246577</v>
      </c>
      <c r="C6070" s="91">
        <v>2.7688016647315874E-2</v>
      </c>
      <c r="D6070">
        <v>0.63109189409498068</v>
      </c>
    </row>
    <row r="6071" spans="1:4">
      <c r="A6071">
        <v>6069</v>
      </c>
      <c r="B6071">
        <v>16.627397260273973</v>
      </c>
      <c r="C6071" s="91">
        <v>2.7687616520617367E-2</v>
      </c>
      <c r="D6071">
        <v>0.63104822119817883</v>
      </c>
    </row>
    <row r="6072" spans="1:4">
      <c r="A6072">
        <v>6070</v>
      </c>
      <c r="B6072">
        <v>16.63013698630137</v>
      </c>
      <c r="C6072" s="91">
        <v>2.7687216393918863E-2</v>
      </c>
      <c r="D6072">
        <v>0.63100455270709566</v>
      </c>
    </row>
    <row r="6073" spans="1:4">
      <c r="A6073">
        <v>6071</v>
      </c>
      <c r="B6073">
        <v>16.632876712328766</v>
      </c>
      <c r="C6073" s="91">
        <v>2.7686816267220356E-2</v>
      </c>
      <c r="D6073">
        <v>0.63096088862123501</v>
      </c>
    </row>
    <row r="6074" spans="1:4">
      <c r="A6074">
        <v>6072</v>
      </c>
      <c r="B6074">
        <v>16.635616438356163</v>
      </c>
      <c r="C6074" s="91">
        <v>2.7686416140521853E-2</v>
      </c>
      <c r="D6074">
        <v>0.63091722894010038</v>
      </c>
    </row>
    <row r="6075" spans="1:4">
      <c r="A6075">
        <v>6073</v>
      </c>
      <c r="B6075">
        <v>16.638356164383563</v>
      </c>
      <c r="C6075" s="91">
        <v>2.7686016013823346E-2</v>
      </c>
      <c r="D6075">
        <v>0.63087357366319563</v>
      </c>
    </row>
    <row r="6076" spans="1:4">
      <c r="A6076">
        <v>6074</v>
      </c>
      <c r="B6076">
        <v>16.641095890410959</v>
      </c>
      <c r="C6076" s="91">
        <v>2.7685615887124843E-2</v>
      </c>
      <c r="D6076">
        <v>0.6308299227900247</v>
      </c>
    </row>
    <row r="6077" spans="1:4">
      <c r="A6077">
        <v>6075</v>
      </c>
      <c r="B6077">
        <v>16.643835616438356</v>
      </c>
      <c r="C6077" s="91">
        <v>2.7685215760426336E-2</v>
      </c>
      <c r="D6077">
        <v>0.63078627632009154</v>
      </c>
    </row>
    <row r="6078" spans="1:4">
      <c r="A6078">
        <v>6076</v>
      </c>
      <c r="B6078">
        <v>16.646575342465752</v>
      </c>
      <c r="C6078" s="91">
        <v>2.7684815633727829E-2</v>
      </c>
      <c r="D6078">
        <v>0.63074263425289989</v>
      </c>
    </row>
    <row r="6079" spans="1:4">
      <c r="A6079">
        <v>6077</v>
      </c>
      <c r="B6079">
        <v>16.649315068493152</v>
      </c>
      <c r="C6079" s="91">
        <v>2.7684415507029325E-2</v>
      </c>
      <c r="D6079">
        <v>0.6306989965879537</v>
      </c>
    </row>
    <row r="6080" spans="1:4">
      <c r="A6080">
        <v>6078</v>
      </c>
      <c r="B6080">
        <v>16.652054794520549</v>
      </c>
      <c r="C6080" s="91">
        <v>2.7684015380330818E-2</v>
      </c>
      <c r="D6080">
        <v>0.63065536332475747</v>
      </c>
    </row>
    <row r="6081" spans="1:4">
      <c r="A6081">
        <v>6079</v>
      </c>
      <c r="B6081">
        <v>16.654794520547945</v>
      </c>
      <c r="C6081" s="91">
        <v>2.7683615253632315E-2</v>
      </c>
      <c r="D6081">
        <v>0.63061173446281493</v>
      </c>
    </row>
    <row r="6082" spans="1:4">
      <c r="A6082">
        <v>6080</v>
      </c>
      <c r="B6082">
        <v>16.657534246575342</v>
      </c>
      <c r="C6082" s="91">
        <v>2.7683215126933808E-2</v>
      </c>
      <c r="D6082">
        <v>0.63056811000163071</v>
      </c>
    </row>
    <row r="6083" spans="1:4">
      <c r="A6083">
        <v>6081</v>
      </c>
      <c r="B6083">
        <v>16.660273972602738</v>
      </c>
      <c r="C6083" s="91">
        <v>2.7682815000235304E-2</v>
      </c>
      <c r="D6083">
        <v>0.63052448994070864</v>
      </c>
    </row>
    <row r="6084" spans="1:4">
      <c r="A6084">
        <v>6082</v>
      </c>
      <c r="B6084">
        <v>16.663013698630138</v>
      </c>
      <c r="C6084" s="91">
        <v>2.7682414873536797E-2</v>
      </c>
      <c r="D6084">
        <v>0.63048087427955335</v>
      </c>
    </row>
    <row r="6085" spans="1:4">
      <c r="A6085">
        <v>6083</v>
      </c>
      <c r="B6085">
        <v>16.665753424657535</v>
      </c>
      <c r="C6085" s="91">
        <v>2.768201474683829E-2</v>
      </c>
      <c r="D6085">
        <v>0.63043726301766934</v>
      </c>
    </row>
    <row r="6086" spans="1:4">
      <c r="A6086">
        <v>6084</v>
      </c>
      <c r="B6086">
        <v>16.668493150684931</v>
      </c>
      <c r="C6086" s="91">
        <v>2.7681614620139787E-2</v>
      </c>
      <c r="D6086">
        <v>0.63039365615456078</v>
      </c>
    </row>
    <row r="6087" spans="1:4">
      <c r="A6087">
        <v>6085</v>
      </c>
      <c r="B6087">
        <v>16.671232876712327</v>
      </c>
      <c r="C6087" s="91">
        <v>2.768121449344128E-2</v>
      </c>
      <c r="D6087">
        <v>0.6303500536897324</v>
      </c>
    </row>
    <row r="6088" spans="1:4">
      <c r="A6088">
        <v>6086</v>
      </c>
      <c r="B6088">
        <v>16.673972602739727</v>
      </c>
      <c r="C6088" s="91">
        <v>2.7680814366742777E-2</v>
      </c>
      <c r="D6088">
        <v>0.63030645562268861</v>
      </c>
    </row>
    <row r="6089" spans="1:4">
      <c r="A6089">
        <v>6087</v>
      </c>
      <c r="B6089">
        <v>16.676712328767124</v>
      </c>
      <c r="C6089" s="91">
        <v>2.768041424004427E-2</v>
      </c>
      <c r="D6089">
        <v>0.63026286195293435</v>
      </c>
    </row>
    <row r="6090" spans="1:4">
      <c r="A6090">
        <v>6088</v>
      </c>
      <c r="B6090">
        <v>16.67945205479452</v>
      </c>
      <c r="C6090" s="91">
        <v>2.7680014113345763E-2</v>
      </c>
      <c r="D6090">
        <v>0.63021927267997413</v>
      </c>
    </row>
    <row r="6091" spans="1:4">
      <c r="A6091">
        <v>6089</v>
      </c>
      <c r="B6091">
        <v>16.682191780821917</v>
      </c>
      <c r="C6091" s="91">
        <v>2.7679613986647259E-2</v>
      </c>
      <c r="D6091">
        <v>0.63017568780331279</v>
      </c>
    </row>
    <row r="6092" spans="1:4">
      <c r="A6092">
        <v>6090</v>
      </c>
      <c r="B6092">
        <v>16.684931506849313</v>
      </c>
      <c r="C6092" s="91">
        <v>2.7679213859948752E-2</v>
      </c>
      <c r="D6092">
        <v>0.63013210732245528</v>
      </c>
    </row>
    <row r="6093" spans="1:4">
      <c r="A6093">
        <v>6091</v>
      </c>
      <c r="B6093">
        <v>16.687671232876713</v>
      </c>
      <c r="C6093" s="91">
        <v>2.7678813733250249E-2</v>
      </c>
      <c r="D6093">
        <v>0.63008853123690634</v>
      </c>
    </row>
    <row r="6094" spans="1:4">
      <c r="A6094">
        <v>6092</v>
      </c>
      <c r="B6094">
        <v>16.69041095890411</v>
      </c>
      <c r="C6094" s="91">
        <v>2.7678413606551742E-2</v>
      </c>
      <c r="D6094">
        <v>0.63004495954617101</v>
      </c>
    </row>
    <row r="6095" spans="1:4">
      <c r="A6095">
        <v>6093</v>
      </c>
      <c r="B6095">
        <v>16.693150684931506</v>
      </c>
      <c r="C6095" s="91">
        <v>2.7678013479853238E-2</v>
      </c>
      <c r="D6095">
        <v>0.63000139224975438</v>
      </c>
    </row>
    <row r="6096" spans="1:4">
      <c r="A6096">
        <v>6094</v>
      </c>
      <c r="B6096">
        <v>16.695890410958903</v>
      </c>
      <c r="C6096" s="91">
        <v>2.7677613353154731E-2</v>
      </c>
      <c r="D6096">
        <v>0.62995782934716149</v>
      </c>
    </row>
    <row r="6097" spans="1:4">
      <c r="A6097">
        <v>6095</v>
      </c>
      <c r="B6097">
        <v>16.698630136986303</v>
      </c>
      <c r="C6097" s="91">
        <v>2.7677213226456224E-2</v>
      </c>
      <c r="D6097">
        <v>0.62991427083789753</v>
      </c>
    </row>
    <row r="6098" spans="1:4">
      <c r="A6098">
        <v>6096</v>
      </c>
      <c r="B6098">
        <v>16.701369863013699</v>
      </c>
      <c r="C6098" s="91">
        <v>2.7676813099757721E-2</v>
      </c>
      <c r="D6098">
        <v>0.62987071672146777</v>
      </c>
    </row>
    <row r="6099" spans="1:4">
      <c r="A6099">
        <v>6097</v>
      </c>
      <c r="B6099">
        <v>16.704109589041096</v>
      </c>
      <c r="C6099" s="91">
        <v>2.7676412973059214E-2</v>
      </c>
      <c r="D6099">
        <v>0.6298271669973774</v>
      </c>
    </row>
    <row r="6100" spans="1:4">
      <c r="A6100">
        <v>6098</v>
      </c>
      <c r="B6100">
        <v>16.706849315068492</v>
      </c>
      <c r="C6100" s="91">
        <v>2.7676012846360711E-2</v>
      </c>
      <c r="D6100">
        <v>0.6297836216651318</v>
      </c>
    </row>
    <row r="6101" spans="1:4">
      <c r="A6101">
        <v>6099</v>
      </c>
      <c r="B6101">
        <v>16.709589041095889</v>
      </c>
      <c r="C6101" s="91">
        <v>2.7675612719662204E-2</v>
      </c>
      <c r="D6101">
        <v>0.62974008072423659</v>
      </c>
    </row>
    <row r="6102" spans="1:4">
      <c r="A6102">
        <v>6100</v>
      </c>
      <c r="B6102">
        <v>16.712328767123289</v>
      </c>
      <c r="C6102" s="91">
        <v>2.76752125929637E-2</v>
      </c>
      <c r="D6102">
        <v>0.62969654417419685</v>
      </c>
    </row>
    <row r="6103" spans="1:4">
      <c r="A6103">
        <v>6101</v>
      </c>
      <c r="B6103">
        <v>16.715068493150685</v>
      </c>
      <c r="C6103" s="91">
        <v>2.7674812466265193E-2</v>
      </c>
      <c r="D6103">
        <v>0.62965301201451851</v>
      </c>
    </row>
    <row r="6104" spans="1:4">
      <c r="A6104">
        <v>6102</v>
      </c>
      <c r="B6104">
        <v>16.717808219178082</v>
      </c>
      <c r="C6104" s="91">
        <v>2.7674412339566686E-2</v>
      </c>
      <c r="D6104">
        <v>0.62960948424470697</v>
      </c>
    </row>
    <row r="6105" spans="1:4">
      <c r="A6105">
        <v>6103</v>
      </c>
      <c r="B6105">
        <v>16.720547945205478</v>
      </c>
      <c r="C6105" s="91">
        <v>2.7674012212868183E-2</v>
      </c>
      <c r="D6105">
        <v>0.62956596086426786</v>
      </c>
    </row>
    <row r="6106" spans="1:4">
      <c r="A6106">
        <v>6104</v>
      </c>
      <c r="B6106">
        <v>16.723287671232878</v>
      </c>
      <c r="C6106" s="91">
        <v>2.7673612086169676E-2</v>
      </c>
      <c r="D6106">
        <v>0.62952244187270712</v>
      </c>
    </row>
    <row r="6107" spans="1:4">
      <c r="A6107">
        <v>6105</v>
      </c>
      <c r="B6107">
        <v>16.726027397260275</v>
      </c>
      <c r="C6107" s="91">
        <v>2.7673211959471172E-2</v>
      </c>
      <c r="D6107">
        <v>0.62947892726953036</v>
      </c>
    </row>
    <row r="6108" spans="1:4">
      <c r="A6108">
        <v>6106</v>
      </c>
      <c r="B6108">
        <v>16.728767123287671</v>
      </c>
      <c r="C6108" s="91">
        <v>2.7672811832772665E-2</v>
      </c>
      <c r="D6108">
        <v>0.62943541705424355</v>
      </c>
    </row>
    <row r="6109" spans="1:4">
      <c r="A6109">
        <v>6107</v>
      </c>
      <c r="B6109">
        <v>16.731506849315068</v>
      </c>
      <c r="C6109" s="91">
        <v>2.7672411706074162E-2</v>
      </c>
      <c r="D6109">
        <v>0.62939191122635252</v>
      </c>
    </row>
    <row r="6110" spans="1:4">
      <c r="A6110">
        <v>6108</v>
      </c>
      <c r="B6110">
        <v>16.734246575342464</v>
      </c>
      <c r="C6110" s="91">
        <v>2.7672011579375655E-2</v>
      </c>
      <c r="D6110">
        <v>0.62934840978536322</v>
      </c>
    </row>
    <row r="6111" spans="1:4">
      <c r="A6111">
        <v>6109</v>
      </c>
      <c r="B6111">
        <v>16.736986301369864</v>
      </c>
      <c r="C6111" s="91">
        <v>2.7671611452677148E-2</v>
      </c>
      <c r="D6111">
        <v>0.62930491273078193</v>
      </c>
    </row>
    <row r="6112" spans="1:4">
      <c r="A6112">
        <v>6110</v>
      </c>
      <c r="B6112">
        <v>16.739726027397261</v>
      </c>
      <c r="C6112" s="91">
        <v>2.7671211325978644E-2</v>
      </c>
      <c r="D6112">
        <v>0.6292614200621145</v>
      </c>
    </row>
    <row r="6113" spans="1:4">
      <c r="A6113">
        <v>6111</v>
      </c>
      <c r="B6113">
        <v>16.742465753424657</v>
      </c>
      <c r="C6113" s="91">
        <v>2.7670811199280138E-2</v>
      </c>
      <c r="D6113">
        <v>0.6292179317788672</v>
      </c>
    </row>
    <row r="6114" spans="1:4">
      <c r="A6114">
        <v>6112</v>
      </c>
      <c r="B6114">
        <v>16.745205479452054</v>
      </c>
      <c r="C6114" s="91">
        <v>2.7670411072581634E-2</v>
      </c>
      <c r="D6114">
        <v>0.62917444788054633</v>
      </c>
    </row>
    <row r="6115" spans="1:4">
      <c r="A6115">
        <v>6113</v>
      </c>
      <c r="B6115">
        <v>16.747945205479454</v>
      </c>
      <c r="C6115" s="91">
        <v>2.7670010945883127E-2</v>
      </c>
      <c r="D6115">
        <v>0.62913096836665805</v>
      </c>
    </row>
    <row r="6116" spans="1:4">
      <c r="A6116">
        <v>6114</v>
      </c>
      <c r="B6116">
        <v>16.75068493150685</v>
      </c>
      <c r="C6116" s="91">
        <v>2.7669610819184624E-2</v>
      </c>
      <c r="D6116">
        <v>0.62908749323670887</v>
      </c>
    </row>
    <row r="6117" spans="1:4">
      <c r="A6117">
        <v>6115</v>
      </c>
      <c r="B6117">
        <v>16.753424657534246</v>
      </c>
      <c r="C6117" s="91">
        <v>2.7669210692486117E-2</v>
      </c>
      <c r="D6117">
        <v>0.62904402249020508</v>
      </c>
    </row>
    <row r="6118" spans="1:4">
      <c r="A6118">
        <v>6116</v>
      </c>
      <c r="B6118">
        <v>16.756164383561643</v>
      </c>
      <c r="C6118" s="91">
        <v>2.766881056578761E-2</v>
      </c>
      <c r="D6118">
        <v>0.6290005561266534</v>
      </c>
    </row>
    <row r="6119" spans="1:4">
      <c r="A6119">
        <v>6117</v>
      </c>
      <c r="B6119">
        <v>16.758904109589039</v>
      </c>
      <c r="C6119" s="91">
        <v>2.7668410439089106E-2</v>
      </c>
      <c r="D6119">
        <v>0.62895709414556</v>
      </c>
    </row>
    <row r="6120" spans="1:4">
      <c r="A6120">
        <v>6118</v>
      </c>
      <c r="B6120">
        <v>16.761643835616439</v>
      </c>
      <c r="C6120" s="91">
        <v>2.7668010312390599E-2</v>
      </c>
      <c r="D6120">
        <v>0.62891363654643184</v>
      </c>
    </row>
    <row r="6121" spans="1:4">
      <c r="A6121">
        <v>6119</v>
      </c>
      <c r="B6121">
        <v>16.764383561643836</v>
      </c>
      <c r="C6121" s="91">
        <v>2.7667610185692096E-2</v>
      </c>
      <c r="D6121">
        <v>0.62887018332877542</v>
      </c>
    </row>
    <row r="6122" spans="1:4">
      <c r="A6122">
        <v>6120</v>
      </c>
      <c r="B6122">
        <v>16.767123287671232</v>
      </c>
      <c r="C6122" s="91">
        <v>2.7667210058993589E-2</v>
      </c>
      <c r="D6122">
        <v>0.62882673449209747</v>
      </c>
    </row>
    <row r="6123" spans="1:4">
      <c r="A6123">
        <v>6121</v>
      </c>
      <c r="B6123">
        <v>16.769863013698629</v>
      </c>
      <c r="C6123" s="91">
        <v>2.7666809932295082E-2</v>
      </c>
      <c r="D6123">
        <v>0.62878329003590505</v>
      </c>
    </row>
    <row r="6124" spans="1:4">
      <c r="A6124">
        <v>6122</v>
      </c>
      <c r="B6124">
        <v>16.772602739726029</v>
      </c>
      <c r="C6124" s="91">
        <v>2.7666409805596578E-2</v>
      </c>
      <c r="D6124">
        <v>0.62873984995970456</v>
      </c>
    </row>
    <row r="6125" spans="1:4">
      <c r="A6125">
        <v>6123</v>
      </c>
      <c r="B6125">
        <v>16.775342465753425</v>
      </c>
      <c r="C6125" s="91">
        <v>2.7666009678898072E-2</v>
      </c>
      <c r="D6125">
        <v>0.62869641426300338</v>
      </c>
    </row>
    <row r="6126" spans="1:4">
      <c r="A6126">
        <v>6124</v>
      </c>
      <c r="B6126">
        <v>16.778082191780822</v>
      </c>
      <c r="C6126" s="91">
        <v>2.7665609552199568E-2</v>
      </c>
      <c r="D6126">
        <v>0.62865298294530825</v>
      </c>
    </row>
    <row r="6127" spans="1:4">
      <c r="A6127">
        <v>6125</v>
      </c>
      <c r="B6127">
        <v>16.780821917808218</v>
      </c>
      <c r="C6127" s="91">
        <v>2.7665209425501061E-2</v>
      </c>
      <c r="D6127">
        <v>0.62860955600612634</v>
      </c>
    </row>
    <row r="6128" spans="1:4">
      <c r="A6128">
        <v>6126</v>
      </c>
      <c r="B6128">
        <v>16.783561643835615</v>
      </c>
      <c r="C6128" s="91">
        <v>2.7664809298802558E-2</v>
      </c>
      <c r="D6128">
        <v>0.62856613344496459</v>
      </c>
    </row>
    <row r="6129" spans="1:4">
      <c r="A6129">
        <v>6127</v>
      </c>
      <c r="B6129">
        <v>16.786301369863015</v>
      </c>
      <c r="C6129" s="91">
        <v>2.7664409172104051E-2</v>
      </c>
      <c r="D6129">
        <v>0.62852271526133041</v>
      </c>
    </row>
    <row r="6130" spans="1:4">
      <c r="A6130">
        <v>6128</v>
      </c>
      <c r="B6130">
        <v>16.789041095890411</v>
      </c>
      <c r="C6130" s="91">
        <v>2.7664009045405544E-2</v>
      </c>
      <c r="D6130">
        <v>0.62847930145473097</v>
      </c>
    </row>
    <row r="6131" spans="1:4">
      <c r="A6131">
        <v>6129</v>
      </c>
      <c r="B6131">
        <v>16.791780821917808</v>
      </c>
      <c r="C6131" s="91">
        <v>2.766360891870704E-2</v>
      </c>
      <c r="D6131">
        <v>0.62843589202467343</v>
      </c>
    </row>
    <row r="6132" spans="1:4">
      <c r="A6132">
        <v>6130</v>
      </c>
      <c r="B6132">
        <v>16.794520547945204</v>
      </c>
      <c r="C6132" s="91">
        <v>2.7663208792008533E-2</v>
      </c>
      <c r="D6132">
        <v>0.6283924869706653</v>
      </c>
    </row>
    <row r="6133" spans="1:4">
      <c r="A6133">
        <v>6131</v>
      </c>
      <c r="B6133">
        <v>16.797260273972604</v>
      </c>
      <c r="C6133" s="91">
        <v>2.766280866531003E-2</v>
      </c>
      <c r="D6133">
        <v>0.62834908629221398</v>
      </c>
    </row>
    <row r="6134" spans="1:4">
      <c r="A6134">
        <v>6132</v>
      </c>
      <c r="B6134">
        <v>16.8</v>
      </c>
      <c r="C6134" s="91">
        <v>2.7662408538611523E-2</v>
      </c>
      <c r="D6134">
        <v>0.62830568998882697</v>
      </c>
    </row>
    <row r="6135" spans="1:4">
      <c r="A6135">
        <v>6133</v>
      </c>
      <c r="B6135">
        <v>16.802739726027397</v>
      </c>
      <c r="C6135" s="91">
        <v>2.7662008411913019E-2</v>
      </c>
      <c r="D6135">
        <v>0.62826229806001177</v>
      </c>
    </row>
    <row r="6136" spans="1:4">
      <c r="A6136">
        <v>6134</v>
      </c>
      <c r="B6136">
        <v>16.805479452054794</v>
      </c>
      <c r="C6136" s="91">
        <v>2.7661608285214512E-2</v>
      </c>
      <c r="D6136">
        <v>0.62821891050527612</v>
      </c>
    </row>
    <row r="6137" spans="1:4">
      <c r="A6137">
        <v>6135</v>
      </c>
      <c r="B6137">
        <v>16.80821917808219</v>
      </c>
      <c r="C6137" s="91">
        <v>2.7661208158516006E-2</v>
      </c>
      <c r="D6137">
        <v>0.62817552732412774</v>
      </c>
    </row>
    <row r="6138" spans="1:4">
      <c r="A6138">
        <v>6136</v>
      </c>
      <c r="B6138">
        <v>16.81095890410959</v>
      </c>
      <c r="C6138" s="91">
        <v>2.7660808031817502E-2</v>
      </c>
      <c r="D6138">
        <v>0.62813214851607402</v>
      </c>
    </row>
    <row r="6139" spans="1:4">
      <c r="A6139">
        <v>6137</v>
      </c>
      <c r="B6139">
        <v>16.813698630136987</v>
      </c>
      <c r="C6139" s="91">
        <v>2.7660407905118995E-2</v>
      </c>
      <c r="D6139">
        <v>0.62808877408062314</v>
      </c>
    </row>
    <row r="6140" spans="1:4">
      <c r="A6140">
        <v>6138</v>
      </c>
      <c r="B6140">
        <v>16.816438356164383</v>
      </c>
      <c r="C6140" s="91">
        <v>2.7660007778420492E-2</v>
      </c>
      <c r="D6140">
        <v>0.62804540401728293</v>
      </c>
    </row>
    <row r="6141" spans="1:4">
      <c r="A6141">
        <v>6139</v>
      </c>
      <c r="B6141">
        <v>16.81917808219178</v>
      </c>
      <c r="C6141" s="91">
        <v>2.7659607651721985E-2</v>
      </c>
      <c r="D6141">
        <v>0.62800203832556112</v>
      </c>
    </row>
    <row r="6142" spans="1:4">
      <c r="A6142">
        <v>6140</v>
      </c>
      <c r="B6142">
        <v>16.82191780821918</v>
      </c>
      <c r="C6142" s="91">
        <v>2.7659207525023481E-2</v>
      </c>
      <c r="D6142">
        <v>0.62795867700496577</v>
      </c>
    </row>
    <row r="6143" spans="1:4">
      <c r="A6143">
        <v>6141</v>
      </c>
      <c r="B6143">
        <v>16.824657534246576</v>
      </c>
      <c r="C6143" s="91">
        <v>2.7658807398324974E-2</v>
      </c>
      <c r="D6143">
        <v>0.62791532005500506</v>
      </c>
    </row>
    <row r="6144" spans="1:4">
      <c r="A6144">
        <v>6142</v>
      </c>
      <c r="B6144">
        <v>16.827397260273973</v>
      </c>
      <c r="C6144" s="91">
        <v>2.7658407271626467E-2</v>
      </c>
      <c r="D6144">
        <v>0.62787196747518714</v>
      </c>
    </row>
    <row r="6145" spans="1:4">
      <c r="A6145">
        <v>6143</v>
      </c>
      <c r="B6145">
        <v>16.830136986301369</v>
      </c>
      <c r="C6145" s="91">
        <v>2.7658007144927964E-2</v>
      </c>
      <c r="D6145">
        <v>0.62782861926501998</v>
      </c>
    </row>
    <row r="6146" spans="1:4">
      <c r="A6146">
        <v>6144</v>
      </c>
      <c r="B6146">
        <v>16.832876712328765</v>
      </c>
      <c r="C6146" s="91">
        <v>2.7657607018229457E-2</v>
      </c>
      <c r="D6146">
        <v>0.62778527542401197</v>
      </c>
    </row>
    <row r="6147" spans="1:4">
      <c r="A6147">
        <v>6145</v>
      </c>
      <c r="B6147">
        <v>16.835616438356166</v>
      </c>
      <c r="C6147" s="91">
        <v>2.7657206891530953E-2</v>
      </c>
      <c r="D6147">
        <v>0.62774193595167138</v>
      </c>
    </row>
    <row r="6148" spans="1:4">
      <c r="A6148">
        <v>6146</v>
      </c>
      <c r="B6148">
        <v>16.838356164383562</v>
      </c>
      <c r="C6148" s="91">
        <v>2.7656806764832446E-2</v>
      </c>
      <c r="D6148">
        <v>0.62769860084750662</v>
      </c>
    </row>
    <row r="6149" spans="1:4">
      <c r="A6149">
        <v>6147</v>
      </c>
      <c r="B6149">
        <v>16.841095890410958</v>
      </c>
      <c r="C6149" s="91">
        <v>2.7656406638133943E-2</v>
      </c>
      <c r="D6149">
        <v>0.62765527011102606</v>
      </c>
    </row>
    <row r="6150" spans="1:4">
      <c r="A6150">
        <v>6148</v>
      </c>
      <c r="B6150">
        <v>16.843835616438355</v>
      </c>
      <c r="C6150" s="91">
        <v>2.7656006511435436E-2</v>
      </c>
      <c r="D6150">
        <v>0.62761194374173823</v>
      </c>
    </row>
    <row r="6151" spans="1:4">
      <c r="A6151">
        <v>6149</v>
      </c>
      <c r="B6151">
        <v>16.846575342465755</v>
      </c>
      <c r="C6151" s="91">
        <v>2.7655606384736929E-2</v>
      </c>
      <c r="D6151">
        <v>0.62756862173915173</v>
      </c>
    </row>
    <row r="6152" spans="1:4">
      <c r="A6152">
        <v>6150</v>
      </c>
      <c r="B6152">
        <v>16.849315068493151</v>
      </c>
      <c r="C6152" s="91">
        <v>2.7655206258038426E-2</v>
      </c>
      <c r="D6152">
        <v>0.62752530410277518</v>
      </c>
    </row>
    <row r="6153" spans="1:4">
      <c r="A6153">
        <v>6151</v>
      </c>
      <c r="B6153">
        <v>16.852054794520548</v>
      </c>
      <c r="C6153" s="91">
        <v>2.7654806131339919E-2</v>
      </c>
      <c r="D6153">
        <v>0.6274819908321172</v>
      </c>
    </row>
    <row r="6154" spans="1:4">
      <c r="A6154">
        <v>6152</v>
      </c>
      <c r="B6154">
        <v>16.854794520547944</v>
      </c>
      <c r="C6154" s="91">
        <v>2.7654406004641415E-2</v>
      </c>
      <c r="D6154">
        <v>0.62743868192668661</v>
      </c>
    </row>
    <row r="6155" spans="1:4">
      <c r="A6155">
        <v>6153</v>
      </c>
      <c r="B6155">
        <v>16.857534246575341</v>
      </c>
      <c r="C6155" s="91">
        <v>2.7654005877942908E-2</v>
      </c>
      <c r="D6155">
        <v>0.62739537738599216</v>
      </c>
    </row>
    <row r="6156" spans="1:4">
      <c r="A6156">
        <v>6154</v>
      </c>
      <c r="B6156">
        <v>16.860273972602741</v>
      </c>
      <c r="C6156" s="91">
        <v>2.7653605751244401E-2</v>
      </c>
      <c r="D6156">
        <v>0.62735207720954267</v>
      </c>
    </row>
    <row r="6157" spans="1:4">
      <c r="A6157">
        <v>6155</v>
      </c>
      <c r="B6157">
        <v>16.863013698630137</v>
      </c>
      <c r="C6157" s="91">
        <v>2.7653205624545898E-2</v>
      </c>
      <c r="D6157">
        <v>0.6273087813968472</v>
      </c>
    </row>
    <row r="6158" spans="1:4">
      <c r="A6158">
        <v>6156</v>
      </c>
      <c r="B6158">
        <v>16.865753424657534</v>
      </c>
      <c r="C6158" s="91">
        <v>2.7652805497847391E-2</v>
      </c>
      <c r="D6158">
        <v>0.62726548994741471</v>
      </c>
    </row>
    <row r="6159" spans="1:4">
      <c r="A6159">
        <v>6157</v>
      </c>
      <c r="B6159">
        <v>16.86849315068493</v>
      </c>
      <c r="C6159" s="91">
        <v>2.7652405371148887E-2</v>
      </c>
      <c r="D6159">
        <v>0.62722220286075425</v>
      </c>
    </row>
    <row r="6160" spans="1:4">
      <c r="A6160">
        <v>6158</v>
      </c>
      <c r="B6160">
        <v>16.87123287671233</v>
      </c>
      <c r="C6160" s="91">
        <v>2.765200524445038E-2</v>
      </c>
      <c r="D6160">
        <v>0.627178920136375</v>
      </c>
    </row>
    <row r="6161" spans="1:4">
      <c r="A6161">
        <v>6159</v>
      </c>
      <c r="B6161">
        <v>16.873972602739727</v>
      </c>
      <c r="C6161" s="91">
        <v>2.7651605117751877E-2</v>
      </c>
      <c r="D6161">
        <v>0.627135641773786</v>
      </c>
    </row>
    <row r="6162" spans="1:4">
      <c r="A6162">
        <v>6160</v>
      </c>
      <c r="B6162">
        <v>16.876712328767123</v>
      </c>
      <c r="C6162" s="91">
        <v>2.765120499105337E-2</v>
      </c>
      <c r="D6162">
        <v>0.62709236777249666</v>
      </c>
    </row>
    <row r="6163" spans="1:4">
      <c r="A6163">
        <v>6161</v>
      </c>
      <c r="B6163">
        <v>16.87945205479452</v>
      </c>
      <c r="C6163" s="91">
        <v>2.7650804864354863E-2</v>
      </c>
      <c r="D6163">
        <v>0.62704909813201615</v>
      </c>
    </row>
    <row r="6164" spans="1:4">
      <c r="A6164">
        <v>6162</v>
      </c>
      <c r="B6164">
        <v>16.882191780821916</v>
      </c>
      <c r="C6164" s="91">
        <v>2.765040473765636E-2</v>
      </c>
      <c r="D6164">
        <v>0.62700583285185396</v>
      </c>
    </row>
    <row r="6165" spans="1:4">
      <c r="A6165">
        <v>6163</v>
      </c>
      <c r="B6165">
        <v>16.884931506849316</v>
      </c>
      <c r="C6165" s="91">
        <v>2.7650004610957853E-2</v>
      </c>
      <c r="D6165">
        <v>0.6269625719315195</v>
      </c>
    </row>
    <row r="6166" spans="1:4">
      <c r="A6166">
        <v>6164</v>
      </c>
      <c r="B6166">
        <v>16.887671232876713</v>
      </c>
      <c r="C6166" s="91">
        <v>2.7649604484259349E-2</v>
      </c>
      <c r="D6166">
        <v>0.62691931537052215</v>
      </c>
    </row>
    <row r="6167" spans="1:4">
      <c r="A6167">
        <v>6165</v>
      </c>
      <c r="B6167">
        <v>16.890410958904109</v>
      </c>
      <c r="C6167" s="91">
        <v>2.7649204357560842E-2</v>
      </c>
      <c r="D6167">
        <v>0.62687606316837174</v>
      </c>
    </row>
    <row r="6168" spans="1:4">
      <c r="A6168">
        <v>6166</v>
      </c>
      <c r="B6168">
        <v>16.893150684931506</v>
      </c>
      <c r="C6168" s="91">
        <v>2.7648804230862339E-2</v>
      </c>
      <c r="D6168">
        <v>0.62683281532457757</v>
      </c>
    </row>
    <row r="6169" spans="1:4">
      <c r="A6169">
        <v>6167</v>
      </c>
      <c r="B6169">
        <v>16.895890410958906</v>
      </c>
      <c r="C6169" s="91">
        <v>2.7648404104163832E-2</v>
      </c>
      <c r="D6169">
        <v>0.62678957183864947</v>
      </c>
    </row>
    <row r="6170" spans="1:4">
      <c r="A6170">
        <v>6168</v>
      </c>
      <c r="B6170">
        <v>16.898630136986302</v>
      </c>
      <c r="C6170" s="91">
        <v>2.7648003977465325E-2</v>
      </c>
      <c r="D6170">
        <v>0.62674633271009728</v>
      </c>
    </row>
    <row r="6171" spans="1:4">
      <c r="A6171">
        <v>6169</v>
      </c>
      <c r="B6171">
        <v>16.901369863013699</v>
      </c>
      <c r="C6171" s="91">
        <v>2.7647603850766821E-2</v>
      </c>
      <c r="D6171">
        <v>0.62670309793843071</v>
      </c>
    </row>
    <row r="6172" spans="1:4">
      <c r="A6172">
        <v>6170</v>
      </c>
      <c r="B6172">
        <v>16.904109589041095</v>
      </c>
      <c r="C6172" s="91">
        <v>2.7647203724068314E-2</v>
      </c>
      <c r="D6172">
        <v>0.62665986752315972</v>
      </c>
    </row>
    <row r="6173" spans="1:4">
      <c r="A6173">
        <v>6171</v>
      </c>
      <c r="B6173">
        <v>16.906849315068492</v>
      </c>
      <c r="C6173" s="91">
        <v>2.7646803597369811E-2</v>
      </c>
      <c r="D6173">
        <v>0.62661664146379403</v>
      </c>
    </row>
    <row r="6174" spans="1:4">
      <c r="A6174">
        <v>6172</v>
      </c>
      <c r="B6174">
        <v>16.909589041095892</v>
      </c>
      <c r="C6174" s="91">
        <v>2.7646403470671304E-2</v>
      </c>
      <c r="D6174">
        <v>0.62657341975984382</v>
      </c>
    </row>
    <row r="6175" spans="1:4">
      <c r="A6175">
        <v>6173</v>
      </c>
      <c r="B6175">
        <v>16.912328767123288</v>
      </c>
      <c r="C6175" s="91">
        <v>2.76460033439728E-2</v>
      </c>
      <c r="D6175">
        <v>0.62653020241081914</v>
      </c>
    </row>
    <row r="6176" spans="1:4">
      <c r="A6176">
        <v>6174</v>
      </c>
      <c r="B6176">
        <v>16.915068493150685</v>
      </c>
      <c r="C6176" s="91">
        <v>2.7645603217274294E-2</v>
      </c>
      <c r="D6176">
        <v>0.62648698941623016</v>
      </c>
    </row>
    <row r="6177" spans="1:4">
      <c r="A6177">
        <v>6175</v>
      </c>
      <c r="B6177">
        <v>16.917808219178081</v>
      </c>
      <c r="C6177" s="91">
        <v>2.7645203090575787E-2</v>
      </c>
      <c r="D6177">
        <v>0.62644378077558704</v>
      </c>
    </row>
    <row r="6178" spans="1:4">
      <c r="A6178">
        <v>6176</v>
      </c>
      <c r="B6178">
        <v>16.920547945205481</v>
      </c>
      <c r="C6178" s="91">
        <v>2.7644802963877283E-2</v>
      </c>
      <c r="D6178">
        <v>0.62640057648839975</v>
      </c>
    </row>
    <row r="6179" spans="1:4">
      <c r="A6179">
        <v>6177</v>
      </c>
      <c r="B6179">
        <v>16.923287671232877</v>
      </c>
      <c r="C6179" s="91">
        <v>2.7644402837178776E-2</v>
      </c>
      <c r="D6179">
        <v>0.626357376554179</v>
      </c>
    </row>
    <row r="6180" spans="1:4">
      <c r="A6180">
        <v>6178</v>
      </c>
      <c r="B6180">
        <v>16.926027397260274</v>
      </c>
      <c r="C6180" s="91">
        <v>2.7644002710480273E-2</v>
      </c>
      <c r="D6180">
        <v>0.62631418097243508</v>
      </c>
    </row>
    <row r="6181" spans="1:4">
      <c r="A6181">
        <v>6179</v>
      </c>
      <c r="B6181">
        <v>16.92876712328767</v>
      </c>
      <c r="C6181" s="91">
        <v>2.7643602583781766E-2</v>
      </c>
      <c r="D6181">
        <v>0.62627098974267825</v>
      </c>
    </row>
    <row r="6182" spans="1:4">
      <c r="A6182">
        <v>6180</v>
      </c>
      <c r="B6182">
        <v>16.931506849315067</v>
      </c>
      <c r="C6182" s="91">
        <v>2.7643202457083262E-2</v>
      </c>
      <c r="D6182">
        <v>0.62622780286441904</v>
      </c>
    </row>
    <row r="6183" spans="1:4">
      <c r="A6183">
        <v>6181</v>
      </c>
      <c r="B6183">
        <v>16.934246575342467</v>
      </c>
      <c r="C6183" s="91">
        <v>2.7642802330384755E-2</v>
      </c>
      <c r="D6183">
        <v>0.62618462033716815</v>
      </c>
    </row>
    <row r="6184" spans="1:4">
      <c r="A6184">
        <v>6182</v>
      </c>
      <c r="B6184">
        <v>16.936986301369863</v>
      </c>
      <c r="C6184" s="91">
        <v>2.7642402203686248E-2</v>
      </c>
      <c r="D6184">
        <v>0.6261414421604361</v>
      </c>
    </row>
    <row r="6185" spans="1:4">
      <c r="A6185">
        <v>6183</v>
      </c>
      <c r="B6185">
        <v>16.93972602739726</v>
      </c>
      <c r="C6185" s="91">
        <v>2.7642002076987745E-2</v>
      </c>
      <c r="D6185">
        <v>0.62609826833373361</v>
      </c>
    </row>
    <row r="6186" spans="1:4">
      <c r="A6186">
        <v>6184</v>
      </c>
      <c r="B6186">
        <v>16.942465753424656</v>
      </c>
      <c r="C6186" s="91">
        <v>2.7641601950289238E-2</v>
      </c>
      <c r="D6186">
        <v>0.62605509885657151</v>
      </c>
    </row>
    <row r="6187" spans="1:4">
      <c r="A6187">
        <v>6185</v>
      </c>
      <c r="B6187">
        <v>16.945205479452056</v>
      </c>
      <c r="C6187" s="91">
        <v>2.7641201823590734E-2</v>
      </c>
      <c r="D6187">
        <v>0.62601193372846031</v>
      </c>
    </row>
    <row r="6188" spans="1:4">
      <c r="A6188">
        <v>6186</v>
      </c>
      <c r="B6188">
        <v>16.947945205479453</v>
      </c>
      <c r="C6188" s="91">
        <v>2.7640801696892228E-2</v>
      </c>
      <c r="D6188">
        <v>0.62596877294891129</v>
      </c>
    </row>
    <row r="6189" spans="1:4">
      <c r="A6189">
        <v>6187</v>
      </c>
      <c r="B6189">
        <v>16.950684931506849</v>
      </c>
      <c r="C6189" s="91">
        <v>2.7640401570193721E-2</v>
      </c>
      <c r="D6189">
        <v>0.62592561651743517</v>
      </c>
    </row>
    <row r="6190" spans="1:4">
      <c r="A6190">
        <v>6188</v>
      </c>
      <c r="B6190">
        <v>16.953424657534246</v>
      </c>
      <c r="C6190" s="91">
        <v>2.7640001443495217E-2</v>
      </c>
      <c r="D6190">
        <v>0.6258824644335429</v>
      </c>
    </row>
    <row r="6191" spans="1:4">
      <c r="A6191">
        <v>6189</v>
      </c>
      <c r="B6191">
        <v>16.956164383561642</v>
      </c>
      <c r="C6191" s="91">
        <v>2.763960131679671E-2</v>
      </c>
      <c r="D6191">
        <v>0.62583931669674553</v>
      </c>
    </row>
    <row r="6192" spans="1:4">
      <c r="A6192">
        <v>6190</v>
      </c>
      <c r="B6192">
        <v>16.958904109589042</v>
      </c>
      <c r="C6192" s="91">
        <v>2.7639201190098207E-2</v>
      </c>
      <c r="D6192">
        <v>0.62579617330655435</v>
      </c>
    </row>
    <row r="6193" spans="1:4">
      <c r="A6193">
        <v>6191</v>
      </c>
      <c r="B6193">
        <v>16.961643835616439</v>
      </c>
      <c r="C6193" s="91">
        <v>2.76388010633997E-2</v>
      </c>
      <c r="D6193">
        <v>0.62575303426248041</v>
      </c>
    </row>
    <row r="6194" spans="1:4">
      <c r="A6194">
        <v>6192</v>
      </c>
      <c r="B6194">
        <v>16.964383561643835</v>
      </c>
      <c r="C6194" s="91">
        <v>2.7638400936701196E-2</v>
      </c>
      <c r="D6194">
        <v>0.625709899564035</v>
      </c>
    </row>
    <row r="6195" spans="1:4">
      <c r="A6195">
        <v>6193</v>
      </c>
      <c r="B6195">
        <v>16.967123287671232</v>
      </c>
      <c r="C6195" s="91">
        <v>2.7638000810002689E-2</v>
      </c>
      <c r="D6195">
        <v>0.62566676921072939</v>
      </c>
    </row>
    <row r="6196" spans="1:4">
      <c r="A6196">
        <v>6194</v>
      </c>
      <c r="B6196">
        <v>16.969863013698632</v>
      </c>
      <c r="C6196" s="91">
        <v>2.7637600683304182E-2</v>
      </c>
      <c r="D6196">
        <v>0.62562364320207497</v>
      </c>
    </row>
    <row r="6197" spans="1:4">
      <c r="A6197">
        <v>6195</v>
      </c>
      <c r="B6197">
        <v>16.972602739726028</v>
      </c>
      <c r="C6197" s="91">
        <v>2.7637200556605679E-2</v>
      </c>
      <c r="D6197">
        <v>0.62558052153758326</v>
      </c>
    </row>
    <row r="6198" spans="1:4">
      <c r="A6198">
        <v>6196</v>
      </c>
      <c r="B6198">
        <v>16.975342465753425</v>
      </c>
      <c r="C6198" s="91">
        <v>2.7636800429907172E-2</v>
      </c>
      <c r="D6198">
        <v>0.62553740421676574</v>
      </c>
    </row>
    <row r="6199" spans="1:4">
      <c r="A6199">
        <v>6197</v>
      </c>
      <c r="B6199">
        <v>16.978082191780821</v>
      </c>
      <c r="C6199" s="91">
        <v>2.7636400303208668E-2</v>
      </c>
      <c r="D6199">
        <v>0.62549429123913369</v>
      </c>
    </row>
    <row r="6200" spans="1:4">
      <c r="A6200">
        <v>6198</v>
      </c>
      <c r="B6200">
        <v>16.980821917808218</v>
      </c>
      <c r="C6200" s="91">
        <v>2.7636000176510161E-2</v>
      </c>
      <c r="D6200">
        <v>0.62545118260419919</v>
      </c>
    </row>
    <row r="6201" spans="1:4">
      <c r="A6201">
        <v>6199</v>
      </c>
      <c r="B6201">
        <v>16.983561643835618</v>
      </c>
      <c r="C6201" s="91">
        <v>2.7635600049811658E-2</v>
      </c>
      <c r="D6201">
        <v>0.62540807831147338</v>
      </c>
    </row>
    <row r="6202" spans="1:4">
      <c r="A6202">
        <v>6200</v>
      </c>
      <c r="B6202">
        <v>16.986301369863014</v>
      </c>
      <c r="C6202" s="91">
        <v>2.7635199923113151E-2</v>
      </c>
      <c r="D6202">
        <v>0.62536497836046856</v>
      </c>
    </row>
    <row r="6203" spans="1:4">
      <c r="A6203">
        <v>6201</v>
      </c>
      <c r="B6203">
        <v>16.989041095890411</v>
      </c>
      <c r="C6203" s="91">
        <v>2.7634799796414644E-2</v>
      </c>
      <c r="D6203">
        <v>0.62532188275069611</v>
      </c>
    </row>
    <row r="6204" spans="1:4">
      <c r="A6204">
        <v>6202</v>
      </c>
      <c r="B6204">
        <v>16.991780821917807</v>
      </c>
      <c r="C6204" s="91">
        <v>2.7634399669716141E-2</v>
      </c>
      <c r="D6204">
        <v>0.62527879148166821</v>
      </c>
    </row>
    <row r="6205" spans="1:4">
      <c r="A6205">
        <v>6203</v>
      </c>
      <c r="B6205">
        <v>16.994520547945207</v>
      </c>
      <c r="C6205" s="91">
        <v>2.7633999543017634E-2</v>
      </c>
      <c r="D6205">
        <v>0.62523570455289645</v>
      </c>
    </row>
    <row r="6206" spans="1:4">
      <c r="A6206">
        <v>6204</v>
      </c>
      <c r="B6206">
        <v>16.997260273972604</v>
      </c>
      <c r="C6206" s="91">
        <v>2.763359941631913E-2</v>
      </c>
      <c r="D6206">
        <v>0.62519262196389325</v>
      </c>
    </row>
    <row r="6207" spans="1:4">
      <c r="A6207">
        <v>6205</v>
      </c>
      <c r="B6207">
        <v>17</v>
      </c>
      <c r="C6207" s="91">
        <v>2.7633199289620623E-2</v>
      </c>
      <c r="D6207">
        <v>0.62514954371417031</v>
      </c>
    </row>
    <row r="6208" spans="1:4">
      <c r="A6208">
        <v>6206</v>
      </c>
      <c r="B6208">
        <v>17.002739726027396</v>
      </c>
      <c r="C6208" s="91">
        <v>2.763279916292212E-2</v>
      </c>
      <c r="D6208">
        <v>0.62510646980323981</v>
      </c>
    </row>
    <row r="6209" spans="1:4">
      <c r="A6209">
        <v>6207</v>
      </c>
      <c r="B6209">
        <v>17.005479452054793</v>
      </c>
      <c r="C6209" s="91">
        <v>2.7632399036223613E-2</v>
      </c>
      <c r="D6209">
        <v>0.62506340023061413</v>
      </c>
    </row>
    <row r="6210" spans="1:4">
      <c r="A6210">
        <v>6208</v>
      </c>
      <c r="B6210">
        <v>17.008219178082193</v>
      </c>
      <c r="C6210" s="91">
        <v>2.7631998909525106E-2</v>
      </c>
      <c r="D6210">
        <v>0.62502033499580523</v>
      </c>
    </row>
    <row r="6211" spans="1:4">
      <c r="A6211">
        <v>6209</v>
      </c>
      <c r="B6211">
        <v>17.010958904109589</v>
      </c>
      <c r="C6211" s="91">
        <v>2.7631598782826602E-2</v>
      </c>
      <c r="D6211">
        <v>0.6249772740983256</v>
      </c>
    </row>
    <row r="6212" spans="1:4">
      <c r="A6212">
        <v>6210</v>
      </c>
      <c r="B6212">
        <v>17.013698630136986</v>
      </c>
      <c r="C6212" s="91">
        <v>2.7631198656128095E-2</v>
      </c>
      <c r="D6212">
        <v>0.62493421753768763</v>
      </c>
    </row>
    <row r="6213" spans="1:4">
      <c r="A6213">
        <v>6211</v>
      </c>
      <c r="B6213">
        <v>17.016438356164382</v>
      </c>
      <c r="C6213" s="91">
        <v>2.7630798529429592E-2</v>
      </c>
      <c r="D6213">
        <v>0.62489116531340361</v>
      </c>
    </row>
    <row r="6214" spans="1:4">
      <c r="A6214">
        <v>6212</v>
      </c>
      <c r="B6214">
        <v>17.019178082191782</v>
      </c>
      <c r="C6214" s="91">
        <v>2.7630398402731085E-2</v>
      </c>
      <c r="D6214">
        <v>0.62484811742498603</v>
      </c>
    </row>
    <row r="6215" spans="1:4">
      <c r="A6215">
        <v>6213</v>
      </c>
      <c r="B6215">
        <v>17.021917808219179</v>
      </c>
      <c r="C6215" s="91">
        <v>2.7629998276032582E-2</v>
      </c>
      <c r="D6215">
        <v>0.62480507387194761</v>
      </c>
    </row>
    <row r="6216" spans="1:4">
      <c r="A6216">
        <v>6214</v>
      </c>
      <c r="B6216">
        <v>17.024657534246575</v>
      </c>
      <c r="C6216" s="91">
        <v>2.7629598149334075E-2</v>
      </c>
      <c r="D6216">
        <v>0.62476203465380076</v>
      </c>
    </row>
    <row r="6217" spans="1:4">
      <c r="A6217">
        <v>6215</v>
      </c>
      <c r="B6217">
        <v>17.027397260273972</v>
      </c>
      <c r="C6217" s="91">
        <v>2.7629198022635568E-2</v>
      </c>
      <c r="D6217">
        <v>0.6247189997700584</v>
      </c>
    </row>
    <row r="6218" spans="1:4">
      <c r="A6218">
        <v>6216</v>
      </c>
      <c r="B6218">
        <v>17.030136986301368</v>
      </c>
      <c r="C6218" s="91">
        <v>2.7628797895937064E-2</v>
      </c>
      <c r="D6218">
        <v>0.62467596922023305</v>
      </c>
    </row>
    <row r="6219" spans="1:4">
      <c r="A6219">
        <v>6217</v>
      </c>
      <c r="B6219">
        <v>17.032876712328768</v>
      </c>
      <c r="C6219" s="91">
        <v>2.7628397769238557E-2</v>
      </c>
      <c r="D6219">
        <v>0.62463294300383754</v>
      </c>
    </row>
    <row r="6220" spans="1:4">
      <c r="A6220">
        <v>6218</v>
      </c>
      <c r="B6220">
        <v>17.035616438356165</v>
      </c>
      <c r="C6220" s="91">
        <v>2.7627997642540054E-2</v>
      </c>
      <c r="D6220">
        <v>0.62458992112038481</v>
      </c>
    </row>
    <row r="6221" spans="1:4">
      <c r="A6221">
        <v>6219</v>
      </c>
      <c r="B6221">
        <v>17.038356164383561</v>
      </c>
      <c r="C6221" s="91">
        <v>2.7627597515841547E-2</v>
      </c>
      <c r="D6221">
        <v>0.6245469035693878</v>
      </c>
    </row>
    <row r="6222" spans="1:4">
      <c r="A6222">
        <v>6220</v>
      </c>
      <c r="B6222">
        <v>17.041095890410958</v>
      </c>
      <c r="C6222" s="91">
        <v>2.7627197389143043E-2</v>
      </c>
      <c r="D6222">
        <v>0.62450389035035936</v>
      </c>
    </row>
    <row r="6223" spans="1:4">
      <c r="A6223">
        <v>6221</v>
      </c>
      <c r="B6223">
        <v>17.043835616438358</v>
      </c>
      <c r="C6223" s="91">
        <v>2.7626797262444536E-2</v>
      </c>
      <c r="D6223">
        <v>0.62446088146281264</v>
      </c>
    </row>
    <row r="6224" spans="1:4">
      <c r="A6224">
        <v>6222</v>
      </c>
      <c r="B6224">
        <v>17.046575342465754</v>
      </c>
      <c r="C6224" s="91">
        <v>2.7626397135746029E-2</v>
      </c>
      <c r="D6224">
        <v>0.62441787690626083</v>
      </c>
    </row>
    <row r="6225" spans="1:4">
      <c r="A6225">
        <v>6223</v>
      </c>
      <c r="B6225">
        <v>17.049315068493151</v>
      </c>
      <c r="C6225" s="91">
        <v>2.7625997009047526E-2</v>
      </c>
      <c r="D6225">
        <v>0.62437487668021685</v>
      </c>
    </row>
    <row r="6226" spans="1:4">
      <c r="A6226">
        <v>6224</v>
      </c>
      <c r="B6226">
        <v>17.052054794520547</v>
      </c>
      <c r="C6226" s="91">
        <v>2.7625596882349019E-2</v>
      </c>
      <c r="D6226">
        <v>0.62433188078419433</v>
      </c>
    </row>
    <row r="6227" spans="1:4">
      <c r="A6227">
        <v>6225</v>
      </c>
      <c r="B6227">
        <v>17.054794520547944</v>
      </c>
      <c r="C6227" s="91">
        <v>2.7625196755650516E-2</v>
      </c>
      <c r="D6227">
        <v>0.62428888921770609</v>
      </c>
    </row>
    <row r="6228" spans="1:4">
      <c r="A6228">
        <v>6226</v>
      </c>
      <c r="B6228">
        <v>17.057534246575344</v>
      </c>
      <c r="C6228" s="91">
        <v>2.7624796628952009E-2</v>
      </c>
      <c r="D6228">
        <v>0.62424590198026586</v>
      </c>
    </row>
    <row r="6229" spans="1:4">
      <c r="A6229">
        <v>6227</v>
      </c>
      <c r="B6229">
        <v>17.06027397260274</v>
      </c>
      <c r="C6229" s="91">
        <v>2.7624396502253502E-2</v>
      </c>
      <c r="D6229">
        <v>0.62420291907138692</v>
      </c>
    </row>
    <row r="6230" spans="1:4">
      <c r="A6230">
        <v>6228</v>
      </c>
      <c r="B6230">
        <v>17.063013698630137</v>
      </c>
      <c r="C6230" s="91">
        <v>2.7623996375554998E-2</v>
      </c>
      <c r="D6230">
        <v>0.62415994049058265</v>
      </c>
    </row>
    <row r="6231" spans="1:4">
      <c r="A6231">
        <v>6229</v>
      </c>
      <c r="B6231">
        <v>17.065753424657533</v>
      </c>
      <c r="C6231" s="91">
        <v>2.7623596248856491E-2</v>
      </c>
      <c r="D6231">
        <v>0.6241169662373669</v>
      </c>
    </row>
    <row r="6232" spans="1:4">
      <c r="A6232">
        <v>6230</v>
      </c>
      <c r="B6232">
        <v>17.068493150684933</v>
      </c>
      <c r="C6232" s="91">
        <v>2.7623196122157988E-2</v>
      </c>
      <c r="D6232">
        <v>0.62407399631125282</v>
      </c>
    </row>
    <row r="6233" spans="1:4">
      <c r="A6233">
        <v>6231</v>
      </c>
      <c r="B6233">
        <v>17.07123287671233</v>
      </c>
      <c r="C6233" s="91">
        <v>2.7622795995459481E-2</v>
      </c>
      <c r="D6233">
        <v>0.62403103071175459</v>
      </c>
    </row>
    <row r="6234" spans="1:4">
      <c r="A6234">
        <v>6232</v>
      </c>
      <c r="B6234">
        <v>17.073972602739726</v>
      </c>
      <c r="C6234" s="91">
        <v>2.7622395868760977E-2</v>
      </c>
      <c r="D6234">
        <v>0.62398806943838558</v>
      </c>
    </row>
    <row r="6235" spans="1:4">
      <c r="A6235">
        <v>6233</v>
      </c>
      <c r="B6235">
        <v>17.076712328767123</v>
      </c>
      <c r="C6235" s="91">
        <v>2.762199574206247E-2</v>
      </c>
      <c r="D6235">
        <v>0.62394511249065965</v>
      </c>
    </row>
    <row r="6236" spans="1:4">
      <c r="A6236">
        <v>6234</v>
      </c>
      <c r="B6236">
        <v>17.079452054794519</v>
      </c>
      <c r="C6236" s="91">
        <v>2.7621595615363963E-2</v>
      </c>
      <c r="D6236">
        <v>0.62390215986809083</v>
      </c>
    </row>
    <row r="6237" spans="1:4">
      <c r="A6237">
        <v>6235</v>
      </c>
      <c r="B6237">
        <v>17.082191780821919</v>
      </c>
      <c r="C6237" s="91">
        <v>2.762119548866546E-2</v>
      </c>
      <c r="D6237">
        <v>0.62385921157019275</v>
      </c>
    </row>
    <row r="6238" spans="1:4">
      <c r="A6238">
        <v>6236</v>
      </c>
      <c r="B6238">
        <v>17.084931506849315</v>
      </c>
      <c r="C6238" s="91">
        <v>2.7620795361966953E-2</v>
      </c>
      <c r="D6238">
        <v>0.62381626759647957</v>
      </c>
    </row>
    <row r="6239" spans="1:4">
      <c r="A6239">
        <v>6237</v>
      </c>
      <c r="B6239">
        <v>17.087671232876712</v>
      </c>
      <c r="C6239" s="91">
        <v>2.762039523526845E-2</v>
      </c>
      <c r="D6239">
        <v>0.62377332794646534</v>
      </c>
    </row>
    <row r="6240" spans="1:4">
      <c r="A6240">
        <v>6238</v>
      </c>
      <c r="B6240">
        <v>17.090410958904108</v>
      </c>
      <c r="C6240" s="91">
        <v>2.7619995108569943E-2</v>
      </c>
      <c r="D6240">
        <v>0.62373039261966412</v>
      </c>
    </row>
    <row r="6241" spans="1:4">
      <c r="A6241">
        <v>6239</v>
      </c>
      <c r="B6241">
        <v>17.093150684931508</v>
      </c>
      <c r="C6241" s="91">
        <v>2.7619594981871439E-2</v>
      </c>
      <c r="D6241">
        <v>0.62368746161559008</v>
      </c>
    </row>
    <row r="6242" spans="1:4">
      <c r="A6242">
        <v>6240</v>
      </c>
      <c r="B6242">
        <v>17.095890410958905</v>
      </c>
      <c r="C6242" s="91">
        <v>2.7619194855172932E-2</v>
      </c>
      <c r="D6242">
        <v>0.62364453493375738</v>
      </c>
    </row>
    <row r="6243" spans="1:4">
      <c r="A6243">
        <v>6241</v>
      </c>
      <c r="B6243">
        <v>17.098630136986301</v>
      </c>
      <c r="C6243" s="91">
        <v>2.7618794728474425E-2</v>
      </c>
      <c r="D6243">
        <v>0.62360161257368041</v>
      </c>
    </row>
    <row r="6244" spans="1:4">
      <c r="A6244">
        <v>6242</v>
      </c>
      <c r="B6244">
        <v>17.101369863013698</v>
      </c>
      <c r="C6244" s="91">
        <v>2.7618394601775922E-2</v>
      </c>
      <c r="D6244">
        <v>0.62355869453487345</v>
      </c>
    </row>
    <row r="6245" spans="1:4">
      <c r="A6245">
        <v>6243</v>
      </c>
      <c r="B6245">
        <v>17.104109589041094</v>
      </c>
      <c r="C6245" s="91">
        <v>2.7617994475077415E-2</v>
      </c>
      <c r="D6245">
        <v>0.62351578081685111</v>
      </c>
    </row>
    <row r="6246" spans="1:4">
      <c r="A6246">
        <v>6244</v>
      </c>
      <c r="B6246">
        <v>17.106849315068494</v>
      </c>
      <c r="C6246" s="91">
        <v>2.7617594348378911E-2</v>
      </c>
      <c r="D6246">
        <v>0.62347287141912744</v>
      </c>
    </row>
    <row r="6247" spans="1:4">
      <c r="A6247">
        <v>6245</v>
      </c>
      <c r="B6247">
        <v>17.109589041095891</v>
      </c>
      <c r="C6247" s="91">
        <v>2.7617194221680404E-2</v>
      </c>
      <c r="D6247">
        <v>0.62342996634121728</v>
      </c>
    </row>
    <row r="6248" spans="1:4">
      <c r="A6248">
        <v>6246</v>
      </c>
      <c r="B6248">
        <v>17.112328767123287</v>
      </c>
      <c r="C6248" s="91">
        <v>2.7616794094981901E-2</v>
      </c>
      <c r="D6248">
        <v>0.62338706558263524</v>
      </c>
    </row>
    <row r="6249" spans="1:4">
      <c r="A6249">
        <v>6247</v>
      </c>
      <c r="B6249">
        <v>17.115068493150684</v>
      </c>
      <c r="C6249" s="91">
        <v>2.7616393968283394E-2</v>
      </c>
      <c r="D6249">
        <v>0.62334416914289592</v>
      </c>
    </row>
    <row r="6250" spans="1:4">
      <c r="A6250">
        <v>6248</v>
      </c>
      <c r="B6250">
        <v>17.117808219178084</v>
      </c>
      <c r="C6250" s="91">
        <v>2.7615993841584887E-2</v>
      </c>
      <c r="D6250">
        <v>0.62330127702151394</v>
      </c>
    </row>
    <row r="6251" spans="1:4">
      <c r="A6251">
        <v>6249</v>
      </c>
      <c r="B6251">
        <v>17.12054794520548</v>
      </c>
      <c r="C6251" s="91">
        <v>2.7615593714886384E-2</v>
      </c>
      <c r="D6251">
        <v>0.62325838921800414</v>
      </c>
    </row>
    <row r="6252" spans="1:4">
      <c r="A6252">
        <v>6250</v>
      </c>
      <c r="B6252">
        <v>17.123287671232877</v>
      </c>
      <c r="C6252" s="91">
        <v>2.7615193588187877E-2</v>
      </c>
      <c r="D6252">
        <v>0.62321550573188156</v>
      </c>
    </row>
    <row r="6253" spans="1:4">
      <c r="A6253">
        <v>6251</v>
      </c>
      <c r="B6253">
        <v>17.126027397260273</v>
      </c>
      <c r="C6253" s="91">
        <v>2.7614793461489373E-2</v>
      </c>
      <c r="D6253">
        <v>0.62317262656266081</v>
      </c>
    </row>
    <row r="6254" spans="1:4">
      <c r="A6254">
        <v>6252</v>
      </c>
      <c r="B6254">
        <v>17.12876712328767</v>
      </c>
      <c r="C6254" s="91">
        <v>2.7614393334790866E-2</v>
      </c>
      <c r="D6254">
        <v>0.62312975170985707</v>
      </c>
    </row>
    <row r="6255" spans="1:4">
      <c r="A6255">
        <v>6253</v>
      </c>
      <c r="B6255">
        <v>17.13150684931507</v>
      </c>
      <c r="C6255" s="91">
        <v>2.7613993208092359E-2</v>
      </c>
      <c r="D6255">
        <v>0.62308688117298527</v>
      </c>
    </row>
    <row r="6256" spans="1:4">
      <c r="A6256">
        <v>6254</v>
      </c>
      <c r="B6256">
        <v>17.134246575342466</v>
      </c>
      <c r="C6256" s="91">
        <v>2.7613593081393856E-2</v>
      </c>
      <c r="D6256">
        <v>0.62304401495156037</v>
      </c>
    </row>
    <row r="6257" spans="1:4">
      <c r="A6257">
        <v>6255</v>
      </c>
      <c r="B6257">
        <v>17.136986301369863</v>
      </c>
      <c r="C6257" s="91">
        <v>2.7613192954695349E-2</v>
      </c>
      <c r="D6257">
        <v>0.62300115304509784</v>
      </c>
    </row>
    <row r="6258" spans="1:4">
      <c r="A6258">
        <v>6256</v>
      </c>
      <c r="B6258">
        <v>17.139726027397259</v>
      </c>
      <c r="C6258" s="91">
        <v>2.7612792827996845E-2</v>
      </c>
      <c r="D6258">
        <v>0.62295829545311265</v>
      </c>
    </row>
    <row r="6259" spans="1:4">
      <c r="A6259">
        <v>6257</v>
      </c>
      <c r="B6259">
        <v>17.142465753424659</v>
      </c>
      <c r="C6259" s="91">
        <v>2.7612392701298338E-2</v>
      </c>
      <c r="D6259">
        <v>0.62291544217512018</v>
      </c>
    </row>
    <row r="6260" spans="1:4">
      <c r="A6260">
        <v>6258</v>
      </c>
      <c r="B6260">
        <v>17.145205479452056</v>
      </c>
      <c r="C6260" s="91">
        <v>2.7611992574599835E-2</v>
      </c>
      <c r="D6260">
        <v>0.62287259321063571</v>
      </c>
    </row>
    <row r="6261" spans="1:4">
      <c r="A6261">
        <v>6259</v>
      </c>
      <c r="B6261">
        <v>17.147945205479452</v>
      </c>
      <c r="C6261" s="91">
        <v>2.7611592447901328E-2</v>
      </c>
      <c r="D6261">
        <v>0.62282974855917472</v>
      </c>
    </row>
    <row r="6262" spans="1:4">
      <c r="A6262">
        <v>6260</v>
      </c>
      <c r="B6262">
        <v>17.150684931506849</v>
      </c>
      <c r="C6262" s="91">
        <v>2.7611192321202821E-2</v>
      </c>
      <c r="D6262">
        <v>0.62278690822025251</v>
      </c>
    </row>
    <row r="6263" spans="1:4">
      <c r="A6263">
        <v>6261</v>
      </c>
      <c r="B6263">
        <v>17.153424657534245</v>
      </c>
      <c r="C6263" s="91">
        <v>2.7610792194504317E-2</v>
      </c>
      <c r="D6263">
        <v>0.62274407219338479</v>
      </c>
    </row>
    <row r="6264" spans="1:4">
      <c r="A6264">
        <v>6262</v>
      </c>
      <c r="B6264">
        <v>17.156164383561645</v>
      </c>
      <c r="C6264" s="91">
        <v>2.7610392067805811E-2</v>
      </c>
      <c r="D6264">
        <v>0.62270124047808706</v>
      </c>
    </row>
    <row r="6265" spans="1:4">
      <c r="A6265">
        <v>6263</v>
      </c>
      <c r="B6265">
        <v>17.158904109589042</v>
      </c>
      <c r="C6265" s="91">
        <v>2.7609991941107307E-2</v>
      </c>
      <c r="D6265">
        <v>0.62265841307387493</v>
      </c>
    </row>
    <row r="6266" spans="1:4">
      <c r="A6266">
        <v>6264</v>
      </c>
      <c r="B6266">
        <v>17.161643835616438</v>
      </c>
      <c r="C6266" s="91">
        <v>2.76095918144088E-2</v>
      </c>
      <c r="D6266">
        <v>0.62261558998026412</v>
      </c>
    </row>
    <row r="6267" spans="1:4">
      <c r="A6267">
        <v>6265</v>
      </c>
      <c r="B6267">
        <v>17.164383561643834</v>
      </c>
      <c r="C6267" s="91">
        <v>2.7609191687710297E-2</v>
      </c>
      <c r="D6267">
        <v>0.62257277119677046</v>
      </c>
    </row>
    <row r="6268" spans="1:4">
      <c r="A6268">
        <v>6266</v>
      </c>
      <c r="B6268">
        <v>17.167123287671235</v>
      </c>
      <c r="C6268" s="91">
        <v>2.760879156101179E-2</v>
      </c>
      <c r="D6268">
        <v>0.62252995672290978</v>
      </c>
    </row>
    <row r="6269" spans="1:4">
      <c r="A6269">
        <v>6267</v>
      </c>
      <c r="B6269">
        <v>17.169863013698631</v>
      </c>
      <c r="C6269" s="91">
        <v>2.7608391434313283E-2</v>
      </c>
      <c r="D6269">
        <v>0.62248714655819792</v>
      </c>
    </row>
    <row r="6270" spans="1:4">
      <c r="A6270">
        <v>6268</v>
      </c>
      <c r="B6270">
        <v>17.172602739726027</v>
      </c>
      <c r="C6270" s="91">
        <v>2.7607991307614779E-2</v>
      </c>
      <c r="D6270">
        <v>0.62244434070215082</v>
      </c>
    </row>
    <row r="6271" spans="1:4">
      <c r="A6271">
        <v>6269</v>
      </c>
      <c r="B6271">
        <v>17.175342465753424</v>
      </c>
      <c r="C6271" s="91">
        <v>2.7607591180916272E-2</v>
      </c>
      <c r="D6271">
        <v>0.62240153915428464</v>
      </c>
    </row>
    <row r="6272" spans="1:4">
      <c r="A6272">
        <v>6270</v>
      </c>
      <c r="B6272">
        <v>17.17808219178082</v>
      </c>
      <c r="C6272" s="91">
        <v>2.7607191054217769E-2</v>
      </c>
      <c r="D6272">
        <v>0.62235874191411522</v>
      </c>
    </row>
    <row r="6273" spans="1:4">
      <c r="A6273">
        <v>6271</v>
      </c>
      <c r="B6273">
        <v>17.18082191780822</v>
      </c>
      <c r="C6273" s="91">
        <v>2.7606790927519262E-2</v>
      </c>
      <c r="D6273">
        <v>0.62231594898115883</v>
      </c>
    </row>
    <row r="6274" spans="1:4">
      <c r="A6274">
        <v>6272</v>
      </c>
      <c r="B6274">
        <v>17.183561643835617</v>
      </c>
      <c r="C6274" s="91">
        <v>2.7606390800820758E-2</v>
      </c>
      <c r="D6274">
        <v>0.62227316035493174</v>
      </c>
    </row>
    <row r="6275" spans="1:4">
      <c r="A6275">
        <v>6273</v>
      </c>
      <c r="B6275">
        <v>17.186301369863013</v>
      </c>
      <c r="C6275" s="91">
        <v>2.7605990674122251E-2</v>
      </c>
      <c r="D6275">
        <v>0.62223037603495013</v>
      </c>
    </row>
    <row r="6276" spans="1:4">
      <c r="A6276">
        <v>6274</v>
      </c>
      <c r="B6276">
        <v>17.18904109589041</v>
      </c>
      <c r="C6276" s="91">
        <v>2.7605590547423745E-2</v>
      </c>
      <c r="D6276">
        <v>0.62218759602073037</v>
      </c>
    </row>
    <row r="6277" spans="1:4">
      <c r="A6277">
        <v>6275</v>
      </c>
      <c r="B6277">
        <v>17.19178082191781</v>
      </c>
      <c r="C6277" s="91">
        <v>2.7605190420725241E-2</v>
      </c>
      <c r="D6277">
        <v>0.62214482031178864</v>
      </c>
    </row>
    <row r="6278" spans="1:4">
      <c r="A6278">
        <v>6276</v>
      </c>
      <c r="B6278">
        <v>17.194520547945206</v>
      </c>
      <c r="C6278" s="91">
        <v>2.7604790294026734E-2</v>
      </c>
      <c r="D6278">
        <v>0.62210204890764176</v>
      </c>
    </row>
    <row r="6279" spans="1:4">
      <c r="A6279">
        <v>6277</v>
      </c>
      <c r="B6279">
        <v>17.197260273972603</v>
      </c>
      <c r="C6279" s="91">
        <v>2.7604390167328231E-2</v>
      </c>
      <c r="D6279">
        <v>0.6220592818078059</v>
      </c>
    </row>
    <row r="6280" spans="1:4">
      <c r="A6280">
        <v>6278</v>
      </c>
      <c r="B6280">
        <v>17.2</v>
      </c>
      <c r="C6280" s="91">
        <v>2.7603990040629724E-2</v>
      </c>
      <c r="D6280">
        <v>0.62201651901179789</v>
      </c>
    </row>
    <row r="6281" spans="1:4">
      <c r="A6281">
        <v>6279</v>
      </c>
      <c r="B6281">
        <v>17.202739726027396</v>
      </c>
      <c r="C6281" s="91">
        <v>2.760358991393122E-2</v>
      </c>
      <c r="D6281">
        <v>0.62197376051913411</v>
      </c>
    </row>
    <row r="6282" spans="1:4">
      <c r="A6282">
        <v>6280</v>
      </c>
      <c r="B6282">
        <v>17.205479452054796</v>
      </c>
      <c r="C6282" s="91">
        <v>2.7603189787232713E-2</v>
      </c>
      <c r="D6282">
        <v>0.6219310063293314</v>
      </c>
    </row>
    <row r="6283" spans="1:4">
      <c r="A6283">
        <v>6281</v>
      </c>
      <c r="B6283">
        <v>17.208219178082192</v>
      </c>
      <c r="C6283" s="91">
        <v>2.7602789660534206E-2</v>
      </c>
      <c r="D6283">
        <v>0.62188825644190648</v>
      </c>
    </row>
    <row r="6284" spans="1:4">
      <c r="A6284">
        <v>6282</v>
      </c>
      <c r="B6284">
        <v>17.210958904109589</v>
      </c>
      <c r="C6284" s="91">
        <v>2.7602389533835703E-2</v>
      </c>
      <c r="D6284">
        <v>0.62184551085637618</v>
      </c>
    </row>
    <row r="6285" spans="1:4">
      <c r="A6285">
        <v>6283</v>
      </c>
      <c r="B6285">
        <v>17.213698630136985</v>
      </c>
      <c r="C6285" s="91">
        <v>2.7601989407137196E-2</v>
      </c>
      <c r="D6285">
        <v>0.62180276957225755</v>
      </c>
    </row>
    <row r="6286" spans="1:4">
      <c r="A6286">
        <v>6284</v>
      </c>
      <c r="B6286">
        <v>17.216438356164385</v>
      </c>
      <c r="C6286" s="91">
        <v>2.7601589280438692E-2</v>
      </c>
      <c r="D6286">
        <v>0.62176003258906709</v>
      </c>
    </row>
    <row r="6287" spans="1:4">
      <c r="A6287">
        <v>6285</v>
      </c>
      <c r="B6287">
        <v>17.219178082191782</v>
      </c>
      <c r="C6287" s="91">
        <v>2.7601189153740185E-2</v>
      </c>
      <c r="D6287">
        <v>0.6217172999063223</v>
      </c>
    </row>
    <row r="6288" spans="1:4">
      <c r="A6288">
        <v>6286</v>
      </c>
      <c r="B6288">
        <v>17.221917808219178</v>
      </c>
      <c r="C6288" s="91">
        <v>2.7600789027041682E-2</v>
      </c>
      <c r="D6288">
        <v>0.62167457152353989</v>
      </c>
    </row>
    <row r="6289" spans="1:4">
      <c r="A6289">
        <v>6287</v>
      </c>
      <c r="B6289">
        <v>17.224657534246575</v>
      </c>
      <c r="C6289" s="91">
        <v>2.7600388900343175E-2</v>
      </c>
      <c r="D6289">
        <v>0.62163184744023714</v>
      </c>
    </row>
    <row r="6290" spans="1:4">
      <c r="A6290">
        <v>6288</v>
      </c>
      <c r="B6290">
        <v>17.227397260273971</v>
      </c>
      <c r="C6290" s="91">
        <v>2.7599988773644668E-2</v>
      </c>
      <c r="D6290">
        <v>0.62158912765593122</v>
      </c>
    </row>
    <row r="6291" spans="1:4">
      <c r="A6291">
        <v>6289</v>
      </c>
      <c r="B6291">
        <v>17.230136986301371</v>
      </c>
      <c r="C6291" s="91">
        <v>2.7599588646946165E-2</v>
      </c>
      <c r="D6291">
        <v>0.62154641217013928</v>
      </c>
    </row>
    <row r="6292" spans="1:4">
      <c r="A6292">
        <v>6290</v>
      </c>
      <c r="B6292">
        <v>17.232876712328768</v>
      </c>
      <c r="C6292" s="91">
        <v>2.7599188520247658E-2</v>
      </c>
      <c r="D6292">
        <v>0.62150370098237873</v>
      </c>
    </row>
    <row r="6293" spans="1:4">
      <c r="A6293">
        <v>6291</v>
      </c>
      <c r="B6293">
        <v>17.235616438356164</v>
      </c>
      <c r="C6293" s="91">
        <v>2.7598788393549154E-2</v>
      </c>
      <c r="D6293">
        <v>0.62146099409216693</v>
      </c>
    </row>
    <row r="6294" spans="1:4">
      <c r="A6294">
        <v>6292</v>
      </c>
      <c r="B6294">
        <v>17.238356164383561</v>
      </c>
      <c r="C6294" s="91">
        <v>2.7598388266850647E-2</v>
      </c>
      <c r="D6294">
        <v>0.62141829149902139</v>
      </c>
    </row>
    <row r="6295" spans="1:4">
      <c r="A6295">
        <v>6293</v>
      </c>
      <c r="B6295">
        <v>17.241095890410961</v>
      </c>
      <c r="C6295" s="91">
        <v>2.759798814015214E-2</v>
      </c>
      <c r="D6295">
        <v>0.62137559320245939</v>
      </c>
    </row>
    <row r="6296" spans="1:4">
      <c r="A6296">
        <v>6294</v>
      </c>
      <c r="B6296">
        <v>17.243835616438357</v>
      </c>
      <c r="C6296" s="91">
        <v>2.7597588013453637E-2</v>
      </c>
      <c r="D6296">
        <v>0.62133289920199863</v>
      </c>
    </row>
    <row r="6297" spans="1:4">
      <c r="A6297">
        <v>6295</v>
      </c>
      <c r="B6297">
        <v>17.246575342465754</v>
      </c>
      <c r="C6297" s="91">
        <v>2.759718788675513E-2</v>
      </c>
      <c r="D6297">
        <v>0.62129020949715663</v>
      </c>
    </row>
    <row r="6298" spans="1:4">
      <c r="A6298">
        <v>6296</v>
      </c>
      <c r="B6298">
        <v>17.24931506849315</v>
      </c>
      <c r="C6298" s="91">
        <v>2.7596787760056626E-2</v>
      </c>
      <c r="D6298">
        <v>0.62124752408745121</v>
      </c>
    </row>
    <row r="6299" spans="1:4">
      <c r="A6299">
        <v>6297</v>
      </c>
      <c r="B6299">
        <v>17.252054794520546</v>
      </c>
      <c r="C6299" s="91">
        <v>2.7596387633358119E-2</v>
      </c>
      <c r="D6299">
        <v>0.62120484297240008</v>
      </c>
    </row>
    <row r="6300" spans="1:4">
      <c r="A6300">
        <v>6298</v>
      </c>
      <c r="B6300">
        <v>17.254794520547946</v>
      </c>
      <c r="C6300" s="91">
        <v>2.7595987506659616E-2</v>
      </c>
      <c r="D6300">
        <v>0.62116216615152087</v>
      </c>
    </row>
    <row r="6301" spans="1:4">
      <c r="A6301">
        <v>6299</v>
      </c>
      <c r="B6301">
        <v>17.257534246575343</v>
      </c>
      <c r="C6301" s="91">
        <v>2.7595587379961109E-2</v>
      </c>
      <c r="D6301">
        <v>0.62111949362433161</v>
      </c>
    </row>
    <row r="6302" spans="1:4">
      <c r="A6302">
        <v>6300</v>
      </c>
      <c r="B6302">
        <v>17.260273972602739</v>
      </c>
      <c r="C6302" s="91">
        <v>2.7595187253262602E-2</v>
      </c>
      <c r="D6302">
        <v>0.62107682539035025</v>
      </c>
    </row>
    <row r="6303" spans="1:4">
      <c r="A6303">
        <v>6301</v>
      </c>
      <c r="B6303">
        <v>17.263013698630136</v>
      </c>
      <c r="C6303" s="91">
        <v>2.7594787126564099E-2</v>
      </c>
      <c r="D6303">
        <v>0.62103416144909462</v>
      </c>
    </row>
    <row r="6304" spans="1:4">
      <c r="A6304">
        <v>6302</v>
      </c>
      <c r="B6304">
        <v>17.265753424657536</v>
      </c>
      <c r="C6304" s="91">
        <v>2.7594386999865592E-2</v>
      </c>
      <c r="D6304">
        <v>0.62099150180008278</v>
      </c>
    </row>
    <row r="6305" spans="1:4">
      <c r="A6305">
        <v>6303</v>
      </c>
      <c r="B6305">
        <v>17.268493150684932</v>
      </c>
      <c r="C6305" s="91">
        <v>2.7593986873167088E-2</v>
      </c>
      <c r="D6305">
        <v>0.62094884644283299</v>
      </c>
    </row>
    <row r="6306" spans="1:4">
      <c r="A6306">
        <v>6304</v>
      </c>
      <c r="B6306">
        <v>17.271232876712329</v>
      </c>
      <c r="C6306" s="91">
        <v>2.7593586746468581E-2</v>
      </c>
      <c r="D6306">
        <v>0.62090619537686331</v>
      </c>
    </row>
    <row r="6307" spans="1:4">
      <c r="A6307">
        <v>6305</v>
      </c>
      <c r="B6307">
        <v>17.273972602739725</v>
      </c>
      <c r="C6307" s="91">
        <v>2.7593186619770078E-2</v>
      </c>
      <c r="D6307">
        <v>0.62086354860169202</v>
      </c>
    </row>
    <row r="6308" spans="1:4">
      <c r="A6308">
        <v>6306</v>
      </c>
      <c r="B6308">
        <v>17.276712328767122</v>
      </c>
      <c r="C6308" s="91">
        <v>2.7592786493071571E-2</v>
      </c>
      <c r="D6308">
        <v>0.62082090611683738</v>
      </c>
    </row>
    <row r="6309" spans="1:4">
      <c r="A6309">
        <v>6307</v>
      </c>
      <c r="B6309">
        <v>17.279452054794522</v>
      </c>
      <c r="C6309" s="91">
        <v>2.7592386366373064E-2</v>
      </c>
      <c r="D6309">
        <v>0.62077826792181767</v>
      </c>
    </row>
    <row r="6310" spans="1:4">
      <c r="A6310">
        <v>6308</v>
      </c>
      <c r="B6310">
        <v>17.282191780821918</v>
      </c>
      <c r="C6310" s="91">
        <v>2.759198623967456E-2</v>
      </c>
      <c r="D6310">
        <v>0.62073563401615128</v>
      </c>
    </row>
    <row r="6311" spans="1:4">
      <c r="A6311">
        <v>6309</v>
      </c>
      <c r="B6311">
        <v>17.284931506849315</v>
      </c>
      <c r="C6311" s="91">
        <v>2.7591586112976053E-2</v>
      </c>
      <c r="D6311">
        <v>0.62069300439935693</v>
      </c>
    </row>
    <row r="6312" spans="1:4">
      <c r="A6312">
        <v>6310</v>
      </c>
      <c r="B6312">
        <v>17.287671232876711</v>
      </c>
      <c r="C6312" s="91">
        <v>2.759118598627755E-2</v>
      </c>
      <c r="D6312">
        <v>0.620650379070953</v>
      </c>
    </row>
    <row r="6313" spans="1:4">
      <c r="A6313">
        <v>6311</v>
      </c>
      <c r="B6313">
        <v>17.290410958904111</v>
      </c>
      <c r="C6313" s="91">
        <v>2.7590785859579043E-2</v>
      </c>
      <c r="D6313">
        <v>0.62060775803045798</v>
      </c>
    </row>
    <row r="6314" spans="1:4">
      <c r="A6314">
        <v>6312</v>
      </c>
      <c r="B6314">
        <v>17.293150684931508</v>
      </c>
      <c r="C6314" s="91">
        <v>2.7590385732880539E-2</v>
      </c>
      <c r="D6314">
        <v>0.6205651412773906</v>
      </c>
    </row>
    <row r="6315" spans="1:4">
      <c r="A6315">
        <v>6313</v>
      </c>
      <c r="B6315">
        <v>17.295890410958904</v>
      </c>
      <c r="C6315" s="91">
        <v>2.7589985606182033E-2</v>
      </c>
      <c r="D6315">
        <v>0.62052252881126979</v>
      </c>
    </row>
    <row r="6316" spans="1:4">
      <c r="A6316">
        <v>6314</v>
      </c>
      <c r="B6316">
        <v>17.298630136986301</v>
      </c>
      <c r="C6316" s="91">
        <v>2.7589585479483526E-2</v>
      </c>
      <c r="D6316">
        <v>0.62047992063161406</v>
      </c>
    </row>
    <row r="6317" spans="1:4">
      <c r="A6317">
        <v>6315</v>
      </c>
      <c r="B6317">
        <v>17.301369863013697</v>
      </c>
      <c r="C6317" s="91">
        <v>2.7589185352785022E-2</v>
      </c>
      <c r="D6317">
        <v>0.62043731673794233</v>
      </c>
    </row>
    <row r="6318" spans="1:4">
      <c r="A6318">
        <v>6316</v>
      </c>
      <c r="B6318">
        <v>17.304109589041097</v>
      </c>
      <c r="C6318" s="91">
        <v>2.7588785226086515E-2</v>
      </c>
      <c r="D6318">
        <v>0.62039471712977357</v>
      </c>
    </row>
    <row r="6319" spans="1:4">
      <c r="A6319">
        <v>6317</v>
      </c>
      <c r="B6319">
        <v>17.306849315068494</v>
      </c>
      <c r="C6319" s="91">
        <v>2.7588385099388012E-2</v>
      </c>
      <c r="D6319">
        <v>0.62035212180662658</v>
      </c>
    </row>
    <row r="6320" spans="1:4">
      <c r="A6320">
        <v>6318</v>
      </c>
      <c r="B6320">
        <v>17.30958904109589</v>
      </c>
      <c r="C6320" s="91">
        <v>2.7587984972689505E-2</v>
      </c>
      <c r="D6320">
        <v>0.62030953076802064</v>
      </c>
    </row>
    <row r="6321" spans="1:4">
      <c r="A6321">
        <v>6319</v>
      </c>
      <c r="B6321">
        <v>17.312328767123287</v>
      </c>
      <c r="C6321" s="91">
        <v>2.7587584845991001E-2</v>
      </c>
      <c r="D6321">
        <v>0.6202669440134746</v>
      </c>
    </row>
    <row r="6322" spans="1:4">
      <c r="A6322">
        <v>6320</v>
      </c>
      <c r="B6322">
        <v>17.315068493150687</v>
      </c>
      <c r="C6322" s="91">
        <v>2.7587184719292494E-2</v>
      </c>
      <c r="D6322">
        <v>0.6202243615425076</v>
      </c>
    </row>
    <row r="6323" spans="1:4">
      <c r="A6323">
        <v>6321</v>
      </c>
      <c r="B6323">
        <v>17.317808219178083</v>
      </c>
      <c r="C6323" s="91">
        <v>2.7586784592593987E-2</v>
      </c>
      <c r="D6323">
        <v>0.62018178335463914</v>
      </c>
    </row>
    <row r="6324" spans="1:4">
      <c r="A6324">
        <v>6322</v>
      </c>
      <c r="B6324">
        <v>17.32054794520548</v>
      </c>
      <c r="C6324" s="91">
        <v>2.7586384465895484E-2</v>
      </c>
      <c r="D6324">
        <v>0.62013920944938816</v>
      </c>
    </row>
    <row r="6325" spans="1:4">
      <c r="A6325">
        <v>6323</v>
      </c>
      <c r="B6325">
        <v>17.323287671232876</v>
      </c>
      <c r="C6325" s="91">
        <v>2.7585984339196977E-2</v>
      </c>
      <c r="D6325">
        <v>0.62009663982627417</v>
      </c>
    </row>
    <row r="6326" spans="1:4">
      <c r="A6326">
        <v>6324</v>
      </c>
      <c r="B6326">
        <v>17.326027397260273</v>
      </c>
      <c r="C6326" s="91">
        <v>2.7585584212498473E-2</v>
      </c>
      <c r="D6326">
        <v>0.62005407448481653</v>
      </c>
    </row>
    <row r="6327" spans="1:4">
      <c r="A6327">
        <v>6325</v>
      </c>
      <c r="B6327">
        <v>17.328767123287673</v>
      </c>
      <c r="C6327" s="91">
        <v>2.7585184085799967E-2</v>
      </c>
      <c r="D6327">
        <v>0.62001151342453475</v>
      </c>
    </row>
    <row r="6328" spans="1:4">
      <c r="A6328">
        <v>6326</v>
      </c>
      <c r="B6328">
        <v>17.331506849315069</v>
      </c>
      <c r="C6328" s="91">
        <v>2.758478395910146E-2</v>
      </c>
      <c r="D6328">
        <v>0.61996895664494822</v>
      </c>
    </row>
    <row r="6329" spans="1:4">
      <c r="A6329">
        <v>6327</v>
      </c>
      <c r="B6329">
        <v>17.334246575342465</v>
      </c>
      <c r="C6329" s="91">
        <v>2.7584383832402956E-2</v>
      </c>
      <c r="D6329">
        <v>0.61992640414557654</v>
      </c>
    </row>
    <row r="6330" spans="1:4">
      <c r="A6330">
        <v>6328</v>
      </c>
      <c r="B6330">
        <v>17.336986301369862</v>
      </c>
      <c r="C6330" s="91">
        <v>2.7583983705704449E-2</v>
      </c>
      <c r="D6330">
        <v>0.61988385592593942</v>
      </c>
    </row>
    <row r="6331" spans="1:4">
      <c r="A6331">
        <v>6329</v>
      </c>
      <c r="B6331">
        <v>17.339726027397262</v>
      </c>
      <c r="C6331" s="91">
        <v>2.7583583579005946E-2</v>
      </c>
      <c r="D6331">
        <v>0.61984131198555648</v>
      </c>
    </row>
    <row r="6332" spans="1:4">
      <c r="A6332">
        <v>6330</v>
      </c>
      <c r="B6332">
        <v>17.342465753424658</v>
      </c>
      <c r="C6332" s="91">
        <v>2.7583183452307439E-2</v>
      </c>
      <c r="D6332">
        <v>0.61979877232394753</v>
      </c>
    </row>
    <row r="6333" spans="1:4">
      <c r="A6333">
        <v>6331</v>
      </c>
      <c r="B6333">
        <v>17.345205479452055</v>
      </c>
      <c r="C6333" s="91">
        <v>2.7582783325608935E-2</v>
      </c>
      <c r="D6333">
        <v>0.61975623694063242</v>
      </c>
    </row>
    <row r="6334" spans="1:4">
      <c r="A6334">
        <v>6332</v>
      </c>
      <c r="B6334">
        <v>17.347945205479451</v>
      </c>
      <c r="C6334" s="91">
        <v>2.7582383198910428E-2</v>
      </c>
      <c r="D6334">
        <v>0.61971370583513097</v>
      </c>
    </row>
    <row r="6335" spans="1:4">
      <c r="A6335">
        <v>6333</v>
      </c>
      <c r="B6335">
        <v>17.350684931506848</v>
      </c>
      <c r="C6335" s="91">
        <v>2.7581983072211921E-2</v>
      </c>
      <c r="D6335">
        <v>0.61967117900696322</v>
      </c>
    </row>
    <row r="6336" spans="1:4">
      <c r="A6336">
        <v>6334</v>
      </c>
      <c r="B6336">
        <v>17.353424657534248</v>
      </c>
      <c r="C6336" s="91">
        <v>2.7581582945513418E-2</v>
      </c>
      <c r="D6336">
        <v>0.61962865645564891</v>
      </c>
    </row>
    <row r="6337" spans="1:4">
      <c r="A6337">
        <v>6335</v>
      </c>
      <c r="B6337">
        <v>17.356164383561644</v>
      </c>
      <c r="C6337" s="91">
        <v>2.7581182818814911E-2</v>
      </c>
      <c r="D6337">
        <v>0.6195861381807084</v>
      </c>
    </row>
    <row r="6338" spans="1:4">
      <c r="A6338">
        <v>6336</v>
      </c>
      <c r="B6338">
        <v>17.358904109589041</v>
      </c>
      <c r="C6338" s="91">
        <v>2.7580782692116407E-2</v>
      </c>
      <c r="D6338">
        <v>0.61954362418166176</v>
      </c>
    </row>
    <row r="6339" spans="1:4">
      <c r="A6339">
        <v>6337</v>
      </c>
      <c r="B6339">
        <v>17.361643835616437</v>
      </c>
      <c r="C6339" s="91">
        <v>2.7580382565417901E-2</v>
      </c>
      <c r="D6339">
        <v>0.61950111445802902</v>
      </c>
    </row>
    <row r="6340" spans="1:4">
      <c r="A6340">
        <v>6338</v>
      </c>
      <c r="B6340">
        <v>17.364383561643837</v>
      </c>
      <c r="C6340" s="91">
        <v>2.7579982438719397E-2</v>
      </c>
      <c r="D6340">
        <v>0.61945860900933047</v>
      </c>
    </row>
    <row r="6341" spans="1:4">
      <c r="A6341">
        <v>6339</v>
      </c>
      <c r="B6341">
        <v>17.367123287671234</v>
      </c>
      <c r="C6341" s="91">
        <v>2.757958231202089E-2</v>
      </c>
      <c r="D6341">
        <v>0.61941610783508672</v>
      </c>
    </row>
    <row r="6342" spans="1:4">
      <c r="A6342">
        <v>6340</v>
      </c>
      <c r="B6342">
        <v>17.36986301369863</v>
      </c>
      <c r="C6342" s="91">
        <v>2.7579182185322383E-2</v>
      </c>
      <c r="D6342">
        <v>0.6193736109348178</v>
      </c>
    </row>
    <row r="6343" spans="1:4">
      <c r="A6343">
        <v>6341</v>
      </c>
      <c r="B6343">
        <v>17.372602739726027</v>
      </c>
      <c r="C6343" s="91">
        <v>2.757878205862388E-2</v>
      </c>
      <c r="D6343">
        <v>0.6193311183080441</v>
      </c>
    </row>
    <row r="6344" spans="1:4">
      <c r="A6344">
        <v>6342</v>
      </c>
      <c r="B6344">
        <v>17.375342465753423</v>
      </c>
      <c r="C6344" s="91">
        <v>2.7578381931925373E-2</v>
      </c>
      <c r="D6344">
        <v>0.61928862995428646</v>
      </c>
    </row>
    <row r="6345" spans="1:4">
      <c r="A6345">
        <v>6343</v>
      </c>
      <c r="B6345">
        <v>17.378082191780823</v>
      </c>
      <c r="C6345" s="91">
        <v>2.7577981805226869E-2</v>
      </c>
      <c r="D6345">
        <v>0.61924614587306503</v>
      </c>
    </row>
    <row r="6346" spans="1:4">
      <c r="A6346">
        <v>6344</v>
      </c>
      <c r="B6346">
        <v>17.38082191780822</v>
      </c>
      <c r="C6346" s="91">
        <v>2.7577581678528362E-2</v>
      </c>
      <c r="D6346">
        <v>0.61920366606390076</v>
      </c>
    </row>
    <row r="6347" spans="1:4">
      <c r="A6347">
        <v>6345</v>
      </c>
      <c r="B6347">
        <v>17.383561643835616</v>
      </c>
      <c r="C6347" s="91">
        <v>2.7577181551829859E-2</v>
      </c>
      <c r="D6347">
        <v>0.61916119052631402</v>
      </c>
    </row>
    <row r="6348" spans="1:4">
      <c r="A6348">
        <v>6346</v>
      </c>
      <c r="B6348">
        <v>17.386301369863013</v>
      </c>
      <c r="C6348" s="91">
        <v>2.7576781425131352E-2</v>
      </c>
      <c r="D6348">
        <v>0.61911871925982587</v>
      </c>
    </row>
    <row r="6349" spans="1:4">
      <c r="A6349">
        <v>6347</v>
      </c>
      <c r="B6349">
        <v>17.389041095890413</v>
      </c>
      <c r="C6349" s="91">
        <v>2.7576381298432845E-2</v>
      </c>
      <c r="D6349">
        <v>0.61907625226395691</v>
      </c>
    </row>
    <row r="6350" spans="1:4">
      <c r="A6350">
        <v>6348</v>
      </c>
      <c r="B6350">
        <v>17.391780821917809</v>
      </c>
      <c r="C6350" s="91">
        <v>2.7575981171734341E-2</v>
      </c>
      <c r="D6350">
        <v>0.61903378953822796</v>
      </c>
    </row>
    <row r="6351" spans="1:4">
      <c r="A6351">
        <v>6349</v>
      </c>
      <c r="B6351">
        <v>17.394520547945206</v>
      </c>
      <c r="C6351" s="91">
        <v>2.7575581045035834E-2</v>
      </c>
      <c r="D6351">
        <v>0.61899133108216009</v>
      </c>
    </row>
    <row r="6352" spans="1:4">
      <c r="A6352">
        <v>6350</v>
      </c>
      <c r="B6352">
        <v>17.397260273972602</v>
      </c>
      <c r="C6352" s="91">
        <v>2.7575180918337331E-2</v>
      </c>
      <c r="D6352">
        <v>0.61894887689527422</v>
      </c>
    </row>
    <row r="6353" spans="1:4">
      <c r="A6353">
        <v>6351</v>
      </c>
      <c r="B6353">
        <v>17.399999999999999</v>
      </c>
      <c r="C6353" s="91">
        <v>2.7574780791638824E-2</v>
      </c>
      <c r="D6353">
        <v>0.61890642697709131</v>
      </c>
    </row>
    <row r="6354" spans="1:4">
      <c r="A6354">
        <v>6352</v>
      </c>
      <c r="B6354">
        <v>17.402739726027399</v>
      </c>
      <c r="C6354" s="91">
        <v>2.7574380664940321E-2</v>
      </c>
      <c r="D6354">
        <v>0.6188639813271325</v>
      </c>
    </row>
    <row r="6355" spans="1:4">
      <c r="A6355">
        <v>6353</v>
      </c>
      <c r="B6355">
        <v>17.405479452054795</v>
      </c>
      <c r="C6355" s="91">
        <v>2.7573980538241814E-2</v>
      </c>
      <c r="D6355">
        <v>0.61882153994491895</v>
      </c>
    </row>
    <row r="6356" spans="1:4">
      <c r="A6356">
        <v>6354</v>
      </c>
      <c r="B6356">
        <v>17.408219178082192</v>
      </c>
      <c r="C6356" s="91">
        <v>2.7573580411543307E-2</v>
      </c>
      <c r="D6356">
        <v>0.61877910282997206</v>
      </c>
    </row>
    <row r="6357" spans="1:4">
      <c r="A6357">
        <v>6355</v>
      </c>
      <c r="B6357">
        <v>17.410958904109588</v>
      </c>
      <c r="C6357" s="91">
        <v>2.7573180284844803E-2</v>
      </c>
      <c r="D6357">
        <v>0.61873666998181287</v>
      </c>
    </row>
    <row r="6358" spans="1:4">
      <c r="A6358">
        <v>6356</v>
      </c>
      <c r="B6358">
        <v>17.413698630136988</v>
      </c>
      <c r="C6358" s="91">
        <v>2.7572780158146296E-2</v>
      </c>
      <c r="D6358">
        <v>0.61869424139996276</v>
      </c>
    </row>
    <row r="6359" spans="1:4">
      <c r="A6359">
        <v>6357</v>
      </c>
      <c r="B6359">
        <v>17.416438356164385</v>
      </c>
      <c r="C6359" s="91">
        <v>2.7572380031447793E-2</v>
      </c>
      <c r="D6359">
        <v>0.61865181708394323</v>
      </c>
    </row>
    <row r="6360" spans="1:4">
      <c r="A6360">
        <v>6358</v>
      </c>
      <c r="B6360">
        <v>17.419178082191781</v>
      </c>
      <c r="C6360" s="91">
        <v>2.7571979904749286E-2</v>
      </c>
      <c r="D6360">
        <v>0.61860939703327578</v>
      </c>
    </row>
    <row r="6361" spans="1:4">
      <c r="A6361">
        <v>6359</v>
      </c>
      <c r="B6361">
        <v>17.421917808219177</v>
      </c>
      <c r="C6361" s="91">
        <v>2.7571579778050782E-2</v>
      </c>
      <c r="D6361">
        <v>0.61856698124748177</v>
      </c>
    </row>
    <row r="6362" spans="1:4">
      <c r="A6362">
        <v>6360</v>
      </c>
      <c r="B6362">
        <v>17.424657534246574</v>
      </c>
      <c r="C6362" s="91">
        <v>2.7571179651352275E-2</v>
      </c>
      <c r="D6362">
        <v>0.61852456972608294</v>
      </c>
    </row>
    <row r="6363" spans="1:4">
      <c r="A6363">
        <v>6361</v>
      </c>
      <c r="B6363">
        <v>17.427397260273974</v>
      </c>
      <c r="C6363" s="91">
        <v>2.7570779524653768E-2</v>
      </c>
      <c r="D6363">
        <v>0.61848216246860088</v>
      </c>
    </row>
    <row r="6364" spans="1:4">
      <c r="A6364">
        <v>6362</v>
      </c>
      <c r="B6364">
        <v>17.43013698630137</v>
      </c>
      <c r="C6364" s="91">
        <v>2.7570379397955265E-2</v>
      </c>
      <c r="D6364">
        <v>0.61843975947455732</v>
      </c>
    </row>
    <row r="6365" spans="1:4">
      <c r="A6365">
        <v>6363</v>
      </c>
      <c r="B6365">
        <v>17.432876712328767</v>
      </c>
      <c r="C6365" s="91">
        <v>2.7569979271256758E-2</v>
      </c>
      <c r="D6365">
        <v>0.61839736074347396</v>
      </c>
    </row>
    <row r="6366" spans="1:4">
      <c r="A6366">
        <v>6364</v>
      </c>
      <c r="B6366">
        <v>17.435616438356163</v>
      </c>
      <c r="C6366" s="91">
        <v>2.7569579144558255E-2</v>
      </c>
      <c r="D6366">
        <v>0.61835496627487274</v>
      </c>
    </row>
    <row r="6367" spans="1:4">
      <c r="A6367">
        <v>6365</v>
      </c>
      <c r="B6367">
        <v>17.438356164383563</v>
      </c>
      <c r="C6367" s="91">
        <v>2.7569179017859748E-2</v>
      </c>
      <c r="D6367">
        <v>0.61831257606827539</v>
      </c>
    </row>
    <row r="6368" spans="1:4">
      <c r="A6368">
        <v>6366</v>
      </c>
      <c r="B6368">
        <v>17.44109589041096</v>
      </c>
      <c r="C6368" s="91">
        <v>2.7568778891161241E-2</v>
      </c>
      <c r="D6368">
        <v>0.61827019012320417</v>
      </c>
    </row>
    <row r="6369" spans="1:4">
      <c r="A6369">
        <v>6367</v>
      </c>
      <c r="B6369">
        <v>17.443835616438356</v>
      </c>
      <c r="C6369" s="91">
        <v>2.7568378764462737E-2</v>
      </c>
      <c r="D6369">
        <v>0.61822780843918079</v>
      </c>
    </row>
    <row r="6370" spans="1:4">
      <c r="A6370">
        <v>6368</v>
      </c>
      <c r="B6370">
        <v>17.446575342465753</v>
      </c>
      <c r="C6370" s="91">
        <v>2.756797863776423E-2</v>
      </c>
      <c r="D6370">
        <v>0.61818543101572743</v>
      </c>
    </row>
    <row r="6371" spans="1:4">
      <c r="A6371">
        <v>6369</v>
      </c>
      <c r="B6371">
        <v>17.449315068493149</v>
      </c>
      <c r="C6371" s="91">
        <v>2.7567578511065727E-2</v>
      </c>
      <c r="D6371">
        <v>0.61814305785236623</v>
      </c>
    </row>
    <row r="6372" spans="1:4">
      <c r="A6372">
        <v>6370</v>
      </c>
      <c r="B6372">
        <v>17.452054794520549</v>
      </c>
      <c r="C6372" s="91">
        <v>2.756717838436722E-2</v>
      </c>
      <c r="D6372">
        <v>0.61810068894861936</v>
      </c>
    </row>
    <row r="6373" spans="1:4">
      <c r="A6373">
        <v>6371</v>
      </c>
      <c r="B6373">
        <v>17.454794520547946</v>
      </c>
      <c r="C6373" s="91">
        <v>2.7566778257668716E-2</v>
      </c>
      <c r="D6373">
        <v>0.61805832430400909</v>
      </c>
    </row>
    <row r="6374" spans="1:4">
      <c r="A6374">
        <v>6372</v>
      </c>
      <c r="B6374">
        <v>17.457534246575342</v>
      </c>
      <c r="C6374" s="91">
        <v>2.7566378130970209E-2</v>
      </c>
      <c r="D6374">
        <v>0.6180159639180578</v>
      </c>
    </row>
    <row r="6375" spans="1:4">
      <c r="A6375">
        <v>6373</v>
      </c>
      <c r="B6375">
        <v>17.460273972602739</v>
      </c>
      <c r="C6375" s="91">
        <v>2.7565978004271702E-2</v>
      </c>
      <c r="D6375">
        <v>0.61797360779028787</v>
      </c>
    </row>
    <row r="6376" spans="1:4">
      <c r="A6376">
        <v>6374</v>
      </c>
      <c r="B6376">
        <v>17.463013698630139</v>
      </c>
      <c r="C6376" s="91">
        <v>2.7565577877573199E-2</v>
      </c>
      <c r="D6376">
        <v>0.61793125592022158</v>
      </c>
    </row>
    <row r="6377" spans="1:4">
      <c r="A6377">
        <v>6375</v>
      </c>
      <c r="B6377">
        <v>17.465753424657535</v>
      </c>
      <c r="C6377" s="91">
        <v>2.7565177750874692E-2</v>
      </c>
      <c r="D6377">
        <v>0.61788890830738163</v>
      </c>
    </row>
    <row r="6378" spans="1:4">
      <c r="A6378">
        <v>6376</v>
      </c>
      <c r="B6378">
        <v>17.468493150684932</v>
      </c>
      <c r="C6378" s="91">
        <v>2.7564777624176189E-2</v>
      </c>
      <c r="D6378">
        <v>0.61784656495129042</v>
      </c>
    </row>
    <row r="6379" spans="1:4">
      <c r="A6379">
        <v>6377</v>
      </c>
      <c r="B6379">
        <v>17.471232876712328</v>
      </c>
      <c r="C6379" s="91">
        <v>2.7564377497477682E-2</v>
      </c>
      <c r="D6379">
        <v>0.61780422585147066</v>
      </c>
    </row>
    <row r="6380" spans="1:4">
      <c r="A6380">
        <v>6378</v>
      </c>
      <c r="B6380">
        <v>17.473972602739725</v>
      </c>
      <c r="C6380" s="91">
        <v>2.7563977370779178E-2</v>
      </c>
      <c r="D6380">
        <v>0.61776189100744505</v>
      </c>
    </row>
    <row r="6381" spans="1:4">
      <c r="A6381">
        <v>6379</v>
      </c>
      <c r="B6381">
        <v>17.476712328767125</v>
      </c>
      <c r="C6381" s="91">
        <v>2.7563577244080671E-2</v>
      </c>
      <c r="D6381">
        <v>0.61771956041873632</v>
      </c>
    </row>
    <row r="6382" spans="1:4">
      <c r="A6382">
        <v>6380</v>
      </c>
      <c r="B6382">
        <v>17.479452054794521</v>
      </c>
      <c r="C6382" s="91">
        <v>2.7563177117382164E-2</v>
      </c>
      <c r="D6382">
        <v>0.61767723408486719</v>
      </c>
    </row>
    <row r="6383" spans="1:4">
      <c r="A6383">
        <v>6381</v>
      </c>
      <c r="B6383">
        <v>17.482191780821918</v>
      </c>
      <c r="C6383" s="91">
        <v>2.7562776990683661E-2</v>
      </c>
      <c r="D6383">
        <v>0.61763491200536058</v>
      </c>
    </row>
    <row r="6384" spans="1:4">
      <c r="A6384">
        <v>6382</v>
      </c>
      <c r="B6384">
        <v>17.484931506849314</v>
      </c>
      <c r="C6384" s="91">
        <v>2.7562376863985154E-2</v>
      </c>
      <c r="D6384">
        <v>0.61759259417973955</v>
      </c>
    </row>
    <row r="6385" spans="1:4">
      <c r="A6385">
        <v>6383</v>
      </c>
      <c r="B6385">
        <v>17.487671232876714</v>
      </c>
      <c r="C6385" s="91">
        <v>2.756197673728665E-2</v>
      </c>
      <c r="D6385">
        <v>0.61755028060752681</v>
      </c>
    </row>
    <row r="6386" spans="1:4">
      <c r="A6386">
        <v>6384</v>
      </c>
      <c r="B6386">
        <v>17.490410958904111</v>
      </c>
      <c r="C6386" s="91">
        <v>2.7561576610588143E-2</v>
      </c>
      <c r="D6386">
        <v>0.61750797128824553</v>
      </c>
    </row>
    <row r="6387" spans="1:4">
      <c r="A6387">
        <v>6385</v>
      </c>
      <c r="B6387">
        <v>17.493150684931507</v>
      </c>
      <c r="C6387" s="91">
        <v>2.756117648388964E-2</v>
      </c>
      <c r="D6387">
        <v>0.61746566622141896</v>
      </c>
    </row>
    <row r="6388" spans="1:4">
      <c r="A6388">
        <v>6386</v>
      </c>
      <c r="B6388">
        <v>17.495890410958904</v>
      </c>
      <c r="C6388" s="91">
        <v>2.7560776357191133E-2</v>
      </c>
      <c r="D6388">
        <v>0.61742336540657017</v>
      </c>
    </row>
    <row r="6389" spans="1:4">
      <c r="A6389">
        <v>6387</v>
      </c>
      <c r="B6389">
        <v>17.4986301369863</v>
      </c>
      <c r="C6389" s="91">
        <v>2.7560376230492626E-2</v>
      </c>
      <c r="D6389">
        <v>0.6173810688432223</v>
      </c>
    </row>
    <row r="6390" spans="1:4">
      <c r="A6390">
        <v>6388</v>
      </c>
      <c r="B6390">
        <v>17.5013698630137</v>
      </c>
      <c r="C6390" s="91">
        <v>2.7559976103794123E-2</v>
      </c>
      <c r="D6390">
        <v>0.61733877653089864</v>
      </c>
    </row>
    <row r="6391" spans="1:4">
      <c r="A6391">
        <v>6389</v>
      </c>
      <c r="B6391">
        <v>17.504109589041096</v>
      </c>
      <c r="C6391" s="91">
        <v>2.7559575977095616E-2</v>
      </c>
      <c r="D6391">
        <v>0.61729648846912266</v>
      </c>
    </row>
    <row r="6392" spans="1:4">
      <c r="A6392">
        <v>6390</v>
      </c>
      <c r="B6392">
        <v>17.506849315068493</v>
      </c>
      <c r="C6392" s="91">
        <v>2.7559175850397112E-2</v>
      </c>
      <c r="D6392">
        <v>0.61725420465741776</v>
      </c>
    </row>
    <row r="6393" spans="1:4">
      <c r="A6393">
        <v>6391</v>
      </c>
      <c r="B6393">
        <v>17.509589041095889</v>
      </c>
      <c r="C6393" s="91">
        <v>2.7558775723698605E-2</v>
      </c>
      <c r="D6393">
        <v>0.61721192509530731</v>
      </c>
    </row>
    <row r="6394" spans="1:4">
      <c r="A6394">
        <v>6392</v>
      </c>
      <c r="B6394">
        <v>17.512328767123286</v>
      </c>
      <c r="C6394" s="91">
        <v>2.7558375597000102E-2</v>
      </c>
      <c r="D6394">
        <v>0.61716964978231503</v>
      </c>
    </row>
    <row r="6395" spans="1:4">
      <c r="A6395">
        <v>6393</v>
      </c>
      <c r="B6395">
        <v>17.515068493150686</v>
      </c>
      <c r="C6395" s="91">
        <v>2.7557975470301595E-2</v>
      </c>
      <c r="D6395">
        <v>0.61712737871796419</v>
      </c>
    </row>
    <row r="6396" spans="1:4">
      <c r="A6396">
        <v>6394</v>
      </c>
      <c r="B6396">
        <v>17.517808219178082</v>
      </c>
      <c r="C6396" s="91">
        <v>2.7557575343603088E-2</v>
      </c>
      <c r="D6396">
        <v>0.61708511190177873</v>
      </c>
    </row>
    <row r="6397" spans="1:4">
      <c r="A6397">
        <v>6395</v>
      </c>
      <c r="B6397">
        <v>17.520547945205479</v>
      </c>
      <c r="C6397" s="91">
        <v>2.7557175216904584E-2</v>
      </c>
      <c r="D6397">
        <v>0.61704284933328235</v>
      </c>
    </row>
    <row r="6398" spans="1:4">
      <c r="A6398">
        <v>6396</v>
      </c>
      <c r="B6398">
        <v>17.523287671232875</v>
      </c>
      <c r="C6398" s="91">
        <v>2.7556775090206077E-2</v>
      </c>
      <c r="D6398">
        <v>0.61700059101199867</v>
      </c>
    </row>
    <row r="6399" spans="1:4">
      <c r="A6399">
        <v>6397</v>
      </c>
      <c r="B6399">
        <v>17.526027397260275</v>
      </c>
      <c r="C6399" s="91">
        <v>2.7556374963507574E-2</v>
      </c>
      <c r="D6399">
        <v>0.6169583369374515</v>
      </c>
    </row>
    <row r="6400" spans="1:4">
      <c r="A6400">
        <v>6398</v>
      </c>
      <c r="B6400">
        <v>17.528767123287672</v>
      </c>
      <c r="C6400" s="91">
        <v>2.7555974836809067E-2</v>
      </c>
      <c r="D6400">
        <v>0.6169160871091649</v>
      </c>
    </row>
    <row r="6401" spans="1:4">
      <c r="A6401">
        <v>6399</v>
      </c>
      <c r="B6401">
        <v>17.531506849315068</v>
      </c>
      <c r="C6401" s="91">
        <v>2.755557471011056E-2</v>
      </c>
      <c r="D6401">
        <v>0.6168738415266628</v>
      </c>
    </row>
    <row r="6402" spans="1:4">
      <c r="A6402">
        <v>6400</v>
      </c>
      <c r="B6402">
        <v>17.534246575342465</v>
      </c>
      <c r="C6402" s="91">
        <v>2.7555174583412056E-2</v>
      </c>
      <c r="D6402">
        <v>0.61683160018946914</v>
      </c>
    </row>
    <row r="6403" spans="1:4">
      <c r="A6403">
        <v>6401</v>
      </c>
      <c r="B6403">
        <v>17.536986301369861</v>
      </c>
      <c r="C6403" s="91">
        <v>2.755477445671355E-2</v>
      </c>
      <c r="D6403">
        <v>0.61678936309710808</v>
      </c>
    </row>
    <row r="6404" spans="1:4">
      <c r="A6404">
        <v>6402</v>
      </c>
      <c r="B6404">
        <v>17.539726027397261</v>
      </c>
      <c r="C6404" s="91">
        <v>2.7554374330015046E-2</v>
      </c>
      <c r="D6404">
        <v>0.61674713024910366</v>
      </c>
    </row>
    <row r="6405" spans="1:4">
      <c r="A6405">
        <v>6403</v>
      </c>
      <c r="B6405">
        <v>17.542465753424658</v>
      </c>
      <c r="C6405" s="91">
        <v>2.7553974203316539E-2</v>
      </c>
      <c r="D6405">
        <v>0.61670490164498015</v>
      </c>
    </row>
    <row r="6406" spans="1:4">
      <c r="A6406">
        <v>6404</v>
      </c>
      <c r="B6406">
        <v>17.545205479452054</v>
      </c>
      <c r="C6406" s="91">
        <v>2.7553574076618036E-2</v>
      </c>
      <c r="D6406">
        <v>0.61666267728426172</v>
      </c>
    </row>
    <row r="6407" spans="1:4">
      <c r="A6407">
        <v>6405</v>
      </c>
      <c r="B6407">
        <v>17.547945205479451</v>
      </c>
      <c r="C6407" s="91">
        <v>2.7553173949919529E-2</v>
      </c>
      <c r="D6407">
        <v>0.61662045716647285</v>
      </c>
    </row>
    <row r="6408" spans="1:4">
      <c r="A6408">
        <v>6406</v>
      </c>
      <c r="B6408">
        <v>17.550684931506851</v>
      </c>
      <c r="C6408" s="91">
        <v>2.7552773823221022E-2</v>
      </c>
      <c r="D6408">
        <v>0.6165782412911377</v>
      </c>
    </row>
    <row r="6409" spans="1:4">
      <c r="A6409">
        <v>6407</v>
      </c>
      <c r="B6409">
        <v>17.553424657534247</v>
      </c>
      <c r="C6409" s="91">
        <v>2.7552373696522518E-2</v>
      </c>
      <c r="D6409">
        <v>0.61653602965778087</v>
      </c>
    </row>
    <row r="6410" spans="1:4">
      <c r="A6410">
        <v>6408</v>
      </c>
      <c r="B6410">
        <v>17.556164383561644</v>
      </c>
      <c r="C6410" s="91">
        <v>2.7551973569824011E-2</v>
      </c>
      <c r="D6410">
        <v>0.61649382226592686</v>
      </c>
    </row>
    <row r="6411" spans="1:4">
      <c r="A6411">
        <v>6409</v>
      </c>
      <c r="B6411">
        <v>17.55890410958904</v>
      </c>
      <c r="C6411" s="91">
        <v>2.7551573443125508E-2</v>
      </c>
      <c r="D6411">
        <v>0.61645161911510016</v>
      </c>
    </row>
    <row r="6412" spans="1:4">
      <c r="A6412">
        <v>6410</v>
      </c>
      <c r="B6412">
        <v>17.561643835616437</v>
      </c>
      <c r="C6412" s="91">
        <v>2.7551173316427001E-2</v>
      </c>
      <c r="D6412">
        <v>0.61640942020482548</v>
      </c>
    </row>
    <row r="6413" spans="1:4">
      <c r="A6413">
        <v>6411</v>
      </c>
      <c r="B6413">
        <v>17.564383561643837</v>
      </c>
      <c r="C6413" s="91">
        <v>2.7550773189728497E-2</v>
      </c>
      <c r="D6413">
        <v>0.61636722553462731</v>
      </c>
    </row>
    <row r="6414" spans="1:4">
      <c r="A6414">
        <v>6412</v>
      </c>
      <c r="B6414">
        <v>17.567123287671233</v>
      </c>
      <c r="C6414" s="91">
        <v>2.755037306302999E-2</v>
      </c>
      <c r="D6414">
        <v>0.61632503510403058</v>
      </c>
    </row>
    <row r="6415" spans="1:4">
      <c r="A6415">
        <v>6413</v>
      </c>
      <c r="B6415">
        <v>17.56986301369863</v>
      </c>
      <c r="C6415" s="91">
        <v>2.7549972936331484E-2</v>
      </c>
      <c r="D6415">
        <v>0.61628284891256013</v>
      </c>
    </row>
    <row r="6416" spans="1:4">
      <c r="A6416">
        <v>6414</v>
      </c>
      <c r="B6416">
        <v>17.572602739726026</v>
      </c>
      <c r="C6416" s="91">
        <v>2.754957280963298E-2</v>
      </c>
      <c r="D6416">
        <v>0.61624066695974056</v>
      </c>
    </row>
    <row r="6417" spans="1:4">
      <c r="A6417">
        <v>6415</v>
      </c>
      <c r="B6417">
        <v>17.575342465753426</v>
      </c>
      <c r="C6417" s="91">
        <v>2.7549172682934473E-2</v>
      </c>
      <c r="D6417">
        <v>0.61619848924509701</v>
      </c>
    </row>
    <row r="6418" spans="1:4">
      <c r="A6418">
        <v>6416</v>
      </c>
      <c r="B6418">
        <v>17.578082191780823</v>
      </c>
      <c r="C6418" s="91">
        <v>2.754877255623597E-2</v>
      </c>
      <c r="D6418">
        <v>0.61615631576815444</v>
      </c>
    </row>
    <row r="6419" spans="1:4">
      <c r="A6419">
        <v>6417</v>
      </c>
      <c r="B6419">
        <v>17.580821917808219</v>
      </c>
      <c r="C6419" s="91">
        <v>2.7548372429537463E-2</v>
      </c>
      <c r="D6419">
        <v>0.61611414652843788</v>
      </c>
    </row>
    <row r="6420" spans="1:4">
      <c r="A6420">
        <v>6418</v>
      </c>
      <c r="B6420">
        <v>17.583561643835615</v>
      </c>
      <c r="C6420" s="91">
        <v>2.7547972302838959E-2</v>
      </c>
      <c r="D6420">
        <v>0.61607198152547238</v>
      </c>
    </row>
    <row r="6421" spans="1:4">
      <c r="A6421">
        <v>6419</v>
      </c>
      <c r="B6421">
        <v>17.586301369863012</v>
      </c>
      <c r="C6421" s="91">
        <v>2.7547572176140452E-2</v>
      </c>
      <c r="D6421">
        <v>0.61602982075878332</v>
      </c>
    </row>
    <row r="6422" spans="1:4">
      <c r="A6422">
        <v>6420</v>
      </c>
      <c r="B6422">
        <v>17.589041095890412</v>
      </c>
      <c r="C6422" s="91">
        <v>2.7547172049441945E-2</v>
      </c>
      <c r="D6422">
        <v>0.61598766422789553</v>
      </c>
    </row>
    <row r="6423" spans="1:4">
      <c r="A6423">
        <v>6421</v>
      </c>
      <c r="B6423">
        <v>17.591780821917808</v>
      </c>
      <c r="C6423" s="91">
        <v>2.7546771922743442E-2</v>
      </c>
      <c r="D6423">
        <v>0.6159455119323346</v>
      </c>
    </row>
    <row r="6424" spans="1:4">
      <c r="A6424">
        <v>6422</v>
      </c>
      <c r="B6424">
        <v>17.594520547945205</v>
      </c>
      <c r="C6424" s="91">
        <v>2.7546371796044935E-2</v>
      </c>
      <c r="D6424">
        <v>0.61590336387162581</v>
      </c>
    </row>
    <row r="6425" spans="1:4">
      <c r="A6425">
        <v>6423</v>
      </c>
      <c r="B6425">
        <v>17.597260273972601</v>
      </c>
      <c r="C6425" s="91">
        <v>2.7545971669346431E-2</v>
      </c>
      <c r="D6425">
        <v>0.61586122004529453</v>
      </c>
    </row>
    <row r="6426" spans="1:4">
      <c r="A6426">
        <v>6424</v>
      </c>
      <c r="B6426">
        <v>17.600000000000001</v>
      </c>
      <c r="C6426" s="91">
        <v>2.7545571542647924E-2</v>
      </c>
      <c r="D6426">
        <v>0.61581908045286615</v>
      </c>
    </row>
    <row r="6427" spans="1:4">
      <c r="A6427">
        <v>6425</v>
      </c>
      <c r="B6427">
        <v>17.602739726027398</v>
      </c>
      <c r="C6427" s="91">
        <v>2.7545171415949421E-2</v>
      </c>
      <c r="D6427">
        <v>0.61577694509386638</v>
      </c>
    </row>
    <row r="6428" spans="1:4">
      <c r="A6428">
        <v>6426</v>
      </c>
      <c r="B6428">
        <v>17.605479452054794</v>
      </c>
      <c r="C6428" s="91">
        <v>2.7544771289250914E-2</v>
      </c>
      <c r="D6428">
        <v>0.6157348139678207</v>
      </c>
    </row>
    <row r="6429" spans="1:4">
      <c r="A6429">
        <v>6427</v>
      </c>
      <c r="B6429">
        <v>17.608219178082191</v>
      </c>
      <c r="C6429" s="91">
        <v>2.7544371162552407E-2</v>
      </c>
      <c r="D6429">
        <v>0.61569268707425473</v>
      </c>
    </row>
    <row r="6430" spans="1:4">
      <c r="A6430">
        <v>6428</v>
      </c>
      <c r="B6430">
        <v>17.610958904109587</v>
      </c>
      <c r="C6430" s="91">
        <v>2.7543971035853904E-2</v>
      </c>
      <c r="D6430">
        <v>0.61565056441269428</v>
      </c>
    </row>
    <row r="6431" spans="1:4">
      <c r="A6431">
        <v>6429</v>
      </c>
      <c r="B6431">
        <v>17.613698630136987</v>
      </c>
      <c r="C6431" s="91">
        <v>2.7543570909155397E-2</v>
      </c>
      <c r="D6431">
        <v>0.61560844598266506</v>
      </c>
    </row>
    <row r="6432" spans="1:4">
      <c r="A6432">
        <v>6430</v>
      </c>
      <c r="B6432">
        <v>17.616438356164384</v>
      </c>
      <c r="C6432" s="91">
        <v>2.7543170782456893E-2</v>
      </c>
      <c r="D6432">
        <v>0.61556633178369291</v>
      </c>
    </row>
    <row r="6433" spans="1:4">
      <c r="A6433">
        <v>6431</v>
      </c>
      <c r="B6433">
        <v>17.61917808219178</v>
      </c>
      <c r="C6433" s="91">
        <v>2.7542770655758386E-2</v>
      </c>
      <c r="D6433">
        <v>0.61552422181530364</v>
      </c>
    </row>
    <row r="6434" spans="1:4">
      <c r="A6434">
        <v>6432</v>
      </c>
      <c r="B6434">
        <v>17.621917808219177</v>
      </c>
      <c r="C6434" s="91">
        <v>2.7542370529059879E-2</v>
      </c>
      <c r="D6434">
        <v>0.6154821160770233</v>
      </c>
    </row>
    <row r="6435" spans="1:4">
      <c r="A6435">
        <v>6433</v>
      </c>
      <c r="B6435">
        <v>17.624657534246577</v>
      </c>
      <c r="C6435" s="91">
        <v>2.7541970402361376E-2</v>
      </c>
      <c r="D6435">
        <v>0.61544001456837782</v>
      </c>
    </row>
    <row r="6436" spans="1:4">
      <c r="A6436">
        <v>6434</v>
      </c>
      <c r="B6436">
        <v>17.627397260273973</v>
      </c>
      <c r="C6436" s="91">
        <v>2.7541570275662869E-2</v>
      </c>
      <c r="D6436">
        <v>0.61539791728889326</v>
      </c>
    </row>
    <row r="6437" spans="1:4">
      <c r="A6437">
        <v>6435</v>
      </c>
      <c r="B6437">
        <v>17.63013698630137</v>
      </c>
      <c r="C6437" s="91">
        <v>2.7541170148964365E-2</v>
      </c>
      <c r="D6437">
        <v>0.61535582423809598</v>
      </c>
    </row>
    <row r="6438" spans="1:4">
      <c r="A6438">
        <v>6436</v>
      </c>
      <c r="B6438">
        <v>17.632876712328766</v>
      </c>
      <c r="C6438" s="91">
        <v>2.7540770022265858E-2</v>
      </c>
      <c r="D6438">
        <v>0.61531373541551182</v>
      </c>
    </row>
    <row r="6439" spans="1:4">
      <c r="A6439">
        <v>6437</v>
      </c>
      <c r="B6439">
        <v>17.635616438356163</v>
      </c>
      <c r="C6439" s="91">
        <v>2.7540369895567355E-2</v>
      </c>
      <c r="D6439">
        <v>0.61527165082066726</v>
      </c>
    </row>
    <row r="6440" spans="1:4">
      <c r="A6440">
        <v>6438</v>
      </c>
      <c r="B6440">
        <v>17.638356164383563</v>
      </c>
      <c r="C6440" s="91">
        <v>2.7539969768868848E-2</v>
      </c>
      <c r="D6440">
        <v>0.61522957045308857</v>
      </c>
    </row>
    <row r="6441" spans="1:4">
      <c r="A6441">
        <v>6439</v>
      </c>
      <c r="B6441">
        <v>17.641095890410959</v>
      </c>
      <c r="C6441" s="91">
        <v>2.7539569642170341E-2</v>
      </c>
      <c r="D6441">
        <v>0.61518749431230202</v>
      </c>
    </row>
    <row r="6442" spans="1:4">
      <c r="A6442">
        <v>6440</v>
      </c>
      <c r="B6442">
        <v>17.643835616438356</v>
      </c>
      <c r="C6442" s="91">
        <v>2.7539169515471838E-2</v>
      </c>
      <c r="D6442">
        <v>0.61514542239783421</v>
      </c>
    </row>
    <row r="6443" spans="1:4">
      <c r="A6443">
        <v>6441</v>
      </c>
      <c r="B6443">
        <v>17.646575342465752</v>
      </c>
      <c r="C6443" s="91">
        <v>2.7538769388773331E-2</v>
      </c>
      <c r="D6443">
        <v>0.61510335470921151</v>
      </c>
    </row>
    <row r="6444" spans="1:4">
      <c r="A6444">
        <v>6442</v>
      </c>
      <c r="B6444">
        <v>17.649315068493152</v>
      </c>
      <c r="C6444" s="91">
        <v>2.7538369262074827E-2</v>
      </c>
      <c r="D6444">
        <v>0.61506129124596043</v>
      </c>
    </row>
    <row r="6445" spans="1:4">
      <c r="A6445">
        <v>6443</v>
      </c>
      <c r="B6445">
        <v>17.652054794520549</v>
      </c>
      <c r="C6445" s="91">
        <v>2.753796913537632E-2</v>
      </c>
      <c r="D6445">
        <v>0.61501923200760766</v>
      </c>
    </row>
    <row r="6446" spans="1:4">
      <c r="A6446">
        <v>6444</v>
      </c>
      <c r="B6446">
        <v>17.654794520547945</v>
      </c>
      <c r="C6446" s="91">
        <v>2.7537569008677817E-2</v>
      </c>
      <c r="D6446">
        <v>0.61497717699367993</v>
      </c>
    </row>
    <row r="6447" spans="1:4">
      <c r="A6447">
        <v>6445</v>
      </c>
      <c r="B6447">
        <v>17.657534246575342</v>
      </c>
      <c r="C6447" s="91">
        <v>2.753716888197931E-2</v>
      </c>
      <c r="D6447">
        <v>0.61493512620370383</v>
      </c>
    </row>
    <row r="6448" spans="1:4">
      <c r="A6448">
        <v>6446</v>
      </c>
      <c r="B6448">
        <v>17.660273972602738</v>
      </c>
      <c r="C6448" s="91">
        <v>2.7536768755280803E-2</v>
      </c>
      <c r="D6448">
        <v>0.6148930796372063</v>
      </c>
    </row>
    <row r="6449" spans="1:4">
      <c r="A6449">
        <v>6447</v>
      </c>
      <c r="B6449">
        <v>17.663013698630138</v>
      </c>
      <c r="C6449" s="91">
        <v>2.7536368628582299E-2</v>
      </c>
      <c r="D6449">
        <v>0.61485103729371404</v>
      </c>
    </row>
    <row r="6450" spans="1:4">
      <c r="A6450">
        <v>6448</v>
      </c>
      <c r="B6450">
        <v>17.665753424657535</v>
      </c>
      <c r="C6450" s="91">
        <v>2.7535968501883792E-2</v>
      </c>
      <c r="D6450">
        <v>0.61480899917275411</v>
      </c>
    </row>
    <row r="6451" spans="1:4">
      <c r="A6451">
        <v>6449</v>
      </c>
      <c r="B6451">
        <v>17.668493150684931</v>
      </c>
      <c r="C6451" s="91">
        <v>2.7535568375185289E-2</v>
      </c>
      <c r="D6451">
        <v>0.61476696527385333</v>
      </c>
    </row>
    <row r="6452" spans="1:4">
      <c r="A6452">
        <v>6450</v>
      </c>
      <c r="B6452">
        <v>17.671232876712327</v>
      </c>
      <c r="C6452" s="91">
        <v>2.7535168248486782E-2</v>
      </c>
      <c r="D6452">
        <v>0.61472493559653885</v>
      </c>
    </row>
    <row r="6453" spans="1:4">
      <c r="A6453">
        <v>6451</v>
      </c>
      <c r="B6453">
        <v>17.673972602739727</v>
      </c>
      <c r="C6453" s="91">
        <v>2.7534768121788279E-2</v>
      </c>
      <c r="D6453">
        <v>0.6146829101403376</v>
      </c>
    </row>
    <row r="6454" spans="1:4">
      <c r="A6454">
        <v>6452</v>
      </c>
      <c r="B6454">
        <v>17.676712328767124</v>
      </c>
      <c r="C6454" s="91">
        <v>2.7534367995089772E-2</v>
      </c>
      <c r="D6454">
        <v>0.61464088890477697</v>
      </c>
    </row>
    <row r="6455" spans="1:4">
      <c r="A6455">
        <v>6453</v>
      </c>
      <c r="B6455">
        <v>17.67945205479452</v>
      </c>
      <c r="C6455" s="91">
        <v>2.7533967868391265E-2</v>
      </c>
      <c r="D6455">
        <v>0.61459887188938411</v>
      </c>
    </row>
    <row r="6456" spans="1:4">
      <c r="A6456">
        <v>6454</v>
      </c>
      <c r="B6456">
        <v>17.682191780821917</v>
      </c>
      <c r="C6456" s="91">
        <v>2.7533567741692761E-2</v>
      </c>
      <c r="D6456">
        <v>0.61455685909368607</v>
      </c>
    </row>
    <row r="6457" spans="1:4">
      <c r="A6457">
        <v>6455</v>
      </c>
      <c r="B6457">
        <v>17.684931506849313</v>
      </c>
      <c r="C6457" s="91">
        <v>2.7533167614994254E-2</v>
      </c>
      <c r="D6457">
        <v>0.61451485051721055</v>
      </c>
    </row>
    <row r="6458" spans="1:4">
      <c r="A6458">
        <v>6456</v>
      </c>
      <c r="B6458">
        <v>17.687671232876713</v>
      </c>
      <c r="C6458" s="91">
        <v>2.7532767488295751E-2</v>
      </c>
      <c r="D6458">
        <v>0.6144728461594845</v>
      </c>
    </row>
    <row r="6459" spans="1:4">
      <c r="A6459">
        <v>6457</v>
      </c>
      <c r="B6459">
        <v>17.69041095890411</v>
      </c>
      <c r="C6459" s="91">
        <v>2.7532367361597244E-2</v>
      </c>
      <c r="D6459">
        <v>0.61443084602003584</v>
      </c>
    </row>
    <row r="6460" spans="1:4">
      <c r="A6460">
        <v>6458</v>
      </c>
      <c r="B6460">
        <v>17.693150684931506</v>
      </c>
      <c r="C6460" s="91">
        <v>2.753196723489874E-2</v>
      </c>
      <c r="D6460">
        <v>0.61438885009839173</v>
      </c>
    </row>
    <row r="6461" spans="1:4">
      <c r="A6461">
        <v>6459</v>
      </c>
      <c r="B6461">
        <v>17.695890410958903</v>
      </c>
      <c r="C6461" s="91">
        <v>2.7531567108200233E-2</v>
      </c>
      <c r="D6461">
        <v>0.61434685839407988</v>
      </c>
    </row>
    <row r="6462" spans="1:4">
      <c r="A6462">
        <v>6460</v>
      </c>
      <c r="B6462">
        <v>17.698630136986303</v>
      </c>
      <c r="C6462" s="91">
        <v>2.7531166981501726E-2</v>
      </c>
      <c r="D6462">
        <v>0.61430487090662789</v>
      </c>
    </row>
    <row r="6463" spans="1:4">
      <c r="A6463">
        <v>6461</v>
      </c>
      <c r="B6463">
        <v>17.701369863013699</v>
      </c>
      <c r="C6463" s="91">
        <v>2.7530766854803223E-2</v>
      </c>
      <c r="D6463">
        <v>0.61426288763556347</v>
      </c>
    </row>
    <row r="6464" spans="1:4">
      <c r="A6464">
        <v>6462</v>
      </c>
      <c r="B6464">
        <v>17.704109589041096</v>
      </c>
      <c r="C6464" s="91">
        <v>2.7530366728104716E-2</v>
      </c>
      <c r="D6464">
        <v>0.61422090858041445</v>
      </c>
    </row>
    <row r="6465" spans="1:4">
      <c r="A6465">
        <v>6463</v>
      </c>
      <c r="B6465">
        <v>17.706849315068492</v>
      </c>
      <c r="C6465" s="91">
        <v>2.7529966601406212E-2</v>
      </c>
      <c r="D6465">
        <v>0.61417893374070842</v>
      </c>
    </row>
    <row r="6466" spans="1:4">
      <c r="A6466">
        <v>6464</v>
      </c>
      <c r="B6466">
        <v>17.709589041095889</v>
      </c>
      <c r="C6466" s="91">
        <v>2.7529566474707706E-2</v>
      </c>
      <c r="D6466">
        <v>0.61413696311597354</v>
      </c>
    </row>
    <row r="6467" spans="1:4">
      <c r="A6467">
        <v>6465</v>
      </c>
      <c r="B6467">
        <v>17.712328767123289</v>
      </c>
      <c r="C6467" s="91">
        <v>2.7529166348009199E-2</v>
      </c>
      <c r="D6467">
        <v>0.61409499670573742</v>
      </c>
    </row>
    <row r="6468" spans="1:4">
      <c r="A6468">
        <v>6466</v>
      </c>
      <c r="B6468">
        <v>17.715068493150685</v>
      </c>
      <c r="C6468" s="91">
        <v>2.7528766221310695E-2</v>
      </c>
      <c r="D6468">
        <v>0.61405303450952842</v>
      </c>
    </row>
    <row r="6469" spans="1:4">
      <c r="A6469">
        <v>6467</v>
      </c>
      <c r="B6469">
        <v>17.717808219178082</v>
      </c>
      <c r="C6469" s="91">
        <v>2.7528366094612188E-2</v>
      </c>
      <c r="D6469">
        <v>0.61401107652687437</v>
      </c>
    </row>
    <row r="6470" spans="1:4">
      <c r="A6470">
        <v>6468</v>
      </c>
      <c r="B6470">
        <v>17.720547945205478</v>
      </c>
      <c r="C6470" s="91">
        <v>2.7527965967913685E-2</v>
      </c>
      <c r="D6470">
        <v>0.61396912275730331</v>
      </c>
    </row>
    <row r="6471" spans="1:4">
      <c r="A6471">
        <v>6469</v>
      </c>
      <c r="B6471">
        <v>17.723287671232878</v>
      </c>
      <c r="C6471" s="91">
        <v>2.7527565841215178E-2</v>
      </c>
      <c r="D6471">
        <v>0.61392717320034362</v>
      </c>
    </row>
    <row r="6472" spans="1:4">
      <c r="A6472">
        <v>6470</v>
      </c>
      <c r="B6472">
        <v>17.726027397260275</v>
      </c>
      <c r="C6472" s="91">
        <v>2.7527165714516674E-2</v>
      </c>
      <c r="D6472">
        <v>0.61388522785552335</v>
      </c>
    </row>
    <row r="6473" spans="1:4">
      <c r="A6473">
        <v>6471</v>
      </c>
      <c r="B6473">
        <v>17.728767123287671</v>
      </c>
      <c r="C6473" s="91">
        <v>2.7526765587818167E-2</v>
      </c>
      <c r="D6473">
        <v>0.61384328672237087</v>
      </c>
    </row>
    <row r="6474" spans="1:4">
      <c r="A6474">
        <v>6472</v>
      </c>
      <c r="B6474">
        <v>17.731506849315068</v>
      </c>
      <c r="C6474" s="91">
        <v>2.752636546111966E-2</v>
      </c>
      <c r="D6474">
        <v>0.61380134980041468</v>
      </c>
    </row>
    <row r="6475" spans="1:4">
      <c r="A6475">
        <v>6473</v>
      </c>
      <c r="B6475">
        <v>17.734246575342464</v>
      </c>
      <c r="C6475" s="91">
        <v>2.7525965334421157E-2</v>
      </c>
      <c r="D6475">
        <v>0.61375941708918291</v>
      </c>
    </row>
    <row r="6476" spans="1:4">
      <c r="A6476">
        <v>6474</v>
      </c>
      <c r="B6476">
        <v>17.736986301369864</v>
      </c>
      <c r="C6476" s="91">
        <v>2.752556520772265E-2</v>
      </c>
      <c r="D6476">
        <v>0.61371748858820419</v>
      </c>
    </row>
    <row r="6477" spans="1:4">
      <c r="A6477">
        <v>6475</v>
      </c>
      <c r="B6477">
        <v>17.739726027397261</v>
      </c>
      <c r="C6477" s="91">
        <v>2.7525165081024146E-2</v>
      </c>
      <c r="D6477">
        <v>0.61367556429700709</v>
      </c>
    </row>
    <row r="6478" spans="1:4">
      <c r="A6478">
        <v>6476</v>
      </c>
      <c r="B6478">
        <v>17.742465753424657</v>
      </c>
      <c r="C6478" s="91">
        <v>2.752476495432564E-2</v>
      </c>
      <c r="D6478">
        <v>0.61363364421512001</v>
      </c>
    </row>
    <row r="6479" spans="1:4">
      <c r="A6479">
        <v>6477</v>
      </c>
      <c r="B6479">
        <v>17.745205479452054</v>
      </c>
      <c r="C6479" s="91">
        <v>2.7524364827627136E-2</v>
      </c>
      <c r="D6479">
        <v>0.61359172834207187</v>
      </c>
    </row>
    <row r="6480" spans="1:4">
      <c r="A6480">
        <v>6478</v>
      </c>
      <c r="B6480">
        <v>17.747945205479454</v>
      </c>
      <c r="C6480" s="91">
        <v>2.7523964700928629E-2</v>
      </c>
      <c r="D6480">
        <v>0.61354981667739117</v>
      </c>
    </row>
    <row r="6481" spans="1:4">
      <c r="A6481">
        <v>6479</v>
      </c>
      <c r="B6481">
        <v>17.75068493150685</v>
      </c>
      <c r="C6481" s="91">
        <v>2.7523564574230122E-2</v>
      </c>
      <c r="D6481">
        <v>0.61350790922060683</v>
      </c>
    </row>
    <row r="6482" spans="1:4">
      <c r="A6482">
        <v>6480</v>
      </c>
      <c r="B6482">
        <v>17.753424657534246</v>
      </c>
      <c r="C6482" s="91">
        <v>2.7523164447531619E-2</v>
      </c>
      <c r="D6482">
        <v>0.61346600597124745</v>
      </c>
    </row>
    <row r="6483" spans="1:4">
      <c r="A6483">
        <v>6481</v>
      </c>
      <c r="B6483">
        <v>17.756164383561643</v>
      </c>
      <c r="C6483" s="91">
        <v>2.7522764320833112E-2</v>
      </c>
      <c r="D6483">
        <v>0.61342410692884219</v>
      </c>
    </row>
    <row r="6484" spans="1:4">
      <c r="A6484">
        <v>6482</v>
      </c>
      <c r="B6484">
        <v>17.758904109589039</v>
      </c>
      <c r="C6484" s="91">
        <v>2.7522364194134608E-2</v>
      </c>
      <c r="D6484">
        <v>0.61338221209291988</v>
      </c>
    </row>
    <row r="6485" spans="1:4">
      <c r="A6485">
        <v>6483</v>
      </c>
      <c r="B6485">
        <v>17.761643835616439</v>
      </c>
      <c r="C6485" s="91">
        <v>2.7521964067436101E-2</v>
      </c>
      <c r="D6485">
        <v>0.61334032146300954</v>
      </c>
    </row>
    <row r="6486" spans="1:4">
      <c r="A6486">
        <v>6484</v>
      </c>
      <c r="B6486">
        <v>17.764383561643836</v>
      </c>
      <c r="C6486" s="91">
        <v>2.7521563940737598E-2</v>
      </c>
      <c r="D6486">
        <v>0.61329843503864023</v>
      </c>
    </row>
    <row r="6487" spans="1:4">
      <c r="A6487">
        <v>6485</v>
      </c>
      <c r="B6487">
        <v>17.767123287671232</v>
      </c>
      <c r="C6487" s="91">
        <v>2.7521163814039091E-2</v>
      </c>
      <c r="D6487">
        <v>0.61325655281934111</v>
      </c>
    </row>
    <row r="6488" spans="1:4">
      <c r="A6488">
        <v>6486</v>
      </c>
      <c r="B6488">
        <v>17.769863013698629</v>
      </c>
      <c r="C6488" s="91">
        <v>2.7520763687340584E-2</v>
      </c>
      <c r="D6488">
        <v>0.61321467480464131</v>
      </c>
    </row>
    <row r="6489" spans="1:4">
      <c r="A6489">
        <v>6487</v>
      </c>
      <c r="B6489">
        <v>17.772602739726029</v>
      </c>
      <c r="C6489" s="91">
        <v>2.752036356064208E-2</v>
      </c>
      <c r="D6489">
        <v>0.61317280099407012</v>
      </c>
    </row>
    <row r="6490" spans="1:4">
      <c r="A6490">
        <v>6488</v>
      </c>
      <c r="B6490">
        <v>17.775342465753425</v>
      </c>
      <c r="C6490" s="91">
        <v>2.7519963433943573E-2</v>
      </c>
      <c r="D6490">
        <v>0.61313093138715691</v>
      </c>
    </row>
    <row r="6491" spans="1:4">
      <c r="A6491">
        <v>6489</v>
      </c>
      <c r="B6491">
        <v>17.778082191780822</v>
      </c>
      <c r="C6491" s="91">
        <v>2.751956330724507E-2</v>
      </c>
      <c r="D6491">
        <v>0.61308906598343094</v>
      </c>
    </row>
    <row r="6492" spans="1:4">
      <c r="A6492">
        <v>6490</v>
      </c>
      <c r="B6492">
        <v>17.780821917808218</v>
      </c>
      <c r="C6492" s="91">
        <v>2.7519163180546563E-2</v>
      </c>
      <c r="D6492">
        <v>0.6130472047824217</v>
      </c>
    </row>
    <row r="6493" spans="1:4">
      <c r="A6493">
        <v>6491</v>
      </c>
      <c r="B6493">
        <v>17.783561643835615</v>
      </c>
      <c r="C6493" s="91">
        <v>2.751876305384806E-2</v>
      </c>
      <c r="D6493">
        <v>0.61300534778365867</v>
      </c>
    </row>
    <row r="6494" spans="1:4">
      <c r="A6494">
        <v>6492</v>
      </c>
      <c r="B6494">
        <v>17.786301369863015</v>
      </c>
      <c r="C6494" s="91">
        <v>2.7518362927149553E-2</v>
      </c>
      <c r="D6494">
        <v>0.61296349498667135</v>
      </c>
    </row>
    <row r="6495" spans="1:4">
      <c r="A6495">
        <v>6493</v>
      </c>
      <c r="B6495">
        <v>17.789041095890411</v>
      </c>
      <c r="C6495" s="91">
        <v>2.7517962800451046E-2</v>
      </c>
      <c r="D6495">
        <v>0.61292164639098945</v>
      </c>
    </row>
    <row r="6496" spans="1:4">
      <c r="A6496">
        <v>6494</v>
      </c>
      <c r="B6496">
        <v>17.791780821917808</v>
      </c>
      <c r="C6496" s="91">
        <v>2.7517562673752542E-2</v>
      </c>
      <c r="D6496">
        <v>0.61287980199614256</v>
      </c>
    </row>
    <row r="6497" spans="1:4">
      <c r="A6497">
        <v>6495</v>
      </c>
      <c r="B6497">
        <v>17.794520547945204</v>
      </c>
      <c r="C6497" s="91">
        <v>2.7517162547054035E-2</v>
      </c>
      <c r="D6497">
        <v>0.6128379618016605</v>
      </c>
    </row>
    <row r="6498" spans="1:4">
      <c r="A6498">
        <v>6496</v>
      </c>
      <c r="B6498">
        <v>17.797260273972604</v>
      </c>
      <c r="C6498" s="91">
        <v>2.7516762420355532E-2</v>
      </c>
      <c r="D6498">
        <v>0.61279612580707277</v>
      </c>
    </row>
    <row r="6499" spans="1:4">
      <c r="A6499">
        <v>6497</v>
      </c>
      <c r="B6499">
        <v>17.8</v>
      </c>
      <c r="C6499" s="91">
        <v>2.7516362293657025E-2</v>
      </c>
      <c r="D6499">
        <v>0.61275429401190962</v>
      </c>
    </row>
    <row r="6500" spans="1:4">
      <c r="A6500">
        <v>6498</v>
      </c>
      <c r="B6500">
        <v>17.802739726027397</v>
      </c>
      <c r="C6500" s="91">
        <v>2.7515962166958518E-2</v>
      </c>
      <c r="D6500">
        <v>0.61271246641570076</v>
      </c>
    </row>
    <row r="6501" spans="1:4">
      <c r="A6501">
        <v>6499</v>
      </c>
      <c r="B6501">
        <v>17.805479452054794</v>
      </c>
      <c r="C6501" s="91">
        <v>2.7515562040260014E-2</v>
      </c>
      <c r="D6501">
        <v>0.61267064301797614</v>
      </c>
    </row>
    <row r="6502" spans="1:4">
      <c r="A6502">
        <v>6500</v>
      </c>
      <c r="B6502">
        <v>17.80821917808219</v>
      </c>
      <c r="C6502" s="91">
        <v>2.7515161913561507E-2</v>
      </c>
      <c r="D6502">
        <v>0.61262882381826589</v>
      </c>
    </row>
    <row r="6503" spans="1:4">
      <c r="A6503">
        <v>6501</v>
      </c>
      <c r="B6503">
        <v>17.81095890410959</v>
      </c>
      <c r="C6503" s="91">
        <v>2.7514761786863004E-2</v>
      </c>
      <c r="D6503">
        <v>0.61258700881609984</v>
      </c>
    </row>
    <row r="6504" spans="1:4">
      <c r="A6504">
        <v>6502</v>
      </c>
      <c r="B6504">
        <v>17.813698630136987</v>
      </c>
      <c r="C6504" s="91">
        <v>2.7514361660164497E-2</v>
      </c>
      <c r="D6504">
        <v>0.61254519801100848</v>
      </c>
    </row>
    <row r="6505" spans="1:4">
      <c r="A6505">
        <v>6503</v>
      </c>
      <c r="B6505">
        <v>17.816438356164383</v>
      </c>
      <c r="C6505" s="91">
        <v>2.7513961533465994E-2</v>
      </c>
      <c r="D6505">
        <v>0.61250339140252186</v>
      </c>
    </row>
    <row r="6506" spans="1:4">
      <c r="A6506">
        <v>6504</v>
      </c>
      <c r="B6506">
        <v>17.81917808219178</v>
      </c>
      <c r="C6506" s="91">
        <v>2.7513561406767487E-2</v>
      </c>
      <c r="D6506">
        <v>0.61246158899017022</v>
      </c>
    </row>
    <row r="6507" spans="1:4">
      <c r="A6507">
        <v>6505</v>
      </c>
      <c r="B6507">
        <v>17.82191780821918</v>
      </c>
      <c r="C6507" s="91">
        <v>2.751316128006898E-2</v>
      </c>
      <c r="D6507">
        <v>0.61241979077348385</v>
      </c>
    </row>
    <row r="6508" spans="1:4">
      <c r="A6508">
        <v>6506</v>
      </c>
      <c r="B6508">
        <v>17.824657534246576</v>
      </c>
      <c r="C6508" s="91">
        <v>2.7512761153370476E-2</v>
      </c>
      <c r="D6508">
        <v>0.61237799675199311</v>
      </c>
    </row>
    <row r="6509" spans="1:4">
      <c r="A6509">
        <v>6507</v>
      </c>
      <c r="B6509">
        <v>17.827397260273973</v>
      </c>
      <c r="C6509" s="91">
        <v>2.7512361026671969E-2</v>
      </c>
      <c r="D6509">
        <v>0.61233620692522872</v>
      </c>
    </row>
    <row r="6510" spans="1:4">
      <c r="A6510">
        <v>6508</v>
      </c>
      <c r="B6510">
        <v>17.830136986301369</v>
      </c>
      <c r="C6510" s="91">
        <v>2.7511960899973466E-2</v>
      </c>
      <c r="D6510">
        <v>0.61229442129272083</v>
      </c>
    </row>
    <row r="6511" spans="1:4">
      <c r="A6511">
        <v>6509</v>
      </c>
      <c r="B6511">
        <v>17.832876712328765</v>
      </c>
      <c r="C6511" s="91">
        <v>2.7511560773274959E-2</v>
      </c>
      <c r="D6511">
        <v>0.61225263985400036</v>
      </c>
    </row>
    <row r="6512" spans="1:4">
      <c r="A6512">
        <v>6510</v>
      </c>
      <c r="B6512">
        <v>17.835616438356166</v>
      </c>
      <c r="C6512" s="91">
        <v>2.7511160646576455E-2</v>
      </c>
      <c r="D6512">
        <v>0.61221086260859747</v>
      </c>
    </row>
    <row r="6513" spans="1:4">
      <c r="A6513">
        <v>6511</v>
      </c>
      <c r="B6513">
        <v>17.838356164383562</v>
      </c>
      <c r="C6513" s="91">
        <v>2.7510760519877948E-2</v>
      </c>
      <c r="D6513">
        <v>0.61216908955604332</v>
      </c>
    </row>
    <row r="6514" spans="1:4">
      <c r="A6514">
        <v>6512</v>
      </c>
      <c r="B6514">
        <v>17.841095890410958</v>
      </c>
      <c r="C6514" s="91">
        <v>2.7510360393179441E-2</v>
      </c>
      <c r="D6514">
        <v>0.61212732069586839</v>
      </c>
    </row>
    <row r="6515" spans="1:4">
      <c r="A6515">
        <v>6513</v>
      </c>
      <c r="B6515">
        <v>17.843835616438355</v>
      </c>
      <c r="C6515" s="91">
        <v>2.7509960266480938E-2</v>
      </c>
      <c r="D6515">
        <v>0.61208555602760351</v>
      </c>
    </row>
    <row r="6516" spans="1:4">
      <c r="A6516">
        <v>6514</v>
      </c>
      <c r="B6516">
        <v>17.846575342465755</v>
      </c>
      <c r="C6516" s="91">
        <v>2.7509560139782431E-2</v>
      </c>
      <c r="D6516">
        <v>0.61204379555077948</v>
      </c>
    </row>
    <row r="6517" spans="1:4">
      <c r="A6517">
        <v>6515</v>
      </c>
      <c r="B6517">
        <v>17.849315068493151</v>
      </c>
      <c r="C6517" s="91">
        <v>2.7509160013083928E-2</v>
      </c>
      <c r="D6517">
        <v>0.61200203926492736</v>
      </c>
    </row>
    <row r="6518" spans="1:4">
      <c r="A6518">
        <v>6516</v>
      </c>
      <c r="B6518">
        <v>17.852054794520548</v>
      </c>
      <c r="C6518" s="91">
        <v>2.7508759886385421E-2</v>
      </c>
      <c r="D6518">
        <v>0.61196028716957818</v>
      </c>
    </row>
    <row r="6519" spans="1:4">
      <c r="A6519">
        <v>6517</v>
      </c>
      <c r="B6519">
        <v>17.854794520547944</v>
      </c>
      <c r="C6519" s="91">
        <v>2.7508359759686917E-2</v>
      </c>
      <c r="D6519">
        <v>0.61191853926426276</v>
      </c>
    </row>
    <row r="6520" spans="1:4">
      <c r="A6520">
        <v>6518</v>
      </c>
      <c r="B6520">
        <v>17.857534246575341</v>
      </c>
      <c r="C6520" s="91">
        <v>2.750795963298841E-2</v>
      </c>
      <c r="D6520">
        <v>0.61187679554851238</v>
      </c>
    </row>
    <row r="6521" spans="1:4">
      <c r="A6521">
        <v>6519</v>
      </c>
      <c r="B6521">
        <v>17.860273972602741</v>
      </c>
      <c r="C6521" s="91">
        <v>2.7507559506289903E-2</v>
      </c>
      <c r="D6521">
        <v>0.61183505602185806</v>
      </c>
    </row>
    <row r="6522" spans="1:4">
      <c r="A6522">
        <v>6520</v>
      </c>
      <c r="B6522">
        <v>17.863013698630137</v>
      </c>
      <c r="C6522" s="91">
        <v>2.75071593795914E-2</v>
      </c>
      <c r="D6522">
        <v>0.61179332068383119</v>
      </c>
    </row>
    <row r="6523" spans="1:4">
      <c r="A6523">
        <v>6521</v>
      </c>
      <c r="B6523">
        <v>17.865753424657534</v>
      </c>
      <c r="C6523" s="91">
        <v>2.7506759252892893E-2</v>
      </c>
      <c r="D6523">
        <v>0.61175158953396291</v>
      </c>
    </row>
    <row r="6524" spans="1:4">
      <c r="A6524">
        <v>6522</v>
      </c>
      <c r="B6524">
        <v>17.86849315068493</v>
      </c>
      <c r="C6524" s="91">
        <v>2.7506359126194389E-2</v>
      </c>
      <c r="D6524">
        <v>0.6117098625717845</v>
      </c>
    </row>
    <row r="6525" spans="1:4">
      <c r="A6525">
        <v>6523</v>
      </c>
      <c r="B6525">
        <v>17.87123287671233</v>
      </c>
      <c r="C6525" s="91">
        <v>2.7505958999495882E-2</v>
      </c>
      <c r="D6525">
        <v>0.61166813979682755</v>
      </c>
    </row>
    <row r="6526" spans="1:4">
      <c r="A6526">
        <v>6524</v>
      </c>
      <c r="B6526">
        <v>17.873972602739727</v>
      </c>
      <c r="C6526" s="91">
        <v>2.7505558872797379E-2</v>
      </c>
      <c r="D6526">
        <v>0.61162642120862343</v>
      </c>
    </row>
    <row r="6527" spans="1:4">
      <c r="A6527">
        <v>6525</v>
      </c>
      <c r="B6527">
        <v>17.876712328767123</v>
      </c>
      <c r="C6527" s="91">
        <v>2.7505158746098872E-2</v>
      </c>
      <c r="D6527">
        <v>0.61158470680670363</v>
      </c>
    </row>
    <row r="6528" spans="1:4">
      <c r="A6528">
        <v>6526</v>
      </c>
      <c r="B6528">
        <v>17.87945205479452</v>
      </c>
      <c r="C6528" s="91">
        <v>2.7504758619400365E-2</v>
      </c>
      <c r="D6528">
        <v>0.61154299659059985</v>
      </c>
    </row>
    <row r="6529" spans="1:4">
      <c r="A6529">
        <v>6527</v>
      </c>
      <c r="B6529">
        <v>17.882191780821916</v>
      </c>
      <c r="C6529" s="91">
        <v>2.7504358492701862E-2</v>
      </c>
      <c r="D6529">
        <v>0.61150129055984348</v>
      </c>
    </row>
    <row r="6530" spans="1:4">
      <c r="A6530">
        <v>6528</v>
      </c>
      <c r="B6530">
        <v>17.884931506849316</v>
      </c>
      <c r="C6530" s="91">
        <v>2.7503958366003355E-2</v>
      </c>
      <c r="D6530">
        <v>0.61145958871396644</v>
      </c>
    </row>
    <row r="6531" spans="1:4">
      <c r="A6531">
        <v>6529</v>
      </c>
      <c r="B6531">
        <v>17.887671232876713</v>
      </c>
      <c r="C6531" s="91">
        <v>2.7503558239304851E-2</v>
      </c>
      <c r="D6531">
        <v>0.61141789105250033</v>
      </c>
    </row>
    <row r="6532" spans="1:4">
      <c r="A6532">
        <v>6530</v>
      </c>
      <c r="B6532">
        <v>17.890410958904109</v>
      </c>
      <c r="C6532" s="91">
        <v>2.7503158112606344E-2</v>
      </c>
      <c r="D6532">
        <v>0.61137619757497708</v>
      </c>
    </row>
    <row r="6533" spans="1:4">
      <c r="A6533">
        <v>6531</v>
      </c>
      <c r="B6533">
        <v>17.893150684931506</v>
      </c>
      <c r="C6533" s="91">
        <v>2.7502757985907837E-2</v>
      </c>
      <c r="D6533">
        <v>0.61133450828092861</v>
      </c>
    </row>
    <row r="6534" spans="1:4">
      <c r="A6534">
        <v>6532</v>
      </c>
      <c r="B6534">
        <v>17.895890410958906</v>
      </c>
      <c r="C6534" s="91">
        <v>2.7502357859209334E-2</v>
      </c>
      <c r="D6534">
        <v>0.61129282316988653</v>
      </c>
    </row>
    <row r="6535" spans="1:4">
      <c r="A6535">
        <v>6533</v>
      </c>
      <c r="B6535">
        <v>17.898630136986302</v>
      </c>
      <c r="C6535" s="91">
        <v>2.7501957732510827E-2</v>
      </c>
      <c r="D6535">
        <v>0.61125114224138333</v>
      </c>
    </row>
    <row r="6536" spans="1:4">
      <c r="A6536">
        <v>6534</v>
      </c>
      <c r="B6536">
        <v>17.901369863013699</v>
      </c>
      <c r="C6536" s="91">
        <v>2.7501557605812323E-2</v>
      </c>
      <c r="D6536">
        <v>0.61120946549495059</v>
      </c>
    </row>
    <row r="6537" spans="1:4">
      <c r="A6537">
        <v>6535</v>
      </c>
      <c r="B6537">
        <v>17.904109589041095</v>
      </c>
      <c r="C6537" s="91">
        <v>2.7501157479113816E-2</v>
      </c>
      <c r="D6537">
        <v>0.61116779293012069</v>
      </c>
    </row>
    <row r="6538" spans="1:4">
      <c r="A6538">
        <v>6536</v>
      </c>
      <c r="B6538">
        <v>17.906849315068492</v>
      </c>
      <c r="C6538" s="91">
        <v>2.7500757352415313E-2</v>
      </c>
      <c r="D6538">
        <v>0.61112612454642579</v>
      </c>
    </row>
    <row r="6539" spans="1:4">
      <c r="A6539">
        <v>6537</v>
      </c>
      <c r="B6539">
        <v>17.909589041095892</v>
      </c>
      <c r="C6539" s="91">
        <v>2.7500357225716806E-2</v>
      </c>
      <c r="D6539">
        <v>0.61108446034339803</v>
      </c>
    </row>
    <row r="6540" spans="1:4">
      <c r="A6540">
        <v>6538</v>
      </c>
      <c r="B6540">
        <v>17.912328767123288</v>
      </c>
      <c r="C6540" s="91">
        <v>2.7499957099018299E-2</v>
      </c>
      <c r="D6540">
        <v>0.61104280032056968</v>
      </c>
    </row>
    <row r="6541" spans="1:4">
      <c r="A6541">
        <v>6539</v>
      </c>
      <c r="B6541">
        <v>17.915068493150685</v>
      </c>
      <c r="C6541" s="91">
        <v>2.7499556972319796E-2</v>
      </c>
      <c r="D6541">
        <v>0.61100114447747322</v>
      </c>
    </row>
    <row r="6542" spans="1:4">
      <c r="A6542">
        <v>6540</v>
      </c>
      <c r="B6542">
        <v>17.917808219178081</v>
      </c>
      <c r="C6542" s="91">
        <v>2.7499156845621289E-2</v>
      </c>
      <c r="D6542">
        <v>0.61095949281364093</v>
      </c>
    </row>
    <row r="6543" spans="1:4">
      <c r="A6543">
        <v>6541</v>
      </c>
      <c r="B6543">
        <v>17.920547945205481</v>
      </c>
      <c r="C6543" s="91">
        <v>2.7498756718922785E-2</v>
      </c>
      <c r="D6543">
        <v>0.61091784532860538</v>
      </c>
    </row>
    <row r="6544" spans="1:4">
      <c r="A6544">
        <v>6542</v>
      </c>
      <c r="B6544">
        <v>17.923287671232877</v>
      </c>
      <c r="C6544" s="91">
        <v>2.7498356592224278E-2</v>
      </c>
      <c r="D6544">
        <v>0.61087620202189896</v>
      </c>
    </row>
    <row r="6545" spans="1:4">
      <c r="A6545">
        <v>6543</v>
      </c>
      <c r="B6545">
        <v>17.926027397260274</v>
      </c>
      <c r="C6545" s="91">
        <v>2.7497956465525775E-2</v>
      </c>
      <c r="D6545">
        <v>0.61083456289305438</v>
      </c>
    </row>
    <row r="6546" spans="1:4">
      <c r="A6546">
        <v>6544</v>
      </c>
      <c r="B6546">
        <v>17.92876712328767</v>
      </c>
      <c r="C6546" s="91">
        <v>2.7497556338827268E-2</v>
      </c>
      <c r="D6546">
        <v>0.61079292794160434</v>
      </c>
    </row>
    <row r="6547" spans="1:4">
      <c r="A6547">
        <v>6545</v>
      </c>
      <c r="B6547">
        <v>17.931506849315067</v>
      </c>
      <c r="C6547" s="91">
        <v>2.7497156212128761E-2</v>
      </c>
      <c r="D6547">
        <v>0.61075129716708143</v>
      </c>
    </row>
    <row r="6548" spans="1:4">
      <c r="A6548">
        <v>6546</v>
      </c>
      <c r="B6548">
        <v>17.934246575342467</v>
      </c>
      <c r="C6548" s="91">
        <v>2.7496756085430257E-2</v>
      </c>
      <c r="D6548">
        <v>0.61070967056901826</v>
      </c>
    </row>
    <row r="6549" spans="1:4">
      <c r="A6549">
        <v>6547</v>
      </c>
      <c r="B6549">
        <v>17.936986301369863</v>
      </c>
      <c r="C6549" s="91">
        <v>2.749635595873175E-2</v>
      </c>
      <c r="D6549">
        <v>0.61066804814694797</v>
      </c>
    </row>
    <row r="6550" spans="1:4">
      <c r="A6550">
        <v>6548</v>
      </c>
      <c r="B6550">
        <v>17.93972602739726</v>
      </c>
      <c r="C6550" s="91">
        <v>2.7495955832033247E-2</v>
      </c>
      <c r="D6550">
        <v>0.61062642990040328</v>
      </c>
    </row>
    <row r="6551" spans="1:4">
      <c r="A6551">
        <v>6549</v>
      </c>
      <c r="B6551">
        <v>17.942465753424656</v>
      </c>
      <c r="C6551" s="91">
        <v>2.749555570533474E-2</v>
      </c>
      <c r="D6551">
        <v>0.61058481582891722</v>
      </c>
    </row>
    <row r="6552" spans="1:4">
      <c r="A6552">
        <v>6550</v>
      </c>
      <c r="B6552">
        <v>17.945205479452056</v>
      </c>
      <c r="C6552" s="91">
        <v>2.7495155578636236E-2</v>
      </c>
      <c r="D6552">
        <v>0.6105432059320226</v>
      </c>
    </row>
    <row r="6553" spans="1:4">
      <c r="A6553">
        <v>6551</v>
      </c>
      <c r="B6553">
        <v>17.947945205479453</v>
      </c>
      <c r="C6553" s="91">
        <v>2.7494755451937729E-2</v>
      </c>
      <c r="D6553">
        <v>0.6105016002092527</v>
      </c>
    </row>
    <row r="6554" spans="1:4">
      <c r="A6554">
        <v>6552</v>
      </c>
      <c r="B6554">
        <v>17.950684931506849</v>
      </c>
      <c r="C6554" s="91">
        <v>2.7494355325239223E-2</v>
      </c>
      <c r="D6554">
        <v>0.61045999866014056</v>
      </c>
    </row>
    <row r="6555" spans="1:4">
      <c r="A6555">
        <v>6553</v>
      </c>
      <c r="B6555">
        <v>17.953424657534246</v>
      </c>
      <c r="C6555" s="91">
        <v>2.7493955198540719E-2</v>
      </c>
      <c r="D6555">
        <v>0.6104184012842192</v>
      </c>
    </row>
    <row r="6556" spans="1:4">
      <c r="A6556">
        <v>6554</v>
      </c>
      <c r="B6556">
        <v>17.956164383561642</v>
      </c>
      <c r="C6556" s="91">
        <v>2.7493555071842212E-2</v>
      </c>
      <c r="D6556">
        <v>0.61037680808102213</v>
      </c>
    </row>
    <row r="6557" spans="1:4">
      <c r="A6557">
        <v>6555</v>
      </c>
      <c r="B6557">
        <v>17.958904109589042</v>
      </c>
      <c r="C6557" s="91">
        <v>2.7493154945143709E-2</v>
      </c>
      <c r="D6557">
        <v>0.61033521905008248</v>
      </c>
    </row>
    <row r="6558" spans="1:4">
      <c r="A6558">
        <v>6556</v>
      </c>
      <c r="B6558">
        <v>17.961643835616439</v>
      </c>
      <c r="C6558" s="91">
        <v>2.7492754818445202E-2</v>
      </c>
      <c r="D6558">
        <v>0.61029363419093363</v>
      </c>
    </row>
    <row r="6559" spans="1:4">
      <c r="A6559">
        <v>6557</v>
      </c>
      <c r="B6559">
        <v>17.964383561643835</v>
      </c>
      <c r="C6559" s="91">
        <v>2.7492354691746698E-2</v>
      </c>
      <c r="D6559">
        <v>0.61025205350310907</v>
      </c>
    </row>
    <row r="6560" spans="1:4">
      <c r="A6560">
        <v>6558</v>
      </c>
      <c r="B6560">
        <v>17.967123287671232</v>
      </c>
      <c r="C6560" s="91">
        <v>2.7491954565048191E-2</v>
      </c>
      <c r="D6560">
        <v>0.61021047698614217</v>
      </c>
    </row>
    <row r="6561" spans="1:4">
      <c r="A6561">
        <v>6559</v>
      </c>
      <c r="B6561">
        <v>17.969863013698632</v>
      </c>
      <c r="C6561" s="91">
        <v>2.7491554438349684E-2</v>
      </c>
      <c r="D6561">
        <v>0.61016890463956652</v>
      </c>
    </row>
    <row r="6562" spans="1:4">
      <c r="A6562">
        <v>6560</v>
      </c>
      <c r="B6562">
        <v>17.972602739726028</v>
      </c>
      <c r="C6562" s="91">
        <v>2.7491154311651181E-2</v>
      </c>
      <c r="D6562">
        <v>0.61012733646291573</v>
      </c>
    </row>
    <row r="6563" spans="1:4">
      <c r="A6563">
        <v>6561</v>
      </c>
      <c r="B6563">
        <v>17.975342465753425</v>
      </c>
      <c r="C6563" s="91">
        <v>2.7490754184952674E-2</v>
      </c>
      <c r="D6563">
        <v>0.61008577245572337</v>
      </c>
    </row>
    <row r="6564" spans="1:4">
      <c r="A6564">
        <v>6562</v>
      </c>
      <c r="B6564">
        <v>17.978082191780821</v>
      </c>
      <c r="C6564" s="91">
        <v>2.749035405825417E-2</v>
      </c>
      <c r="D6564">
        <v>0.61004421261752328</v>
      </c>
    </row>
    <row r="6565" spans="1:4">
      <c r="A6565">
        <v>6563</v>
      </c>
      <c r="B6565">
        <v>17.980821917808218</v>
      </c>
      <c r="C6565" s="91">
        <v>2.7489953931555663E-2</v>
      </c>
      <c r="D6565">
        <v>0.61000265694784916</v>
      </c>
    </row>
    <row r="6566" spans="1:4">
      <c r="A6566">
        <v>6564</v>
      </c>
      <c r="B6566">
        <v>17.983561643835618</v>
      </c>
      <c r="C6566" s="91">
        <v>2.748955380485716E-2</v>
      </c>
      <c r="D6566">
        <v>0.60996110544623472</v>
      </c>
    </row>
    <row r="6567" spans="1:4">
      <c r="A6567">
        <v>6565</v>
      </c>
      <c r="B6567">
        <v>17.986301369863014</v>
      </c>
      <c r="C6567" s="91">
        <v>2.7489153678158653E-2</v>
      </c>
      <c r="D6567">
        <v>0.6099195581122141</v>
      </c>
    </row>
    <row r="6568" spans="1:4">
      <c r="A6568">
        <v>6566</v>
      </c>
      <c r="B6568">
        <v>17.989041095890411</v>
      </c>
      <c r="C6568" s="91">
        <v>2.7488753551460146E-2</v>
      </c>
      <c r="D6568">
        <v>0.60987801494532112</v>
      </c>
    </row>
    <row r="6569" spans="1:4">
      <c r="A6569">
        <v>6567</v>
      </c>
      <c r="B6569">
        <v>17.991780821917807</v>
      </c>
      <c r="C6569" s="91">
        <v>2.7488353424761643E-2</v>
      </c>
      <c r="D6569">
        <v>0.60983647594508972</v>
      </c>
    </row>
    <row r="6570" spans="1:4">
      <c r="A6570">
        <v>6568</v>
      </c>
      <c r="B6570">
        <v>17.994520547945207</v>
      </c>
      <c r="C6570" s="91">
        <v>2.7487953298063136E-2</v>
      </c>
      <c r="D6570">
        <v>0.60979494111105403</v>
      </c>
    </row>
    <row r="6571" spans="1:4">
      <c r="A6571">
        <v>6569</v>
      </c>
      <c r="B6571">
        <v>17.997260273972604</v>
      </c>
      <c r="C6571" s="91">
        <v>2.7487553171364632E-2</v>
      </c>
      <c r="D6571">
        <v>0.60975341044274811</v>
      </c>
    </row>
    <row r="6572" spans="1:4">
      <c r="A6572">
        <v>6570</v>
      </c>
      <c r="B6572">
        <v>18</v>
      </c>
      <c r="C6572" s="91">
        <v>2.7487153044666125E-2</v>
      </c>
      <c r="D6572">
        <v>0.60971188393970643</v>
      </c>
    </row>
    <row r="6573" spans="1:4">
      <c r="A6573">
        <v>6571</v>
      </c>
      <c r="B6573">
        <v>18.002739726027396</v>
      </c>
      <c r="C6573" s="91">
        <v>2.7486752917967618E-2</v>
      </c>
      <c r="D6573">
        <v>0.60967036160146293</v>
      </c>
    </row>
    <row r="6574" spans="1:4">
      <c r="A6574">
        <v>6572</v>
      </c>
      <c r="B6574">
        <v>18.005479452054793</v>
      </c>
      <c r="C6574" s="91">
        <v>2.7486352791269115E-2</v>
      </c>
      <c r="D6574">
        <v>0.60962884342755197</v>
      </c>
    </row>
    <row r="6575" spans="1:4">
      <c r="A6575">
        <v>6573</v>
      </c>
      <c r="B6575">
        <v>18.008219178082193</v>
      </c>
      <c r="C6575" s="91">
        <v>2.7485952664570608E-2</v>
      </c>
      <c r="D6575">
        <v>0.60958732941750793</v>
      </c>
    </row>
    <row r="6576" spans="1:4">
      <c r="A6576">
        <v>6574</v>
      </c>
      <c r="B6576">
        <v>18.010958904109589</v>
      </c>
      <c r="C6576" s="91">
        <v>2.7485552537872104E-2</v>
      </c>
      <c r="D6576">
        <v>0.60954581957086529</v>
      </c>
    </row>
    <row r="6577" spans="1:4">
      <c r="A6577">
        <v>6575</v>
      </c>
      <c r="B6577">
        <v>18.013698630136986</v>
      </c>
      <c r="C6577" s="91">
        <v>2.7485152411173597E-2</v>
      </c>
      <c r="D6577">
        <v>0.60950431388715842</v>
      </c>
    </row>
    <row r="6578" spans="1:4">
      <c r="A6578">
        <v>6576</v>
      </c>
      <c r="B6578">
        <v>18.016438356164382</v>
      </c>
      <c r="C6578" s="91">
        <v>2.7484752284475094E-2</v>
      </c>
      <c r="D6578">
        <v>0.60946281236592204</v>
      </c>
    </row>
    <row r="6579" spans="1:4">
      <c r="A6579">
        <v>6577</v>
      </c>
      <c r="B6579">
        <v>18.019178082191782</v>
      </c>
      <c r="C6579" s="91">
        <v>2.7484352157776587E-2</v>
      </c>
      <c r="D6579">
        <v>0.6094213150066905</v>
      </c>
    </row>
    <row r="6580" spans="1:4">
      <c r="A6580">
        <v>6578</v>
      </c>
      <c r="B6580">
        <v>18.021917808219179</v>
      </c>
      <c r="C6580" s="91">
        <v>2.748395203107808E-2</v>
      </c>
      <c r="D6580">
        <v>0.60937982180899875</v>
      </c>
    </row>
    <row r="6581" spans="1:4">
      <c r="A6581">
        <v>6579</v>
      </c>
      <c r="B6581">
        <v>18.024657534246575</v>
      </c>
      <c r="C6581" s="91">
        <v>2.7483551904379577E-2</v>
      </c>
      <c r="D6581">
        <v>0.60933833277238125</v>
      </c>
    </row>
    <row r="6582" spans="1:4">
      <c r="A6582">
        <v>6580</v>
      </c>
      <c r="B6582">
        <v>18.027397260273972</v>
      </c>
      <c r="C6582" s="91">
        <v>2.748315177768107E-2</v>
      </c>
      <c r="D6582">
        <v>0.60929684789637295</v>
      </c>
    </row>
    <row r="6583" spans="1:4">
      <c r="A6583">
        <v>6581</v>
      </c>
      <c r="B6583">
        <v>18.030136986301368</v>
      </c>
      <c r="C6583" s="91">
        <v>2.7482751650982566E-2</v>
      </c>
      <c r="D6583">
        <v>0.60925536718050854</v>
      </c>
    </row>
    <row r="6584" spans="1:4">
      <c r="A6584">
        <v>6582</v>
      </c>
      <c r="B6584">
        <v>18.032876712328768</v>
      </c>
      <c r="C6584" s="91">
        <v>2.7482351524284059E-2</v>
      </c>
      <c r="D6584">
        <v>0.60921389062432296</v>
      </c>
    </row>
    <row r="6585" spans="1:4">
      <c r="A6585">
        <v>6583</v>
      </c>
      <c r="B6585">
        <v>18.035616438356165</v>
      </c>
      <c r="C6585" s="91">
        <v>2.7481951397585556E-2</v>
      </c>
      <c r="D6585">
        <v>0.60917241822735124</v>
      </c>
    </row>
    <row r="6586" spans="1:4">
      <c r="A6586">
        <v>6584</v>
      </c>
      <c r="B6586">
        <v>18.038356164383561</v>
      </c>
      <c r="C6586" s="91">
        <v>2.7481551270887049E-2</v>
      </c>
      <c r="D6586">
        <v>0.60913094998912842</v>
      </c>
    </row>
    <row r="6587" spans="1:4">
      <c r="A6587">
        <v>6585</v>
      </c>
      <c r="B6587">
        <v>18.041095890410958</v>
      </c>
      <c r="C6587" s="91">
        <v>2.7481151144188542E-2</v>
      </c>
      <c r="D6587">
        <v>0.60908948590918954</v>
      </c>
    </row>
    <row r="6588" spans="1:4">
      <c r="A6588">
        <v>6586</v>
      </c>
      <c r="B6588">
        <v>18.043835616438358</v>
      </c>
      <c r="C6588" s="91">
        <v>2.7480751017490038E-2</v>
      </c>
      <c r="D6588">
        <v>0.60904802598706942</v>
      </c>
    </row>
    <row r="6589" spans="1:4">
      <c r="A6589">
        <v>6587</v>
      </c>
      <c r="B6589">
        <v>18.046575342465754</v>
      </c>
      <c r="C6589" s="91">
        <v>2.7480350890791531E-2</v>
      </c>
      <c r="D6589">
        <v>0.60900657022230376</v>
      </c>
    </row>
    <row r="6590" spans="1:4">
      <c r="A6590">
        <v>6588</v>
      </c>
      <c r="B6590">
        <v>18.049315068493151</v>
      </c>
      <c r="C6590" s="91">
        <v>2.7479950764093028E-2</v>
      </c>
      <c r="D6590">
        <v>0.60896511861442748</v>
      </c>
    </row>
    <row r="6591" spans="1:4">
      <c r="A6591">
        <v>6589</v>
      </c>
      <c r="B6591">
        <v>18.052054794520547</v>
      </c>
      <c r="C6591" s="91">
        <v>2.7479550637394521E-2</v>
      </c>
      <c r="D6591">
        <v>0.60892367116297597</v>
      </c>
    </row>
    <row r="6592" spans="1:4">
      <c r="A6592">
        <v>6590</v>
      </c>
      <c r="B6592">
        <v>18.054794520547944</v>
      </c>
      <c r="C6592" s="91">
        <v>2.7479150510696018E-2</v>
      </c>
      <c r="D6592">
        <v>0.60888222786748458</v>
      </c>
    </row>
    <row r="6593" spans="1:4">
      <c r="A6593">
        <v>6591</v>
      </c>
      <c r="B6593">
        <v>18.057534246575344</v>
      </c>
      <c r="C6593" s="91">
        <v>2.7478750383997511E-2</v>
      </c>
      <c r="D6593">
        <v>0.6088407887274887</v>
      </c>
    </row>
    <row r="6594" spans="1:4">
      <c r="A6594">
        <v>6592</v>
      </c>
      <c r="B6594">
        <v>18.06027397260274</v>
      </c>
      <c r="C6594" s="91">
        <v>2.7478350257299004E-2</v>
      </c>
      <c r="D6594">
        <v>0.60879935374252392</v>
      </c>
    </row>
    <row r="6595" spans="1:4">
      <c r="A6595">
        <v>6593</v>
      </c>
      <c r="B6595">
        <v>18.063013698630137</v>
      </c>
      <c r="C6595" s="91">
        <v>2.74779501306005E-2</v>
      </c>
      <c r="D6595">
        <v>0.60875792291212572</v>
      </c>
    </row>
    <row r="6596" spans="1:4">
      <c r="A6596">
        <v>6594</v>
      </c>
      <c r="B6596">
        <v>18.065753424657533</v>
      </c>
      <c r="C6596" s="91">
        <v>2.7477550003901993E-2</v>
      </c>
      <c r="D6596">
        <v>0.6087164962358298</v>
      </c>
    </row>
    <row r="6597" spans="1:4">
      <c r="A6597">
        <v>6595</v>
      </c>
      <c r="B6597">
        <v>18.068493150684933</v>
      </c>
      <c r="C6597" s="91">
        <v>2.747714987720349E-2</v>
      </c>
      <c r="D6597">
        <v>0.60867507371317164</v>
      </c>
    </row>
    <row r="6598" spans="1:4">
      <c r="A6598">
        <v>6596</v>
      </c>
      <c r="B6598">
        <v>18.07123287671233</v>
      </c>
      <c r="C6598" s="91">
        <v>2.7476749750504983E-2</v>
      </c>
      <c r="D6598">
        <v>0.60863365534368707</v>
      </c>
    </row>
    <row r="6599" spans="1:4">
      <c r="A6599">
        <v>6597</v>
      </c>
      <c r="B6599">
        <v>18.073972602739726</v>
      </c>
      <c r="C6599" s="91">
        <v>2.7476349623806479E-2</v>
      </c>
      <c r="D6599">
        <v>0.60859224112691179</v>
      </c>
    </row>
    <row r="6600" spans="1:4">
      <c r="A6600">
        <v>6598</v>
      </c>
      <c r="B6600">
        <v>18.076712328767123</v>
      </c>
      <c r="C6600" s="91">
        <v>2.7475949497107972E-2</v>
      </c>
      <c r="D6600">
        <v>0.60855083106238184</v>
      </c>
    </row>
    <row r="6601" spans="1:4">
      <c r="A6601">
        <v>6599</v>
      </c>
      <c r="B6601">
        <v>18.079452054794519</v>
      </c>
      <c r="C6601" s="91">
        <v>2.7475549370409465E-2</v>
      </c>
      <c r="D6601">
        <v>0.60850942514963291</v>
      </c>
    </row>
    <row r="6602" spans="1:4">
      <c r="A6602">
        <v>6600</v>
      </c>
      <c r="B6602">
        <v>18.082191780821919</v>
      </c>
      <c r="C6602" s="91">
        <v>2.7475149243710962E-2</v>
      </c>
      <c r="D6602">
        <v>0.60846802338820094</v>
      </c>
    </row>
    <row r="6603" spans="1:4">
      <c r="A6603">
        <v>6601</v>
      </c>
      <c r="B6603">
        <v>18.084931506849315</v>
      </c>
      <c r="C6603" s="91">
        <v>2.7474749117012455E-2</v>
      </c>
      <c r="D6603">
        <v>0.60842662577762208</v>
      </c>
    </row>
    <row r="6604" spans="1:4">
      <c r="A6604">
        <v>6602</v>
      </c>
      <c r="B6604">
        <v>18.087671232876712</v>
      </c>
      <c r="C6604" s="91">
        <v>2.7474348990313952E-2</v>
      </c>
      <c r="D6604">
        <v>0.60838523231743236</v>
      </c>
    </row>
    <row r="6605" spans="1:4">
      <c r="A6605">
        <v>6603</v>
      </c>
      <c r="B6605">
        <v>18.090410958904108</v>
      </c>
      <c r="C6605" s="91">
        <v>2.7473948863615445E-2</v>
      </c>
      <c r="D6605">
        <v>0.60834384300716793</v>
      </c>
    </row>
    <row r="6606" spans="1:4">
      <c r="A6606">
        <v>6604</v>
      </c>
      <c r="B6606">
        <v>18.093150684931508</v>
      </c>
      <c r="C6606" s="91">
        <v>2.7473548736916938E-2</v>
      </c>
      <c r="D6606">
        <v>0.60830245784636483</v>
      </c>
    </row>
    <row r="6607" spans="1:4">
      <c r="A6607">
        <v>6605</v>
      </c>
      <c r="B6607">
        <v>18.095890410958905</v>
      </c>
      <c r="C6607" s="91">
        <v>2.7473148610218434E-2</v>
      </c>
      <c r="D6607">
        <v>0.60826107683455943</v>
      </c>
    </row>
    <row r="6608" spans="1:4">
      <c r="A6608">
        <v>6606</v>
      </c>
      <c r="B6608">
        <v>18.098630136986301</v>
      </c>
      <c r="C6608" s="91">
        <v>2.7472748483519927E-2</v>
      </c>
      <c r="D6608">
        <v>0.60821969997128822</v>
      </c>
    </row>
    <row r="6609" spans="1:4">
      <c r="A6609">
        <v>6607</v>
      </c>
      <c r="B6609">
        <v>18.101369863013698</v>
      </c>
      <c r="C6609" s="91">
        <v>2.7472348356821424E-2</v>
      </c>
      <c r="D6609">
        <v>0.60817832725608723</v>
      </c>
    </row>
    <row r="6610" spans="1:4">
      <c r="A6610">
        <v>6608</v>
      </c>
      <c r="B6610">
        <v>18.104109589041094</v>
      </c>
      <c r="C6610" s="91">
        <v>2.7471948230122917E-2</v>
      </c>
      <c r="D6610">
        <v>0.60813695868849305</v>
      </c>
    </row>
    <row r="6611" spans="1:4">
      <c r="A6611">
        <v>6609</v>
      </c>
      <c r="B6611">
        <v>18.106849315068494</v>
      </c>
      <c r="C6611" s="91">
        <v>2.7471548103424413E-2</v>
      </c>
      <c r="D6611">
        <v>0.60809559426804216</v>
      </c>
    </row>
    <row r="6612" spans="1:4">
      <c r="A6612">
        <v>6610</v>
      </c>
      <c r="B6612">
        <v>18.109589041095891</v>
      </c>
      <c r="C6612" s="91">
        <v>2.7471147976725906E-2</v>
      </c>
      <c r="D6612">
        <v>0.60805423399427116</v>
      </c>
    </row>
    <row r="6613" spans="1:4">
      <c r="A6613">
        <v>6611</v>
      </c>
      <c r="B6613">
        <v>18.112328767123287</v>
      </c>
      <c r="C6613" s="91">
        <v>2.7470747850027399E-2</v>
      </c>
      <c r="D6613">
        <v>0.60801287786671654</v>
      </c>
    </row>
    <row r="6614" spans="1:4">
      <c r="A6614">
        <v>6612</v>
      </c>
      <c r="B6614">
        <v>18.115068493150684</v>
      </c>
      <c r="C6614" s="91">
        <v>2.7470347723328896E-2</v>
      </c>
      <c r="D6614">
        <v>0.6079715258849151</v>
      </c>
    </row>
    <row r="6615" spans="1:4">
      <c r="A6615">
        <v>6613</v>
      </c>
      <c r="B6615">
        <v>18.117808219178084</v>
      </c>
      <c r="C6615" s="91">
        <v>2.7469947596630389E-2</v>
      </c>
      <c r="D6615">
        <v>0.60793017804840332</v>
      </c>
    </row>
    <row r="6616" spans="1:4">
      <c r="A6616">
        <v>6614</v>
      </c>
      <c r="B6616">
        <v>18.12054794520548</v>
      </c>
      <c r="C6616" s="91">
        <v>2.7469547469931885E-2</v>
      </c>
      <c r="D6616">
        <v>0.60788883435671826</v>
      </c>
    </row>
    <row r="6617" spans="1:4">
      <c r="A6617">
        <v>6615</v>
      </c>
      <c r="B6617">
        <v>18.123287671232877</v>
      </c>
      <c r="C6617" s="91">
        <v>2.7469147343233379E-2</v>
      </c>
      <c r="D6617">
        <v>0.60784749480939659</v>
      </c>
    </row>
    <row r="6618" spans="1:4">
      <c r="A6618">
        <v>6616</v>
      </c>
      <c r="B6618">
        <v>18.126027397260273</v>
      </c>
      <c r="C6618" s="91">
        <v>2.7468747216534875E-2</v>
      </c>
      <c r="D6618">
        <v>0.60780615940597515</v>
      </c>
    </row>
    <row r="6619" spans="1:4">
      <c r="A6619">
        <v>6617</v>
      </c>
      <c r="B6619">
        <v>18.12876712328767</v>
      </c>
      <c r="C6619" s="91">
        <v>2.7468347089836368E-2</v>
      </c>
      <c r="D6619">
        <v>0.6077648281459912</v>
      </c>
    </row>
    <row r="6620" spans="1:4">
      <c r="A6620">
        <v>6618</v>
      </c>
      <c r="B6620">
        <v>18.13150684931507</v>
      </c>
      <c r="C6620" s="91">
        <v>2.7467946963137861E-2</v>
      </c>
      <c r="D6620">
        <v>0.60772350102898143</v>
      </c>
    </row>
    <row r="6621" spans="1:4">
      <c r="A6621">
        <v>6619</v>
      </c>
      <c r="B6621">
        <v>18.134246575342466</v>
      </c>
      <c r="C6621" s="91">
        <v>2.7467546836439358E-2</v>
      </c>
      <c r="D6621">
        <v>0.60768217805448299</v>
      </c>
    </row>
    <row r="6622" spans="1:4">
      <c r="A6622">
        <v>6620</v>
      </c>
      <c r="B6622">
        <v>18.136986301369863</v>
      </c>
      <c r="C6622" s="91">
        <v>2.7467146709740851E-2</v>
      </c>
      <c r="D6622">
        <v>0.60764085922203304</v>
      </c>
    </row>
    <row r="6623" spans="1:4">
      <c r="A6623">
        <v>6621</v>
      </c>
      <c r="B6623">
        <v>18.139726027397259</v>
      </c>
      <c r="C6623" s="91">
        <v>2.7466746583042347E-2</v>
      </c>
      <c r="D6623">
        <v>0.60759954453116882</v>
      </c>
    </row>
    <row r="6624" spans="1:4">
      <c r="A6624">
        <v>6622</v>
      </c>
      <c r="B6624">
        <v>18.142465753424659</v>
      </c>
      <c r="C6624" s="91">
        <v>2.746634645634384E-2</v>
      </c>
      <c r="D6624">
        <v>0.6075582339814275</v>
      </c>
    </row>
    <row r="6625" spans="1:4">
      <c r="A6625">
        <v>6623</v>
      </c>
      <c r="B6625">
        <v>18.145205479452056</v>
      </c>
      <c r="C6625" s="91">
        <v>2.7465946329645337E-2</v>
      </c>
      <c r="D6625">
        <v>0.60751692757234643</v>
      </c>
    </row>
    <row r="6626" spans="1:4">
      <c r="A6626">
        <v>6624</v>
      </c>
      <c r="B6626">
        <v>18.147945205479452</v>
      </c>
      <c r="C6626" s="91">
        <v>2.746554620294683E-2</v>
      </c>
      <c r="D6626">
        <v>0.60747562530346311</v>
      </c>
    </row>
    <row r="6627" spans="1:4">
      <c r="A6627">
        <v>6625</v>
      </c>
      <c r="B6627">
        <v>18.150684931506849</v>
      </c>
      <c r="C6627" s="91">
        <v>2.7465146076248323E-2</v>
      </c>
      <c r="D6627">
        <v>0.60743432717431478</v>
      </c>
    </row>
    <row r="6628" spans="1:4">
      <c r="A6628">
        <v>6626</v>
      </c>
      <c r="B6628">
        <v>18.153424657534245</v>
      </c>
      <c r="C6628" s="91">
        <v>2.7464745949549819E-2</v>
      </c>
      <c r="D6628">
        <v>0.60739303318443882</v>
      </c>
    </row>
    <row r="6629" spans="1:4">
      <c r="A6629">
        <v>6627</v>
      </c>
      <c r="B6629">
        <v>18.156164383561645</v>
      </c>
      <c r="C6629" s="91">
        <v>2.7464345822851313E-2</v>
      </c>
      <c r="D6629">
        <v>0.60735174333337305</v>
      </c>
    </row>
    <row r="6630" spans="1:4">
      <c r="A6630">
        <v>6628</v>
      </c>
      <c r="B6630">
        <v>18.158904109589042</v>
      </c>
      <c r="C6630" s="91">
        <v>2.7463945696152809E-2</v>
      </c>
      <c r="D6630">
        <v>0.60731045762065494</v>
      </c>
    </row>
    <row r="6631" spans="1:4">
      <c r="A6631">
        <v>6629</v>
      </c>
      <c r="B6631">
        <v>18.161643835616438</v>
      </c>
      <c r="C6631" s="91">
        <v>2.7463545569454302E-2</v>
      </c>
      <c r="D6631">
        <v>0.60726917604582209</v>
      </c>
    </row>
    <row r="6632" spans="1:4">
      <c r="A6632">
        <v>6630</v>
      </c>
      <c r="B6632">
        <v>18.164383561643834</v>
      </c>
      <c r="C6632" s="91">
        <v>2.7463145442755799E-2</v>
      </c>
      <c r="D6632">
        <v>0.60722789860841231</v>
      </c>
    </row>
    <row r="6633" spans="1:4">
      <c r="A6633">
        <v>6631</v>
      </c>
      <c r="B6633">
        <v>18.167123287671235</v>
      </c>
      <c r="C6633" s="91">
        <v>2.7462745316057292E-2</v>
      </c>
      <c r="D6633">
        <v>0.6071866253079633</v>
      </c>
    </row>
    <row r="6634" spans="1:4">
      <c r="A6634">
        <v>6632</v>
      </c>
      <c r="B6634">
        <v>18.169863013698631</v>
      </c>
      <c r="C6634" s="91">
        <v>2.7462345189358785E-2</v>
      </c>
      <c r="D6634">
        <v>0.60714535614401299</v>
      </c>
    </row>
    <row r="6635" spans="1:4">
      <c r="A6635">
        <v>6633</v>
      </c>
      <c r="B6635">
        <v>18.172602739726027</v>
      </c>
      <c r="C6635" s="91">
        <v>2.7461945062660281E-2</v>
      </c>
      <c r="D6635">
        <v>0.60710409111609931</v>
      </c>
    </row>
    <row r="6636" spans="1:4">
      <c r="A6636">
        <v>6634</v>
      </c>
      <c r="B6636">
        <v>18.175342465753424</v>
      </c>
      <c r="C6636" s="91">
        <v>2.7461544935961774E-2</v>
      </c>
      <c r="D6636">
        <v>0.60706283022376006</v>
      </c>
    </row>
    <row r="6637" spans="1:4">
      <c r="A6637">
        <v>6635</v>
      </c>
      <c r="B6637">
        <v>18.17808219178082</v>
      </c>
      <c r="C6637" s="91">
        <v>2.7461144809263271E-2</v>
      </c>
      <c r="D6637">
        <v>0.60702157346653329</v>
      </c>
    </row>
    <row r="6638" spans="1:4">
      <c r="A6638">
        <v>6636</v>
      </c>
      <c r="B6638">
        <v>18.18082191780822</v>
      </c>
      <c r="C6638" s="91">
        <v>2.7460744682564764E-2</v>
      </c>
      <c r="D6638">
        <v>0.60698032084395714</v>
      </c>
    </row>
    <row r="6639" spans="1:4">
      <c r="A6639">
        <v>6637</v>
      </c>
      <c r="B6639">
        <v>18.183561643835617</v>
      </c>
      <c r="C6639" s="91">
        <v>2.7460344555866257E-2</v>
      </c>
      <c r="D6639">
        <v>0.60693907235556965</v>
      </c>
    </row>
    <row r="6640" spans="1:4">
      <c r="A6640">
        <v>6638</v>
      </c>
      <c r="B6640">
        <v>18.186301369863013</v>
      </c>
      <c r="C6640" s="91">
        <v>2.7459944429167753E-2</v>
      </c>
      <c r="D6640">
        <v>0.60689782800090908</v>
      </c>
    </row>
    <row r="6641" spans="1:4">
      <c r="A6641">
        <v>6639</v>
      </c>
      <c r="B6641">
        <v>18.18904109589041</v>
      </c>
      <c r="C6641" s="91">
        <v>2.7459544302469246E-2</v>
      </c>
      <c r="D6641">
        <v>0.60685658777951368</v>
      </c>
    </row>
    <row r="6642" spans="1:4">
      <c r="A6642">
        <v>6640</v>
      </c>
      <c r="B6642">
        <v>18.19178082191781</v>
      </c>
      <c r="C6642" s="91">
        <v>2.7459144175770743E-2</v>
      </c>
      <c r="D6642">
        <v>0.60681535169092171</v>
      </c>
    </row>
    <row r="6643" spans="1:4">
      <c r="A6643">
        <v>6641</v>
      </c>
      <c r="B6643">
        <v>18.194520547945206</v>
      </c>
      <c r="C6643" s="91">
        <v>2.7458744049072236E-2</v>
      </c>
      <c r="D6643">
        <v>0.60677411973467155</v>
      </c>
    </row>
    <row r="6644" spans="1:4">
      <c r="A6644">
        <v>6642</v>
      </c>
      <c r="B6644">
        <v>18.197260273972603</v>
      </c>
      <c r="C6644" s="91">
        <v>2.7458343922373733E-2</v>
      </c>
      <c r="D6644">
        <v>0.60673289191030155</v>
      </c>
    </row>
    <row r="6645" spans="1:4">
      <c r="A6645">
        <v>6643</v>
      </c>
      <c r="B6645">
        <v>18.2</v>
      </c>
      <c r="C6645" s="91">
        <v>2.7457943795675226E-2</v>
      </c>
      <c r="D6645">
        <v>0.60669166821735043</v>
      </c>
    </row>
    <row r="6646" spans="1:4">
      <c r="A6646">
        <v>6644</v>
      </c>
      <c r="B6646">
        <v>18.202739726027396</v>
      </c>
      <c r="C6646" s="91">
        <v>2.7457543668976719E-2</v>
      </c>
      <c r="D6646">
        <v>0.60665044865535644</v>
      </c>
    </row>
    <row r="6647" spans="1:4">
      <c r="A6647">
        <v>6645</v>
      </c>
      <c r="B6647">
        <v>18.205479452054796</v>
      </c>
      <c r="C6647" s="91">
        <v>2.7457143542278215E-2</v>
      </c>
      <c r="D6647">
        <v>0.60660923322385818</v>
      </c>
    </row>
    <row r="6648" spans="1:4">
      <c r="A6648">
        <v>6646</v>
      </c>
      <c r="B6648">
        <v>18.208219178082192</v>
      </c>
      <c r="C6648" s="91">
        <v>2.7456743415579708E-2</v>
      </c>
      <c r="D6648">
        <v>0.60656802192239467</v>
      </c>
    </row>
    <row r="6649" spans="1:4">
      <c r="A6649">
        <v>6647</v>
      </c>
      <c r="B6649">
        <v>18.210958904109589</v>
      </c>
      <c r="C6649" s="91">
        <v>2.7456343288881205E-2</v>
      </c>
      <c r="D6649">
        <v>0.60652681475050418</v>
      </c>
    </row>
    <row r="6650" spans="1:4">
      <c r="A6650">
        <v>6648</v>
      </c>
      <c r="B6650">
        <v>18.213698630136985</v>
      </c>
      <c r="C6650" s="91">
        <v>2.7455943162182698E-2</v>
      </c>
      <c r="D6650">
        <v>0.60648561170772586</v>
      </c>
    </row>
    <row r="6651" spans="1:4">
      <c r="A6651">
        <v>6649</v>
      </c>
      <c r="B6651">
        <v>18.216438356164385</v>
      </c>
      <c r="C6651" s="91">
        <v>2.7455543035484194E-2</v>
      </c>
      <c r="D6651">
        <v>0.60644441279359818</v>
      </c>
    </row>
    <row r="6652" spans="1:4">
      <c r="A6652">
        <v>6650</v>
      </c>
      <c r="B6652">
        <v>18.219178082191782</v>
      </c>
      <c r="C6652" s="91">
        <v>2.7455142908785687E-2</v>
      </c>
      <c r="D6652">
        <v>0.60640321800766028</v>
      </c>
    </row>
    <row r="6653" spans="1:4">
      <c r="A6653">
        <v>6651</v>
      </c>
      <c r="B6653">
        <v>18.221917808219178</v>
      </c>
      <c r="C6653" s="91">
        <v>2.745474278208718E-2</v>
      </c>
      <c r="D6653">
        <v>0.60636202734945099</v>
      </c>
    </row>
    <row r="6654" spans="1:4">
      <c r="A6654">
        <v>6652</v>
      </c>
      <c r="B6654">
        <v>18.224657534246575</v>
      </c>
      <c r="C6654" s="91">
        <v>2.7454342655388677E-2</v>
      </c>
      <c r="D6654">
        <v>0.60632084081850945</v>
      </c>
    </row>
    <row r="6655" spans="1:4">
      <c r="A6655">
        <v>6653</v>
      </c>
      <c r="B6655">
        <v>18.227397260273971</v>
      </c>
      <c r="C6655" s="91">
        <v>2.745394252869017E-2</v>
      </c>
      <c r="D6655">
        <v>0.60627965841437459</v>
      </c>
    </row>
    <row r="6656" spans="1:4">
      <c r="A6656">
        <v>6654</v>
      </c>
      <c r="B6656">
        <v>18.230136986301371</v>
      </c>
      <c r="C6656" s="91">
        <v>2.7453542401991667E-2</v>
      </c>
      <c r="D6656">
        <v>0.60623848013658554</v>
      </c>
    </row>
    <row r="6657" spans="1:4">
      <c r="A6657">
        <v>6655</v>
      </c>
      <c r="B6657">
        <v>18.232876712328768</v>
      </c>
      <c r="C6657" s="91">
        <v>2.745314227529316E-2</v>
      </c>
      <c r="D6657">
        <v>0.60619730598468158</v>
      </c>
    </row>
    <row r="6658" spans="1:4">
      <c r="A6658">
        <v>6656</v>
      </c>
      <c r="B6658">
        <v>18.235616438356164</v>
      </c>
      <c r="C6658" s="91">
        <v>2.7452742148594656E-2</v>
      </c>
      <c r="D6658">
        <v>0.60615613595820184</v>
      </c>
    </row>
    <row r="6659" spans="1:4">
      <c r="A6659">
        <v>6657</v>
      </c>
      <c r="B6659">
        <v>18.238356164383561</v>
      </c>
      <c r="C6659" s="91">
        <v>2.7452342021896149E-2</v>
      </c>
      <c r="D6659">
        <v>0.60611497005668569</v>
      </c>
    </row>
    <row r="6660" spans="1:4">
      <c r="A6660">
        <v>6658</v>
      </c>
      <c r="B6660">
        <v>18.241095890410961</v>
      </c>
      <c r="C6660" s="91">
        <v>2.7451941895197642E-2</v>
      </c>
      <c r="D6660">
        <v>0.6060738082796725</v>
      </c>
    </row>
    <row r="6661" spans="1:4">
      <c r="A6661">
        <v>6659</v>
      </c>
      <c r="B6661">
        <v>18.243835616438357</v>
      </c>
      <c r="C6661" s="91">
        <v>2.7451541768499139E-2</v>
      </c>
      <c r="D6661">
        <v>0.60603265062670164</v>
      </c>
    </row>
    <row r="6662" spans="1:4">
      <c r="A6662">
        <v>6660</v>
      </c>
      <c r="B6662">
        <v>18.246575342465754</v>
      </c>
      <c r="C6662" s="91">
        <v>2.7451141641800632E-2</v>
      </c>
      <c r="D6662">
        <v>0.60599149709731259</v>
      </c>
    </row>
    <row r="6663" spans="1:4">
      <c r="A6663">
        <v>6661</v>
      </c>
      <c r="B6663">
        <v>18.24931506849315</v>
      </c>
      <c r="C6663" s="91">
        <v>2.7450741515102128E-2</v>
      </c>
      <c r="D6663">
        <v>0.60595034769104483</v>
      </c>
    </row>
    <row r="6664" spans="1:4">
      <c r="A6664">
        <v>6662</v>
      </c>
      <c r="B6664">
        <v>18.252054794520546</v>
      </c>
      <c r="C6664" s="91">
        <v>2.7450341388403621E-2</v>
      </c>
      <c r="D6664">
        <v>0.60590920240743806</v>
      </c>
    </row>
    <row r="6665" spans="1:4">
      <c r="A6665">
        <v>6663</v>
      </c>
      <c r="B6665">
        <v>18.254794520547946</v>
      </c>
      <c r="C6665" s="91">
        <v>2.7449941261705118E-2</v>
      </c>
      <c r="D6665">
        <v>0.60586806124603176</v>
      </c>
    </row>
    <row r="6666" spans="1:4">
      <c r="A6666">
        <v>6664</v>
      </c>
      <c r="B6666">
        <v>18.257534246575343</v>
      </c>
      <c r="C6666" s="91">
        <v>2.7449541135006611E-2</v>
      </c>
      <c r="D6666">
        <v>0.60582692420636597</v>
      </c>
    </row>
    <row r="6667" spans="1:4">
      <c r="A6667">
        <v>6665</v>
      </c>
      <c r="B6667">
        <v>18.260273972602739</v>
      </c>
      <c r="C6667" s="91">
        <v>2.7449141008308104E-2</v>
      </c>
      <c r="D6667">
        <v>0.60578579128798016</v>
      </c>
    </row>
    <row r="6668" spans="1:4">
      <c r="A6668">
        <v>6666</v>
      </c>
      <c r="B6668">
        <v>18.263013698630136</v>
      </c>
      <c r="C6668" s="91">
        <v>2.7448740881609601E-2</v>
      </c>
      <c r="D6668">
        <v>0.60574466249041414</v>
      </c>
    </row>
    <row r="6669" spans="1:4">
      <c r="A6669">
        <v>6667</v>
      </c>
      <c r="B6669">
        <v>18.265753424657536</v>
      </c>
      <c r="C6669" s="91">
        <v>2.7448340754911094E-2</v>
      </c>
      <c r="D6669">
        <v>0.60570353781320796</v>
      </c>
    </row>
    <row r="6670" spans="1:4">
      <c r="A6670">
        <v>6668</v>
      </c>
      <c r="B6670">
        <v>18.268493150684932</v>
      </c>
      <c r="C6670" s="91">
        <v>2.744794062821259E-2</v>
      </c>
      <c r="D6670">
        <v>0.60566241725590142</v>
      </c>
    </row>
    <row r="6671" spans="1:4">
      <c r="A6671">
        <v>6669</v>
      </c>
      <c r="B6671">
        <v>18.271232876712329</v>
      </c>
      <c r="C6671" s="91">
        <v>2.7447540501514083E-2</v>
      </c>
      <c r="D6671">
        <v>0.60562130081803467</v>
      </c>
    </row>
    <row r="6672" spans="1:4">
      <c r="A6672">
        <v>6670</v>
      </c>
      <c r="B6672">
        <v>18.273972602739725</v>
      </c>
      <c r="C6672" s="91">
        <v>2.7447140374815576E-2</v>
      </c>
      <c r="D6672">
        <v>0.60558018849914774</v>
      </c>
    </row>
    <row r="6673" spans="1:4">
      <c r="A6673">
        <v>6671</v>
      </c>
      <c r="B6673">
        <v>18.276712328767122</v>
      </c>
      <c r="C6673" s="91">
        <v>2.7446740248117073E-2</v>
      </c>
      <c r="D6673">
        <v>0.60553908029878056</v>
      </c>
    </row>
    <row r="6674" spans="1:4">
      <c r="A6674">
        <v>6672</v>
      </c>
      <c r="B6674">
        <v>18.279452054794522</v>
      </c>
      <c r="C6674" s="91">
        <v>2.7446340121418566E-2</v>
      </c>
      <c r="D6674">
        <v>0.60549797621647339</v>
      </c>
    </row>
    <row r="6675" spans="1:4">
      <c r="A6675">
        <v>6673</v>
      </c>
      <c r="B6675">
        <v>18.282191780821918</v>
      </c>
      <c r="C6675" s="91">
        <v>2.7445939994720062E-2</v>
      </c>
      <c r="D6675">
        <v>0.6054568762517667</v>
      </c>
    </row>
    <row r="6676" spans="1:4">
      <c r="A6676">
        <v>6674</v>
      </c>
      <c r="B6676">
        <v>18.284931506849315</v>
      </c>
      <c r="C6676" s="91">
        <v>2.7445539868021555E-2</v>
      </c>
      <c r="D6676">
        <v>0.60541578040420041</v>
      </c>
    </row>
    <row r="6677" spans="1:4">
      <c r="A6677">
        <v>6675</v>
      </c>
      <c r="B6677">
        <v>18.287671232876711</v>
      </c>
      <c r="C6677" s="91">
        <v>2.7445139741323052E-2</v>
      </c>
      <c r="D6677">
        <v>0.60537468867331512</v>
      </c>
    </row>
    <row r="6678" spans="1:4">
      <c r="A6678">
        <v>6676</v>
      </c>
      <c r="B6678">
        <v>18.290410958904111</v>
      </c>
      <c r="C6678" s="91">
        <v>2.7444739614624545E-2</v>
      </c>
      <c r="D6678">
        <v>0.60533360105865119</v>
      </c>
    </row>
    <row r="6679" spans="1:4">
      <c r="A6679">
        <v>6677</v>
      </c>
      <c r="B6679">
        <v>18.293150684931508</v>
      </c>
      <c r="C6679" s="91">
        <v>2.7444339487926038E-2</v>
      </c>
      <c r="D6679">
        <v>0.605292517559749</v>
      </c>
    </row>
    <row r="6680" spans="1:4">
      <c r="A6680">
        <v>6678</v>
      </c>
      <c r="B6680">
        <v>18.295890410958904</v>
      </c>
      <c r="C6680" s="91">
        <v>2.7443939361227535E-2</v>
      </c>
      <c r="D6680">
        <v>0.60525143817614913</v>
      </c>
    </row>
    <row r="6681" spans="1:4">
      <c r="A6681">
        <v>6679</v>
      </c>
      <c r="B6681">
        <v>18.298630136986301</v>
      </c>
      <c r="C6681" s="91">
        <v>2.7443539234529028E-2</v>
      </c>
      <c r="D6681">
        <v>0.60521036290739227</v>
      </c>
    </row>
    <row r="6682" spans="1:4">
      <c r="A6682">
        <v>6680</v>
      </c>
      <c r="B6682">
        <v>18.301369863013697</v>
      </c>
      <c r="C6682" s="91">
        <v>2.7443139107830524E-2</v>
      </c>
      <c r="D6682">
        <v>0.60516929175301881</v>
      </c>
    </row>
    <row r="6683" spans="1:4">
      <c r="A6683">
        <v>6681</v>
      </c>
      <c r="B6683">
        <v>18.304109589041097</v>
      </c>
      <c r="C6683" s="91">
        <v>2.7442738981132017E-2</v>
      </c>
      <c r="D6683">
        <v>0.60512822471256955</v>
      </c>
    </row>
    <row r="6684" spans="1:4">
      <c r="A6684">
        <v>6682</v>
      </c>
      <c r="B6684">
        <v>18.306849315068494</v>
      </c>
      <c r="C6684" s="91">
        <v>2.7442338854433514E-2</v>
      </c>
      <c r="D6684">
        <v>0.60508716178558541</v>
      </c>
    </row>
    <row r="6685" spans="1:4">
      <c r="A6685">
        <v>6683</v>
      </c>
      <c r="B6685">
        <v>18.30958904109589</v>
      </c>
      <c r="C6685" s="91">
        <v>2.7441938727735007E-2</v>
      </c>
      <c r="D6685">
        <v>0.6050461029716071</v>
      </c>
    </row>
    <row r="6686" spans="1:4">
      <c r="A6686">
        <v>6684</v>
      </c>
      <c r="B6686">
        <v>18.312328767123287</v>
      </c>
      <c r="C6686" s="91">
        <v>2.74415386010365E-2</v>
      </c>
      <c r="D6686">
        <v>0.60500504827017543</v>
      </c>
    </row>
    <row r="6687" spans="1:4">
      <c r="A6687">
        <v>6685</v>
      </c>
      <c r="B6687">
        <v>18.315068493150687</v>
      </c>
      <c r="C6687" s="91">
        <v>2.7441138474337996E-2</v>
      </c>
      <c r="D6687">
        <v>0.60496399768083131</v>
      </c>
    </row>
    <row r="6688" spans="1:4">
      <c r="A6688">
        <v>6686</v>
      </c>
      <c r="B6688">
        <v>18.317808219178083</v>
      </c>
      <c r="C6688" s="91">
        <v>2.7440738347639489E-2</v>
      </c>
      <c r="D6688">
        <v>0.6049229512031159</v>
      </c>
    </row>
    <row r="6689" spans="1:4">
      <c r="A6689">
        <v>6687</v>
      </c>
      <c r="B6689">
        <v>18.32054794520548</v>
      </c>
      <c r="C6689" s="91">
        <v>2.7440338220940986E-2</v>
      </c>
      <c r="D6689">
        <v>0.60488190883657</v>
      </c>
    </row>
    <row r="6690" spans="1:4">
      <c r="A6690">
        <v>6688</v>
      </c>
      <c r="B6690">
        <v>18.323287671232876</v>
      </c>
      <c r="C6690" s="91">
        <v>2.7439938094242479E-2</v>
      </c>
      <c r="D6690">
        <v>0.60484087058073499</v>
      </c>
    </row>
    <row r="6691" spans="1:4">
      <c r="A6691">
        <v>6689</v>
      </c>
      <c r="B6691">
        <v>18.326027397260273</v>
      </c>
      <c r="C6691" s="91">
        <v>2.7439537967543975E-2</v>
      </c>
      <c r="D6691">
        <v>0.60479983643515189</v>
      </c>
    </row>
    <row r="6692" spans="1:4">
      <c r="A6692">
        <v>6690</v>
      </c>
      <c r="B6692">
        <v>18.328767123287673</v>
      </c>
      <c r="C6692" s="91">
        <v>2.7439137840845469E-2</v>
      </c>
      <c r="D6692">
        <v>0.60475880639936186</v>
      </c>
    </row>
    <row r="6693" spans="1:4">
      <c r="A6693">
        <v>6691</v>
      </c>
      <c r="B6693">
        <v>18.331506849315069</v>
      </c>
      <c r="C6693" s="91">
        <v>2.7438737714146962E-2</v>
      </c>
      <c r="D6693">
        <v>0.60471778047290636</v>
      </c>
    </row>
    <row r="6694" spans="1:4">
      <c r="A6694">
        <v>6692</v>
      </c>
      <c r="B6694">
        <v>18.334246575342465</v>
      </c>
      <c r="C6694" s="91">
        <v>2.7438337587448458E-2</v>
      </c>
      <c r="D6694">
        <v>0.60467675865532655</v>
      </c>
    </row>
    <row r="6695" spans="1:4">
      <c r="A6695">
        <v>6693</v>
      </c>
      <c r="B6695">
        <v>18.336986301369862</v>
      </c>
      <c r="C6695" s="91">
        <v>2.7437937460749951E-2</v>
      </c>
      <c r="D6695">
        <v>0.60463574094616401</v>
      </c>
    </row>
    <row r="6696" spans="1:4">
      <c r="A6696">
        <v>6694</v>
      </c>
      <c r="B6696">
        <v>18.339726027397262</v>
      </c>
      <c r="C6696" s="91">
        <v>2.7437537334051448E-2</v>
      </c>
      <c r="D6696">
        <v>0.60459472734495989</v>
      </c>
    </row>
    <row r="6697" spans="1:4">
      <c r="A6697">
        <v>6695</v>
      </c>
      <c r="B6697">
        <v>18.342465753424658</v>
      </c>
      <c r="C6697" s="91">
        <v>2.7437137207352941E-2</v>
      </c>
      <c r="D6697">
        <v>0.604553717851256</v>
      </c>
    </row>
    <row r="6698" spans="1:4">
      <c r="A6698">
        <v>6696</v>
      </c>
      <c r="B6698">
        <v>18.345205479452055</v>
      </c>
      <c r="C6698" s="91">
        <v>2.7436737080654437E-2</v>
      </c>
      <c r="D6698">
        <v>0.60451271246459382</v>
      </c>
    </row>
    <row r="6699" spans="1:4">
      <c r="A6699">
        <v>6697</v>
      </c>
      <c r="B6699">
        <v>18.347945205479451</v>
      </c>
      <c r="C6699" s="91">
        <v>2.743633695395593E-2</v>
      </c>
      <c r="D6699">
        <v>0.60447171118451504</v>
      </c>
    </row>
    <row r="6700" spans="1:4">
      <c r="A6700">
        <v>6698</v>
      </c>
      <c r="B6700">
        <v>18.350684931506848</v>
      </c>
      <c r="C6700" s="91">
        <v>2.7435936827257423E-2</v>
      </c>
      <c r="D6700">
        <v>0.60443071401056125</v>
      </c>
    </row>
    <row r="6701" spans="1:4">
      <c r="A6701">
        <v>6699</v>
      </c>
      <c r="B6701">
        <v>18.353424657534248</v>
      </c>
      <c r="C6701" s="91">
        <v>2.743553670055892E-2</v>
      </c>
      <c r="D6701">
        <v>0.60438972094227406</v>
      </c>
    </row>
    <row r="6702" spans="1:4">
      <c r="A6702">
        <v>6700</v>
      </c>
      <c r="B6702">
        <v>18.356164383561644</v>
      </c>
      <c r="C6702" s="91">
        <v>2.7435136573860413E-2</v>
      </c>
      <c r="D6702">
        <v>0.60434873197919547</v>
      </c>
    </row>
    <row r="6703" spans="1:4">
      <c r="A6703">
        <v>6701</v>
      </c>
      <c r="B6703">
        <v>18.358904109589041</v>
      </c>
      <c r="C6703" s="91">
        <v>2.7434736447161909E-2</v>
      </c>
      <c r="D6703">
        <v>0.60430774712086743</v>
      </c>
    </row>
    <row r="6704" spans="1:4">
      <c r="A6704">
        <v>6702</v>
      </c>
      <c r="B6704">
        <v>18.361643835616437</v>
      </c>
      <c r="C6704" s="91">
        <v>2.7434336320463402E-2</v>
      </c>
      <c r="D6704">
        <v>0.60426676636683174</v>
      </c>
    </row>
    <row r="6705" spans="1:4">
      <c r="A6705">
        <v>6703</v>
      </c>
      <c r="B6705">
        <v>18.364383561643837</v>
      </c>
      <c r="C6705" s="91">
        <v>2.7433936193764899E-2</v>
      </c>
      <c r="D6705">
        <v>0.60422578971663021</v>
      </c>
    </row>
    <row r="6706" spans="1:4">
      <c r="A6706">
        <v>6704</v>
      </c>
      <c r="B6706">
        <v>18.367123287671234</v>
      </c>
      <c r="C6706" s="91">
        <v>2.7433536067066392E-2</v>
      </c>
      <c r="D6706">
        <v>0.60418481716980521</v>
      </c>
    </row>
    <row r="6707" spans="1:4">
      <c r="A6707">
        <v>6705</v>
      </c>
      <c r="B6707">
        <v>18.36986301369863</v>
      </c>
      <c r="C6707" s="91">
        <v>2.7433135940367885E-2</v>
      </c>
      <c r="D6707">
        <v>0.60414384872589855</v>
      </c>
    </row>
    <row r="6708" spans="1:4">
      <c r="A6708">
        <v>6706</v>
      </c>
      <c r="B6708">
        <v>18.372602739726027</v>
      </c>
      <c r="C6708" s="91">
        <v>2.7432735813669382E-2</v>
      </c>
      <c r="D6708">
        <v>0.60410288438445248</v>
      </c>
    </row>
    <row r="6709" spans="1:4">
      <c r="A6709">
        <v>6707</v>
      </c>
      <c r="B6709">
        <v>18.375342465753423</v>
      </c>
      <c r="C6709" s="91">
        <v>2.7432335686970875E-2</v>
      </c>
      <c r="D6709">
        <v>0.60406192414500937</v>
      </c>
    </row>
    <row r="6710" spans="1:4">
      <c r="A6710">
        <v>6708</v>
      </c>
      <c r="B6710">
        <v>18.378082191780823</v>
      </c>
      <c r="C6710" s="91">
        <v>2.7431935560272371E-2</v>
      </c>
      <c r="D6710">
        <v>0.60402096800711114</v>
      </c>
    </row>
    <row r="6711" spans="1:4">
      <c r="A6711">
        <v>6709</v>
      </c>
      <c r="B6711">
        <v>18.38082191780822</v>
      </c>
      <c r="C6711" s="91">
        <v>2.7431535433573864E-2</v>
      </c>
      <c r="D6711">
        <v>0.60398001597030049</v>
      </c>
    </row>
    <row r="6712" spans="1:4">
      <c r="A6712">
        <v>6710</v>
      </c>
      <c r="B6712">
        <v>18.383561643835616</v>
      </c>
      <c r="C6712" s="91">
        <v>2.7431135306875357E-2</v>
      </c>
      <c r="D6712">
        <v>0.60393906803411945</v>
      </c>
    </row>
    <row r="6713" spans="1:4">
      <c r="A6713">
        <v>6711</v>
      </c>
      <c r="B6713">
        <v>18.386301369863013</v>
      </c>
      <c r="C6713" s="91">
        <v>2.7430735180176854E-2</v>
      </c>
      <c r="D6713">
        <v>0.60389812419811073</v>
      </c>
    </row>
    <row r="6714" spans="1:4">
      <c r="A6714">
        <v>6712</v>
      </c>
      <c r="B6714">
        <v>18.389041095890413</v>
      </c>
      <c r="C6714" s="91">
        <v>2.7430335053478347E-2</v>
      </c>
      <c r="D6714">
        <v>0.6038571844618168</v>
      </c>
    </row>
    <row r="6715" spans="1:4">
      <c r="A6715">
        <v>6713</v>
      </c>
      <c r="B6715">
        <v>18.391780821917809</v>
      </c>
      <c r="C6715" s="91">
        <v>2.7429934926779843E-2</v>
      </c>
      <c r="D6715">
        <v>0.60381624882478002</v>
      </c>
    </row>
    <row r="6716" spans="1:4">
      <c r="A6716">
        <v>6714</v>
      </c>
      <c r="B6716">
        <v>18.394520547945206</v>
      </c>
      <c r="C6716" s="91">
        <v>2.7429534800081336E-2</v>
      </c>
      <c r="D6716">
        <v>0.60377531728654332</v>
      </c>
    </row>
    <row r="6717" spans="1:4">
      <c r="A6717">
        <v>6715</v>
      </c>
      <c r="B6717">
        <v>18.397260273972602</v>
      </c>
      <c r="C6717" s="91">
        <v>2.7429134673382833E-2</v>
      </c>
      <c r="D6717">
        <v>0.60373438984664907</v>
      </c>
    </row>
    <row r="6718" spans="1:4">
      <c r="A6718">
        <v>6716</v>
      </c>
      <c r="B6718">
        <v>18.399999999999999</v>
      </c>
      <c r="C6718" s="91">
        <v>2.7428734546684326E-2</v>
      </c>
      <c r="D6718">
        <v>0.60369346650464017</v>
      </c>
    </row>
    <row r="6719" spans="1:4">
      <c r="A6719">
        <v>6717</v>
      </c>
      <c r="B6719">
        <v>18.402739726027399</v>
      </c>
      <c r="C6719" s="91">
        <v>2.7428334419985819E-2</v>
      </c>
      <c r="D6719">
        <v>0.60365254726005935</v>
      </c>
    </row>
    <row r="6720" spans="1:4">
      <c r="A6720">
        <v>6718</v>
      </c>
      <c r="B6720">
        <v>18.405479452054795</v>
      </c>
      <c r="C6720" s="91">
        <v>2.7427934293287316E-2</v>
      </c>
      <c r="D6720">
        <v>0.6036116321124495</v>
      </c>
    </row>
    <row r="6721" spans="1:4">
      <c r="A6721">
        <v>6719</v>
      </c>
      <c r="B6721">
        <v>18.408219178082192</v>
      </c>
      <c r="C6721" s="91">
        <v>2.7427534166588809E-2</v>
      </c>
      <c r="D6721">
        <v>0.60357072106135357</v>
      </c>
    </row>
    <row r="6722" spans="1:4">
      <c r="A6722">
        <v>6720</v>
      </c>
      <c r="B6722">
        <v>18.410958904109588</v>
      </c>
      <c r="C6722" s="91">
        <v>2.7427134039890305E-2</v>
      </c>
      <c r="D6722">
        <v>0.60352981410631434</v>
      </c>
    </row>
    <row r="6723" spans="1:4">
      <c r="A6723">
        <v>6721</v>
      </c>
      <c r="B6723">
        <v>18.413698630136988</v>
      </c>
      <c r="C6723" s="91">
        <v>2.7426733913191798E-2</v>
      </c>
      <c r="D6723">
        <v>0.60348891124687498</v>
      </c>
    </row>
    <row r="6724" spans="1:4">
      <c r="A6724">
        <v>6722</v>
      </c>
      <c r="B6724">
        <v>18.416438356164385</v>
      </c>
      <c r="C6724" s="91">
        <v>2.7426333786493295E-2</v>
      </c>
      <c r="D6724">
        <v>0.60344801248257851</v>
      </c>
    </row>
    <row r="6725" spans="1:4">
      <c r="A6725">
        <v>6723</v>
      </c>
      <c r="B6725">
        <v>18.419178082191781</v>
      </c>
      <c r="C6725" s="91">
        <v>2.7425933659794788E-2</v>
      </c>
      <c r="D6725">
        <v>0.60340711781296807</v>
      </c>
    </row>
    <row r="6726" spans="1:4">
      <c r="A6726">
        <v>6724</v>
      </c>
      <c r="B6726">
        <v>18.421917808219177</v>
      </c>
      <c r="C6726" s="91">
        <v>2.7425533533096281E-2</v>
      </c>
      <c r="D6726">
        <v>0.60336622723758704</v>
      </c>
    </row>
    <row r="6727" spans="1:4">
      <c r="A6727">
        <v>6725</v>
      </c>
      <c r="B6727">
        <v>18.424657534246574</v>
      </c>
      <c r="C6727" s="91">
        <v>2.7425133406397777E-2</v>
      </c>
      <c r="D6727">
        <v>0.60332534075597832</v>
      </c>
    </row>
    <row r="6728" spans="1:4">
      <c r="A6728">
        <v>6726</v>
      </c>
      <c r="B6728">
        <v>18.427397260273974</v>
      </c>
      <c r="C6728" s="91">
        <v>2.742473327969927E-2</v>
      </c>
      <c r="D6728">
        <v>0.60328445836768552</v>
      </c>
    </row>
    <row r="6729" spans="1:4">
      <c r="A6729">
        <v>6727</v>
      </c>
      <c r="B6729">
        <v>18.43013698630137</v>
      </c>
      <c r="C6729" s="91">
        <v>2.7424333153000767E-2</v>
      </c>
      <c r="D6729">
        <v>0.60324358007225176</v>
      </c>
    </row>
    <row r="6730" spans="1:4">
      <c r="A6730">
        <v>6728</v>
      </c>
      <c r="B6730">
        <v>18.432876712328767</v>
      </c>
      <c r="C6730" s="91">
        <v>2.742393302630226E-2</v>
      </c>
      <c r="D6730">
        <v>0.60320270586922076</v>
      </c>
    </row>
    <row r="6731" spans="1:4">
      <c r="A6731">
        <v>6729</v>
      </c>
      <c r="B6731">
        <v>18.435616438356163</v>
      </c>
      <c r="C6731" s="91">
        <v>2.7423532899603757E-2</v>
      </c>
      <c r="D6731">
        <v>0.60316183575813576</v>
      </c>
    </row>
    <row r="6732" spans="1:4">
      <c r="A6732">
        <v>6730</v>
      </c>
      <c r="B6732">
        <v>18.438356164383563</v>
      </c>
      <c r="C6732" s="91">
        <v>2.742313277290525E-2</v>
      </c>
      <c r="D6732">
        <v>0.60312096973854046</v>
      </c>
    </row>
    <row r="6733" spans="1:4">
      <c r="A6733">
        <v>6731</v>
      </c>
      <c r="B6733">
        <v>18.44109589041096</v>
      </c>
      <c r="C6733" s="91">
        <v>2.7422732646206743E-2</v>
      </c>
      <c r="D6733">
        <v>0.60308010780997834</v>
      </c>
    </row>
    <row r="6734" spans="1:4">
      <c r="A6734">
        <v>6732</v>
      </c>
      <c r="B6734">
        <v>18.443835616438356</v>
      </c>
      <c r="C6734" s="91">
        <v>2.7422332519508239E-2</v>
      </c>
      <c r="D6734">
        <v>0.6030392499719931</v>
      </c>
    </row>
    <row r="6735" spans="1:4">
      <c r="A6735">
        <v>6733</v>
      </c>
      <c r="B6735">
        <v>18.446575342465753</v>
      </c>
      <c r="C6735" s="91">
        <v>2.7421932392809732E-2</v>
      </c>
      <c r="D6735">
        <v>0.60299839622412854</v>
      </c>
    </row>
    <row r="6736" spans="1:4">
      <c r="A6736">
        <v>6734</v>
      </c>
      <c r="B6736">
        <v>18.449315068493149</v>
      </c>
      <c r="C6736" s="91">
        <v>2.7421532266111229E-2</v>
      </c>
      <c r="D6736">
        <v>0.60295754656592826</v>
      </c>
    </row>
    <row r="6737" spans="1:4">
      <c r="A6737">
        <v>6735</v>
      </c>
      <c r="B6737">
        <v>18.452054794520549</v>
      </c>
      <c r="C6737" s="91">
        <v>2.7421132139412722E-2</v>
      </c>
      <c r="D6737">
        <v>0.60291670099693617</v>
      </c>
    </row>
    <row r="6738" spans="1:4">
      <c r="A6738">
        <v>6736</v>
      </c>
      <c r="B6738">
        <v>18.454794520547946</v>
      </c>
      <c r="C6738" s="91">
        <v>2.7420732012714215E-2</v>
      </c>
      <c r="D6738">
        <v>0.60287585951669631</v>
      </c>
    </row>
    <row r="6739" spans="1:4">
      <c r="A6739">
        <v>6737</v>
      </c>
      <c r="B6739">
        <v>18.457534246575342</v>
      </c>
      <c r="C6739" s="91">
        <v>2.7420331886015711E-2</v>
      </c>
      <c r="D6739">
        <v>0.60283502212475248</v>
      </c>
    </row>
    <row r="6740" spans="1:4">
      <c r="A6740">
        <v>6738</v>
      </c>
      <c r="B6740">
        <v>18.460273972602739</v>
      </c>
      <c r="C6740" s="91">
        <v>2.7419931759317204E-2</v>
      </c>
      <c r="D6740">
        <v>0.60279418882064861</v>
      </c>
    </row>
    <row r="6741" spans="1:4">
      <c r="A6741">
        <v>6739</v>
      </c>
      <c r="B6741">
        <v>18.463013698630139</v>
      </c>
      <c r="C6741" s="91">
        <v>2.7419531632618701E-2</v>
      </c>
      <c r="D6741">
        <v>0.60275335960392884</v>
      </c>
    </row>
    <row r="6742" spans="1:4">
      <c r="A6742">
        <v>6740</v>
      </c>
      <c r="B6742">
        <v>18.465753424657535</v>
      </c>
      <c r="C6742" s="91">
        <v>2.7419131505920194E-2</v>
      </c>
      <c r="D6742">
        <v>0.60271253447413731</v>
      </c>
    </row>
    <row r="6743" spans="1:4">
      <c r="A6743">
        <v>6741</v>
      </c>
      <c r="B6743">
        <v>18.468493150684932</v>
      </c>
      <c r="C6743" s="91">
        <v>2.7418731379221691E-2</v>
      </c>
      <c r="D6743">
        <v>0.60267171343081827</v>
      </c>
    </row>
    <row r="6744" spans="1:4">
      <c r="A6744">
        <v>6742</v>
      </c>
      <c r="B6744">
        <v>18.471232876712328</v>
      </c>
      <c r="C6744" s="91">
        <v>2.7418331252523184E-2</v>
      </c>
      <c r="D6744">
        <v>0.60263089647351586</v>
      </c>
    </row>
    <row r="6745" spans="1:4">
      <c r="A6745">
        <v>6743</v>
      </c>
      <c r="B6745">
        <v>18.473972602739725</v>
      </c>
      <c r="C6745" s="91">
        <v>2.7417931125824677E-2</v>
      </c>
      <c r="D6745">
        <v>0.60259008360177446</v>
      </c>
    </row>
    <row r="6746" spans="1:4">
      <c r="A6746">
        <v>6744</v>
      </c>
      <c r="B6746">
        <v>18.476712328767125</v>
      </c>
      <c r="C6746" s="91">
        <v>2.7417530999126173E-2</v>
      </c>
      <c r="D6746">
        <v>0.60254927481513809</v>
      </c>
    </row>
    <row r="6747" spans="1:4">
      <c r="A6747">
        <v>6745</v>
      </c>
      <c r="B6747">
        <v>18.479452054794521</v>
      </c>
      <c r="C6747" s="91">
        <v>2.7417130872427666E-2</v>
      </c>
      <c r="D6747">
        <v>0.60250847011315167</v>
      </c>
    </row>
    <row r="6748" spans="1:4">
      <c r="A6748">
        <v>6746</v>
      </c>
      <c r="B6748">
        <v>18.482191780821918</v>
      </c>
      <c r="C6748" s="91">
        <v>2.7416730745729163E-2</v>
      </c>
      <c r="D6748">
        <v>0.60246766949535935</v>
      </c>
    </row>
    <row r="6749" spans="1:4">
      <c r="A6749">
        <v>6747</v>
      </c>
      <c r="B6749">
        <v>18.484931506849314</v>
      </c>
      <c r="C6749" s="91">
        <v>2.7416330619030656E-2</v>
      </c>
      <c r="D6749">
        <v>0.6024268729613057</v>
      </c>
    </row>
    <row r="6750" spans="1:4">
      <c r="A6750">
        <v>6748</v>
      </c>
      <c r="B6750">
        <v>18.487671232876714</v>
      </c>
      <c r="C6750" s="91">
        <v>2.7415930492332152E-2</v>
      </c>
      <c r="D6750">
        <v>0.60238608051053522</v>
      </c>
    </row>
    <row r="6751" spans="1:4">
      <c r="A6751">
        <v>6749</v>
      </c>
      <c r="B6751">
        <v>18.490410958904111</v>
      </c>
      <c r="C6751" s="91">
        <v>2.7415530365633645E-2</v>
      </c>
      <c r="D6751">
        <v>0.6023452921425928</v>
      </c>
    </row>
    <row r="6752" spans="1:4">
      <c r="A6752">
        <v>6750</v>
      </c>
      <c r="B6752">
        <v>18.493150684931507</v>
      </c>
      <c r="C6752" s="91">
        <v>2.7415130238935138E-2</v>
      </c>
      <c r="D6752">
        <v>0.60230450785702294</v>
      </c>
    </row>
    <row r="6753" spans="1:4">
      <c r="A6753">
        <v>6751</v>
      </c>
      <c r="B6753">
        <v>18.495890410958904</v>
      </c>
      <c r="C6753" s="91">
        <v>2.7414730112236635E-2</v>
      </c>
      <c r="D6753">
        <v>0.60226372765337044</v>
      </c>
    </row>
    <row r="6754" spans="1:4">
      <c r="A6754">
        <v>6752</v>
      </c>
      <c r="B6754">
        <v>18.4986301369863</v>
      </c>
      <c r="C6754" s="91">
        <v>2.7414329985538128E-2</v>
      </c>
      <c r="D6754">
        <v>0.60222295153118022</v>
      </c>
    </row>
    <row r="6755" spans="1:4">
      <c r="A6755">
        <v>6753</v>
      </c>
      <c r="B6755">
        <v>18.5013698630137</v>
      </c>
      <c r="C6755" s="91">
        <v>2.7413929858839624E-2</v>
      </c>
      <c r="D6755">
        <v>0.60218217948999686</v>
      </c>
    </row>
    <row r="6756" spans="1:4">
      <c r="A6756">
        <v>6754</v>
      </c>
      <c r="B6756">
        <v>18.504109589041096</v>
      </c>
      <c r="C6756" s="91">
        <v>2.7413529732141118E-2</v>
      </c>
      <c r="D6756">
        <v>0.60214141152936562</v>
      </c>
    </row>
    <row r="6757" spans="1:4">
      <c r="A6757">
        <v>6755</v>
      </c>
      <c r="B6757">
        <v>18.506849315068493</v>
      </c>
      <c r="C6757" s="91">
        <v>2.7413129605442614E-2</v>
      </c>
      <c r="D6757">
        <v>0.6021006476488312</v>
      </c>
    </row>
    <row r="6758" spans="1:4">
      <c r="A6758">
        <v>6756</v>
      </c>
      <c r="B6758">
        <v>18.509589041095889</v>
      </c>
      <c r="C6758" s="91">
        <v>2.7412729478744107E-2</v>
      </c>
      <c r="D6758">
        <v>0.60205988784793896</v>
      </c>
    </row>
    <row r="6759" spans="1:4">
      <c r="A6759">
        <v>6757</v>
      </c>
      <c r="B6759">
        <v>18.512328767123286</v>
      </c>
      <c r="C6759" s="91">
        <v>2.74123293520456E-2</v>
      </c>
      <c r="D6759">
        <v>0.60201913212623381</v>
      </c>
    </row>
    <row r="6760" spans="1:4">
      <c r="A6760">
        <v>6758</v>
      </c>
      <c r="B6760">
        <v>18.515068493150686</v>
      </c>
      <c r="C6760" s="91">
        <v>2.7411929225347097E-2</v>
      </c>
      <c r="D6760">
        <v>0.60197838048326069</v>
      </c>
    </row>
    <row r="6761" spans="1:4">
      <c r="A6761">
        <v>6759</v>
      </c>
      <c r="B6761">
        <v>18.517808219178082</v>
      </c>
      <c r="C6761" s="91">
        <v>2.741152909864859E-2</v>
      </c>
      <c r="D6761">
        <v>0.60193763291856528</v>
      </c>
    </row>
    <row r="6762" spans="1:4">
      <c r="A6762">
        <v>6760</v>
      </c>
      <c r="B6762">
        <v>18.520547945205479</v>
      </c>
      <c r="C6762" s="91">
        <v>2.7411128971950086E-2</v>
      </c>
      <c r="D6762">
        <v>0.60189688943169251</v>
      </c>
    </row>
    <row r="6763" spans="1:4">
      <c r="A6763">
        <v>6761</v>
      </c>
      <c r="B6763">
        <v>18.523287671232875</v>
      </c>
      <c r="C6763" s="91">
        <v>2.7410728845251579E-2</v>
      </c>
      <c r="D6763">
        <v>0.60185615002218784</v>
      </c>
    </row>
    <row r="6764" spans="1:4">
      <c r="A6764">
        <v>6762</v>
      </c>
      <c r="B6764">
        <v>18.526027397260275</v>
      </c>
      <c r="C6764" s="91">
        <v>2.7410328718553076E-2</v>
      </c>
      <c r="D6764">
        <v>0.60181541468959665</v>
      </c>
    </row>
    <row r="6765" spans="1:4">
      <c r="A6765">
        <v>6763</v>
      </c>
      <c r="B6765">
        <v>18.528767123287672</v>
      </c>
      <c r="C6765" s="91">
        <v>2.7409928591854569E-2</v>
      </c>
      <c r="D6765">
        <v>0.60177468343346441</v>
      </c>
    </row>
    <row r="6766" spans="1:4">
      <c r="A6766">
        <v>6764</v>
      </c>
      <c r="B6766">
        <v>18.531506849315068</v>
      </c>
      <c r="C6766" s="91">
        <v>2.7409528465156062E-2</v>
      </c>
      <c r="D6766">
        <v>0.60173395625333659</v>
      </c>
    </row>
    <row r="6767" spans="1:4">
      <c r="A6767">
        <v>6765</v>
      </c>
      <c r="B6767">
        <v>18.534246575342465</v>
      </c>
      <c r="C6767" s="91">
        <v>2.7409128338457558E-2</v>
      </c>
      <c r="D6767">
        <v>0.60169323314875878</v>
      </c>
    </row>
    <row r="6768" spans="1:4">
      <c r="A6768">
        <v>6766</v>
      </c>
      <c r="B6768">
        <v>18.536986301369861</v>
      </c>
      <c r="C6768" s="91">
        <v>2.7408728211759052E-2</v>
      </c>
      <c r="D6768">
        <v>0.60165251411927656</v>
      </c>
    </row>
    <row r="6769" spans="1:4">
      <c r="A6769">
        <v>6767</v>
      </c>
      <c r="B6769">
        <v>18.539726027397261</v>
      </c>
      <c r="C6769" s="91">
        <v>2.7408328085060548E-2</v>
      </c>
      <c r="D6769">
        <v>0.60161179916443552</v>
      </c>
    </row>
    <row r="6770" spans="1:4">
      <c r="A6770">
        <v>6768</v>
      </c>
      <c r="B6770">
        <v>18.542465753424658</v>
      </c>
      <c r="C6770" s="91">
        <v>2.7407927958362041E-2</v>
      </c>
      <c r="D6770">
        <v>0.60157108828378159</v>
      </c>
    </row>
    <row r="6771" spans="1:4">
      <c r="A6771">
        <v>6769</v>
      </c>
      <c r="B6771">
        <v>18.545205479452054</v>
      </c>
      <c r="C6771" s="91">
        <v>2.7407527831663538E-2</v>
      </c>
      <c r="D6771">
        <v>0.60153038147686044</v>
      </c>
    </row>
    <row r="6772" spans="1:4">
      <c r="A6772">
        <v>6770</v>
      </c>
      <c r="B6772">
        <v>18.547945205479451</v>
      </c>
      <c r="C6772" s="91">
        <v>2.7407127704965031E-2</v>
      </c>
      <c r="D6772">
        <v>0.60148967874321801</v>
      </c>
    </row>
    <row r="6773" spans="1:4">
      <c r="A6773">
        <v>6771</v>
      </c>
      <c r="B6773">
        <v>18.550684931506851</v>
      </c>
      <c r="C6773" s="91">
        <v>2.7406727578266524E-2</v>
      </c>
      <c r="D6773">
        <v>0.60144898008240011</v>
      </c>
    </row>
    <row r="6774" spans="1:4">
      <c r="A6774">
        <v>6772</v>
      </c>
      <c r="B6774">
        <v>18.553424657534247</v>
      </c>
      <c r="C6774" s="91">
        <v>2.740632745156802E-2</v>
      </c>
      <c r="D6774">
        <v>0.60140828549395275</v>
      </c>
    </row>
    <row r="6775" spans="1:4">
      <c r="A6775">
        <v>6773</v>
      </c>
      <c r="B6775">
        <v>18.556164383561644</v>
      </c>
      <c r="C6775" s="91">
        <v>2.7405927324869513E-2</v>
      </c>
      <c r="D6775">
        <v>0.60136759497742187</v>
      </c>
    </row>
    <row r="6776" spans="1:4">
      <c r="A6776">
        <v>6774</v>
      </c>
      <c r="B6776">
        <v>18.55890410958904</v>
      </c>
      <c r="C6776" s="91">
        <v>2.740552719817101E-2</v>
      </c>
      <c r="D6776">
        <v>0.60132690853235371</v>
      </c>
    </row>
    <row r="6777" spans="1:4">
      <c r="A6777">
        <v>6775</v>
      </c>
      <c r="B6777">
        <v>18.561643835616437</v>
      </c>
      <c r="C6777" s="91">
        <v>2.7405127071472503E-2</v>
      </c>
      <c r="D6777">
        <v>0.6012862261582943</v>
      </c>
    </row>
    <row r="6778" spans="1:4">
      <c r="A6778">
        <v>6776</v>
      </c>
      <c r="B6778">
        <v>18.564383561643837</v>
      </c>
      <c r="C6778" s="91">
        <v>2.7404726944773999E-2</v>
      </c>
      <c r="D6778">
        <v>0.60124554785478979</v>
      </c>
    </row>
    <row r="6779" spans="1:4">
      <c r="A6779">
        <v>6777</v>
      </c>
      <c r="B6779">
        <v>18.567123287671233</v>
      </c>
      <c r="C6779" s="91">
        <v>2.7404326818075492E-2</v>
      </c>
      <c r="D6779">
        <v>0.60120487362138653</v>
      </c>
    </row>
    <row r="6780" spans="1:4">
      <c r="A6780">
        <v>6778</v>
      </c>
      <c r="B6780">
        <v>18.56986301369863</v>
      </c>
      <c r="C6780" s="91">
        <v>2.7403926691376986E-2</v>
      </c>
      <c r="D6780">
        <v>0.60116420345763089</v>
      </c>
    </row>
    <row r="6781" spans="1:4">
      <c r="A6781">
        <v>6779</v>
      </c>
      <c r="B6781">
        <v>18.572602739726026</v>
      </c>
      <c r="C6781" s="91">
        <v>2.7403526564678482E-2</v>
      </c>
      <c r="D6781">
        <v>0.601123537363069</v>
      </c>
    </row>
    <row r="6782" spans="1:4">
      <c r="A6782">
        <v>6780</v>
      </c>
      <c r="B6782">
        <v>18.575342465753426</v>
      </c>
      <c r="C6782" s="91">
        <v>2.7403126437979975E-2</v>
      </c>
      <c r="D6782">
        <v>0.60108287533724747</v>
      </c>
    </row>
    <row r="6783" spans="1:4">
      <c r="A6783">
        <v>6781</v>
      </c>
      <c r="B6783">
        <v>18.578082191780823</v>
      </c>
      <c r="C6783" s="91">
        <v>2.7402726311281472E-2</v>
      </c>
      <c r="D6783">
        <v>0.60104221737971264</v>
      </c>
    </row>
    <row r="6784" spans="1:4">
      <c r="A6784">
        <v>6782</v>
      </c>
      <c r="B6784">
        <v>18.580821917808219</v>
      </c>
      <c r="C6784" s="91">
        <v>2.7402326184582965E-2</v>
      </c>
      <c r="D6784">
        <v>0.60100156349001133</v>
      </c>
    </row>
    <row r="6785" spans="1:4">
      <c r="A6785">
        <v>6783</v>
      </c>
      <c r="B6785">
        <v>18.583561643835615</v>
      </c>
      <c r="C6785" s="91">
        <v>2.7401926057884458E-2</v>
      </c>
      <c r="D6785">
        <v>0.60096091366768989</v>
      </c>
    </row>
    <row r="6786" spans="1:4">
      <c r="A6786">
        <v>6784</v>
      </c>
      <c r="B6786">
        <v>18.586301369863012</v>
      </c>
      <c r="C6786" s="91">
        <v>2.7401525931185954E-2</v>
      </c>
      <c r="D6786">
        <v>0.60092026791229503</v>
      </c>
    </row>
    <row r="6787" spans="1:4">
      <c r="A6787">
        <v>6785</v>
      </c>
      <c r="B6787">
        <v>18.589041095890412</v>
      </c>
      <c r="C6787" s="91">
        <v>2.7401125804487447E-2</v>
      </c>
      <c r="D6787">
        <v>0.60087962622337343</v>
      </c>
    </row>
    <row r="6788" spans="1:4">
      <c r="A6788">
        <v>6786</v>
      </c>
      <c r="B6788">
        <v>18.591780821917808</v>
      </c>
      <c r="C6788" s="91">
        <v>2.7400725677788944E-2</v>
      </c>
      <c r="D6788">
        <v>0.60083898860047191</v>
      </c>
    </row>
    <row r="6789" spans="1:4">
      <c r="A6789">
        <v>6787</v>
      </c>
      <c r="B6789">
        <v>18.594520547945205</v>
      </c>
      <c r="C6789" s="91">
        <v>2.7400325551090437E-2</v>
      </c>
      <c r="D6789">
        <v>0.60079835504313728</v>
      </c>
    </row>
    <row r="6790" spans="1:4">
      <c r="A6790">
        <v>6788</v>
      </c>
      <c r="B6790">
        <v>18.597260273972601</v>
      </c>
      <c r="C6790" s="91">
        <v>2.7399925424391933E-2</v>
      </c>
      <c r="D6790">
        <v>0.60075772555091644</v>
      </c>
    </row>
    <row r="6791" spans="1:4">
      <c r="A6791">
        <v>6789</v>
      </c>
      <c r="B6791">
        <v>18.600000000000001</v>
      </c>
      <c r="C6791" s="91">
        <v>2.7399525297693426E-2</v>
      </c>
      <c r="D6791">
        <v>0.60071710012335633</v>
      </c>
    </row>
    <row r="6792" spans="1:4">
      <c r="A6792">
        <v>6790</v>
      </c>
      <c r="B6792">
        <v>18.602739726027398</v>
      </c>
      <c r="C6792" s="91">
        <v>2.7399125170994919E-2</v>
      </c>
      <c r="D6792">
        <v>0.60067647876000396</v>
      </c>
    </row>
    <row r="6793" spans="1:4">
      <c r="A6793">
        <v>6791</v>
      </c>
      <c r="B6793">
        <v>18.605479452054794</v>
      </c>
      <c r="C6793" s="91">
        <v>2.7398725044296416E-2</v>
      </c>
      <c r="D6793">
        <v>0.60063586146040626</v>
      </c>
    </row>
    <row r="6794" spans="1:4">
      <c r="A6794">
        <v>6792</v>
      </c>
      <c r="B6794">
        <v>18.608219178082191</v>
      </c>
      <c r="C6794" s="91">
        <v>2.7398324917597909E-2</v>
      </c>
      <c r="D6794">
        <v>0.60059524822411059</v>
      </c>
    </row>
    <row r="6795" spans="1:4">
      <c r="A6795">
        <v>6793</v>
      </c>
      <c r="B6795">
        <v>18.610958904109587</v>
      </c>
      <c r="C6795" s="91">
        <v>2.7397924790899406E-2</v>
      </c>
      <c r="D6795">
        <v>0.60055463905066386</v>
      </c>
    </row>
    <row r="6796" spans="1:4">
      <c r="A6796">
        <v>6794</v>
      </c>
      <c r="B6796">
        <v>18.613698630136987</v>
      </c>
      <c r="C6796" s="91">
        <v>2.7397524664200899E-2</v>
      </c>
      <c r="D6796">
        <v>0.60051403393961333</v>
      </c>
    </row>
    <row r="6797" spans="1:4">
      <c r="A6797">
        <v>6795</v>
      </c>
      <c r="B6797">
        <v>18.616438356164384</v>
      </c>
      <c r="C6797" s="91">
        <v>2.7397124537502395E-2</v>
      </c>
      <c r="D6797">
        <v>0.60047343289050659</v>
      </c>
    </row>
    <row r="6798" spans="1:4">
      <c r="A6798">
        <v>6796</v>
      </c>
      <c r="B6798">
        <v>18.61917808219178</v>
      </c>
      <c r="C6798" s="91">
        <v>2.7396724410803888E-2</v>
      </c>
      <c r="D6798">
        <v>0.60043283590289065</v>
      </c>
    </row>
    <row r="6799" spans="1:4">
      <c r="A6799">
        <v>6797</v>
      </c>
      <c r="B6799">
        <v>18.621917808219177</v>
      </c>
      <c r="C6799" s="91">
        <v>2.7396324284105381E-2</v>
      </c>
      <c r="D6799">
        <v>0.600392242976313</v>
      </c>
    </row>
    <row r="6800" spans="1:4">
      <c r="A6800">
        <v>6798</v>
      </c>
      <c r="B6800">
        <v>18.624657534246577</v>
      </c>
      <c r="C6800" s="91">
        <v>2.7395924157406878E-2</v>
      </c>
      <c r="D6800">
        <v>0.6003516541103211</v>
      </c>
    </row>
    <row r="6801" spans="1:4">
      <c r="A6801">
        <v>6799</v>
      </c>
      <c r="B6801">
        <v>18.627397260273973</v>
      </c>
      <c r="C6801" s="91">
        <v>2.7395524030708371E-2</v>
      </c>
      <c r="D6801">
        <v>0.60031106930446254</v>
      </c>
    </row>
    <row r="6802" spans="1:4">
      <c r="A6802">
        <v>6800</v>
      </c>
      <c r="B6802">
        <v>18.63013698630137</v>
      </c>
      <c r="C6802" s="91">
        <v>2.7395123904009867E-2</v>
      </c>
      <c r="D6802">
        <v>0.6002704885582848</v>
      </c>
    </row>
    <row r="6803" spans="1:4">
      <c r="A6803">
        <v>6801</v>
      </c>
      <c r="B6803">
        <v>18.632876712328766</v>
      </c>
      <c r="C6803" s="91">
        <v>2.739472377731136E-2</v>
      </c>
      <c r="D6803">
        <v>0.60022991187133568</v>
      </c>
    </row>
    <row r="6804" spans="1:4">
      <c r="A6804">
        <v>6802</v>
      </c>
      <c r="B6804">
        <v>18.635616438356163</v>
      </c>
      <c r="C6804" s="91">
        <v>2.7394323650612853E-2</v>
      </c>
      <c r="D6804">
        <v>0.60018933924316253</v>
      </c>
    </row>
    <row r="6805" spans="1:4">
      <c r="A6805">
        <v>6803</v>
      </c>
      <c r="B6805">
        <v>18.638356164383563</v>
      </c>
      <c r="C6805" s="91">
        <v>2.739392352391435E-2</v>
      </c>
      <c r="D6805">
        <v>0.6001487706733134</v>
      </c>
    </row>
    <row r="6806" spans="1:4">
      <c r="A6806">
        <v>6804</v>
      </c>
      <c r="B6806">
        <v>18.641095890410959</v>
      </c>
      <c r="C6806" s="91">
        <v>2.7393523397215843E-2</v>
      </c>
      <c r="D6806">
        <v>0.60010820616133587</v>
      </c>
    </row>
    <row r="6807" spans="1:4">
      <c r="A6807">
        <v>6805</v>
      </c>
      <c r="B6807">
        <v>18.643835616438356</v>
      </c>
      <c r="C6807" s="91">
        <v>2.739312327051734E-2</v>
      </c>
      <c r="D6807">
        <v>0.60006764570677795</v>
      </c>
    </row>
    <row r="6808" spans="1:4">
      <c r="A6808">
        <v>6806</v>
      </c>
      <c r="B6808">
        <v>18.646575342465752</v>
      </c>
      <c r="C6808" s="91">
        <v>2.7392723143818833E-2</v>
      </c>
      <c r="D6808">
        <v>0.60002708930918769</v>
      </c>
    </row>
    <row r="6809" spans="1:4">
      <c r="A6809">
        <v>6807</v>
      </c>
      <c r="B6809">
        <v>18.649315068493152</v>
      </c>
      <c r="C6809" s="91">
        <v>2.7392323017120329E-2</v>
      </c>
      <c r="D6809">
        <v>0.59998653696811266</v>
      </c>
    </row>
    <row r="6810" spans="1:4">
      <c r="A6810">
        <v>6808</v>
      </c>
      <c r="B6810">
        <v>18.652054794520549</v>
      </c>
      <c r="C6810" s="91">
        <v>2.7391922890421822E-2</v>
      </c>
      <c r="D6810">
        <v>0.59994598868310123</v>
      </c>
    </row>
    <row r="6811" spans="1:4">
      <c r="A6811">
        <v>6809</v>
      </c>
      <c r="B6811">
        <v>18.654794520547945</v>
      </c>
      <c r="C6811" s="91">
        <v>2.7391522763723315E-2</v>
      </c>
      <c r="D6811">
        <v>0.59990544445370131</v>
      </c>
    </row>
    <row r="6812" spans="1:4">
      <c r="A6812">
        <v>6810</v>
      </c>
      <c r="B6812">
        <v>18.657534246575342</v>
      </c>
      <c r="C6812" s="91">
        <v>2.7391122637024812E-2</v>
      </c>
      <c r="D6812">
        <v>0.59986490427946126</v>
      </c>
    </row>
    <row r="6813" spans="1:4">
      <c r="A6813">
        <v>6811</v>
      </c>
      <c r="B6813">
        <v>18.660273972602738</v>
      </c>
      <c r="C6813" s="91">
        <v>2.7390722510326305E-2</v>
      </c>
      <c r="D6813">
        <v>0.59982436815992901</v>
      </c>
    </row>
    <row r="6814" spans="1:4">
      <c r="A6814">
        <v>6812</v>
      </c>
      <c r="B6814">
        <v>18.663013698630138</v>
      </c>
      <c r="C6814" s="91">
        <v>2.7390322383627801E-2</v>
      </c>
      <c r="D6814">
        <v>0.59978383609465291</v>
      </c>
    </row>
    <row r="6815" spans="1:4">
      <c r="A6815">
        <v>6813</v>
      </c>
      <c r="B6815">
        <v>18.665753424657535</v>
      </c>
      <c r="C6815" s="91">
        <v>2.7389922256929294E-2</v>
      </c>
      <c r="D6815">
        <v>0.59974330808318144</v>
      </c>
    </row>
    <row r="6816" spans="1:4">
      <c r="A6816">
        <v>6814</v>
      </c>
      <c r="B6816">
        <v>18.668493150684931</v>
      </c>
      <c r="C6816" s="91">
        <v>2.7389522130230791E-2</v>
      </c>
      <c r="D6816">
        <v>0.59970278412506273</v>
      </c>
    </row>
    <row r="6817" spans="1:4">
      <c r="A6817">
        <v>6815</v>
      </c>
      <c r="B6817">
        <v>18.671232876712327</v>
      </c>
      <c r="C6817" s="91">
        <v>2.7389122003532284E-2</v>
      </c>
      <c r="D6817">
        <v>0.59966226421984525</v>
      </c>
    </row>
    <row r="6818" spans="1:4">
      <c r="A6818">
        <v>6816</v>
      </c>
      <c r="B6818">
        <v>18.673972602739727</v>
      </c>
      <c r="C6818" s="91">
        <v>2.7388721876833777E-2</v>
      </c>
      <c r="D6818">
        <v>0.5996217483670776</v>
      </c>
    </row>
    <row r="6819" spans="1:4">
      <c r="A6819">
        <v>6817</v>
      </c>
      <c r="B6819">
        <v>18.676712328767124</v>
      </c>
      <c r="C6819" s="91">
        <v>2.7388321750135274E-2</v>
      </c>
      <c r="D6819">
        <v>0.59958123656630846</v>
      </c>
    </row>
    <row r="6820" spans="1:4">
      <c r="A6820">
        <v>6818</v>
      </c>
      <c r="B6820">
        <v>18.67945205479452</v>
      </c>
      <c r="C6820" s="91">
        <v>2.7387921623436767E-2</v>
      </c>
      <c r="D6820">
        <v>0.59954072881708609</v>
      </c>
    </row>
    <row r="6821" spans="1:4">
      <c r="A6821">
        <v>6819</v>
      </c>
      <c r="B6821">
        <v>18.682191780821917</v>
      </c>
      <c r="C6821" s="91">
        <v>2.7387521496738263E-2</v>
      </c>
      <c r="D6821">
        <v>0.59950022511895928</v>
      </c>
    </row>
    <row r="6822" spans="1:4">
      <c r="A6822">
        <v>6820</v>
      </c>
      <c r="B6822">
        <v>18.684931506849313</v>
      </c>
      <c r="C6822" s="91">
        <v>2.7387121370039756E-2</v>
      </c>
      <c r="D6822">
        <v>0.59945972547147686</v>
      </c>
    </row>
    <row r="6823" spans="1:4">
      <c r="A6823">
        <v>6821</v>
      </c>
      <c r="B6823">
        <v>18.687671232876713</v>
      </c>
      <c r="C6823" s="91">
        <v>2.7386721243341253E-2</v>
      </c>
      <c r="D6823">
        <v>0.59941922987418739</v>
      </c>
    </row>
    <row r="6824" spans="1:4">
      <c r="A6824">
        <v>6822</v>
      </c>
      <c r="B6824">
        <v>18.69041095890411</v>
      </c>
      <c r="C6824" s="91">
        <v>2.7386321116642746E-2</v>
      </c>
      <c r="D6824">
        <v>0.59937873832664001</v>
      </c>
    </row>
    <row r="6825" spans="1:4">
      <c r="A6825">
        <v>6823</v>
      </c>
      <c r="B6825">
        <v>18.693150684931506</v>
      </c>
      <c r="C6825" s="91">
        <v>2.7385920989944239E-2</v>
      </c>
      <c r="D6825">
        <v>0.59933825082838332</v>
      </c>
    </row>
    <row r="6826" spans="1:4">
      <c r="A6826">
        <v>6824</v>
      </c>
      <c r="B6826">
        <v>18.695890410958903</v>
      </c>
      <c r="C6826" s="91">
        <v>2.7385520863245735E-2</v>
      </c>
      <c r="D6826">
        <v>0.59929776737896645</v>
      </c>
    </row>
    <row r="6827" spans="1:4">
      <c r="A6827">
        <v>6825</v>
      </c>
      <c r="B6827">
        <v>18.698630136986303</v>
      </c>
      <c r="C6827" s="91">
        <v>2.7385120736547228E-2</v>
      </c>
      <c r="D6827">
        <v>0.5992572879779382</v>
      </c>
    </row>
    <row r="6828" spans="1:4">
      <c r="A6828">
        <v>6826</v>
      </c>
      <c r="B6828">
        <v>18.701369863013699</v>
      </c>
      <c r="C6828" s="91">
        <v>2.7384720609848725E-2</v>
      </c>
      <c r="D6828">
        <v>0.59921681262484783</v>
      </c>
    </row>
    <row r="6829" spans="1:4">
      <c r="A6829">
        <v>6827</v>
      </c>
      <c r="B6829">
        <v>18.704109589041096</v>
      </c>
      <c r="C6829" s="91">
        <v>2.7384320483150218E-2</v>
      </c>
      <c r="D6829">
        <v>0.59917634131924435</v>
      </c>
    </row>
    <row r="6830" spans="1:4">
      <c r="A6830">
        <v>6828</v>
      </c>
      <c r="B6830">
        <v>18.706849315068492</v>
      </c>
      <c r="C6830" s="91">
        <v>2.7383920356451714E-2</v>
      </c>
      <c r="D6830">
        <v>0.59913587406067703</v>
      </c>
    </row>
    <row r="6831" spans="1:4">
      <c r="A6831">
        <v>6829</v>
      </c>
      <c r="B6831">
        <v>18.709589041095889</v>
      </c>
      <c r="C6831" s="91">
        <v>2.7383520229753208E-2</v>
      </c>
      <c r="D6831">
        <v>0.599095410848695</v>
      </c>
    </row>
    <row r="6832" spans="1:4">
      <c r="A6832">
        <v>6830</v>
      </c>
      <c r="B6832">
        <v>18.712328767123289</v>
      </c>
      <c r="C6832" s="91">
        <v>2.7383120103054701E-2</v>
      </c>
      <c r="D6832">
        <v>0.5990549516828475</v>
      </c>
    </row>
    <row r="6833" spans="1:4">
      <c r="A6833">
        <v>6831</v>
      </c>
      <c r="B6833">
        <v>18.715068493150685</v>
      </c>
      <c r="C6833" s="91">
        <v>2.7382719976356197E-2</v>
      </c>
      <c r="D6833">
        <v>0.59901449656268391</v>
      </c>
    </row>
    <row r="6834" spans="1:4">
      <c r="A6834">
        <v>6832</v>
      </c>
      <c r="B6834">
        <v>18.717808219178082</v>
      </c>
      <c r="C6834" s="91">
        <v>2.738231984965769E-2</v>
      </c>
      <c r="D6834">
        <v>0.59897404548775379</v>
      </c>
    </row>
    <row r="6835" spans="1:4">
      <c r="A6835">
        <v>6833</v>
      </c>
      <c r="B6835">
        <v>18.720547945205478</v>
      </c>
      <c r="C6835" s="91">
        <v>2.7381919722959187E-2</v>
      </c>
      <c r="D6835">
        <v>0.59893359845760652</v>
      </c>
    </row>
    <row r="6836" spans="1:4">
      <c r="A6836">
        <v>6834</v>
      </c>
      <c r="B6836">
        <v>18.723287671232878</v>
      </c>
      <c r="C6836" s="91">
        <v>2.738151959626068E-2</v>
      </c>
      <c r="D6836">
        <v>0.59889315547179145</v>
      </c>
    </row>
    <row r="6837" spans="1:4">
      <c r="A6837">
        <v>6835</v>
      </c>
      <c r="B6837">
        <v>18.726027397260275</v>
      </c>
      <c r="C6837" s="91">
        <v>2.7381119469562176E-2</v>
      </c>
      <c r="D6837">
        <v>0.59885271652985828</v>
      </c>
    </row>
    <row r="6838" spans="1:4">
      <c r="A6838">
        <v>6836</v>
      </c>
      <c r="B6838">
        <v>18.728767123287671</v>
      </c>
      <c r="C6838" s="91">
        <v>2.7380719342863669E-2</v>
      </c>
      <c r="D6838">
        <v>0.59881228163135669</v>
      </c>
    </row>
    <row r="6839" spans="1:4">
      <c r="A6839">
        <v>6837</v>
      </c>
      <c r="B6839">
        <v>18.731506849315068</v>
      </c>
      <c r="C6839" s="91">
        <v>2.7380319216165162E-2</v>
      </c>
      <c r="D6839">
        <v>0.59877185077583639</v>
      </c>
    </row>
    <row r="6840" spans="1:4">
      <c r="A6840">
        <v>6838</v>
      </c>
      <c r="B6840">
        <v>18.734246575342464</v>
      </c>
      <c r="C6840" s="91">
        <v>2.7379919089466659E-2</v>
      </c>
      <c r="D6840">
        <v>0.59873142396284695</v>
      </c>
    </row>
    <row r="6841" spans="1:4">
      <c r="A6841">
        <v>6839</v>
      </c>
      <c r="B6841">
        <v>18.736986301369864</v>
      </c>
      <c r="C6841" s="91">
        <v>2.7379518962768152E-2</v>
      </c>
      <c r="D6841">
        <v>0.59869100119193819</v>
      </c>
    </row>
    <row r="6842" spans="1:4">
      <c r="A6842">
        <v>6840</v>
      </c>
      <c r="B6842">
        <v>18.739726027397261</v>
      </c>
      <c r="C6842" s="91">
        <v>2.7379118836069648E-2</v>
      </c>
      <c r="D6842">
        <v>0.59865058246266012</v>
      </c>
    </row>
    <row r="6843" spans="1:4">
      <c r="A6843">
        <v>6841</v>
      </c>
      <c r="B6843">
        <v>18.742465753424657</v>
      </c>
      <c r="C6843" s="91">
        <v>2.7378718709371141E-2</v>
      </c>
      <c r="D6843">
        <v>0.59861016777456266</v>
      </c>
    </row>
    <row r="6844" spans="1:4">
      <c r="A6844">
        <v>6842</v>
      </c>
      <c r="B6844">
        <v>18.745205479452054</v>
      </c>
      <c r="C6844" s="91">
        <v>2.7378318582672638E-2</v>
      </c>
      <c r="D6844">
        <v>0.59856975712719551</v>
      </c>
    </row>
    <row r="6845" spans="1:4">
      <c r="A6845">
        <v>6843</v>
      </c>
      <c r="B6845">
        <v>18.747945205479454</v>
      </c>
      <c r="C6845" s="91">
        <v>2.7377918455974131E-2</v>
      </c>
      <c r="D6845">
        <v>0.59852935052010903</v>
      </c>
    </row>
    <row r="6846" spans="1:4">
      <c r="A6846">
        <v>6844</v>
      </c>
      <c r="B6846">
        <v>18.75068493150685</v>
      </c>
      <c r="C6846" s="91">
        <v>2.7377518329275624E-2</v>
      </c>
      <c r="D6846">
        <v>0.59848894795285312</v>
      </c>
    </row>
    <row r="6847" spans="1:4">
      <c r="A6847">
        <v>6845</v>
      </c>
      <c r="B6847">
        <v>18.753424657534246</v>
      </c>
      <c r="C6847" s="91">
        <v>2.7377118202577121E-2</v>
      </c>
      <c r="D6847">
        <v>0.59844854942497794</v>
      </c>
    </row>
    <row r="6848" spans="1:4">
      <c r="A6848">
        <v>6846</v>
      </c>
      <c r="B6848">
        <v>18.756164383561643</v>
      </c>
      <c r="C6848" s="91">
        <v>2.7376718075878614E-2</v>
      </c>
      <c r="D6848">
        <v>0.59840815493603372</v>
      </c>
    </row>
    <row r="6849" spans="1:4">
      <c r="A6849">
        <v>6847</v>
      </c>
      <c r="B6849">
        <v>18.758904109589039</v>
      </c>
      <c r="C6849" s="91">
        <v>2.737631794918011E-2</v>
      </c>
      <c r="D6849">
        <v>0.59836776448557072</v>
      </c>
    </row>
    <row r="6850" spans="1:4">
      <c r="A6850">
        <v>6848</v>
      </c>
      <c r="B6850">
        <v>18.761643835616439</v>
      </c>
      <c r="C6850" s="91">
        <v>2.7375917822481603E-2</v>
      </c>
      <c r="D6850">
        <v>0.59832737807313918</v>
      </c>
    </row>
    <row r="6851" spans="1:4">
      <c r="A6851">
        <v>6849</v>
      </c>
      <c r="B6851">
        <v>18.764383561643836</v>
      </c>
      <c r="C6851" s="91">
        <v>2.7375517695783096E-2</v>
      </c>
      <c r="D6851">
        <v>0.59828699569828958</v>
      </c>
    </row>
    <row r="6852" spans="1:4">
      <c r="A6852">
        <v>6850</v>
      </c>
      <c r="B6852">
        <v>18.767123287671232</v>
      </c>
      <c r="C6852" s="91">
        <v>2.7375117569084593E-2</v>
      </c>
      <c r="D6852">
        <v>0.59824661736057227</v>
      </c>
    </row>
    <row r="6853" spans="1:4">
      <c r="A6853">
        <v>6851</v>
      </c>
      <c r="B6853">
        <v>18.769863013698629</v>
      </c>
      <c r="C6853" s="91">
        <v>2.7374717442386086E-2</v>
      </c>
      <c r="D6853">
        <v>0.59820624305953785</v>
      </c>
    </row>
    <row r="6854" spans="1:4">
      <c r="A6854">
        <v>6852</v>
      </c>
      <c r="B6854">
        <v>18.772602739726029</v>
      </c>
      <c r="C6854" s="91">
        <v>2.7374317315687582E-2</v>
      </c>
      <c r="D6854">
        <v>0.59816587279473654</v>
      </c>
    </row>
    <row r="6855" spans="1:4">
      <c r="A6855">
        <v>6853</v>
      </c>
      <c r="B6855">
        <v>18.775342465753425</v>
      </c>
      <c r="C6855" s="91">
        <v>2.7373917188989075E-2</v>
      </c>
      <c r="D6855">
        <v>0.59812550656571939</v>
      </c>
    </row>
    <row r="6856" spans="1:4">
      <c r="A6856">
        <v>6854</v>
      </c>
      <c r="B6856">
        <v>18.778082191780822</v>
      </c>
      <c r="C6856" s="91">
        <v>2.7373517062290572E-2</v>
      </c>
      <c r="D6856">
        <v>0.59808514437203664</v>
      </c>
    </row>
    <row r="6857" spans="1:4">
      <c r="A6857">
        <v>6855</v>
      </c>
      <c r="B6857">
        <v>18.780821917808218</v>
      </c>
      <c r="C6857" s="91">
        <v>2.7373116935592065E-2</v>
      </c>
      <c r="D6857">
        <v>0.59804478621323942</v>
      </c>
    </row>
    <row r="6858" spans="1:4">
      <c r="A6858">
        <v>6856</v>
      </c>
      <c r="B6858">
        <v>18.783561643835615</v>
      </c>
      <c r="C6858" s="91">
        <v>2.7372716808893558E-2</v>
      </c>
      <c r="D6858">
        <v>0.5980044320888781</v>
      </c>
    </row>
    <row r="6859" spans="1:4">
      <c r="A6859">
        <v>6857</v>
      </c>
      <c r="B6859">
        <v>18.786301369863015</v>
      </c>
      <c r="C6859" s="91">
        <v>2.7372316682195055E-2</v>
      </c>
      <c r="D6859">
        <v>0.59796408199850359</v>
      </c>
    </row>
    <row r="6860" spans="1:4">
      <c r="A6860">
        <v>6858</v>
      </c>
      <c r="B6860">
        <v>18.789041095890411</v>
      </c>
      <c r="C6860" s="91">
        <v>2.7371916555496548E-2</v>
      </c>
      <c r="D6860">
        <v>0.59792373594166703</v>
      </c>
    </row>
    <row r="6861" spans="1:4">
      <c r="A6861">
        <v>6859</v>
      </c>
      <c r="B6861">
        <v>18.791780821917808</v>
      </c>
      <c r="C6861" s="91">
        <v>2.7371516428798044E-2</v>
      </c>
      <c r="D6861">
        <v>0.59788339391791911</v>
      </c>
    </row>
    <row r="6862" spans="1:4">
      <c r="A6862">
        <v>6860</v>
      </c>
      <c r="B6862">
        <v>18.794520547945204</v>
      </c>
      <c r="C6862" s="91">
        <v>2.7371116302099537E-2</v>
      </c>
      <c r="D6862">
        <v>0.59784305592681097</v>
      </c>
    </row>
    <row r="6863" spans="1:4">
      <c r="A6863">
        <v>6861</v>
      </c>
      <c r="B6863">
        <v>18.797260273972604</v>
      </c>
      <c r="C6863" s="91">
        <v>2.7370716175401034E-2</v>
      </c>
      <c r="D6863">
        <v>0.59780272196789341</v>
      </c>
    </row>
    <row r="6864" spans="1:4">
      <c r="A6864">
        <v>6862</v>
      </c>
      <c r="B6864">
        <v>18.8</v>
      </c>
      <c r="C6864" s="91">
        <v>2.7370316048702527E-2</v>
      </c>
      <c r="D6864">
        <v>0.59776239204071779</v>
      </c>
    </row>
    <row r="6865" spans="1:4">
      <c r="A6865">
        <v>6863</v>
      </c>
      <c r="B6865">
        <v>18.802739726027397</v>
      </c>
      <c r="C6865" s="91">
        <v>2.736991592200402E-2</v>
      </c>
      <c r="D6865">
        <v>0.59772206614483536</v>
      </c>
    </row>
    <row r="6866" spans="1:4">
      <c r="A6866">
        <v>6864</v>
      </c>
      <c r="B6866">
        <v>18.805479452054794</v>
      </c>
      <c r="C6866" s="91">
        <v>2.7369515795305516E-2</v>
      </c>
      <c r="D6866">
        <v>0.59768174427979703</v>
      </c>
    </row>
    <row r="6867" spans="1:4">
      <c r="A6867">
        <v>6865</v>
      </c>
      <c r="B6867">
        <v>18.80821917808219</v>
      </c>
      <c r="C6867" s="91">
        <v>2.7369115668607009E-2</v>
      </c>
      <c r="D6867">
        <v>0.59764142644515428</v>
      </c>
    </row>
    <row r="6868" spans="1:4">
      <c r="A6868">
        <v>6866</v>
      </c>
      <c r="B6868">
        <v>18.81095890410959</v>
      </c>
      <c r="C6868" s="91">
        <v>2.7368715541908506E-2</v>
      </c>
      <c r="D6868">
        <v>0.59760111264045823</v>
      </c>
    </row>
    <row r="6869" spans="1:4">
      <c r="A6869">
        <v>6867</v>
      </c>
      <c r="B6869">
        <v>18.813698630136987</v>
      </c>
      <c r="C6869" s="91">
        <v>2.7368315415209999E-2</v>
      </c>
      <c r="D6869">
        <v>0.59756080286526059</v>
      </c>
    </row>
    <row r="6870" spans="1:4">
      <c r="A6870">
        <v>6868</v>
      </c>
      <c r="B6870">
        <v>18.816438356164383</v>
      </c>
      <c r="C6870" s="91">
        <v>2.7367915288511496E-2</v>
      </c>
      <c r="D6870">
        <v>0.5975204971191127</v>
      </c>
    </row>
    <row r="6871" spans="1:4">
      <c r="A6871">
        <v>6869</v>
      </c>
      <c r="B6871">
        <v>18.81917808219178</v>
      </c>
      <c r="C6871" s="91">
        <v>2.7367515161812989E-2</v>
      </c>
      <c r="D6871">
        <v>0.59748019540156594</v>
      </c>
    </row>
    <row r="6872" spans="1:4">
      <c r="A6872">
        <v>6870</v>
      </c>
      <c r="B6872">
        <v>18.82191780821918</v>
      </c>
      <c r="C6872" s="91">
        <v>2.7367115035114482E-2</v>
      </c>
      <c r="D6872">
        <v>0.59743989771217199</v>
      </c>
    </row>
    <row r="6873" spans="1:4">
      <c r="A6873">
        <v>6871</v>
      </c>
      <c r="B6873">
        <v>18.824657534246576</v>
      </c>
      <c r="C6873" s="91">
        <v>2.7366714908415978E-2</v>
      </c>
      <c r="D6873">
        <v>0.59739960405048254</v>
      </c>
    </row>
    <row r="6874" spans="1:4">
      <c r="A6874">
        <v>6872</v>
      </c>
      <c r="B6874">
        <v>18.827397260273973</v>
      </c>
      <c r="C6874" s="91">
        <v>2.7366314781717471E-2</v>
      </c>
      <c r="D6874">
        <v>0.59735931441604895</v>
      </c>
    </row>
    <row r="6875" spans="1:4">
      <c r="A6875">
        <v>6873</v>
      </c>
      <c r="B6875">
        <v>18.830136986301369</v>
      </c>
      <c r="C6875" s="91">
        <v>2.7365914655018968E-2</v>
      </c>
      <c r="D6875">
        <v>0.59731902880842336</v>
      </c>
    </row>
    <row r="6876" spans="1:4">
      <c r="A6876">
        <v>6874</v>
      </c>
      <c r="B6876">
        <v>18.832876712328765</v>
      </c>
      <c r="C6876" s="91">
        <v>2.7365514528320461E-2</v>
      </c>
      <c r="D6876">
        <v>0.59727874722715724</v>
      </c>
    </row>
    <row r="6877" spans="1:4">
      <c r="A6877">
        <v>6875</v>
      </c>
      <c r="B6877">
        <v>18.835616438356166</v>
      </c>
      <c r="C6877" s="91">
        <v>2.7365114401621954E-2</v>
      </c>
      <c r="D6877">
        <v>0.59723846967180261</v>
      </c>
    </row>
    <row r="6878" spans="1:4">
      <c r="A6878">
        <v>6876</v>
      </c>
      <c r="B6878">
        <v>18.838356164383562</v>
      </c>
      <c r="C6878" s="91">
        <v>2.736471427492345E-2</v>
      </c>
      <c r="D6878">
        <v>0.59719819614191127</v>
      </c>
    </row>
    <row r="6879" spans="1:4">
      <c r="A6879">
        <v>6877</v>
      </c>
      <c r="B6879">
        <v>18.841095890410958</v>
      </c>
      <c r="C6879" s="91">
        <v>2.7364314148224943E-2</v>
      </c>
      <c r="D6879">
        <v>0.59715792663703537</v>
      </c>
    </row>
    <row r="6880" spans="1:4">
      <c r="A6880">
        <v>6878</v>
      </c>
      <c r="B6880">
        <v>18.843835616438355</v>
      </c>
      <c r="C6880" s="91">
        <v>2.736391402152644E-2</v>
      </c>
      <c r="D6880">
        <v>0.59711766115672671</v>
      </c>
    </row>
    <row r="6881" spans="1:4">
      <c r="A6881">
        <v>6879</v>
      </c>
      <c r="B6881">
        <v>18.846575342465755</v>
      </c>
      <c r="C6881" s="91">
        <v>2.7363513894827933E-2</v>
      </c>
      <c r="D6881">
        <v>0.59707739970053741</v>
      </c>
    </row>
    <row r="6882" spans="1:4">
      <c r="A6882">
        <v>6880</v>
      </c>
      <c r="B6882">
        <v>18.849315068493151</v>
      </c>
      <c r="C6882" s="91">
        <v>2.736311376812943E-2</v>
      </c>
      <c r="D6882">
        <v>0.59703714226801963</v>
      </c>
    </row>
    <row r="6883" spans="1:4">
      <c r="A6883">
        <v>6881</v>
      </c>
      <c r="B6883">
        <v>18.852054794520548</v>
      </c>
      <c r="C6883" s="91">
        <v>2.7362713641430923E-2</v>
      </c>
      <c r="D6883">
        <v>0.5969968888587257</v>
      </c>
    </row>
    <row r="6884" spans="1:4">
      <c r="A6884">
        <v>6882</v>
      </c>
      <c r="B6884">
        <v>18.854794520547944</v>
      </c>
      <c r="C6884" s="91">
        <v>2.7362313514732416E-2</v>
      </c>
      <c r="D6884">
        <v>0.59695663947220767</v>
      </c>
    </row>
    <row r="6885" spans="1:4">
      <c r="A6885">
        <v>6883</v>
      </c>
      <c r="B6885">
        <v>18.857534246575341</v>
      </c>
      <c r="C6885" s="91">
        <v>2.7361913388033912E-2</v>
      </c>
      <c r="D6885">
        <v>0.59691639410801778</v>
      </c>
    </row>
    <row r="6886" spans="1:4">
      <c r="A6886">
        <v>6884</v>
      </c>
      <c r="B6886">
        <v>18.860273972602741</v>
      </c>
      <c r="C6886" s="91">
        <v>2.7361513261335405E-2</v>
      </c>
      <c r="D6886">
        <v>0.5968761527657086</v>
      </c>
    </row>
    <row r="6887" spans="1:4">
      <c r="A6887">
        <v>6885</v>
      </c>
      <c r="B6887">
        <v>18.863013698630137</v>
      </c>
      <c r="C6887" s="91">
        <v>2.7361113134636902E-2</v>
      </c>
      <c r="D6887">
        <v>0.59683591544483239</v>
      </c>
    </row>
    <row r="6888" spans="1:4">
      <c r="A6888">
        <v>6886</v>
      </c>
      <c r="B6888">
        <v>18.865753424657534</v>
      </c>
      <c r="C6888" s="91">
        <v>2.7360713007938395E-2</v>
      </c>
      <c r="D6888">
        <v>0.59679568214494172</v>
      </c>
    </row>
    <row r="6889" spans="1:4">
      <c r="A6889">
        <v>6887</v>
      </c>
      <c r="B6889">
        <v>18.86849315068493</v>
      </c>
      <c r="C6889" s="91">
        <v>2.7360312881239891E-2</v>
      </c>
      <c r="D6889">
        <v>0.59675545286558895</v>
      </c>
    </row>
    <row r="6890" spans="1:4">
      <c r="A6890">
        <v>6888</v>
      </c>
      <c r="B6890">
        <v>18.87123287671233</v>
      </c>
      <c r="C6890" s="91">
        <v>2.7359912754541384E-2</v>
      </c>
      <c r="D6890">
        <v>0.59671522760632689</v>
      </c>
    </row>
    <row r="6891" spans="1:4">
      <c r="A6891">
        <v>6889</v>
      </c>
      <c r="B6891">
        <v>18.873972602739727</v>
      </c>
      <c r="C6891" s="91">
        <v>2.7359512627842877E-2</v>
      </c>
      <c r="D6891">
        <v>0.59667500636670812</v>
      </c>
    </row>
    <row r="6892" spans="1:4">
      <c r="A6892">
        <v>6890</v>
      </c>
      <c r="B6892">
        <v>18.876712328767123</v>
      </c>
      <c r="C6892" s="91">
        <v>2.7359112501144374E-2</v>
      </c>
      <c r="D6892">
        <v>0.5966347891462852</v>
      </c>
    </row>
    <row r="6893" spans="1:4">
      <c r="A6893">
        <v>6891</v>
      </c>
      <c r="B6893">
        <v>18.87945205479452</v>
      </c>
      <c r="C6893" s="91">
        <v>2.7358712374445867E-2</v>
      </c>
      <c r="D6893">
        <v>0.59659457594461107</v>
      </c>
    </row>
    <row r="6894" spans="1:4">
      <c r="A6894">
        <v>6892</v>
      </c>
      <c r="B6894">
        <v>18.882191780821916</v>
      </c>
      <c r="C6894" s="91">
        <v>2.7358312247747364E-2</v>
      </c>
      <c r="D6894">
        <v>0.5965543667612383</v>
      </c>
    </row>
    <row r="6895" spans="1:4">
      <c r="A6895">
        <v>6893</v>
      </c>
      <c r="B6895">
        <v>18.884931506849316</v>
      </c>
      <c r="C6895" s="91">
        <v>2.7357912121048857E-2</v>
      </c>
      <c r="D6895">
        <v>0.59651416159572002</v>
      </c>
    </row>
    <row r="6896" spans="1:4">
      <c r="A6896">
        <v>6894</v>
      </c>
      <c r="B6896">
        <v>18.887671232876713</v>
      </c>
      <c r="C6896" s="91">
        <v>2.7357511994350353E-2</v>
      </c>
      <c r="D6896">
        <v>0.59647396044760892</v>
      </c>
    </row>
    <row r="6897" spans="1:4">
      <c r="A6897">
        <v>6895</v>
      </c>
      <c r="B6897">
        <v>18.890410958904109</v>
      </c>
      <c r="C6897" s="91">
        <v>2.7357111867651846E-2</v>
      </c>
      <c r="D6897">
        <v>0.59643376331645825</v>
      </c>
    </row>
    <row r="6898" spans="1:4">
      <c r="A6898">
        <v>6896</v>
      </c>
      <c r="B6898">
        <v>18.893150684931506</v>
      </c>
      <c r="C6898" s="91">
        <v>2.7356711740953339E-2</v>
      </c>
      <c r="D6898">
        <v>0.59639357020182082</v>
      </c>
    </row>
    <row r="6899" spans="1:4">
      <c r="A6899">
        <v>6897</v>
      </c>
      <c r="B6899">
        <v>18.895890410958906</v>
      </c>
      <c r="C6899" s="91">
        <v>2.7356311614254836E-2</v>
      </c>
      <c r="D6899">
        <v>0.59635338110324965</v>
      </c>
    </row>
    <row r="6900" spans="1:4">
      <c r="A6900">
        <v>6898</v>
      </c>
      <c r="B6900">
        <v>18.898630136986302</v>
      </c>
      <c r="C6900" s="91">
        <v>2.7355911487556329E-2</v>
      </c>
      <c r="D6900">
        <v>0.5963131960202982</v>
      </c>
    </row>
    <row r="6901" spans="1:4">
      <c r="A6901">
        <v>6899</v>
      </c>
      <c r="B6901">
        <v>18.901369863013699</v>
      </c>
      <c r="C6901" s="91">
        <v>2.7355511360857825E-2</v>
      </c>
      <c r="D6901">
        <v>0.59627301495251939</v>
      </c>
    </row>
    <row r="6902" spans="1:4">
      <c r="A6902">
        <v>6900</v>
      </c>
      <c r="B6902">
        <v>18.904109589041095</v>
      </c>
      <c r="C6902" s="91">
        <v>2.7355111234159318E-2</v>
      </c>
      <c r="D6902">
        <v>0.59623283789946657</v>
      </c>
    </row>
    <row r="6903" spans="1:4">
      <c r="A6903">
        <v>6901</v>
      </c>
      <c r="B6903">
        <v>18.906849315068492</v>
      </c>
      <c r="C6903" s="91">
        <v>2.7354711107460815E-2</v>
      </c>
      <c r="D6903">
        <v>0.59619266486069322</v>
      </c>
    </row>
    <row r="6904" spans="1:4">
      <c r="A6904">
        <v>6902</v>
      </c>
      <c r="B6904">
        <v>18.909589041095892</v>
      </c>
      <c r="C6904" s="91">
        <v>2.7354310980762308E-2</v>
      </c>
      <c r="D6904">
        <v>0.59615249583575247</v>
      </c>
    </row>
    <row r="6905" spans="1:4">
      <c r="A6905">
        <v>6903</v>
      </c>
      <c r="B6905">
        <v>18.912328767123288</v>
      </c>
      <c r="C6905" s="91">
        <v>2.7353910854063801E-2</v>
      </c>
      <c r="D6905">
        <v>0.5961123308241979</v>
      </c>
    </row>
    <row r="6906" spans="1:4">
      <c r="A6906">
        <v>6904</v>
      </c>
      <c r="B6906">
        <v>18.915068493150685</v>
      </c>
      <c r="C6906" s="91">
        <v>2.7353510727365297E-2</v>
      </c>
      <c r="D6906">
        <v>0.59607216982558286</v>
      </c>
    </row>
    <row r="6907" spans="1:4">
      <c r="A6907">
        <v>6905</v>
      </c>
      <c r="B6907">
        <v>18.917808219178081</v>
      </c>
      <c r="C6907" s="91">
        <v>2.7353110600666791E-2</v>
      </c>
      <c r="D6907">
        <v>0.59603201283946106</v>
      </c>
    </row>
    <row r="6908" spans="1:4">
      <c r="A6908">
        <v>6906</v>
      </c>
      <c r="B6908">
        <v>18.920547945205481</v>
      </c>
      <c r="C6908" s="91">
        <v>2.7352710473968287E-2</v>
      </c>
      <c r="D6908">
        <v>0.59599185986538594</v>
      </c>
    </row>
    <row r="6909" spans="1:4">
      <c r="A6909">
        <v>6907</v>
      </c>
      <c r="B6909">
        <v>18.923287671232877</v>
      </c>
      <c r="C6909" s="91">
        <v>2.735231034726978E-2</v>
      </c>
      <c r="D6909">
        <v>0.59595171090291132</v>
      </c>
    </row>
    <row r="6910" spans="1:4">
      <c r="A6910">
        <v>6908</v>
      </c>
      <c r="B6910">
        <v>18.926027397260274</v>
      </c>
      <c r="C6910" s="91">
        <v>2.7351910220571277E-2</v>
      </c>
      <c r="D6910">
        <v>0.59591156595159089</v>
      </c>
    </row>
    <row r="6911" spans="1:4">
      <c r="A6911">
        <v>6909</v>
      </c>
      <c r="B6911">
        <v>18.92876712328767</v>
      </c>
      <c r="C6911" s="91">
        <v>2.735151009387277E-2</v>
      </c>
      <c r="D6911">
        <v>0.59587142501097834</v>
      </c>
    </row>
    <row r="6912" spans="1:4">
      <c r="A6912">
        <v>6910</v>
      </c>
      <c r="B6912">
        <v>18.931506849315067</v>
      </c>
      <c r="C6912" s="91">
        <v>2.7351109967174263E-2</v>
      </c>
      <c r="D6912">
        <v>0.59583128808062757</v>
      </c>
    </row>
    <row r="6913" spans="1:4">
      <c r="A6913">
        <v>6911</v>
      </c>
      <c r="B6913">
        <v>18.934246575342467</v>
      </c>
      <c r="C6913" s="91">
        <v>2.7350709840475759E-2</v>
      </c>
      <c r="D6913">
        <v>0.59579115516009218</v>
      </c>
    </row>
    <row r="6914" spans="1:4">
      <c r="A6914">
        <v>6912</v>
      </c>
      <c r="B6914">
        <v>18.936986301369863</v>
      </c>
      <c r="C6914" s="91">
        <v>2.7350309713777252E-2</v>
      </c>
      <c r="D6914">
        <v>0.59575102624892662</v>
      </c>
    </row>
    <row r="6915" spans="1:4">
      <c r="A6915">
        <v>6913</v>
      </c>
      <c r="B6915">
        <v>18.93972602739726</v>
      </c>
      <c r="C6915" s="91">
        <v>2.7349909587078749E-2</v>
      </c>
      <c r="D6915">
        <v>0.59571090134668447</v>
      </c>
    </row>
    <row r="6916" spans="1:4">
      <c r="A6916">
        <v>6914</v>
      </c>
      <c r="B6916">
        <v>18.942465753424656</v>
      </c>
      <c r="C6916" s="91">
        <v>2.7349509460380242E-2</v>
      </c>
      <c r="D6916">
        <v>0.59567078045291999</v>
      </c>
    </row>
    <row r="6917" spans="1:4">
      <c r="A6917">
        <v>6915</v>
      </c>
      <c r="B6917">
        <v>18.945205479452056</v>
      </c>
      <c r="C6917" s="91">
        <v>2.7349109333681735E-2</v>
      </c>
      <c r="D6917">
        <v>0.59563066356718719</v>
      </c>
    </row>
    <row r="6918" spans="1:4">
      <c r="A6918">
        <v>6916</v>
      </c>
      <c r="B6918">
        <v>18.947945205479453</v>
      </c>
      <c r="C6918" s="91">
        <v>2.7348709206983231E-2</v>
      </c>
      <c r="D6918">
        <v>0.59559055068904021</v>
      </c>
    </row>
    <row r="6919" spans="1:4">
      <c r="A6919">
        <v>6917</v>
      </c>
      <c r="B6919">
        <v>18.950684931506849</v>
      </c>
      <c r="C6919" s="91">
        <v>2.7348309080284725E-2</v>
      </c>
      <c r="D6919">
        <v>0.5955504418180334</v>
      </c>
    </row>
    <row r="6920" spans="1:4">
      <c r="A6920">
        <v>6918</v>
      </c>
      <c r="B6920">
        <v>18.953424657534246</v>
      </c>
      <c r="C6920" s="91">
        <v>2.7347908953586221E-2</v>
      </c>
      <c r="D6920">
        <v>0.59551033695372102</v>
      </c>
    </row>
    <row r="6921" spans="1:4">
      <c r="A6921">
        <v>6919</v>
      </c>
      <c r="B6921">
        <v>18.956164383561642</v>
      </c>
      <c r="C6921" s="91">
        <v>2.7347508826887714E-2</v>
      </c>
      <c r="D6921">
        <v>0.5954702360956573</v>
      </c>
    </row>
    <row r="6922" spans="1:4">
      <c r="A6922">
        <v>6920</v>
      </c>
      <c r="B6922">
        <v>18.958904109589042</v>
      </c>
      <c r="C6922" s="91">
        <v>2.7347108700189211E-2</v>
      </c>
      <c r="D6922">
        <v>0.59543013924339649</v>
      </c>
    </row>
    <row r="6923" spans="1:4">
      <c r="A6923">
        <v>6921</v>
      </c>
      <c r="B6923">
        <v>18.961643835616439</v>
      </c>
      <c r="C6923" s="91">
        <v>2.7346708573490704E-2</v>
      </c>
      <c r="D6923">
        <v>0.59539004639649351</v>
      </c>
    </row>
    <row r="6924" spans="1:4">
      <c r="A6924">
        <v>6922</v>
      </c>
      <c r="B6924">
        <v>18.964383561643835</v>
      </c>
      <c r="C6924" s="91">
        <v>2.7346308446792197E-2</v>
      </c>
      <c r="D6924">
        <v>0.59534995755450248</v>
      </c>
    </row>
    <row r="6925" spans="1:4">
      <c r="A6925">
        <v>6923</v>
      </c>
      <c r="B6925">
        <v>18.967123287671232</v>
      </c>
      <c r="C6925" s="91">
        <v>2.7345908320093693E-2</v>
      </c>
      <c r="D6925">
        <v>0.59530987271697799</v>
      </c>
    </row>
    <row r="6926" spans="1:4">
      <c r="A6926">
        <v>6924</v>
      </c>
      <c r="B6926">
        <v>18.969863013698632</v>
      </c>
      <c r="C6926" s="91">
        <v>2.7345508193395186E-2</v>
      </c>
      <c r="D6926">
        <v>0.59526979188347484</v>
      </c>
    </row>
    <row r="6927" spans="1:4">
      <c r="A6927">
        <v>6925</v>
      </c>
      <c r="B6927">
        <v>18.972602739726028</v>
      </c>
      <c r="C6927" s="91">
        <v>2.7345108066696683E-2</v>
      </c>
      <c r="D6927">
        <v>0.59522971505354749</v>
      </c>
    </row>
    <row r="6928" spans="1:4">
      <c r="A6928">
        <v>6926</v>
      </c>
      <c r="B6928">
        <v>18.975342465753425</v>
      </c>
      <c r="C6928" s="91">
        <v>2.7344707939998176E-2</v>
      </c>
      <c r="D6928">
        <v>0.59518964222675075</v>
      </c>
    </row>
    <row r="6929" spans="1:4">
      <c r="A6929">
        <v>6927</v>
      </c>
      <c r="B6929">
        <v>18.978082191780821</v>
      </c>
      <c r="C6929" s="91">
        <v>2.7344307813299672E-2</v>
      </c>
      <c r="D6929">
        <v>0.59514957340263952</v>
      </c>
    </row>
    <row r="6930" spans="1:4">
      <c r="A6930">
        <v>6928</v>
      </c>
      <c r="B6930">
        <v>18.980821917808218</v>
      </c>
      <c r="C6930" s="91">
        <v>2.7343907686601165E-2</v>
      </c>
      <c r="D6930">
        <v>0.5951095085807685</v>
      </c>
    </row>
    <row r="6931" spans="1:4">
      <c r="A6931">
        <v>6929</v>
      </c>
      <c r="B6931">
        <v>18.983561643835618</v>
      </c>
      <c r="C6931" s="91">
        <v>2.7343507559902658E-2</v>
      </c>
      <c r="D6931">
        <v>0.59506944776069259</v>
      </c>
    </row>
    <row r="6932" spans="1:4">
      <c r="A6932">
        <v>6930</v>
      </c>
      <c r="B6932">
        <v>18.986301369863014</v>
      </c>
      <c r="C6932" s="91">
        <v>2.7343107433204155E-2</v>
      </c>
      <c r="D6932">
        <v>0.59502939094196683</v>
      </c>
    </row>
    <row r="6933" spans="1:4">
      <c r="A6933">
        <v>6931</v>
      </c>
      <c r="B6933">
        <v>18.989041095890411</v>
      </c>
      <c r="C6933" s="91">
        <v>2.7342707306505648E-2</v>
      </c>
      <c r="D6933">
        <v>0.59498933812414612</v>
      </c>
    </row>
    <row r="6934" spans="1:4">
      <c r="A6934">
        <v>6932</v>
      </c>
      <c r="B6934">
        <v>18.991780821917807</v>
      </c>
      <c r="C6934" s="91">
        <v>2.7342307179807145E-2</v>
      </c>
      <c r="D6934">
        <v>0.5949492893067857</v>
      </c>
    </row>
    <row r="6935" spans="1:4">
      <c r="A6935">
        <v>6933</v>
      </c>
      <c r="B6935">
        <v>18.994520547945207</v>
      </c>
      <c r="C6935" s="91">
        <v>2.7341907053108638E-2</v>
      </c>
      <c r="D6935">
        <v>0.59490924448944038</v>
      </c>
    </row>
    <row r="6936" spans="1:4">
      <c r="A6936">
        <v>6934</v>
      </c>
      <c r="B6936">
        <v>18.997260273972604</v>
      </c>
      <c r="C6936" s="91">
        <v>2.7341506926410134E-2</v>
      </c>
      <c r="D6936">
        <v>0.59486920367166563</v>
      </c>
    </row>
    <row r="6937" spans="1:4">
      <c r="A6937">
        <v>6935</v>
      </c>
      <c r="B6937">
        <v>19</v>
      </c>
      <c r="C6937" s="91">
        <v>2.7341106799711627E-2</v>
      </c>
      <c r="D6937">
        <v>0.59482916685301668</v>
      </c>
    </row>
    <row r="6938" spans="1:4">
      <c r="A6938">
        <v>6936</v>
      </c>
      <c r="B6938">
        <v>19.002739726027396</v>
      </c>
      <c r="C6938" s="91">
        <v>2.734070667301312E-2</v>
      </c>
      <c r="D6938">
        <v>0.59478913403304867</v>
      </c>
    </row>
    <row r="6939" spans="1:4">
      <c r="A6939">
        <v>6937</v>
      </c>
      <c r="B6939">
        <v>19.005479452054793</v>
      </c>
      <c r="C6939" s="91">
        <v>2.7340306546314617E-2</v>
      </c>
      <c r="D6939">
        <v>0.59474910521131708</v>
      </c>
    </row>
    <row r="6940" spans="1:4">
      <c r="A6940">
        <v>6938</v>
      </c>
      <c r="B6940">
        <v>19.008219178082193</v>
      </c>
      <c r="C6940" s="91">
        <v>2.733990641961611E-2</v>
      </c>
      <c r="D6940">
        <v>0.59470908038737713</v>
      </c>
    </row>
    <row r="6941" spans="1:4">
      <c r="A6941">
        <v>6939</v>
      </c>
      <c r="B6941">
        <v>19.010958904109589</v>
      </c>
      <c r="C6941" s="91">
        <v>2.7339506292917606E-2</v>
      </c>
      <c r="D6941">
        <v>0.59466905956078442</v>
      </c>
    </row>
    <row r="6942" spans="1:4">
      <c r="A6942">
        <v>6940</v>
      </c>
      <c r="B6942">
        <v>19.013698630136986</v>
      </c>
      <c r="C6942" s="91">
        <v>2.7339106166219099E-2</v>
      </c>
      <c r="D6942">
        <v>0.59462904273109451</v>
      </c>
    </row>
    <row r="6943" spans="1:4">
      <c r="A6943">
        <v>6941</v>
      </c>
      <c r="B6943">
        <v>19.016438356164382</v>
      </c>
      <c r="C6943" s="91">
        <v>2.7338706039520592E-2</v>
      </c>
      <c r="D6943">
        <v>0.59458902989786289</v>
      </c>
    </row>
    <row r="6944" spans="1:4">
      <c r="A6944">
        <v>6942</v>
      </c>
      <c r="B6944">
        <v>19.019178082191782</v>
      </c>
      <c r="C6944" s="91">
        <v>2.7338305912822089E-2</v>
      </c>
      <c r="D6944">
        <v>0.59454902106064511</v>
      </c>
    </row>
    <row r="6945" spans="1:4">
      <c r="A6945">
        <v>6943</v>
      </c>
      <c r="B6945">
        <v>19.021917808219179</v>
      </c>
      <c r="C6945" s="91">
        <v>2.7337905786123582E-2</v>
      </c>
      <c r="D6945">
        <v>0.59450901621899699</v>
      </c>
    </row>
    <row r="6946" spans="1:4">
      <c r="A6946">
        <v>6944</v>
      </c>
      <c r="B6946">
        <v>19.024657534246575</v>
      </c>
      <c r="C6946" s="91">
        <v>2.7337505659425079E-2</v>
      </c>
      <c r="D6946">
        <v>0.59446901537247421</v>
      </c>
    </row>
    <row r="6947" spans="1:4">
      <c r="A6947">
        <v>6945</v>
      </c>
      <c r="B6947">
        <v>19.027397260273972</v>
      </c>
      <c r="C6947" s="91">
        <v>2.7337105532726572E-2</v>
      </c>
      <c r="D6947">
        <v>0.59442901852063257</v>
      </c>
    </row>
    <row r="6948" spans="1:4">
      <c r="A6948">
        <v>6946</v>
      </c>
      <c r="B6948">
        <v>19.030136986301368</v>
      </c>
      <c r="C6948" s="91">
        <v>2.7336705406028068E-2</v>
      </c>
      <c r="D6948">
        <v>0.59438902566302809</v>
      </c>
    </row>
    <row r="6949" spans="1:4">
      <c r="A6949">
        <v>6947</v>
      </c>
      <c r="B6949">
        <v>19.032876712328768</v>
      </c>
      <c r="C6949" s="91">
        <v>2.7336305279329561E-2</v>
      </c>
      <c r="D6949">
        <v>0.59434903679921625</v>
      </c>
    </row>
    <row r="6950" spans="1:4">
      <c r="A6950">
        <v>6948</v>
      </c>
      <c r="B6950">
        <v>19.035616438356165</v>
      </c>
      <c r="C6950" s="91">
        <v>2.7335905152631054E-2</v>
      </c>
      <c r="D6950">
        <v>0.59430905192875361</v>
      </c>
    </row>
    <row r="6951" spans="1:4">
      <c r="A6951">
        <v>6949</v>
      </c>
      <c r="B6951">
        <v>19.038356164383561</v>
      </c>
      <c r="C6951" s="91">
        <v>2.7335505025932551E-2</v>
      </c>
      <c r="D6951">
        <v>0.59426907105119564</v>
      </c>
    </row>
    <row r="6952" spans="1:4">
      <c r="A6952">
        <v>6950</v>
      </c>
      <c r="B6952">
        <v>19.041095890410958</v>
      </c>
      <c r="C6952" s="91">
        <v>2.7335104899234044E-2</v>
      </c>
      <c r="D6952">
        <v>0.5942290941660987</v>
      </c>
    </row>
    <row r="6953" spans="1:4">
      <c r="A6953">
        <v>6951</v>
      </c>
      <c r="B6953">
        <v>19.043835616438358</v>
      </c>
      <c r="C6953" s="91">
        <v>2.733470477253554E-2</v>
      </c>
      <c r="D6953">
        <v>0.59418912127301882</v>
      </c>
    </row>
    <row r="6954" spans="1:4">
      <c r="A6954">
        <v>6952</v>
      </c>
      <c r="B6954">
        <v>19.046575342465754</v>
      </c>
      <c r="C6954" s="91">
        <v>2.7334304645837033E-2</v>
      </c>
      <c r="D6954">
        <v>0.59414915237151233</v>
      </c>
    </row>
    <row r="6955" spans="1:4">
      <c r="A6955">
        <v>6953</v>
      </c>
      <c r="B6955">
        <v>19.049315068493151</v>
      </c>
      <c r="C6955" s="91">
        <v>2.733390451913853E-2</v>
      </c>
      <c r="D6955">
        <v>0.59410918746113539</v>
      </c>
    </row>
    <row r="6956" spans="1:4">
      <c r="A6956">
        <v>6954</v>
      </c>
      <c r="B6956">
        <v>19.052054794520547</v>
      </c>
      <c r="C6956" s="91">
        <v>2.7333504392440023E-2</v>
      </c>
      <c r="D6956">
        <v>0.59406922654144423</v>
      </c>
    </row>
    <row r="6957" spans="1:4">
      <c r="A6957">
        <v>6955</v>
      </c>
      <c r="B6957">
        <v>19.054794520547944</v>
      </c>
      <c r="C6957" s="91">
        <v>2.7333104265741516E-2</v>
      </c>
      <c r="D6957">
        <v>0.59402926961199543</v>
      </c>
    </row>
    <row r="6958" spans="1:4">
      <c r="A6958">
        <v>6956</v>
      </c>
      <c r="B6958">
        <v>19.057534246575344</v>
      </c>
      <c r="C6958" s="91">
        <v>2.7332704139043013E-2</v>
      </c>
      <c r="D6958">
        <v>0.59398931667234511</v>
      </c>
    </row>
    <row r="6959" spans="1:4">
      <c r="A6959">
        <v>6957</v>
      </c>
      <c r="B6959">
        <v>19.06027397260274</v>
      </c>
      <c r="C6959" s="91">
        <v>2.7332304012344506E-2</v>
      </c>
      <c r="D6959">
        <v>0.59394936772204998</v>
      </c>
    </row>
    <row r="6960" spans="1:4">
      <c r="A6960">
        <v>6958</v>
      </c>
      <c r="B6960">
        <v>19.063013698630137</v>
      </c>
      <c r="C6960" s="91">
        <v>2.7331903885646002E-2</v>
      </c>
      <c r="D6960">
        <v>0.59390942276066638</v>
      </c>
    </row>
    <row r="6961" spans="1:4">
      <c r="A6961">
        <v>6959</v>
      </c>
      <c r="B6961">
        <v>19.065753424657533</v>
      </c>
      <c r="C6961" s="91">
        <v>2.7331503758947495E-2</v>
      </c>
      <c r="D6961">
        <v>0.59386948178775101</v>
      </c>
    </row>
    <row r="6962" spans="1:4">
      <c r="A6962">
        <v>6960</v>
      </c>
      <c r="B6962">
        <v>19.068493150684933</v>
      </c>
      <c r="C6962" s="91">
        <v>2.7331103632248992E-2</v>
      </c>
      <c r="D6962">
        <v>0.59382954480286043</v>
      </c>
    </row>
    <row r="6963" spans="1:4">
      <c r="A6963">
        <v>6961</v>
      </c>
      <c r="B6963">
        <v>19.07123287671233</v>
      </c>
      <c r="C6963" s="91">
        <v>2.7330703505550485E-2</v>
      </c>
      <c r="D6963">
        <v>0.59378961180555134</v>
      </c>
    </row>
    <row r="6964" spans="1:4">
      <c r="A6964">
        <v>6962</v>
      </c>
      <c r="B6964">
        <v>19.073972602739726</v>
      </c>
      <c r="C6964" s="91">
        <v>2.7330303378851978E-2</v>
      </c>
      <c r="D6964">
        <v>0.59374968279538076</v>
      </c>
    </row>
    <row r="6965" spans="1:4">
      <c r="A6965">
        <v>6963</v>
      </c>
      <c r="B6965">
        <v>19.076712328767123</v>
      </c>
      <c r="C6965" s="91">
        <v>2.7329903252153474E-2</v>
      </c>
      <c r="D6965">
        <v>0.59370975777190516</v>
      </c>
    </row>
    <row r="6966" spans="1:4">
      <c r="A6966">
        <v>6964</v>
      </c>
      <c r="B6966">
        <v>19.079452054794519</v>
      </c>
      <c r="C6966" s="91">
        <v>2.7329503125454967E-2</v>
      </c>
      <c r="D6966">
        <v>0.59366983673468143</v>
      </c>
    </row>
    <row r="6967" spans="1:4">
      <c r="A6967">
        <v>6965</v>
      </c>
      <c r="B6967">
        <v>19.082191780821919</v>
      </c>
      <c r="C6967" s="91">
        <v>2.7329102998756464E-2</v>
      </c>
      <c r="D6967">
        <v>0.59362991968326662</v>
      </c>
    </row>
    <row r="6968" spans="1:4">
      <c r="A6968">
        <v>6966</v>
      </c>
      <c r="B6968">
        <v>19.084931506849315</v>
      </c>
      <c r="C6968" s="91">
        <v>2.7328702872057957E-2</v>
      </c>
      <c r="D6968">
        <v>0.59359000661721761</v>
      </c>
    </row>
    <row r="6969" spans="1:4">
      <c r="A6969">
        <v>6967</v>
      </c>
      <c r="B6969">
        <v>19.087671232876712</v>
      </c>
      <c r="C6969" s="91">
        <v>2.7328302745359453E-2</v>
      </c>
      <c r="D6969">
        <v>0.59355009753609156</v>
      </c>
    </row>
    <row r="6970" spans="1:4">
      <c r="A6970">
        <v>6968</v>
      </c>
      <c r="B6970">
        <v>19.090410958904108</v>
      </c>
      <c r="C6970" s="91">
        <v>2.7327902618660947E-2</v>
      </c>
      <c r="D6970">
        <v>0.59351019243944547</v>
      </c>
    </row>
    <row r="6971" spans="1:4">
      <c r="A6971">
        <v>6969</v>
      </c>
      <c r="B6971">
        <v>19.093150684931508</v>
      </c>
      <c r="C6971" s="91">
        <v>2.732750249196244E-2</v>
      </c>
      <c r="D6971">
        <v>0.59347029132683649</v>
      </c>
    </row>
    <row r="6972" spans="1:4">
      <c r="A6972">
        <v>6970</v>
      </c>
      <c r="B6972">
        <v>19.095890410958905</v>
      </c>
      <c r="C6972" s="91">
        <v>2.7327102365263936E-2</v>
      </c>
      <c r="D6972">
        <v>0.59343039419782173</v>
      </c>
    </row>
    <row r="6973" spans="1:4">
      <c r="A6973">
        <v>6971</v>
      </c>
      <c r="B6973">
        <v>19.098630136986301</v>
      </c>
      <c r="C6973" s="91">
        <v>2.7326702238565429E-2</v>
      </c>
      <c r="D6973">
        <v>0.59339050105195867</v>
      </c>
    </row>
    <row r="6974" spans="1:4">
      <c r="A6974">
        <v>6972</v>
      </c>
      <c r="B6974">
        <v>19.101369863013698</v>
      </c>
      <c r="C6974" s="91">
        <v>2.7326302111866926E-2</v>
      </c>
      <c r="D6974">
        <v>0.59335061188880434</v>
      </c>
    </row>
    <row r="6975" spans="1:4">
      <c r="A6975">
        <v>6973</v>
      </c>
      <c r="B6975">
        <v>19.104109589041094</v>
      </c>
      <c r="C6975" s="91">
        <v>2.7325901985168419E-2</v>
      </c>
      <c r="D6975">
        <v>0.59331072670791629</v>
      </c>
    </row>
    <row r="6976" spans="1:4">
      <c r="A6976">
        <v>6974</v>
      </c>
      <c r="B6976">
        <v>19.106849315068494</v>
      </c>
      <c r="C6976" s="91">
        <v>2.7325501858469915E-2</v>
      </c>
      <c r="D6976">
        <v>0.5932708455088519</v>
      </c>
    </row>
    <row r="6977" spans="1:4">
      <c r="A6977">
        <v>6975</v>
      </c>
      <c r="B6977">
        <v>19.109589041095891</v>
      </c>
      <c r="C6977" s="91">
        <v>2.7325101731771408E-2</v>
      </c>
      <c r="D6977">
        <v>0.59323096829116873</v>
      </c>
    </row>
    <row r="6978" spans="1:4">
      <c r="A6978">
        <v>6976</v>
      </c>
      <c r="B6978">
        <v>19.112328767123287</v>
      </c>
      <c r="C6978" s="91">
        <v>2.7324701605072901E-2</v>
      </c>
      <c r="D6978">
        <v>0.59319109505442413</v>
      </c>
    </row>
    <row r="6979" spans="1:4">
      <c r="A6979">
        <v>6977</v>
      </c>
      <c r="B6979">
        <v>19.115068493150684</v>
      </c>
      <c r="C6979" s="91">
        <v>2.7324301478374398E-2</v>
      </c>
      <c r="D6979">
        <v>0.59315122579817592</v>
      </c>
    </row>
    <row r="6980" spans="1:4">
      <c r="A6980">
        <v>6978</v>
      </c>
      <c r="B6980">
        <v>19.117808219178084</v>
      </c>
      <c r="C6980" s="91">
        <v>2.7323901351675891E-2</v>
      </c>
      <c r="D6980">
        <v>0.59311136052198143</v>
      </c>
    </row>
    <row r="6981" spans="1:4">
      <c r="A6981">
        <v>6979</v>
      </c>
      <c r="B6981">
        <v>19.12054794520548</v>
      </c>
      <c r="C6981" s="91">
        <v>2.7323501224977387E-2</v>
      </c>
      <c r="D6981">
        <v>0.5930714992253987</v>
      </c>
    </row>
    <row r="6982" spans="1:4">
      <c r="A6982">
        <v>6980</v>
      </c>
      <c r="B6982">
        <v>19.123287671232877</v>
      </c>
      <c r="C6982" s="91">
        <v>2.7323101098278881E-2</v>
      </c>
      <c r="D6982">
        <v>0.59303164190798519</v>
      </c>
    </row>
    <row r="6983" spans="1:4">
      <c r="A6983">
        <v>6981</v>
      </c>
      <c r="B6983">
        <v>19.126027397260273</v>
      </c>
      <c r="C6983" s="91">
        <v>2.7322700971580374E-2</v>
      </c>
      <c r="D6983">
        <v>0.59299178856929902</v>
      </c>
    </row>
    <row r="6984" spans="1:4">
      <c r="A6984">
        <v>6982</v>
      </c>
      <c r="B6984">
        <v>19.12876712328767</v>
      </c>
      <c r="C6984" s="91">
        <v>2.732230084488187E-2</v>
      </c>
      <c r="D6984">
        <v>0.59295193920889788</v>
      </c>
    </row>
    <row r="6985" spans="1:4">
      <c r="A6985">
        <v>6983</v>
      </c>
      <c r="B6985">
        <v>19.13150684931507</v>
      </c>
      <c r="C6985" s="91">
        <v>2.7321900718183363E-2</v>
      </c>
      <c r="D6985">
        <v>0.59291209382633958</v>
      </c>
    </row>
    <row r="6986" spans="1:4">
      <c r="A6986">
        <v>6984</v>
      </c>
      <c r="B6986">
        <v>19.134246575342466</v>
      </c>
      <c r="C6986" s="91">
        <v>2.732150059148486E-2</v>
      </c>
      <c r="D6986">
        <v>0.59287225242118236</v>
      </c>
    </row>
    <row r="6987" spans="1:4">
      <c r="A6987">
        <v>6985</v>
      </c>
      <c r="B6987">
        <v>19.136986301369863</v>
      </c>
      <c r="C6987" s="91">
        <v>2.7321100464786353E-2</v>
      </c>
      <c r="D6987">
        <v>0.59283241499298411</v>
      </c>
    </row>
    <row r="6988" spans="1:4">
      <c r="A6988">
        <v>6986</v>
      </c>
      <c r="B6988">
        <v>19.139726027397259</v>
      </c>
      <c r="C6988" s="91">
        <v>2.7320700338087849E-2</v>
      </c>
      <c r="D6988">
        <v>0.59279258154130299</v>
      </c>
    </row>
    <row r="6989" spans="1:4">
      <c r="A6989">
        <v>6987</v>
      </c>
      <c r="B6989">
        <v>19.142465753424659</v>
      </c>
      <c r="C6989" s="91">
        <v>2.7320300211389342E-2</v>
      </c>
      <c r="D6989">
        <v>0.592752752065697</v>
      </c>
    </row>
    <row r="6990" spans="1:4">
      <c r="A6990">
        <v>6988</v>
      </c>
      <c r="B6990">
        <v>19.145205479452056</v>
      </c>
      <c r="C6990" s="91">
        <v>2.7319900084690835E-2</v>
      </c>
      <c r="D6990">
        <v>0.59271292656572461</v>
      </c>
    </row>
    <row r="6991" spans="1:4">
      <c r="A6991">
        <v>6989</v>
      </c>
      <c r="B6991">
        <v>19.147945205479452</v>
      </c>
      <c r="C6991" s="91">
        <v>2.7319499957992332E-2</v>
      </c>
      <c r="D6991">
        <v>0.59267310504094373</v>
      </c>
    </row>
    <row r="6992" spans="1:4">
      <c r="A6992">
        <v>6990</v>
      </c>
      <c r="B6992">
        <v>19.150684931506849</v>
      </c>
      <c r="C6992" s="91">
        <v>2.7319099831293825E-2</v>
      </c>
      <c r="D6992">
        <v>0.59263328749091304</v>
      </c>
    </row>
    <row r="6993" spans="1:4">
      <c r="A6993">
        <v>6991</v>
      </c>
      <c r="B6993">
        <v>19.153424657534245</v>
      </c>
      <c r="C6993" s="91">
        <v>2.7318699704595321E-2</v>
      </c>
      <c r="D6993">
        <v>0.59259347391519068</v>
      </c>
    </row>
    <row r="6994" spans="1:4">
      <c r="A6994">
        <v>6992</v>
      </c>
      <c r="B6994">
        <v>19.156164383561645</v>
      </c>
      <c r="C6994" s="91">
        <v>2.7318299577896814E-2</v>
      </c>
      <c r="D6994">
        <v>0.59255366431333512</v>
      </c>
    </row>
    <row r="6995" spans="1:4">
      <c r="A6995">
        <v>6993</v>
      </c>
      <c r="B6995">
        <v>19.158904109589042</v>
      </c>
      <c r="C6995" s="91">
        <v>2.7317899451198311E-2</v>
      </c>
      <c r="D6995">
        <v>0.5925138586849048</v>
      </c>
    </row>
    <row r="6996" spans="1:4">
      <c r="A6996">
        <v>6994</v>
      </c>
      <c r="B6996">
        <v>19.161643835616438</v>
      </c>
      <c r="C6996" s="91">
        <v>2.7317499324499804E-2</v>
      </c>
      <c r="D6996">
        <v>0.59247405702945843</v>
      </c>
    </row>
    <row r="6997" spans="1:4">
      <c r="A6997">
        <v>6995</v>
      </c>
      <c r="B6997">
        <v>19.164383561643834</v>
      </c>
      <c r="C6997" s="91">
        <v>2.7317099197801297E-2</v>
      </c>
      <c r="D6997">
        <v>0.59243425934655458</v>
      </c>
    </row>
    <row r="6998" spans="1:4">
      <c r="A6998">
        <v>6996</v>
      </c>
      <c r="B6998">
        <v>19.167123287671235</v>
      </c>
      <c r="C6998" s="91">
        <v>2.7316699071102794E-2</v>
      </c>
      <c r="D6998">
        <v>0.5923944656357516</v>
      </c>
    </row>
    <row r="6999" spans="1:4">
      <c r="A6999">
        <v>6997</v>
      </c>
      <c r="B6999">
        <v>19.169863013698631</v>
      </c>
      <c r="C6999" s="91">
        <v>2.7316298944404287E-2</v>
      </c>
      <c r="D6999">
        <v>0.59235467589660851</v>
      </c>
    </row>
    <row r="7000" spans="1:4">
      <c r="A7000">
        <v>6998</v>
      </c>
      <c r="B7000">
        <v>19.172602739726027</v>
      </c>
      <c r="C7000" s="91">
        <v>2.7315898817705783E-2</v>
      </c>
      <c r="D7000">
        <v>0.59231489012868399</v>
      </c>
    </row>
    <row r="7001" spans="1:4">
      <c r="A7001">
        <v>6999</v>
      </c>
      <c r="B7001">
        <v>19.175342465753424</v>
      </c>
      <c r="C7001" s="91">
        <v>2.7315498691007276E-2</v>
      </c>
      <c r="D7001">
        <v>0.59227510833153696</v>
      </c>
    </row>
    <row r="7002" spans="1:4">
      <c r="A7002">
        <v>7000</v>
      </c>
      <c r="B7002">
        <v>19.17808219178082</v>
      </c>
      <c r="C7002" s="91">
        <v>2.7315098564308773E-2</v>
      </c>
      <c r="D7002">
        <v>0.59223533050472599</v>
      </c>
    </row>
    <row r="7003" spans="1:4">
      <c r="A7003">
        <v>7001</v>
      </c>
      <c r="B7003">
        <v>19.18082191780822</v>
      </c>
      <c r="C7003" s="91">
        <v>2.7314698437610266E-2</v>
      </c>
      <c r="D7003">
        <v>0.59219555664781032</v>
      </c>
    </row>
    <row r="7004" spans="1:4">
      <c r="A7004">
        <v>7002</v>
      </c>
      <c r="B7004">
        <v>19.183561643835617</v>
      </c>
      <c r="C7004" s="91">
        <v>2.7314298310911759E-2</v>
      </c>
      <c r="D7004">
        <v>0.59215578676034875</v>
      </c>
    </row>
    <row r="7005" spans="1:4">
      <c r="A7005">
        <v>7003</v>
      </c>
      <c r="B7005">
        <v>19.186301369863013</v>
      </c>
      <c r="C7005" s="91">
        <v>2.7313898184213255E-2</v>
      </c>
      <c r="D7005">
        <v>0.59211602084190051</v>
      </c>
    </row>
    <row r="7006" spans="1:4">
      <c r="A7006">
        <v>7004</v>
      </c>
      <c r="B7006">
        <v>19.18904109589041</v>
      </c>
      <c r="C7006" s="91">
        <v>2.7313498057514748E-2</v>
      </c>
      <c r="D7006">
        <v>0.59207625889202453</v>
      </c>
    </row>
    <row r="7007" spans="1:4">
      <c r="A7007">
        <v>7005</v>
      </c>
      <c r="B7007">
        <v>19.19178082191781</v>
      </c>
      <c r="C7007" s="91">
        <v>2.7313097930816245E-2</v>
      </c>
      <c r="D7007">
        <v>0.59203650091027993</v>
      </c>
    </row>
    <row r="7008" spans="1:4">
      <c r="A7008">
        <v>7006</v>
      </c>
      <c r="B7008">
        <v>19.194520547945206</v>
      </c>
      <c r="C7008" s="91">
        <v>2.7312697804117738E-2</v>
      </c>
      <c r="D7008">
        <v>0.59199674689622606</v>
      </c>
    </row>
    <row r="7009" spans="1:4">
      <c r="A7009">
        <v>7007</v>
      </c>
      <c r="B7009">
        <v>19.197260273972603</v>
      </c>
      <c r="C7009" s="91">
        <v>2.7312297677419235E-2</v>
      </c>
      <c r="D7009">
        <v>0.59195699684942205</v>
      </c>
    </row>
    <row r="7010" spans="1:4">
      <c r="A7010">
        <v>7008</v>
      </c>
      <c r="B7010">
        <v>19.2</v>
      </c>
      <c r="C7010" s="91">
        <v>2.7311897550720728E-2</v>
      </c>
      <c r="D7010">
        <v>0.59191725076942736</v>
      </c>
    </row>
    <row r="7011" spans="1:4">
      <c r="A7011">
        <v>7009</v>
      </c>
      <c r="B7011">
        <v>19.202739726027396</v>
      </c>
      <c r="C7011" s="91">
        <v>2.7311497424022221E-2</v>
      </c>
      <c r="D7011">
        <v>0.59187750865580135</v>
      </c>
    </row>
    <row r="7012" spans="1:4">
      <c r="A7012">
        <v>7010</v>
      </c>
      <c r="B7012">
        <v>19.205479452054796</v>
      </c>
      <c r="C7012" s="91">
        <v>2.7311097297323717E-2</v>
      </c>
      <c r="D7012">
        <v>0.59183777050810327</v>
      </c>
    </row>
    <row r="7013" spans="1:4">
      <c r="A7013">
        <v>7011</v>
      </c>
      <c r="B7013">
        <v>19.208219178082192</v>
      </c>
      <c r="C7013" s="91">
        <v>2.731069717062521E-2</v>
      </c>
      <c r="D7013">
        <v>0.5917980363258929</v>
      </c>
    </row>
    <row r="7014" spans="1:4">
      <c r="A7014">
        <v>7012</v>
      </c>
      <c r="B7014">
        <v>19.210958904109589</v>
      </c>
      <c r="C7014" s="91">
        <v>2.7310297043926707E-2</v>
      </c>
      <c r="D7014">
        <v>0.59175830610872948</v>
      </c>
    </row>
    <row r="7015" spans="1:4">
      <c r="A7015">
        <v>7013</v>
      </c>
      <c r="B7015">
        <v>19.213698630136985</v>
      </c>
      <c r="C7015" s="91">
        <v>2.73098969172282E-2</v>
      </c>
      <c r="D7015">
        <v>0.59171857985617293</v>
      </c>
    </row>
    <row r="7016" spans="1:4">
      <c r="A7016">
        <v>7014</v>
      </c>
      <c r="B7016">
        <v>19.216438356164385</v>
      </c>
      <c r="C7016" s="91">
        <v>2.7309496790529693E-2</v>
      </c>
      <c r="D7016">
        <v>0.59167885756778249</v>
      </c>
    </row>
    <row r="7017" spans="1:4">
      <c r="A7017">
        <v>7015</v>
      </c>
      <c r="B7017">
        <v>19.219178082191782</v>
      </c>
      <c r="C7017" s="91">
        <v>2.7309096663831189E-2</v>
      </c>
      <c r="D7017">
        <v>0.59163913924311828</v>
      </c>
    </row>
    <row r="7018" spans="1:4">
      <c r="A7018">
        <v>7016</v>
      </c>
      <c r="B7018">
        <v>19.221917808219178</v>
      </c>
      <c r="C7018" s="91">
        <v>2.7308696537132682E-2</v>
      </c>
      <c r="D7018">
        <v>0.59159942488173978</v>
      </c>
    </row>
    <row r="7019" spans="1:4">
      <c r="A7019">
        <v>7017</v>
      </c>
      <c r="B7019">
        <v>19.224657534246575</v>
      </c>
      <c r="C7019" s="91">
        <v>2.7308296410434179E-2</v>
      </c>
      <c r="D7019">
        <v>0.59155971448320699</v>
      </c>
    </row>
    <row r="7020" spans="1:4">
      <c r="A7020">
        <v>7018</v>
      </c>
      <c r="B7020">
        <v>19.227397260273971</v>
      </c>
      <c r="C7020" s="91">
        <v>2.7307896283735672E-2</v>
      </c>
      <c r="D7020">
        <v>0.59152000804707972</v>
      </c>
    </row>
    <row r="7021" spans="1:4">
      <c r="A7021">
        <v>7019</v>
      </c>
      <c r="B7021">
        <v>19.230136986301371</v>
      </c>
      <c r="C7021" s="91">
        <v>2.7307496157037169E-2</v>
      </c>
      <c r="D7021">
        <v>0.59148030557291775</v>
      </c>
    </row>
    <row r="7022" spans="1:4">
      <c r="A7022">
        <v>7020</v>
      </c>
      <c r="B7022">
        <v>19.232876712328768</v>
      </c>
      <c r="C7022" s="91">
        <v>2.7307096030338662E-2</v>
      </c>
      <c r="D7022">
        <v>0.59144060706028134</v>
      </c>
    </row>
    <row r="7023" spans="1:4">
      <c r="A7023">
        <v>7021</v>
      </c>
      <c r="B7023">
        <v>19.235616438356164</v>
      </c>
      <c r="C7023" s="91">
        <v>2.7306695903640155E-2</v>
      </c>
      <c r="D7023">
        <v>0.59140091250873039</v>
      </c>
    </row>
    <row r="7024" spans="1:4">
      <c r="A7024">
        <v>7022</v>
      </c>
      <c r="B7024">
        <v>19.238356164383561</v>
      </c>
      <c r="C7024" s="91">
        <v>2.7306295776941651E-2</v>
      </c>
      <c r="D7024">
        <v>0.59136122191782503</v>
      </c>
    </row>
    <row r="7025" spans="1:4">
      <c r="A7025">
        <v>7023</v>
      </c>
      <c r="B7025">
        <v>19.241095890410961</v>
      </c>
      <c r="C7025" s="91">
        <v>2.7305895650243144E-2</v>
      </c>
      <c r="D7025">
        <v>0.59132153528712539</v>
      </c>
    </row>
    <row r="7026" spans="1:4">
      <c r="A7026">
        <v>7024</v>
      </c>
      <c r="B7026">
        <v>19.243835616438357</v>
      </c>
      <c r="C7026" s="91">
        <v>2.7305495523544641E-2</v>
      </c>
      <c r="D7026">
        <v>0.59128185261619171</v>
      </c>
    </row>
    <row r="7027" spans="1:4">
      <c r="A7027">
        <v>7025</v>
      </c>
      <c r="B7027">
        <v>19.246575342465754</v>
      </c>
      <c r="C7027" s="91">
        <v>2.7305095396846134E-2</v>
      </c>
      <c r="D7027">
        <v>0.59124217390458422</v>
      </c>
    </row>
    <row r="7028" spans="1:4">
      <c r="A7028">
        <v>7026</v>
      </c>
      <c r="B7028">
        <v>19.24931506849315</v>
      </c>
      <c r="C7028" s="91">
        <v>2.730469527014763E-2</v>
      </c>
      <c r="D7028">
        <v>0.59120249915186329</v>
      </c>
    </row>
    <row r="7029" spans="1:4">
      <c r="A7029">
        <v>7027</v>
      </c>
      <c r="B7029">
        <v>19.252054794520546</v>
      </c>
      <c r="C7029" s="91">
        <v>2.7304295143449123E-2</v>
      </c>
      <c r="D7029">
        <v>0.59116282835758927</v>
      </c>
    </row>
    <row r="7030" spans="1:4">
      <c r="A7030">
        <v>7028</v>
      </c>
      <c r="B7030">
        <v>19.254794520547946</v>
      </c>
      <c r="C7030" s="91">
        <v>2.7303895016750616E-2</v>
      </c>
      <c r="D7030">
        <v>0.59112316152132249</v>
      </c>
    </row>
    <row r="7031" spans="1:4">
      <c r="A7031">
        <v>7029</v>
      </c>
      <c r="B7031">
        <v>19.257534246575343</v>
      </c>
      <c r="C7031" s="91">
        <v>2.7303494890052113E-2</v>
      </c>
      <c r="D7031">
        <v>0.59108349864262366</v>
      </c>
    </row>
    <row r="7032" spans="1:4">
      <c r="A7032">
        <v>7030</v>
      </c>
      <c r="B7032">
        <v>19.260273972602739</v>
      </c>
      <c r="C7032" s="91">
        <v>2.7303094763353606E-2</v>
      </c>
      <c r="D7032">
        <v>0.59104383972105312</v>
      </c>
    </row>
    <row r="7033" spans="1:4">
      <c r="A7033">
        <v>7031</v>
      </c>
      <c r="B7033">
        <v>19.263013698630136</v>
      </c>
      <c r="C7033" s="91">
        <v>2.7302694636655103E-2</v>
      </c>
      <c r="D7033">
        <v>0.59100418475617156</v>
      </c>
    </row>
    <row r="7034" spans="1:4">
      <c r="A7034">
        <v>7032</v>
      </c>
      <c r="B7034">
        <v>19.265753424657536</v>
      </c>
      <c r="C7034" s="91">
        <v>2.7302294509956596E-2</v>
      </c>
      <c r="D7034">
        <v>0.59096453374753966</v>
      </c>
    </row>
    <row r="7035" spans="1:4">
      <c r="A7035">
        <v>7033</v>
      </c>
      <c r="B7035">
        <v>19.268493150684932</v>
      </c>
      <c r="C7035" s="91">
        <v>2.7301894383258092E-2</v>
      </c>
      <c r="D7035">
        <v>0.59092488669471799</v>
      </c>
    </row>
    <row r="7036" spans="1:4">
      <c r="A7036">
        <v>7034</v>
      </c>
      <c r="B7036">
        <v>19.271232876712329</v>
      </c>
      <c r="C7036" s="91">
        <v>2.7301494256559585E-2</v>
      </c>
      <c r="D7036">
        <v>0.59088524359726757</v>
      </c>
    </row>
    <row r="7037" spans="1:4">
      <c r="A7037">
        <v>7035</v>
      </c>
      <c r="B7037">
        <v>19.273972602739725</v>
      </c>
      <c r="C7037" s="91">
        <v>2.7301094129861078E-2</v>
      </c>
      <c r="D7037">
        <v>0.59084560445474898</v>
      </c>
    </row>
    <row r="7038" spans="1:4">
      <c r="A7038">
        <v>7036</v>
      </c>
      <c r="B7038">
        <v>19.276712328767122</v>
      </c>
      <c r="C7038" s="91">
        <v>2.7300694003162575E-2</v>
      </c>
      <c r="D7038">
        <v>0.59080596926672313</v>
      </c>
    </row>
    <row r="7039" spans="1:4">
      <c r="A7039">
        <v>7037</v>
      </c>
      <c r="B7039">
        <v>19.279452054794522</v>
      </c>
      <c r="C7039" s="91">
        <v>2.7300293876464068E-2</v>
      </c>
      <c r="D7039">
        <v>0.59076633803275103</v>
      </c>
    </row>
    <row r="7040" spans="1:4">
      <c r="A7040">
        <v>7038</v>
      </c>
      <c r="B7040">
        <v>19.282191780821918</v>
      </c>
      <c r="C7040" s="91">
        <v>2.7299893749765564E-2</v>
      </c>
      <c r="D7040">
        <v>0.59072671075239369</v>
      </c>
    </row>
    <row r="7041" spans="1:4">
      <c r="A7041">
        <v>7039</v>
      </c>
      <c r="B7041">
        <v>19.284931506849315</v>
      </c>
      <c r="C7041" s="91">
        <v>2.7299493623067057E-2</v>
      </c>
      <c r="D7041">
        <v>0.59068708742521214</v>
      </c>
    </row>
    <row r="7042" spans="1:4">
      <c r="A7042">
        <v>7040</v>
      </c>
      <c r="B7042">
        <v>19.287671232876711</v>
      </c>
      <c r="C7042" s="91">
        <v>2.7299093496368554E-2</v>
      </c>
      <c r="D7042">
        <v>0.5906474680507674</v>
      </c>
    </row>
    <row r="7043" spans="1:4">
      <c r="A7043">
        <v>7041</v>
      </c>
      <c r="B7043">
        <v>19.290410958904111</v>
      </c>
      <c r="C7043" s="91">
        <v>2.7298693369670047E-2</v>
      </c>
      <c r="D7043">
        <v>0.59060785262862059</v>
      </c>
    </row>
    <row r="7044" spans="1:4">
      <c r="A7044">
        <v>7042</v>
      </c>
      <c r="B7044">
        <v>19.293150684931508</v>
      </c>
      <c r="C7044" s="91">
        <v>2.729829324297154E-2</v>
      </c>
      <c r="D7044">
        <v>0.59056824115833306</v>
      </c>
    </row>
    <row r="7045" spans="1:4">
      <c r="A7045">
        <v>7043</v>
      </c>
      <c r="B7045">
        <v>19.295890410958904</v>
      </c>
      <c r="C7045" s="91">
        <v>2.7297893116273036E-2</v>
      </c>
      <c r="D7045">
        <v>0.59052863363946595</v>
      </c>
    </row>
    <row r="7046" spans="1:4">
      <c r="A7046">
        <v>7044</v>
      </c>
      <c r="B7046">
        <v>19.298630136986301</v>
      </c>
      <c r="C7046" s="91">
        <v>2.729749298957453E-2</v>
      </c>
      <c r="D7046">
        <v>0.59048903007158082</v>
      </c>
    </row>
    <row r="7047" spans="1:4">
      <c r="A7047">
        <v>7045</v>
      </c>
      <c r="B7047">
        <v>19.301369863013697</v>
      </c>
      <c r="C7047" s="91">
        <v>2.7297092862876026E-2</v>
      </c>
      <c r="D7047">
        <v>0.5904494304542387</v>
      </c>
    </row>
    <row r="7048" spans="1:4">
      <c r="A7048">
        <v>7046</v>
      </c>
      <c r="B7048">
        <v>19.304109589041097</v>
      </c>
      <c r="C7048" s="91">
        <v>2.7296692736177519E-2</v>
      </c>
      <c r="D7048">
        <v>0.59040983478700115</v>
      </c>
    </row>
    <row r="7049" spans="1:4">
      <c r="A7049">
        <v>7047</v>
      </c>
      <c r="B7049">
        <v>19.306849315068494</v>
      </c>
      <c r="C7049" s="91">
        <v>2.7296292609479012E-2</v>
      </c>
      <c r="D7049">
        <v>0.59037024306942976</v>
      </c>
    </row>
    <row r="7050" spans="1:4">
      <c r="A7050">
        <v>7048</v>
      </c>
      <c r="B7050">
        <v>19.30958904109589</v>
      </c>
      <c r="C7050" s="91">
        <v>2.7295892482780509E-2</v>
      </c>
      <c r="D7050">
        <v>0.59033065530108608</v>
      </c>
    </row>
    <row r="7051" spans="1:4">
      <c r="A7051">
        <v>7049</v>
      </c>
      <c r="B7051">
        <v>19.312328767123287</v>
      </c>
      <c r="C7051" s="91">
        <v>2.7295492356082002E-2</v>
      </c>
      <c r="D7051">
        <v>0.59029107148153159</v>
      </c>
    </row>
    <row r="7052" spans="1:4">
      <c r="A7052">
        <v>7050</v>
      </c>
      <c r="B7052">
        <v>19.315068493150687</v>
      </c>
      <c r="C7052" s="91">
        <v>2.7295092229383498E-2</v>
      </c>
      <c r="D7052">
        <v>0.59025149161032786</v>
      </c>
    </row>
    <row r="7053" spans="1:4">
      <c r="A7053">
        <v>7051</v>
      </c>
      <c r="B7053">
        <v>19.317808219178083</v>
      </c>
      <c r="C7053" s="91">
        <v>2.7294692102684991E-2</v>
      </c>
      <c r="D7053">
        <v>0.59021191568703679</v>
      </c>
    </row>
    <row r="7054" spans="1:4">
      <c r="A7054">
        <v>7052</v>
      </c>
      <c r="B7054">
        <v>19.32054794520548</v>
      </c>
      <c r="C7054" s="91">
        <v>2.7294291975986488E-2</v>
      </c>
      <c r="D7054">
        <v>0.59017234371122007</v>
      </c>
    </row>
    <row r="7055" spans="1:4">
      <c r="A7055">
        <v>7053</v>
      </c>
      <c r="B7055">
        <v>19.323287671232876</v>
      </c>
      <c r="C7055" s="91">
        <v>2.7293891849287981E-2</v>
      </c>
      <c r="D7055">
        <v>0.5901327756824396</v>
      </c>
    </row>
    <row r="7056" spans="1:4">
      <c r="A7056">
        <v>7054</v>
      </c>
      <c r="B7056">
        <v>19.326027397260273</v>
      </c>
      <c r="C7056" s="91">
        <v>2.7293491722589474E-2</v>
      </c>
      <c r="D7056">
        <v>0.59009321160025718</v>
      </c>
    </row>
    <row r="7057" spans="1:4">
      <c r="A7057">
        <v>7055</v>
      </c>
      <c r="B7057">
        <v>19.328767123287673</v>
      </c>
      <c r="C7057" s="91">
        <v>2.729309159589097E-2</v>
      </c>
      <c r="D7057">
        <v>0.59005365146423461</v>
      </c>
    </row>
    <row r="7058" spans="1:4">
      <c r="A7058">
        <v>7056</v>
      </c>
      <c r="B7058">
        <v>19.331506849315069</v>
      </c>
      <c r="C7058" s="91">
        <v>2.7292691469192464E-2</v>
      </c>
      <c r="D7058">
        <v>0.590014095273934</v>
      </c>
    </row>
    <row r="7059" spans="1:4">
      <c r="A7059">
        <v>7057</v>
      </c>
      <c r="B7059">
        <v>19.334246575342465</v>
      </c>
      <c r="C7059" s="91">
        <v>2.729229134249396E-2</v>
      </c>
      <c r="D7059">
        <v>0.58997454302891739</v>
      </c>
    </row>
    <row r="7060" spans="1:4">
      <c r="A7060">
        <v>7058</v>
      </c>
      <c r="B7060">
        <v>19.336986301369862</v>
      </c>
      <c r="C7060" s="91">
        <v>2.7291891215795453E-2</v>
      </c>
      <c r="D7060">
        <v>0.589934994728747</v>
      </c>
    </row>
    <row r="7061" spans="1:4">
      <c r="A7061">
        <v>7059</v>
      </c>
      <c r="B7061">
        <v>19.339726027397262</v>
      </c>
      <c r="C7061" s="91">
        <v>2.729149108909695E-2</v>
      </c>
      <c r="D7061">
        <v>0.58989545037298463</v>
      </c>
    </row>
    <row r="7062" spans="1:4">
      <c r="A7062">
        <v>7060</v>
      </c>
      <c r="B7062">
        <v>19.342465753424658</v>
      </c>
      <c r="C7062" s="91">
        <v>2.7291090962398443E-2</v>
      </c>
      <c r="D7062">
        <v>0.58985590996119286</v>
      </c>
    </row>
    <row r="7063" spans="1:4">
      <c r="A7063">
        <v>7061</v>
      </c>
      <c r="B7063">
        <v>19.345205479452055</v>
      </c>
      <c r="C7063" s="91">
        <v>2.7290690835699936E-2</v>
      </c>
      <c r="D7063">
        <v>0.58981637349293381</v>
      </c>
    </row>
    <row r="7064" spans="1:4">
      <c r="A7064">
        <v>7062</v>
      </c>
      <c r="B7064">
        <v>19.347945205479451</v>
      </c>
      <c r="C7064" s="91">
        <v>2.7290290709001432E-2</v>
      </c>
      <c r="D7064">
        <v>0.58977684096776972</v>
      </c>
    </row>
    <row r="7065" spans="1:4">
      <c r="A7065">
        <v>7063</v>
      </c>
      <c r="B7065">
        <v>19.350684931506848</v>
      </c>
      <c r="C7065" s="91">
        <v>2.7289890582302925E-2</v>
      </c>
      <c r="D7065">
        <v>0.58973731238526306</v>
      </c>
    </row>
    <row r="7066" spans="1:4">
      <c r="A7066">
        <v>7064</v>
      </c>
      <c r="B7066">
        <v>19.353424657534248</v>
      </c>
      <c r="C7066" s="91">
        <v>2.7289490455604422E-2</v>
      </c>
      <c r="D7066">
        <v>0.58969778774497617</v>
      </c>
    </row>
    <row r="7067" spans="1:4">
      <c r="A7067">
        <v>7065</v>
      </c>
      <c r="B7067">
        <v>19.356164383561644</v>
      </c>
      <c r="C7067" s="91">
        <v>2.7289090328905915E-2</v>
      </c>
      <c r="D7067">
        <v>0.58965826704647162</v>
      </c>
    </row>
    <row r="7068" spans="1:4">
      <c r="A7068">
        <v>7066</v>
      </c>
      <c r="B7068">
        <v>19.358904109589041</v>
      </c>
      <c r="C7068" s="91">
        <v>2.7288690202207411E-2</v>
      </c>
      <c r="D7068">
        <v>0.58961875028931188</v>
      </c>
    </row>
    <row r="7069" spans="1:4">
      <c r="A7069">
        <v>7067</v>
      </c>
      <c r="B7069">
        <v>19.361643835616437</v>
      </c>
      <c r="C7069" s="91">
        <v>2.7288290075508904E-2</v>
      </c>
      <c r="D7069">
        <v>0.58957923747305963</v>
      </c>
    </row>
    <row r="7070" spans="1:4">
      <c r="A7070">
        <v>7068</v>
      </c>
      <c r="B7070">
        <v>19.364383561643837</v>
      </c>
      <c r="C7070" s="91">
        <v>2.7287889948810398E-2</v>
      </c>
      <c r="D7070">
        <v>0.58953972859727732</v>
      </c>
    </row>
    <row r="7071" spans="1:4">
      <c r="A7071">
        <v>7069</v>
      </c>
      <c r="B7071">
        <v>19.367123287671234</v>
      </c>
      <c r="C7071" s="91">
        <v>2.7287489822111894E-2</v>
      </c>
      <c r="D7071">
        <v>0.58950022366152788</v>
      </c>
    </row>
    <row r="7072" spans="1:4">
      <c r="A7072">
        <v>7070</v>
      </c>
      <c r="B7072">
        <v>19.36986301369863</v>
      </c>
      <c r="C7072" s="91">
        <v>2.7287089695413387E-2</v>
      </c>
      <c r="D7072">
        <v>0.58946072266537408</v>
      </c>
    </row>
    <row r="7073" spans="1:4">
      <c r="A7073">
        <v>7071</v>
      </c>
      <c r="B7073">
        <v>19.372602739726027</v>
      </c>
      <c r="C7073" s="91">
        <v>2.7286689568714884E-2</v>
      </c>
      <c r="D7073">
        <v>0.58942122560837851</v>
      </c>
    </row>
    <row r="7074" spans="1:4">
      <c r="A7074">
        <v>7072</v>
      </c>
      <c r="B7074">
        <v>19.375342465753423</v>
      </c>
      <c r="C7074" s="91">
        <v>2.7286289442016377E-2</v>
      </c>
      <c r="D7074">
        <v>0.58938173249010417</v>
      </c>
    </row>
    <row r="7075" spans="1:4">
      <c r="A7075">
        <v>7073</v>
      </c>
      <c r="B7075">
        <v>19.378082191780823</v>
      </c>
      <c r="C7075" s="91">
        <v>2.7285889315317873E-2</v>
      </c>
      <c r="D7075">
        <v>0.58934224331011387</v>
      </c>
    </row>
    <row r="7076" spans="1:4">
      <c r="A7076">
        <v>7074</v>
      </c>
      <c r="B7076">
        <v>19.38082191780822</v>
      </c>
      <c r="C7076" s="91">
        <v>2.7285489188619366E-2</v>
      </c>
      <c r="D7076">
        <v>0.58930275806797083</v>
      </c>
    </row>
    <row r="7077" spans="1:4">
      <c r="A7077">
        <v>7075</v>
      </c>
      <c r="B7077">
        <v>19.383561643835616</v>
      </c>
      <c r="C7077" s="91">
        <v>2.7285089061920859E-2</v>
      </c>
      <c r="D7077">
        <v>0.58926327676323798</v>
      </c>
    </row>
    <row r="7078" spans="1:4">
      <c r="A7078">
        <v>7076</v>
      </c>
      <c r="B7078">
        <v>19.386301369863013</v>
      </c>
      <c r="C7078" s="91">
        <v>2.7284688935222356E-2</v>
      </c>
      <c r="D7078">
        <v>0.58922379939547831</v>
      </c>
    </row>
    <row r="7079" spans="1:4">
      <c r="A7079">
        <v>7077</v>
      </c>
      <c r="B7079">
        <v>19.389041095890413</v>
      </c>
      <c r="C7079" s="91">
        <v>2.7284288808523849E-2</v>
      </c>
      <c r="D7079">
        <v>0.58918432596425496</v>
      </c>
    </row>
    <row r="7080" spans="1:4">
      <c r="A7080">
        <v>7078</v>
      </c>
      <c r="B7080">
        <v>19.391780821917809</v>
      </c>
      <c r="C7080" s="91">
        <v>2.7283888681825345E-2</v>
      </c>
      <c r="D7080">
        <v>0.58914485646913128</v>
      </c>
    </row>
    <row r="7081" spans="1:4">
      <c r="A7081">
        <v>7079</v>
      </c>
      <c r="B7081">
        <v>19.394520547945206</v>
      </c>
      <c r="C7081" s="91">
        <v>2.7283488555126838E-2</v>
      </c>
      <c r="D7081">
        <v>0.5891053909096704</v>
      </c>
    </row>
    <row r="7082" spans="1:4">
      <c r="A7082">
        <v>7080</v>
      </c>
      <c r="B7082">
        <v>19.397260273972602</v>
      </c>
      <c r="C7082" s="91">
        <v>2.7283088428428331E-2</v>
      </c>
      <c r="D7082">
        <v>0.58906592928543577</v>
      </c>
    </row>
    <row r="7083" spans="1:4">
      <c r="A7083">
        <v>7081</v>
      </c>
      <c r="B7083">
        <v>19.399999999999999</v>
      </c>
      <c r="C7083" s="91">
        <v>2.7282688301729828E-2</v>
      </c>
      <c r="D7083">
        <v>0.58902647159599064</v>
      </c>
    </row>
    <row r="7084" spans="1:4">
      <c r="A7084">
        <v>7082</v>
      </c>
      <c r="B7084">
        <v>19.402739726027399</v>
      </c>
      <c r="C7084" s="91">
        <v>2.7282288175031321E-2</v>
      </c>
      <c r="D7084">
        <v>0.58898701784089835</v>
      </c>
    </row>
    <row r="7085" spans="1:4">
      <c r="A7085">
        <v>7083</v>
      </c>
      <c r="B7085">
        <v>19.405479452054795</v>
      </c>
      <c r="C7085" s="91">
        <v>2.7281888048332818E-2</v>
      </c>
      <c r="D7085">
        <v>0.58894756801972248</v>
      </c>
    </row>
    <row r="7086" spans="1:4">
      <c r="A7086">
        <v>7084</v>
      </c>
      <c r="B7086">
        <v>19.408219178082192</v>
      </c>
      <c r="C7086" s="91">
        <v>2.7281487921634311E-2</v>
      </c>
      <c r="D7086">
        <v>0.58890812213202659</v>
      </c>
    </row>
    <row r="7087" spans="1:4">
      <c r="A7087">
        <v>7085</v>
      </c>
      <c r="B7087">
        <v>19.410958904109588</v>
      </c>
      <c r="C7087" s="91">
        <v>2.7281087794935807E-2</v>
      </c>
      <c r="D7087">
        <v>0.58886868017737415</v>
      </c>
    </row>
    <row r="7088" spans="1:4">
      <c r="A7088">
        <v>7086</v>
      </c>
      <c r="B7088">
        <v>19.413698630136988</v>
      </c>
      <c r="C7088" s="91">
        <v>2.72806876682373E-2</v>
      </c>
      <c r="D7088">
        <v>0.58882924215532895</v>
      </c>
    </row>
    <row r="7089" spans="1:4">
      <c r="A7089">
        <v>7087</v>
      </c>
      <c r="B7089">
        <v>19.416438356164385</v>
      </c>
      <c r="C7089" s="91">
        <v>2.7280287541538793E-2</v>
      </c>
      <c r="D7089">
        <v>0.58878980806545467</v>
      </c>
    </row>
    <row r="7090" spans="1:4">
      <c r="A7090">
        <v>7088</v>
      </c>
      <c r="B7090">
        <v>19.419178082191781</v>
      </c>
      <c r="C7090" s="91">
        <v>2.727988741484029E-2</v>
      </c>
      <c r="D7090">
        <v>0.58875037790731488</v>
      </c>
    </row>
    <row r="7091" spans="1:4">
      <c r="A7091">
        <v>7089</v>
      </c>
      <c r="B7091">
        <v>19.421917808219177</v>
      </c>
      <c r="C7091" s="91">
        <v>2.7279487288141783E-2</v>
      </c>
      <c r="D7091">
        <v>0.5887109516804736</v>
      </c>
    </row>
    <row r="7092" spans="1:4">
      <c r="A7092">
        <v>7090</v>
      </c>
      <c r="B7092">
        <v>19.424657534246574</v>
      </c>
      <c r="C7092" s="91">
        <v>2.7279087161443279E-2</v>
      </c>
      <c r="D7092">
        <v>0.58867152938449452</v>
      </c>
    </row>
    <row r="7093" spans="1:4">
      <c r="A7093">
        <v>7091</v>
      </c>
      <c r="B7093">
        <v>19.427397260273974</v>
      </c>
      <c r="C7093" s="91">
        <v>2.7278687034744772E-2</v>
      </c>
      <c r="D7093">
        <v>0.58863211101894164</v>
      </c>
    </row>
    <row r="7094" spans="1:4">
      <c r="A7094">
        <v>7092</v>
      </c>
      <c r="B7094">
        <v>19.43013698630137</v>
      </c>
      <c r="C7094" s="91">
        <v>2.7278286908046269E-2</v>
      </c>
      <c r="D7094">
        <v>0.58859269658337898</v>
      </c>
    </row>
    <row r="7095" spans="1:4">
      <c r="A7095">
        <v>7093</v>
      </c>
      <c r="B7095">
        <v>19.432876712328767</v>
      </c>
      <c r="C7095" s="91">
        <v>2.7277886781347762E-2</v>
      </c>
      <c r="D7095">
        <v>0.58855328607737056</v>
      </c>
    </row>
    <row r="7096" spans="1:4">
      <c r="A7096">
        <v>7094</v>
      </c>
      <c r="B7096">
        <v>19.435616438356163</v>
      </c>
      <c r="C7096" s="91">
        <v>2.7277486654649255E-2</v>
      </c>
      <c r="D7096">
        <v>0.5885138795004804</v>
      </c>
    </row>
    <row r="7097" spans="1:4">
      <c r="A7097">
        <v>7095</v>
      </c>
      <c r="B7097">
        <v>19.438356164383563</v>
      </c>
      <c r="C7097" s="91">
        <v>2.7277086527950752E-2</v>
      </c>
      <c r="D7097">
        <v>0.5884744768522725</v>
      </c>
    </row>
    <row r="7098" spans="1:4">
      <c r="A7098">
        <v>7096</v>
      </c>
      <c r="B7098">
        <v>19.44109589041096</v>
      </c>
      <c r="C7098" s="91">
        <v>2.7276686401252245E-2</v>
      </c>
      <c r="D7098">
        <v>0.58843507813231122</v>
      </c>
    </row>
    <row r="7099" spans="1:4">
      <c r="A7099">
        <v>7097</v>
      </c>
      <c r="B7099">
        <v>19.443835616438356</v>
      </c>
      <c r="C7099" s="91">
        <v>2.7276286274553741E-2</v>
      </c>
      <c r="D7099">
        <v>0.5883956833401609</v>
      </c>
    </row>
    <row r="7100" spans="1:4">
      <c r="A7100">
        <v>7098</v>
      </c>
      <c r="B7100">
        <v>19.446575342465753</v>
      </c>
      <c r="C7100" s="91">
        <v>2.7275886147855234E-2</v>
      </c>
      <c r="D7100">
        <v>0.58835629247538568</v>
      </c>
    </row>
    <row r="7101" spans="1:4">
      <c r="A7101">
        <v>7099</v>
      </c>
      <c r="B7101">
        <v>19.449315068493149</v>
      </c>
      <c r="C7101" s="91">
        <v>2.7275486021156731E-2</v>
      </c>
      <c r="D7101">
        <v>0.58831690553755001</v>
      </c>
    </row>
    <row r="7102" spans="1:4">
      <c r="A7102">
        <v>7100</v>
      </c>
      <c r="B7102">
        <v>19.452054794520549</v>
      </c>
      <c r="C7102" s="91">
        <v>2.7275085894458224E-2</v>
      </c>
      <c r="D7102">
        <v>0.58827752252621812</v>
      </c>
    </row>
    <row r="7103" spans="1:4">
      <c r="A7103">
        <v>7101</v>
      </c>
      <c r="B7103">
        <v>19.454794520547946</v>
      </c>
      <c r="C7103" s="91">
        <v>2.7274685767759717E-2</v>
      </c>
      <c r="D7103">
        <v>0.58823814344095471</v>
      </c>
    </row>
    <row r="7104" spans="1:4">
      <c r="A7104">
        <v>7102</v>
      </c>
      <c r="B7104">
        <v>19.457534246575342</v>
      </c>
      <c r="C7104" s="91">
        <v>2.7274285641061213E-2</v>
      </c>
      <c r="D7104">
        <v>0.58819876828132411</v>
      </c>
    </row>
    <row r="7105" spans="1:4">
      <c r="A7105">
        <v>7103</v>
      </c>
      <c r="B7105">
        <v>19.460273972602739</v>
      </c>
      <c r="C7105" s="91">
        <v>2.7273885514362706E-2</v>
      </c>
      <c r="D7105">
        <v>0.58815939704689113</v>
      </c>
    </row>
    <row r="7106" spans="1:4">
      <c r="A7106">
        <v>7104</v>
      </c>
      <c r="B7106">
        <v>19.463013698630139</v>
      </c>
      <c r="C7106" s="91">
        <v>2.7273485387664203E-2</v>
      </c>
      <c r="D7106">
        <v>0.58812002973722011</v>
      </c>
    </row>
    <row r="7107" spans="1:4">
      <c r="A7107">
        <v>7105</v>
      </c>
      <c r="B7107">
        <v>19.465753424657535</v>
      </c>
      <c r="C7107" s="91">
        <v>2.7273085260965696E-2</v>
      </c>
      <c r="D7107">
        <v>0.58808066635187595</v>
      </c>
    </row>
    <row r="7108" spans="1:4">
      <c r="A7108">
        <v>7106</v>
      </c>
      <c r="B7108">
        <v>19.468493150684932</v>
      </c>
      <c r="C7108" s="91">
        <v>2.7272685134267192E-2</v>
      </c>
      <c r="D7108">
        <v>0.58804130689042333</v>
      </c>
    </row>
    <row r="7109" spans="1:4">
      <c r="A7109">
        <v>7107</v>
      </c>
      <c r="B7109">
        <v>19.471232876712328</v>
      </c>
      <c r="C7109" s="91">
        <v>2.7272285007568686E-2</v>
      </c>
      <c r="D7109">
        <v>0.58800195135242705</v>
      </c>
    </row>
    <row r="7110" spans="1:4">
      <c r="A7110">
        <v>7108</v>
      </c>
      <c r="B7110">
        <v>19.473972602739725</v>
      </c>
      <c r="C7110" s="91">
        <v>2.7271884880870179E-2</v>
      </c>
      <c r="D7110">
        <v>0.58796259973745191</v>
      </c>
    </row>
    <row r="7111" spans="1:4">
      <c r="A7111">
        <v>7109</v>
      </c>
      <c r="B7111">
        <v>19.476712328767125</v>
      </c>
      <c r="C7111" s="91">
        <v>2.7271484754171675E-2</v>
      </c>
      <c r="D7111">
        <v>0.58792325204506291</v>
      </c>
    </row>
    <row r="7112" spans="1:4">
      <c r="A7112">
        <v>7110</v>
      </c>
      <c r="B7112">
        <v>19.479452054794521</v>
      </c>
      <c r="C7112" s="91">
        <v>2.7271084627473168E-2</v>
      </c>
      <c r="D7112">
        <v>0.58788390827482484</v>
      </c>
    </row>
    <row r="7113" spans="1:4">
      <c r="A7113">
        <v>7111</v>
      </c>
      <c r="B7113">
        <v>19.482191780821918</v>
      </c>
      <c r="C7113" s="91">
        <v>2.7270684500774665E-2</v>
      </c>
      <c r="D7113">
        <v>0.58784456842630295</v>
      </c>
    </row>
    <row r="7114" spans="1:4">
      <c r="A7114">
        <v>7112</v>
      </c>
      <c r="B7114">
        <v>19.484931506849314</v>
      </c>
      <c r="C7114" s="91">
        <v>2.7270284374076158E-2</v>
      </c>
      <c r="D7114">
        <v>0.58780523249906214</v>
      </c>
    </row>
    <row r="7115" spans="1:4">
      <c r="A7115">
        <v>7113</v>
      </c>
      <c r="B7115">
        <v>19.487671232876714</v>
      </c>
      <c r="C7115" s="91">
        <v>2.7269884247377654E-2</v>
      </c>
      <c r="D7115">
        <v>0.58776590049266753</v>
      </c>
    </row>
    <row r="7116" spans="1:4">
      <c r="A7116">
        <v>7114</v>
      </c>
      <c r="B7116">
        <v>19.490410958904111</v>
      </c>
      <c r="C7116" s="91">
        <v>2.7269484120679147E-2</v>
      </c>
      <c r="D7116">
        <v>0.58772657240668447</v>
      </c>
    </row>
    <row r="7117" spans="1:4">
      <c r="A7117">
        <v>7115</v>
      </c>
      <c r="B7117">
        <v>19.493150684931507</v>
      </c>
      <c r="C7117" s="91">
        <v>2.726908399398064E-2</v>
      </c>
      <c r="D7117">
        <v>0.58768724824067797</v>
      </c>
    </row>
    <row r="7118" spans="1:4">
      <c r="A7118">
        <v>7116</v>
      </c>
      <c r="B7118">
        <v>19.495890410958904</v>
      </c>
      <c r="C7118" s="91">
        <v>2.7268683867282137E-2</v>
      </c>
      <c r="D7118">
        <v>0.5876479279942135</v>
      </c>
    </row>
    <row r="7119" spans="1:4">
      <c r="A7119">
        <v>7117</v>
      </c>
      <c r="B7119">
        <v>19.4986301369863</v>
      </c>
      <c r="C7119" s="91">
        <v>2.726828374058363E-2</v>
      </c>
      <c r="D7119">
        <v>0.5876086116668563</v>
      </c>
    </row>
    <row r="7120" spans="1:4">
      <c r="A7120">
        <v>7118</v>
      </c>
      <c r="B7120">
        <v>19.5013698630137</v>
      </c>
      <c r="C7120" s="91">
        <v>2.7267883613885126E-2</v>
      </c>
      <c r="D7120">
        <v>0.58756929925817181</v>
      </c>
    </row>
    <row r="7121" spans="1:4">
      <c r="A7121">
        <v>7119</v>
      </c>
      <c r="B7121">
        <v>19.504109589041096</v>
      </c>
      <c r="C7121" s="91">
        <v>2.726748348718662E-2</v>
      </c>
      <c r="D7121">
        <v>0.5875299907677255</v>
      </c>
    </row>
    <row r="7122" spans="1:4">
      <c r="A7122">
        <v>7120</v>
      </c>
      <c r="B7122">
        <v>19.506849315068493</v>
      </c>
      <c r="C7122" s="91">
        <v>2.7267083360488116E-2</v>
      </c>
      <c r="D7122">
        <v>0.58749068619508282</v>
      </c>
    </row>
    <row r="7123" spans="1:4">
      <c r="A7123">
        <v>7121</v>
      </c>
      <c r="B7123">
        <v>19.509589041095889</v>
      </c>
      <c r="C7123" s="91">
        <v>2.7266683233789609E-2</v>
      </c>
      <c r="D7123">
        <v>0.58745138553980947</v>
      </c>
    </row>
    <row r="7124" spans="1:4">
      <c r="A7124">
        <v>7122</v>
      </c>
      <c r="B7124">
        <v>19.512328767123286</v>
      </c>
      <c r="C7124" s="91">
        <v>2.7266283107091102E-2</v>
      </c>
      <c r="D7124">
        <v>0.58741208880147089</v>
      </c>
    </row>
    <row r="7125" spans="1:4">
      <c r="A7125">
        <v>7123</v>
      </c>
      <c r="B7125">
        <v>19.515068493150686</v>
      </c>
      <c r="C7125" s="91">
        <v>2.7265882980392599E-2</v>
      </c>
      <c r="D7125">
        <v>0.58737279597963277</v>
      </c>
    </row>
    <row r="7126" spans="1:4">
      <c r="A7126">
        <v>7124</v>
      </c>
      <c r="B7126">
        <v>19.517808219178082</v>
      </c>
      <c r="C7126" s="91">
        <v>2.7265482853694092E-2</v>
      </c>
      <c r="D7126">
        <v>0.58733350707386089</v>
      </c>
    </row>
    <row r="7127" spans="1:4">
      <c r="A7127">
        <v>7125</v>
      </c>
      <c r="B7127">
        <v>19.520547945205479</v>
      </c>
      <c r="C7127" s="91">
        <v>2.7265082726995588E-2</v>
      </c>
      <c r="D7127">
        <v>0.58729422208372117</v>
      </c>
    </row>
    <row r="7128" spans="1:4">
      <c r="A7128">
        <v>7126</v>
      </c>
      <c r="B7128">
        <v>19.523287671232875</v>
      </c>
      <c r="C7128" s="91">
        <v>2.7264682600297081E-2</v>
      </c>
      <c r="D7128">
        <v>0.58725494100877929</v>
      </c>
    </row>
    <row r="7129" spans="1:4">
      <c r="A7129">
        <v>7127</v>
      </c>
      <c r="B7129">
        <v>19.526027397260275</v>
      </c>
      <c r="C7129" s="91">
        <v>2.7264282473598574E-2</v>
      </c>
      <c r="D7129">
        <v>0.58721566384860113</v>
      </c>
    </row>
    <row r="7130" spans="1:4">
      <c r="A7130">
        <v>7128</v>
      </c>
      <c r="B7130">
        <v>19.528767123287672</v>
      </c>
      <c r="C7130" s="91">
        <v>2.7263882346900071E-2</v>
      </c>
      <c r="D7130">
        <v>0.58717639060275262</v>
      </c>
    </row>
    <row r="7131" spans="1:4">
      <c r="A7131">
        <v>7129</v>
      </c>
      <c r="B7131">
        <v>19.531506849315068</v>
      </c>
      <c r="C7131" s="91">
        <v>2.7263482220201564E-2</v>
      </c>
      <c r="D7131">
        <v>0.58713712127079998</v>
      </c>
    </row>
    <row r="7132" spans="1:4">
      <c r="A7132">
        <v>7130</v>
      </c>
      <c r="B7132">
        <v>19.534246575342465</v>
      </c>
      <c r="C7132" s="91">
        <v>2.726308209350306E-2</v>
      </c>
      <c r="D7132">
        <v>0.587097855852309</v>
      </c>
    </row>
    <row r="7133" spans="1:4">
      <c r="A7133">
        <v>7131</v>
      </c>
      <c r="B7133">
        <v>19.536986301369861</v>
      </c>
      <c r="C7133" s="91">
        <v>2.7262681966804553E-2</v>
      </c>
      <c r="D7133">
        <v>0.58705859434684604</v>
      </c>
    </row>
    <row r="7134" spans="1:4">
      <c r="A7134">
        <v>7132</v>
      </c>
      <c r="B7134">
        <v>19.539726027397261</v>
      </c>
      <c r="C7134" s="91">
        <v>2.726228184010605E-2</v>
      </c>
      <c r="D7134">
        <v>0.58701933675397699</v>
      </c>
    </row>
    <row r="7135" spans="1:4">
      <c r="A7135">
        <v>7133</v>
      </c>
      <c r="B7135">
        <v>19.542465753424658</v>
      </c>
      <c r="C7135" s="91">
        <v>2.7261881713407543E-2</v>
      </c>
      <c r="D7135">
        <v>0.58698008307326821</v>
      </c>
    </row>
    <row r="7136" spans="1:4">
      <c r="A7136">
        <v>7134</v>
      </c>
      <c r="B7136">
        <v>19.545205479452054</v>
      </c>
      <c r="C7136" s="91">
        <v>2.7261481586709036E-2</v>
      </c>
      <c r="D7136">
        <v>0.58694083330428615</v>
      </c>
    </row>
    <row r="7137" spans="1:4">
      <c r="A7137">
        <v>7135</v>
      </c>
      <c r="B7137">
        <v>19.547945205479451</v>
      </c>
      <c r="C7137" s="91">
        <v>2.7261081460010533E-2</v>
      </c>
      <c r="D7137">
        <v>0.58690158744659682</v>
      </c>
    </row>
    <row r="7138" spans="1:4">
      <c r="A7138">
        <v>7136</v>
      </c>
      <c r="B7138">
        <v>19.550684931506851</v>
      </c>
      <c r="C7138" s="91">
        <v>2.7260681333312026E-2</v>
      </c>
      <c r="D7138">
        <v>0.58686234549976679</v>
      </c>
    </row>
    <row r="7139" spans="1:4">
      <c r="A7139">
        <v>7137</v>
      </c>
      <c r="B7139">
        <v>19.553424657534247</v>
      </c>
      <c r="C7139" s="91">
        <v>2.7260281206613522E-2</v>
      </c>
      <c r="D7139">
        <v>0.58682310746336241</v>
      </c>
    </row>
    <row r="7140" spans="1:4">
      <c r="A7140">
        <v>7138</v>
      </c>
      <c r="B7140">
        <v>19.556164383561644</v>
      </c>
      <c r="C7140" s="91">
        <v>2.7259881079915015E-2</v>
      </c>
      <c r="D7140">
        <v>0.58678387333695026</v>
      </c>
    </row>
    <row r="7141" spans="1:4">
      <c r="A7141">
        <v>7139</v>
      </c>
      <c r="B7141">
        <v>19.55890410958904</v>
      </c>
      <c r="C7141" s="91">
        <v>2.7259480953216512E-2</v>
      </c>
      <c r="D7141">
        <v>0.58674464312009689</v>
      </c>
    </row>
    <row r="7142" spans="1:4">
      <c r="A7142">
        <v>7140</v>
      </c>
      <c r="B7142">
        <v>19.561643835616437</v>
      </c>
      <c r="C7142" s="91">
        <v>2.7259080826518005E-2</v>
      </c>
      <c r="D7142">
        <v>0.58670541681236899</v>
      </c>
    </row>
    <row r="7143" spans="1:4">
      <c r="A7143">
        <v>7141</v>
      </c>
      <c r="B7143">
        <v>19.564383561643837</v>
      </c>
      <c r="C7143" s="91">
        <v>2.7258680699819498E-2</v>
      </c>
      <c r="D7143">
        <v>0.5866661944133329</v>
      </c>
    </row>
    <row r="7144" spans="1:4">
      <c r="A7144">
        <v>7142</v>
      </c>
      <c r="B7144">
        <v>19.567123287671233</v>
      </c>
      <c r="C7144" s="91">
        <v>2.7258280573120994E-2</v>
      </c>
      <c r="D7144">
        <v>0.58662697592255564</v>
      </c>
    </row>
    <row r="7145" spans="1:4">
      <c r="A7145">
        <v>7143</v>
      </c>
      <c r="B7145">
        <v>19.56986301369863</v>
      </c>
      <c r="C7145" s="91">
        <v>2.7257880446422487E-2</v>
      </c>
      <c r="D7145">
        <v>0.58658776133960389</v>
      </c>
    </row>
    <row r="7146" spans="1:4">
      <c r="A7146">
        <v>7144</v>
      </c>
      <c r="B7146">
        <v>19.572602739726026</v>
      </c>
      <c r="C7146" s="91">
        <v>2.7257480319723984E-2</v>
      </c>
      <c r="D7146">
        <v>0.58654855066404443</v>
      </c>
    </row>
    <row r="7147" spans="1:4">
      <c r="A7147">
        <v>7145</v>
      </c>
      <c r="B7147">
        <v>19.575342465753426</v>
      </c>
      <c r="C7147" s="91">
        <v>2.7257080193025477E-2</v>
      </c>
      <c r="D7147">
        <v>0.58650934389544407</v>
      </c>
    </row>
    <row r="7148" spans="1:4">
      <c r="A7148">
        <v>7146</v>
      </c>
      <c r="B7148">
        <v>19.578082191780823</v>
      </c>
      <c r="C7148" s="91">
        <v>2.725668006632697E-2</v>
      </c>
      <c r="D7148">
        <v>0.58647014103337003</v>
      </c>
    </row>
    <row r="7149" spans="1:4">
      <c r="A7149">
        <v>7147</v>
      </c>
      <c r="B7149">
        <v>19.580821917808219</v>
      </c>
      <c r="C7149" s="91">
        <v>2.7256279939628467E-2</v>
      </c>
      <c r="D7149">
        <v>0.58643094207738899</v>
      </c>
    </row>
    <row r="7150" spans="1:4">
      <c r="A7150">
        <v>7148</v>
      </c>
      <c r="B7150">
        <v>19.583561643835615</v>
      </c>
      <c r="C7150" s="91">
        <v>2.725587981292996E-2</v>
      </c>
      <c r="D7150">
        <v>0.5863917470270682</v>
      </c>
    </row>
    <row r="7151" spans="1:4">
      <c r="A7151">
        <v>7149</v>
      </c>
      <c r="B7151">
        <v>19.586301369863012</v>
      </c>
      <c r="C7151" s="91">
        <v>2.7255479686231456E-2</v>
      </c>
      <c r="D7151">
        <v>0.58635255588197466</v>
      </c>
    </row>
    <row r="7152" spans="1:4">
      <c r="A7152">
        <v>7150</v>
      </c>
      <c r="B7152">
        <v>19.589041095890412</v>
      </c>
      <c r="C7152" s="91">
        <v>2.7255079559532949E-2</v>
      </c>
      <c r="D7152">
        <v>0.58631336864167538</v>
      </c>
    </row>
    <row r="7153" spans="1:4">
      <c r="A7153">
        <v>7151</v>
      </c>
      <c r="B7153">
        <v>19.591780821917808</v>
      </c>
      <c r="C7153" s="91">
        <v>2.7254679432834446E-2</v>
      </c>
      <c r="D7153">
        <v>0.58627418530573772</v>
      </c>
    </row>
    <row r="7154" spans="1:4">
      <c r="A7154">
        <v>7152</v>
      </c>
      <c r="B7154">
        <v>19.594520547945205</v>
      </c>
      <c r="C7154" s="91">
        <v>2.7254279306135939E-2</v>
      </c>
      <c r="D7154">
        <v>0.58623500587372912</v>
      </c>
    </row>
    <row r="7155" spans="1:4">
      <c r="A7155">
        <v>7153</v>
      </c>
      <c r="B7155">
        <v>19.597260273972601</v>
      </c>
      <c r="C7155" s="91">
        <v>2.7253879179437432E-2</v>
      </c>
      <c r="D7155">
        <v>0.58619583034521661</v>
      </c>
    </row>
    <row r="7156" spans="1:4">
      <c r="A7156">
        <v>7154</v>
      </c>
      <c r="B7156">
        <v>19.600000000000001</v>
      </c>
      <c r="C7156" s="91">
        <v>2.7253479052738928E-2</v>
      </c>
      <c r="D7156">
        <v>0.58615665871976752</v>
      </c>
    </row>
    <row r="7157" spans="1:4">
      <c r="A7157">
        <v>7155</v>
      </c>
      <c r="B7157">
        <v>19.602739726027398</v>
      </c>
      <c r="C7157" s="91">
        <v>2.7253078926040421E-2</v>
      </c>
      <c r="D7157">
        <v>0.58611749099694954</v>
      </c>
    </row>
    <row r="7158" spans="1:4">
      <c r="A7158">
        <v>7156</v>
      </c>
      <c r="B7158">
        <v>19.605479452054794</v>
      </c>
      <c r="C7158" s="91">
        <v>2.7252678799341918E-2</v>
      </c>
      <c r="D7158">
        <v>0.58607832717633013</v>
      </c>
    </row>
    <row r="7159" spans="1:4">
      <c r="A7159">
        <v>7157</v>
      </c>
      <c r="B7159">
        <v>19.608219178082191</v>
      </c>
      <c r="C7159" s="91">
        <v>2.7252278672643411E-2</v>
      </c>
      <c r="D7159">
        <v>0.58603916725747662</v>
      </c>
    </row>
    <row r="7160" spans="1:4">
      <c r="A7160">
        <v>7158</v>
      </c>
      <c r="B7160">
        <v>19.610958904109587</v>
      </c>
      <c r="C7160" s="91">
        <v>2.7251878545944908E-2</v>
      </c>
      <c r="D7160">
        <v>0.5860000112399566</v>
      </c>
    </row>
    <row r="7161" spans="1:4">
      <c r="A7161">
        <v>7159</v>
      </c>
      <c r="B7161">
        <v>19.613698630136987</v>
      </c>
      <c r="C7161" s="91">
        <v>2.7251478419246401E-2</v>
      </c>
      <c r="D7161">
        <v>0.58596085912333784</v>
      </c>
    </row>
    <row r="7162" spans="1:4">
      <c r="A7162">
        <v>7160</v>
      </c>
      <c r="B7162">
        <v>19.616438356164384</v>
      </c>
      <c r="C7162" s="91">
        <v>2.7251078292547894E-2</v>
      </c>
      <c r="D7162">
        <v>0.58592171090718803</v>
      </c>
    </row>
    <row r="7163" spans="1:4">
      <c r="A7163">
        <v>7161</v>
      </c>
      <c r="B7163">
        <v>19.61917808219178</v>
      </c>
      <c r="C7163" s="91">
        <v>2.725067816584939E-2</v>
      </c>
      <c r="D7163">
        <v>0.58588256659107496</v>
      </c>
    </row>
    <row r="7164" spans="1:4">
      <c r="A7164">
        <v>7162</v>
      </c>
      <c r="B7164">
        <v>19.621917808219177</v>
      </c>
      <c r="C7164" s="91">
        <v>2.7250278039150883E-2</v>
      </c>
      <c r="D7164">
        <v>0.5858434261745662</v>
      </c>
    </row>
    <row r="7165" spans="1:4">
      <c r="A7165">
        <v>7163</v>
      </c>
      <c r="B7165">
        <v>19.624657534246577</v>
      </c>
      <c r="C7165" s="91">
        <v>2.724987791245238E-2</v>
      </c>
      <c r="D7165">
        <v>0.58580428965722986</v>
      </c>
    </row>
    <row r="7166" spans="1:4">
      <c r="A7166">
        <v>7164</v>
      </c>
      <c r="B7166">
        <v>19.627397260273973</v>
      </c>
      <c r="C7166" s="91">
        <v>2.7249477785753873E-2</v>
      </c>
      <c r="D7166">
        <v>0.58576515703863385</v>
      </c>
    </row>
    <row r="7167" spans="1:4">
      <c r="A7167">
        <v>7165</v>
      </c>
      <c r="B7167">
        <v>19.63013698630137</v>
      </c>
      <c r="C7167" s="91">
        <v>2.7249077659055369E-2</v>
      </c>
      <c r="D7167">
        <v>0.58572602831834597</v>
      </c>
    </row>
    <row r="7168" spans="1:4">
      <c r="A7168">
        <v>7166</v>
      </c>
      <c r="B7168">
        <v>19.632876712328766</v>
      </c>
      <c r="C7168" s="91">
        <v>2.7248677532356862E-2</v>
      </c>
      <c r="D7168">
        <v>0.58568690349593433</v>
      </c>
    </row>
    <row r="7169" spans="1:4">
      <c r="A7169">
        <v>7167</v>
      </c>
      <c r="B7169">
        <v>19.635616438356163</v>
      </c>
      <c r="C7169" s="91">
        <v>2.7248277405658355E-2</v>
      </c>
      <c r="D7169">
        <v>0.58564778257096706</v>
      </c>
    </row>
    <row r="7170" spans="1:4">
      <c r="A7170">
        <v>7168</v>
      </c>
      <c r="B7170">
        <v>19.638356164383563</v>
      </c>
      <c r="C7170" s="91">
        <v>2.7247877278959852E-2</v>
      </c>
      <c r="D7170">
        <v>0.58560866554301216</v>
      </c>
    </row>
    <row r="7171" spans="1:4">
      <c r="A7171">
        <v>7169</v>
      </c>
      <c r="B7171">
        <v>19.641095890410959</v>
      </c>
      <c r="C7171" s="91">
        <v>2.7247477152261345E-2</v>
      </c>
      <c r="D7171">
        <v>0.58556955241163799</v>
      </c>
    </row>
    <row r="7172" spans="1:4">
      <c r="A7172">
        <v>7170</v>
      </c>
      <c r="B7172">
        <v>19.643835616438356</v>
      </c>
      <c r="C7172" s="91">
        <v>2.7247077025562842E-2</v>
      </c>
      <c r="D7172">
        <v>0.58553044317641267</v>
      </c>
    </row>
    <row r="7173" spans="1:4">
      <c r="A7173">
        <v>7171</v>
      </c>
      <c r="B7173">
        <v>19.646575342465752</v>
      </c>
      <c r="C7173" s="91">
        <v>2.7246676898864335E-2</v>
      </c>
      <c r="D7173">
        <v>0.58549133783690455</v>
      </c>
    </row>
    <row r="7174" spans="1:4">
      <c r="A7174">
        <v>7172</v>
      </c>
      <c r="B7174">
        <v>19.649315068493152</v>
      </c>
      <c r="C7174" s="91">
        <v>2.7246276772165831E-2</v>
      </c>
      <c r="D7174">
        <v>0.58545223639268196</v>
      </c>
    </row>
    <row r="7175" spans="1:4">
      <c r="A7175">
        <v>7173</v>
      </c>
      <c r="B7175">
        <v>19.652054794520549</v>
      </c>
      <c r="C7175" s="91">
        <v>2.7245876645467324E-2</v>
      </c>
      <c r="D7175">
        <v>0.58541313884331325</v>
      </c>
    </row>
    <row r="7176" spans="1:4">
      <c r="A7176">
        <v>7174</v>
      </c>
      <c r="B7176">
        <v>19.654794520547945</v>
      </c>
      <c r="C7176" s="91">
        <v>2.7245476518768817E-2</v>
      </c>
      <c r="D7176">
        <v>0.585374045188367</v>
      </c>
    </row>
    <row r="7177" spans="1:4">
      <c r="A7177">
        <v>7175</v>
      </c>
      <c r="B7177">
        <v>19.657534246575342</v>
      </c>
      <c r="C7177" s="91">
        <v>2.7245076392070314E-2</v>
      </c>
      <c r="D7177">
        <v>0.58533495542741165</v>
      </c>
    </row>
    <row r="7178" spans="1:4">
      <c r="A7178">
        <v>7176</v>
      </c>
      <c r="B7178">
        <v>19.660273972602738</v>
      </c>
      <c r="C7178" s="91">
        <v>2.7244676265371807E-2</v>
      </c>
      <c r="D7178">
        <v>0.58529586956001578</v>
      </c>
    </row>
    <row r="7179" spans="1:4">
      <c r="A7179">
        <v>7177</v>
      </c>
      <c r="B7179">
        <v>19.663013698630138</v>
      </c>
      <c r="C7179" s="91">
        <v>2.7244276138673303E-2</v>
      </c>
      <c r="D7179">
        <v>0.58525678758574795</v>
      </c>
    </row>
    <row r="7180" spans="1:4">
      <c r="A7180">
        <v>7178</v>
      </c>
      <c r="B7180">
        <v>19.665753424657535</v>
      </c>
      <c r="C7180" s="91">
        <v>2.7243876011974796E-2</v>
      </c>
      <c r="D7180">
        <v>0.58521770950417695</v>
      </c>
    </row>
    <row r="7181" spans="1:4">
      <c r="A7181">
        <v>7179</v>
      </c>
      <c r="B7181">
        <v>19.668493150684931</v>
      </c>
      <c r="C7181" s="91">
        <v>2.7243475885276293E-2</v>
      </c>
      <c r="D7181">
        <v>0.58517863531487146</v>
      </c>
    </row>
    <row r="7182" spans="1:4">
      <c r="A7182">
        <v>7180</v>
      </c>
      <c r="B7182">
        <v>19.671232876712327</v>
      </c>
      <c r="C7182" s="91">
        <v>2.7243075758577786E-2</v>
      </c>
      <c r="D7182">
        <v>0.58513956501740028</v>
      </c>
    </row>
    <row r="7183" spans="1:4">
      <c r="A7183">
        <v>7181</v>
      </c>
      <c r="B7183">
        <v>19.673972602739727</v>
      </c>
      <c r="C7183" s="91">
        <v>2.7242675631879279E-2</v>
      </c>
      <c r="D7183">
        <v>0.58510049861133218</v>
      </c>
    </row>
    <row r="7184" spans="1:4">
      <c r="A7184">
        <v>7182</v>
      </c>
      <c r="B7184">
        <v>19.676712328767124</v>
      </c>
      <c r="C7184" s="91">
        <v>2.7242275505180776E-2</v>
      </c>
      <c r="D7184">
        <v>0.58506143609623618</v>
      </c>
    </row>
    <row r="7185" spans="1:4">
      <c r="A7185">
        <v>7183</v>
      </c>
      <c r="B7185">
        <v>19.67945205479452</v>
      </c>
      <c r="C7185" s="91">
        <v>2.7241875378482269E-2</v>
      </c>
      <c r="D7185">
        <v>0.58502237747168118</v>
      </c>
    </row>
    <row r="7186" spans="1:4">
      <c r="A7186">
        <v>7184</v>
      </c>
      <c r="B7186">
        <v>19.682191780821917</v>
      </c>
      <c r="C7186" s="91">
        <v>2.7241475251783765E-2</v>
      </c>
      <c r="D7186">
        <v>0.58498332273723608</v>
      </c>
    </row>
    <row r="7187" spans="1:4">
      <c r="A7187">
        <v>7185</v>
      </c>
      <c r="B7187">
        <v>19.684931506849313</v>
      </c>
      <c r="C7187" s="91">
        <v>2.7241075125085258E-2</v>
      </c>
      <c r="D7187">
        <v>0.58494427189247011</v>
      </c>
    </row>
    <row r="7188" spans="1:4">
      <c r="A7188">
        <v>7186</v>
      </c>
      <c r="B7188">
        <v>19.687671232876713</v>
      </c>
      <c r="C7188" s="91">
        <v>2.7240674998386755E-2</v>
      </c>
      <c r="D7188">
        <v>0.58490522493695218</v>
      </c>
    </row>
    <row r="7189" spans="1:4">
      <c r="A7189">
        <v>7187</v>
      </c>
      <c r="B7189">
        <v>19.69041095890411</v>
      </c>
      <c r="C7189" s="91">
        <v>2.7240274871688248E-2</v>
      </c>
      <c r="D7189">
        <v>0.58486618187025163</v>
      </c>
    </row>
    <row r="7190" spans="1:4">
      <c r="A7190">
        <v>7188</v>
      </c>
      <c r="B7190">
        <v>19.693150684931506</v>
      </c>
      <c r="C7190" s="91">
        <v>2.7239874744989741E-2</v>
      </c>
      <c r="D7190">
        <v>0.5848271426919377</v>
      </c>
    </row>
    <row r="7191" spans="1:4">
      <c r="A7191">
        <v>7189</v>
      </c>
      <c r="B7191">
        <v>19.695890410958903</v>
      </c>
      <c r="C7191" s="91">
        <v>2.7239474618291237E-2</v>
      </c>
      <c r="D7191">
        <v>0.58478810740157949</v>
      </c>
    </row>
    <row r="7192" spans="1:4">
      <c r="A7192">
        <v>7190</v>
      </c>
      <c r="B7192">
        <v>19.698630136986303</v>
      </c>
      <c r="C7192" s="91">
        <v>2.723907449159273E-2</v>
      </c>
      <c r="D7192">
        <v>0.58474907599874648</v>
      </c>
    </row>
    <row r="7193" spans="1:4">
      <c r="A7193">
        <v>7191</v>
      </c>
      <c r="B7193">
        <v>19.701369863013699</v>
      </c>
      <c r="C7193" s="91">
        <v>2.7238674364894227E-2</v>
      </c>
      <c r="D7193">
        <v>0.58471004848300789</v>
      </c>
    </row>
    <row r="7194" spans="1:4">
      <c r="A7194">
        <v>7192</v>
      </c>
      <c r="B7194">
        <v>19.704109589041096</v>
      </c>
      <c r="C7194" s="91">
        <v>2.723827423819572E-2</v>
      </c>
      <c r="D7194">
        <v>0.58467102485393341</v>
      </c>
    </row>
    <row r="7195" spans="1:4">
      <c r="A7195">
        <v>7193</v>
      </c>
      <c r="B7195">
        <v>19.706849315068492</v>
      </c>
      <c r="C7195" s="91">
        <v>2.7237874111497213E-2</v>
      </c>
      <c r="D7195">
        <v>0.58463200511109237</v>
      </c>
    </row>
    <row r="7196" spans="1:4">
      <c r="A7196">
        <v>7194</v>
      </c>
      <c r="B7196">
        <v>19.709589041095889</v>
      </c>
      <c r="C7196" s="91">
        <v>2.7237473984798709E-2</v>
      </c>
      <c r="D7196">
        <v>0.58459298925405434</v>
      </c>
    </row>
    <row r="7197" spans="1:4">
      <c r="A7197">
        <v>7195</v>
      </c>
      <c r="B7197">
        <v>19.712328767123289</v>
      </c>
      <c r="C7197" s="91">
        <v>2.7237073858100203E-2</v>
      </c>
      <c r="D7197">
        <v>0.58455397728238889</v>
      </c>
    </row>
    <row r="7198" spans="1:4">
      <c r="A7198">
        <v>7196</v>
      </c>
      <c r="B7198">
        <v>19.715068493150685</v>
      </c>
      <c r="C7198" s="91">
        <v>2.7236673731401699E-2</v>
      </c>
      <c r="D7198">
        <v>0.5845149691956657</v>
      </c>
    </row>
    <row r="7199" spans="1:4">
      <c r="A7199">
        <v>7197</v>
      </c>
      <c r="B7199">
        <v>19.717808219178082</v>
      </c>
      <c r="C7199" s="91">
        <v>2.7236273604703192E-2</v>
      </c>
      <c r="D7199">
        <v>0.58447596499345456</v>
      </c>
    </row>
    <row r="7200" spans="1:4">
      <c r="A7200">
        <v>7198</v>
      </c>
      <c r="B7200">
        <v>19.720547945205478</v>
      </c>
      <c r="C7200" s="91">
        <v>2.7235873478004689E-2</v>
      </c>
      <c r="D7200">
        <v>0.58443696467532502</v>
      </c>
    </row>
    <row r="7201" spans="1:4">
      <c r="A7201">
        <v>7199</v>
      </c>
      <c r="B7201">
        <v>19.723287671232878</v>
      </c>
      <c r="C7201" s="91">
        <v>2.7235473351306182E-2</v>
      </c>
      <c r="D7201">
        <v>0.584397968240847</v>
      </c>
    </row>
    <row r="7202" spans="1:4">
      <c r="A7202">
        <v>7200</v>
      </c>
      <c r="B7202">
        <v>19.726027397260275</v>
      </c>
      <c r="C7202" s="91">
        <v>2.7235073224607675E-2</v>
      </c>
      <c r="D7202">
        <v>0.58435897568959061</v>
      </c>
    </row>
    <row r="7203" spans="1:4">
      <c r="A7203">
        <v>7201</v>
      </c>
      <c r="B7203">
        <v>19.728767123287671</v>
      </c>
      <c r="C7203" s="91">
        <v>2.7234673097909171E-2</v>
      </c>
      <c r="D7203">
        <v>0.58431998702112553</v>
      </c>
    </row>
    <row r="7204" spans="1:4">
      <c r="A7204">
        <v>7202</v>
      </c>
      <c r="B7204">
        <v>19.731506849315068</v>
      </c>
      <c r="C7204" s="91">
        <v>2.7234272971210664E-2</v>
      </c>
      <c r="D7204">
        <v>0.58428100223502166</v>
      </c>
    </row>
    <row r="7205" spans="1:4">
      <c r="A7205">
        <v>7203</v>
      </c>
      <c r="B7205">
        <v>19.734246575342464</v>
      </c>
      <c r="C7205" s="91">
        <v>2.7233872844512161E-2</v>
      </c>
      <c r="D7205">
        <v>0.58424202133084935</v>
      </c>
    </row>
    <row r="7206" spans="1:4">
      <c r="A7206">
        <v>7204</v>
      </c>
      <c r="B7206">
        <v>19.736986301369864</v>
      </c>
      <c r="C7206" s="91">
        <v>2.7233472717813654E-2</v>
      </c>
      <c r="D7206">
        <v>0.58420304430817827</v>
      </c>
    </row>
    <row r="7207" spans="1:4">
      <c r="A7207">
        <v>7205</v>
      </c>
      <c r="B7207">
        <v>19.739726027397261</v>
      </c>
      <c r="C7207" s="91">
        <v>2.723307259111515E-2</v>
      </c>
      <c r="D7207">
        <v>0.58416407116657898</v>
      </c>
    </row>
    <row r="7208" spans="1:4">
      <c r="A7208">
        <v>7206</v>
      </c>
      <c r="B7208">
        <v>19.742465753424657</v>
      </c>
      <c r="C7208" s="91">
        <v>2.7232672464416643E-2</v>
      </c>
      <c r="D7208">
        <v>0.5841251019056215</v>
      </c>
    </row>
    <row r="7209" spans="1:4">
      <c r="A7209">
        <v>7207</v>
      </c>
      <c r="B7209">
        <v>19.745205479452054</v>
      </c>
      <c r="C7209" s="91">
        <v>2.7232272337718137E-2</v>
      </c>
      <c r="D7209">
        <v>0.58408613652487595</v>
      </c>
    </row>
    <row r="7210" spans="1:4">
      <c r="A7210">
        <v>7208</v>
      </c>
      <c r="B7210">
        <v>19.747945205479454</v>
      </c>
      <c r="C7210" s="91">
        <v>2.7231872211019633E-2</v>
      </c>
      <c r="D7210">
        <v>0.58404717502391279</v>
      </c>
    </row>
    <row r="7211" spans="1:4">
      <c r="A7211">
        <v>7209</v>
      </c>
      <c r="B7211">
        <v>19.75068493150685</v>
      </c>
      <c r="C7211" s="91">
        <v>2.7231472084321126E-2</v>
      </c>
      <c r="D7211">
        <v>0.58400821740230235</v>
      </c>
    </row>
    <row r="7212" spans="1:4">
      <c r="A7212">
        <v>7210</v>
      </c>
      <c r="B7212">
        <v>19.753424657534246</v>
      </c>
      <c r="C7212" s="91">
        <v>2.7231071957622623E-2</v>
      </c>
      <c r="D7212">
        <v>0.5839692636596151</v>
      </c>
    </row>
    <row r="7213" spans="1:4">
      <c r="A7213">
        <v>7211</v>
      </c>
      <c r="B7213">
        <v>19.756164383561643</v>
      </c>
      <c r="C7213" s="91">
        <v>2.7230671830924116E-2</v>
      </c>
      <c r="D7213">
        <v>0.58393031379542149</v>
      </c>
    </row>
    <row r="7214" spans="1:4">
      <c r="A7214">
        <v>7212</v>
      </c>
      <c r="B7214">
        <v>19.758904109589039</v>
      </c>
      <c r="C7214" s="91">
        <v>2.7230271704225612E-2</v>
      </c>
      <c r="D7214">
        <v>0.58389136780929196</v>
      </c>
    </row>
    <row r="7215" spans="1:4">
      <c r="A7215">
        <v>7213</v>
      </c>
      <c r="B7215">
        <v>19.761643835616439</v>
      </c>
      <c r="C7215" s="91">
        <v>2.7229871577527105E-2</v>
      </c>
      <c r="D7215">
        <v>0.5838524257007971</v>
      </c>
    </row>
    <row r="7216" spans="1:4">
      <c r="A7216">
        <v>7214</v>
      </c>
      <c r="B7216">
        <v>19.764383561643836</v>
      </c>
      <c r="C7216" s="91">
        <v>2.7229471450828598E-2</v>
      </c>
      <c r="D7216">
        <v>0.58381348746950756</v>
      </c>
    </row>
    <row r="7217" spans="1:4">
      <c r="A7217">
        <v>7215</v>
      </c>
      <c r="B7217">
        <v>19.767123287671232</v>
      </c>
      <c r="C7217" s="91">
        <v>2.7229071324130095E-2</v>
      </c>
      <c r="D7217">
        <v>0.58377455311499415</v>
      </c>
    </row>
    <row r="7218" spans="1:4">
      <c r="A7218">
        <v>7216</v>
      </c>
      <c r="B7218">
        <v>19.769863013698629</v>
      </c>
      <c r="C7218" s="91">
        <v>2.7228671197431588E-2</v>
      </c>
      <c r="D7218">
        <v>0.58373562263682743</v>
      </c>
    </row>
    <row r="7219" spans="1:4">
      <c r="A7219">
        <v>7217</v>
      </c>
      <c r="B7219">
        <v>19.772602739726029</v>
      </c>
      <c r="C7219" s="91">
        <v>2.7228271070733084E-2</v>
      </c>
      <c r="D7219">
        <v>0.58369669603457819</v>
      </c>
    </row>
    <row r="7220" spans="1:4">
      <c r="A7220">
        <v>7218</v>
      </c>
      <c r="B7220">
        <v>19.775342465753425</v>
      </c>
      <c r="C7220" s="91">
        <v>2.7227870944034577E-2</v>
      </c>
      <c r="D7220">
        <v>0.58365777330781743</v>
      </c>
    </row>
    <row r="7221" spans="1:4">
      <c r="A7221">
        <v>7219</v>
      </c>
      <c r="B7221">
        <v>19.778082191780822</v>
      </c>
      <c r="C7221" s="91">
        <v>2.722747081733607E-2</v>
      </c>
      <c r="D7221">
        <v>0.58361885445611605</v>
      </c>
    </row>
    <row r="7222" spans="1:4">
      <c r="A7222">
        <v>7220</v>
      </c>
      <c r="B7222">
        <v>19.780821917808218</v>
      </c>
      <c r="C7222" s="91">
        <v>2.7227070690637567E-2</v>
      </c>
      <c r="D7222">
        <v>0.58357993947904485</v>
      </c>
    </row>
    <row r="7223" spans="1:4">
      <c r="A7223">
        <v>7221</v>
      </c>
      <c r="B7223">
        <v>19.783561643835615</v>
      </c>
      <c r="C7223" s="91">
        <v>2.722667056393906E-2</v>
      </c>
      <c r="D7223">
        <v>0.58354102837617494</v>
      </c>
    </row>
    <row r="7224" spans="1:4">
      <c r="A7224">
        <v>7222</v>
      </c>
      <c r="B7224">
        <v>19.786301369863015</v>
      </c>
      <c r="C7224" s="91">
        <v>2.7226270437240557E-2</v>
      </c>
      <c r="D7224">
        <v>0.58350212114707722</v>
      </c>
    </row>
    <row r="7225" spans="1:4">
      <c r="A7225">
        <v>7223</v>
      </c>
      <c r="B7225">
        <v>19.789041095890411</v>
      </c>
      <c r="C7225" s="91">
        <v>2.722587031054205E-2</v>
      </c>
      <c r="D7225">
        <v>0.58346321779132315</v>
      </c>
    </row>
    <row r="7226" spans="1:4">
      <c r="A7226">
        <v>7224</v>
      </c>
      <c r="B7226">
        <v>19.791780821917808</v>
      </c>
      <c r="C7226" s="91">
        <v>2.7225470183843546E-2</v>
      </c>
      <c r="D7226">
        <v>0.58342431830848362</v>
      </c>
    </row>
    <row r="7227" spans="1:4">
      <c r="A7227">
        <v>7225</v>
      </c>
      <c r="B7227">
        <v>19.794520547945204</v>
      </c>
      <c r="C7227" s="91">
        <v>2.7225070057145039E-2</v>
      </c>
      <c r="D7227">
        <v>0.58338542269812999</v>
      </c>
    </row>
    <row r="7228" spans="1:4">
      <c r="A7228">
        <v>7226</v>
      </c>
      <c r="B7228">
        <v>19.797260273972604</v>
      </c>
      <c r="C7228" s="91">
        <v>2.7224669930446532E-2</v>
      </c>
      <c r="D7228">
        <v>0.58334653095983335</v>
      </c>
    </row>
    <row r="7229" spans="1:4">
      <c r="A7229">
        <v>7227</v>
      </c>
      <c r="B7229">
        <v>19.8</v>
      </c>
      <c r="C7229" s="91">
        <v>2.7224269803748029E-2</v>
      </c>
      <c r="D7229">
        <v>0.5833076430931653</v>
      </c>
    </row>
    <row r="7230" spans="1:4">
      <c r="A7230">
        <v>7228</v>
      </c>
      <c r="B7230">
        <v>19.802739726027397</v>
      </c>
      <c r="C7230" s="91">
        <v>2.7223869677049522E-2</v>
      </c>
      <c r="D7230">
        <v>0.58326875909769715</v>
      </c>
    </row>
    <row r="7231" spans="1:4">
      <c r="A7231">
        <v>7229</v>
      </c>
      <c r="B7231">
        <v>19.805479452054794</v>
      </c>
      <c r="C7231" s="91">
        <v>2.7223469550351018E-2</v>
      </c>
      <c r="D7231">
        <v>0.58322987897300027</v>
      </c>
    </row>
    <row r="7232" spans="1:4">
      <c r="A7232">
        <v>7230</v>
      </c>
      <c r="B7232">
        <v>19.80821917808219</v>
      </c>
      <c r="C7232" s="91">
        <v>2.7223069423652511E-2</v>
      </c>
      <c r="D7232">
        <v>0.5831910027186461</v>
      </c>
    </row>
    <row r="7233" spans="1:4">
      <c r="A7233">
        <v>7231</v>
      </c>
      <c r="B7233">
        <v>19.81095890410959</v>
      </c>
      <c r="C7233" s="91">
        <v>2.7222669296954008E-2</v>
      </c>
      <c r="D7233">
        <v>0.58315213033420621</v>
      </c>
    </row>
    <row r="7234" spans="1:4">
      <c r="A7234">
        <v>7232</v>
      </c>
      <c r="B7234">
        <v>19.813698630136987</v>
      </c>
      <c r="C7234" s="91">
        <v>2.7222269170255501E-2</v>
      </c>
      <c r="D7234">
        <v>0.58311326181925238</v>
      </c>
    </row>
    <row r="7235" spans="1:4">
      <c r="A7235">
        <v>7233</v>
      </c>
      <c r="B7235">
        <v>19.816438356164383</v>
      </c>
      <c r="C7235" s="91">
        <v>2.7221869043556994E-2</v>
      </c>
      <c r="D7235">
        <v>0.5830743971733563</v>
      </c>
    </row>
    <row r="7236" spans="1:4">
      <c r="A7236">
        <v>7234</v>
      </c>
      <c r="B7236">
        <v>19.81917808219178</v>
      </c>
      <c r="C7236" s="91">
        <v>2.7221468916858491E-2</v>
      </c>
      <c r="D7236">
        <v>0.58303553639608929</v>
      </c>
    </row>
    <row r="7237" spans="1:4">
      <c r="A7237">
        <v>7235</v>
      </c>
      <c r="B7237">
        <v>19.82191780821918</v>
      </c>
      <c r="C7237" s="91">
        <v>2.7221068790159984E-2</v>
      </c>
      <c r="D7237">
        <v>0.58299667948702349</v>
      </c>
    </row>
    <row r="7238" spans="1:4">
      <c r="A7238">
        <v>7236</v>
      </c>
      <c r="B7238">
        <v>19.824657534246576</v>
      </c>
      <c r="C7238" s="91">
        <v>2.722066866346148E-2</v>
      </c>
      <c r="D7238">
        <v>0.58295782644573046</v>
      </c>
    </row>
    <row r="7239" spans="1:4">
      <c r="A7239">
        <v>7237</v>
      </c>
      <c r="B7239">
        <v>19.827397260273973</v>
      </c>
      <c r="C7239" s="91">
        <v>2.7220268536762973E-2</v>
      </c>
      <c r="D7239">
        <v>0.58291897727178232</v>
      </c>
    </row>
    <row r="7240" spans="1:4">
      <c r="A7240">
        <v>7238</v>
      </c>
      <c r="B7240">
        <v>19.830136986301369</v>
      </c>
      <c r="C7240" s="91">
        <v>2.721986841006447E-2</v>
      </c>
      <c r="D7240">
        <v>0.58288013196475086</v>
      </c>
    </row>
    <row r="7241" spans="1:4">
      <c r="A7241">
        <v>7239</v>
      </c>
      <c r="B7241">
        <v>19.832876712328765</v>
      </c>
      <c r="C7241" s="91">
        <v>2.7219468283365963E-2</v>
      </c>
      <c r="D7241">
        <v>0.58284129052420819</v>
      </c>
    </row>
    <row r="7242" spans="1:4">
      <c r="A7242">
        <v>7240</v>
      </c>
      <c r="B7242">
        <v>19.835616438356166</v>
      </c>
      <c r="C7242" s="91">
        <v>2.7219068156667456E-2</v>
      </c>
      <c r="D7242">
        <v>0.5828024529497261</v>
      </c>
    </row>
    <row r="7243" spans="1:4">
      <c r="A7243">
        <v>7241</v>
      </c>
      <c r="B7243">
        <v>19.838356164383562</v>
      </c>
      <c r="C7243" s="91">
        <v>2.7218668029968952E-2</v>
      </c>
      <c r="D7243">
        <v>0.58276361924087683</v>
      </c>
    </row>
    <row r="7244" spans="1:4">
      <c r="A7244">
        <v>7242</v>
      </c>
      <c r="B7244">
        <v>19.841095890410958</v>
      </c>
      <c r="C7244" s="91">
        <v>2.7218267903270445E-2</v>
      </c>
      <c r="D7244">
        <v>0.58272478939723271</v>
      </c>
    </row>
    <row r="7245" spans="1:4">
      <c r="A7245">
        <v>7243</v>
      </c>
      <c r="B7245">
        <v>19.843835616438355</v>
      </c>
      <c r="C7245" s="91">
        <v>2.7217867776571942E-2</v>
      </c>
      <c r="D7245">
        <v>0.58268596341836554</v>
      </c>
    </row>
    <row r="7246" spans="1:4">
      <c r="A7246">
        <v>7244</v>
      </c>
      <c r="B7246">
        <v>19.846575342465755</v>
      </c>
      <c r="C7246" s="91">
        <v>2.7217467649873435E-2</v>
      </c>
      <c r="D7246">
        <v>0.58264714130384787</v>
      </c>
    </row>
    <row r="7247" spans="1:4">
      <c r="A7247">
        <v>7245</v>
      </c>
      <c r="B7247">
        <v>19.849315068493151</v>
      </c>
      <c r="C7247" s="91">
        <v>2.7217067523174931E-2</v>
      </c>
      <c r="D7247">
        <v>0.58260832305325183</v>
      </c>
    </row>
    <row r="7248" spans="1:4">
      <c r="A7248">
        <v>7246</v>
      </c>
      <c r="B7248">
        <v>19.852054794520548</v>
      </c>
      <c r="C7248" s="91">
        <v>2.7216667396476425E-2</v>
      </c>
      <c r="D7248">
        <v>0.58256950866614998</v>
      </c>
    </row>
    <row r="7249" spans="1:4">
      <c r="A7249">
        <v>7247</v>
      </c>
      <c r="B7249">
        <v>19.854794520547944</v>
      </c>
      <c r="C7249" s="91">
        <v>2.7216267269777918E-2</v>
      </c>
      <c r="D7249">
        <v>0.58253069814211456</v>
      </c>
    </row>
    <row r="7250" spans="1:4">
      <c r="A7250">
        <v>7248</v>
      </c>
      <c r="B7250">
        <v>19.857534246575341</v>
      </c>
      <c r="C7250" s="91">
        <v>2.7215867143079414E-2</v>
      </c>
      <c r="D7250">
        <v>0.58249189148071823</v>
      </c>
    </row>
    <row r="7251" spans="1:4">
      <c r="A7251">
        <v>7249</v>
      </c>
      <c r="B7251">
        <v>19.860273972602741</v>
      </c>
      <c r="C7251" s="91">
        <v>2.7215467016380907E-2</v>
      </c>
      <c r="D7251">
        <v>0.58245308868153323</v>
      </c>
    </row>
    <row r="7252" spans="1:4">
      <c r="A7252">
        <v>7250</v>
      </c>
      <c r="B7252">
        <v>19.863013698630137</v>
      </c>
      <c r="C7252" s="91">
        <v>2.7215066889682404E-2</v>
      </c>
      <c r="D7252">
        <v>0.58241428974413223</v>
      </c>
    </row>
    <row r="7253" spans="1:4">
      <c r="A7253">
        <v>7251</v>
      </c>
      <c r="B7253">
        <v>19.865753424657534</v>
      </c>
      <c r="C7253" s="91">
        <v>2.7214666762983897E-2</v>
      </c>
      <c r="D7253">
        <v>0.58237549466808802</v>
      </c>
    </row>
    <row r="7254" spans="1:4">
      <c r="A7254">
        <v>7252</v>
      </c>
      <c r="B7254">
        <v>19.86849315068493</v>
      </c>
      <c r="C7254" s="91">
        <v>2.7214266636285393E-2</v>
      </c>
      <c r="D7254">
        <v>0.58233670345297317</v>
      </c>
    </row>
    <row r="7255" spans="1:4">
      <c r="A7255">
        <v>7253</v>
      </c>
      <c r="B7255">
        <v>19.87123287671233</v>
      </c>
      <c r="C7255" s="91">
        <v>2.7213866509586886E-2</v>
      </c>
      <c r="D7255">
        <v>0.58229791609836035</v>
      </c>
    </row>
    <row r="7256" spans="1:4">
      <c r="A7256">
        <v>7254</v>
      </c>
      <c r="B7256">
        <v>19.873972602739727</v>
      </c>
      <c r="C7256" s="91">
        <v>2.7213466382888379E-2</v>
      </c>
      <c r="D7256">
        <v>0.58225913260382256</v>
      </c>
    </row>
    <row r="7257" spans="1:4">
      <c r="A7257">
        <v>7255</v>
      </c>
      <c r="B7257">
        <v>19.876712328767123</v>
      </c>
      <c r="C7257" s="91">
        <v>2.7213066256189876E-2</v>
      </c>
      <c r="D7257">
        <v>0.58222035296893249</v>
      </c>
    </row>
    <row r="7258" spans="1:4">
      <c r="A7258">
        <v>7256</v>
      </c>
      <c r="B7258">
        <v>19.87945205479452</v>
      </c>
      <c r="C7258" s="91">
        <v>2.7212666129491369E-2</v>
      </c>
      <c r="D7258">
        <v>0.58218157719326302</v>
      </c>
    </row>
    <row r="7259" spans="1:4">
      <c r="A7259">
        <v>7257</v>
      </c>
      <c r="B7259">
        <v>19.882191780821916</v>
      </c>
      <c r="C7259" s="91">
        <v>2.7212266002792865E-2</v>
      </c>
      <c r="D7259">
        <v>0.58214280527638707</v>
      </c>
    </row>
    <row r="7260" spans="1:4">
      <c r="A7260">
        <v>7258</v>
      </c>
      <c r="B7260">
        <v>19.884931506849316</v>
      </c>
      <c r="C7260" s="91">
        <v>2.7211865876094359E-2</v>
      </c>
      <c r="D7260">
        <v>0.58210403721787785</v>
      </c>
    </row>
    <row r="7261" spans="1:4">
      <c r="A7261">
        <v>7259</v>
      </c>
      <c r="B7261">
        <v>19.887671232876713</v>
      </c>
      <c r="C7261" s="91">
        <v>2.7211465749395852E-2</v>
      </c>
      <c r="D7261">
        <v>0.58206527301730815</v>
      </c>
    </row>
    <row r="7262" spans="1:4">
      <c r="A7262">
        <v>7260</v>
      </c>
      <c r="B7262">
        <v>19.890410958904109</v>
      </c>
      <c r="C7262" s="91">
        <v>2.7211065622697348E-2</v>
      </c>
      <c r="D7262">
        <v>0.58202651267425132</v>
      </c>
    </row>
    <row r="7263" spans="1:4">
      <c r="A7263">
        <v>7261</v>
      </c>
      <c r="B7263">
        <v>19.893150684931506</v>
      </c>
      <c r="C7263" s="91">
        <v>2.7210665495998841E-2</v>
      </c>
      <c r="D7263">
        <v>0.58198775618828047</v>
      </c>
    </row>
    <row r="7264" spans="1:4">
      <c r="A7264">
        <v>7262</v>
      </c>
      <c r="B7264">
        <v>19.895890410958906</v>
      </c>
      <c r="C7264" s="91">
        <v>2.7210265369300338E-2</v>
      </c>
      <c r="D7264">
        <v>0.58194900355896861</v>
      </c>
    </row>
    <row r="7265" spans="1:4">
      <c r="A7265">
        <v>7263</v>
      </c>
      <c r="B7265">
        <v>19.898630136986302</v>
      </c>
      <c r="C7265" s="91">
        <v>2.7209865242601831E-2</v>
      </c>
      <c r="D7265">
        <v>0.58191025478588931</v>
      </c>
    </row>
    <row r="7266" spans="1:4">
      <c r="A7266">
        <v>7264</v>
      </c>
      <c r="B7266">
        <v>19.901369863013699</v>
      </c>
      <c r="C7266" s="91">
        <v>2.7209465115903327E-2</v>
      </c>
      <c r="D7266">
        <v>0.58187150986861569</v>
      </c>
    </row>
    <row r="7267" spans="1:4">
      <c r="A7267">
        <v>7265</v>
      </c>
      <c r="B7267">
        <v>19.904109589041095</v>
      </c>
      <c r="C7267" s="91">
        <v>2.720906498920482E-2</v>
      </c>
      <c r="D7267">
        <v>0.58183276880672141</v>
      </c>
    </row>
    <row r="7268" spans="1:4">
      <c r="A7268">
        <v>7266</v>
      </c>
      <c r="B7268">
        <v>19.906849315068492</v>
      </c>
      <c r="C7268" s="91">
        <v>2.7208664862506313E-2</v>
      </c>
      <c r="D7268">
        <v>0.5817940315997796</v>
      </c>
    </row>
    <row r="7269" spans="1:4">
      <c r="A7269">
        <v>7267</v>
      </c>
      <c r="B7269">
        <v>19.909589041095892</v>
      </c>
      <c r="C7269" s="91">
        <v>2.720826473580781E-2</v>
      </c>
      <c r="D7269">
        <v>0.58175529824736372</v>
      </c>
    </row>
    <row r="7270" spans="1:4">
      <c r="A7270">
        <v>7268</v>
      </c>
      <c r="B7270">
        <v>19.912328767123288</v>
      </c>
      <c r="C7270" s="91">
        <v>2.7207864609109303E-2</v>
      </c>
      <c r="D7270">
        <v>0.58171656874904765</v>
      </c>
    </row>
    <row r="7271" spans="1:4">
      <c r="A7271">
        <v>7269</v>
      </c>
      <c r="B7271">
        <v>19.915068493150685</v>
      </c>
      <c r="C7271" s="91">
        <v>2.7207464482410799E-2</v>
      </c>
      <c r="D7271">
        <v>0.58167784310440473</v>
      </c>
    </row>
    <row r="7272" spans="1:4">
      <c r="A7272">
        <v>7270</v>
      </c>
      <c r="B7272">
        <v>19.917808219178081</v>
      </c>
      <c r="C7272" s="91">
        <v>2.7207064355712293E-2</v>
      </c>
      <c r="D7272">
        <v>0.58163912131300866</v>
      </c>
    </row>
    <row r="7273" spans="1:4">
      <c r="A7273">
        <v>7271</v>
      </c>
      <c r="B7273">
        <v>19.920547945205481</v>
      </c>
      <c r="C7273" s="91">
        <v>2.7206664229013789E-2</v>
      </c>
      <c r="D7273">
        <v>0.58160040337443308</v>
      </c>
    </row>
    <row r="7274" spans="1:4">
      <c r="A7274">
        <v>7272</v>
      </c>
      <c r="B7274">
        <v>19.923287671232877</v>
      </c>
      <c r="C7274" s="91">
        <v>2.7206264102315282E-2</v>
      </c>
      <c r="D7274">
        <v>0.58156168928825203</v>
      </c>
    </row>
    <row r="7275" spans="1:4">
      <c r="A7275">
        <v>7273</v>
      </c>
      <c r="B7275">
        <v>19.926027397260274</v>
      </c>
      <c r="C7275" s="91">
        <v>2.7205863975616775E-2</v>
      </c>
      <c r="D7275">
        <v>0.58152297905403894</v>
      </c>
    </row>
    <row r="7276" spans="1:4">
      <c r="A7276">
        <v>7274</v>
      </c>
      <c r="B7276">
        <v>19.92876712328767</v>
      </c>
      <c r="C7276" s="91">
        <v>2.7205463848918272E-2</v>
      </c>
      <c r="D7276">
        <v>0.58148427267136804</v>
      </c>
    </row>
    <row r="7277" spans="1:4">
      <c r="A7277">
        <v>7275</v>
      </c>
      <c r="B7277">
        <v>19.931506849315067</v>
      </c>
      <c r="C7277" s="91">
        <v>2.7205063722219765E-2</v>
      </c>
      <c r="D7277">
        <v>0.58144557013981302</v>
      </c>
    </row>
    <row r="7278" spans="1:4">
      <c r="A7278">
        <v>7276</v>
      </c>
      <c r="B7278">
        <v>19.934246575342467</v>
      </c>
      <c r="C7278" s="91">
        <v>2.7204663595521261E-2</v>
      </c>
      <c r="D7278">
        <v>0.58140687145894776</v>
      </c>
    </row>
    <row r="7279" spans="1:4">
      <c r="A7279">
        <v>7277</v>
      </c>
      <c r="B7279">
        <v>19.936986301369863</v>
      </c>
      <c r="C7279" s="91">
        <v>2.7204263468822754E-2</v>
      </c>
      <c r="D7279">
        <v>0.5813681766283465</v>
      </c>
    </row>
    <row r="7280" spans="1:4">
      <c r="A7280">
        <v>7278</v>
      </c>
      <c r="B7280">
        <v>19.93972602739726</v>
      </c>
      <c r="C7280" s="91">
        <v>2.7203863342124251E-2</v>
      </c>
      <c r="D7280">
        <v>0.58132948564758324</v>
      </c>
    </row>
    <row r="7281" spans="1:4">
      <c r="A7281">
        <v>7279</v>
      </c>
      <c r="B7281">
        <v>19.942465753424656</v>
      </c>
      <c r="C7281" s="91">
        <v>2.7203463215425744E-2</v>
      </c>
      <c r="D7281">
        <v>0.58129079851623222</v>
      </c>
    </row>
    <row r="7282" spans="1:4">
      <c r="A7282">
        <v>7280</v>
      </c>
      <c r="B7282">
        <v>19.945205479452056</v>
      </c>
      <c r="C7282" s="91">
        <v>2.7203063088727237E-2</v>
      </c>
      <c r="D7282">
        <v>0.58125211523386755</v>
      </c>
    </row>
    <row r="7283" spans="1:4">
      <c r="A7283">
        <v>7281</v>
      </c>
      <c r="B7283">
        <v>19.947945205479453</v>
      </c>
      <c r="C7283" s="91">
        <v>2.7202662962028733E-2</v>
      </c>
      <c r="D7283">
        <v>0.58121343580006335</v>
      </c>
    </row>
    <row r="7284" spans="1:4">
      <c r="A7284">
        <v>7282</v>
      </c>
      <c r="B7284">
        <v>19.950684931506849</v>
      </c>
      <c r="C7284" s="91">
        <v>2.7202262835330226E-2</v>
      </c>
      <c r="D7284">
        <v>0.58117476021439407</v>
      </c>
    </row>
    <row r="7285" spans="1:4">
      <c r="A7285">
        <v>7283</v>
      </c>
      <c r="B7285">
        <v>19.953424657534246</v>
      </c>
      <c r="C7285" s="91">
        <v>2.7201862708631723E-2</v>
      </c>
      <c r="D7285">
        <v>0.58113608847643394</v>
      </c>
    </row>
    <row r="7286" spans="1:4">
      <c r="A7286">
        <v>7284</v>
      </c>
      <c r="B7286">
        <v>19.956164383561642</v>
      </c>
      <c r="C7286" s="91">
        <v>2.7201462581933216E-2</v>
      </c>
      <c r="D7286">
        <v>0.58109742058575753</v>
      </c>
    </row>
    <row r="7287" spans="1:4">
      <c r="A7287">
        <v>7285</v>
      </c>
      <c r="B7287">
        <v>19.958904109589042</v>
      </c>
      <c r="C7287" s="91">
        <v>2.7201062455234709E-2</v>
      </c>
      <c r="D7287">
        <v>0.58105875654193917</v>
      </c>
    </row>
    <row r="7288" spans="1:4">
      <c r="A7288">
        <v>7286</v>
      </c>
      <c r="B7288">
        <v>19.961643835616439</v>
      </c>
      <c r="C7288" s="91">
        <v>2.7200662328536206E-2</v>
      </c>
      <c r="D7288">
        <v>0.58102009634455343</v>
      </c>
    </row>
    <row r="7289" spans="1:4">
      <c r="A7289">
        <v>7287</v>
      </c>
      <c r="B7289">
        <v>19.964383561643835</v>
      </c>
      <c r="C7289" s="91">
        <v>2.7200262201837699E-2</v>
      </c>
      <c r="D7289">
        <v>0.58098143999317475</v>
      </c>
    </row>
    <row r="7290" spans="1:4">
      <c r="A7290">
        <v>7288</v>
      </c>
      <c r="B7290">
        <v>19.967123287671232</v>
      </c>
      <c r="C7290" s="91">
        <v>2.7199862075139195E-2</v>
      </c>
      <c r="D7290">
        <v>0.58094278748737804</v>
      </c>
    </row>
    <row r="7291" spans="1:4">
      <c r="A7291">
        <v>7289</v>
      </c>
      <c r="B7291">
        <v>19.969863013698632</v>
      </c>
      <c r="C7291" s="91">
        <v>2.7199461948440688E-2</v>
      </c>
      <c r="D7291">
        <v>0.58090413882673753</v>
      </c>
    </row>
    <row r="7292" spans="1:4">
      <c r="A7292">
        <v>7290</v>
      </c>
      <c r="B7292">
        <v>19.972602739726028</v>
      </c>
      <c r="C7292" s="91">
        <v>2.7199061821742185E-2</v>
      </c>
      <c r="D7292">
        <v>0.58086549401082832</v>
      </c>
    </row>
    <row r="7293" spans="1:4">
      <c r="A7293">
        <v>7291</v>
      </c>
      <c r="B7293">
        <v>19.975342465753425</v>
      </c>
      <c r="C7293" s="91">
        <v>2.7198661695043678E-2</v>
      </c>
      <c r="D7293">
        <v>0.5808268530392251</v>
      </c>
    </row>
    <row r="7294" spans="1:4">
      <c r="A7294">
        <v>7292</v>
      </c>
      <c r="B7294">
        <v>19.978082191780821</v>
      </c>
      <c r="C7294" s="91">
        <v>2.7198261568345171E-2</v>
      </c>
      <c r="D7294">
        <v>0.58078821591150265</v>
      </c>
    </row>
    <row r="7295" spans="1:4">
      <c r="A7295">
        <v>7293</v>
      </c>
      <c r="B7295">
        <v>19.980821917808218</v>
      </c>
      <c r="C7295" s="91">
        <v>2.7197861441646667E-2</v>
      </c>
      <c r="D7295">
        <v>0.58074958262723575</v>
      </c>
    </row>
    <row r="7296" spans="1:4">
      <c r="A7296">
        <v>7294</v>
      </c>
      <c r="B7296">
        <v>19.983561643835618</v>
      </c>
      <c r="C7296" s="91">
        <v>2.719746131494816E-2</v>
      </c>
      <c r="D7296">
        <v>0.58071095318599952</v>
      </c>
    </row>
    <row r="7297" spans="1:4">
      <c r="A7297">
        <v>7295</v>
      </c>
      <c r="B7297">
        <v>19.986301369863014</v>
      </c>
      <c r="C7297" s="91">
        <v>2.7197061188249657E-2</v>
      </c>
      <c r="D7297">
        <v>0.58067232758736897</v>
      </c>
    </row>
    <row r="7298" spans="1:4">
      <c r="A7298">
        <v>7296</v>
      </c>
      <c r="B7298">
        <v>19.989041095890411</v>
      </c>
      <c r="C7298" s="91">
        <v>2.719666106155115E-2</v>
      </c>
      <c r="D7298">
        <v>0.580633705830919</v>
      </c>
    </row>
    <row r="7299" spans="1:4">
      <c r="A7299">
        <v>7297</v>
      </c>
      <c r="B7299">
        <v>19.991780821917807</v>
      </c>
      <c r="C7299" s="91">
        <v>2.7196260934852647E-2</v>
      </c>
      <c r="D7299">
        <v>0.58059508791622472</v>
      </c>
    </row>
    <row r="7300" spans="1:4">
      <c r="A7300">
        <v>7298</v>
      </c>
      <c r="B7300">
        <v>19.994520547945207</v>
      </c>
      <c r="C7300" s="91">
        <v>2.719586080815414E-2</v>
      </c>
      <c r="D7300">
        <v>0.58055647384286135</v>
      </c>
    </row>
    <row r="7301" spans="1:4">
      <c r="A7301">
        <v>7299</v>
      </c>
      <c r="B7301">
        <v>19.997260273972604</v>
      </c>
      <c r="C7301" s="91">
        <v>2.7195460681455633E-2</v>
      </c>
      <c r="D7301">
        <v>0.58051786361040414</v>
      </c>
    </row>
    <row r="7302" spans="1:4">
      <c r="A7302">
        <v>7300</v>
      </c>
      <c r="B7302">
        <v>20</v>
      </c>
      <c r="C7302" s="91">
        <v>2.7195060554757129E-2</v>
      </c>
      <c r="D7302">
        <v>0.5804792572184283</v>
      </c>
    </row>
    <row r="7303" spans="1:4">
      <c r="A7303">
        <v>7301</v>
      </c>
      <c r="B7303">
        <v>20.002739726027396</v>
      </c>
      <c r="C7303" s="91">
        <v>2.7194660428058622E-2</v>
      </c>
      <c r="D7303">
        <v>0.58044065466650907</v>
      </c>
    </row>
    <row r="7304" spans="1:4">
      <c r="A7304">
        <v>7302</v>
      </c>
      <c r="B7304">
        <v>20.005479452054793</v>
      </c>
      <c r="C7304" s="91">
        <v>2.7194260301360119E-2</v>
      </c>
      <c r="D7304">
        <v>0.5804020559542219</v>
      </c>
    </row>
    <row r="7305" spans="1:4">
      <c r="A7305">
        <v>7303</v>
      </c>
      <c r="B7305">
        <v>20.008219178082193</v>
      </c>
      <c r="C7305" s="91">
        <v>2.7193860174661612E-2</v>
      </c>
      <c r="D7305">
        <v>0.58036346108114212</v>
      </c>
    </row>
    <row r="7306" spans="1:4">
      <c r="A7306">
        <v>7304</v>
      </c>
      <c r="B7306">
        <v>20.010958904109589</v>
      </c>
      <c r="C7306" s="91">
        <v>2.7193460047963108E-2</v>
      </c>
      <c r="D7306">
        <v>0.58032487004684541</v>
      </c>
    </row>
    <row r="7307" spans="1:4">
      <c r="A7307">
        <v>7305</v>
      </c>
      <c r="B7307">
        <v>20.013698630136986</v>
      </c>
      <c r="C7307" s="91">
        <v>2.7193059921264601E-2</v>
      </c>
      <c r="D7307">
        <v>0.58028628285090711</v>
      </c>
    </row>
    <row r="7308" spans="1:4">
      <c r="A7308">
        <v>7306</v>
      </c>
      <c r="B7308">
        <v>20.016438356164382</v>
      </c>
      <c r="C7308" s="91">
        <v>2.7192476230301833E-2</v>
      </c>
      <c r="D7308">
        <v>0.58024983150255505</v>
      </c>
    </row>
    <row r="7309" spans="1:4">
      <c r="A7309">
        <v>7307</v>
      </c>
      <c r="B7309">
        <v>20.019178082191782</v>
      </c>
      <c r="C7309" s="91">
        <v>2.7191892539339065E-2</v>
      </c>
      <c r="D7309">
        <v>0.58021338429963643</v>
      </c>
    </row>
    <row r="7310" spans="1:4">
      <c r="A7310">
        <v>7308</v>
      </c>
      <c r="B7310">
        <v>20.021917808219179</v>
      </c>
      <c r="C7310" s="91">
        <v>2.7191308848376297E-2</v>
      </c>
      <c r="D7310">
        <v>0.58017694124165797</v>
      </c>
    </row>
    <row r="7311" spans="1:4">
      <c r="A7311">
        <v>7309</v>
      </c>
      <c r="B7311">
        <v>20.024657534246575</v>
      </c>
      <c r="C7311" s="91">
        <v>2.7190725157413529E-2</v>
      </c>
      <c r="D7311">
        <v>0.58014050232812608</v>
      </c>
    </row>
    <row r="7312" spans="1:4">
      <c r="A7312">
        <v>7310</v>
      </c>
      <c r="B7312">
        <v>20.027397260273972</v>
      </c>
      <c r="C7312" s="91">
        <v>2.7190141466450761E-2</v>
      </c>
      <c r="D7312">
        <v>0.58010406755854749</v>
      </c>
    </row>
    <row r="7313" spans="1:4">
      <c r="A7313">
        <v>7311</v>
      </c>
      <c r="B7313">
        <v>20.030136986301368</v>
      </c>
      <c r="C7313" s="91">
        <v>2.7189557775487993E-2</v>
      </c>
      <c r="D7313">
        <v>0.5800676369324288</v>
      </c>
    </row>
    <row r="7314" spans="1:4">
      <c r="A7314">
        <v>7312</v>
      </c>
      <c r="B7314">
        <v>20.032876712328768</v>
      </c>
      <c r="C7314" s="91">
        <v>2.7188974084525225E-2</v>
      </c>
      <c r="D7314">
        <v>0.58003121044927675</v>
      </c>
    </row>
    <row r="7315" spans="1:4">
      <c r="A7315">
        <v>7313</v>
      </c>
      <c r="B7315">
        <v>20.035616438356165</v>
      </c>
      <c r="C7315" s="91">
        <v>2.7188390393562457E-2</v>
      </c>
      <c r="D7315">
        <v>0.57999478810859817</v>
      </c>
    </row>
    <row r="7316" spans="1:4">
      <c r="A7316">
        <v>7314</v>
      </c>
      <c r="B7316">
        <v>20.038356164383561</v>
      </c>
      <c r="C7316" s="91">
        <v>2.7187806702599689E-2</v>
      </c>
      <c r="D7316">
        <v>0.57995836990990013</v>
      </c>
    </row>
    <row r="7317" spans="1:4">
      <c r="A7317">
        <v>7315</v>
      </c>
      <c r="B7317">
        <v>20.041095890410958</v>
      </c>
      <c r="C7317" s="91">
        <v>2.7187223011636921E-2</v>
      </c>
      <c r="D7317">
        <v>0.57992195585268946</v>
      </c>
    </row>
    <row r="7318" spans="1:4">
      <c r="A7318">
        <v>7316</v>
      </c>
      <c r="B7318">
        <v>20.043835616438358</v>
      </c>
      <c r="C7318" s="91">
        <v>2.7186639320674156E-2</v>
      </c>
      <c r="D7318">
        <v>0.57988554593647312</v>
      </c>
    </row>
    <row r="7319" spans="1:4">
      <c r="A7319">
        <v>7317</v>
      </c>
      <c r="B7319">
        <v>20.046575342465754</v>
      </c>
      <c r="C7319" s="91">
        <v>2.7186055629711388E-2</v>
      </c>
      <c r="D7319">
        <v>0.5798491401607585</v>
      </c>
    </row>
    <row r="7320" spans="1:4">
      <c r="A7320">
        <v>7318</v>
      </c>
      <c r="B7320">
        <v>20.049315068493151</v>
      </c>
      <c r="C7320" s="91">
        <v>2.718547193874862E-2</v>
      </c>
      <c r="D7320">
        <v>0.57981273852505266</v>
      </c>
    </row>
    <row r="7321" spans="1:4">
      <c r="A7321">
        <v>7319</v>
      </c>
      <c r="B7321">
        <v>20.052054794520547</v>
      </c>
      <c r="C7321" s="91">
        <v>2.7184888247785852E-2</v>
      </c>
      <c r="D7321">
        <v>0.57977634102886277</v>
      </c>
    </row>
    <row r="7322" spans="1:4">
      <c r="A7322">
        <v>7320</v>
      </c>
      <c r="B7322">
        <v>20.054794520547944</v>
      </c>
      <c r="C7322" s="91">
        <v>2.7184304556823084E-2</v>
      </c>
      <c r="D7322">
        <v>0.57973994767169634</v>
      </c>
    </row>
    <row r="7323" spans="1:4">
      <c r="A7323">
        <v>7321</v>
      </c>
      <c r="B7323">
        <v>20.057534246575344</v>
      </c>
      <c r="C7323" s="91">
        <v>2.7183720865860315E-2</v>
      </c>
      <c r="D7323">
        <v>0.57970355845306043</v>
      </c>
    </row>
    <row r="7324" spans="1:4">
      <c r="A7324">
        <v>7322</v>
      </c>
      <c r="B7324">
        <v>20.06027397260274</v>
      </c>
      <c r="C7324" s="91">
        <v>2.7183137174897547E-2</v>
      </c>
      <c r="D7324">
        <v>0.57966717337246287</v>
      </c>
    </row>
    <row r="7325" spans="1:4">
      <c r="A7325">
        <v>7323</v>
      </c>
      <c r="B7325">
        <v>20.063013698630137</v>
      </c>
      <c r="C7325" s="91">
        <v>2.7182553483934779E-2</v>
      </c>
      <c r="D7325">
        <v>0.57963079242941118</v>
      </c>
    </row>
    <row r="7326" spans="1:4">
      <c r="A7326">
        <v>7324</v>
      </c>
      <c r="B7326">
        <v>20.065753424657533</v>
      </c>
      <c r="C7326" s="91">
        <v>2.7181969792972011E-2</v>
      </c>
      <c r="D7326">
        <v>0.57959441562341274</v>
      </c>
    </row>
    <row r="7327" spans="1:4">
      <c r="A7327">
        <v>7325</v>
      </c>
      <c r="B7327">
        <v>20.068493150684933</v>
      </c>
      <c r="C7327" s="91">
        <v>2.7181386102009243E-2</v>
      </c>
      <c r="D7327">
        <v>0.57955804295397528</v>
      </c>
    </row>
    <row r="7328" spans="1:4">
      <c r="A7328">
        <v>7326</v>
      </c>
      <c r="B7328">
        <v>20.07123287671233</v>
      </c>
      <c r="C7328" s="91">
        <v>2.7180802411046475E-2</v>
      </c>
      <c r="D7328">
        <v>0.57952167442060687</v>
      </c>
    </row>
    <row r="7329" spans="1:4">
      <c r="A7329">
        <v>7327</v>
      </c>
      <c r="B7329">
        <v>20.073972602739726</v>
      </c>
      <c r="C7329" s="91">
        <v>2.7180218720083707E-2</v>
      </c>
      <c r="D7329">
        <v>0.579485310022815</v>
      </c>
    </row>
    <row r="7330" spans="1:4">
      <c r="A7330">
        <v>7328</v>
      </c>
      <c r="B7330">
        <v>20.076712328767123</v>
      </c>
      <c r="C7330" s="91">
        <v>2.7179635029120939E-2</v>
      </c>
      <c r="D7330">
        <v>0.57944894976010763</v>
      </c>
    </row>
    <row r="7331" spans="1:4">
      <c r="A7331">
        <v>7329</v>
      </c>
      <c r="B7331">
        <v>20.079452054794519</v>
      </c>
      <c r="C7331" s="91">
        <v>2.7179051338158171E-2</v>
      </c>
      <c r="D7331">
        <v>0.57941259363199271</v>
      </c>
    </row>
    <row r="7332" spans="1:4">
      <c r="A7332">
        <v>7330</v>
      </c>
      <c r="B7332">
        <v>20.082191780821919</v>
      </c>
      <c r="C7332" s="91">
        <v>2.7178467647195403E-2</v>
      </c>
      <c r="D7332">
        <v>0.57937624163797841</v>
      </c>
    </row>
    <row r="7333" spans="1:4">
      <c r="A7333">
        <v>7331</v>
      </c>
      <c r="B7333">
        <v>20.084931506849315</v>
      </c>
      <c r="C7333" s="91">
        <v>2.7177883956232635E-2</v>
      </c>
      <c r="D7333">
        <v>0.57933989377757267</v>
      </c>
    </row>
    <row r="7334" spans="1:4">
      <c r="A7334">
        <v>7332</v>
      </c>
      <c r="B7334">
        <v>20.087671232876712</v>
      </c>
      <c r="C7334" s="91">
        <v>2.7177300265269867E-2</v>
      </c>
      <c r="D7334">
        <v>0.57930355005028389</v>
      </c>
    </row>
    <row r="7335" spans="1:4">
      <c r="A7335">
        <v>7333</v>
      </c>
      <c r="B7335">
        <v>20.090410958904108</v>
      </c>
      <c r="C7335" s="91">
        <v>2.7176716574307098E-2</v>
      </c>
      <c r="D7335">
        <v>0.57926721045562002</v>
      </c>
    </row>
    <row r="7336" spans="1:4">
      <c r="A7336">
        <v>7334</v>
      </c>
      <c r="B7336">
        <v>20.093150684931508</v>
      </c>
      <c r="C7336" s="91">
        <v>2.717613288334433E-2</v>
      </c>
      <c r="D7336">
        <v>0.57923087499308956</v>
      </c>
    </row>
    <row r="7337" spans="1:4">
      <c r="A7337">
        <v>7335</v>
      </c>
      <c r="B7337">
        <v>20.095890410958905</v>
      </c>
      <c r="C7337" s="91">
        <v>2.7175549192381562E-2</v>
      </c>
      <c r="D7337">
        <v>0.57919454366220102</v>
      </c>
    </row>
    <row r="7338" spans="1:4">
      <c r="A7338">
        <v>7336</v>
      </c>
      <c r="B7338">
        <v>20.098630136986301</v>
      </c>
      <c r="C7338" s="91">
        <v>2.7174965501418794E-2</v>
      </c>
      <c r="D7338">
        <v>0.57915821646246268</v>
      </c>
    </row>
    <row r="7339" spans="1:4">
      <c r="A7339">
        <v>7337</v>
      </c>
      <c r="B7339">
        <v>20.101369863013698</v>
      </c>
      <c r="C7339" s="91">
        <v>2.7174381810456026E-2</v>
      </c>
      <c r="D7339">
        <v>0.57912189339338305</v>
      </c>
    </row>
    <row r="7340" spans="1:4">
      <c r="A7340">
        <v>7338</v>
      </c>
      <c r="B7340">
        <v>20.104109589041094</v>
      </c>
      <c r="C7340" s="91">
        <v>2.7173798119493262E-2</v>
      </c>
      <c r="D7340">
        <v>0.57908557445447062</v>
      </c>
    </row>
    <row r="7341" spans="1:4">
      <c r="A7341">
        <v>7339</v>
      </c>
      <c r="B7341">
        <v>20.106849315068494</v>
      </c>
      <c r="C7341" s="91">
        <v>2.7173214428530493E-2</v>
      </c>
      <c r="D7341">
        <v>0.57904925964523435</v>
      </c>
    </row>
    <row r="7342" spans="1:4">
      <c r="A7342">
        <v>7340</v>
      </c>
      <c r="B7342">
        <v>20.109589041095891</v>
      </c>
      <c r="C7342" s="91">
        <v>2.7172630737567725E-2</v>
      </c>
      <c r="D7342">
        <v>0.57901294896518296</v>
      </c>
    </row>
    <row r="7343" spans="1:4">
      <c r="A7343">
        <v>7341</v>
      </c>
      <c r="B7343">
        <v>20.112328767123287</v>
      </c>
      <c r="C7343" s="91">
        <v>2.7172047046604957E-2</v>
      </c>
      <c r="D7343">
        <v>0.57897664241382507</v>
      </c>
    </row>
    <row r="7344" spans="1:4">
      <c r="A7344">
        <v>7342</v>
      </c>
      <c r="B7344">
        <v>20.115068493150684</v>
      </c>
      <c r="C7344" s="91">
        <v>2.7171463355642189E-2</v>
      </c>
      <c r="D7344">
        <v>0.57894033999066963</v>
      </c>
    </row>
    <row r="7345" spans="1:4">
      <c r="A7345">
        <v>7343</v>
      </c>
      <c r="B7345">
        <v>20.117808219178084</v>
      </c>
      <c r="C7345" s="91">
        <v>2.7170879664679421E-2</v>
      </c>
      <c r="D7345">
        <v>0.57890404169522558</v>
      </c>
    </row>
    <row r="7346" spans="1:4">
      <c r="A7346">
        <v>7344</v>
      </c>
      <c r="B7346">
        <v>20.12054794520548</v>
      </c>
      <c r="C7346" s="91">
        <v>2.7170295973716653E-2</v>
      </c>
      <c r="D7346">
        <v>0.5788677475270021</v>
      </c>
    </row>
    <row r="7347" spans="1:4">
      <c r="A7347">
        <v>7345</v>
      </c>
      <c r="B7347">
        <v>20.123287671232877</v>
      </c>
      <c r="C7347" s="91">
        <v>2.7169712282753885E-2</v>
      </c>
      <c r="D7347">
        <v>0.57883145748550813</v>
      </c>
    </row>
    <row r="7348" spans="1:4">
      <c r="A7348">
        <v>7346</v>
      </c>
      <c r="B7348">
        <v>20.126027397260273</v>
      </c>
      <c r="C7348" s="91">
        <v>2.7169128591791117E-2</v>
      </c>
      <c r="D7348">
        <v>0.57879517157025284</v>
      </c>
    </row>
    <row r="7349" spans="1:4">
      <c r="A7349">
        <v>7347</v>
      </c>
      <c r="B7349">
        <v>20.12876712328767</v>
      </c>
      <c r="C7349" s="91">
        <v>2.7168544900828349E-2</v>
      </c>
      <c r="D7349">
        <v>0.57875888978074541</v>
      </c>
    </row>
    <row r="7350" spans="1:4">
      <c r="A7350">
        <v>7348</v>
      </c>
      <c r="B7350">
        <v>20.13150684931507</v>
      </c>
      <c r="C7350" s="91">
        <v>2.7167961209865581E-2</v>
      </c>
      <c r="D7350">
        <v>0.57872261211649523</v>
      </c>
    </row>
    <row r="7351" spans="1:4">
      <c r="A7351">
        <v>7349</v>
      </c>
      <c r="B7351">
        <v>20.134246575342466</v>
      </c>
      <c r="C7351" s="91">
        <v>2.7167377518902813E-2</v>
      </c>
      <c r="D7351">
        <v>0.57868633857701168</v>
      </c>
    </row>
    <row r="7352" spans="1:4">
      <c r="A7352">
        <v>7350</v>
      </c>
      <c r="B7352">
        <v>20.136986301369863</v>
      </c>
      <c r="C7352" s="91">
        <v>2.7166793827940044E-2</v>
      </c>
      <c r="D7352">
        <v>0.57865006916180428</v>
      </c>
    </row>
    <row r="7353" spans="1:4">
      <c r="A7353">
        <v>7351</v>
      </c>
      <c r="B7353">
        <v>20.139726027397259</v>
      </c>
      <c r="C7353" s="91">
        <v>2.7166210136977276E-2</v>
      </c>
      <c r="D7353">
        <v>0.5786138038703823</v>
      </c>
    </row>
    <row r="7354" spans="1:4">
      <c r="A7354">
        <v>7352</v>
      </c>
      <c r="B7354">
        <v>20.142465753424659</v>
      </c>
      <c r="C7354" s="91">
        <v>2.7165626446014508E-2</v>
      </c>
      <c r="D7354">
        <v>0.57857754270225559</v>
      </c>
    </row>
    <row r="7355" spans="1:4">
      <c r="A7355">
        <v>7353</v>
      </c>
      <c r="B7355">
        <v>20.145205479452056</v>
      </c>
      <c r="C7355" s="91">
        <v>2.716504275505174E-2</v>
      </c>
      <c r="D7355">
        <v>0.57854128565693363</v>
      </c>
    </row>
    <row r="7356" spans="1:4">
      <c r="A7356">
        <v>7354</v>
      </c>
      <c r="B7356">
        <v>20.147945205479452</v>
      </c>
      <c r="C7356" s="91">
        <v>2.7164459064088972E-2</v>
      </c>
      <c r="D7356">
        <v>0.57850503273392628</v>
      </c>
    </row>
    <row r="7357" spans="1:4">
      <c r="A7357">
        <v>7355</v>
      </c>
      <c r="B7357">
        <v>20.150684931506849</v>
      </c>
      <c r="C7357" s="91">
        <v>2.7163875373126204E-2</v>
      </c>
      <c r="D7357">
        <v>0.57846878393274315</v>
      </c>
    </row>
    <row r="7358" spans="1:4">
      <c r="A7358">
        <v>7356</v>
      </c>
      <c r="B7358">
        <v>20.153424657534245</v>
      </c>
      <c r="C7358" s="91">
        <v>2.7163291682163436E-2</v>
      </c>
      <c r="D7358">
        <v>0.5784325392528944</v>
      </c>
    </row>
    <row r="7359" spans="1:4">
      <c r="A7359">
        <v>7357</v>
      </c>
      <c r="B7359">
        <v>20.156164383561645</v>
      </c>
      <c r="C7359" s="91">
        <v>2.7162707991200668E-2</v>
      </c>
      <c r="D7359">
        <v>0.57839629869388953</v>
      </c>
    </row>
    <row r="7360" spans="1:4">
      <c r="A7360">
        <v>7358</v>
      </c>
      <c r="B7360">
        <v>20.158904109589042</v>
      </c>
      <c r="C7360" s="91">
        <v>2.71621243002379E-2</v>
      </c>
      <c r="D7360">
        <v>0.57836006225523906</v>
      </c>
    </row>
    <row r="7361" spans="1:4">
      <c r="A7361">
        <v>7359</v>
      </c>
      <c r="B7361">
        <v>20.161643835616438</v>
      </c>
      <c r="C7361" s="91">
        <v>2.7161540609275132E-2</v>
      </c>
      <c r="D7361">
        <v>0.5783238299364527</v>
      </c>
    </row>
    <row r="7362" spans="1:4">
      <c r="A7362">
        <v>7360</v>
      </c>
      <c r="B7362">
        <v>20.164383561643834</v>
      </c>
      <c r="C7362" s="91">
        <v>2.7160956918312367E-2</v>
      </c>
      <c r="D7362">
        <v>0.57828760173704064</v>
      </c>
    </row>
    <row r="7363" spans="1:4">
      <c r="A7363">
        <v>7361</v>
      </c>
      <c r="B7363">
        <v>20.167123287671235</v>
      </c>
      <c r="C7363" s="91">
        <v>2.7160373227349599E-2</v>
      </c>
      <c r="D7363">
        <v>0.57825137765651324</v>
      </c>
    </row>
    <row r="7364" spans="1:4">
      <c r="A7364">
        <v>7362</v>
      </c>
      <c r="B7364">
        <v>20.169863013698631</v>
      </c>
      <c r="C7364" s="91">
        <v>2.7159789536386831E-2</v>
      </c>
      <c r="D7364">
        <v>0.5782151576943807</v>
      </c>
    </row>
    <row r="7365" spans="1:4">
      <c r="A7365">
        <v>7363</v>
      </c>
      <c r="B7365">
        <v>20.172602739726027</v>
      </c>
      <c r="C7365" s="91">
        <v>2.7159205845424063E-2</v>
      </c>
      <c r="D7365">
        <v>0.57817894185015339</v>
      </c>
    </row>
    <row r="7366" spans="1:4">
      <c r="A7366">
        <v>7364</v>
      </c>
      <c r="B7366">
        <v>20.175342465753424</v>
      </c>
      <c r="C7366" s="91">
        <v>2.7158622154461295E-2</v>
      </c>
      <c r="D7366">
        <v>0.57814273012334183</v>
      </c>
    </row>
    <row r="7367" spans="1:4">
      <c r="A7367">
        <v>7365</v>
      </c>
      <c r="B7367">
        <v>20.17808219178082</v>
      </c>
      <c r="C7367" s="91">
        <v>2.7158038463498527E-2</v>
      </c>
      <c r="D7367">
        <v>0.5781065225134564</v>
      </c>
    </row>
    <row r="7368" spans="1:4">
      <c r="A7368">
        <v>7366</v>
      </c>
      <c r="B7368">
        <v>20.18082191780822</v>
      </c>
      <c r="C7368" s="91">
        <v>2.7157454772535759E-2</v>
      </c>
      <c r="D7368">
        <v>0.57807031902000761</v>
      </c>
    </row>
    <row r="7369" spans="1:4">
      <c r="A7369">
        <v>7367</v>
      </c>
      <c r="B7369">
        <v>20.183561643835617</v>
      </c>
      <c r="C7369" s="91">
        <v>2.7156871081572991E-2</v>
      </c>
      <c r="D7369">
        <v>0.57803411964250617</v>
      </c>
    </row>
    <row r="7370" spans="1:4">
      <c r="A7370">
        <v>7368</v>
      </c>
      <c r="B7370">
        <v>20.186301369863013</v>
      </c>
      <c r="C7370" s="91">
        <v>2.7156287390610222E-2</v>
      </c>
      <c r="D7370">
        <v>0.57799792438046294</v>
      </c>
    </row>
    <row r="7371" spans="1:4">
      <c r="A7371">
        <v>7369</v>
      </c>
      <c r="B7371">
        <v>20.18904109589041</v>
      </c>
      <c r="C7371" s="91">
        <v>2.7155703699647454E-2</v>
      </c>
      <c r="D7371">
        <v>0.57796173323338851</v>
      </c>
    </row>
    <row r="7372" spans="1:4">
      <c r="A7372">
        <v>7370</v>
      </c>
      <c r="B7372">
        <v>20.19178082191781</v>
      </c>
      <c r="C7372" s="91">
        <v>2.7155120008684686E-2</v>
      </c>
      <c r="D7372">
        <v>0.57792554620079362</v>
      </c>
    </row>
    <row r="7373" spans="1:4">
      <c r="A7373">
        <v>7371</v>
      </c>
      <c r="B7373">
        <v>20.194520547945206</v>
      </c>
      <c r="C7373" s="91">
        <v>2.7154536317721918E-2</v>
      </c>
      <c r="D7373">
        <v>0.57788936328218954</v>
      </c>
    </row>
    <row r="7374" spans="1:4">
      <c r="A7374">
        <v>7372</v>
      </c>
      <c r="B7374">
        <v>20.197260273972603</v>
      </c>
      <c r="C7374" s="91">
        <v>2.715395262675915E-2</v>
      </c>
      <c r="D7374">
        <v>0.57785318447708711</v>
      </c>
    </row>
    <row r="7375" spans="1:4">
      <c r="A7375">
        <v>7373</v>
      </c>
      <c r="B7375">
        <v>20.2</v>
      </c>
      <c r="C7375" s="91">
        <v>2.7153368935796382E-2</v>
      </c>
      <c r="D7375">
        <v>0.57781700978499728</v>
      </c>
    </row>
    <row r="7376" spans="1:4">
      <c r="A7376">
        <v>7374</v>
      </c>
      <c r="B7376">
        <v>20.202739726027396</v>
      </c>
      <c r="C7376" s="91">
        <v>2.7152785244833614E-2</v>
      </c>
      <c r="D7376">
        <v>0.57778083920543122</v>
      </c>
    </row>
    <row r="7377" spans="1:4">
      <c r="A7377">
        <v>7375</v>
      </c>
      <c r="B7377">
        <v>20.205479452054796</v>
      </c>
      <c r="C7377" s="91">
        <v>2.7152201553870846E-2</v>
      </c>
      <c r="D7377">
        <v>0.5777446727379002</v>
      </c>
    </row>
    <row r="7378" spans="1:4">
      <c r="A7378">
        <v>7376</v>
      </c>
      <c r="B7378">
        <v>20.208219178082192</v>
      </c>
      <c r="C7378" s="91">
        <v>2.7151617862908078E-2</v>
      </c>
      <c r="D7378">
        <v>0.5777085103819154</v>
      </c>
    </row>
    <row r="7379" spans="1:4">
      <c r="A7379">
        <v>7377</v>
      </c>
      <c r="B7379">
        <v>20.210958904109589</v>
      </c>
      <c r="C7379" s="91">
        <v>2.715103417194531E-2</v>
      </c>
      <c r="D7379">
        <v>0.57767235213698831</v>
      </c>
    </row>
    <row r="7380" spans="1:4">
      <c r="A7380">
        <v>7378</v>
      </c>
      <c r="B7380">
        <v>20.213698630136985</v>
      </c>
      <c r="C7380" s="91">
        <v>2.7150450480982542E-2</v>
      </c>
      <c r="D7380">
        <v>0.57763619800263011</v>
      </c>
    </row>
    <row r="7381" spans="1:4">
      <c r="A7381">
        <v>7379</v>
      </c>
      <c r="B7381">
        <v>20.216438356164385</v>
      </c>
      <c r="C7381" s="91">
        <v>2.7149866790019773E-2</v>
      </c>
      <c r="D7381">
        <v>0.5776000479783524</v>
      </c>
    </row>
    <row r="7382" spans="1:4">
      <c r="A7382">
        <v>7380</v>
      </c>
      <c r="B7382">
        <v>20.219178082191782</v>
      </c>
      <c r="C7382" s="91">
        <v>2.7149283099057005E-2</v>
      </c>
      <c r="D7382">
        <v>0.57756390206366692</v>
      </c>
    </row>
    <row r="7383" spans="1:4">
      <c r="A7383">
        <v>7381</v>
      </c>
      <c r="B7383">
        <v>20.221917808219178</v>
      </c>
      <c r="C7383" s="91">
        <v>2.7148699408094237E-2</v>
      </c>
      <c r="D7383">
        <v>0.57752776025808505</v>
      </c>
    </row>
    <row r="7384" spans="1:4">
      <c r="A7384">
        <v>7382</v>
      </c>
      <c r="B7384">
        <v>20.224657534246575</v>
      </c>
      <c r="C7384" s="91">
        <v>2.7148115717131473E-2</v>
      </c>
      <c r="D7384">
        <v>0.57749162256111841</v>
      </c>
    </row>
    <row r="7385" spans="1:4">
      <c r="A7385">
        <v>7383</v>
      </c>
      <c r="B7385">
        <v>20.227397260273971</v>
      </c>
      <c r="C7385" s="91">
        <v>2.7147532026168705E-2</v>
      </c>
      <c r="D7385">
        <v>0.57745548897227894</v>
      </c>
    </row>
    <row r="7386" spans="1:4">
      <c r="A7386">
        <v>7384</v>
      </c>
      <c r="B7386">
        <v>20.230136986301371</v>
      </c>
      <c r="C7386" s="91">
        <v>2.7146948335205937E-2</v>
      </c>
      <c r="D7386">
        <v>0.57741935949107837</v>
      </c>
    </row>
    <row r="7387" spans="1:4">
      <c r="A7387">
        <v>7385</v>
      </c>
      <c r="B7387">
        <v>20.232876712328768</v>
      </c>
      <c r="C7387" s="91">
        <v>2.7146364644243168E-2</v>
      </c>
      <c r="D7387">
        <v>0.57738323411702885</v>
      </c>
    </row>
    <row r="7388" spans="1:4">
      <c r="A7388">
        <v>7386</v>
      </c>
      <c r="B7388">
        <v>20.235616438356164</v>
      </c>
      <c r="C7388" s="91">
        <v>2.71457809532804E-2</v>
      </c>
      <c r="D7388">
        <v>0.57734711284964191</v>
      </c>
    </row>
    <row r="7389" spans="1:4">
      <c r="A7389">
        <v>7387</v>
      </c>
      <c r="B7389">
        <v>20.238356164383561</v>
      </c>
      <c r="C7389" s="91">
        <v>2.7145197262317632E-2</v>
      </c>
      <c r="D7389">
        <v>0.57731099568843003</v>
      </c>
    </row>
    <row r="7390" spans="1:4">
      <c r="A7390">
        <v>7388</v>
      </c>
      <c r="B7390">
        <v>20.241095890410961</v>
      </c>
      <c r="C7390" s="91">
        <v>2.7144613571354864E-2</v>
      </c>
      <c r="D7390">
        <v>0.57727488263290494</v>
      </c>
    </row>
    <row r="7391" spans="1:4">
      <c r="A7391">
        <v>7389</v>
      </c>
      <c r="B7391">
        <v>20.243835616438357</v>
      </c>
      <c r="C7391" s="91">
        <v>2.7144029880392096E-2</v>
      </c>
      <c r="D7391">
        <v>0.57723877368257903</v>
      </c>
    </row>
    <row r="7392" spans="1:4">
      <c r="A7392">
        <v>7390</v>
      </c>
      <c r="B7392">
        <v>20.246575342465754</v>
      </c>
      <c r="C7392" s="91">
        <v>2.7143446189429328E-2</v>
      </c>
      <c r="D7392">
        <v>0.57720266883696469</v>
      </c>
    </row>
    <row r="7393" spans="1:4">
      <c r="A7393">
        <v>7391</v>
      </c>
      <c r="B7393">
        <v>20.24931506849315</v>
      </c>
      <c r="C7393" s="91">
        <v>2.714286249846656E-2</v>
      </c>
      <c r="D7393">
        <v>0.57716656809557387</v>
      </c>
    </row>
    <row r="7394" spans="1:4">
      <c r="A7394">
        <v>7392</v>
      </c>
      <c r="B7394">
        <v>20.252054794520546</v>
      </c>
      <c r="C7394" s="91">
        <v>2.7142278807503792E-2</v>
      </c>
      <c r="D7394">
        <v>0.57713047145791918</v>
      </c>
    </row>
    <row r="7395" spans="1:4">
      <c r="A7395">
        <v>7393</v>
      </c>
      <c r="B7395">
        <v>20.254794520547946</v>
      </c>
      <c r="C7395" s="91">
        <v>2.7141695116541024E-2</v>
      </c>
      <c r="D7395">
        <v>0.57709437892351301</v>
      </c>
    </row>
    <row r="7396" spans="1:4">
      <c r="A7396">
        <v>7394</v>
      </c>
      <c r="B7396">
        <v>20.257534246575343</v>
      </c>
      <c r="C7396" s="91">
        <v>2.7141111425578256E-2</v>
      </c>
      <c r="D7396">
        <v>0.57705829049186808</v>
      </c>
    </row>
    <row r="7397" spans="1:4">
      <c r="A7397">
        <v>7395</v>
      </c>
      <c r="B7397">
        <v>20.260273972602739</v>
      </c>
      <c r="C7397" s="91">
        <v>2.7140527734615488E-2</v>
      </c>
      <c r="D7397">
        <v>0.57702220616249678</v>
      </c>
    </row>
    <row r="7398" spans="1:4">
      <c r="A7398">
        <v>7396</v>
      </c>
      <c r="B7398">
        <v>20.263013698630136</v>
      </c>
      <c r="C7398" s="91">
        <v>2.713994404365272E-2</v>
      </c>
      <c r="D7398">
        <v>0.57698612593491183</v>
      </c>
    </row>
    <row r="7399" spans="1:4">
      <c r="A7399">
        <v>7397</v>
      </c>
      <c r="B7399">
        <v>20.265753424657536</v>
      </c>
      <c r="C7399" s="91">
        <v>2.7139360352689951E-2</v>
      </c>
      <c r="D7399">
        <v>0.57695004980862585</v>
      </c>
    </row>
    <row r="7400" spans="1:4">
      <c r="A7400">
        <v>7398</v>
      </c>
      <c r="B7400">
        <v>20.268493150684932</v>
      </c>
      <c r="C7400" s="91">
        <v>2.7138776661727183E-2</v>
      </c>
      <c r="D7400">
        <v>0.5769139777831519</v>
      </c>
    </row>
    <row r="7401" spans="1:4">
      <c r="A7401">
        <v>7399</v>
      </c>
      <c r="B7401">
        <v>20.271232876712329</v>
      </c>
      <c r="C7401" s="91">
        <v>2.7138192970764415E-2</v>
      </c>
      <c r="D7401">
        <v>0.57687790985800269</v>
      </c>
    </row>
    <row r="7402" spans="1:4">
      <c r="A7402">
        <v>7400</v>
      </c>
      <c r="B7402">
        <v>20.273972602739725</v>
      </c>
      <c r="C7402" s="91">
        <v>2.7137609279801647E-2</v>
      </c>
      <c r="D7402">
        <v>0.57684184603269129</v>
      </c>
    </row>
    <row r="7403" spans="1:4">
      <c r="A7403">
        <v>7401</v>
      </c>
      <c r="B7403">
        <v>20.276712328767122</v>
      </c>
      <c r="C7403" s="91">
        <v>2.7137025588838879E-2</v>
      </c>
      <c r="D7403">
        <v>0.57680578630673052</v>
      </c>
    </row>
    <row r="7404" spans="1:4">
      <c r="A7404">
        <v>7402</v>
      </c>
      <c r="B7404">
        <v>20.279452054794522</v>
      </c>
      <c r="C7404" s="91">
        <v>2.7136441897876111E-2</v>
      </c>
      <c r="D7404">
        <v>0.57676973067963355</v>
      </c>
    </row>
    <row r="7405" spans="1:4">
      <c r="A7405">
        <v>7403</v>
      </c>
      <c r="B7405">
        <v>20.282191780821918</v>
      </c>
      <c r="C7405" s="91">
        <v>2.7135858206913346E-2</v>
      </c>
      <c r="D7405">
        <v>0.57673367915091367</v>
      </c>
    </row>
    <row r="7406" spans="1:4">
      <c r="A7406">
        <v>7404</v>
      </c>
      <c r="B7406">
        <v>20.284931506849315</v>
      </c>
      <c r="C7406" s="91">
        <v>2.7135274515950578E-2</v>
      </c>
      <c r="D7406">
        <v>0.57669763172008393</v>
      </c>
    </row>
    <row r="7407" spans="1:4">
      <c r="A7407">
        <v>7405</v>
      </c>
      <c r="B7407">
        <v>20.287671232876711</v>
      </c>
      <c r="C7407" s="91">
        <v>2.713469082498781E-2</v>
      </c>
      <c r="D7407">
        <v>0.57666158838665782</v>
      </c>
    </row>
    <row r="7408" spans="1:4">
      <c r="A7408">
        <v>7406</v>
      </c>
      <c r="B7408">
        <v>20.290410958904111</v>
      </c>
      <c r="C7408" s="91">
        <v>2.7134107134025042E-2</v>
      </c>
      <c r="D7408">
        <v>0.57662554915014852</v>
      </c>
    </row>
    <row r="7409" spans="1:4">
      <c r="A7409">
        <v>7407</v>
      </c>
      <c r="B7409">
        <v>20.293150684931508</v>
      </c>
      <c r="C7409" s="91">
        <v>2.7133523443062274E-2</v>
      </c>
      <c r="D7409">
        <v>0.57658951401006941</v>
      </c>
    </row>
    <row r="7410" spans="1:4">
      <c r="A7410">
        <v>7408</v>
      </c>
      <c r="B7410">
        <v>20.295890410958904</v>
      </c>
      <c r="C7410" s="91">
        <v>2.7132939752099506E-2</v>
      </c>
      <c r="D7410">
        <v>0.57655348296593434</v>
      </c>
    </row>
    <row r="7411" spans="1:4">
      <c r="A7411">
        <v>7409</v>
      </c>
      <c r="B7411">
        <v>20.298630136986301</v>
      </c>
      <c r="C7411" s="91">
        <v>2.7132356061136738E-2</v>
      </c>
      <c r="D7411">
        <v>0.57651745601725646</v>
      </c>
    </row>
    <row r="7412" spans="1:4">
      <c r="A7412">
        <v>7410</v>
      </c>
      <c r="B7412">
        <v>20.301369863013697</v>
      </c>
      <c r="C7412" s="91">
        <v>2.713177237017397E-2</v>
      </c>
      <c r="D7412">
        <v>0.57648143316354983</v>
      </c>
    </row>
    <row r="7413" spans="1:4">
      <c r="A7413">
        <v>7411</v>
      </c>
      <c r="B7413">
        <v>20.304109589041097</v>
      </c>
      <c r="C7413" s="91">
        <v>2.7131188679211202E-2</v>
      </c>
      <c r="D7413">
        <v>0.57644541440432784</v>
      </c>
    </row>
    <row r="7414" spans="1:4">
      <c r="A7414">
        <v>7412</v>
      </c>
      <c r="B7414">
        <v>20.306849315068494</v>
      </c>
      <c r="C7414" s="91">
        <v>2.7130604988248434E-2</v>
      </c>
      <c r="D7414">
        <v>0.57640939973910432</v>
      </c>
    </row>
    <row r="7415" spans="1:4">
      <c r="A7415">
        <v>7413</v>
      </c>
      <c r="B7415">
        <v>20.30958904109589</v>
      </c>
      <c r="C7415" s="91">
        <v>2.7130021297285666E-2</v>
      </c>
      <c r="D7415">
        <v>0.57637338916739334</v>
      </c>
    </row>
    <row r="7416" spans="1:4">
      <c r="A7416">
        <v>7414</v>
      </c>
      <c r="B7416">
        <v>20.312328767123287</v>
      </c>
      <c r="C7416" s="91">
        <v>2.7129437606322897E-2</v>
      </c>
      <c r="D7416">
        <v>0.5763373826887086</v>
      </c>
    </row>
    <row r="7417" spans="1:4">
      <c r="A7417">
        <v>7415</v>
      </c>
      <c r="B7417">
        <v>20.315068493150687</v>
      </c>
      <c r="C7417" s="91">
        <v>2.7128853915360129E-2</v>
      </c>
      <c r="D7417">
        <v>0.57630138030256406</v>
      </c>
    </row>
    <row r="7418" spans="1:4">
      <c r="A7418">
        <v>7416</v>
      </c>
      <c r="B7418">
        <v>20.317808219178083</v>
      </c>
      <c r="C7418" s="91">
        <v>2.7128270224397361E-2</v>
      </c>
      <c r="D7418">
        <v>0.57626538200847399</v>
      </c>
    </row>
    <row r="7419" spans="1:4">
      <c r="A7419">
        <v>7417</v>
      </c>
      <c r="B7419">
        <v>20.32054794520548</v>
      </c>
      <c r="C7419" s="91">
        <v>2.7127686533434593E-2</v>
      </c>
      <c r="D7419">
        <v>0.57622938780595245</v>
      </c>
    </row>
    <row r="7420" spans="1:4">
      <c r="A7420">
        <v>7418</v>
      </c>
      <c r="B7420">
        <v>20.323287671232876</v>
      </c>
      <c r="C7420" s="91">
        <v>2.7127102842471825E-2</v>
      </c>
      <c r="D7420">
        <v>0.57619339769451361</v>
      </c>
    </row>
    <row r="7421" spans="1:4">
      <c r="A7421">
        <v>7419</v>
      </c>
      <c r="B7421">
        <v>20.326027397260273</v>
      </c>
      <c r="C7421" s="91">
        <v>2.7126519151509057E-2</v>
      </c>
      <c r="D7421">
        <v>0.57615741167367185</v>
      </c>
    </row>
    <row r="7422" spans="1:4">
      <c r="A7422">
        <v>7420</v>
      </c>
      <c r="B7422">
        <v>20.328767123287673</v>
      </c>
      <c r="C7422" s="91">
        <v>2.7125935460546289E-2</v>
      </c>
      <c r="D7422">
        <v>0.57612142974294112</v>
      </c>
    </row>
    <row r="7423" spans="1:4">
      <c r="A7423">
        <v>7421</v>
      </c>
      <c r="B7423">
        <v>20.331506849315069</v>
      </c>
      <c r="C7423" s="91">
        <v>2.7125351769583521E-2</v>
      </c>
      <c r="D7423">
        <v>0.57608545190183635</v>
      </c>
    </row>
    <row r="7424" spans="1:4">
      <c r="A7424">
        <v>7422</v>
      </c>
      <c r="B7424">
        <v>20.334246575342465</v>
      </c>
      <c r="C7424" s="91">
        <v>2.7124768078620753E-2</v>
      </c>
      <c r="D7424">
        <v>0.57604947814987173</v>
      </c>
    </row>
    <row r="7425" spans="1:4">
      <c r="A7425">
        <v>7423</v>
      </c>
      <c r="B7425">
        <v>20.336986301369862</v>
      </c>
      <c r="C7425" s="91">
        <v>2.7124184387657985E-2</v>
      </c>
      <c r="D7425">
        <v>0.57601350848656196</v>
      </c>
    </row>
    <row r="7426" spans="1:4">
      <c r="A7426">
        <v>7424</v>
      </c>
      <c r="B7426">
        <v>20.339726027397262</v>
      </c>
      <c r="C7426" s="91">
        <v>2.7123600696695217E-2</v>
      </c>
      <c r="D7426">
        <v>0.57597754291142134</v>
      </c>
    </row>
    <row r="7427" spans="1:4">
      <c r="A7427">
        <v>7425</v>
      </c>
      <c r="B7427">
        <v>20.342465753424658</v>
      </c>
      <c r="C7427" s="91">
        <v>2.7123017005732452E-2</v>
      </c>
      <c r="D7427">
        <v>0.57594158142396501</v>
      </c>
    </row>
    <row r="7428" spans="1:4">
      <c r="A7428">
        <v>7426</v>
      </c>
      <c r="B7428">
        <v>20.345205479452055</v>
      </c>
      <c r="C7428" s="91">
        <v>2.7122433314769684E-2</v>
      </c>
      <c r="D7428">
        <v>0.57590562402370737</v>
      </c>
    </row>
    <row r="7429" spans="1:4">
      <c r="A7429">
        <v>7427</v>
      </c>
      <c r="B7429">
        <v>20.347945205479451</v>
      </c>
      <c r="C7429" s="91">
        <v>2.7121849623806916E-2</v>
      </c>
      <c r="D7429">
        <v>0.57586967071016348</v>
      </c>
    </row>
    <row r="7430" spans="1:4">
      <c r="A7430">
        <v>7428</v>
      </c>
      <c r="B7430">
        <v>20.350684931506848</v>
      </c>
      <c r="C7430" s="91">
        <v>2.7121265932844148E-2</v>
      </c>
      <c r="D7430">
        <v>0.57583372148284817</v>
      </c>
    </row>
    <row r="7431" spans="1:4">
      <c r="A7431">
        <v>7429</v>
      </c>
      <c r="B7431">
        <v>20.353424657534248</v>
      </c>
      <c r="C7431" s="91">
        <v>2.712068224188138E-2</v>
      </c>
      <c r="D7431">
        <v>0.57579777634127627</v>
      </c>
    </row>
    <row r="7432" spans="1:4">
      <c r="A7432">
        <v>7430</v>
      </c>
      <c r="B7432">
        <v>20.356164383561644</v>
      </c>
      <c r="C7432" s="91">
        <v>2.7120098550918612E-2</v>
      </c>
      <c r="D7432">
        <v>0.57576183528496294</v>
      </c>
    </row>
    <row r="7433" spans="1:4">
      <c r="A7433">
        <v>7431</v>
      </c>
      <c r="B7433">
        <v>20.358904109589041</v>
      </c>
      <c r="C7433" s="91">
        <v>2.7119514859955843E-2</v>
      </c>
      <c r="D7433">
        <v>0.57572589831342336</v>
      </c>
    </row>
    <row r="7434" spans="1:4">
      <c r="A7434">
        <v>7432</v>
      </c>
      <c r="B7434">
        <v>20.361643835616437</v>
      </c>
      <c r="C7434" s="91">
        <v>2.7118931168993075E-2</v>
      </c>
      <c r="D7434">
        <v>0.57568996542617257</v>
      </c>
    </row>
    <row r="7435" spans="1:4">
      <c r="A7435">
        <v>7433</v>
      </c>
      <c r="B7435">
        <v>20.364383561643837</v>
      </c>
      <c r="C7435" s="91">
        <v>2.7118347478030307E-2</v>
      </c>
      <c r="D7435">
        <v>0.57565403662272574</v>
      </c>
    </row>
    <row r="7436" spans="1:4">
      <c r="A7436">
        <v>7434</v>
      </c>
      <c r="B7436">
        <v>20.367123287671234</v>
      </c>
      <c r="C7436" s="91">
        <v>2.7117763787067539E-2</v>
      </c>
      <c r="D7436">
        <v>0.57561811190259848</v>
      </c>
    </row>
    <row r="7437" spans="1:4">
      <c r="A7437">
        <v>7435</v>
      </c>
      <c r="B7437">
        <v>20.36986301369863</v>
      </c>
      <c r="C7437" s="91">
        <v>2.7117180096104771E-2</v>
      </c>
      <c r="D7437">
        <v>0.57558219126530596</v>
      </c>
    </row>
    <row r="7438" spans="1:4">
      <c r="A7438">
        <v>7436</v>
      </c>
      <c r="B7438">
        <v>20.372602739726027</v>
      </c>
      <c r="C7438" s="91">
        <v>2.7116596405142003E-2</v>
      </c>
      <c r="D7438">
        <v>0.57554627471036368</v>
      </c>
    </row>
    <row r="7439" spans="1:4">
      <c r="A7439">
        <v>7437</v>
      </c>
      <c r="B7439">
        <v>20.375342465753423</v>
      </c>
      <c r="C7439" s="91">
        <v>2.7116012714179235E-2</v>
      </c>
      <c r="D7439">
        <v>0.57551036223728713</v>
      </c>
    </row>
    <row r="7440" spans="1:4">
      <c r="A7440">
        <v>7438</v>
      </c>
      <c r="B7440">
        <v>20.378082191780823</v>
      </c>
      <c r="C7440" s="91">
        <v>2.7115429023216467E-2</v>
      </c>
      <c r="D7440">
        <v>0.57547445384559193</v>
      </c>
    </row>
    <row r="7441" spans="1:4">
      <c r="A7441">
        <v>7439</v>
      </c>
      <c r="B7441">
        <v>20.38082191780822</v>
      </c>
      <c r="C7441" s="91">
        <v>2.7114845332253699E-2</v>
      </c>
      <c r="D7441">
        <v>0.57543854953479368</v>
      </c>
    </row>
    <row r="7442" spans="1:4">
      <c r="A7442">
        <v>7440</v>
      </c>
      <c r="B7442">
        <v>20.383561643835616</v>
      </c>
      <c r="C7442" s="91">
        <v>2.7114261641290931E-2</v>
      </c>
      <c r="D7442">
        <v>0.57540264930440832</v>
      </c>
    </row>
    <row r="7443" spans="1:4">
      <c r="A7443">
        <v>7441</v>
      </c>
      <c r="B7443">
        <v>20.386301369863013</v>
      </c>
      <c r="C7443" s="91">
        <v>2.7113677950328163E-2</v>
      </c>
      <c r="D7443">
        <v>0.57536675315395136</v>
      </c>
    </row>
    <row r="7444" spans="1:4">
      <c r="A7444">
        <v>7442</v>
      </c>
      <c r="B7444">
        <v>20.389041095890413</v>
      </c>
      <c r="C7444" s="91">
        <v>2.7113094259365395E-2</v>
      </c>
      <c r="D7444">
        <v>0.57533086108293885</v>
      </c>
    </row>
    <row r="7445" spans="1:4">
      <c r="A7445">
        <v>7443</v>
      </c>
      <c r="B7445">
        <v>20.391780821917809</v>
      </c>
      <c r="C7445" s="91">
        <v>2.7112510568402626E-2</v>
      </c>
      <c r="D7445">
        <v>0.57529497309088673</v>
      </c>
    </row>
    <row r="7446" spans="1:4">
      <c r="A7446">
        <v>7444</v>
      </c>
      <c r="B7446">
        <v>20.394520547945206</v>
      </c>
      <c r="C7446" s="91">
        <v>2.7111926877439858E-2</v>
      </c>
      <c r="D7446">
        <v>0.57525908917731094</v>
      </c>
    </row>
    <row r="7447" spans="1:4">
      <c r="A7447">
        <v>7445</v>
      </c>
      <c r="B7447">
        <v>20.397260273972602</v>
      </c>
      <c r="C7447" s="91">
        <v>2.711134318647709E-2</v>
      </c>
      <c r="D7447">
        <v>0.57522320934172766</v>
      </c>
    </row>
    <row r="7448" spans="1:4">
      <c r="A7448">
        <v>7446</v>
      </c>
      <c r="B7448">
        <v>20.399999999999999</v>
      </c>
      <c r="C7448" s="91">
        <v>2.7110759495514322E-2</v>
      </c>
      <c r="D7448">
        <v>0.57518733358365282</v>
      </c>
    </row>
    <row r="7449" spans="1:4">
      <c r="A7449">
        <v>7447</v>
      </c>
      <c r="B7449">
        <v>20.402739726027399</v>
      </c>
      <c r="C7449" s="91">
        <v>2.7110175804551558E-2</v>
      </c>
      <c r="D7449">
        <v>0.5751514619026028</v>
      </c>
    </row>
    <row r="7450" spans="1:4">
      <c r="A7450">
        <v>7448</v>
      </c>
      <c r="B7450">
        <v>20.405479452054795</v>
      </c>
      <c r="C7450" s="91">
        <v>2.7109592113588789E-2</v>
      </c>
      <c r="D7450">
        <v>0.57511559429809389</v>
      </c>
    </row>
    <row r="7451" spans="1:4">
      <c r="A7451">
        <v>7449</v>
      </c>
      <c r="B7451">
        <v>20.408219178082192</v>
      </c>
      <c r="C7451" s="91">
        <v>2.7109008422626021E-2</v>
      </c>
      <c r="D7451">
        <v>0.57507973076964247</v>
      </c>
    </row>
    <row r="7452" spans="1:4">
      <c r="A7452">
        <v>7450</v>
      </c>
      <c r="B7452">
        <v>20.410958904109588</v>
      </c>
      <c r="C7452" s="91">
        <v>2.7108424731663253E-2</v>
      </c>
      <c r="D7452">
        <v>0.57504387131676493</v>
      </c>
    </row>
    <row r="7453" spans="1:4">
      <c r="A7453">
        <v>7451</v>
      </c>
      <c r="B7453">
        <v>20.413698630136988</v>
      </c>
      <c r="C7453" s="91">
        <v>2.7107841040700485E-2</v>
      </c>
      <c r="D7453">
        <v>0.57500801593897766</v>
      </c>
    </row>
    <row r="7454" spans="1:4">
      <c r="A7454">
        <v>7452</v>
      </c>
      <c r="B7454">
        <v>20.416438356164385</v>
      </c>
      <c r="C7454" s="91">
        <v>2.7107257349737717E-2</v>
      </c>
      <c r="D7454">
        <v>0.57497216463579737</v>
      </c>
    </row>
    <row r="7455" spans="1:4">
      <c r="A7455">
        <v>7453</v>
      </c>
      <c r="B7455">
        <v>20.419178082191781</v>
      </c>
      <c r="C7455" s="91">
        <v>2.7106673658774949E-2</v>
      </c>
      <c r="D7455">
        <v>0.57493631740674056</v>
      </c>
    </row>
    <row r="7456" spans="1:4">
      <c r="A7456">
        <v>7454</v>
      </c>
      <c r="B7456">
        <v>20.421917808219177</v>
      </c>
      <c r="C7456" s="91">
        <v>2.7106089967812181E-2</v>
      </c>
      <c r="D7456">
        <v>0.57490047425132418</v>
      </c>
    </row>
    <row r="7457" spans="1:4">
      <c r="A7457">
        <v>7455</v>
      </c>
      <c r="B7457">
        <v>20.424657534246574</v>
      </c>
      <c r="C7457" s="91">
        <v>2.7105506276849413E-2</v>
      </c>
      <c r="D7457">
        <v>0.57486463516906461</v>
      </c>
    </row>
    <row r="7458" spans="1:4">
      <c r="A7458">
        <v>7456</v>
      </c>
      <c r="B7458">
        <v>20.427397260273974</v>
      </c>
      <c r="C7458" s="91">
        <v>2.7104922585886645E-2</v>
      </c>
      <c r="D7458">
        <v>0.57482880015947901</v>
      </c>
    </row>
    <row r="7459" spans="1:4">
      <c r="A7459">
        <v>7457</v>
      </c>
      <c r="B7459">
        <v>20.43013698630137</v>
      </c>
      <c r="C7459" s="91">
        <v>2.7104338894923877E-2</v>
      </c>
      <c r="D7459">
        <v>0.57479296922208412</v>
      </c>
    </row>
    <row r="7460" spans="1:4">
      <c r="A7460">
        <v>7458</v>
      </c>
      <c r="B7460">
        <v>20.432876712328767</v>
      </c>
      <c r="C7460" s="91">
        <v>2.7103755203961109E-2</v>
      </c>
      <c r="D7460">
        <v>0.57475714235639697</v>
      </c>
    </row>
    <row r="7461" spans="1:4">
      <c r="A7461">
        <v>7459</v>
      </c>
      <c r="B7461">
        <v>20.435616438356163</v>
      </c>
      <c r="C7461" s="91">
        <v>2.7103171512998341E-2</v>
      </c>
      <c r="D7461">
        <v>0.57472131956193462</v>
      </c>
    </row>
    <row r="7462" spans="1:4">
      <c r="A7462">
        <v>7460</v>
      </c>
      <c r="B7462">
        <v>20.438356164383563</v>
      </c>
      <c r="C7462" s="91">
        <v>2.7102587822035572E-2</v>
      </c>
      <c r="D7462">
        <v>0.57468550083821424</v>
      </c>
    </row>
    <row r="7463" spans="1:4">
      <c r="A7463">
        <v>7461</v>
      </c>
      <c r="B7463">
        <v>20.44109589041096</v>
      </c>
      <c r="C7463" s="91">
        <v>2.7102004131072804E-2</v>
      </c>
      <c r="D7463">
        <v>0.57464968618475287</v>
      </c>
    </row>
    <row r="7464" spans="1:4">
      <c r="A7464">
        <v>7462</v>
      </c>
      <c r="B7464">
        <v>20.443835616438356</v>
      </c>
      <c r="C7464" s="91">
        <v>2.7101420440110036E-2</v>
      </c>
      <c r="D7464">
        <v>0.57461387560106791</v>
      </c>
    </row>
    <row r="7465" spans="1:4">
      <c r="A7465">
        <v>7463</v>
      </c>
      <c r="B7465">
        <v>20.446575342465753</v>
      </c>
      <c r="C7465" s="91">
        <v>2.7100836749147268E-2</v>
      </c>
      <c r="D7465">
        <v>0.57457806908667663</v>
      </c>
    </row>
    <row r="7466" spans="1:4">
      <c r="A7466">
        <v>7464</v>
      </c>
      <c r="B7466">
        <v>20.449315068493149</v>
      </c>
      <c r="C7466" s="91">
        <v>2.71002530581845E-2</v>
      </c>
      <c r="D7466">
        <v>0.57454226664109642</v>
      </c>
    </row>
    <row r="7467" spans="1:4">
      <c r="A7467">
        <v>7465</v>
      </c>
      <c r="B7467">
        <v>20.452054794520549</v>
      </c>
      <c r="C7467" s="91">
        <v>2.7099669367221732E-2</v>
      </c>
      <c r="D7467">
        <v>0.57450646826384466</v>
      </c>
    </row>
    <row r="7468" spans="1:4">
      <c r="A7468">
        <v>7466</v>
      </c>
      <c r="B7468">
        <v>20.454794520547946</v>
      </c>
      <c r="C7468" s="91">
        <v>2.7099085676258964E-2</v>
      </c>
      <c r="D7468">
        <v>0.57447067395443896</v>
      </c>
    </row>
    <row r="7469" spans="1:4">
      <c r="A7469">
        <v>7467</v>
      </c>
      <c r="B7469">
        <v>20.457534246575342</v>
      </c>
      <c r="C7469" s="91">
        <v>2.7098501985296196E-2</v>
      </c>
      <c r="D7469">
        <v>0.57443488371239693</v>
      </c>
    </row>
    <row r="7470" spans="1:4">
      <c r="A7470">
        <v>7468</v>
      </c>
      <c r="B7470">
        <v>20.460273972602739</v>
      </c>
      <c r="C7470" s="91">
        <v>2.7097918294333428E-2</v>
      </c>
      <c r="D7470">
        <v>0.57439909753723628</v>
      </c>
    </row>
    <row r="7471" spans="1:4">
      <c r="A7471">
        <v>7469</v>
      </c>
      <c r="B7471">
        <v>20.463013698630139</v>
      </c>
      <c r="C7471" s="91">
        <v>2.7097334603370663E-2</v>
      </c>
      <c r="D7471">
        <v>0.57436331542847452</v>
      </c>
    </row>
    <row r="7472" spans="1:4">
      <c r="A7472">
        <v>7470</v>
      </c>
      <c r="B7472">
        <v>20.465753424657535</v>
      </c>
      <c r="C7472" s="91">
        <v>2.7096750912407895E-2</v>
      </c>
      <c r="D7472">
        <v>0.5743275373856298</v>
      </c>
    </row>
    <row r="7473" spans="1:4">
      <c r="A7473">
        <v>7471</v>
      </c>
      <c r="B7473">
        <v>20.468493150684932</v>
      </c>
      <c r="C7473" s="91">
        <v>2.7096167221445127E-2</v>
      </c>
      <c r="D7473">
        <v>0.57429176340821986</v>
      </c>
    </row>
    <row r="7474" spans="1:4">
      <c r="A7474">
        <v>7472</v>
      </c>
      <c r="B7474">
        <v>20.471232876712328</v>
      </c>
      <c r="C7474" s="91">
        <v>2.7095583530482359E-2</v>
      </c>
      <c r="D7474">
        <v>0.57425599349576262</v>
      </c>
    </row>
    <row r="7475" spans="1:4">
      <c r="A7475">
        <v>7473</v>
      </c>
      <c r="B7475">
        <v>20.473972602739725</v>
      </c>
      <c r="C7475" s="91">
        <v>2.7094999839519591E-2</v>
      </c>
      <c r="D7475">
        <v>0.57422022764777592</v>
      </c>
    </row>
    <row r="7476" spans="1:4">
      <c r="A7476">
        <v>7474</v>
      </c>
      <c r="B7476">
        <v>20.476712328767125</v>
      </c>
      <c r="C7476" s="91">
        <v>2.7094416148556823E-2</v>
      </c>
      <c r="D7476">
        <v>0.57418446586377814</v>
      </c>
    </row>
    <row r="7477" spans="1:4">
      <c r="A7477">
        <v>7475</v>
      </c>
      <c r="B7477">
        <v>20.479452054794521</v>
      </c>
      <c r="C7477" s="91">
        <v>2.7093832457594055E-2</v>
      </c>
      <c r="D7477">
        <v>0.57414870814328722</v>
      </c>
    </row>
    <row r="7478" spans="1:4">
      <c r="A7478">
        <v>7476</v>
      </c>
      <c r="B7478">
        <v>20.482191780821918</v>
      </c>
      <c r="C7478" s="91">
        <v>2.7093248766631287E-2</v>
      </c>
      <c r="D7478">
        <v>0.57411295448582156</v>
      </c>
    </row>
    <row r="7479" spans="1:4">
      <c r="A7479">
        <v>7477</v>
      </c>
      <c r="B7479">
        <v>20.484931506849314</v>
      </c>
      <c r="C7479" s="91">
        <v>2.7092665075668518E-2</v>
      </c>
      <c r="D7479">
        <v>0.57407720489089931</v>
      </c>
    </row>
    <row r="7480" spans="1:4">
      <c r="A7480">
        <v>7478</v>
      </c>
      <c r="B7480">
        <v>20.487671232876714</v>
      </c>
      <c r="C7480" s="91">
        <v>2.709208138470575E-2</v>
      </c>
      <c r="D7480">
        <v>0.57404145935803885</v>
      </c>
    </row>
    <row r="7481" spans="1:4">
      <c r="A7481">
        <v>7479</v>
      </c>
      <c r="B7481">
        <v>20.490410958904111</v>
      </c>
      <c r="C7481" s="91">
        <v>2.7091497693742982E-2</v>
      </c>
      <c r="D7481">
        <v>0.57400571788675858</v>
      </c>
    </row>
    <row r="7482" spans="1:4">
      <c r="A7482">
        <v>7480</v>
      </c>
      <c r="B7482">
        <v>20.493150684931507</v>
      </c>
      <c r="C7482" s="91">
        <v>2.7090914002780214E-2</v>
      </c>
      <c r="D7482">
        <v>0.5739699804765771</v>
      </c>
    </row>
    <row r="7483" spans="1:4">
      <c r="A7483">
        <v>7481</v>
      </c>
      <c r="B7483">
        <v>20.495890410958904</v>
      </c>
      <c r="C7483" s="91">
        <v>2.7090330311817446E-2</v>
      </c>
      <c r="D7483">
        <v>0.57393424712701291</v>
      </c>
    </row>
    <row r="7484" spans="1:4">
      <c r="A7484">
        <v>7482</v>
      </c>
      <c r="B7484">
        <v>20.4986301369863</v>
      </c>
      <c r="C7484" s="91">
        <v>2.7089746620854678E-2</v>
      </c>
      <c r="D7484">
        <v>0.57389851783758472</v>
      </c>
    </row>
    <row r="7485" spans="1:4">
      <c r="A7485">
        <v>7483</v>
      </c>
      <c r="B7485">
        <v>20.5013698630137</v>
      </c>
      <c r="C7485" s="91">
        <v>2.708916292989191E-2</v>
      </c>
      <c r="D7485">
        <v>0.57386279260781103</v>
      </c>
    </row>
    <row r="7486" spans="1:4">
      <c r="A7486">
        <v>7484</v>
      </c>
      <c r="B7486">
        <v>20.504109589041096</v>
      </c>
      <c r="C7486" s="91">
        <v>2.7088579238929142E-2</v>
      </c>
      <c r="D7486">
        <v>0.5738270714372109</v>
      </c>
    </row>
    <row r="7487" spans="1:4">
      <c r="A7487">
        <v>7485</v>
      </c>
      <c r="B7487">
        <v>20.506849315068493</v>
      </c>
      <c r="C7487" s="91">
        <v>2.7087995547966374E-2</v>
      </c>
      <c r="D7487">
        <v>0.57379135432530304</v>
      </c>
    </row>
    <row r="7488" spans="1:4">
      <c r="A7488">
        <v>7486</v>
      </c>
      <c r="B7488">
        <v>20.509589041095889</v>
      </c>
      <c r="C7488" s="91">
        <v>2.7087411857003606E-2</v>
      </c>
      <c r="D7488">
        <v>0.57375564127160628</v>
      </c>
    </row>
    <row r="7489" spans="1:4">
      <c r="A7489">
        <v>7487</v>
      </c>
      <c r="B7489">
        <v>20.512328767123286</v>
      </c>
      <c r="C7489" s="91">
        <v>2.7086828166040838E-2</v>
      </c>
      <c r="D7489">
        <v>0.57371993227563967</v>
      </c>
    </row>
    <row r="7490" spans="1:4">
      <c r="A7490">
        <v>7488</v>
      </c>
      <c r="B7490">
        <v>20.515068493150686</v>
      </c>
      <c r="C7490" s="91">
        <v>2.708624447507807E-2</v>
      </c>
      <c r="D7490">
        <v>0.57368422733692226</v>
      </c>
    </row>
    <row r="7491" spans="1:4">
      <c r="A7491">
        <v>7489</v>
      </c>
      <c r="B7491">
        <v>20.517808219178082</v>
      </c>
      <c r="C7491" s="91">
        <v>2.7085660784115301E-2</v>
      </c>
      <c r="D7491">
        <v>0.57364852645497311</v>
      </c>
    </row>
    <row r="7492" spans="1:4">
      <c r="A7492">
        <v>7490</v>
      </c>
      <c r="B7492">
        <v>20.520547945205479</v>
      </c>
      <c r="C7492" s="91">
        <v>2.7085077093152537E-2</v>
      </c>
      <c r="D7492">
        <v>0.57361282962931148</v>
      </c>
    </row>
    <row r="7493" spans="1:4">
      <c r="A7493">
        <v>7491</v>
      </c>
      <c r="B7493">
        <v>20.523287671232875</v>
      </c>
      <c r="C7493" s="91">
        <v>2.7084493402189769E-2</v>
      </c>
      <c r="D7493">
        <v>0.57357713685945666</v>
      </c>
    </row>
    <row r="7494" spans="1:4">
      <c r="A7494">
        <v>7492</v>
      </c>
      <c r="B7494">
        <v>20.526027397260275</v>
      </c>
      <c r="C7494" s="91">
        <v>2.7083909711227001E-2</v>
      </c>
      <c r="D7494">
        <v>0.5735414481449278</v>
      </c>
    </row>
    <row r="7495" spans="1:4">
      <c r="A7495">
        <v>7493</v>
      </c>
      <c r="B7495">
        <v>20.528767123287672</v>
      </c>
      <c r="C7495" s="91">
        <v>2.7083326020264233E-2</v>
      </c>
      <c r="D7495">
        <v>0.57350576348524451</v>
      </c>
    </row>
    <row r="7496" spans="1:4">
      <c r="A7496">
        <v>7494</v>
      </c>
      <c r="B7496">
        <v>20.531506849315068</v>
      </c>
      <c r="C7496" s="91">
        <v>2.7082742329301464E-2</v>
      </c>
      <c r="D7496">
        <v>0.57347008287992618</v>
      </c>
    </row>
    <row r="7497" spans="1:4">
      <c r="A7497">
        <v>7495</v>
      </c>
      <c r="B7497">
        <v>20.534246575342465</v>
      </c>
      <c r="C7497" s="91">
        <v>2.7082158638338696E-2</v>
      </c>
      <c r="D7497">
        <v>0.5734344063284923</v>
      </c>
    </row>
    <row r="7498" spans="1:4">
      <c r="A7498">
        <v>7496</v>
      </c>
      <c r="B7498">
        <v>20.536986301369861</v>
      </c>
      <c r="C7498" s="91">
        <v>2.7081574947375928E-2</v>
      </c>
      <c r="D7498">
        <v>0.57339873383046247</v>
      </c>
    </row>
    <row r="7499" spans="1:4">
      <c r="A7499">
        <v>7497</v>
      </c>
      <c r="B7499">
        <v>20.539726027397261</v>
      </c>
      <c r="C7499" s="91">
        <v>2.708099125641316E-2</v>
      </c>
      <c r="D7499">
        <v>0.5733630653853562</v>
      </c>
    </row>
    <row r="7500" spans="1:4">
      <c r="A7500">
        <v>7498</v>
      </c>
      <c r="B7500">
        <v>20.542465753424658</v>
      </c>
      <c r="C7500" s="91">
        <v>2.7080407565450392E-2</v>
      </c>
      <c r="D7500">
        <v>0.57332740099269364</v>
      </c>
    </row>
    <row r="7501" spans="1:4">
      <c r="A7501">
        <v>7499</v>
      </c>
      <c r="B7501">
        <v>20.545205479452054</v>
      </c>
      <c r="C7501" s="91">
        <v>2.7079823874487624E-2</v>
      </c>
      <c r="D7501">
        <v>0.57329174065199417</v>
      </c>
    </row>
    <row r="7502" spans="1:4">
      <c r="A7502">
        <v>7500</v>
      </c>
      <c r="B7502">
        <v>20.547945205479451</v>
      </c>
      <c r="C7502" s="91">
        <v>2.7079240183524856E-2</v>
      </c>
      <c r="D7502">
        <v>0.57325608436277797</v>
      </c>
    </row>
    <row r="7503" spans="1:4">
      <c r="A7503">
        <v>7501</v>
      </c>
      <c r="B7503">
        <v>20.550684931506851</v>
      </c>
      <c r="C7503" s="91">
        <v>2.7078656492562088E-2</v>
      </c>
      <c r="D7503">
        <v>0.57322043212456475</v>
      </c>
    </row>
    <row r="7504" spans="1:4">
      <c r="A7504">
        <v>7502</v>
      </c>
      <c r="B7504">
        <v>20.553424657534247</v>
      </c>
      <c r="C7504" s="91">
        <v>2.707807280159932E-2</v>
      </c>
      <c r="D7504">
        <v>0.57318478393687466</v>
      </c>
    </row>
    <row r="7505" spans="1:4">
      <c r="A7505">
        <v>7503</v>
      </c>
      <c r="B7505">
        <v>20.556164383561644</v>
      </c>
      <c r="C7505" s="91">
        <v>2.7077489110636552E-2</v>
      </c>
      <c r="D7505">
        <v>0.57314913979922777</v>
      </c>
    </row>
    <row r="7506" spans="1:4">
      <c r="A7506">
        <v>7504</v>
      </c>
      <c r="B7506">
        <v>20.55890410958904</v>
      </c>
      <c r="C7506" s="91">
        <v>2.7076905419673784E-2</v>
      </c>
      <c r="D7506">
        <v>0.57311349971114423</v>
      </c>
    </row>
    <row r="7507" spans="1:4">
      <c r="A7507">
        <v>7505</v>
      </c>
      <c r="B7507">
        <v>20.561643835616437</v>
      </c>
      <c r="C7507" s="91">
        <v>2.7076321728711016E-2</v>
      </c>
      <c r="D7507">
        <v>0.57307786367214419</v>
      </c>
    </row>
    <row r="7508" spans="1:4">
      <c r="A7508">
        <v>7506</v>
      </c>
      <c r="B7508">
        <v>20.564383561643837</v>
      </c>
      <c r="C7508" s="91">
        <v>2.7075738037748247E-2</v>
      </c>
      <c r="D7508">
        <v>0.57304223168174795</v>
      </c>
    </row>
    <row r="7509" spans="1:4">
      <c r="A7509">
        <v>7507</v>
      </c>
      <c r="B7509">
        <v>20.567123287671233</v>
      </c>
      <c r="C7509" s="91">
        <v>2.7075154346785479E-2</v>
      </c>
      <c r="D7509">
        <v>0.57300660373947598</v>
      </c>
    </row>
    <row r="7510" spans="1:4">
      <c r="A7510">
        <v>7508</v>
      </c>
      <c r="B7510">
        <v>20.56986301369863</v>
      </c>
      <c r="C7510" s="91">
        <v>2.7074570655822711E-2</v>
      </c>
      <c r="D7510">
        <v>0.57297097984484857</v>
      </c>
    </row>
    <row r="7511" spans="1:4">
      <c r="A7511">
        <v>7509</v>
      </c>
      <c r="B7511">
        <v>20.572602739726026</v>
      </c>
      <c r="C7511" s="91">
        <v>2.7073986964859943E-2</v>
      </c>
      <c r="D7511">
        <v>0.57293535999738632</v>
      </c>
    </row>
    <row r="7512" spans="1:4">
      <c r="A7512">
        <v>7510</v>
      </c>
      <c r="B7512">
        <v>20.575342465753426</v>
      </c>
      <c r="C7512" s="91">
        <v>2.7073403273897175E-2</v>
      </c>
      <c r="D7512">
        <v>0.57289974419660961</v>
      </c>
    </row>
    <row r="7513" spans="1:4">
      <c r="A7513">
        <v>7511</v>
      </c>
      <c r="B7513">
        <v>20.578082191780823</v>
      </c>
      <c r="C7513" s="91">
        <v>2.7072819582934407E-2</v>
      </c>
      <c r="D7513">
        <v>0.57286413244203926</v>
      </c>
    </row>
    <row r="7514" spans="1:4">
      <c r="A7514">
        <v>7512</v>
      </c>
      <c r="B7514">
        <v>20.580821917808219</v>
      </c>
      <c r="C7514" s="91">
        <v>2.7072235891971642E-2</v>
      </c>
      <c r="D7514">
        <v>0.5728285247331959</v>
      </c>
    </row>
    <row r="7515" spans="1:4">
      <c r="A7515">
        <v>7513</v>
      </c>
      <c r="B7515">
        <v>20.583561643835615</v>
      </c>
      <c r="C7515" s="91">
        <v>2.7071652201008874E-2</v>
      </c>
      <c r="D7515">
        <v>0.57279292106960022</v>
      </c>
    </row>
    <row r="7516" spans="1:4">
      <c r="A7516">
        <v>7514</v>
      </c>
      <c r="B7516">
        <v>20.586301369863012</v>
      </c>
      <c r="C7516" s="91">
        <v>2.7071068510046106E-2</v>
      </c>
      <c r="D7516">
        <v>0.57275732145077329</v>
      </c>
    </row>
    <row r="7517" spans="1:4">
      <c r="A7517">
        <v>7515</v>
      </c>
      <c r="B7517">
        <v>20.589041095890412</v>
      </c>
      <c r="C7517" s="91">
        <v>2.7070484819083338E-2</v>
      </c>
      <c r="D7517">
        <v>0.57272172587623571</v>
      </c>
    </row>
    <row r="7518" spans="1:4">
      <c r="A7518">
        <v>7516</v>
      </c>
      <c r="B7518">
        <v>20.591780821917808</v>
      </c>
      <c r="C7518" s="91">
        <v>2.706990112812057E-2</v>
      </c>
      <c r="D7518">
        <v>0.57268613434550864</v>
      </c>
    </row>
    <row r="7519" spans="1:4">
      <c r="A7519">
        <v>7517</v>
      </c>
      <c r="B7519">
        <v>20.594520547945205</v>
      </c>
      <c r="C7519" s="91">
        <v>2.7069317437157802E-2</v>
      </c>
      <c r="D7519">
        <v>0.57265054685811312</v>
      </c>
    </row>
    <row r="7520" spans="1:4">
      <c r="A7520">
        <v>7518</v>
      </c>
      <c r="B7520">
        <v>20.597260273972601</v>
      </c>
      <c r="C7520" s="91">
        <v>2.7068733746195034E-2</v>
      </c>
      <c r="D7520">
        <v>0.57261496341357021</v>
      </c>
    </row>
    <row r="7521" spans="1:4">
      <c r="A7521">
        <v>7519</v>
      </c>
      <c r="B7521">
        <v>20.6</v>
      </c>
      <c r="C7521" s="91">
        <v>2.7068150055232266E-2</v>
      </c>
      <c r="D7521">
        <v>0.57257938401140107</v>
      </c>
    </row>
    <row r="7522" spans="1:4">
      <c r="A7522">
        <v>7520</v>
      </c>
      <c r="B7522">
        <v>20.602739726027398</v>
      </c>
      <c r="C7522" s="91">
        <v>2.7067566364269498E-2</v>
      </c>
      <c r="D7522">
        <v>0.57254380865112697</v>
      </c>
    </row>
    <row r="7523" spans="1:4">
      <c r="A7523">
        <v>7521</v>
      </c>
      <c r="B7523">
        <v>20.605479452054794</v>
      </c>
      <c r="C7523" s="91">
        <v>2.706698267330673E-2</v>
      </c>
      <c r="D7523">
        <v>0.5725082373322693</v>
      </c>
    </row>
    <row r="7524" spans="1:4">
      <c r="A7524">
        <v>7522</v>
      </c>
      <c r="B7524">
        <v>20.608219178082191</v>
      </c>
      <c r="C7524" s="91">
        <v>2.7066398982343962E-2</v>
      </c>
      <c r="D7524">
        <v>0.57247267005434932</v>
      </c>
    </row>
    <row r="7525" spans="1:4">
      <c r="A7525">
        <v>7523</v>
      </c>
      <c r="B7525">
        <v>20.610958904109587</v>
      </c>
      <c r="C7525" s="91">
        <v>2.7065815291381193E-2</v>
      </c>
      <c r="D7525">
        <v>0.57243710681688853</v>
      </c>
    </row>
    <row r="7526" spans="1:4">
      <c r="A7526">
        <v>7524</v>
      </c>
      <c r="B7526">
        <v>20.613698630136987</v>
      </c>
      <c r="C7526" s="91">
        <v>2.7065231600418425E-2</v>
      </c>
      <c r="D7526">
        <v>0.57240154761940842</v>
      </c>
    </row>
    <row r="7527" spans="1:4">
      <c r="A7527">
        <v>7525</v>
      </c>
      <c r="B7527">
        <v>20.616438356164384</v>
      </c>
      <c r="C7527" s="91">
        <v>2.7064647909455657E-2</v>
      </c>
      <c r="D7527">
        <v>0.57236599246143061</v>
      </c>
    </row>
    <row r="7528" spans="1:4">
      <c r="A7528">
        <v>7526</v>
      </c>
      <c r="B7528">
        <v>20.61917808219178</v>
      </c>
      <c r="C7528" s="91">
        <v>2.7064064218492889E-2</v>
      </c>
      <c r="D7528">
        <v>0.57233044134247679</v>
      </c>
    </row>
    <row r="7529" spans="1:4">
      <c r="A7529">
        <v>7527</v>
      </c>
      <c r="B7529">
        <v>20.621917808219177</v>
      </c>
      <c r="C7529" s="91">
        <v>2.7063480527530121E-2</v>
      </c>
      <c r="D7529">
        <v>0.5722948942620687</v>
      </c>
    </row>
    <row r="7530" spans="1:4">
      <c r="A7530">
        <v>7528</v>
      </c>
      <c r="B7530">
        <v>20.624657534246577</v>
      </c>
      <c r="C7530" s="91">
        <v>2.7062896836567353E-2</v>
      </c>
      <c r="D7530">
        <v>0.57225935121972804</v>
      </c>
    </row>
    <row r="7531" spans="1:4">
      <c r="A7531">
        <v>7529</v>
      </c>
      <c r="B7531">
        <v>20.627397260273973</v>
      </c>
      <c r="C7531" s="91">
        <v>2.7062313145604585E-2</v>
      </c>
      <c r="D7531">
        <v>0.57222381221497676</v>
      </c>
    </row>
    <row r="7532" spans="1:4">
      <c r="A7532">
        <v>7530</v>
      </c>
      <c r="B7532">
        <v>20.63013698630137</v>
      </c>
      <c r="C7532" s="91">
        <v>2.7061729454641817E-2</v>
      </c>
      <c r="D7532">
        <v>0.57218827724733667</v>
      </c>
    </row>
    <row r="7533" spans="1:4">
      <c r="A7533">
        <v>7531</v>
      </c>
      <c r="B7533">
        <v>20.632876712328766</v>
      </c>
      <c r="C7533" s="91">
        <v>2.7061145763679049E-2</v>
      </c>
      <c r="D7533">
        <v>0.57215274631632995</v>
      </c>
    </row>
    <row r="7534" spans="1:4">
      <c r="A7534">
        <v>7532</v>
      </c>
      <c r="B7534">
        <v>20.635616438356163</v>
      </c>
      <c r="C7534" s="91">
        <v>2.7060562072716281E-2</v>
      </c>
      <c r="D7534">
        <v>0.57211721942147853</v>
      </c>
    </row>
    <row r="7535" spans="1:4">
      <c r="A7535">
        <v>7533</v>
      </c>
      <c r="B7535">
        <v>20.638356164383563</v>
      </c>
      <c r="C7535" s="91">
        <v>2.7059978381753513E-2</v>
      </c>
      <c r="D7535">
        <v>0.57208169656230468</v>
      </c>
    </row>
    <row r="7536" spans="1:4">
      <c r="A7536">
        <v>7534</v>
      </c>
      <c r="B7536">
        <v>20.641095890410959</v>
      </c>
      <c r="C7536" s="91">
        <v>2.7059394690790748E-2</v>
      </c>
      <c r="D7536">
        <v>0.57204617773833033</v>
      </c>
    </row>
    <row r="7537" spans="1:4">
      <c r="A7537">
        <v>7535</v>
      </c>
      <c r="B7537">
        <v>20.643835616438356</v>
      </c>
      <c r="C7537" s="91">
        <v>2.705881099982798E-2</v>
      </c>
      <c r="D7537">
        <v>0.5720106629490781</v>
      </c>
    </row>
    <row r="7538" spans="1:4">
      <c r="A7538">
        <v>7536</v>
      </c>
      <c r="B7538">
        <v>20.646575342465752</v>
      </c>
      <c r="C7538" s="91">
        <v>2.7058227308865212E-2</v>
      </c>
      <c r="D7538">
        <v>0.57197515219407014</v>
      </c>
    </row>
    <row r="7539" spans="1:4">
      <c r="A7539">
        <v>7537</v>
      </c>
      <c r="B7539">
        <v>20.649315068493152</v>
      </c>
      <c r="C7539" s="91">
        <v>2.7057643617902444E-2</v>
      </c>
      <c r="D7539">
        <v>0.57193964547282883</v>
      </c>
    </row>
    <row r="7540" spans="1:4">
      <c r="A7540">
        <v>7538</v>
      </c>
      <c r="B7540">
        <v>20.652054794520549</v>
      </c>
      <c r="C7540" s="91">
        <v>2.7057059926939676E-2</v>
      </c>
      <c r="D7540">
        <v>0.57190414278487678</v>
      </c>
    </row>
    <row r="7541" spans="1:4">
      <c r="A7541">
        <v>7539</v>
      </c>
      <c r="B7541">
        <v>20.654794520547945</v>
      </c>
      <c r="C7541" s="91">
        <v>2.7056476235976908E-2</v>
      </c>
      <c r="D7541">
        <v>0.57186864412973648</v>
      </c>
    </row>
    <row r="7542" spans="1:4">
      <c r="A7542">
        <v>7540</v>
      </c>
      <c r="B7542">
        <v>20.657534246575342</v>
      </c>
      <c r="C7542" s="91">
        <v>2.705589254501414E-2</v>
      </c>
      <c r="D7542">
        <v>0.57183314950693054</v>
      </c>
    </row>
    <row r="7543" spans="1:4">
      <c r="A7543">
        <v>7541</v>
      </c>
      <c r="B7543">
        <v>20.660273972602738</v>
      </c>
      <c r="C7543" s="91">
        <v>2.7055308854051371E-2</v>
      </c>
      <c r="D7543">
        <v>0.57179765891598155</v>
      </c>
    </row>
    <row r="7544" spans="1:4">
      <c r="A7544">
        <v>7542</v>
      </c>
      <c r="B7544">
        <v>20.663013698630138</v>
      </c>
      <c r="C7544" s="91">
        <v>2.7054725163088603E-2</v>
      </c>
      <c r="D7544">
        <v>0.57176217235641236</v>
      </c>
    </row>
    <row r="7545" spans="1:4">
      <c r="A7545">
        <v>7543</v>
      </c>
      <c r="B7545">
        <v>20.665753424657535</v>
      </c>
      <c r="C7545" s="91">
        <v>2.7054141472125835E-2</v>
      </c>
      <c r="D7545">
        <v>0.57172668982774588</v>
      </c>
    </row>
    <row r="7546" spans="1:4">
      <c r="A7546">
        <v>7544</v>
      </c>
      <c r="B7546">
        <v>20.668493150684931</v>
      </c>
      <c r="C7546" s="91">
        <v>2.7053557781163067E-2</v>
      </c>
      <c r="D7546">
        <v>0.57169121132950484</v>
      </c>
    </row>
    <row r="7547" spans="1:4">
      <c r="A7547">
        <v>7545</v>
      </c>
      <c r="B7547">
        <v>20.671232876712327</v>
      </c>
      <c r="C7547" s="91">
        <v>2.7052974090200299E-2</v>
      </c>
      <c r="D7547">
        <v>0.57165573686121229</v>
      </c>
    </row>
    <row r="7548" spans="1:4">
      <c r="A7548">
        <v>7546</v>
      </c>
      <c r="B7548">
        <v>20.673972602739727</v>
      </c>
      <c r="C7548" s="91">
        <v>2.7052390399237531E-2</v>
      </c>
      <c r="D7548">
        <v>0.57162026642239117</v>
      </c>
    </row>
    <row r="7549" spans="1:4">
      <c r="A7549">
        <v>7547</v>
      </c>
      <c r="B7549">
        <v>20.676712328767124</v>
      </c>
      <c r="C7549" s="91">
        <v>2.7051806708274763E-2</v>
      </c>
      <c r="D7549">
        <v>0.57158480001256462</v>
      </c>
    </row>
    <row r="7550" spans="1:4">
      <c r="A7550">
        <v>7548</v>
      </c>
      <c r="B7550">
        <v>20.67945205479452</v>
      </c>
      <c r="C7550" s="91">
        <v>2.7051223017311995E-2</v>
      </c>
      <c r="D7550">
        <v>0.57154933763125582</v>
      </c>
    </row>
    <row r="7551" spans="1:4">
      <c r="A7551">
        <v>7549</v>
      </c>
      <c r="B7551">
        <v>20.682191780821917</v>
      </c>
      <c r="C7551" s="91">
        <v>2.7050639326349227E-2</v>
      </c>
      <c r="D7551">
        <v>0.57151387927798802</v>
      </c>
    </row>
    <row r="7552" spans="1:4">
      <c r="A7552">
        <v>7550</v>
      </c>
      <c r="B7552">
        <v>20.684931506849313</v>
      </c>
      <c r="C7552" s="91">
        <v>2.7050055635386459E-2</v>
      </c>
      <c r="D7552">
        <v>0.57147842495228451</v>
      </c>
    </row>
    <row r="7553" spans="1:4">
      <c r="A7553">
        <v>7551</v>
      </c>
      <c r="B7553">
        <v>20.687671232876713</v>
      </c>
      <c r="C7553" s="91">
        <v>2.7049471944423691E-2</v>
      </c>
      <c r="D7553">
        <v>0.57144297465366845</v>
      </c>
    </row>
    <row r="7554" spans="1:4">
      <c r="A7554">
        <v>7552</v>
      </c>
      <c r="B7554">
        <v>20.69041095890411</v>
      </c>
      <c r="C7554" s="91">
        <v>2.7048888253460922E-2</v>
      </c>
      <c r="D7554">
        <v>0.57140752838166364</v>
      </c>
    </row>
    <row r="7555" spans="1:4">
      <c r="A7555">
        <v>7553</v>
      </c>
      <c r="B7555">
        <v>20.693150684931506</v>
      </c>
      <c r="C7555" s="91">
        <v>2.7048304562498154E-2</v>
      </c>
      <c r="D7555">
        <v>0.57137208613579327</v>
      </c>
    </row>
    <row r="7556" spans="1:4">
      <c r="A7556">
        <v>7554</v>
      </c>
      <c r="B7556">
        <v>20.695890410958903</v>
      </c>
      <c r="C7556" s="91">
        <v>2.7047720871535386E-2</v>
      </c>
      <c r="D7556">
        <v>0.57133664791558114</v>
      </c>
    </row>
    <row r="7557" spans="1:4">
      <c r="A7557">
        <v>7555</v>
      </c>
      <c r="B7557">
        <v>20.698630136986303</v>
      </c>
      <c r="C7557" s="91">
        <v>2.7047137180572618E-2</v>
      </c>
      <c r="D7557">
        <v>0.57130121372055076</v>
      </c>
    </row>
    <row r="7558" spans="1:4">
      <c r="A7558">
        <v>7556</v>
      </c>
      <c r="B7558">
        <v>20.701369863013699</v>
      </c>
      <c r="C7558" s="91">
        <v>2.7046553489609854E-2</v>
      </c>
      <c r="D7558">
        <v>0.57126578355022584</v>
      </c>
    </row>
    <row r="7559" spans="1:4">
      <c r="A7559">
        <v>7557</v>
      </c>
      <c r="B7559">
        <v>20.704109589041096</v>
      </c>
      <c r="C7559" s="91">
        <v>2.7045969798647086E-2</v>
      </c>
      <c r="D7559">
        <v>0.57123035740413008</v>
      </c>
    </row>
    <row r="7560" spans="1:4">
      <c r="A7560">
        <v>7558</v>
      </c>
      <c r="B7560">
        <v>20.706849315068492</v>
      </c>
      <c r="C7560" s="91">
        <v>2.7045386107684317E-2</v>
      </c>
      <c r="D7560">
        <v>0.57119493528178755</v>
      </c>
    </row>
    <row r="7561" spans="1:4">
      <c r="A7561">
        <v>7559</v>
      </c>
      <c r="B7561">
        <v>20.709589041095889</v>
      </c>
      <c r="C7561" s="91">
        <v>2.7044802416721549E-2</v>
      </c>
      <c r="D7561">
        <v>0.57115951718272207</v>
      </c>
    </row>
    <row r="7562" spans="1:4">
      <c r="A7562">
        <v>7560</v>
      </c>
      <c r="B7562">
        <v>20.712328767123289</v>
      </c>
      <c r="C7562" s="91">
        <v>2.7044218725758781E-2</v>
      </c>
      <c r="D7562">
        <v>0.57112410310645745</v>
      </c>
    </row>
    <row r="7563" spans="1:4">
      <c r="A7563">
        <v>7561</v>
      </c>
      <c r="B7563">
        <v>20.715068493150685</v>
      </c>
      <c r="C7563" s="91">
        <v>2.7043635034796013E-2</v>
      </c>
      <c r="D7563">
        <v>0.57108869305251797</v>
      </c>
    </row>
    <row r="7564" spans="1:4">
      <c r="A7564">
        <v>7562</v>
      </c>
      <c r="B7564">
        <v>20.717808219178082</v>
      </c>
      <c r="C7564" s="91">
        <v>2.7043051343833245E-2</v>
      </c>
      <c r="D7564">
        <v>0.57105328702042757</v>
      </c>
    </row>
    <row r="7565" spans="1:4">
      <c r="A7565">
        <v>7563</v>
      </c>
      <c r="B7565">
        <v>20.720547945205478</v>
      </c>
      <c r="C7565" s="91">
        <v>2.7042467652870477E-2</v>
      </c>
      <c r="D7565">
        <v>0.57101788500971062</v>
      </c>
    </row>
    <row r="7566" spans="1:4">
      <c r="A7566">
        <v>7564</v>
      </c>
      <c r="B7566">
        <v>20.723287671232878</v>
      </c>
      <c r="C7566" s="91">
        <v>2.7041883961907709E-2</v>
      </c>
      <c r="D7566">
        <v>0.57098248701989118</v>
      </c>
    </row>
    <row r="7567" spans="1:4">
      <c r="A7567">
        <v>7565</v>
      </c>
      <c r="B7567">
        <v>20.726027397260275</v>
      </c>
      <c r="C7567" s="91">
        <v>2.7041300270944941E-2</v>
      </c>
      <c r="D7567">
        <v>0.57094709305049363</v>
      </c>
    </row>
    <row r="7568" spans="1:4">
      <c r="A7568">
        <v>7566</v>
      </c>
      <c r="B7568">
        <v>20.728767123287671</v>
      </c>
      <c r="C7568" s="91">
        <v>2.7040716579982173E-2</v>
      </c>
      <c r="D7568">
        <v>0.57091170310104244</v>
      </c>
    </row>
    <row r="7569" spans="1:4">
      <c r="A7569">
        <v>7567</v>
      </c>
      <c r="B7569">
        <v>20.731506849315068</v>
      </c>
      <c r="C7569" s="91">
        <v>2.7040132889019405E-2</v>
      </c>
      <c r="D7569">
        <v>0.57087631717106202</v>
      </c>
    </row>
    <row r="7570" spans="1:4">
      <c r="A7570">
        <v>7568</v>
      </c>
      <c r="B7570">
        <v>20.734246575342464</v>
      </c>
      <c r="C7570" s="91">
        <v>2.7039549198056637E-2</v>
      </c>
      <c r="D7570">
        <v>0.57084093526007684</v>
      </c>
    </row>
    <row r="7571" spans="1:4">
      <c r="A7571">
        <v>7569</v>
      </c>
      <c r="B7571">
        <v>20.736986301369864</v>
      </c>
      <c r="C7571" s="91">
        <v>2.7038965507093869E-2</v>
      </c>
      <c r="D7571">
        <v>0.5708055573676114</v>
      </c>
    </row>
    <row r="7572" spans="1:4">
      <c r="A7572">
        <v>7570</v>
      </c>
      <c r="B7572">
        <v>20.739726027397261</v>
      </c>
      <c r="C7572" s="91">
        <v>2.70383818161311E-2</v>
      </c>
      <c r="D7572">
        <v>0.57077018349319075</v>
      </c>
    </row>
    <row r="7573" spans="1:4">
      <c r="A7573">
        <v>7571</v>
      </c>
      <c r="B7573">
        <v>20.742465753424657</v>
      </c>
      <c r="C7573" s="91">
        <v>2.7037798125168332E-2</v>
      </c>
      <c r="D7573">
        <v>0.57073481363633927</v>
      </c>
    </row>
    <row r="7574" spans="1:4">
      <c r="A7574">
        <v>7572</v>
      </c>
      <c r="B7574">
        <v>20.745205479452054</v>
      </c>
      <c r="C7574" s="91">
        <v>2.7037214434205564E-2</v>
      </c>
      <c r="D7574">
        <v>0.57069944779658177</v>
      </c>
    </row>
    <row r="7575" spans="1:4">
      <c r="A7575">
        <v>7573</v>
      </c>
      <c r="B7575">
        <v>20.747945205479454</v>
      </c>
      <c r="C7575" s="91">
        <v>2.7036630743242796E-2</v>
      </c>
      <c r="D7575">
        <v>0.57066408597344331</v>
      </c>
    </row>
    <row r="7576" spans="1:4">
      <c r="A7576">
        <v>7574</v>
      </c>
      <c r="B7576">
        <v>20.75068493150685</v>
      </c>
      <c r="C7576" s="91">
        <v>2.7036047052280028E-2</v>
      </c>
      <c r="D7576">
        <v>0.57062872816644861</v>
      </c>
    </row>
    <row r="7577" spans="1:4">
      <c r="A7577">
        <v>7575</v>
      </c>
      <c r="B7577">
        <v>20.753424657534246</v>
      </c>
      <c r="C7577" s="91">
        <v>2.703546336131726E-2</v>
      </c>
      <c r="D7577">
        <v>0.57059337437512281</v>
      </c>
    </row>
    <row r="7578" spans="1:4">
      <c r="A7578">
        <v>7576</v>
      </c>
      <c r="B7578">
        <v>20.756164383561643</v>
      </c>
      <c r="C7578" s="91">
        <v>2.7034879670354492E-2</v>
      </c>
      <c r="D7578">
        <v>0.57055802459899096</v>
      </c>
    </row>
    <row r="7579" spans="1:4">
      <c r="A7579">
        <v>7577</v>
      </c>
      <c r="B7579">
        <v>20.758904109589039</v>
      </c>
      <c r="C7579" s="91">
        <v>2.7034295979391727E-2</v>
      </c>
      <c r="D7579">
        <v>0.57052267883757801</v>
      </c>
    </row>
    <row r="7580" spans="1:4">
      <c r="A7580">
        <v>7578</v>
      </c>
      <c r="B7580">
        <v>20.761643835616439</v>
      </c>
      <c r="C7580" s="91">
        <v>2.7033712288428959E-2</v>
      </c>
      <c r="D7580">
        <v>0.57048733709040944</v>
      </c>
    </row>
    <row r="7581" spans="1:4">
      <c r="A7581">
        <v>7579</v>
      </c>
      <c r="B7581">
        <v>20.764383561643836</v>
      </c>
      <c r="C7581" s="91">
        <v>2.7033128597466191E-2</v>
      </c>
      <c r="D7581">
        <v>0.57045199935701041</v>
      </c>
    </row>
    <row r="7582" spans="1:4">
      <c r="A7582">
        <v>7580</v>
      </c>
      <c r="B7582">
        <v>20.767123287671232</v>
      </c>
      <c r="C7582" s="91">
        <v>2.7032544906503423E-2</v>
      </c>
      <c r="D7582">
        <v>0.57041666563690629</v>
      </c>
    </row>
    <row r="7583" spans="1:4">
      <c r="A7583">
        <v>7581</v>
      </c>
      <c r="B7583">
        <v>20.769863013698629</v>
      </c>
      <c r="C7583" s="91">
        <v>2.7031961215540655E-2</v>
      </c>
      <c r="D7583">
        <v>0.57038133592962237</v>
      </c>
    </row>
    <row r="7584" spans="1:4">
      <c r="A7584">
        <v>7582</v>
      </c>
      <c r="B7584">
        <v>20.772602739726029</v>
      </c>
      <c r="C7584" s="91">
        <v>2.7031377524577887E-2</v>
      </c>
      <c r="D7584">
        <v>0.57034601023468434</v>
      </c>
    </row>
    <row r="7585" spans="1:4">
      <c r="A7585">
        <v>7583</v>
      </c>
      <c r="B7585">
        <v>20.775342465753425</v>
      </c>
      <c r="C7585" s="91">
        <v>2.7030793833615119E-2</v>
      </c>
      <c r="D7585">
        <v>0.57031068855161748</v>
      </c>
    </row>
    <row r="7586" spans="1:4">
      <c r="A7586">
        <v>7584</v>
      </c>
      <c r="B7586">
        <v>20.778082191780822</v>
      </c>
      <c r="C7586" s="91">
        <v>2.7030210142652351E-2</v>
      </c>
      <c r="D7586">
        <v>0.57027537087994762</v>
      </c>
    </row>
    <row r="7587" spans="1:4">
      <c r="A7587">
        <v>7585</v>
      </c>
      <c r="B7587">
        <v>20.780821917808218</v>
      </c>
      <c r="C7587" s="91">
        <v>2.7029626451689583E-2</v>
      </c>
      <c r="D7587">
        <v>0.57024005721920035</v>
      </c>
    </row>
    <row r="7588" spans="1:4">
      <c r="A7588">
        <v>7586</v>
      </c>
      <c r="B7588">
        <v>20.783561643835615</v>
      </c>
      <c r="C7588" s="91">
        <v>2.7029042760726815E-2</v>
      </c>
      <c r="D7588">
        <v>0.57020474756890138</v>
      </c>
    </row>
    <row r="7589" spans="1:4">
      <c r="A7589">
        <v>7587</v>
      </c>
      <c r="B7589">
        <v>20.786301369863015</v>
      </c>
      <c r="C7589" s="91">
        <v>2.7028459069764046E-2</v>
      </c>
      <c r="D7589">
        <v>0.57016944192857655</v>
      </c>
    </row>
    <row r="7590" spans="1:4">
      <c r="A7590">
        <v>7588</v>
      </c>
      <c r="B7590">
        <v>20.789041095890411</v>
      </c>
      <c r="C7590" s="91">
        <v>2.7027875378801278E-2</v>
      </c>
      <c r="D7590">
        <v>0.57013414029775178</v>
      </c>
    </row>
    <row r="7591" spans="1:4">
      <c r="A7591">
        <v>7589</v>
      </c>
      <c r="B7591">
        <v>20.791780821917808</v>
      </c>
      <c r="C7591" s="91">
        <v>2.702729168783851E-2</v>
      </c>
      <c r="D7591">
        <v>0.57009884267595312</v>
      </c>
    </row>
    <row r="7592" spans="1:4">
      <c r="A7592">
        <v>7590</v>
      </c>
      <c r="B7592">
        <v>20.794520547945204</v>
      </c>
      <c r="C7592" s="91">
        <v>2.7026707996875742E-2</v>
      </c>
      <c r="D7592">
        <v>0.5700635490627064</v>
      </c>
    </row>
    <row r="7593" spans="1:4">
      <c r="A7593">
        <v>7591</v>
      </c>
      <c r="B7593">
        <v>20.797260273972604</v>
      </c>
      <c r="C7593" s="91">
        <v>2.7026124305912974E-2</v>
      </c>
      <c r="D7593">
        <v>0.57002825945753766</v>
      </c>
    </row>
    <row r="7594" spans="1:4">
      <c r="A7594">
        <v>7592</v>
      </c>
      <c r="B7594">
        <v>20.8</v>
      </c>
      <c r="C7594" s="91">
        <v>2.7025540614950206E-2</v>
      </c>
      <c r="D7594">
        <v>0.56999297385997327</v>
      </c>
    </row>
    <row r="7595" spans="1:4">
      <c r="A7595">
        <v>7593</v>
      </c>
      <c r="B7595">
        <v>20.802739726027397</v>
      </c>
      <c r="C7595" s="91">
        <v>2.7024956923987438E-2</v>
      </c>
      <c r="D7595">
        <v>0.56995769226953941</v>
      </c>
    </row>
    <row r="7596" spans="1:4">
      <c r="A7596">
        <v>7594</v>
      </c>
      <c r="B7596">
        <v>20.805479452054794</v>
      </c>
      <c r="C7596" s="91">
        <v>2.702437323302467E-2</v>
      </c>
      <c r="D7596">
        <v>0.56992241468576221</v>
      </c>
    </row>
    <row r="7597" spans="1:4">
      <c r="A7597">
        <v>7595</v>
      </c>
      <c r="B7597">
        <v>20.80821917808219</v>
      </c>
      <c r="C7597" s="91">
        <v>2.7023789542061902E-2</v>
      </c>
      <c r="D7597">
        <v>0.56988714110816818</v>
      </c>
    </row>
    <row r="7598" spans="1:4">
      <c r="A7598">
        <v>7596</v>
      </c>
      <c r="B7598">
        <v>20.81095890410959</v>
      </c>
      <c r="C7598" s="91">
        <v>2.7023205851099134E-2</v>
      </c>
      <c r="D7598">
        <v>0.56985187153628358</v>
      </c>
    </row>
    <row r="7599" spans="1:4">
      <c r="A7599">
        <v>7597</v>
      </c>
      <c r="B7599">
        <v>20.813698630136987</v>
      </c>
      <c r="C7599" s="91">
        <v>2.7022622160136366E-2</v>
      </c>
      <c r="D7599">
        <v>0.56981660596963513</v>
      </c>
    </row>
    <row r="7600" spans="1:4">
      <c r="A7600">
        <v>7598</v>
      </c>
      <c r="B7600">
        <v>20.816438356164383</v>
      </c>
      <c r="C7600" s="91">
        <v>2.7022038469173598E-2</v>
      </c>
      <c r="D7600">
        <v>0.5697813444077493</v>
      </c>
    </row>
    <row r="7601" spans="1:4">
      <c r="A7601">
        <v>7599</v>
      </c>
      <c r="B7601">
        <v>20.81917808219178</v>
      </c>
      <c r="C7601" s="91">
        <v>2.7021454778210833E-2</v>
      </c>
      <c r="D7601">
        <v>0.5697460868501526</v>
      </c>
    </row>
    <row r="7602" spans="1:4">
      <c r="A7602">
        <v>7600</v>
      </c>
      <c r="B7602">
        <v>20.82191780821918</v>
      </c>
      <c r="C7602" s="91">
        <v>2.7020871087248065E-2</v>
      </c>
      <c r="D7602">
        <v>0.56971083329637184</v>
      </c>
    </row>
    <row r="7603" spans="1:4">
      <c r="A7603">
        <v>7601</v>
      </c>
      <c r="B7603">
        <v>20.824657534246576</v>
      </c>
      <c r="C7603" s="91">
        <v>2.7020287396285297E-2</v>
      </c>
      <c r="D7603">
        <v>0.56967558374593386</v>
      </c>
    </row>
    <row r="7604" spans="1:4">
      <c r="A7604">
        <v>7602</v>
      </c>
      <c r="B7604">
        <v>20.827397260273973</v>
      </c>
      <c r="C7604" s="91">
        <v>2.7019703705322529E-2</v>
      </c>
      <c r="D7604">
        <v>0.56964033819836535</v>
      </c>
    </row>
    <row r="7605" spans="1:4">
      <c r="A7605">
        <v>7603</v>
      </c>
      <c r="B7605">
        <v>20.830136986301369</v>
      </c>
      <c r="C7605" s="91">
        <v>2.7019120014359761E-2</v>
      </c>
      <c r="D7605">
        <v>0.56960509665319325</v>
      </c>
    </row>
    <row r="7606" spans="1:4">
      <c r="A7606">
        <v>7604</v>
      </c>
      <c r="B7606">
        <v>20.832876712328765</v>
      </c>
      <c r="C7606" s="91">
        <v>2.7018536323396992E-2</v>
      </c>
      <c r="D7606">
        <v>0.56956985910994451</v>
      </c>
    </row>
    <row r="7607" spans="1:4">
      <c r="A7607">
        <v>7605</v>
      </c>
      <c r="B7607">
        <v>20.835616438356166</v>
      </c>
      <c r="C7607" s="91">
        <v>2.7017952632434224E-2</v>
      </c>
      <c r="D7607">
        <v>0.56953462556814627</v>
      </c>
    </row>
    <row r="7608" spans="1:4">
      <c r="A7608">
        <v>7606</v>
      </c>
      <c r="B7608">
        <v>20.838356164383562</v>
      </c>
      <c r="C7608" s="91">
        <v>2.7017368941471456E-2</v>
      </c>
      <c r="D7608">
        <v>0.56949939602732547</v>
      </c>
    </row>
    <row r="7609" spans="1:4">
      <c r="A7609">
        <v>7607</v>
      </c>
      <c r="B7609">
        <v>20.841095890410958</v>
      </c>
      <c r="C7609" s="91">
        <v>2.7016785250508688E-2</v>
      </c>
      <c r="D7609">
        <v>0.56946417048700937</v>
      </c>
    </row>
    <row r="7610" spans="1:4">
      <c r="A7610">
        <v>7608</v>
      </c>
      <c r="B7610">
        <v>20.843835616438355</v>
      </c>
      <c r="C7610" s="91">
        <v>2.701620155954592E-2</v>
      </c>
      <c r="D7610">
        <v>0.56942894894672524</v>
      </c>
    </row>
    <row r="7611" spans="1:4">
      <c r="A7611">
        <v>7609</v>
      </c>
      <c r="B7611">
        <v>20.846575342465755</v>
      </c>
      <c r="C7611" s="91">
        <v>2.7015617868583152E-2</v>
      </c>
      <c r="D7611">
        <v>0.56939373140600036</v>
      </c>
    </row>
    <row r="7612" spans="1:4">
      <c r="A7612">
        <v>7610</v>
      </c>
      <c r="B7612">
        <v>20.849315068493151</v>
      </c>
      <c r="C7612" s="91">
        <v>2.7015034177620384E-2</v>
      </c>
      <c r="D7612">
        <v>0.56935851786436209</v>
      </c>
    </row>
    <row r="7613" spans="1:4">
      <c r="A7613">
        <v>7611</v>
      </c>
      <c r="B7613">
        <v>20.852054794520548</v>
      </c>
      <c r="C7613" s="91">
        <v>2.7014450486657616E-2</v>
      </c>
      <c r="D7613">
        <v>0.56932330832133782</v>
      </c>
    </row>
    <row r="7614" spans="1:4">
      <c r="A7614">
        <v>7612</v>
      </c>
      <c r="B7614">
        <v>20.854794520547944</v>
      </c>
      <c r="C7614" s="91">
        <v>2.7013866795694848E-2</v>
      </c>
      <c r="D7614">
        <v>0.56928810277645514</v>
      </c>
    </row>
    <row r="7615" spans="1:4">
      <c r="A7615">
        <v>7613</v>
      </c>
      <c r="B7615">
        <v>20.857534246575341</v>
      </c>
      <c r="C7615" s="91">
        <v>2.701328310473208E-2</v>
      </c>
      <c r="D7615">
        <v>0.56925290122924155</v>
      </c>
    </row>
    <row r="7616" spans="1:4">
      <c r="A7616">
        <v>7614</v>
      </c>
      <c r="B7616">
        <v>20.860273972602741</v>
      </c>
      <c r="C7616" s="91">
        <v>2.7012699413769312E-2</v>
      </c>
      <c r="D7616">
        <v>0.56921770367922475</v>
      </c>
    </row>
    <row r="7617" spans="1:4">
      <c r="A7617">
        <v>7615</v>
      </c>
      <c r="B7617">
        <v>20.863013698630137</v>
      </c>
      <c r="C7617" s="91">
        <v>2.7012115722806544E-2</v>
      </c>
      <c r="D7617">
        <v>0.56918251012593246</v>
      </c>
    </row>
    <row r="7618" spans="1:4">
      <c r="A7618">
        <v>7616</v>
      </c>
      <c r="B7618">
        <v>20.865753424657534</v>
      </c>
      <c r="C7618" s="91">
        <v>2.7011532031843775E-2</v>
      </c>
      <c r="D7618">
        <v>0.56914732056889239</v>
      </c>
    </row>
    <row r="7619" spans="1:4">
      <c r="A7619">
        <v>7617</v>
      </c>
      <c r="B7619">
        <v>20.86849315068493</v>
      </c>
      <c r="C7619" s="91">
        <v>2.7010948340881007E-2</v>
      </c>
      <c r="D7619">
        <v>0.56911213500763247</v>
      </c>
    </row>
    <row r="7620" spans="1:4">
      <c r="A7620">
        <v>7618</v>
      </c>
      <c r="B7620">
        <v>20.87123287671233</v>
      </c>
      <c r="C7620" s="91">
        <v>2.7010364649918239E-2</v>
      </c>
      <c r="D7620">
        <v>0.56907695344168052</v>
      </c>
    </row>
    <row r="7621" spans="1:4">
      <c r="A7621">
        <v>7619</v>
      </c>
      <c r="B7621">
        <v>20.873972602739727</v>
      </c>
      <c r="C7621" s="91">
        <v>2.7009780958955471E-2</v>
      </c>
      <c r="D7621">
        <v>0.56904177587056459</v>
      </c>
    </row>
    <row r="7622" spans="1:4">
      <c r="A7622">
        <v>7620</v>
      </c>
      <c r="B7622">
        <v>20.876712328767123</v>
      </c>
      <c r="C7622" s="91">
        <v>2.7009197267992703E-2</v>
      </c>
      <c r="D7622">
        <v>0.56900660229381272</v>
      </c>
    </row>
    <row r="7623" spans="1:4">
      <c r="A7623">
        <v>7621</v>
      </c>
      <c r="B7623">
        <v>20.87945205479452</v>
      </c>
      <c r="C7623" s="91">
        <v>2.7008613577029938E-2</v>
      </c>
      <c r="D7623">
        <v>0.56897143271095307</v>
      </c>
    </row>
    <row r="7624" spans="1:4">
      <c r="A7624">
        <v>7622</v>
      </c>
      <c r="B7624">
        <v>20.882191780821916</v>
      </c>
      <c r="C7624" s="91">
        <v>2.700802988606717E-2</v>
      </c>
      <c r="D7624">
        <v>0.56893626712151368</v>
      </c>
    </row>
    <row r="7625" spans="1:4">
      <c r="A7625">
        <v>7623</v>
      </c>
      <c r="B7625">
        <v>20.884931506849316</v>
      </c>
      <c r="C7625" s="91">
        <v>2.7007446195104402E-2</v>
      </c>
      <c r="D7625">
        <v>0.56890110552502293</v>
      </c>
    </row>
    <row r="7626" spans="1:4">
      <c r="A7626">
        <v>7624</v>
      </c>
      <c r="B7626">
        <v>20.887671232876713</v>
      </c>
      <c r="C7626" s="91">
        <v>2.7006862504141634E-2</v>
      </c>
      <c r="D7626">
        <v>0.56886594792100909</v>
      </c>
    </row>
    <row r="7627" spans="1:4">
      <c r="A7627">
        <v>7625</v>
      </c>
      <c r="B7627">
        <v>20.890410958904109</v>
      </c>
      <c r="C7627" s="91">
        <v>2.7006278813178866E-2</v>
      </c>
      <c r="D7627">
        <v>0.56883079430900052</v>
      </c>
    </row>
    <row r="7628" spans="1:4">
      <c r="A7628">
        <v>7626</v>
      </c>
      <c r="B7628">
        <v>20.893150684931506</v>
      </c>
      <c r="C7628" s="91">
        <v>2.7005695122216098E-2</v>
      </c>
      <c r="D7628">
        <v>0.56879564468852584</v>
      </c>
    </row>
    <row r="7629" spans="1:4">
      <c r="A7629">
        <v>7627</v>
      </c>
      <c r="B7629">
        <v>20.895890410958906</v>
      </c>
      <c r="C7629" s="91">
        <v>2.700511143125333E-2</v>
      </c>
      <c r="D7629">
        <v>0.5687604990591133</v>
      </c>
    </row>
    <row r="7630" spans="1:4">
      <c r="A7630">
        <v>7628</v>
      </c>
      <c r="B7630">
        <v>20.898630136986302</v>
      </c>
      <c r="C7630" s="91">
        <v>2.7004527740290562E-2</v>
      </c>
      <c r="D7630">
        <v>0.56872535742029173</v>
      </c>
    </row>
    <row r="7631" spans="1:4">
      <c r="A7631">
        <v>7629</v>
      </c>
      <c r="B7631">
        <v>20.901369863013699</v>
      </c>
      <c r="C7631" s="91">
        <v>2.7003944049327794E-2</v>
      </c>
      <c r="D7631">
        <v>0.56869021977158962</v>
      </c>
    </row>
    <row r="7632" spans="1:4">
      <c r="A7632">
        <v>7630</v>
      </c>
      <c r="B7632">
        <v>20.904109589041095</v>
      </c>
      <c r="C7632" s="91">
        <v>2.7003360358365026E-2</v>
      </c>
      <c r="D7632">
        <v>0.56865508611253579</v>
      </c>
    </row>
    <row r="7633" spans="1:4">
      <c r="A7633">
        <v>7631</v>
      </c>
      <c r="B7633">
        <v>20.906849315068492</v>
      </c>
      <c r="C7633" s="91">
        <v>2.7002776667402258E-2</v>
      </c>
      <c r="D7633">
        <v>0.56861995644265895</v>
      </c>
    </row>
    <row r="7634" spans="1:4">
      <c r="A7634">
        <v>7632</v>
      </c>
      <c r="B7634">
        <v>20.909589041095892</v>
      </c>
      <c r="C7634" s="91">
        <v>2.700219297643949E-2</v>
      </c>
      <c r="D7634">
        <v>0.56858483076148802</v>
      </c>
    </row>
    <row r="7635" spans="1:4">
      <c r="A7635">
        <v>7633</v>
      </c>
      <c r="B7635">
        <v>20.912328767123288</v>
      </c>
      <c r="C7635" s="91">
        <v>2.7001609285476721E-2</v>
      </c>
      <c r="D7635">
        <v>0.56854970906855185</v>
      </c>
    </row>
    <row r="7636" spans="1:4">
      <c r="A7636">
        <v>7634</v>
      </c>
      <c r="B7636">
        <v>20.915068493150685</v>
      </c>
      <c r="C7636" s="91">
        <v>2.7001025594513953E-2</v>
      </c>
      <c r="D7636">
        <v>0.56851459136337956</v>
      </c>
    </row>
    <row r="7637" spans="1:4">
      <c r="A7637">
        <v>7635</v>
      </c>
      <c r="B7637">
        <v>20.917808219178081</v>
      </c>
      <c r="C7637" s="91">
        <v>2.7000441903551185E-2</v>
      </c>
      <c r="D7637">
        <v>0.56847947764550022</v>
      </c>
    </row>
    <row r="7638" spans="1:4">
      <c r="A7638">
        <v>7636</v>
      </c>
      <c r="B7638">
        <v>20.920547945205481</v>
      </c>
      <c r="C7638" s="91">
        <v>2.6999858212588417E-2</v>
      </c>
      <c r="D7638">
        <v>0.56844436791444275</v>
      </c>
    </row>
    <row r="7639" spans="1:4">
      <c r="A7639">
        <v>7637</v>
      </c>
      <c r="B7639">
        <v>20.923287671232877</v>
      </c>
      <c r="C7639" s="91">
        <v>2.6999274521625649E-2</v>
      </c>
      <c r="D7639">
        <v>0.56840926216973653</v>
      </c>
    </row>
    <row r="7640" spans="1:4">
      <c r="A7640">
        <v>7638</v>
      </c>
      <c r="B7640">
        <v>20.926027397260274</v>
      </c>
      <c r="C7640" s="91">
        <v>2.6998690830662881E-2</v>
      </c>
      <c r="D7640">
        <v>0.56837416041091071</v>
      </c>
    </row>
    <row r="7641" spans="1:4">
      <c r="A7641">
        <v>7639</v>
      </c>
      <c r="B7641">
        <v>20.92876712328767</v>
      </c>
      <c r="C7641" s="91">
        <v>2.6998107139700113E-2</v>
      </c>
      <c r="D7641">
        <v>0.56833906263749479</v>
      </c>
    </row>
    <row r="7642" spans="1:4">
      <c r="A7642">
        <v>7640</v>
      </c>
      <c r="B7642">
        <v>20.931506849315067</v>
      </c>
      <c r="C7642" s="91">
        <v>2.6997523448737345E-2</v>
      </c>
      <c r="D7642">
        <v>0.5683039688490179</v>
      </c>
    </row>
    <row r="7643" spans="1:4">
      <c r="A7643">
        <v>7641</v>
      </c>
      <c r="B7643">
        <v>20.934246575342467</v>
      </c>
      <c r="C7643" s="91">
        <v>2.6996939757774577E-2</v>
      </c>
      <c r="D7643">
        <v>0.56826887904500967</v>
      </c>
    </row>
    <row r="7644" spans="1:4">
      <c r="A7644">
        <v>7642</v>
      </c>
      <c r="B7644">
        <v>20.936986301369863</v>
      </c>
      <c r="C7644" s="91">
        <v>2.6996356066811809E-2</v>
      </c>
      <c r="D7644">
        <v>0.56823379322499967</v>
      </c>
    </row>
    <row r="7645" spans="1:4">
      <c r="A7645">
        <v>7643</v>
      </c>
      <c r="B7645">
        <v>20.93972602739726</v>
      </c>
      <c r="C7645" s="91">
        <v>2.6995772375849044E-2</v>
      </c>
      <c r="D7645">
        <v>0.56819871138851741</v>
      </c>
    </row>
    <row r="7646" spans="1:4">
      <c r="A7646">
        <v>7644</v>
      </c>
      <c r="B7646">
        <v>20.942465753424656</v>
      </c>
      <c r="C7646" s="91">
        <v>2.6995188684886276E-2</v>
      </c>
      <c r="D7646">
        <v>0.56816363353509258</v>
      </c>
    </row>
    <row r="7647" spans="1:4">
      <c r="A7647">
        <v>7645</v>
      </c>
      <c r="B7647">
        <v>20.945205479452056</v>
      </c>
      <c r="C7647" s="91">
        <v>2.6994604993923508E-2</v>
      </c>
      <c r="D7647">
        <v>0.56812855966425502</v>
      </c>
    </row>
    <row r="7648" spans="1:4">
      <c r="A7648">
        <v>7646</v>
      </c>
      <c r="B7648">
        <v>20.947945205479453</v>
      </c>
      <c r="C7648" s="91">
        <v>2.699402130296074E-2</v>
      </c>
      <c r="D7648">
        <v>0.56809348977553431</v>
      </c>
    </row>
    <row r="7649" spans="1:4">
      <c r="A7649">
        <v>7647</v>
      </c>
      <c r="B7649">
        <v>20.950684931506849</v>
      </c>
      <c r="C7649" s="91">
        <v>2.6993437611997972E-2</v>
      </c>
      <c r="D7649">
        <v>0.5680584238684605</v>
      </c>
    </row>
    <row r="7650" spans="1:4">
      <c r="A7650">
        <v>7648</v>
      </c>
      <c r="B7650">
        <v>20.953424657534246</v>
      </c>
      <c r="C7650" s="91">
        <v>2.6992853921035204E-2</v>
      </c>
      <c r="D7650">
        <v>0.56802336194256342</v>
      </c>
    </row>
    <row r="7651" spans="1:4">
      <c r="A7651">
        <v>7649</v>
      </c>
      <c r="B7651">
        <v>20.956164383561642</v>
      </c>
      <c r="C7651" s="91">
        <v>2.6992270230072436E-2</v>
      </c>
      <c r="D7651">
        <v>0.5679883039973731</v>
      </c>
    </row>
    <row r="7652" spans="1:4">
      <c r="A7652">
        <v>7650</v>
      </c>
      <c r="B7652">
        <v>20.958904109589042</v>
      </c>
      <c r="C7652" s="91">
        <v>2.6991686539109667E-2</v>
      </c>
      <c r="D7652">
        <v>0.56795325003241959</v>
      </c>
    </row>
    <row r="7653" spans="1:4">
      <c r="A7653">
        <v>7651</v>
      </c>
      <c r="B7653">
        <v>20.961643835616439</v>
      </c>
      <c r="C7653" s="91">
        <v>2.6991102848146899E-2</v>
      </c>
      <c r="D7653">
        <v>0.56791820004723315</v>
      </c>
    </row>
    <row r="7654" spans="1:4">
      <c r="A7654">
        <v>7652</v>
      </c>
      <c r="B7654">
        <v>20.964383561643835</v>
      </c>
      <c r="C7654" s="91">
        <v>2.6990519157184131E-2</v>
      </c>
      <c r="D7654">
        <v>0.56788315404134382</v>
      </c>
    </row>
    <row r="7655" spans="1:4">
      <c r="A7655">
        <v>7653</v>
      </c>
      <c r="B7655">
        <v>20.967123287671232</v>
      </c>
      <c r="C7655" s="91">
        <v>2.6989935466221363E-2</v>
      </c>
      <c r="D7655">
        <v>0.56784811201428209</v>
      </c>
    </row>
    <row r="7656" spans="1:4">
      <c r="A7656">
        <v>7654</v>
      </c>
      <c r="B7656">
        <v>20.969863013698632</v>
      </c>
      <c r="C7656" s="91">
        <v>2.6989351775258595E-2</v>
      </c>
      <c r="D7656">
        <v>0.56781307396557801</v>
      </c>
    </row>
    <row r="7657" spans="1:4">
      <c r="A7657">
        <v>7655</v>
      </c>
      <c r="B7657">
        <v>20.972602739726028</v>
      </c>
      <c r="C7657" s="91">
        <v>2.6988768084295827E-2</v>
      </c>
      <c r="D7657">
        <v>0.56777803989476205</v>
      </c>
    </row>
    <row r="7658" spans="1:4">
      <c r="A7658">
        <v>7656</v>
      </c>
      <c r="B7658">
        <v>20.975342465753425</v>
      </c>
      <c r="C7658" s="91">
        <v>2.6988184393333059E-2</v>
      </c>
      <c r="D7658">
        <v>0.56774300980136494</v>
      </c>
    </row>
    <row r="7659" spans="1:4">
      <c r="A7659">
        <v>7657</v>
      </c>
      <c r="B7659">
        <v>20.978082191780821</v>
      </c>
      <c r="C7659" s="91">
        <v>2.6987600702370291E-2</v>
      </c>
      <c r="D7659">
        <v>0.56770798368491693</v>
      </c>
    </row>
    <row r="7660" spans="1:4">
      <c r="A7660">
        <v>7658</v>
      </c>
      <c r="B7660">
        <v>20.980821917808218</v>
      </c>
      <c r="C7660" s="91">
        <v>2.6987017011407523E-2</v>
      </c>
      <c r="D7660">
        <v>0.56767296154494873</v>
      </c>
    </row>
    <row r="7661" spans="1:4">
      <c r="A7661">
        <v>7659</v>
      </c>
      <c r="B7661">
        <v>20.983561643835618</v>
      </c>
      <c r="C7661" s="91">
        <v>2.6986433320444755E-2</v>
      </c>
      <c r="D7661">
        <v>0.56763794338099105</v>
      </c>
    </row>
    <row r="7662" spans="1:4">
      <c r="A7662">
        <v>7660</v>
      </c>
      <c r="B7662">
        <v>20.986301369863014</v>
      </c>
      <c r="C7662" s="91">
        <v>2.6985849629481987E-2</v>
      </c>
      <c r="D7662">
        <v>0.56760292919257449</v>
      </c>
    </row>
    <row r="7663" spans="1:4">
      <c r="A7663">
        <v>7661</v>
      </c>
      <c r="B7663">
        <v>20.989041095890411</v>
      </c>
      <c r="C7663" s="91">
        <v>2.6985265938519219E-2</v>
      </c>
      <c r="D7663">
        <v>0.56756791897923009</v>
      </c>
    </row>
    <row r="7664" spans="1:4">
      <c r="A7664">
        <v>7662</v>
      </c>
      <c r="B7664">
        <v>20.991780821917807</v>
      </c>
      <c r="C7664" s="91">
        <v>2.698468224755645E-2</v>
      </c>
      <c r="D7664">
        <v>0.56753291274048845</v>
      </c>
    </row>
    <row r="7665" spans="1:4">
      <c r="A7665">
        <v>7663</v>
      </c>
      <c r="B7665">
        <v>20.994520547945207</v>
      </c>
      <c r="C7665" s="91">
        <v>2.6984098556593682E-2</v>
      </c>
      <c r="D7665">
        <v>0.56749791047588072</v>
      </c>
    </row>
    <row r="7666" spans="1:4">
      <c r="A7666">
        <v>7664</v>
      </c>
      <c r="B7666">
        <v>20.997260273972604</v>
      </c>
      <c r="C7666" s="91">
        <v>2.6983514865630914E-2</v>
      </c>
      <c r="D7666">
        <v>0.56746291218493794</v>
      </c>
    </row>
    <row r="7667" spans="1:4">
      <c r="A7667">
        <v>7665</v>
      </c>
      <c r="B7667">
        <v>21</v>
      </c>
      <c r="C7667" s="91">
        <v>2.698293117466815E-2</v>
      </c>
      <c r="D7667">
        <v>0.56742791786719093</v>
      </c>
    </row>
    <row r="7668" spans="1:4">
      <c r="A7668">
        <v>7666</v>
      </c>
      <c r="B7668">
        <v>21.002739726027396</v>
      </c>
      <c r="C7668" s="91">
        <v>2.6982347483705382E-2</v>
      </c>
      <c r="D7668">
        <v>0.56739292752217108</v>
      </c>
    </row>
    <row r="7669" spans="1:4">
      <c r="A7669">
        <v>7667</v>
      </c>
      <c r="B7669">
        <v>21.005479452054793</v>
      </c>
      <c r="C7669" s="91">
        <v>2.6981763792742613E-2</v>
      </c>
      <c r="D7669">
        <v>0.56735794114940952</v>
      </c>
    </row>
    <row r="7670" spans="1:4">
      <c r="A7670">
        <v>7668</v>
      </c>
      <c r="B7670">
        <v>21.008219178082193</v>
      </c>
      <c r="C7670" s="91">
        <v>2.6981180101779845E-2</v>
      </c>
      <c r="D7670">
        <v>0.56732295874843752</v>
      </c>
    </row>
    <row r="7671" spans="1:4">
      <c r="A7671">
        <v>7669</v>
      </c>
      <c r="B7671">
        <v>21.010958904109589</v>
      </c>
      <c r="C7671" s="91">
        <v>2.6980596410817077E-2</v>
      </c>
      <c r="D7671">
        <v>0.56728798031878636</v>
      </c>
    </row>
    <row r="7672" spans="1:4">
      <c r="A7672">
        <v>7670</v>
      </c>
      <c r="B7672">
        <v>21.013698630136986</v>
      </c>
      <c r="C7672" s="91">
        <v>2.6980012719854309E-2</v>
      </c>
      <c r="D7672">
        <v>0.56725300585998761</v>
      </c>
    </row>
    <row r="7673" spans="1:4">
      <c r="A7673">
        <v>7671</v>
      </c>
      <c r="B7673">
        <v>21.016438356164382</v>
      </c>
      <c r="C7673" s="91">
        <v>2.6979429028891541E-2</v>
      </c>
      <c r="D7673">
        <v>0.56721803537157256</v>
      </c>
    </row>
    <row r="7674" spans="1:4">
      <c r="A7674">
        <v>7672</v>
      </c>
      <c r="B7674">
        <v>21.019178082191782</v>
      </c>
      <c r="C7674" s="91">
        <v>2.6978845337928773E-2</v>
      </c>
      <c r="D7674">
        <v>0.5671830688530729</v>
      </c>
    </row>
    <row r="7675" spans="1:4">
      <c r="A7675">
        <v>7673</v>
      </c>
      <c r="B7675">
        <v>21.021917808219179</v>
      </c>
      <c r="C7675" s="91">
        <v>2.6978261646966005E-2</v>
      </c>
      <c r="D7675">
        <v>0.56714810630402013</v>
      </c>
    </row>
    <row r="7676" spans="1:4">
      <c r="A7676">
        <v>7674</v>
      </c>
      <c r="B7676">
        <v>21.024657534246575</v>
      </c>
      <c r="C7676" s="91">
        <v>2.6977677956003237E-2</v>
      </c>
      <c r="D7676">
        <v>0.56711314772394605</v>
      </c>
    </row>
    <row r="7677" spans="1:4">
      <c r="A7677">
        <v>7675</v>
      </c>
      <c r="B7677">
        <v>21.027397260273972</v>
      </c>
      <c r="C7677" s="91">
        <v>2.6977094265040469E-2</v>
      </c>
      <c r="D7677">
        <v>0.56707819311238239</v>
      </c>
    </row>
    <row r="7678" spans="1:4">
      <c r="A7678">
        <v>7676</v>
      </c>
      <c r="B7678">
        <v>21.030136986301368</v>
      </c>
      <c r="C7678" s="91">
        <v>2.6976510574077701E-2</v>
      </c>
      <c r="D7678">
        <v>0.56704324246886084</v>
      </c>
    </row>
    <row r="7679" spans="1:4">
      <c r="A7679">
        <v>7677</v>
      </c>
      <c r="B7679">
        <v>21.032876712328768</v>
      </c>
      <c r="C7679" s="91">
        <v>2.6975926883114933E-2</v>
      </c>
      <c r="D7679">
        <v>0.56700829579291334</v>
      </c>
    </row>
    <row r="7680" spans="1:4">
      <c r="A7680">
        <v>7678</v>
      </c>
      <c r="B7680">
        <v>21.035616438356165</v>
      </c>
      <c r="C7680" s="91">
        <v>2.6975343192152165E-2</v>
      </c>
      <c r="D7680">
        <v>0.56697335308407182</v>
      </c>
    </row>
    <row r="7681" spans="1:4">
      <c r="A7681">
        <v>7679</v>
      </c>
      <c r="B7681">
        <v>21.038356164383561</v>
      </c>
      <c r="C7681" s="91">
        <v>2.6974759501189396E-2</v>
      </c>
      <c r="D7681">
        <v>0.56693841434186842</v>
      </c>
    </row>
    <row r="7682" spans="1:4">
      <c r="A7682">
        <v>7680</v>
      </c>
      <c r="B7682">
        <v>21.041095890410958</v>
      </c>
      <c r="C7682" s="91">
        <v>2.6974175810226628E-2</v>
      </c>
      <c r="D7682">
        <v>0.56690347956583498</v>
      </c>
    </row>
    <row r="7683" spans="1:4">
      <c r="A7683">
        <v>7681</v>
      </c>
      <c r="B7683">
        <v>21.043835616438358</v>
      </c>
      <c r="C7683" s="91">
        <v>2.697359211926386E-2</v>
      </c>
      <c r="D7683">
        <v>0.56686854875550385</v>
      </c>
    </row>
    <row r="7684" spans="1:4">
      <c r="A7684">
        <v>7682</v>
      </c>
      <c r="B7684">
        <v>21.046575342465754</v>
      </c>
      <c r="C7684" s="91">
        <v>2.6973008428301092E-2</v>
      </c>
      <c r="D7684">
        <v>0.56683362191040731</v>
      </c>
    </row>
    <row r="7685" spans="1:4">
      <c r="A7685">
        <v>7683</v>
      </c>
      <c r="B7685">
        <v>21.049315068493151</v>
      </c>
      <c r="C7685" s="91">
        <v>2.6972424737338324E-2</v>
      </c>
      <c r="D7685">
        <v>0.5667986990300774</v>
      </c>
    </row>
    <row r="7686" spans="1:4">
      <c r="A7686">
        <v>7684</v>
      </c>
      <c r="B7686">
        <v>21.052054794520547</v>
      </c>
      <c r="C7686" s="91">
        <v>2.6971841046375556E-2</v>
      </c>
      <c r="D7686">
        <v>0.5667637801140466</v>
      </c>
    </row>
    <row r="7687" spans="1:4">
      <c r="A7687">
        <v>7685</v>
      </c>
      <c r="B7687">
        <v>21.054794520547944</v>
      </c>
      <c r="C7687" s="91">
        <v>2.6971257355412788E-2</v>
      </c>
      <c r="D7687">
        <v>0.56672886516184728</v>
      </c>
    </row>
    <row r="7688" spans="1:4">
      <c r="A7688">
        <v>7686</v>
      </c>
      <c r="B7688">
        <v>21.057534246575344</v>
      </c>
      <c r="C7688" s="91">
        <v>2.6970673664450023E-2</v>
      </c>
      <c r="D7688">
        <v>0.56669395417301194</v>
      </c>
    </row>
    <row r="7689" spans="1:4">
      <c r="A7689">
        <v>7687</v>
      </c>
      <c r="B7689">
        <v>21.06027397260274</v>
      </c>
      <c r="C7689" s="91">
        <v>2.6970089973487255E-2</v>
      </c>
      <c r="D7689">
        <v>0.56665904714707316</v>
      </c>
    </row>
    <row r="7690" spans="1:4">
      <c r="A7690">
        <v>7688</v>
      </c>
      <c r="B7690">
        <v>21.063013698630137</v>
      </c>
      <c r="C7690" s="91">
        <v>2.6969506282524487E-2</v>
      </c>
      <c r="D7690">
        <v>0.56662414408356354</v>
      </c>
    </row>
    <row r="7691" spans="1:4">
      <c r="A7691">
        <v>7689</v>
      </c>
      <c r="B7691">
        <v>21.065753424657533</v>
      </c>
      <c r="C7691" s="91">
        <v>2.6968922591561719E-2</v>
      </c>
      <c r="D7691">
        <v>0.56658924498201579</v>
      </c>
    </row>
    <row r="7692" spans="1:4">
      <c r="A7692">
        <v>7690</v>
      </c>
      <c r="B7692">
        <v>21.068493150684933</v>
      </c>
      <c r="C7692" s="91">
        <v>2.6968338900598951E-2</v>
      </c>
      <c r="D7692">
        <v>0.56655434984196251</v>
      </c>
    </row>
    <row r="7693" spans="1:4">
      <c r="A7693">
        <v>7691</v>
      </c>
      <c r="B7693">
        <v>21.07123287671233</v>
      </c>
      <c r="C7693" s="91">
        <v>2.6967755209636183E-2</v>
      </c>
      <c r="D7693">
        <v>0.56651945866293674</v>
      </c>
    </row>
    <row r="7694" spans="1:4">
      <c r="A7694">
        <v>7692</v>
      </c>
      <c r="B7694">
        <v>21.073972602739726</v>
      </c>
      <c r="C7694" s="91">
        <v>2.6967171518673415E-2</v>
      </c>
      <c r="D7694">
        <v>0.56648457144447117</v>
      </c>
    </row>
    <row r="7695" spans="1:4">
      <c r="A7695">
        <v>7693</v>
      </c>
      <c r="B7695">
        <v>21.076712328767123</v>
      </c>
      <c r="C7695" s="91">
        <v>2.6966587827710647E-2</v>
      </c>
      <c r="D7695">
        <v>0.56644968818609887</v>
      </c>
    </row>
    <row r="7696" spans="1:4">
      <c r="A7696">
        <v>7694</v>
      </c>
      <c r="B7696">
        <v>21.079452054794519</v>
      </c>
      <c r="C7696" s="91">
        <v>2.6966004136747879E-2</v>
      </c>
      <c r="D7696">
        <v>0.56641480888735285</v>
      </c>
    </row>
    <row r="7697" spans="1:4">
      <c r="A7697">
        <v>7695</v>
      </c>
      <c r="B7697">
        <v>21.082191780821919</v>
      </c>
      <c r="C7697" s="91">
        <v>2.6965420445785111E-2</v>
      </c>
      <c r="D7697">
        <v>0.56637993354776606</v>
      </c>
    </row>
    <row r="7698" spans="1:4">
      <c r="A7698">
        <v>7696</v>
      </c>
      <c r="B7698">
        <v>21.084931506849315</v>
      </c>
      <c r="C7698" s="91">
        <v>2.6964836754822342E-2</v>
      </c>
      <c r="D7698">
        <v>0.56634506216687175</v>
      </c>
    </row>
    <row r="7699" spans="1:4">
      <c r="A7699">
        <v>7697</v>
      </c>
      <c r="B7699">
        <v>21.087671232876712</v>
      </c>
      <c r="C7699" s="91">
        <v>2.6964253063859574E-2</v>
      </c>
      <c r="D7699">
        <v>0.5663101947442033</v>
      </c>
    </row>
    <row r="7700" spans="1:4">
      <c r="A7700">
        <v>7698</v>
      </c>
      <c r="B7700">
        <v>21.090410958904108</v>
      </c>
      <c r="C7700" s="91">
        <v>2.6963669372896806E-2</v>
      </c>
      <c r="D7700">
        <v>0.56627533127929364</v>
      </c>
    </row>
    <row r="7701" spans="1:4">
      <c r="A7701">
        <v>7699</v>
      </c>
      <c r="B7701">
        <v>21.093150684931508</v>
      </c>
      <c r="C7701" s="91">
        <v>2.6963085681934038E-2</v>
      </c>
      <c r="D7701">
        <v>0.56624047177167636</v>
      </c>
    </row>
    <row r="7702" spans="1:4">
      <c r="A7702">
        <v>7700</v>
      </c>
      <c r="B7702">
        <v>21.095890410958905</v>
      </c>
      <c r="C7702" s="91">
        <v>2.696250199097127E-2</v>
      </c>
      <c r="D7702">
        <v>0.56620561622088472</v>
      </c>
    </row>
    <row r="7703" spans="1:4">
      <c r="A7703">
        <v>7701</v>
      </c>
      <c r="B7703">
        <v>21.098630136986301</v>
      </c>
      <c r="C7703" s="91">
        <v>2.6961918300008502E-2</v>
      </c>
      <c r="D7703">
        <v>0.56617076462645244</v>
      </c>
    </row>
    <row r="7704" spans="1:4">
      <c r="A7704">
        <v>7702</v>
      </c>
      <c r="B7704">
        <v>21.101369863013698</v>
      </c>
      <c r="C7704" s="91">
        <v>2.6961334609045734E-2</v>
      </c>
      <c r="D7704">
        <v>0.56613591698791288</v>
      </c>
    </row>
    <row r="7705" spans="1:4">
      <c r="A7705">
        <v>7703</v>
      </c>
      <c r="B7705">
        <v>21.104109589041094</v>
      </c>
      <c r="C7705" s="91">
        <v>2.6960750918082966E-2</v>
      </c>
      <c r="D7705">
        <v>0.56610107330479975</v>
      </c>
    </row>
    <row r="7706" spans="1:4">
      <c r="A7706">
        <v>7704</v>
      </c>
      <c r="B7706">
        <v>21.106849315068494</v>
      </c>
      <c r="C7706" s="91">
        <v>2.6960167227120198E-2</v>
      </c>
      <c r="D7706">
        <v>0.56606623357664665</v>
      </c>
    </row>
    <row r="7707" spans="1:4">
      <c r="A7707">
        <v>7705</v>
      </c>
      <c r="B7707">
        <v>21.109589041095891</v>
      </c>
      <c r="C7707" s="91">
        <v>2.695958353615743E-2</v>
      </c>
      <c r="D7707">
        <v>0.56603139780298728</v>
      </c>
    </row>
    <row r="7708" spans="1:4">
      <c r="A7708">
        <v>7706</v>
      </c>
      <c r="B7708">
        <v>21.112328767123287</v>
      </c>
      <c r="C7708" s="91">
        <v>2.6958999845194662E-2</v>
      </c>
      <c r="D7708">
        <v>0.56599656598335568</v>
      </c>
    </row>
    <row r="7709" spans="1:4">
      <c r="A7709">
        <v>7707</v>
      </c>
      <c r="B7709">
        <v>21.115068493150684</v>
      </c>
      <c r="C7709" s="91">
        <v>2.6958416154231894E-2</v>
      </c>
      <c r="D7709">
        <v>0.56596173811728556</v>
      </c>
    </row>
    <row r="7710" spans="1:4">
      <c r="A7710">
        <v>7708</v>
      </c>
      <c r="B7710">
        <v>21.117808219178084</v>
      </c>
      <c r="C7710" s="91">
        <v>2.6957832463269129E-2</v>
      </c>
      <c r="D7710">
        <v>0.56592691420431085</v>
      </c>
    </row>
    <row r="7711" spans="1:4">
      <c r="A7711">
        <v>7709</v>
      </c>
      <c r="B7711">
        <v>21.12054794520548</v>
      </c>
      <c r="C7711" s="91">
        <v>2.6957248772306361E-2</v>
      </c>
      <c r="D7711">
        <v>0.56589209424396569</v>
      </c>
    </row>
    <row r="7712" spans="1:4">
      <c r="A7712">
        <v>7710</v>
      </c>
      <c r="B7712">
        <v>21.123287671232877</v>
      </c>
      <c r="C7712" s="91">
        <v>2.6956665081343593E-2</v>
      </c>
      <c r="D7712">
        <v>0.56585727823578402</v>
      </c>
    </row>
    <row r="7713" spans="1:4">
      <c r="A7713">
        <v>7711</v>
      </c>
      <c r="B7713">
        <v>21.126027397260273</v>
      </c>
      <c r="C7713" s="91">
        <v>2.6956081390380825E-2</v>
      </c>
      <c r="D7713">
        <v>0.56582246617930021</v>
      </c>
    </row>
    <row r="7714" spans="1:4">
      <c r="A7714">
        <v>7712</v>
      </c>
      <c r="B7714">
        <v>21.12876712328767</v>
      </c>
      <c r="C7714" s="91">
        <v>2.6955497699418057E-2</v>
      </c>
      <c r="D7714">
        <v>0.56578765807404818</v>
      </c>
    </row>
    <row r="7715" spans="1:4">
      <c r="A7715">
        <v>7713</v>
      </c>
      <c r="B7715">
        <v>21.13150684931507</v>
      </c>
      <c r="C7715" s="91">
        <v>2.6954914008455289E-2</v>
      </c>
      <c r="D7715">
        <v>0.56575285391956232</v>
      </c>
    </row>
    <row r="7716" spans="1:4">
      <c r="A7716">
        <v>7714</v>
      </c>
      <c r="B7716">
        <v>21.134246575342466</v>
      </c>
      <c r="C7716" s="91">
        <v>2.695433031749252E-2</v>
      </c>
      <c r="D7716">
        <v>0.5657180537153772</v>
      </c>
    </row>
    <row r="7717" spans="1:4">
      <c r="A7717">
        <v>7715</v>
      </c>
      <c r="B7717">
        <v>21.136986301369863</v>
      </c>
      <c r="C7717" s="91">
        <v>2.6953746626529752E-2</v>
      </c>
      <c r="D7717">
        <v>0.56568325746102699</v>
      </c>
    </row>
    <row r="7718" spans="1:4">
      <c r="A7718">
        <v>7716</v>
      </c>
      <c r="B7718">
        <v>21.139726027397259</v>
      </c>
      <c r="C7718" s="91">
        <v>2.6953162935566984E-2</v>
      </c>
      <c r="D7718">
        <v>0.56564846515604617</v>
      </c>
    </row>
    <row r="7719" spans="1:4">
      <c r="A7719">
        <v>7717</v>
      </c>
      <c r="B7719">
        <v>21.142465753424659</v>
      </c>
      <c r="C7719" s="91">
        <v>2.6952579244604216E-2</v>
      </c>
      <c r="D7719">
        <v>0.56561367679996932</v>
      </c>
    </row>
    <row r="7720" spans="1:4">
      <c r="A7720">
        <v>7718</v>
      </c>
      <c r="B7720">
        <v>21.145205479452056</v>
      </c>
      <c r="C7720" s="91">
        <v>2.6951995553641448E-2</v>
      </c>
      <c r="D7720">
        <v>0.56557889239233128</v>
      </c>
    </row>
    <row r="7721" spans="1:4">
      <c r="A7721">
        <v>7719</v>
      </c>
      <c r="B7721">
        <v>21.147945205479452</v>
      </c>
      <c r="C7721" s="91">
        <v>2.695141186267868E-2</v>
      </c>
      <c r="D7721">
        <v>0.5655441119326664</v>
      </c>
    </row>
    <row r="7722" spans="1:4">
      <c r="A7722">
        <v>7720</v>
      </c>
      <c r="B7722">
        <v>21.150684931506849</v>
      </c>
      <c r="C7722" s="91">
        <v>2.6950828171715912E-2</v>
      </c>
      <c r="D7722">
        <v>0.56550933542050952</v>
      </c>
    </row>
    <row r="7723" spans="1:4">
      <c r="A7723">
        <v>7721</v>
      </c>
      <c r="B7723">
        <v>21.153424657534245</v>
      </c>
      <c r="C7723" s="91">
        <v>2.6950244480753144E-2</v>
      </c>
      <c r="D7723">
        <v>0.56547456285539566</v>
      </c>
    </row>
    <row r="7724" spans="1:4">
      <c r="A7724">
        <v>7722</v>
      </c>
      <c r="B7724">
        <v>21.156164383561645</v>
      </c>
      <c r="C7724" s="91">
        <v>2.6949660789790376E-2</v>
      </c>
      <c r="D7724">
        <v>0.56543979423685942</v>
      </c>
    </row>
    <row r="7725" spans="1:4">
      <c r="A7725">
        <v>7723</v>
      </c>
      <c r="B7725">
        <v>21.158904109589042</v>
      </c>
      <c r="C7725" s="91">
        <v>2.6949077098827608E-2</v>
      </c>
      <c r="D7725">
        <v>0.56540502956443595</v>
      </c>
    </row>
    <row r="7726" spans="1:4">
      <c r="A7726">
        <v>7724</v>
      </c>
      <c r="B7726">
        <v>21.161643835616438</v>
      </c>
      <c r="C7726" s="91">
        <v>2.694849340786484E-2</v>
      </c>
      <c r="D7726">
        <v>0.56537026883766006</v>
      </c>
    </row>
    <row r="7727" spans="1:4">
      <c r="A7727">
        <v>7725</v>
      </c>
      <c r="B7727">
        <v>21.164383561643834</v>
      </c>
      <c r="C7727" s="91">
        <v>2.6947909716902071E-2</v>
      </c>
      <c r="D7727">
        <v>0.56533551205606714</v>
      </c>
    </row>
    <row r="7728" spans="1:4">
      <c r="A7728">
        <v>7726</v>
      </c>
      <c r="B7728">
        <v>21.167123287671235</v>
      </c>
      <c r="C7728" s="91">
        <v>2.6947326025939303E-2</v>
      </c>
      <c r="D7728">
        <v>0.56530075921919187</v>
      </c>
    </row>
    <row r="7729" spans="1:4">
      <c r="A7729">
        <v>7727</v>
      </c>
      <c r="B7729">
        <v>21.169863013698631</v>
      </c>
      <c r="C7729" s="91">
        <v>2.6946742334976535E-2</v>
      </c>
      <c r="D7729">
        <v>0.56526601032656998</v>
      </c>
    </row>
    <row r="7730" spans="1:4">
      <c r="A7730">
        <v>7728</v>
      </c>
      <c r="B7730">
        <v>21.172602739726027</v>
      </c>
      <c r="C7730" s="91">
        <v>2.6946158644013767E-2</v>
      </c>
      <c r="D7730">
        <v>0.56523126537773649</v>
      </c>
    </row>
    <row r="7731" spans="1:4">
      <c r="A7731">
        <v>7729</v>
      </c>
      <c r="B7731">
        <v>21.175342465753424</v>
      </c>
      <c r="C7731" s="91">
        <v>2.6945574953050999E-2</v>
      </c>
      <c r="D7731">
        <v>0.56519652437222678</v>
      </c>
    </row>
    <row r="7732" spans="1:4">
      <c r="A7732">
        <v>7730</v>
      </c>
      <c r="B7732">
        <v>21.17808219178082</v>
      </c>
      <c r="C7732" s="91">
        <v>2.6944991262088235E-2</v>
      </c>
      <c r="D7732">
        <v>0.56516178730957611</v>
      </c>
    </row>
    <row r="7733" spans="1:4">
      <c r="A7733">
        <v>7731</v>
      </c>
      <c r="B7733">
        <v>21.18082191780822</v>
      </c>
      <c r="C7733" s="91">
        <v>2.6944407571125466E-2</v>
      </c>
      <c r="D7733">
        <v>0.56512705418932019</v>
      </c>
    </row>
    <row r="7734" spans="1:4">
      <c r="A7734">
        <v>7732</v>
      </c>
      <c r="B7734">
        <v>21.183561643835617</v>
      </c>
      <c r="C7734" s="91">
        <v>2.6943823880162698E-2</v>
      </c>
      <c r="D7734">
        <v>0.56509232501099449</v>
      </c>
    </row>
    <row r="7735" spans="1:4">
      <c r="A7735">
        <v>7733</v>
      </c>
      <c r="B7735">
        <v>21.186301369863013</v>
      </c>
      <c r="C7735" s="91">
        <v>2.694324018919993E-2</v>
      </c>
      <c r="D7735">
        <v>0.5650575997741345</v>
      </c>
    </row>
    <row r="7736" spans="1:4">
      <c r="A7736">
        <v>7734</v>
      </c>
      <c r="B7736">
        <v>21.18904109589041</v>
      </c>
      <c r="C7736" s="91">
        <v>2.6942656498237162E-2</v>
      </c>
      <c r="D7736">
        <v>0.56502287847827615</v>
      </c>
    </row>
    <row r="7737" spans="1:4">
      <c r="A7737">
        <v>7735</v>
      </c>
      <c r="B7737">
        <v>21.19178082191781</v>
      </c>
      <c r="C7737" s="91">
        <v>2.6942072807274394E-2</v>
      </c>
      <c r="D7737">
        <v>0.56498816112295491</v>
      </c>
    </row>
    <row r="7738" spans="1:4">
      <c r="A7738">
        <v>7736</v>
      </c>
      <c r="B7738">
        <v>21.194520547945206</v>
      </c>
      <c r="C7738" s="91">
        <v>2.6941489116311626E-2</v>
      </c>
      <c r="D7738">
        <v>0.56495344770770684</v>
      </c>
    </row>
    <row r="7739" spans="1:4">
      <c r="A7739">
        <v>7737</v>
      </c>
      <c r="B7739">
        <v>21.197260273972603</v>
      </c>
      <c r="C7739" s="91">
        <v>2.6940905425348858E-2</v>
      </c>
      <c r="D7739">
        <v>0.56491873823206762</v>
      </c>
    </row>
    <row r="7740" spans="1:4">
      <c r="A7740">
        <v>7738</v>
      </c>
      <c r="B7740">
        <v>21.2</v>
      </c>
      <c r="C7740" s="91">
        <v>2.694032173438609E-2</v>
      </c>
      <c r="D7740">
        <v>0.5648840326955733</v>
      </c>
    </row>
    <row r="7741" spans="1:4">
      <c r="A7741">
        <v>7739</v>
      </c>
      <c r="B7741">
        <v>21.202739726027396</v>
      </c>
      <c r="C7741" s="91">
        <v>2.6939738043423322E-2</v>
      </c>
      <c r="D7741">
        <v>0.56484933109775992</v>
      </c>
    </row>
    <row r="7742" spans="1:4">
      <c r="A7742">
        <v>7740</v>
      </c>
      <c r="B7742">
        <v>21.205479452054796</v>
      </c>
      <c r="C7742" s="91">
        <v>2.6939154352460554E-2</v>
      </c>
      <c r="D7742">
        <v>0.56481463343816329</v>
      </c>
    </row>
    <row r="7743" spans="1:4">
      <c r="A7743">
        <v>7741</v>
      </c>
      <c r="B7743">
        <v>21.208219178082192</v>
      </c>
      <c r="C7743" s="91">
        <v>2.6938570661497786E-2</v>
      </c>
      <c r="D7743">
        <v>0.5647799397163199</v>
      </c>
    </row>
    <row r="7744" spans="1:4">
      <c r="A7744">
        <v>7742</v>
      </c>
      <c r="B7744">
        <v>21.210958904109589</v>
      </c>
      <c r="C7744" s="91">
        <v>2.6937986970535018E-2</v>
      </c>
      <c r="D7744">
        <v>0.56474524993176589</v>
      </c>
    </row>
    <row r="7745" spans="1:4">
      <c r="A7745">
        <v>7743</v>
      </c>
      <c r="B7745">
        <v>21.213698630136985</v>
      </c>
      <c r="C7745" s="91">
        <v>2.6937403279572249E-2</v>
      </c>
      <c r="D7745">
        <v>0.5647105640840373</v>
      </c>
    </row>
    <row r="7746" spans="1:4">
      <c r="A7746">
        <v>7744</v>
      </c>
      <c r="B7746">
        <v>21.216438356164385</v>
      </c>
      <c r="C7746" s="91">
        <v>2.6936819588609481E-2</v>
      </c>
      <c r="D7746">
        <v>0.56467588217267062</v>
      </c>
    </row>
    <row r="7747" spans="1:4">
      <c r="A7747">
        <v>7745</v>
      </c>
      <c r="B7747">
        <v>21.219178082191782</v>
      </c>
      <c r="C7747" s="91">
        <v>2.6936235897646713E-2</v>
      </c>
      <c r="D7747">
        <v>0.56464120419720232</v>
      </c>
    </row>
    <row r="7748" spans="1:4">
      <c r="A7748">
        <v>7746</v>
      </c>
      <c r="B7748">
        <v>21.221917808219178</v>
      </c>
      <c r="C7748" s="91">
        <v>2.6935652206683945E-2</v>
      </c>
      <c r="D7748">
        <v>0.56460653015716888</v>
      </c>
    </row>
    <row r="7749" spans="1:4">
      <c r="A7749">
        <v>7747</v>
      </c>
      <c r="B7749">
        <v>21.224657534246575</v>
      </c>
      <c r="C7749" s="91">
        <v>2.6935068515721177E-2</v>
      </c>
      <c r="D7749">
        <v>0.5645718600521068</v>
      </c>
    </row>
    <row r="7750" spans="1:4">
      <c r="A7750">
        <v>7748</v>
      </c>
      <c r="B7750">
        <v>21.227397260273971</v>
      </c>
      <c r="C7750" s="91">
        <v>2.6934484824758409E-2</v>
      </c>
      <c r="D7750">
        <v>0.56453719388155255</v>
      </c>
    </row>
    <row r="7751" spans="1:4">
      <c r="A7751">
        <v>7749</v>
      </c>
      <c r="B7751">
        <v>21.230136986301371</v>
      </c>
      <c r="C7751" s="91">
        <v>2.6933901133795641E-2</v>
      </c>
      <c r="D7751">
        <v>0.56450253164504283</v>
      </c>
    </row>
    <row r="7752" spans="1:4">
      <c r="A7752">
        <v>7750</v>
      </c>
      <c r="B7752">
        <v>21.232876712328768</v>
      </c>
      <c r="C7752" s="91">
        <v>2.6933317442832873E-2</v>
      </c>
      <c r="D7752">
        <v>0.56446787334211468</v>
      </c>
    </row>
    <row r="7753" spans="1:4">
      <c r="A7753">
        <v>7751</v>
      </c>
      <c r="B7753">
        <v>21.235616438356164</v>
      </c>
      <c r="C7753" s="91">
        <v>2.6932733751870108E-2</v>
      </c>
      <c r="D7753">
        <v>0.56443321897230447</v>
      </c>
    </row>
    <row r="7754" spans="1:4">
      <c r="A7754">
        <v>7752</v>
      </c>
      <c r="B7754">
        <v>21.238356164383561</v>
      </c>
      <c r="C7754" s="91">
        <v>2.693215006090734E-2</v>
      </c>
      <c r="D7754">
        <v>0.56439856853514947</v>
      </c>
    </row>
    <row r="7755" spans="1:4">
      <c r="A7755">
        <v>7753</v>
      </c>
      <c r="B7755">
        <v>21.241095890410961</v>
      </c>
      <c r="C7755" s="91">
        <v>2.6931566369944572E-2</v>
      </c>
      <c r="D7755">
        <v>0.56436392203018637</v>
      </c>
    </row>
    <row r="7756" spans="1:4">
      <c r="A7756">
        <v>7754</v>
      </c>
      <c r="B7756">
        <v>21.243835616438357</v>
      </c>
      <c r="C7756" s="91">
        <v>2.6930982678981804E-2</v>
      </c>
      <c r="D7756">
        <v>0.5643292794569521</v>
      </c>
    </row>
    <row r="7757" spans="1:4">
      <c r="A7757">
        <v>7755</v>
      </c>
      <c r="B7757">
        <v>21.246575342465754</v>
      </c>
      <c r="C7757" s="91">
        <v>2.6930398988019036E-2</v>
      </c>
      <c r="D7757">
        <v>0.56429464081498404</v>
      </c>
    </row>
    <row r="7758" spans="1:4">
      <c r="A7758">
        <v>7756</v>
      </c>
      <c r="B7758">
        <v>21.24931506849315</v>
      </c>
      <c r="C7758" s="91">
        <v>2.6929815297056268E-2</v>
      </c>
      <c r="D7758">
        <v>0.56426000610381921</v>
      </c>
    </row>
    <row r="7759" spans="1:4">
      <c r="A7759">
        <v>7757</v>
      </c>
      <c r="B7759">
        <v>21.252054794520546</v>
      </c>
      <c r="C7759" s="91">
        <v>2.69292316060935E-2</v>
      </c>
      <c r="D7759">
        <v>0.56422537532299455</v>
      </c>
    </row>
    <row r="7760" spans="1:4">
      <c r="A7760">
        <v>7758</v>
      </c>
      <c r="B7760">
        <v>21.254794520547946</v>
      </c>
      <c r="C7760" s="91">
        <v>2.6928647915130732E-2</v>
      </c>
      <c r="D7760">
        <v>0.56419074847204764</v>
      </c>
    </row>
    <row r="7761" spans="1:4">
      <c r="A7761">
        <v>7759</v>
      </c>
      <c r="B7761">
        <v>21.257534246575343</v>
      </c>
      <c r="C7761" s="91">
        <v>2.6928064224167964E-2</v>
      </c>
      <c r="D7761">
        <v>0.56415612555051564</v>
      </c>
    </row>
    <row r="7762" spans="1:4">
      <c r="A7762">
        <v>7760</v>
      </c>
      <c r="B7762">
        <v>21.260273972602739</v>
      </c>
      <c r="C7762" s="91">
        <v>2.6927480533205195E-2</v>
      </c>
      <c r="D7762">
        <v>0.56412150655793614</v>
      </c>
    </row>
    <row r="7763" spans="1:4">
      <c r="A7763">
        <v>7761</v>
      </c>
      <c r="B7763">
        <v>21.263013698630136</v>
      </c>
      <c r="C7763" s="91">
        <v>2.6926896842242427E-2</v>
      </c>
      <c r="D7763">
        <v>0.56408689149384628</v>
      </c>
    </row>
    <row r="7764" spans="1:4">
      <c r="A7764">
        <v>7762</v>
      </c>
      <c r="B7764">
        <v>21.265753424657536</v>
      </c>
      <c r="C7764" s="91">
        <v>2.6926313151279659E-2</v>
      </c>
      <c r="D7764">
        <v>0.56405228035778388</v>
      </c>
    </row>
    <row r="7765" spans="1:4">
      <c r="A7765">
        <v>7763</v>
      </c>
      <c r="B7765">
        <v>21.268493150684932</v>
      </c>
      <c r="C7765" s="91">
        <v>2.6925729460316891E-2</v>
      </c>
      <c r="D7765">
        <v>0.56401767314928652</v>
      </c>
    </row>
    <row r="7766" spans="1:4">
      <c r="A7766">
        <v>7764</v>
      </c>
      <c r="B7766">
        <v>21.271232876712329</v>
      </c>
      <c r="C7766" s="91">
        <v>2.6925145769354123E-2</v>
      </c>
      <c r="D7766">
        <v>0.56398306986789171</v>
      </c>
    </row>
    <row r="7767" spans="1:4">
      <c r="A7767">
        <v>7765</v>
      </c>
      <c r="B7767">
        <v>21.273972602739725</v>
      </c>
      <c r="C7767" s="91">
        <v>2.6924562078391355E-2</v>
      </c>
      <c r="D7767">
        <v>0.56394847051313735</v>
      </c>
    </row>
    <row r="7768" spans="1:4">
      <c r="A7768">
        <v>7766</v>
      </c>
      <c r="B7768">
        <v>21.276712328767122</v>
      </c>
      <c r="C7768" s="91">
        <v>2.6923978387428587E-2</v>
      </c>
      <c r="D7768">
        <v>0.56391387508456103</v>
      </c>
    </row>
    <row r="7769" spans="1:4">
      <c r="A7769">
        <v>7767</v>
      </c>
      <c r="B7769">
        <v>21.279452054794522</v>
      </c>
      <c r="C7769" s="91">
        <v>2.6923394696465819E-2</v>
      </c>
      <c r="D7769">
        <v>0.5638792835817007</v>
      </c>
    </row>
    <row r="7770" spans="1:4">
      <c r="A7770">
        <v>7768</v>
      </c>
      <c r="B7770">
        <v>21.282191780821918</v>
      </c>
      <c r="C7770" s="91">
        <v>2.6922811005503051E-2</v>
      </c>
      <c r="D7770">
        <v>0.56384469600409437</v>
      </c>
    </row>
    <row r="7771" spans="1:4">
      <c r="A7771">
        <v>7769</v>
      </c>
      <c r="B7771">
        <v>21.284931506849315</v>
      </c>
      <c r="C7771" s="91">
        <v>2.6922227314540283E-2</v>
      </c>
      <c r="D7771">
        <v>0.56381011235127998</v>
      </c>
    </row>
    <row r="7772" spans="1:4">
      <c r="A7772">
        <v>7770</v>
      </c>
      <c r="B7772">
        <v>21.287671232876711</v>
      </c>
      <c r="C7772" s="91">
        <v>2.6921643623577515E-2</v>
      </c>
      <c r="D7772">
        <v>0.56377553262279556</v>
      </c>
    </row>
    <row r="7773" spans="1:4">
      <c r="A7773">
        <v>7771</v>
      </c>
      <c r="B7773">
        <v>21.290410958904111</v>
      </c>
      <c r="C7773" s="91">
        <v>2.6921059932614747E-2</v>
      </c>
      <c r="D7773">
        <v>0.56374095681817926</v>
      </c>
    </row>
    <row r="7774" spans="1:4">
      <c r="A7774">
        <v>7772</v>
      </c>
      <c r="B7774">
        <v>21.293150684931508</v>
      </c>
      <c r="C7774" s="91">
        <v>2.6920476241651978E-2</v>
      </c>
      <c r="D7774">
        <v>0.56370638493696934</v>
      </c>
    </row>
    <row r="7775" spans="1:4">
      <c r="A7775">
        <v>7773</v>
      </c>
      <c r="B7775">
        <v>21.295890410958904</v>
      </c>
      <c r="C7775" s="91">
        <v>2.6919892550689214E-2</v>
      </c>
      <c r="D7775">
        <v>0.56367181697870394</v>
      </c>
    </row>
    <row r="7776" spans="1:4">
      <c r="A7776">
        <v>7774</v>
      </c>
      <c r="B7776">
        <v>21.298630136986301</v>
      </c>
      <c r="C7776" s="91">
        <v>2.6919308859726446E-2</v>
      </c>
      <c r="D7776">
        <v>0.56363725294292144</v>
      </c>
    </row>
    <row r="7777" spans="1:4">
      <c r="A7777">
        <v>7775</v>
      </c>
      <c r="B7777">
        <v>21.301369863013697</v>
      </c>
      <c r="C7777" s="91">
        <v>2.6918725168763678E-2</v>
      </c>
      <c r="D7777">
        <v>0.5636026928291602</v>
      </c>
    </row>
    <row r="7778" spans="1:4">
      <c r="A7778">
        <v>7776</v>
      </c>
      <c r="B7778">
        <v>21.304109589041097</v>
      </c>
      <c r="C7778" s="91">
        <v>2.691814147780091E-2</v>
      </c>
      <c r="D7778">
        <v>0.56356813663695871</v>
      </c>
    </row>
    <row r="7779" spans="1:4">
      <c r="A7779">
        <v>7777</v>
      </c>
      <c r="B7779">
        <v>21.306849315068494</v>
      </c>
      <c r="C7779" s="91">
        <v>2.6917557786838141E-2</v>
      </c>
      <c r="D7779">
        <v>0.56353358436585554</v>
      </c>
    </row>
    <row r="7780" spans="1:4">
      <c r="A7780">
        <v>7778</v>
      </c>
      <c r="B7780">
        <v>21.30958904109589</v>
      </c>
      <c r="C7780" s="91">
        <v>2.6916974095875373E-2</v>
      </c>
      <c r="D7780">
        <v>0.5634990360153892</v>
      </c>
    </row>
    <row r="7781" spans="1:4">
      <c r="A7781">
        <v>7779</v>
      </c>
      <c r="B7781">
        <v>21.312328767123287</v>
      </c>
      <c r="C7781" s="91">
        <v>2.6916390404912605E-2</v>
      </c>
      <c r="D7781">
        <v>0.56346449158509837</v>
      </c>
    </row>
    <row r="7782" spans="1:4">
      <c r="A7782">
        <v>7780</v>
      </c>
      <c r="B7782">
        <v>21.315068493150687</v>
      </c>
      <c r="C7782" s="91">
        <v>2.6915806713949837E-2</v>
      </c>
      <c r="D7782">
        <v>0.56342995107452165</v>
      </c>
    </row>
    <row r="7783" spans="1:4">
      <c r="A7783">
        <v>7781</v>
      </c>
      <c r="B7783">
        <v>21.317808219178083</v>
      </c>
      <c r="C7783" s="91">
        <v>2.6915223022987069E-2</v>
      </c>
      <c r="D7783">
        <v>0.56339541448319808</v>
      </c>
    </row>
    <row r="7784" spans="1:4">
      <c r="A7784">
        <v>7782</v>
      </c>
      <c r="B7784">
        <v>21.32054794520548</v>
      </c>
      <c r="C7784" s="91">
        <v>2.6914639332024301E-2</v>
      </c>
      <c r="D7784">
        <v>0.56336088181066635</v>
      </c>
    </row>
    <row r="7785" spans="1:4">
      <c r="A7785">
        <v>7783</v>
      </c>
      <c r="B7785">
        <v>21.323287671232876</v>
      </c>
      <c r="C7785" s="91">
        <v>2.6914055641061533E-2</v>
      </c>
      <c r="D7785">
        <v>0.56332635305646539</v>
      </c>
    </row>
    <row r="7786" spans="1:4">
      <c r="A7786">
        <v>7784</v>
      </c>
      <c r="B7786">
        <v>21.326027397260273</v>
      </c>
      <c r="C7786" s="91">
        <v>2.6913471950098765E-2</v>
      </c>
      <c r="D7786">
        <v>0.56329182822013402</v>
      </c>
    </row>
    <row r="7787" spans="1:4">
      <c r="A7787">
        <v>7785</v>
      </c>
      <c r="B7787">
        <v>21.328767123287673</v>
      </c>
      <c r="C7787" s="91">
        <v>2.6912888259135997E-2</v>
      </c>
      <c r="D7787">
        <v>0.5632573073012116</v>
      </c>
    </row>
    <row r="7788" spans="1:4">
      <c r="A7788">
        <v>7786</v>
      </c>
      <c r="B7788">
        <v>21.331506849315069</v>
      </c>
      <c r="C7788" s="91">
        <v>2.6912304568173229E-2</v>
      </c>
      <c r="D7788">
        <v>0.56322279029923716</v>
      </c>
    </row>
    <row r="7789" spans="1:4">
      <c r="A7789">
        <v>7787</v>
      </c>
      <c r="B7789">
        <v>21.334246575342465</v>
      </c>
      <c r="C7789" s="91">
        <v>2.6911720877210461E-2</v>
      </c>
      <c r="D7789">
        <v>0.56318827721374964</v>
      </c>
    </row>
    <row r="7790" spans="1:4">
      <c r="A7790">
        <v>7788</v>
      </c>
      <c r="B7790">
        <v>21.336986301369862</v>
      </c>
      <c r="C7790" s="91">
        <v>2.6911137186247693E-2</v>
      </c>
      <c r="D7790">
        <v>0.56315376804428863</v>
      </c>
    </row>
    <row r="7791" spans="1:4">
      <c r="A7791">
        <v>7789</v>
      </c>
      <c r="B7791">
        <v>21.339726027397262</v>
      </c>
      <c r="C7791" s="91">
        <v>2.6910553495284924E-2</v>
      </c>
      <c r="D7791">
        <v>0.56311926279039315</v>
      </c>
    </row>
    <row r="7792" spans="1:4">
      <c r="A7792">
        <v>7790</v>
      </c>
      <c r="B7792">
        <v>21.342465753424658</v>
      </c>
      <c r="C7792" s="91">
        <v>2.6909969804322156E-2</v>
      </c>
      <c r="D7792">
        <v>0.56308476145160291</v>
      </c>
    </row>
    <row r="7793" spans="1:4">
      <c r="A7793">
        <v>7791</v>
      </c>
      <c r="B7793">
        <v>21.345205479452055</v>
      </c>
      <c r="C7793" s="91">
        <v>2.6909386113359388E-2</v>
      </c>
      <c r="D7793">
        <v>0.56305026402745695</v>
      </c>
    </row>
    <row r="7794" spans="1:4">
      <c r="A7794">
        <v>7792</v>
      </c>
      <c r="B7794">
        <v>21.347945205479451</v>
      </c>
      <c r="C7794" s="91">
        <v>2.690880242239662E-2</v>
      </c>
      <c r="D7794">
        <v>0.56301577051749507</v>
      </c>
    </row>
    <row r="7795" spans="1:4">
      <c r="A7795">
        <v>7793</v>
      </c>
      <c r="B7795">
        <v>21.350684931506848</v>
      </c>
      <c r="C7795" s="91">
        <v>2.6908218731433852E-2</v>
      </c>
      <c r="D7795">
        <v>0.56298128092125677</v>
      </c>
    </row>
    <row r="7796" spans="1:4">
      <c r="A7796">
        <v>7794</v>
      </c>
      <c r="B7796">
        <v>21.353424657534248</v>
      </c>
      <c r="C7796" s="91">
        <v>2.6907635040471084E-2</v>
      </c>
      <c r="D7796">
        <v>0.56294679523828151</v>
      </c>
    </row>
    <row r="7797" spans="1:4">
      <c r="A7797">
        <v>7795</v>
      </c>
      <c r="B7797">
        <v>21.356164383561644</v>
      </c>
      <c r="C7797" s="91">
        <v>2.6907051349508319E-2</v>
      </c>
      <c r="D7797">
        <v>0.56291231346810933</v>
      </c>
    </row>
    <row r="7798" spans="1:4">
      <c r="A7798">
        <v>7796</v>
      </c>
      <c r="B7798">
        <v>21.358904109589041</v>
      </c>
      <c r="C7798" s="91">
        <v>2.6906467658545551E-2</v>
      </c>
      <c r="D7798">
        <v>0.56287783561027971</v>
      </c>
    </row>
    <row r="7799" spans="1:4">
      <c r="A7799">
        <v>7797</v>
      </c>
      <c r="B7799">
        <v>21.361643835616437</v>
      </c>
      <c r="C7799" s="91">
        <v>2.6905883967582783E-2</v>
      </c>
      <c r="D7799">
        <v>0.56284336166433269</v>
      </c>
    </row>
    <row r="7800" spans="1:4">
      <c r="A7800">
        <v>7798</v>
      </c>
      <c r="B7800">
        <v>21.364383561643837</v>
      </c>
      <c r="C7800" s="91">
        <v>2.6905300276620015E-2</v>
      </c>
      <c r="D7800">
        <v>0.56280889162980807</v>
      </c>
    </row>
    <row r="7801" spans="1:4">
      <c r="A7801">
        <v>7799</v>
      </c>
      <c r="B7801">
        <v>21.367123287671234</v>
      </c>
      <c r="C7801" s="91">
        <v>2.6904716585657247E-2</v>
      </c>
      <c r="D7801">
        <v>0.5627744255062459</v>
      </c>
    </row>
    <row r="7802" spans="1:4">
      <c r="A7802">
        <v>7800</v>
      </c>
      <c r="B7802">
        <v>21.36986301369863</v>
      </c>
      <c r="C7802" s="91">
        <v>2.6904132894694479E-2</v>
      </c>
      <c r="D7802">
        <v>0.5627399632931861</v>
      </c>
    </row>
    <row r="7803" spans="1:4">
      <c r="A7803">
        <v>7801</v>
      </c>
      <c r="B7803">
        <v>21.372602739726027</v>
      </c>
      <c r="C7803" s="91">
        <v>2.6903549203731711E-2</v>
      </c>
      <c r="D7803">
        <v>0.5627055049901688</v>
      </c>
    </row>
    <row r="7804" spans="1:4">
      <c r="A7804">
        <v>7802</v>
      </c>
      <c r="B7804">
        <v>21.375342465753423</v>
      </c>
      <c r="C7804" s="91">
        <v>2.6902965512768943E-2</v>
      </c>
      <c r="D7804">
        <v>0.56267105059673428</v>
      </c>
    </row>
    <row r="7805" spans="1:4">
      <c r="A7805">
        <v>7803</v>
      </c>
      <c r="B7805">
        <v>21.378082191780823</v>
      </c>
      <c r="C7805" s="91">
        <v>2.6902381821806175E-2</v>
      </c>
      <c r="D7805">
        <v>0.56263660011242256</v>
      </c>
    </row>
    <row r="7806" spans="1:4">
      <c r="A7806">
        <v>7804</v>
      </c>
      <c r="B7806">
        <v>21.38082191780822</v>
      </c>
      <c r="C7806" s="91">
        <v>2.6901798130843407E-2</v>
      </c>
      <c r="D7806">
        <v>0.56260215353677423</v>
      </c>
    </row>
    <row r="7807" spans="1:4">
      <c r="A7807">
        <v>7805</v>
      </c>
      <c r="B7807">
        <v>21.383561643835616</v>
      </c>
      <c r="C7807" s="91">
        <v>2.6901214439880639E-2</v>
      </c>
      <c r="D7807">
        <v>0.56256771086932933</v>
      </c>
    </row>
    <row r="7808" spans="1:4">
      <c r="A7808">
        <v>7806</v>
      </c>
      <c r="B7808">
        <v>21.386301369863013</v>
      </c>
      <c r="C7808" s="91">
        <v>2.690063074891787E-2</v>
      </c>
      <c r="D7808">
        <v>0.56253327210962856</v>
      </c>
    </row>
    <row r="7809" spans="1:4">
      <c r="A7809">
        <v>7807</v>
      </c>
      <c r="B7809">
        <v>21.389041095890413</v>
      </c>
      <c r="C7809" s="91">
        <v>2.6900047057955102E-2</v>
      </c>
      <c r="D7809">
        <v>0.56249883725721228</v>
      </c>
    </row>
    <row r="7810" spans="1:4">
      <c r="A7810">
        <v>7808</v>
      </c>
      <c r="B7810">
        <v>21.391780821917809</v>
      </c>
      <c r="C7810" s="91">
        <v>2.6899463366992334E-2</v>
      </c>
      <c r="D7810">
        <v>0.56246440631162098</v>
      </c>
    </row>
    <row r="7811" spans="1:4">
      <c r="A7811">
        <v>7809</v>
      </c>
      <c r="B7811">
        <v>21.394520547945206</v>
      </c>
      <c r="C7811" s="91">
        <v>2.6898879676029566E-2</v>
      </c>
      <c r="D7811">
        <v>0.56242997927239546</v>
      </c>
    </row>
    <row r="7812" spans="1:4">
      <c r="A7812">
        <v>7810</v>
      </c>
      <c r="B7812">
        <v>21.397260273972602</v>
      </c>
      <c r="C7812" s="91">
        <v>2.6898295985066798E-2</v>
      </c>
      <c r="D7812">
        <v>0.56239555613907632</v>
      </c>
    </row>
    <row r="7813" spans="1:4">
      <c r="A7813">
        <v>7811</v>
      </c>
      <c r="B7813">
        <v>21.4</v>
      </c>
      <c r="C7813" s="91">
        <v>2.689771229410403E-2</v>
      </c>
      <c r="D7813">
        <v>0.56236113691120437</v>
      </c>
    </row>
    <row r="7814" spans="1:4">
      <c r="A7814">
        <v>7812</v>
      </c>
      <c r="B7814">
        <v>21.402739726027399</v>
      </c>
      <c r="C7814" s="91">
        <v>2.6897128603141262E-2</v>
      </c>
      <c r="D7814">
        <v>0.56232672158832031</v>
      </c>
    </row>
    <row r="7815" spans="1:4">
      <c r="A7815">
        <v>7813</v>
      </c>
      <c r="B7815">
        <v>21.405479452054795</v>
      </c>
      <c r="C7815" s="91">
        <v>2.6896544912178494E-2</v>
      </c>
      <c r="D7815">
        <v>0.56229231016996517</v>
      </c>
    </row>
    <row r="7816" spans="1:4">
      <c r="A7816">
        <v>7814</v>
      </c>
      <c r="B7816">
        <v>21.408219178082192</v>
      </c>
      <c r="C7816" s="91">
        <v>2.6895961221215726E-2</v>
      </c>
      <c r="D7816">
        <v>0.56225790265567976</v>
      </c>
    </row>
    <row r="7817" spans="1:4">
      <c r="A7817">
        <v>7815</v>
      </c>
      <c r="B7817">
        <v>21.410958904109588</v>
      </c>
      <c r="C7817" s="91">
        <v>2.6895377530252958E-2</v>
      </c>
      <c r="D7817">
        <v>0.56222349904500524</v>
      </c>
    </row>
    <row r="7818" spans="1:4">
      <c r="A7818">
        <v>7816</v>
      </c>
      <c r="B7818">
        <v>21.413698630136988</v>
      </c>
      <c r="C7818" s="91">
        <v>2.6894793839290193E-2</v>
      </c>
      <c r="D7818">
        <v>0.56218909933748251</v>
      </c>
    </row>
    <row r="7819" spans="1:4">
      <c r="A7819">
        <v>7817</v>
      </c>
      <c r="B7819">
        <v>21.416438356164385</v>
      </c>
      <c r="C7819" s="91">
        <v>2.6894210148327425E-2</v>
      </c>
      <c r="D7819">
        <v>0.56215470353265307</v>
      </c>
    </row>
    <row r="7820" spans="1:4">
      <c r="A7820">
        <v>7818</v>
      </c>
      <c r="B7820">
        <v>21.419178082191781</v>
      </c>
      <c r="C7820" s="91">
        <v>2.6893626457364657E-2</v>
      </c>
      <c r="D7820">
        <v>0.56212031163005771</v>
      </c>
    </row>
    <row r="7821" spans="1:4">
      <c r="A7821">
        <v>7819</v>
      </c>
      <c r="B7821">
        <v>21.421917808219177</v>
      </c>
      <c r="C7821" s="91">
        <v>2.6893042766401889E-2</v>
      </c>
      <c r="D7821">
        <v>0.56208592362923804</v>
      </c>
    </row>
    <row r="7822" spans="1:4">
      <c r="A7822">
        <v>7820</v>
      </c>
      <c r="B7822">
        <v>21.424657534246574</v>
      </c>
      <c r="C7822" s="91">
        <v>2.6892459075439121E-2</v>
      </c>
      <c r="D7822">
        <v>0.56205153952973519</v>
      </c>
    </row>
    <row r="7823" spans="1:4">
      <c r="A7823">
        <v>7821</v>
      </c>
      <c r="B7823">
        <v>21.427397260273974</v>
      </c>
      <c r="C7823" s="91">
        <v>2.6891875384476353E-2</v>
      </c>
      <c r="D7823">
        <v>0.56201715933109075</v>
      </c>
    </row>
    <row r="7824" spans="1:4">
      <c r="A7824">
        <v>7822</v>
      </c>
      <c r="B7824">
        <v>21.43013698630137</v>
      </c>
      <c r="C7824" s="91">
        <v>2.6891291693513585E-2</v>
      </c>
      <c r="D7824">
        <v>0.5619827830328461</v>
      </c>
    </row>
    <row r="7825" spans="1:4">
      <c r="A7825">
        <v>7823</v>
      </c>
      <c r="B7825">
        <v>21.432876712328767</v>
      </c>
      <c r="C7825" s="91">
        <v>2.6890708002550816E-2</v>
      </c>
      <c r="D7825">
        <v>0.56194841063454271</v>
      </c>
    </row>
    <row r="7826" spans="1:4">
      <c r="A7826">
        <v>7824</v>
      </c>
      <c r="B7826">
        <v>21.435616438356163</v>
      </c>
      <c r="C7826" s="91">
        <v>2.6890124311588048E-2</v>
      </c>
      <c r="D7826">
        <v>0.56191404213572238</v>
      </c>
    </row>
    <row r="7827" spans="1:4">
      <c r="A7827">
        <v>7825</v>
      </c>
      <c r="B7827">
        <v>21.438356164383563</v>
      </c>
      <c r="C7827" s="91">
        <v>2.688954062062528E-2</v>
      </c>
      <c r="D7827">
        <v>0.56187967753592649</v>
      </c>
    </row>
    <row r="7828" spans="1:4">
      <c r="A7828">
        <v>7826</v>
      </c>
      <c r="B7828">
        <v>21.44109589041096</v>
      </c>
      <c r="C7828" s="91">
        <v>2.6888956929662512E-2</v>
      </c>
      <c r="D7828">
        <v>0.56184531683469718</v>
      </c>
    </row>
    <row r="7829" spans="1:4">
      <c r="A7829">
        <v>7827</v>
      </c>
      <c r="B7829">
        <v>21.443835616438356</v>
      </c>
      <c r="C7829" s="91">
        <v>2.6888373238699744E-2</v>
      </c>
      <c r="D7829">
        <v>0.56181096003157582</v>
      </c>
    </row>
    <row r="7830" spans="1:4">
      <c r="A7830">
        <v>7828</v>
      </c>
      <c r="B7830">
        <v>21.446575342465753</v>
      </c>
      <c r="C7830" s="91">
        <v>2.6887789547736976E-2</v>
      </c>
      <c r="D7830">
        <v>0.56177660712610478</v>
      </c>
    </row>
    <row r="7831" spans="1:4">
      <c r="A7831">
        <v>7829</v>
      </c>
      <c r="B7831">
        <v>21.449315068493149</v>
      </c>
      <c r="C7831" s="91">
        <v>2.6887205856774208E-2</v>
      </c>
      <c r="D7831">
        <v>0.56174225811782552</v>
      </c>
    </row>
    <row r="7832" spans="1:4">
      <c r="A7832">
        <v>7830</v>
      </c>
      <c r="B7832">
        <v>21.452054794520549</v>
      </c>
      <c r="C7832" s="91">
        <v>2.688662216581144E-2</v>
      </c>
      <c r="D7832">
        <v>0.5617079130062802</v>
      </c>
    </row>
    <row r="7833" spans="1:4">
      <c r="A7833">
        <v>7831</v>
      </c>
      <c r="B7833">
        <v>21.454794520547946</v>
      </c>
      <c r="C7833" s="91">
        <v>2.6886038474848672E-2</v>
      </c>
      <c r="D7833">
        <v>0.56167357179101096</v>
      </c>
    </row>
    <row r="7834" spans="1:4">
      <c r="A7834">
        <v>7832</v>
      </c>
      <c r="B7834">
        <v>21.457534246575342</v>
      </c>
      <c r="C7834" s="91">
        <v>2.6885454783885904E-2</v>
      </c>
      <c r="D7834">
        <v>0.56163923447155994</v>
      </c>
    </row>
    <row r="7835" spans="1:4">
      <c r="A7835">
        <v>7833</v>
      </c>
      <c r="B7835">
        <v>21.460273972602739</v>
      </c>
      <c r="C7835" s="91">
        <v>2.6884871092923136E-2</v>
      </c>
      <c r="D7835">
        <v>0.5616049010474693</v>
      </c>
    </row>
    <row r="7836" spans="1:4">
      <c r="A7836">
        <v>7834</v>
      </c>
      <c r="B7836">
        <v>21.463013698630139</v>
      </c>
      <c r="C7836" s="91">
        <v>2.6884287401960368E-2</v>
      </c>
      <c r="D7836">
        <v>0.56157057151828127</v>
      </c>
    </row>
    <row r="7837" spans="1:4">
      <c r="A7837">
        <v>7835</v>
      </c>
      <c r="B7837">
        <v>21.465753424657535</v>
      </c>
      <c r="C7837" s="91">
        <v>2.6883703710997599E-2</v>
      </c>
      <c r="D7837">
        <v>0.56153624588353834</v>
      </c>
    </row>
    <row r="7838" spans="1:4">
      <c r="A7838">
        <v>7836</v>
      </c>
      <c r="B7838">
        <v>21.468493150684932</v>
      </c>
      <c r="C7838" s="91">
        <v>2.6883120020034831E-2</v>
      </c>
      <c r="D7838">
        <v>0.56150192414278255</v>
      </c>
    </row>
    <row r="7839" spans="1:4">
      <c r="A7839">
        <v>7837</v>
      </c>
      <c r="B7839">
        <v>21.471232876712328</v>
      </c>
      <c r="C7839" s="91">
        <v>2.6882536329072063E-2</v>
      </c>
      <c r="D7839">
        <v>0.5614676062955567</v>
      </c>
    </row>
    <row r="7840" spans="1:4">
      <c r="A7840">
        <v>7838</v>
      </c>
      <c r="B7840">
        <v>21.473972602739725</v>
      </c>
      <c r="C7840" s="91">
        <v>2.6881952638109295E-2</v>
      </c>
      <c r="D7840">
        <v>0.56143329234140316</v>
      </c>
    </row>
    <row r="7841" spans="1:4">
      <c r="A7841">
        <v>7839</v>
      </c>
      <c r="B7841">
        <v>21.476712328767125</v>
      </c>
      <c r="C7841" s="91">
        <v>2.6881368947146531E-2</v>
      </c>
      <c r="D7841">
        <v>0.56139898227986451</v>
      </c>
    </row>
    <row r="7842" spans="1:4">
      <c r="A7842">
        <v>7840</v>
      </c>
      <c r="B7842">
        <v>21.479452054794521</v>
      </c>
      <c r="C7842" s="91">
        <v>2.6880785256183762E-2</v>
      </c>
      <c r="D7842">
        <v>0.56136467611048346</v>
      </c>
    </row>
    <row r="7843" spans="1:4">
      <c r="A7843">
        <v>7841</v>
      </c>
      <c r="B7843">
        <v>21.482191780821918</v>
      </c>
      <c r="C7843" s="91">
        <v>2.6880201565220994E-2</v>
      </c>
      <c r="D7843">
        <v>0.56133037383280282</v>
      </c>
    </row>
    <row r="7844" spans="1:4">
      <c r="A7844">
        <v>7842</v>
      </c>
      <c r="B7844">
        <v>21.484931506849314</v>
      </c>
      <c r="C7844" s="91">
        <v>2.6879617874258226E-2</v>
      </c>
      <c r="D7844">
        <v>0.56129607544636517</v>
      </c>
    </row>
    <row r="7845" spans="1:4">
      <c r="A7845">
        <v>7843</v>
      </c>
      <c r="B7845">
        <v>21.487671232876714</v>
      </c>
      <c r="C7845" s="91">
        <v>2.6879034183295458E-2</v>
      </c>
      <c r="D7845">
        <v>0.56126178095071344</v>
      </c>
    </row>
    <row r="7846" spans="1:4">
      <c r="A7846">
        <v>7844</v>
      </c>
      <c r="B7846">
        <v>21.490410958904111</v>
      </c>
      <c r="C7846" s="91">
        <v>2.687845049233269E-2</v>
      </c>
      <c r="D7846">
        <v>0.56122749034539055</v>
      </c>
    </row>
    <row r="7847" spans="1:4">
      <c r="A7847">
        <v>7845</v>
      </c>
      <c r="B7847">
        <v>21.493150684931507</v>
      </c>
      <c r="C7847" s="91">
        <v>2.6877866801369922E-2</v>
      </c>
      <c r="D7847">
        <v>0.56119320362993963</v>
      </c>
    </row>
    <row r="7848" spans="1:4">
      <c r="A7848">
        <v>7846</v>
      </c>
      <c r="B7848">
        <v>21.495890410958904</v>
      </c>
      <c r="C7848" s="91">
        <v>2.6877283110407154E-2</v>
      </c>
      <c r="D7848">
        <v>0.5611589208039035</v>
      </c>
    </row>
    <row r="7849" spans="1:4">
      <c r="A7849">
        <v>7847</v>
      </c>
      <c r="B7849">
        <v>21.4986301369863</v>
      </c>
      <c r="C7849" s="91">
        <v>2.6876699419444386E-2</v>
      </c>
      <c r="D7849">
        <v>0.56112464186682542</v>
      </c>
    </row>
    <row r="7850" spans="1:4">
      <c r="A7850">
        <v>7848</v>
      </c>
      <c r="B7850">
        <v>21.5013698630137</v>
      </c>
      <c r="C7850" s="91">
        <v>2.6876115728481618E-2</v>
      </c>
      <c r="D7850">
        <v>0.56109036681824842</v>
      </c>
    </row>
    <row r="7851" spans="1:4">
      <c r="A7851">
        <v>7849</v>
      </c>
      <c r="B7851">
        <v>21.504109589041096</v>
      </c>
      <c r="C7851" s="91">
        <v>2.687553203751885E-2</v>
      </c>
      <c r="D7851">
        <v>0.56105609565771597</v>
      </c>
    </row>
    <row r="7852" spans="1:4">
      <c r="A7852">
        <v>7850</v>
      </c>
      <c r="B7852">
        <v>21.506849315068493</v>
      </c>
      <c r="C7852" s="91">
        <v>2.6874948346556082E-2</v>
      </c>
      <c r="D7852">
        <v>0.5610218283847711</v>
      </c>
    </row>
    <row r="7853" spans="1:4">
      <c r="A7853">
        <v>7851</v>
      </c>
      <c r="B7853">
        <v>21.509589041095889</v>
      </c>
      <c r="C7853" s="91">
        <v>2.6874364655593314E-2</v>
      </c>
      <c r="D7853">
        <v>0.56098756499895741</v>
      </c>
    </row>
    <row r="7854" spans="1:4">
      <c r="A7854">
        <v>7852</v>
      </c>
      <c r="B7854">
        <v>21.512328767123286</v>
      </c>
      <c r="C7854" s="91">
        <v>2.6873780964630545E-2</v>
      </c>
      <c r="D7854">
        <v>0.56095330549981826</v>
      </c>
    </row>
    <row r="7855" spans="1:4">
      <c r="A7855">
        <v>7853</v>
      </c>
      <c r="B7855">
        <v>21.515068493150686</v>
      </c>
      <c r="C7855" s="91">
        <v>2.6873197273667777E-2</v>
      </c>
      <c r="D7855">
        <v>0.56091904988689711</v>
      </c>
    </row>
    <row r="7856" spans="1:4">
      <c r="A7856">
        <v>7854</v>
      </c>
      <c r="B7856">
        <v>21.517808219178082</v>
      </c>
      <c r="C7856" s="91">
        <v>2.6872613582705009E-2</v>
      </c>
      <c r="D7856">
        <v>0.56088479815973757</v>
      </c>
    </row>
    <row r="7857" spans="1:4">
      <c r="A7857">
        <v>7855</v>
      </c>
      <c r="B7857">
        <v>21.520547945205479</v>
      </c>
      <c r="C7857" s="91">
        <v>2.6872029891742241E-2</v>
      </c>
      <c r="D7857">
        <v>0.56085055031788322</v>
      </c>
    </row>
    <row r="7858" spans="1:4">
      <c r="A7858">
        <v>7856</v>
      </c>
      <c r="B7858">
        <v>21.523287671232875</v>
      </c>
      <c r="C7858" s="91">
        <v>2.6871446200779473E-2</v>
      </c>
      <c r="D7858">
        <v>0.56081630636087798</v>
      </c>
    </row>
    <row r="7859" spans="1:4">
      <c r="A7859">
        <v>7857</v>
      </c>
      <c r="B7859">
        <v>21.526027397260275</v>
      </c>
      <c r="C7859" s="91">
        <v>2.6870862509816705E-2</v>
      </c>
      <c r="D7859">
        <v>0.56078206628826521</v>
      </c>
    </row>
    <row r="7860" spans="1:4">
      <c r="A7860">
        <v>7858</v>
      </c>
      <c r="B7860">
        <v>21.528767123287672</v>
      </c>
      <c r="C7860" s="91">
        <v>2.6870278818853937E-2</v>
      </c>
      <c r="D7860">
        <v>0.56074783009958906</v>
      </c>
    </row>
    <row r="7861" spans="1:4">
      <c r="A7861">
        <v>7859</v>
      </c>
      <c r="B7861">
        <v>21.531506849315068</v>
      </c>
      <c r="C7861" s="91">
        <v>2.6869695127891169E-2</v>
      </c>
      <c r="D7861">
        <v>0.56071359779439334</v>
      </c>
    </row>
    <row r="7862" spans="1:4">
      <c r="A7862">
        <v>7860</v>
      </c>
      <c r="B7862">
        <v>21.534246575342465</v>
      </c>
      <c r="C7862" s="91">
        <v>2.6869111436928404E-2</v>
      </c>
      <c r="D7862">
        <v>0.56067936937222196</v>
      </c>
    </row>
    <row r="7863" spans="1:4">
      <c r="A7863">
        <v>7861</v>
      </c>
      <c r="B7863">
        <v>21.536986301369861</v>
      </c>
      <c r="C7863" s="91">
        <v>2.6868527745965636E-2</v>
      </c>
      <c r="D7863">
        <v>0.56064514483261907</v>
      </c>
    </row>
    <row r="7864" spans="1:4">
      <c r="A7864">
        <v>7862</v>
      </c>
      <c r="B7864">
        <v>21.539726027397261</v>
      </c>
      <c r="C7864" s="91">
        <v>2.6867944055002868E-2</v>
      </c>
      <c r="D7864">
        <v>0.56061092417512848</v>
      </c>
    </row>
    <row r="7865" spans="1:4">
      <c r="A7865">
        <v>7863</v>
      </c>
      <c r="B7865">
        <v>21.542465753424658</v>
      </c>
      <c r="C7865" s="91">
        <v>2.68673603640401E-2</v>
      </c>
      <c r="D7865">
        <v>0.56057670739929477</v>
      </c>
    </row>
    <row r="7866" spans="1:4">
      <c r="A7866">
        <v>7864</v>
      </c>
      <c r="B7866">
        <v>21.545205479452054</v>
      </c>
      <c r="C7866" s="91">
        <v>2.6866776673077332E-2</v>
      </c>
      <c r="D7866">
        <v>0.56054249450466187</v>
      </c>
    </row>
    <row r="7867" spans="1:4">
      <c r="A7867">
        <v>7865</v>
      </c>
      <c r="B7867">
        <v>21.547945205479451</v>
      </c>
      <c r="C7867" s="91">
        <v>2.6866192982114564E-2</v>
      </c>
      <c r="D7867">
        <v>0.56050828549077403</v>
      </c>
    </row>
    <row r="7868" spans="1:4">
      <c r="A7868">
        <v>7866</v>
      </c>
      <c r="B7868">
        <v>21.550684931506851</v>
      </c>
      <c r="C7868" s="91">
        <v>2.6865609291151796E-2</v>
      </c>
      <c r="D7868">
        <v>0.56047408035717572</v>
      </c>
    </row>
    <row r="7869" spans="1:4">
      <c r="A7869">
        <v>7867</v>
      </c>
      <c r="B7869">
        <v>21.553424657534247</v>
      </c>
      <c r="C7869" s="91">
        <v>2.6865025600189028E-2</v>
      </c>
      <c r="D7869">
        <v>0.56043987910341131</v>
      </c>
    </row>
    <row r="7870" spans="1:4">
      <c r="A7870">
        <v>7868</v>
      </c>
      <c r="B7870">
        <v>21.556164383561644</v>
      </c>
      <c r="C7870" s="91">
        <v>2.686444190922626E-2</v>
      </c>
      <c r="D7870">
        <v>0.56040568172902538</v>
      </c>
    </row>
    <row r="7871" spans="1:4">
      <c r="A7871">
        <v>7869</v>
      </c>
      <c r="B7871">
        <v>21.55890410958904</v>
      </c>
      <c r="C7871" s="91">
        <v>2.6863858218263491E-2</v>
      </c>
      <c r="D7871">
        <v>0.56037148823356231</v>
      </c>
    </row>
    <row r="7872" spans="1:4">
      <c r="A7872">
        <v>7870</v>
      </c>
      <c r="B7872">
        <v>21.561643835616437</v>
      </c>
      <c r="C7872" s="91">
        <v>2.6863274527300723E-2</v>
      </c>
      <c r="D7872">
        <v>0.56033729861656678</v>
      </c>
    </row>
    <row r="7873" spans="1:4">
      <c r="A7873">
        <v>7871</v>
      </c>
      <c r="B7873">
        <v>21.564383561643837</v>
      </c>
      <c r="C7873" s="91">
        <v>2.6862690836337955E-2</v>
      </c>
      <c r="D7873">
        <v>0.5603031128775835</v>
      </c>
    </row>
    <row r="7874" spans="1:4">
      <c r="A7874">
        <v>7872</v>
      </c>
      <c r="B7874">
        <v>21.567123287671233</v>
      </c>
      <c r="C7874" s="91">
        <v>2.6862107145375187E-2</v>
      </c>
      <c r="D7874">
        <v>0.56026893101615716</v>
      </c>
    </row>
    <row r="7875" spans="1:4">
      <c r="A7875">
        <v>7873</v>
      </c>
      <c r="B7875">
        <v>21.56986301369863</v>
      </c>
      <c r="C7875" s="91">
        <v>2.6861523454412419E-2</v>
      </c>
      <c r="D7875">
        <v>0.56023475303183257</v>
      </c>
    </row>
    <row r="7876" spans="1:4">
      <c r="A7876">
        <v>7874</v>
      </c>
      <c r="B7876">
        <v>21.572602739726026</v>
      </c>
      <c r="C7876" s="91">
        <v>2.6860939763449651E-2</v>
      </c>
      <c r="D7876">
        <v>0.56020057892415465</v>
      </c>
    </row>
    <row r="7877" spans="1:4">
      <c r="A7877">
        <v>7875</v>
      </c>
      <c r="B7877">
        <v>21.575342465753426</v>
      </c>
      <c r="C7877" s="91">
        <v>2.6860356072486883E-2</v>
      </c>
      <c r="D7877">
        <v>0.56016640869266821</v>
      </c>
    </row>
    <row r="7878" spans="1:4">
      <c r="A7878">
        <v>7876</v>
      </c>
      <c r="B7878">
        <v>21.578082191780823</v>
      </c>
      <c r="C7878" s="91">
        <v>2.6859772381524115E-2</v>
      </c>
      <c r="D7878">
        <v>0.56013224233691838</v>
      </c>
    </row>
    <row r="7879" spans="1:4">
      <c r="A7879">
        <v>7877</v>
      </c>
      <c r="B7879">
        <v>21.580821917808219</v>
      </c>
      <c r="C7879" s="91">
        <v>2.6859188690561347E-2</v>
      </c>
      <c r="D7879">
        <v>0.56009807985645021</v>
      </c>
    </row>
    <row r="7880" spans="1:4">
      <c r="A7880">
        <v>7878</v>
      </c>
      <c r="B7880">
        <v>21.583561643835615</v>
      </c>
      <c r="C7880" s="91">
        <v>2.6858604999598579E-2</v>
      </c>
      <c r="D7880">
        <v>0.56006392125080873</v>
      </c>
    </row>
    <row r="7881" spans="1:4">
      <c r="A7881">
        <v>7879</v>
      </c>
      <c r="B7881">
        <v>21.586301369863012</v>
      </c>
      <c r="C7881" s="91">
        <v>2.6858021308635811E-2</v>
      </c>
      <c r="D7881">
        <v>0.56002976651953928</v>
      </c>
    </row>
    <row r="7882" spans="1:4">
      <c r="A7882">
        <v>7880</v>
      </c>
      <c r="B7882">
        <v>21.589041095890412</v>
      </c>
      <c r="C7882" s="91">
        <v>2.6857437617673043E-2</v>
      </c>
      <c r="D7882">
        <v>0.55999561566218692</v>
      </c>
    </row>
    <row r="7883" spans="1:4">
      <c r="A7883">
        <v>7881</v>
      </c>
      <c r="B7883">
        <v>21.591780821917808</v>
      </c>
      <c r="C7883" s="91">
        <v>2.6856853926710274E-2</v>
      </c>
      <c r="D7883">
        <v>0.55996146867829721</v>
      </c>
    </row>
    <row r="7884" spans="1:4">
      <c r="A7884">
        <v>7882</v>
      </c>
      <c r="B7884">
        <v>21.594520547945205</v>
      </c>
      <c r="C7884" s="91">
        <v>2.685627023574751E-2</v>
      </c>
      <c r="D7884">
        <v>0.55992732556741542</v>
      </c>
    </row>
    <row r="7885" spans="1:4">
      <c r="A7885">
        <v>7883</v>
      </c>
      <c r="B7885">
        <v>21.597260273972601</v>
      </c>
      <c r="C7885" s="91">
        <v>2.6855686544784742E-2</v>
      </c>
      <c r="D7885">
        <v>0.55989318632908691</v>
      </c>
    </row>
    <row r="7886" spans="1:4">
      <c r="A7886">
        <v>7884</v>
      </c>
      <c r="B7886">
        <v>21.6</v>
      </c>
      <c r="C7886" s="91">
        <v>2.6855102853821974E-2</v>
      </c>
      <c r="D7886">
        <v>0.55985905096285737</v>
      </c>
    </row>
    <row r="7887" spans="1:4">
      <c r="A7887">
        <v>7885</v>
      </c>
      <c r="B7887">
        <v>21.602739726027398</v>
      </c>
      <c r="C7887" s="91">
        <v>2.6854519162859206E-2</v>
      </c>
      <c r="D7887">
        <v>0.55982491946827229</v>
      </c>
    </row>
    <row r="7888" spans="1:4">
      <c r="A7888">
        <v>7886</v>
      </c>
      <c r="B7888">
        <v>21.605479452054794</v>
      </c>
      <c r="C7888" s="91">
        <v>2.6853935471896438E-2</v>
      </c>
      <c r="D7888">
        <v>0.55979079184487734</v>
      </c>
    </row>
    <row r="7889" spans="1:4">
      <c r="A7889">
        <v>7887</v>
      </c>
      <c r="B7889">
        <v>21.608219178082191</v>
      </c>
      <c r="C7889" s="91">
        <v>2.6853351780933669E-2</v>
      </c>
      <c r="D7889">
        <v>0.55975666809221825</v>
      </c>
    </row>
    <row r="7890" spans="1:4">
      <c r="A7890">
        <v>7888</v>
      </c>
      <c r="B7890">
        <v>21.610958904109587</v>
      </c>
      <c r="C7890" s="91">
        <v>2.6852768089970901E-2</v>
      </c>
      <c r="D7890">
        <v>0.5597225482098408</v>
      </c>
    </row>
    <row r="7891" spans="1:4">
      <c r="A7891">
        <v>7889</v>
      </c>
      <c r="B7891">
        <v>21.613698630136987</v>
      </c>
      <c r="C7891" s="91">
        <v>2.6852184399008133E-2</v>
      </c>
      <c r="D7891">
        <v>0.5596884321972907</v>
      </c>
    </row>
    <row r="7892" spans="1:4">
      <c r="A7892">
        <v>7890</v>
      </c>
      <c r="B7892">
        <v>21.616438356164384</v>
      </c>
      <c r="C7892" s="91">
        <v>2.6851600708045365E-2</v>
      </c>
      <c r="D7892">
        <v>0.55965432005411409</v>
      </c>
    </row>
    <row r="7893" spans="1:4">
      <c r="A7893">
        <v>7891</v>
      </c>
      <c r="B7893">
        <v>21.61917808219178</v>
      </c>
      <c r="C7893" s="91">
        <v>2.6851017017082597E-2</v>
      </c>
      <c r="D7893">
        <v>0.55962021177985677</v>
      </c>
    </row>
    <row r="7894" spans="1:4">
      <c r="A7894">
        <v>7892</v>
      </c>
      <c r="B7894">
        <v>21.621917808219177</v>
      </c>
      <c r="C7894" s="91">
        <v>2.6850433326119829E-2</v>
      </c>
      <c r="D7894">
        <v>0.55958610737406478</v>
      </c>
    </row>
    <row r="7895" spans="1:4">
      <c r="A7895">
        <v>7893</v>
      </c>
      <c r="B7895">
        <v>21.624657534246577</v>
      </c>
      <c r="C7895" s="91">
        <v>2.6849849635157061E-2</v>
      </c>
      <c r="D7895">
        <v>0.55955200683628425</v>
      </c>
    </row>
    <row r="7896" spans="1:4">
      <c r="A7896">
        <v>7894</v>
      </c>
      <c r="B7896">
        <v>21.627397260273973</v>
      </c>
      <c r="C7896" s="91">
        <v>2.6849265944194293E-2</v>
      </c>
      <c r="D7896">
        <v>0.55951791016606145</v>
      </c>
    </row>
    <row r="7897" spans="1:4">
      <c r="A7897">
        <v>7895</v>
      </c>
      <c r="B7897">
        <v>21.63013698630137</v>
      </c>
      <c r="C7897" s="91">
        <v>2.6848682253231525E-2</v>
      </c>
      <c r="D7897">
        <v>0.5594838173629425</v>
      </c>
    </row>
    <row r="7898" spans="1:4">
      <c r="A7898">
        <v>7896</v>
      </c>
      <c r="B7898">
        <v>21.632876712328766</v>
      </c>
      <c r="C7898" s="91">
        <v>2.6848098562268757E-2</v>
      </c>
      <c r="D7898">
        <v>0.55944972842647378</v>
      </c>
    </row>
    <row r="7899" spans="1:4">
      <c r="A7899">
        <v>7897</v>
      </c>
      <c r="B7899">
        <v>21.635616438356163</v>
      </c>
      <c r="C7899" s="91">
        <v>2.6847514871305989E-2</v>
      </c>
      <c r="D7899">
        <v>0.55941564335620153</v>
      </c>
    </row>
    <row r="7900" spans="1:4">
      <c r="A7900">
        <v>7898</v>
      </c>
      <c r="B7900">
        <v>21.638356164383563</v>
      </c>
      <c r="C7900" s="91">
        <v>2.684693118034322E-2</v>
      </c>
      <c r="D7900">
        <v>0.55938156215167223</v>
      </c>
    </row>
    <row r="7901" spans="1:4">
      <c r="A7901">
        <v>7899</v>
      </c>
      <c r="B7901">
        <v>21.641095890410959</v>
      </c>
      <c r="C7901" s="91">
        <v>2.6846347489380452E-2</v>
      </c>
      <c r="D7901">
        <v>0.55934748481243235</v>
      </c>
    </row>
    <row r="7902" spans="1:4">
      <c r="A7902">
        <v>7900</v>
      </c>
      <c r="B7902">
        <v>21.643835616438356</v>
      </c>
      <c r="C7902" s="91">
        <v>2.6845763798417684E-2</v>
      </c>
      <c r="D7902">
        <v>0.55931341133802848</v>
      </c>
    </row>
    <row r="7903" spans="1:4">
      <c r="A7903">
        <v>7901</v>
      </c>
      <c r="B7903">
        <v>21.646575342465752</v>
      </c>
      <c r="C7903" s="91">
        <v>2.6845180107454916E-2</v>
      </c>
      <c r="D7903">
        <v>0.55927934172800731</v>
      </c>
    </row>
    <row r="7904" spans="1:4">
      <c r="A7904">
        <v>7902</v>
      </c>
      <c r="B7904">
        <v>21.649315068493152</v>
      </c>
      <c r="C7904" s="91">
        <v>2.6844596416492148E-2</v>
      </c>
      <c r="D7904">
        <v>0.55924527598191531</v>
      </c>
    </row>
    <row r="7905" spans="1:4">
      <c r="A7905">
        <v>7903</v>
      </c>
      <c r="B7905">
        <v>21.652054794520549</v>
      </c>
      <c r="C7905" s="91">
        <v>2.684401272552938E-2</v>
      </c>
      <c r="D7905">
        <v>0.55921121409929941</v>
      </c>
    </row>
    <row r="7906" spans="1:4">
      <c r="A7906">
        <v>7904</v>
      </c>
      <c r="B7906">
        <v>21.654794520547945</v>
      </c>
      <c r="C7906" s="91">
        <v>2.6843429034566615E-2</v>
      </c>
      <c r="D7906">
        <v>0.55917715607970642</v>
      </c>
    </row>
    <row r="7907" spans="1:4">
      <c r="A7907">
        <v>7905</v>
      </c>
      <c r="B7907">
        <v>21.657534246575342</v>
      </c>
      <c r="C7907" s="91">
        <v>2.6842845343603847E-2</v>
      </c>
      <c r="D7907">
        <v>0.55914310192268324</v>
      </c>
    </row>
    <row r="7908" spans="1:4">
      <c r="A7908">
        <v>7906</v>
      </c>
      <c r="B7908">
        <v>21.660273972602738</v>
      </c>
      <c r="C7908" s="91">
        <v>2.6842261652641079E-2</v>
      </c>
      <c r="D7908">
        <v>0.55910905162777669</v>
      </c>
    </row>
    <row r="7909" spans="1:4">
      <c r="A7909">
        <v>7907</v>
      </c>
      <c r="B7909">
        <v>21.663013698630138</v>
      </c>
      <c r="C7909" s="91">
        <v>2.6841677961678311E-2</v>
      </c>
      <c r="D7909">
        <v>0.55907500519453368</v>
      </c>
    </row>
    <row r="7910" spans="1:4">
      <c r="A7910">
        <v>7908</v>
      </c>
      <c r="B7910">
        <v>21.665753424657535</v>
      </c>
      <c r="C7910" s="91">
        <v>2.6841094270715543E-2</v>
      </c>
      <c r="D7910">
        <v>0.55904096262250158</v>
      </c>
    </row>
    <row r="7911" spans="1:4">
      <c r="A7911">
        <v>7909</v>
      </c>
      <c r="B7911">
        <v>21.668493150684931</v>
      </c>
      <c r="C7911" s="91">
        <v>2.6840510579752775E-2</v>
      </c>
      <c r="D7911">
        <v>0.55900692391122742</v>
      </c>
    </row>
    <row r="7912" spans="1:4">
      <c r="A7912">
        <v>7910</v>
      </c>
      <c r="B7912">
        <v>21.671232876712327</v>
      </c>
      <c r="C7912" s="91">
        <v>2.6839926888790007E-2</v>
      </c>
      <c r="D7912">
        <v>0.55897288906025844</v>
      </c>
    </row>
    <row r="7913" spans="1:4">
      <c r="A7913">
        <v>7911</v>
      </c>
      <c r="B7913">
        <v>21.673972602739727</v>
      </c>
      <c r="C7913" s="91">
        <v>2.6839343197827239E-2</v>
      </c>
      <c r="D7913">
        <v>0.55893885806914156</v>
      </c>
    </row>
    <row r="7914" spans="1:4">
      <c r="A7914">
        <v>7912</v>
      </c>
      <c r="B7914">
        <v>21.676712328767124</v>
      </c>
      <c r="C7914" s="91">
        <v>2.6838759506864471E-2</v>
      </c>
      <c r="D7914">
        <v>0.5589048309374246</v>
      </c>
    </row>
    <row r="7915" spans="1:4">
      <c r="A7915">
        <v>7913</v>
      </c>
      <c r="B7915">
        <v>21.67945205479452</v>
      </c>
      <c r="C7915" s="91">
        <v>2.6838175815901703E-2</v>
      </c>
      <c r="D7915">
        <v>0.55887080766465469</v>
      </c>
    </row>
    <row r="7916" spans="1:4">
      <c r="A7916">
        <v>7914</v>
      </c>
      <c r="B7916">
        <v>21.682191780821917</v>
      </c>
      <c r="C7916" s="91">
        <v>2.6837592124938935E-2</v>
      </c>
      <c r="D7916">
        <v>0.55883678825037941</v>
      </c>
    </row>
    <row r="7917" spans="1:4">
      <c r="A7917">
        <v>7915</v>
      </c>
      <c r="B7917">
        <v>21.684931506849313</v>
      </c>
      <c r="C7917" s="91">
        <v>2.6837008433976167E-2</v>
      </c>
      <c r="D7917">
        <v>0.55880277269414613</v>
      </c>
    </row>
    <row r="7918" spans="1:4">
      <c r="A7918">
        <v>7916</v>
      </c>
      <c r="B7918">
        <v>21.687671232876713</v>
      </c>
      <c r="C7918" s="91">
        <v>2.6836424743013398E-2</v>
      </c>
      <c r="D7918">
        <v>0.55876876099550254</v>
      </c>
    </row>
    <row r="7919" spans="1:4">
      <c r="A7919">
        <v>7917</v>
      </c>
      <c r="B7919">
        <v>21.69041095890411</v>
      </c>
      <c r="C7919" s="91">
        <v>2.683584105205063E-2</v>
      </c>
      <c r="D7919">
        <v>0.55873475315399623</v>
      </c>
    </row>
    <row r="7920" spans="1:4">
      <c r="A7920">
        <v>7918</v>
      </c>
      <c r="B7920">
        <v>21.693150684931506</v>
      </c>
      <c r="C7920" s="91">
        <v>2.6835257361087862E-2</v>
      </c>
      <c r="D7920">
        <v>0.55870074916917511</v>
      </c>
    </row>
    <row r="7921" spans="1:4">
      <c r="A7921">
        <v>7919</v>
      </c>
      <c r="B7921">
        <v>21.695890410958903</v>
      </c>
      <c r="C7921" s="91">
        <v>2.6834673670125094E-2</v>
      </c>
      <c r="D7921">
        <v>0.55866674904058666</v>
      </c>
    </row>
    <row r="7922" spans="1:4">
      <c r="A7922">
        <v>7920</v>
      </c>
      <c r="B7922">
        <v>21.698630136986303</v>
      </c>
      <c r="C7922" s="91">
        <v>2.6834089979162326E-2</v>
      </c>
      <c r="D7922">
        <v>0.55863275276777891</v>
      </c>
    </row>
    <row r="7923" spans="1:4">
      <c r="A7923">
        <v>7921</v>
      </c>
      <c r="B7923">
        <v>21.701369863013699</v>
      </c>
      <c r="C7923" s="91">
        <v>2.6833506288199558E-2</v>
      </c>
      <c r="D7923">
        <v>0.55859876035029987</v>
      </c>
    </row>
    <row r="7924" spans="1:4">
      <c r="A7924">
        <v>7922</v>
      </c>
      <c r="B7924">
        <v>21.704109589041096</v>
      </c>
      <c r="C7924" s="91">
        <v>2.683292259723679E-2</v>
      </c>
      <c r="D7924">
        <v>0.55856477178769726</v>
      </c>
    </row>
    <row r="7925" spans="1:4">
      <c r="A7925">
        <v>7923</v>
      </c>
      <c r="B7925">
        <v>21.706849315068492</v>
      </c>
      <c r="C7925" s="91">
        <v>2.6832338906274022E-2</v>
      </c>
      <c r="D7925">
        <v>0.55853078707951931</v>
      </c>
    </row>
    <row r="7926" spans="1:4">
      <c r="A7926">
        <v>7924</v>
      </c>
      <c r="B7926">
        <v>21.709589041095889</v>
      </c>
      <c r="C7926" s="91">
        <v>2.6831755215311254E-2</v>
      </c>
      <c r="D7926">
        <v>0.55849680622531406</v>
      </c>
    </row>
    <row r="7927" spans="1:4">
      <c r="A7927">
        <v>7925</v>
      </c>
      <c r="B7927">
        <v>21.712328767123289</v>
      </c>
      <c r="C7927" s="91">
        <v>2.6831171524348489E-2</v>
      </c>
      <c r="D7927">
        <v>0.55846282922462964</v>
      </c>
    </row>
    <row r="7928" spans="1:4">
      <c r="A7928">
        <v>7926</v>
      </c>
      <c r="B7928">
        <v>21.715068493150685</v>
      </c>
      <c r="C7928" s="91">
        <v>2.6830587833385721E-2</v>
      </c>
      <c r="D7928">
        <v>0.55842885607701442</v>
      </c>
    </row>
    <row r="7929" spans="1:4">
      <c r="A7929">
        <v>7927</v>
      </c>
      <c r="B7929">
        <v>21.717808219178082</v>
      </c>
      <c r="C7929" s="91">
        <v>2.6830004142422953E-2</v>
      </c>
      <c r="D7929">
        <v>0.55839488678201654</v>
      </c>
    </row>
    <row r="7930" spans="1:4">
      <c r="A7930">
        <v>7928</v>
      </c>
      <c r="B7930">
        <v>21.720547945205478</v>
      </c>
      <c r="C7930" s="91">
        <v>2.6829420451460185E-2</v>
      </c>
      <c r="D7930">
        <v>0.55836092133918447</v>
      </c>
    </row>
    <row r="7931" spans="1:4">
      <c r="A7931">
        <v>7929</v>
      </c>
      <c r="B7931">
        <v>21.723287671232878</v>
      </c>
      <c r="C7931" s="91">
        <v>2.6828836760497417E-2</v>
      </c>
      <c r="D7931">
        <v>0.55832695974806656</v>
      </c>
    </row>
    <row r="7932" spans="1:4">
      <c r="A7932">
        <v>7930</v>
      </c>
      <c r="B7932">
        <v>21.726027397260275</v>
      </c>
      <c r="C7932" s="91">
        <v>2.6828253069534649E-2</v>
      </c>
      <c r="D7932">
        <v>0.55829300200821141</v>
      </c>
    </row>
    <row r="7933" spans="1:4">
      <c r="A7933">
        <v>7931</v>
      </c>
      <c r="B7933">
        <v>21.728767123287671</v>
      </c>
      <c r="C7933" s="91">
        <v>2.6827669378571881E-2</v>
      </c>
      <c r="D7933">
        <v>0.5582590481191676</v>
      </c>
    </row>
    <row r="7934" spans="1:4">
      <c r="A7934">
        <v>7932</v>
      </c>
      <c r="B7934">
        <v>21.731506849315068</v>
      </c>
      <c r="C7934" s="91">
        <v>2.6827085687609113E-2</v>
      </c>
      <c r="D7934">
        <v>0.55822509808048348</v>
      </c>
    </row>
    <row r="7935" spans="1:4">
      <c r="A7935">
        <v>7933</v>
      </c>
      <c r="B7935">
        <v>21.734246575342464</v>
      </c>
      <c r="C7935" s="91">
        <v>2.6826501996646344E-2</v>
      </c>
      <c r="D7935">
        <v>0.55819115189170798</v>
      </c>
    </row>
    <row r="7936" spans="1:4">
      <c r="A7936">
        <v>7934</v>
      </c>
      <c r="B7936">
        <v>21.736986301369864</v>
      </c>
      <c r="C7936" s="91">
        <v>2.6825918305683576E-2</v>
      </c>
      <c r="D7936">
        <v>0.55815720955238979</v>
      </c>
    </row>
    <row r="7937" spans="1:4">
      <c r="A7937">
        <v>7935</v>
      </c>
      <c r="B7937">
        <v>21.739726027397261</v>
      </c>
      <c r="C7937" s="91">
        <v>2.6825334614720808E-2</v>
      </c>
      <c r="D7937">
        <v>0.55812327106207771</v>
      </c>
    </row>
    <row r="7938" spans="1:4">
      <c r="A7938">
        <v>7936</v>
      </c>
      <c r="B7938">
        <v>21.742465753424657</v>
      </c>
      <c r="C7938" s="91">
        <v>2.682475092375804E-2</v>
      </c>
      <c r="D7938">
        <v>0.55808933642032066</v>
      </c>
    </row>
    <row r="7939" spans="1:4">
      <c r="A7939">
        <v>7937</v>
      </c>
      <c r="B7939">
        <v>21.745205479452054</v>
      </c>
      <c r="C7939" s="91">
        <v>2.6824167232795272E-2</v>
      </c>
      <c r="D7939">
        <v>0.55805540562666744</v>
      </c>
    </row>
    <row r="7940" spans="1:4">
      <c r="A7940">
        <v>7938</v>
      </c>
      <c r="B7940">
        <v>21.747945205479454</v>
      </c>
      <c r="C7940" s="91">
        <v>2.6823583541832504E-2</v>
      </c>
      <c r="D7940">
        <v>0.55802147868066732</v>
      </c>
    </row>
    <row r="7941" spans="1:4">
      <c r="A7941">
        <v>7939</v>
      </c>
      <c r="B7941">
        <v>21.75068493150685</v>
      </c>
      <c r="C7941" s="91">
        <v>2.6822999850869736E-2</v>
      </c>
      <c r="D7941">
        <v>0.55798755558186908</v>
      </c>
    </row>
    <row r="7942" spans="1:4">
      <c r="A7942">
        <v>7940</v>
      </c>
      <c r="B7942">
        <v>21.753424657534246</v>
      </c>
      <c r="C7942" s="91">
        <v>2.6822416159906968E-2</v>
      </c>
      <c r="D7942">
        <v>0.55795363632982209</v>
      </c>
    </row>
    <row r="7943" spans="1:4">
      <c r="A7943">
        <v>7941</v>
      </c>
      <c r="B7943">
        <v>21.756164383561643</v>
      </c>
      <c r="C7943" s="91">
        <v>2.68218324689442E-2</v>
      </c>
      <c r="D7943">
        <v>0.55791972092407538</v>
      </c>
    </row>
    <row r="7944" spans="1:4">
      <c r="A7944">
        <v>7942</v>
      </c>
      <c r="B7944">
        <v>21.758904109589039</v>
      </c>
      <c r="C7944" s="91">
        <v>2.6821248777981432E-2</v>
      </c>
      <c r="D7944">
        <v>0.55788580936417831</v>
      </c>
    </row>
    <row r="7945" spans="1:4">
      <c r="A7945">
        <v>7943</v>
      </c>
      <c r="B7945">
        <v>21.761643835616439</v>
      </c>
      <c r="C7945" s="91">
        <v>2.6820665087018664E-2</v>
      </c>
      <c r="D7945">
        <v>0.55785190164968024</v>
      </c>
    </row>
    <row r="7946" spans="1:4">
      <c r="A7946">
        <v>7944</v>
      </c>
      <c r="B7946">
        <v>21.764383561643836</v>
      </c>
      <c r="C7946" s="91">
        <v>2.6820081396055896E-2</v>
      </c>
      <c r="D7946">
        <v>0.55781799778013041</v>
      </c>
    </row>
    <row r="7947" spans="1:4">
      <c r="A7947">
        <v>7945</v>
      </c>
      <c r="B7947">
        <v>21.767123287671232</v>
      </c>
      <c r="C7947" s="91">
        <v>2.6819497705093127E-2</v>
      </c>
      <c r="D7947">
        <v>0.55778409775507853</v>
      </c>
    </row>
    <row r="7948" spans="1:4">
      <c r="A7948">
        <v>7946</v>
      </c>
      <c r="B7948">
        <v>21.769863013698629</v>
      </c>
      <c r="C7948" s="91">
        <v>2.6818914014130359E-2</v>
      </c>
      <c r="D7948">
        <v>0.55775020157407385</v>
      </c>
    </row>
    <row r="7949" spans="1:4">
      <c r="A7949">
        <v>7947</v>
      </c>
      <c r="B7949">
        <v>21.772602739726029</v>
      </c>
      <c r="C7949" s="91">
        <v>2.6818330323167595E-2</v>
      </c>
      <c r="D7949">
        <v>0.55771630923666604</v>
      </c>
    </row>
    <row r="7950" spans="1:4">
      <c r="A7950">
        <v>7948</v>
      </c>
      <c r="B7950">
        <v>21.775342465753425</v>
      </c>
      <c r="C7950" s="91">
        <v>2.6817746632204827E-2</v>
      </c>
      <c r="D7950">
        <v>0.55768242074240482</v>
      </c>
    </row>
    <row r="7951" spans="1:4">
      <c r="A7951">
        <v>7949</v>
      </c>
      <c r="B7951">
        <v>21.778082191780822</v>
      </c>
      <c r="C7951" s="91">
        <v>2.6817162941242059E-2</v>
      </c>
      <c r="D7951">
        <v>0.55764853609083986</v>
      </c>
    </row>
    <row r="7952" spans="1:4">
      <c r="A7952">
        <v>7950</v>
      </c>
      <c r="B7952">
        <v>21.780821917808218</v>
      </c>
      <c r="C7952" s="91">
        <v>2.681657925027929E-2</v>
      </c>
      <c r="D7952">
        <v>0.55761465528152099</v>
      </c>
    </row>
    <row r="7953" spans="1:4">
      <c r="A7953">
        <v>7951</v>
      </c>
      <c r="B7953">
        <v>21.783561643835615</v>
      </c>
      <c r="C7953" s="91">
        <v>2.6815995559316522E-2</v>
      </c>
      <c r="D7953">
        <v>0.55758077831399799</v>
      </c>
    </row>
    <row r="7954" spans="1:4">
      <c r="A7954">
        <v>7952</v>
      </c>
      <c r="B7954">
        <v>21.786301369863015</v>
      </c>
      <c r="C7954" s="91">
        <v>2.6815411868353754E-2</v>
      </c>
      <c r="D7954">
        <v>0.5575469051878208</v>
      </c>
    </row>
    <row r="7955" spans="1:4">
      <c r="A7955">
        <v>7953</v>
      </c>
      <c r="B7955">
        <v>21.789041095890411</v>
      </c>
      <c r="C7955" s="91">
        <v>2.6814828177390986E-2</v>
      </c>
      <c r="D7955">
        <v>0.55751303590253931</v>
      </c>
    </row>
    <row r="7956" spans="1:4">
      <c r="A7956">
        <v>7954</v>
      </c>
      <c r="B7956">
        <v>21.791780821917808</v>
      </c>
      <c r="C7956" s="91">
        <v>2.6814244486428218E-2</v>
      </c>
      <c r="D7956">
        <v>0.55747917045770368</v>
      </c>
    </row>
    <row r="7957" spans="1:4">
      <c r="A7957">
        <v>7955</v>
      </c>
      <c r="B7957">
        <v>21.794520547945204</v>
      </c>
      <c r="C7957" s="91">
        <v>2.681366079546545E-2</v>
      </c>
      <c r="D7957">
        <v>0.55744530885286392</v>
      </c>
    </row>
    <row r="7958" spans="1:4">
      <c r="A7958">
        <v>7956</v>
      </c>
      <c r="B7958">
        <v>21.797260273972604</v>
      </c>
      <c r="C7958" s="91">
        <v>2.6813077104502682E-2</v>
      </c>
      <c r="D7958">
        <v>0.55741145108757018</v>
      </c>
    </row>
    <row r="7959" spans="1:4">
      <c r="A7959">
        <v>7957</v>
      </c>
      <c r="B7959">
        <v>21.8</v>
      </c>
      <c r="C7959" s="91">
        <v>2.6812493413539914E-2</v>
      </c>
      <c r="D7959">
        <v>0.55737759716137281</v>
      </c>
    </row>
    <row r="7960" spans="1:4">
      <c r="A7960">
        <v>7958</v>
      </c>
      <c r="B7960">
        <v>21.802739726027397</v>
      </c>
      <c r="C7960" s="91">
        <v>2.6811909722577146E-2</v>
      </c>
      <c r="D7960">
        <v>0.55734374707382206</v>
      </c>
    </row>
    <row r="7961" spans="1:4">
      <c r="A7961">
        <v>7959</v>
      </c>
      <c r="B7961">
        <v>21.805479452054794</v>
      </c>
      <c r="C7961" s="91">
        <v>2.6811326031614378E-2</v>
      </c>
      <c r="D7961">
        <v>0.55730990082446819</v>
      </c>
    </row>
    <row r="7962" spans="1:4">
      <c r="A7962">
        <v>7960</v>
      </c>
      <c r="B7962">
        <v>21.80821917808219</v>
      </c>
      <c r="C7962" s="91">
        <v>2.681074234065161E-2</v>
      </c>
      <c r="D7962">
        <v>0.55727605841286165</v>
      </c>
    </row>
    <row r="7963" spans="1:4">
      <c r="A7963">
        <v>7961</v>
      </c>
      <c r="B7963">
        <v>21.81095890410959</v>
      </c>
      <c r="C7963" s="91">
        <v>2.6810158649688842E-2</v>
      </c>
      <c r="D7963">
        <v>0.55724221983855293</v>
      </c>
    </row>
    <row r="7964" spans="1:4">
      <c r="A7964">
        <v>7962</v>
      </c>
      <c r="B7964">
        <v>21.813698630136987</v>
      </c>
      <c r="C7964" s="91">
        <v>2.6809574958726073E-2</v>
      </c>
      <c r="D7964">
        <v>0.55720838510109261</v>
      </c>
    </row>
    <row r="7965" spans="1:4">
      <c r="A7965">
        <v>7963</v>
      </c>
      <c r="B7965">
        <v>21.816438356164383</v>
      </c>
      <c r="C7965" s="91">
        <v>2.6808991267763305E-2</v>
      </c>
      <c r="D7965">
        <v>0.55717455420003137</v>
      </c>
    </row>
    <row r="7966" spans="1:4">
      <c r="A7966">
        <v>7964</v>
      </c>
      <c r="B7966">
        <v>21.81917808219178</v>
      </c>
      <c r="C7966" s="91">
        <v>2.6808407576800537E-2</v>
      </c>
      <c r="D7966">
        <v>0.55714072713491969</v>
      </c>
    </row>
    <row r="7967" spans="1:4">
      <c r="A7967">
        <v>7965</v>
      </c>
      <c r="B7967">
        <v>21.82191780821918</v>
      </c>
      <c r="C7967" s="91">
        <v>2.6807823885837769E-2</v>
      </c>
      <c r="D7967">
        <v>0.55710690390530848</v>
      </c>
    </row>
    <row r="7968" spans="1:4">
      <c r="A7968">
        <v>7966</v>
      </c>
      <c r="B7968">
        <v>21.824657534246576</v>
      </c>
      <c r="C7968" s="91">
        <v>2.6807240194875001E-2</v>
      </c>
      <c r="D7968">
        <v>0.55707308451074855</v>
      </c>
    </row>
    <row r="7969" spans="1:4">
      <c r="A7969">
        <v>7967</v>
      </c>
      <c r="B7969">
        <v>21.827397260273973</v>
      </c>
      <c r="C7969" s="91">
        <v>2.6806656503912233E-2</v>
      </c>
      <c r="D7969">
        <v>0.5570392689507907</v>
      </c>
    </row>
    <row r="7970" spans="1:4">
      <c r="A7970">
        <v>7968</v>
      </c>
      <c r="B7970">
        <v>21.830136986301369</v>
      </c>
      <c r="C7970" s="91">
        <v>2.6806072812949465E-2</v>
      </c>
      <c r="D7970">
        <v>0.55700545722498584</v>
      </c>
    </row>
    <row r="7971" spans="1:4">
      <c r="A7971">
        <v>7969</v>
      </c>
      <c r="B7971">
        <v>21.832876712328765</v>
      </c>
      <c r="C7971" s="91">
        <v>2.68054891219867E-2</v>
      </c>
      <c r="D7971">
        <v>0.55697164933288501</v>
      </c>
    </row>
    <row r="7972" spans="1:4">
      <c r="A7972">
        <v>7970</v>
      </c>
      <c r="B7972">
        <v>21.835616438356166</v>
      </c>
      <c r="C7972" s="91">
        <v>2.6804905431023932E-2</v>
      </c>
      <c r="D7972">
        <v>0.55693784527403911</v>
      </c>
    </row>
    <row r="7973" spans="1:4">
      <c r="A7973">
        <v>7971</v>
      </c>
      <c r="B7973">
        <v>21.838356164383562</v>
      </c>
      <c r="C7973" s="91">
        <v>2.6804321740061164E-2</v>
      </c>
      <c r="D7973">
        <v>0.55690404504799962</v>
      </c>
    </row>
    <row r="7974" spans="1:4">
      <c r="A7974">
        <v>7972</v>
      </c>
      <c r="B7974">
        <v>21.841095890410958</v>
      </c>
      <c r="C7974" s="91">
        <v>2.6803738049098396E-2</v>
      </c>
      <c r="D7974">
        <v>0.55687024865431745</v>
      </c>
    </row>
    <row r="7975" spans="1:4">
      <c r="A7975">
        <v>7973</v>
      </c>
      <c r="B7975">
        <v>21.843835616438355</v>
      </c>
      <c r="C7975" s="91">
        <v>2.6803154358135628E-2</v>
      </c>
      <c r="D7975">
        <v>0.55683645609254395</v>
      </c>
    </row>
    <row r="7976" spans="1:4">
      <c r="A7976">
        <v>7974</v>
      </c>
      <c r="B7976">
        <v>21.846575342465755</v>
      </c>
      <c r="C7976" s="91">
        <v>2.680257066717286E-2</v>
      </c>
      <c r="D7976">
        <v>0.55680266736223039</v>
      </c>
    </row>
    <row r="7977" spans="1:4">
      <c r="A7977">
        <v>7975</v>
      </c>
      <c r="B7977">
        <v>21.849315068493151</v>
      </c>
      <c r="C7977" s="91">
        <v>2.6801986976210092E-2</v>
      </c>
      <c r="D7977">
        <v>0.55676888246292822</v>
      </c>
    </row>
    <row r="7978" spans="1:4">
      <c r="A7978">
        <v>7976</v>
      </c>
      <c r="B7978">
        <v>21.852054794520548</v>
      </c>
      <c r="C7978" s="91">
        <v>2.6801403285247324E-2</v>
      </c>
      <c r="D7978">
        <v>0.55673510139418891</v>
      </c>
    </row>
    <row r="7979" spans="1:4">
      <c r="A7979">
        <v>7977</v>
      </c>
      <c r="B7979">
        <v>21.854794520547944</v>
      </c>
      <c r="C7979" s="91">
        <v>2.6800819594284556E-2</v>
      </c>
      <c r="D7979">
        <v>0.55670132415556373</v>
      </c>
    </row>
    <row r="7980" spans="1:4">
      <c r="A7980">
        <v>7978</v>
      </c>
      <c r="B7980">
        <v>21.857534246575341</v>
      </c>
      <c r="C7980" s="91">
        <v>2.6800235903321788E-2</v>
      </c>
      <c r="D7980">
        <v>0.55666755074660457</v>
      </c>
    </row>
    <row r="7981" spans="1:4">
      <c r="A7981">
        <v>7979</v>
      </c>
      <c r="B7981">
        <v>21.860273972602741</v>
      </c>
      <c r="C7981" s="91">
        <v>2.6799652212359019E-2</v>
      </c>
      <c r="D7981">
        <v>0.5566337811668628</v>
      </c>
    </row>
    <row r="7982" spans="1:4">
      <c r="A7982">
        <v>7980</v>
      </c>
      <c r="B7982">
        <v>21.863013698630137</v>
      </c>
      <c r="C7982" s="91">
        <v>2.6799068521396251E-2</v>
      </c>
      <c r="D7982">
        <v>0.55660001541589033</v>
      </c>
    </row>
    <row r="7983" spans="1:4">
      <c r="A7983">
        <v>7981</v>
      </c>
      <c r="B7983">
        <v>21.865753424657534</v>
      </c>
      <c r="C7983" s="91">
        <v>2.6798484830433483E-2</v>
      </c>
      <c r="D7983">
        <v>0.55656625349323874</v>
      </c>
    </row>
    <row r="7984" spans="1:4">
      <c r="A7984">
        <v>7982</v>
      </c>
      <c r="B7984">
        <v>21.86849315068493</v>
      </c>
      <c r="C7984" s="91">
        <v>2.6797901139470715E-2</v>
      </c>
      <c r="D7984">
        <v>0.55653249539846006</v>
      </c>
    </row>
    <row r="7985" spans="1:4">
      <c r="A7985">
        <v>7983</v>
      </c>
      <c r="B7985">
        <v>21.87123287671233</v>
      </c>
      <c r="C7985" s="91">
        <v>2.6797317448507947E-2</v>
      </c>
      <c r="D7985">
        <v>0.55649874113110598</v>
      </c>
    </row>
    <row r="7986" spans="1:4">
      <c r="A7986">
        <v>7984</v>
      </c>
      <c r="B7986">
        <v>21.873972602739727</v>
      </c>
      <c r="C7986" s="91">
        <v>2.6796733757545179E-2</v>
      </c>
      <c r="D7986">
        <v>0.55646499069072863</v>
      </c>
    </row>
    <row r="7987" spans="1:4">
      <c r="A7987">
        <v>7985</v>
      </c>
      <c r="B7987">
        <v>21.876712328767123</v>
      </c>
      <c r="C7987" s="91">
        <v>2.6796150066582411E-2</v>
      </c>
      <c r="D7987">
        <v>0.55643124407687994</v>
      </c>
    </row>
    <row r="7988" spans="1:4">
      <c r="A7988">
        <v>7986</v>
      </c>
      <c r="B7988">
        <v>21.87945205479452</v>
      </c>
      <c r="C7988" s="91">
        <v>2.6795566375619643E-2</v>
      </c>
      <c r="D7988">
        <v>0.55639750128911203</v>
      </c>
    </row>
    <row r="7989" spans="1:4">
      <c r="A7989">
        <v>7987</v>
      </c>
      <c r="B7989">
        <v>21.882191780821916</v>
      </c>
      <c r="C7989" s="91">
        <v>2.6794982684656875E-2</v>
      </c>
      <c r="D7989">
        <v>0.55636376232697693</v>
      </c>
    </row>
    <row r="7990" spans="1:4">
      <c r="A7990">
        <v>7988</v>
      </c>
      <c r="B7990">
        <v>21.884931506849316</v>
      </c>
      <c r="C7990" s="91">
        <v>2.6794398993694107E-2</v>
      </c>
      <c r="D7990">
        <v>0.55633002719002711</v>
      </c>
    </row>
    <row r="7991" spans="1:4">
      <c r="A7991">
        <v>7989</v>
      </c>
      <c r="B7991">
        <v>21.887671232876713</v>
      </c>
      <c r="C7991" s="91">
        <v>2.6793815302731339E-2</v>
      </c>
      <c r="D7991">
        <v>0.55629629587781448</v>
      </c>
    </row>
    <row r="7992" spans="1:4">
      <c r="A7992">
        <v>7990</v>
      </c>
      <c r="B7992">
        <v>21.890410958904109</v>
      </c>
      <c r="C7992" s="91">
        <v>2.6793231611768571E-2</v>
      </c>
      <c r="D7992">
        <v>0.55626256838989174</v>
      </c>
    </row>
    <row r="7993" spans="1:4">
      <c r="A7993">
        <v>7991</v>
      </c>
      <c r="B7993">
        <v>21.893150684931506</v>
      </c>
      <c r="C7993" s="91">
        <v>2.6792647920805806E-2</v>
      </c>
      <c r="D7993">
        <v>0.55622884472581102</v>
      </c>
    </row>
    <row r="7994" spans="1:4">
      <c r="A7994">
        <v>7992</v>
      </c>
      <c r="B7994">
        <v>21.895890410958906</v>
      </c>
      <c r="C7994" s="91">
        <v>2.6792064229843038E-2</v>
      </c>
      <c r="D7994">
        <v>0.5561951248851249</v>
      </c>
    </row>
    <row r="7995" spans="1:4">
      <c r="A7995">
        <v>7993</v>
      </c>
      <c r="B7995">
        <v>21.898630136986302</v>
      </c>
      <c r="C7995" s="91">
        <v>2.679148053888027E-2</v>
      </c>
      <c r="D7995">
        <v>0.55616140886738596</v>
      </c>
    </row>
    <row r="7996" spans="1:4">
      <c r="A7996">
        <v>7994</v>
      </c>
      <c r="B7996">
        <v>21.901369863013699</v>
      </c>
      <c r="C7996" s="91">
        <v>2.6790896847917502E-2</v>
      </c>
      <c r="D7996">
        <v>0.55612769667214679</v>
      </c>
    </row>
    <row r="7997" spans="1:4">
      <c r="A7997">
        <v>7995</v>
      </c>
      <c r="B7997">
        <v>21.904109589041095</v>
      </c>
      <c r="C7997" s="91">
        <v>2.6790313156954734E-2</v>
      </c>
      <c r="D7997">
        <v>0.55609398829896006</v>
      </c>
    </row>
    <row r="7998" spans="1:4">
      <c r="A7998">
        <v>7996</v>
      </c>
      <c r="B7998">
        <v>21.906849315068492</v>
      </c>
      <c r="C7998" s="91">
        <v>2.6789729465991965E-2</v>
      </c>
      <c r="D7998">
        <v>0.55606028374737837</v>
      </c>
    </row>
    <row r="7999" spans="1:4">
      <c r="A7999">
        <v>7997</v>
      </c>
      <c r="B7999">
        <v>21.909589041095892</v>
      </c>
      <c r="C7999" s="91">
        <v>2.6789145775029197E-2</v>
      </c>
      <c r="D7999">
        <v>0.55602658301695451</v>
      </c>
    </row>
    <row r="8000" spans="1:4">
      <c r="A8000">
        <v>7998</v>
      </c>
      <c r="B8000">
        <v>21.912328767123288</v>
      </c>
      <c r="C8000" s="91">
        <v>2.6788562084066429E-2</v>
      </c>
      <c r="D8000">
        <v>0.5559928861072414</v>
      </c>
    </row>
    <row r="8001" spans="1:4">
      <c r="A8001">
        <v>7999</v>
      </c>
      <c r="B8001">
        <v>21.915068493150685</v>
      </c>
      <c r="C8001" s="91">
        <v>2.6787978393103661E-2</v>
      </c>
      <c r="D8001">
        <v>0.55595919301779195</v>
      </c>
    </row>
    <row r="8002" spans="1:4">
      <c r="A8002">
        <v>8000</v>
      </c>
      <c r="B8002">
        <v>21.917808219178081</v>
      </c>
      <c r="C8002" s="91">
        <v>2.6787394702140893E-2</v>
      </c>
      <c r="D8002">
        <v>0.55592550374815919</v>
      </c>
    </row>
    <row r="8003" spans="1:4">
      <c r="A8003">
        <v>8001</v>
      </c>
      <c r="B8003">
        <v>21.920547945205481</v>
      </c>
      <c r="C8003" s="91">
        <v>2.6786811011178125E-2</v>
      </c>
      <c r="D8003">
        <v>0.55589181829789613</v>
      </c>
    </row>
    <row r="8004" spans="1:4">
      <c r="A8004">
        <v>8002</v>
      </c>
      <c r="B8004">
        <v>21.923287671232877</v>
      </c>
      <c r="C8004" s="91">
        <v>2.6786227320215357E-2</v>
      </c>
      <c r="D8004">
        <v>0.55585813666655581</v>
      </c>
    </row>
    <row r="8005" spans="1:4">
      <c r="A8005">
        <v>8003</v>
      </c>
      <c r="B8005">
        <v>21.926027397260274</v>
      </c>
      <c r="C8005" s="91">
        <v>2.6785643629252589E-2</v>
      </c>
      <c r="D8005">
        <v>0.55582445885369147</v>
      </c>
    </row>
    <row r="8006" spans="1:4">
      <c r="A8006">
        <v>8004</v>
      </c>
      <c r="B8006">
        <v>21.92876712328767</v>
      </c>
      <c r="C8006" s="91">
        <v>2.6785059938289821E-2</v>
      </c>
      <c r="D8006">
        <v>0.55579078485885625</v>
      </c>
    </row>
    <row r="8007" spans="1:4">
      <c r="A8007">
        <v>8005</v>
      </c>
      <c r="B8007">
        <v>21.931506849315067</v>
      </c>
      <c r="C8007" s="91">
        <v>2.6784476247327053E-2</v>
      </c>
      <c r="D8007">
        <v>0.5557571146816036</v>
      </c>
    </row>
    <row r="8008" spans="1:4">
      <c r="A8008">
        <v>8006</v>
      </c>
      <c r="B8008">
        <v>21.934246575342467</v>
      </c>
      <c r="C8008" s="91">
        <v>2.6783892556364285E-2</v>
      </c>
      <c r="D8008">
        <v>0.55572344832148668</v>
      </c>
    </row>
    <row r="8009" spans="1:4">
      <c r="A8009">
        <v>8007</v>
      </c>
      <c r="B8009">
        <v>21.936986301369863</v>
      </c>
      <c r="C8009" s="91">
        <v>2.6783308865401517E-2</v>
      </c>
      <c r="D8009">
        <v>0.55568978577805916</v>
      </c>
    </row>
    <row r="8010" spans="1:4">
      <c r="A8010">
        <v>8008</v>
      </c>
      <c r="B8010">
        <v>21.93972602739726</v>
      </c>
      <c r="C8010" s="91">
        <v>2.6782725174438748E-2</v>
      </c>
      <c r="D8010">
        <v>0.5556561270508743</v>
      </c>
    </row>
    <row r="8011" spans="1:4">
      <c r="A8011">
        <v>8009</v>
      </c>
      <c r="B8011">
        <v>21.942465753424656</v>
      </c>
      <c r="C8011" s="91">
        <v>2.678214148347598E-2</v>
      </c>
      <c r="D8011">
        <v>0.55562247213948568</v>
      </c>
    </row>
    <row r="8012" spans="1:4">
      <c r="A8012">
        <v>8010</v>
      </c>
      <c r="B8012">
        <v>21.945205479452056</v>
      </c>
      <c r="C8012" s="91">
        <v>2.6781557792513212E-2</v>
      </c>
      <c r="D8012">
        <v>0.55558882104344709</v>
      </c>
    </row>
    <row r="8013" spans="1:4">
      <c r="A8013">
        <v>8011</v>
      </c>
      <c r="B8013">
        <v>21.947945205479453</v>
      </c>
      <c r="C8013" s="91">
        <v>2.6780974101550444E-2</v>
      </c>
      <c r="D8013">
        <v>0.555555173762312</v>
      </c>
    </row>
    <row r="8014" spans="1:4">
      <c r="A8014">
        <v>8012</v>
      </c>
      <c r="B8014">
        <v>21.950684931506849</v>
      </c>
      <c r="C8014" s="91">
        <v>2.6780390410587676E-2</v>
      </c>
      <c r="D8014">
        <v>0.55552153029563434</v>
      </c>
    </row>
    <row r="8015" spans="1:4">
      <c r="A8015">
        <v>8013</v>
      </c>
      <c r="B8015">
        <v>21.953424657534246</v>
      </c>
      <c r="C8015" s="91">
        <v>2.6779806719624911E-2</v>
      </c>
      <c r="D8015">
        <v>0.55548789064296777</v>
      </c>
    </row>
    <row r="8016" spans="1:4">
      <c r="A8016">
        <v>8014</v>
      </c>
      <c r="B8016">
        <v>21.956164383561642</v>
      </c>
      <c r="C8016" s="91">
        <v>2.6779223028662143E-2</v>
      </c>
      <c r="D8016">
        <v>0.55545425480386623</v>
      </c>
    </row>
    <row r="8017" spans="1:4">
      <c r="A8017">
        <v>8015</v>
      </c>
      <c r="B8017">
        <v>21.958904109589042</v>
      </c>
      <c r="C8017" s="91">
        <v>2.6778639337699375E-2</v>
      </c>
      <c r="D8017">
        <v>0.55542062277788351</v>
      </c>
    </row>
    <row r="8018" spans="1:4">
      <c r="A8018">
        <v>8016</v>
      </c>
      <c r="B8018">
        <v>21.961643835616439</v>
      </c>
      <c r="C8018" s="91">
        <v>2.6778055646736607E-2</v>
      </c>
      <c r="D8018">
        <v>0.55538699456457385</v>
      </c>
    </row>
    <row r="8019" spans="1:4">
      <c r="A8019">
        <v>8017</v>
      </c>
      <c r="B8019">
        <v>21.964383561643835</v>
      </c>
      <c r="C8019" s="91">
        <v>2.6777471955773839E-2</v>
      </c>
      <c r="D8019">
        <v>0.55535337016349118</v>
      </c>
    </row>
    <row r="8020" spans="1:4">
      <c r="A8020">
        <v>8018</v>
      </c>
      <c r="B8020">
        <v>21.967123287671232</v>
      </c>
      <c r="C8020" s="91">
        <v>2.6776888264811071E-2</v>
      </c>
      <c r="D8020">
        <v>0.55531974957418961</v>
      </c>
    </row>
    <row r="8021" spans="1:4">
      <c r="A8021">
        <v>8019</v>
      </c>
      <c r="B8021">
        <v>21.969863013698632</v>
      </c>
      <c r="C8021" s="91">
        <v>2.6776304573848303E-2</v>
      </c>
      <c r="D8021">
        <v>0.5552861327962233</v>
      </c>
    </row>
    <row r="8022" spans="1:4">
      <c r="A8022">
        <v>8020</v>
      </c>
      <c r="B8022">
        <v>21.972602739726028</v>
      </c>
      <c r="C8022" s="91">
        <v>2.6775720882885535E-2</v>
      </c>
      <c r="D8022">
        <v>0.5552525198291467</v>
      </c>
    </row>
    <row r="8023" spans="1:4">
      <c r="A8023">
        <v>8021</v>
      </c>
      <c r="B8023">
        <v>21.975342465753425</v>
      </c>
      <c r="C8023" s="91">
        <v>2.6775137191922767E-2</v>
      </c>
      <c r="D8023">
        <v>0.55521891067251383</v>
      </c>
    </row>
    <row r="8024" spans="1:4">
      <c r="A8024">
        <v>8022</v>
      </c>
      <c r="B8024">
        <v>21.978082191780821</v>
      </c>
      <c r="C8024" s="91">
        <v>2.6774553500959999E-2</v>
      </c>
      <c r="D8024">
        <v>0.55518530532587929</v>
      </c>
    </row>
    <row r="8025" spans="1:4">
      <c r="A8025">
        <v>8023</v>
      </c>
      <c r="B8025">
        <v>21.980821917808218</v>
      </c>
      <c r="C8025" s="91">
        <v>2.6773969809997231E-2</v>
      </c>
      <c r="D8025">
        <v>0.55515170378879741</v>
      </c>
    </row>
    <row r="8026" spans="1:4">
      <c r="A8026">
        <v>8024</v>
      </c>
      <c r="B8026">
        <v>21.983561643835618</v>
      </c>
      <c r="C8026" s="91">
        <v>2.6773386119034463E-2</v>
      </c>
      <c r="D8026">
        <v>0.55511810606082268</v>
      </c>
    </row>
    <row r="8027" spans="1:4">
      <c r="A8027">
        <v>8025</v>
      </c>
      <c r="B8027">
        <v>21.986301369863014</v>
      </c>
      <c r="C8027" s="91">
        <v>2.6772802428071694E-2</v>
      </c>
      <c r="D8027">
        <v>0.55508451214150967</v>
      </c>
    </row>
    <row r="8028" spans="1:4">
      <c r="A8028">
        <v>8026</v>
      </c>
      <c r="B8028">
        <v>21.989041095890411</v>
      </c>
      <c r="C8028" s="91">
        <v>2.6772218737108926E-2</v>
      </c>
      <c r="D8028">
        <v>0.55505092203041317</v>
      </c>
    </row>
    <row r="8029" spans="1:4">
      <c r="A8029">
        <v>8027</v>
      </c>
      <c r="B8029">
        <v>21.991780821917807</v>
      </c>
      <c r="C8029" s="91">
        <v>2.6771635046146158E-2</v>
      </c>
      <c r="D8029">
        <v>0.55501733572708778</v>
      </c>
    </row>
    <row r="8030" spans="1:4">
      <c r="A8030">
        <v>8028</v>
      </c>
      <c r="B8030">
        <v>21.994520547945207</v>
      </c>
      <c r="C8030" s="91">
        <v>2.677105135518339E-2</v>
      </c>
      <c r="D8030">
        <v>0.55498375323108806</v>
      </c>
    </row>
    <row r="8031" spans="1:4">
      <c r="A8031">
        <v>8029</v>
      </c>
      <c r="B8031">
        <v>21.997260273972604</v>
      </c>
      <c r="C8031" s="91">
        <v>2.6770467664220622E-2</v>
      </c>
      <c r="D8031">
        <v>0.55495017454196915</v>
      </c>
    </row>
    <row r="8032" spans="1:4">
      <c r="A8032">
        <v>8030</v>
      </c>
      <c r="B8032">
        <v>22</v>
      </c>
      <c r="C8032" s="91">
        <v>2.6769883973257854E-2</v>
      </c>
      <c r="D8032">
        <v>0.55491659965928586</v>
      </c>
    </row>
    <row r="8033" spans="1:4">
      <c r="A8033">
        <v>8031</v>
      </c>
      <c r="B8033">
        <v>22.002739726027396</v>
      </c>
      <c r="C8033" s="91">
        <v>2.6769300282295086E-2</v>
      </c>
      <c r="D8033">
        <v>0.55488302858259297</v>
      </c>
    </row>
    <row r="8034" spans="1:4">
      <c r="A8034">
        <v>8032</v>
      </c>
      <c r="B8034">
        <v>22.005479452054793</v>
      </c>
      <c r="C8034" s="91">
        <v>2.6768716591332318E-2</v>
      </c>
      <c r="D8034">
        <v>0.55484946131144564</v>
      </c>
    </row>
    <row r="8035" spans="1:4">
      <c r="A8035">
        <v>8033</v>
      </c>
      <c r="B8035">
        <v>22.008219178082193</v>
      </c>
      <c r="C8035" s="91">
        <v>2.676813290036955E-2</v>
      </c>
      <c r="D8035">
        <v>0.55481589784539875</v>
      </c>
    </row>
    <row r="8036" spans="1:4">
      <c r="A8036">
        <v>8034</v>
      </c>
      <c r="B8036">
        <v>22.010958904109589</v>
      </c>
      <c r="C8036" s="91">
        <v>2.6767549209406785E-2</v>
      </c>
      <c r="D8036">
        <v>0.55478233818400768</v>
      </c>
    </row>
    <row r="8037" spans="1:4">
      <c r="A8037">
        <v>8035</v>
      </c>
      <c r="B8037">
        <v>22.013698630136986</v>
      </c>
      <c r="C8037" s="91">
        <v>2.6766965518444017E-2</v>
      </c>
      <c r="D8037">
        <v>0.55474878232682756</v>
      </c>
    </row>
    <row r="8038" spans="1:4">
      <c r="A8038">
        <v>8036</v>
      </c>
      <c r="B8038">
        <v>22.016438356164382</v>
      </c>
      <c r="C8038" s="91">
        <v>2.6766381827481249E-2</v>
      </c>
      <c r="D8038">
        <v>0.55471523027341374</v>
      </c>
    </row>
    <row r="8039" spans="1:4">
      <c r="A8039">
        <v>8037</v>
      </c>
      <c r="B8039">
        <v>22.019178082191782</v>
      </c>
      <c r="C8039" s="91">
        <v>2.6765798136518481E-2</v>
      </c>
      <c r="D8039">
        <v>0.55468168202332124</v>
      </c>
    </row>
    <row r="8040" spans="1:4">
      <c r="A8040">
        <v>8038</v>
      </c>
      <c r="B8040">
        <v>22.021917808219179</v>
      </c>
      <c r="C8040" s="91">
        <v>2.6765214445555713E-2</v>
      </c>
      <c r="D8040">
        <v>0.55464813757610587</v>
      </c>
    </row>
    <row r="8041" spans="1:4">
      <c r="A8041">
        <v>8039</v>
      </c>
      <c r="B8041">
        <v>22.024657534246575</v>
      </c>
      <c r="C8041" s="91">
        <v>2.6764630754592945E-2</v>
      </c>
      <c r="D8041">
        <v>0.55461459693132276</v>
      </c>
    </row>
    <row r="8042" spans="1:4">
      <c r="A8042">
        <v>8040</v>
      </c>
      <c r="B8042">
        <v>22.027397260273972</v>
      </c>
      <c r="C8042" s="91">
        <v>2.6764047063630177E-2</v>
      </c>
      <c r="D8042">
        <v>0.55458106008852759</v>
      </c>
    </row>
    <row r="8043" spans="1:4">
      <c r="A8043">
        <v>8041</v>
      </c>
      <c r="B8043">
        <v>22.030136986301368</v>
      </c>
      <c r="C8043" s="91">
        <v>2.6763463372667409E-2</v>
      </c>
      <c r="D8043">
        <v>0.55454752704727595</v>
      </c>
    </row>
    <row r="8044" spans="1:4">
      <c r="A8044">
        <v>8042</v>
      </c>
      <c r="B8044">
        <v>22.032876712328768</v>
      </c>
      <c r="C8044" s="91">
        <v>2.676287968170464E-2</v>
      </c>
      <c r="D8044">
        <v>0.55451399780712329</v>
      </c>
    </row>
    <row r="8045" spans="1:4">
      <c r="A8045">
        <v>8043</v>
      </c>
      <c r="B8045">
        <v>22.035616438356165</v>
      </c>
      <c r="C8045" s="91">
        <v>2.6762295990741872E-2</v>
      </c>
      <c r="D8045">
        <v>0.55448047236762554</v>
      </c>
    </row>
    <row r="8046" spans="1:4">
      <c r="A8046">
        <v>8044</v>
      </c>
      <c r="B8046">
        <v>22.038356164383561</v>
      </c>
      <c r="C8046" s="91">
        <v>2.6761712299779104E-2</v>
      </c>
      <c r="D8046">
        <v>0.55444695072833838</v>
      </c>
    </row>
    <row r="8047" spans="1:4">
      <c r="A8047">
        <v>8045</v>
      </c>
      <c r="B8047">
        <v>22.041095890410958</v>
      </c>
      <c r="C8047" s="91">
        <v>2.6761128608816336E-2</v>
      </c>
      <c r="D8047">
        <v>0.55441343288881784</v>
      </c>
    </row>
    <row r="8048" spans="1:4">
      <c r="A8048">
        <v>8046</v>
      </c>
      <c r="B8048">
        <v>22.043835616438358</v>
      </c>
      <c r="C8048" s="91">
        <v>2.6760544917853568E-2</v>
      </c>
      <c r="D8048">
        <v>0.55437991884861948</v>
      </c>
    </row>
    <row r="8049" spans="1:4">
      <c r="A8049">
        <v>8047</v>
      </c>
      <c r="B8049">
        <v>22.046575342465754</v>
      </c>
      <c r="C8049" s="91">
        <v>2.67599612268908E-2</v>
      </c>
      <c r="D8049">
        <v>0.55434640860729933</v>
      </c>
    </row>
    <row r="8050" spans="1:4">
      <c r="A8050">
        <v>8048</v>
      </c>
      <c r="B8050">
        <v>22.049315068493151</v>
      </c>
      <c r="C8050" s="91">
        <v>2.6759377535928032E-2</v>
      </c>
      <c r="D8050">
        <v>0.55431290216441365</v>
      </c>
    </row>
    <row r="8051" spans="1:4">
      <c r="A8051">
        <v>8049</v>
      </c>
      <c r="B8051">
        <v>22.052054794520547</v>
      </c>
      <c r="C8051" s="91">
        <v>2.6758793844965264E-2</v>
      </c>
      <c r="D8051">
        <v>0.55427939951951843</v>
      </c>
    </row>
    <row r="8052" spans="1:4">
      <c r="A8052">
        <v>8050</v>
      </c>
      <c r="B8052">
        <v>22.054794520547944</v>
      </c>
      <c r="C8052" s="91">
        <v>2.6758210154002496E-2</v>
      </c>
      <c r="D8052">
        <v>0.55424590067216972</v>
      </c>
    </row>
    <row r="8053" spans="1:4">
      <c r="A8053">
        <v>8051</v>
      </c>
      <c r="B8053">
        <v>22.057534246575344</v>
      </c>
      <c r="C8053" s="91">
        <v>2.6757626463039728E-2</v>
      </c>
      <c r="D8053">
        <v>0.55421240562192375</v>
      </c>
    </row>
    <row r="8054" spans="1:4">
      <c r="A8054">
        <v>8052</v>
      </c>
      <c r="B8054">
        <v>22.06027397260274</v>
      </c>
      <c r="C8054" s="91">
        <v>2.675704277207696E-2</v>
      </c>
      <c r="D8054">
        <v>0.55417891436833688</v>
      </c>
    </row>
    <row r="8055" spans="1:4">
      <c r="A8055">
        <v>8053</v>
      </c>
      <c r="B8055">
        <v>22.063013698630137</v>
      </c>
      <c r="C8055" s="91">
        <v>2.6756459081114192E-2</v>
      </c>
      <c r="D8055">
        <v>0.55414542691096547</v>
      </c>
    </row>
    <row r="8056" spans="1:4">
      <c r="A8056">
        <v>8054</v>
      </c>
      <c r="B8056">
        <v>22.065753424657533</v>
      </c>
      <c r="C8056" s="91">
        <v>2.6755875390151423E-2</v>
      </c>
      <c r="D8056">
        <v>0.55411194324936597</v>
      </c>
    </row>
    <row r="8057" spans="1:4">
      <c r="A8057">
        <v>8055</v>
      </c>
      <c r="B8057">
        <v>22.068493150684933</v>
      </c>
      <c r="C8057" s="91">
        <v>2.6755291699188655E-2</v>
      </c>
      <c r="D8057">
        <v>0.55407846338309452</v>
      </c>
    </row>
    <row r="8058" spans="1:4">
      <c r="A8058">
        <v>8056</v>
      </c>
      <c r="B8058">
        <v>22.07123287671233</v>
      </c>
      <c r="C8058" s="91">
        <v>2.6754708008225891E-2</v>
      </c>
      <c r="D8058">
        <v>0.55404498731170804</v>
      </c>
    </row>
    <row r="8059" spans="1:4">
      <c r="A8059">
        <v>8057</v>
      </c>
      <c r="B8059">
        <v>22.073972602739726</v>
      </c>
      <c r="C8059" s="91">
        <v>2.6754124317263123E-2</v>
      </c>
      <c r="D8059">
        <v>0.55401151503476298</v>
      </c>
    </row>
    <row r="8060" spans="1:4">
      <c r="A8060">
        <v>8058</v>
      </c>
      <c r="B8060">
        <v>22.076712328767123</v>
      </c>
      <c r="C8060" s="91">
        <v>2.6753540626300355E-2</v>
      </c>
      <c r="D8060">
        <v>0.55397804655181593</v>
      </c>
    </row>
    <row r="8061" spans="1:4">
      <c r="A8061">
        <v>8059</v>
      </c>
      <c r="B8061">
        <v>22.079452054794519</v>
      </c>
      <c r="C8061" s="91">
        <v>2.6752956935337587E-2</v>
      </c>
      <c r="D8061">
        <v>0.55394458186242368</v>
      </c>
    </row>
    <row r="8062" spans="1:4">
      <c r="A8062">
        <v>8060</v>
      </c>
      <c r="B8062">
        <v>22.082191780821919</v>
      </c>
      <c r="C8062" s="91">
        <v>2.6752373244374818E-2</v>
      </c>
      <c r="D8062">
        <v>0.55391112096614303</v>
      </c>
    </row>
    <row r="8063" spans="1:4">
      <c r="A8063">
        <v>8061</v>
      </c>
      <c r="B8063">
        <v>22.084931506849315</v>
      </c>
      <c r="C8063" s="91">
        <v>2.675178955341205E-2</v>
      </c>
      <c r="D8063">
        <v>0.55387766386253079</v>
      </c>
    </row>
    <row r="8064" spans="1:4">
      <c r="A8064">
        <v>8062</v>
      </c>
      <c r="B8064">
        <v>22.087671232876712</v>
      </c>
      <c r="C8064" s="91">
        <v>2.6751205862449282E-2</v>
      </c>
      <c r="D8064">
        <v>0.55384421055114397</v>
      </c>
    </row>
    <row r="8065" spans="1:4">
      <c r="A8065">
        <v>8063</v>
      </c>
      <c r="B8065">
        <v>22.090410958904108</v>
      </c>
      <c r="C8065" s="91">
        <v>2.6750622171486514E-2</v>
      </c>
      <c r="D8065">
        <v>0.55381076103153937</v>
      </c>
    </row>
    <row r="8066" spans="1:4">
      <c r="A8066">
        <v>8064</v>
      </c>
      <c r="B8066">
        <v>22.093150684931508</v>
      </c>
      <c r="C8066" s="91">
        <v>2.6750038480523746E-2</v>
      </c>
      <c r="D8066">
        <v>0.55377731530327412</v>
      </c>
    </row>
    <row r="8067" spans="1:4">
      <c r="A8067">
        <v>8065</v>
      </c>
      <c r="B8067">
        <v>22.095890410958905</v>
      </c>
      <c r="C8067" s="91">
        <v>2.6749454789560978E-2</v>
      </c>
      <c r="D8067">
        <v>0.55374387336590536</v>
      </c>
    </row>
    <row r="8068" spans="1:4">
      <c r="A8068">
        <v>8066</v>
      </c>
      <c r="B8068">
        <v>22.098630136986301</v>
      </c>
      <c r="C8068" s="91">
        <v>2.674887109859821E-2</v>
      </c>
      <c r="D8068">
        <v>0.55371043521899022</v>
      </c>
    </row>
    <row r="8069" spans="1:4">
      <c r="A8069">
        <v>8067</v>
      </c>
      <c r="B8069">
        <v>22.101369863013698</v>
      </c>
      <c r="C8069" s="91">
        <v>2.6748287407635442E-2</v>
      </c>
      <c r="D8069">
        <v>0.55367700086208604</v>
      </c>
    </row>
    <row r="8070" spans="1:4">
      <c r="A8070">
        <v>8068</v>
      </c>
      <c r="B8070">
        <v>22.104109589041094</v>
      </c>
      <c r="C8070" s="91">
        <v>2.6747703716672674E-2</v>
      </c>
      <c r="D8070">
        <v>0.55364357029474986</v>
      </c>
    </row>
    <row r="8071" spans="1:4">
      <c r="A8071">
        <v>8069</v>
      </c>
      <c r="B8071">
        <v>22.106849315068494</v>
      </c>
      <c r="C8071" s="91">
        <v>2.6747120025709906E-2</v>
      </c>
      <c r="D8071">
        <v>0.55361014351653914</v>
      </c>
    </row>
    <row r="8072" spans="1:4">
      <c r="A8072">
        <v>8070</v>
      </c>
      <c r="B8072">
        <v>22.109589041095891</v>
      </c>
      <c r="C8072" s="91">
        <v>2.6746536334747138E-2</v>
      </c>
      <c r="D8072">
        <v>0.55357672052701135</v>
      </c>
    </row>
    <row r="8073" spans="1:4">
      <c r="A8073">
        <v>8071</v>
      </c>
      <c r="B8073">
        <v>22.112328767123287</v>
      </c>
      <c r="C8073" s="91">
        <v>2.6745952643784369E-2</v>
      </c>
      <c r="D8073">
        <v>0.55354330132572394</v>
      </c>
    </row>
    <row r="8074" spans="1:4">
      <c r="A8074">
        <v>8072</v>
      </c>
      <c r="B8074">
        <v>22.115068493150684</v>
      </c>
      <c r="C8074" s="91">
        <v>2.6745368952821601E-2</v>
      </c>
      <c r="D8074">
        <v>0.55350988591223449</v>
      </c>
    </row>
    <row r="8075" spans="1:4">
      <c r="A8075">
        <v>8073</v>
      </c>
      <c r="B8075">
        <v>22.117808219178084</v>
      </c>
      <c r="C8075" s="91">
        <v>2.6744785261858833E-2</v>
      </c>
      <c r="D8075">
        <v>0.55347647428610047</v>
      </c>
    </row>
    <row r="8076" spans="1:4">
      <c r="A8076">
        <v>8074</v>
      </c>
      <c r="B8076">
        <v>22.12054794520548</v>
      </c>
      <c r="C8076" s="91">
        <v>2.6744201570896065E-2</v>
      </c>
      <c r="D8076">
        <v>0.55344306644687968</v>
      </c>
    </row>
    <row r="8077" spans="1:4">
      <c r="A8077">
        <v>8075</v>
      </c>
      <c r="B8077">
        <v>22.123287671232877</v>
      </c>
      <c r="C8077" s="91">
        <v>2.6743617879933297E-2</v>
      </c>
      <c r="D8077">
        <v>0.55340966239412992</v>
      </c>
    </row>
    <row r="8078" spans="1:4">
      <c r="A8078">
        <v>8076</v>
      </c>
      <c r="B8078">
        <v>22.126027397260273</v>
      </c>
      <c r="C8078" s="91">
        <v>2.6743034188970529E-2</v>
      </c>
      <c r="D8078">
        <v>0.55337626212740876</v>
      </c>
    </row>
    <row r="8079" spans="1:4">
      <c r="A8079">
        <v>8077</v>
      </c>
      <c r="B8079">
        <v>22.12876712328767</v>
      </c>
      <c r="C8079" s="91">
        <v>2.6742450498007761E-2</v>
      </c>
      <c r="D8079">
        <v>0.55334286564627433</v>
      </c>
    </row>
    <row r="8080" spans="1:4">
      <c r="A8080">
        <v>8078</v>
      </c>
      <c r="B8080">
        <v>22.13150684931507</v>
      </c>
      <c r="C8080" s="91">
        <v>2.6741866807044996E-2</v>
      </c>
      <c r="D8080">
        <v>0.5533094729502841</v>
      </c>
    </row>
    <row r="8081" spans="1:4">
      <c r="A8081">
        <v>8079</v>
      </c>
      <c r="B8081">
        <v>22.134246575342466</v>
      </c>
      <c r="C8081" s="91">
        <v>2.6741283116082228E-2</v>
      </c>
      <c r="D8081">
        <v>0.55327608403899664</v>
      </c>
    </row>
    <row r="8082" spans="1:4">
      <c r="A8082">
        <v>8080</v>
      </c>
      <c r="B8082">
        <v>22.136986301369863</v>
      </c>
      <c r="C8082" s="91">
        <v>2.674069942511946E-2</v>
      </c>
      <c r="D8082">
        <v>0.55324269891196964</v>
      </c>
    </row>
    <row r="8083" spans="1:4">
      <c r="A8083">
        <v>8081</v>
      </c>
      <c r="B8083">
        <v>22.139726027397259</v>
      </c>
      <c r="C8083" s="91">
        <v>2.6740115734156692E-2</v>
      </c>
      <c r="D8083">
        <v>0.55320931756876124</v>
      </c>
    </row>
    <row r="8084" spans="1:4">
      <c r="A8084">
        <v>8082</v>
      </c>
      <c r="B8084">
        <v>22.142465753424659</v>
      </c>
      <c r="C8084" s="91">
        <v>2.6739532043193924E-2</v>
      </c>
      <c r="D8084">
        <v>0.55317594000892967</v>
      </c>
    </row>
    <row r="8085" spans="1:4">
      <c r="A8085">
        <v>8083</v>
      </c>
      <c r="B8085">
        <v>22.145205479452056</v>
      </c>
      <c r="C8085" s="91">
        <v>2.6738948352231156E-2</v>
      </c>
      <c r="D8085">
        <v>0.55314256623203306</v>
      </c>
    </row>
    <row r="8086" spans="1:4">
      <c r="A8086">
        <v>8084</v>
      </c>
      <c r="B8086">
        <v>22.147945205479452</v>
      </c>
      <c r="C8086" s="91">
        <v>2.6738364661268388E-2</v>
      </c>
      <c r="D8086">
        <v>0.55310919623763</v>
      </c>
    </row>
    <row r="8087" spans="1:4">
      <c r="A8087">
        <v>8085</v>
      </c>
      <c r="B8087">
        <v>22.150684931506849</v>
      </c>
      <c r="C8087" s="91">
        <v>2.673778097030562E-2</v>
      </c>
      <c r="D8087">
        <v>0.55307583002527849</v>
      </c>
    </row>
    <row r="8088" spans="1:4">
      <c r="A8088">
        <v>8086</v>
      </c>
      <c r="B8088">
        <v>22.153424657534245</v>
      </c>
      <c r="C8088" s="91">
        <v>2.6737197279342852E-2</v>
      </c>
      <c r="D8088">
        <v>0.55304246759453712</v>
      </c>
    </row>
    <row r="8089" spans="1:4">
      <c r="A8089">
        <v>8087</v>
      </c>
      <c r="B8089">
        <v>22.156164383561645</v>
      </c>
      <c r="C8089" s="91">
        <v>2.6736613588380084E-2</v>
      </c>
      <c r="D8089">
        <v>0.55300910894496436</v>
      </c>
    </row>
    <row r="8090" spans="1:4">
      <c r="A8090">
        <v>8088</v>
      </c>
      <c r="B8090">
        <v>22.158904109589042</v>
      </c>
      <c r="C8090" s="91">
        <v>2.6736029897417316E-2</v>
      </c>
      <c r="D8090">
        <v>0.55297575407611876</v>
      </c>
    </row>
    <row r="8091" spans="1:4">
      <c r="A8091">
        <v>8089</v>
      </c>
      <c r="B8091">
        <v>22.161643835616438</v>
      </c>
      <c r="C8091" s="91">
        <v>2.6735446206454547E-2</v>
      </c>
      <c r="D8091">
        <v>0.55294240298755903</v>
      </c>
    </row>
    <row r="8092" spans="1:4">
      <c r="A8092">
        <v>8090</v>
      </c>
      <c r="B8092">
        <v>22.164383561643834</v>
      </c>
      <c r="C8092" s="91">
        <v>2.6734862515491779E-2</v>
      </c>
      <c r="D8092">
        <v>0.55290905567884363</v>
      </c>
    </row>
    <row r="8093" spans="1:4">
      <c r="A8093">
        <v>8091</v>
      </c>
      <c r="B8093">
        <v>22.167123287671235</v>
      </c>
      <c r="C8093" s="91">
        <v>2.6734278824529011E-2</v>
      </c>
      <c r="D8093">
        <v>0.55287571214953146</v>
      </c>
    </row>
    <row r="8094" spans="1:4">
      <c r="A8094">
        <v>8092</v>
      </c>
      <c r="B8094">
        <v>22.169863013698631</v>
      </c>
      <c r="C8094" s="91">
        <v>2.6733695133566243E-2</v>
      </c>
      <c r="D8094">
        <v>0.55284237239918144</v>
      </c>
    </row>
    <row r="8095" spans="1:4">
      <c r="A8095">
        <v>8093</v>
      </c>
      <c r="B8095">
        <v>22.172602739726027</v>
      </c>
      <c r="C8095" s="91">
        <v>2.6733111442603475E-2</v>
      </c>
      <c r="D8095">
        <v>0.55280903642735213</v>
      </c>
    </row>
    <row r="8096" spans="1:4">
      <c r="A8096">
        <v>8094</v>
      </c>
      <c r="B8096">
        <v>22.175342465753424</v>
      </c>
      <c r="C8096" s="91">
        <v>2.6732527751640707E-2</v>
      </c>
      <c r="D8096">
        <v>0.55277570423360267</v>
      </c>
    </row>
    <row r="8097" spans="1:4">
      <c r="A8097">
        <v>8095</v>
      </c>
      <c r="B8097">
        <v>22.17808219178082</v>
      </c>
      <c r="C8097" s="91">
        <v>2.6731944060677939E-2</v>
      </c>
      <c r="D8097">
        <v>0.55274237581749186</v>
      </c>
    </row>
    <row r="8098" spans="1:4">
      <c r="A8098">
        <v>8096</v>
      </c>
      <c r="B8098">
        <v>22.18082191780822</v>
      </c>
      <c r="C8098" s="91">
        <v>2.6731360369715171E-2</v>
      </c>
      <c r="D8098">
        <v>0.55270905117857894</v>
      </c>
    </row>
    <row r="8099" spans="1:4">
      <c r="A8099">
        <v>8097</v>
      </c>
      <c r="B8099">
        <v>22.183561643835617</v>
      </c>
      <c r="C8099" s="91">
        <v>2.6730776678752403E-2</v>
      </c>
      <c r="D8099">
        <v>0.55267573031642303</v>
      </c>
    </row>
    <row r="8100" spans="1:4">
      <c r="A8100">
        <v>8098</v>
      </c>
      <c r="B8100">
        <v>22.186301369863013</v>
      </c>
      <c r="C8100" s="91">
        <v>2.6730192987789635E-2</v>
      </c>
      <c r="D8100">
        <v>0.55264241323058316</v>
      </c>
    </row>
    <row r="8101" spans="1:4">
      <c r="A8101">
        <v>8099</v>
      </c>
      <c r="B8101">
        <v>22.18904109589041</v>
      </c>
      <c r="C8101" s="91">
        <v>2.672960929682687E-2</v>
      </c>
      <c r="D8101">
        <v>0.5526090999206188</v>
      </c>
    </row>
    <row r="8102" spans="1:4">
      <c r="A8102">
        <v>8100</v>
      </c>
      <c r="B8102">
        <v>22.19178082191781</v>
      </c>
      <c r="C8102" s="91">
        <v>2.6729025605864102E-2</v>
      </c>
      <c r="D8102">
        <v>0.55257579038608895</v>
      </c>
    </row>
    <row r="8103" spans="1:4">
      <c r="A8103">
        <v>8101</v>
      </c>
      <c r="B8103">
        <v>22.194520547945206</v>
      </c>
      <c r="C8103" s="91">
        <v>2.6728441914901334E-2</v>
      </c>
      <c r="D8103">
        <v>0.55254248462655309</v>
      </c>
    </row>
    <row r="8104" spans="1:4">
      <c r="A8104">
        <v>8102</v>
      </c>
      <c r="B8104">
        <v>22.197260273972603</v>
      </c>
      <c r="C8104" s="91">
        <v>2.6727858223938566E-2</v>
      </c>
      <c r="D8104">
        <v>0.5525091826415709</v>
      </c>
    </row>
    <row r="8105" spans="1:4">
      <c r="A8105">
        <v>8103</v>
      </c>
      <c r="B8105">
        <v>22.2</v>
      </c>
      <c r="C8105" s="91">
        <v>2.6727274532975798E-2</v>
      </c>
      <c r="D8105">
        <v>0.55247588443070161</v>
      </c>
    </row>
    <row r="8106" spans="1:4">
      <c r="A8106">
        <v>8104</v>
      </c>
      <c r="B8106">
        <v>22.202739726027396</v>
      </c>
      <c r="C8106" s="91">
        <v>2.672669084201303E-2</v>
      </c>
      <c r="D8106">
        <v>0.55244258999350482</v>
      </c>
    </row>
    <row r="8107" spans="1:4">
      <c r="A8107">
        <v>8105</v>
      </c>
      <c r="B8107">
        <v>22.205479452054796</v>
      </c>
      <c r="C8107" s="91">
        <v>2.6726107151050262E-2</v>
      </c>
      <c r="D8107">
        <v>0.55240929932953997</v>
      </c>
    </row>
    <row r="8108" spans="1:4">
      <c r="A8108">
        <v>8106</v>
      </c>
      <c r="B8108">
        <v>22.208219178082192</v>
      </c>
      <c r="C8108" s="91">
        <v>2.6725523460087493E-2</v>
      </c>
      <c r="D8108">
        <v>0.5523760124383672</v>
      </c>
    </row>
    <row r="8109" spans="1:4">
      <c r="A8109">
        <v>8107</v>
      </c>
      <c r="B8109">
        <v>22.210958904109589</v>
      </c>
      <c r="C8109" s="91">
        <v>2.6724939769124725E-2</v>
      </c>
      <c r="D8109">
        <v>0.55234272931954587</v>
      </c>
    </row>
    <row r="8110" spans="1:4">
      <c r="A8110">
        <v>8108</v>
      </c>
      <c r="B8110">
        <v>22.213698630136985</v>
      </c>
      <c r="C8110" s="91">
        <v>2.6724356078161957E-2</v>
      </c>
      <c r="D8110">
        <v>0.55230944997263587</v>
      </c>
    </row>
    <row r="8111" spans="1:4">
      <c r="A8111">
        <v>8109</v>
      </c>
      <c r="B8111">
        <v>22.216438356164385</v>
      </c>
      <c r="C8111" s="91">
        <v>2.6723772387199189E-2</v>
      </c>
      <c r="D8111">
        <v>0.55227617439719712</v>
      </c>
    </row>
    <row r="8112" spans="1:4">
      <c r="A8112">
        <v>8110</v>
      </c>
      <c r="B8112">
        <v>22.219178082191782</v>
      </c>
      <c r="C8112" s="91">
        <v>2.6723188696236421E-2</v>
      </c>
      <c r="D8112">
        <v>0.55224290259278952</v>
      </c>
    </row>
    <row r="8113" spans="1:4">
      <c r="A8113">
        <v>8111</v>
      </c>
      <c r="B8113">
        <v>22.221917808219178</v>
      </c>
      <c r="C8113" s="91">
        <v>2.6722605005273653E-2</v>
      </c>
      <c r="D8113">
        <v>0.55220963455897321</v>
      </c>
    </row>
    <row r="8114" spans="1:4">
      <c r="A8114">
        <v>8112</v>
      </c>
      <c r="B8114">
        <v>22.224657534246575</v>
      </c>
      <c r="C8114" s="91">
        <v>2.6722021314310885E-2</v>
      </c>
      <c r="D8114">
        <v>0.55217637029530797</v>
      </c>
    </row>
    <row r="8115" spans="1:4">
      <c r="A8115">
        <v>8113</v>
      </c>
      <c r="B8115">
        <v>22.227397260273971</v>
      </c>
      <c r="C8115" s="91">
        <v>2.6721437623348117E-2</v>
      </c>
      <c r="D8115">
        <v>0.55214310980135417</v>
      </c>
    </row>
    <row r="8116" spans="1:4">
      <c r="A8116">
        <v>8114</v>
      </c>
      <c r="B8116">
        <v>22.230136986301371</v>
      </c>
      <c r="C8116" s="91">
        <v>2.6720853932385349E-2</v>
      </c>
      <c r="D8116">
        <v>0.55210985307667182</v>
      </c>
    </row>
    <row r="8117" spans="1:4">
      <c r="A8117">
        <v>8115</v>
      </c>
      <c r="B8117">
        <v>22.232876712328768</v>
      </c>
      <c r="C8117" s="91">
        <v>2.6720270241422581E-2</v>
      </c>
      <c r="D8117">
        <v>0.55207660012082116</v>
      </c>
    </row>
    <row r="8118" spans="1:4">
      <c r="A8118">
        <v>8116</v>
      </c>
      <c r="B8118">
        <v>22.235616438356164</v>
      </c>
      <c r="C8118" s="91">
        <v>2.6719686550459813E-2</v>
      </c>
      <c r="D8118">
        <v>0.55204335093336265</v>
      </c>
    </row>
    <row r="8119" spans="1:4">
      <c r="A8119">
        <v>8117</v>
      </c>
      <c r="B8119">
        <v>22.238356164383561</v>
      </c>
      <c r="C8119" s="91">
        <v>2.6719102859497044E-2</v>
      </c>
      <c r="D8119">
        <v>0.55201010551385665</v>
      </c>
    </row>
    <row r="8120" spans="1:4">
      <c r="A8120">
        <v>8118</v>
      </c>
      <c r="B8120">
        <v>22.241095890410961</v>
      </c>
      <c r="C8120" s="91">
        <v>2.6718519168534276E-2</v>
      </c>
      <c r="D8120">
        <v>0.5519768638618634</v>
      </c>
    </row>
    <row r="8121" spans="1:4">
      <c r="A8121">
        <v>8119</v>
      </c>
      <c r="B8121">
        <v>22.243835616438357</v>
      </c>
      <c r="C8121" s="91">
        <v>2.6717935477571508E-2</v>
      </c>
      <c r="D8121">
        <v>0.55194362597694346</v>
      </c>
    </row>
    <row r="8122" spans="1:4">
      <c r="A8122">
        <v>8120</v>
      </c>
      <c r="B8122">
        <v>22.246575342465754</v>
      </c>
      <c r="C8122" s="91">
        <v>2.671735178660874E-2</v>
      </c>
      <c r="D8122">
        <v>0.55191039185865765</v>
      </c>
    </row>
    <row r="8123" spans="1:4">
      <c r="A8123">
        <v>8121</v>
      </c>
      <c r="B8123">
        <v>22.24931506849315</v>
      </c>
      <c r="C8123" s="91">
        <v>2.6716768095645976E-2</v>
      </c>
      <c r="D8123">
        <v>0.55187716150656618</v>
      </c>
    </row>
    <row r="8124" spans="1:4">
      <c r="A8124">
        <v>8122</v>
      </c>
      <c r="B8124">
        <v>22.252054794520546</v>
      </c>
      <c r="C8124" s="91">
        <v>2.6716184404683208E-2</v>
      </c>
      <c r="D8124">
        <v>0.55184393492023009</v>
      </c>
    </row>
    <row r="8125" spans="1:4">
      <c r="A8125">
        <v>8123</v>
      </c>
      <c r="B8125">
        <v>22.254794520547946</v>
      </c>
      <c r="C8125" s="91">
        <v>2.6715600713720439E-2</v>
      </c>
      <c r="D8125">
        <v>0.55181071209920984</v>
      </c>
    </row>
    <row r="8126" spans="1:4">
      <c r="A8126">
        <v>8124</v>
      </c>
      <c r="B8126">
        <v>22.257534246575343</v>
      </c>
      <c r="C8126" s="91">
        <v>2.6715017022757671E-2</v>
      </c>
      <c r="D8126">
        <v>0.55177749304306656</v>
      </c>
    </row>
    <row r="8127" spans="1:4">
      <c r="A8127">
        <v>8125</v>
      </c>
      <c r="B8127">
        <v>22.260273972602739</v>
      </c>
      <c r="C8127" s="91">
        <v>2.6714433331794903E-2</v>
      </c>
      <c r="D8127">
        <v>0.55174427775136081</v>
      </c>
    </row>
    <row r="8128" spans="1:4">
      <c r="A8128">
        <v>8126</v>
      </c>
      <c r="B8128">
        <v>22.263013698630136</v>
      </c>
      <c r="C8128" s="91">
        <v>2.6713849640832135E-2</v>
      </c>
      <c r="D8128">
        <v>0.55171106622365362</v>
      </c>
    </row>
    <row r="8129" spans="1:4">
      <c r="A8129">
        <v>8127</v>
      </c>
      <c r="B8129">
        <v>22.265753424657536</v>
      </c>
      <c r="C8129" s="91">
        <v>2.6713265949869367E-2</v>
      </c>
      <c r="D8129">
        <v>0.55167785845950601</v>
      </c>
    </row>
    <row r="8130" spans="1:4">
      <c r="A8130">
        <v>8128</v>
      </c>
      <c r="B8130">
        <v>22.268493150684932</v>
      </c>
      <c r="C8130" s="91">
        <v>2.6712682258906599E-2</v>
      </c>
      <c r="D8130">
        <v>0.5516446544584791</v>
      </c>
    </row>
    <row r="8131" spans="1:4">
      <c r="A8131">
        <v>8129</v>
      </c>
      <c r="B8131">
        <v>22.271232876712329</v>
      </c>
      <c r="C8131" s="91">
        <v>2.6712098567943831E-2</v>
      </c>
      <c r="D8131">
        <v>0.55161145422013402</v>
      </c>
    </row>
    <row r="8132" spans="1:4">
      <c r="A8132">
        <v>8130</v>
      </c>
      <c r="B8132">
        <v>22.273972602739725</v>
      </c>
      <c r="C8132" s="91">
        <v>2.6711514876981063E-2</v>
      </c>
      <c r="D8132">
        <v>0.5515782577440318</v>
      </c>
    </row>
    <row r="8133" spans="1:4">
      <c r="A8133">
        <v>8131</v>
      </c>
      <c r="B8133">
        <v>22.276712328767122</v>
      </c>
      <c r="C8133" s="91">
        <v>2.6710931186018295E-2</v>
      </c>
      <c r="D8133">
        <v>0.55154506502973377</v>
      </c>
    </row>
    <row r="8134" spans="1:4">
      <c r="A8134">
        <v>8132</v>
      </c>
      <c r="B8134">
        <v>22.279452054794522</v>
      </c>
      <c r="C8134" s="91">
        <v>2.6710347495055527E-2</v>
      </c>
      <c r="D8134">
        <v>0.55151187607680119</v>
      </c>
    </row>
    <row r="8135" spans="1:4">
      <c r="A8135">
        <v>8133</v>
      </c>
      <c r="B8135">
        <v>22.282191780821918</v>
      </c>
      <c r="C8135" s="91">
        <v>2.6709763804092759E-2</v>
      </c>
      <c r="D8135">
        <v>0.55147869088479562</v>
      </c>
    </row>
    <row r="8136" spans="1:4">
      <c r="A8136">
        <v>8134</v>
      </c>
      <c r="B8136">
        <v>22.284931506849315</v>
      </c>
      <c r="C8136" s="91">
        <v>2.6709180113129991E-2</v>
      </c>
      <c r="D8136">
        <v>0.5514455094532783</v>
      </c>
    </row>
    <row r="8137" spans="1:4">
      <c r="A8137">
        <v>8135</v>
      </c>
      <c r="B8137">
        <v>22.287671232876711</v>
      </c>
      <c r="C8137" s="91">
        <v>2.6708596422167222E-2</v>
      </c>
      <c r="D8137">
        <v>0.55141233178181071</v>
      </c>
    </row>
    <row r="8138" spans="1:4">
      <c r="A8138">
        <v>8136</v>
      </c>
      <c r="B8138">
        <v>22.290410958904111</v>
      </c>
      <c r="C8138" s="91">
        <v>2.6708012731204454E-2</v>
      </c>
      <c r="D8138">
        <v>0.55137915786995451</v>
      </c>
    </row>
    <row r="8139" spans="1:4">
      <c r="A8139">
        <v>8137</v>
      </c>
      <c r="B8139">
        <v>22.293150684931508</v>
      </c>
      <c r="C8139" s="91">
        <v>2.6707429040241686E-2</v>
      </c>
      <c r="D8139">
        <v>0.55134598771727139</v>
      </c>
    </row>
    <row r="8140" spans="1:4">
      <c r="A8140">
        <v>8138</v>
      </c>
      <c r="B8140">
        <v>22.295890410958904</v>
      </c>
      <c r="C8140" s="91">
        <v>2.6706845349278918E-2</v>
      </c>
      <c r="D8140">
        <v>0.55131282132332282</v>
      </c>
    </row>
    <row r="8141" spans="1:4">
      <c r="A8141">
        <v>8139</v>
      </c>
      <c r="B8141">
        <v>22.298630136986301</v>
      </c>
      <c r="C8141" s="91">
        <v>2.670626165831615E-2</v>
      </c>
      <c r="D8141">
        <v>0.5512796586876707</v>
      </c>
    </row>
    <row r="8142" spans="1:4">
      <c r="A8142">
        <v>8140</v>
      </c>
      <c r="B8142">
        <v>22.301369863013697</v>
      </c>
      <c r="C8142" s="91">
        <v>2.6705677967353382E-2</v>
      </c>
      <c r="D8142">
        <v>0.55124649980987683</v>
      </c>
    </row>
    <row r="8143" spans="1:4">
      <c r="A8143">
        <v>8141</v>
      </c>
      <c r="B8143">
        <v>22.304109589041097</v>
      </c>
      <c r="C8143" s="91">
        <v>2.6705094276390614E-2</v>
      </c>
      <c r="D8143">
        <v>0.551213344689503</v>
      </c>
    </row>
    <row r="8144" spans="1:4">
      <c r="A8144">
        <v>8142</v>
      </c>
      <c r="B8144">
        <v>22.306849315068494</v>
      </c>
      <c r="C8144" s="91">
        <v>2.6704510585427846E-2</v>
      </c>
      <c r="D8144">
        <v>0.55118019332611123</v>
      </c>
    </row>
    <row r="8145" spans="1:4">
      <c r="A8145">
        <v>8143</v>
      </c>
      <c r="B8145">
        <v>22.30958904109589</v>
      </c>
      <c r="C8145" s="91">
        <v>2.6703926894465081E-2</v>
      </c>
      <c r="D8145">
        <v>0.55114704571926343</v>
      </c>
    </row>
    <row r="8146" spans="1:4">
      <c r="A8146">
        <v>8144</v>
      </c>
      <c r="B8146">
        <v>22.312328767123287</v>
      </c>
      <c r="C8146" s="91">
        <v>2.6703343203502313E-2</v>
      </c>
      <c r="D8146">
        <v>0.55111390186852183</v>
      </c>
    </row>
    <row r="8147" spans="1:4">
      <c r="A8147">
        <v>8145</v>
      </c>
      <c r="B8147">
        <v>22.315068493150687</v>
      </c>
      <c r="C8147" s="91">
        <v>2.6702759512539545E-2</v>
      </c>
      <c r="D8147">
        <v>0.55108076177344822</v>
      </c>
    </row>
    <row r="8148" spans="1:4">
      <c r="A8148">
        <v>8146</v>
      </c>
      <c r="B8148">
        <v>22.317808219178083</v>
      </c>
      <c r="C8148" s="91">
        <v>2.6702175821576777E-2</v>
      </c>
      <c r="D8148">
        <v>0.55104762543360519</v>
      </c>
    </row>
    <row r="8149" spans="1:4">
      <c r="A8149">
        <v>8147</v>
      </c>
      <c r="B8149">
        <v>22.32054794520548</v>
      </c>
      <c r="C8149" s="91">
        <v>2.6701592130614009E-2</v>
      </c>
      <c r="D8149">
        <v>0.55101449284855464</v>
      </c>
    </row>
    <row r="8150" spans="1:4">
      <c r="A8150">
        <v>8148</v>
      </c>
      <c r="B8150">
        <v>22.323287671232876</v>
      </c>
      <c r="C8150" s="91">
        <v>2.6701008439651241E-2</v>
      </c>
      <c r="D8150">
        <v>0.55098136401785924</v>
      </c>
    </row>
    <row r="8151" spans="1:4">
      <c r="A8151">
        <v>8149</v>
      </c>
      <c r="B8151">
        <v>22.326027397260273</v>
      </c>
      <c r="C8151" s="91">
        <v>2.6700424748688473E-2</v>
      </c>
      <c r="D8151">
        <v>0.55094823894108091</v>
      </c>
    </row>
    <row r="8152" spans="1:4">
      <c r="A8152">
        <v>8150</v>
      </c>
      <c r="B8152">
        <v>22.328767123287673</v>
      </c>
      <c r="C8152" s="91">
        <v>2.6699841057725705E-2</v>
      </c>
      <c r="D8152">
        <v>0.55091511761778234</v>
      </c>
    </row>
    <row r="8153" spans="1:4">
      <c r="A8153">
        <v>8151</v>
      </c>
      <c r="B8153">
        <v>22.331506849315069</v>
      </c>
      <c r="C8153" s="91">
        <v>2.6699257366762937E-2</v>
      </c>
      <c r="D8153">
        <v>0.55088200004752608</v>
      </c>
    </row>
    <row r="8154" spans="1:4">
      <c r="A8154">
        <v>8152</v>
      </c>
      <c r="B8154">
        <v>22.334246575342465</v>
      </c>
      <c r="C8154" s="91">
        <v>2.6698673675800168E-2</v>
      </c>
      <c r="D8154">
        <v>0.5508488862298746</v>
      </c>
    </row>
    <row r="8155" spans="1:4">
      <c r="A8155">
        <v>8153</v>
      </c>
      <c r="B8155">
        <v>22.336986301369862</v>
      </c>
      <c r="C8155" s="91">
        <v>2.66980899848374E-2</v>
      </c>
      <c r="D8155">
        <v>0.55081577616439059</v>
      </c>
    </row>
    <row r="8156" spans="1:4">
      <c r="A8156">
        <v>8154</v>
      </c>
      <c r="B8156">
        <v>22.339726027397262</v>
      </c>
      <c r="C8156" s="91">
        <v>2.6697506293874632E-2</v>
      </c>
      <c r="D8156">
        <v>0.55078266985063651</v>
      </c>
    </row>
    <row r="8157" spans="1:4">
      <c r="A8157">
        <v>8155</v>
      </c>
      <c r="B8157">
        <v>22.342465753424658</v>
      </c>
      <c r="C8157" s="91">
        <v>2.6696922602911864E-2</v>
      </c>
      <c r="D8157">
        <v>0.55074956728817537</v>
      </c>
    </row>
    <row r="8158" spans="1:4">
      <c r="A8158">
        <v>8156</v>
      </c>
      <c r="B8158">
        <v>22.345205479452055</v>
      </c>
      <c r="C8158" s="91">
        <v>2.6696338911949096E-2</v>
      </c>
      <c r="D8158">
        <v>0.55071646847656974</v>
      </c>
    </row>
    <row r="8159" spans="1:4">
      <c r="A8159">
        <v>8157</v>
      </c>
      <c r="B8159">
        <v>22.347945205479451</v>
      </c>
      <c r="C8159" s="91">
        <v>2.6695755220986328E-2</v>
      </c>
      <c r="D8159">
        <v>0.55068337341538276</v>
      </c>
    </row>
    <row r="8160" spans="1:4">
      <c r="A8160">
        <v>8158</v>
      </c>
      <c r="B8160">
        <v>22.350684931506848</v>
      </c>
      <c r="C8160" s="91">
        <v>2.669517153002356E-2</v>
      </c>
      <c r="D8160">
        <v>0.55065028210417721</v>
      </c>
    </row>
    <row r="8161" spans="1:4">
      <c r="A8161">
        <v>8159</v>
      </c>
      <c r="B8161">
        <v>22.353424657534248</v>
      </c>
      <c r="C8161" s="91">
        <v>2.6694587839060792E-2</v>
      </c>
      <c r="D8161">
        <v>0.55061719454251601</v>
      </c>
    </row>
    <row r="8162" spans="1:4">
      <c r="A8162">
        <v>8160</v>
      </c>
      <c r="B8162">
        <v>22.356164383561644</v>
      </c>
      <c r="C8162" s="91">
        <v>2.6694004148098024E-2</v>
      </c>
      <c r="D8162">
        <v>0.55058411072996227</v>
      </c>
    </row>
    <row r="8163" spans="1:4">
      <c r="A8163">
        <v>8161</v>
      </c>
      <c r="B8163">
        <v>22.358904109589041</v>
      </c>
      <c r="C8163" s="91">
        <v>2.6693420457135256E-2</v>
      </c>
      <c r="D8163">
        <v>0.55055103066607924</v>
      </c>
    </row>
    <row r="8164" spans="1:4">
      <c r="A8164">
        <v>8162</v>
      </c>
      <c r="B8164">
        <v>22.361643835616437</v>
      </c>
      <c r="C8164" s="91">
        <v>2.6692836766172488E-2</v>
      </c>
      <c r="D8164">
        <v>0.55051795435042994</v>
      </c>
    </row>
    <row r="8165" spans="1:4">
      <c r="A8165">
        <v>8163</v>
      </c>
      <c r="B8165">
        <v>22.364383561643837</v>
      </c>
      <c r="C8165" s="91">
        <v>2.669225307520972E-2</v>
      </c>
      <c r="D8165">
        <v>0.5504848817825776</v>
      </c>
    </row>
    <row r="8166" spans="1:4">
      <c r="A8166">
        <v>8164</v>
      </c>
      <c r="B8166">
        <v>22.367123287671234</v>
      </c>
      <c r="C8166" s="91">
        <v>2.6691669384246955E-2</v>
      </c>
      <c r="D8166">
        <v>0.55045181296208556</v>
      </c>
    </row>
    <row r="8167" spans="1:4">
      <c r="A8167">
        <v>8165</v>
      </c>
      <c r="B8167">
        <v>22.36986301369863</v>
      </c>
      <c r="C8167" s="91">
        <v>2.6691085693284187E-2</v>
      </c>
      <c r="D8167">
        <v>0.5504187478885173</v>
      </c>
    </row>
    <row r="8168" spans="1:4">
      <c r="A8168">
        <v>8166</v>
      </c>
      <c r="B8168">
        <v>22.372602739726027</v>
      </c>
      <c r="C8168" s="91">
        <v>2.6690502002321419E-2</v>
      </c>
      <c r="D8168">
        <v>0.55038568656143605</v>
      </c>
    </row>
    <row r="8169" spans="1:4">
      <c r="A8169">
        <v>8167</v>
      </c>
      <c r="B8169">
        <v>22.375342465753423</v>
      </c>
      <c r="C8169" s="91">
        <v>2.6689918311358651E-2</v>
      </c>
      <c r="D8169">
        <v>0.5503526289804056</v>
      </c>
    </row>
    <row r="8170" spans="1:4">
      <c r="A8170">
        <v>8168</v>
      </c>
      <c r="B8170">
        <v>22.378082191780823</v>
      </c>
      <c r="C8170" s="91">
        <v>2.6689334620395883E-2</v>
      </c>
      <c r="D8170">
        <v>0.55031957514498908</v>
      </c>
    </row>
    <row r="8171" spans="1:4">
      <c r="A8171">
        <v>8169</v>
      </c>
      <c r="B8171">
        <v>22.38082191780822</v>
      </c>
      <c r="C8171" s="91">
        <v>2.6688750929433114E-2</v>
      </c>
      <c r="D8171">
        <v>0.55028652505475051</v>
      </c>
    </row>
    <row r="8172" spans="1:4">
      <c r="A8172">
        <v>8170</v>
      </c>
      <c r="B8172">
        <v>22.383561643835616</v>
      </c>
      <c r="C8172" s="91">
        <v>2.6688167238470346E-2</v>
      </c>
      <c r="D8172">
        <v>0.55025347870925323</v>
      </c>
    </row>
    <row r="8173" spans="1:4">
      <c r="A8173">
        <v>8171</v>
      </c>
      <c r="B8173">
        <v>22.386301369863013</v>
      </c>
      <c r="C8173" s="91">
        <v>2.6687583547507578E-2</v>
      </c>
      <c r="D8173">
        <v>0.55022043610806126</v>
      </c>
    </row>
    <row r="8174" spans="1:4">
      <c r="A8174">
        <v>8172</v>
      </c>
      <c r="B8174">
        <v>22.389041095890413</v>
      </c>
      <c r="C8174" s="91">
        <v>2.668699985654481E-2</v>
      </c>
      <c r="D8174">
        <v>0.55018739725073829</v>
      </c>
    </row>
    <row r="8175" spans="1:4">
      <c r="A8175">
        <v>8173</v>
      </c>
      <c r="B8175">
        <v>22.391780821917809</v>
      </c>
      <c r="C8175" s="91">
        <v>2.6686416165582042E-2</v>
      </c>
      <c r="D8175">
        <v>0.5501543621368481</v>
      </c>
    </row>
    <row r="8176" spans="1:4">
      <c r="A8176">
        <v>8174</v>
      </c>
      <c r="B8176">
        <v>22.394520547945206</v>
      </c>
      <c r="C8176" s="91">
        <v>2.6685832474619274E-2</v>
      </c>
      <c r="D8176">
        <v>0.55012133076595471</v>
      </c>
    </row>
    <row r="8177" spans="1:4">
      <c r="A8177">
        <v>8175</v>
      </c>
      <c r="B8177">
        <v>22.397260273972602</v>
      </c>
      <c r="C8177" s="91">
        <v>2.6685248783656506E-2</v>
      </c>
      <c r="D8177">
        <v>0.55008830313762214</v>
      </c>
    </row>
    <row r="8178" spans="1:4">
      <c r="A8178">
        <v>8176</v>
      </c>
      <c r="B8178">
        <v>22.4</v>
      </c>
      <c r="C8178" s="91">
        <v>2.6684665092693738E-2</v>
      </c>
      <c r="D8178">
        <v>0.55005527925141429</v>
      </c>
    </row>
    <row r="8179" spans="1:4">
      <c r="A8179">
        <v>8177</v>
      </c>
      <c r="B8179">
        <v>22.402739726027399</v>
      </c>
      <c r="C8179" s="91">
        <v>2.668408140173097E-2</v>
      </c>
      <c r="D8179">
        <v>0.55002225910689539</v>
      </c>
    </row>
    <row r="8180" spans="1:4">
      <c r="A8180">
        <v>8178</v>
      </c>
      <c r="B8180">
        <v>22.405479452054795</v>
      </c>
      <c r="C8180" s="91">
        <v>2.6683497710768202E-2</v>
      </c>
      <c r="D8180">
        <v>0.54998924270362959</v>
      </c>
    </row>
    <row r="8181" spans="1:4">
      <c r="A8181">
        <v>8179</v>
      </c>
      <c r="B8181">
        <v>22.408219178082192</v>
      </c>
      <c r="C8181" s="91">
        <v>2.6682914019805434E-2</v>
      </c>
      <c r="D8181">
        <v>0.54995623004118122</v>
      </c>
    </row>
    <row r="8182" spans="1:4">
      <c r="A8182">
        <v>8180</v>
      </c>
      <c r="B8182">
        <v>22.410958904109588</v>
      </c>
      <c r="C8182" s="91">
        <v>2.6682330328842666E-2</v>
      </c>
      <c r="D8182">
        <v>0.5499232211191144</v>
      </c>
    </row>
    <row r="8183" spans="1:4">
      <c r="A8183">
        <v>8181</v>
      </c>
      <c r="B8183">
        <v>22.413698630136988</v>
      </c>
      <c r="C8183" s="91">
        <v>2.6681746637879897E-2</v>
      </c>
      <c r="D8183">
        <v>0.5498902159369935</v>
      </c>
    </row>
    <row r="8184" spans="1:4">
      <c r="A8184">
        <v>8182</v>
      </c>
      <c r="B8184">
        <v>22.416438356164385</v>
      </c>
      <c r="C8184" s="91">
        <v>2.6681162946917129E-2</v>
      </c>
      <c r="D8184">
        <v>0.54985721449438318</v>
      </c>
    </row>
    <row r="8185" spans="1:4">
      <c r="A8185">
        <v>8183</v>
      </c>
      <c r="B8185">
        <v>22.419178082191781</v>
      </c>
      <c r="C8185" s="91">
        <v>2.6680579255954361E-2</v>
      </c>
      <c r="D8185">
        <v>0.5498242167908477</v>
      </c>
    </row>
    <row r="8186" spans="1:4">
      <c r="A8186">
        <v>8184</v>
      </c>
      <c r="B8186">
        <v>22.421917808219177</v>
      </c>
      <c r="C8186" s="91">
        <v>2.6679995564991593E-2</v>
      </c>
      <c r="D8186">
        <v>0.54979122282595161</v>
      </c>
    </row>
    <row r="8187" spans="1:4">
      <c r="A8187">
        <v>8185</v>
      </c>
      <c r="B8187">
        <v>22.424657534246574</v>
      </c>
      <c r="C8187" s="91">
        <v>2.6679411874028825E-2</v>
      </c>
      <c r="D8187">
        <v>0.5497582325992596</v>
      </c>
    </row>
    <row r="8188" spans="1:4">
      <c r="A8188">
        <v>8186</v>
      </c>
      <c r="B8188">
        <v>22.427397260273974</v>
      </c>
      <c r="C8188" s="91">
        <v>2.6678828183066057E-2</v>
      </c>
      <c r="D8188">
        <v>0.54972524611033624</v>
      </c>
    </row>
    <row r="8189" spans="1:4">
      <c r="A8189">
        <v>8187</v>
      </c>
      <c r="B8189">
        <v>22.43013698630137</v>
      </c>
      <c r="C8189" s="91">
        <v>2.6678244492103292E-2</v>
      </c>
      <c r="D8189">
        <v>0.54969226335874632</v>
      </c>
    </row>
    <row r="8190" spans="1:4">
      <c r="A8190">
        <v>8188</v>
      </c>
      <c r="B8190">
        <v>22.432876712328767</v>
      </c>
      <c r="C8190" s="91">
        <v>2.6677660801140524E-2</v>
      </c>
      <c r="D8190">
        <v>0.54965928434405475</v>
      </c>
    </row>
    <row r="8191" spans="1:4">
      <c r="A8191">
        <v>8189</v>
      </c>
      <c r="B8191">
        <v>22.435616438356163</v>
      </c>
      <c r="C8191" s="91">
        <v>2.6677077110177756E-2</v>
      </c>
      <c r="D8191">
        <v>0.54962630906582632</v>
      </c>
    </row>
    <row r="8192" spans="1:4">
      <c r="A8192">
        <v>8190</v>
      </c>
      <c r="B8192">
        <v>22.438356164383563</v>
      </c>
      <c r="C8192" s="91">
        <v>2.6676493419214988E-2</v>
      </c>
      <c r="D8192">
        <v>0.54959333752362571</v>
      </c>
    </row>
    <row r="8193" spans="1:4">
      <c r="A8193">
        <v>8191</v>
      </c>
      <c r="B8193">
        <v>22.44109589041096</v>
      </c>
      <c r="C8193" s="91">
        <v>2.667590972825222E-2</v>
      </c>
      <c r="D8193">
        <v>0.54956036971701827</v>
      </c>
    </row>
    <row r="8194" spans="1:4">
      <c r="A8194">
        <v>8192</v>
      </c>
      <c r="B8194">
        <v>22.443835616438356</v>
      </c>
      <c r="C8194" s="91">
        <v>2.6675326037289452E-2</v>
      </c>
      <c r="D8194">
        <v>0.54952740564556879</v>
      </c>
    </row>
    <row r="8195" spans="1:4">
      <c r="A8195">
        <v>8193</v>
      </c>
      <c r="B8195">
        <v>22.446575342465753</v>
      </c>
      <c r="C8195" s="91">
        <v>2.6674742346326684E-2</v>
      </c>
      <c r="D8195">
        <v>0.54949444530884251</v>
      </c>
    </row>
    <row r="8196" spans="1:4">
      <c r="A8196">
        <v>8194</v>
      </c>
      <c r="B8196">
        <v>22.449315068493149</v>
      </c>
      <c r="C8196" s="91">
        <v>2.6674158655363916E-2</v>
      </c>
      <c r="D8196">
        <v>0.54946148870640454</v>
      </c>
    </row>
    <row r="8197" spans="1:4">
      <c r="A8197">
        <v>8195</v>
      </c>
      <c r="B8197">
        <v>22.452054794520549</v>
      </c>
      <c r="C8197" s="91">
        <v>2.6673574964401148E-2</v>
      </c>
      <c r="D8197">
        <v>0.54942853583782003</v>
      </c>
    </row>
    <row r="8198" spans="1:4">
      <c r="A8198">
        <v>8196</v>
      </c>
      <c r="B8198">
        <v>22.454794520547946</v>
      </c>
      <c r="C8198" s="91">
        <v>2.667299127343838E-2</v>
      </c>
      <c r="D8198">
        <v>0.54939558670265443</v>
      </c>
    </row>
    <row r="8199" spans="1:4">
      <c r="A8199">
        <v>8197</v>
      </c>
      <c r="B8199">
        <v>22.457534246575342</v>
      </c>
      <c r="C8199" s="91">
        <v>2.6672407582475612E-2</v>
      </c>
      <c r="D8199">
        <v>0.54936264130047296</v>
      </c>
    </row>
    <row r="8200" spans="1:4">
      <c r="A8200">
        <v>8198</v>
      </c>
      <c r="B8200">
        <v>22.460273972602739</v>
      </c>
      <c r="C8200" s="91">
        <v>2.6671823891512843E-2</v>
      </c>
      <c r="D8200">
        <v>0.54932969963084111</v>
      </c>
    </row>
    <row r="8201" spans="1:4">
      <c r="A8201">
        <v>8199</v>
      </c>
      <c r="B8201">
        <v>22.463013698630139</v>
      </c>
      <c r="C8201" s="91">
        <v>2.6671240200550075E-2</v>
      </c>
      <c r="D8201">
        <v>0.5492967616933242</v>
      </c>
    </row>
    <row r="8202" spans="1:4">
      <c r="A8202">
        <v>8200</v>
      </c>
      <c r="B8202">
        <v>22.465753424657535</v>
      </c>
      <c r="C8202" s="91">
        <v>2.6670656509587307E-2</v>
      </c>
      <c r="D8202">
        <v>0.54926382748748803</v>
      </c>
    </row>
    <row r="8203" spans="1:4">
      <c r="A8203">
        <v>8201</v>
      </c>
      <c r="B8203">
        <v>22.468493150684932</v>
      </c>
      <c r="C8203" s="91">
        <v>2.6670072818624539E-2</v>
      </c>
      <c r="D8203">
        <v>0.54923089701289796</v>
      </c>
    </row>
    <row r="8204" spans="1:4">
      <c r="A8204">
        <v>8202</v>
      </c>
      <c r="B8204">
        <v>22.471232876712328</v>
      </c>
      <c r="C8204" s="91">
        <v>2.6669489127661771E-2</v>
      </c>
      <c r="D8204">
        <v>0.54919797026911987</v>
      </c>
    </row>
    <row r="8205" spans="1:4">
      <c r="A8205">
        <v>8203</v>
      </c>
      <c r="B8205">
        <v>22.473972602739725</v>
      </c>
      <c r="C8205" s="91">
        <v>2.6668905436699003E-2</v>
      </c>
      <c r="D8205">
        <v>0.54916504725571924</v>
      </c>
    </row>
    <row r="8206" spans="1:4">
      <c r="A8206">
        <v>8204</v>
      </c>
      <c r="B8206">
        <v>22.476712328767125</v>
      </c>
      <c r="C8206" s="91">
        <v>2.6668321745736235E-2</v>
      </c>
      <c r="D8206">
        <v>0.54913212797226196</v>
      </c>
    </row>
    <row r="8207" spans="1:4">
      <c r="A8207">
        <v>8205</v>
      </c>
      <c r="B8207">
        <v>22.479452054794521</v>
      </c>
      <c r="C8207" s="91">
        <v>2.6667738054773467E-2</v>
      </c>
      <c r="D8207">
        <v>0.54909921241831394</v>
      </c>
    </row>
    <row r="8208" spans="1:4">
      <c r="A8208">
        <v>8206</v>
      </c>
      <c r="B8208">
        <v>22.482191780821918</v>
      </c>
      <c r="C8208" s="91">
        <v>2.6667154363810699E-2</v>
      </c>
      <c r="D8208">
        <v>0.54906630059344108</v>
      </c>
    </row>
    <row r="8209" spans="1:4">
      <c r="A8209">
        <v>8207</v>
      </c>
      <c r="B8209">
        <v>22.484931506849314</v>
      </c>
      <c r="C8209" s="91">
        <v>2.6666570672847931E-2</v>
      </c>
      <c r="D8209">
        <v>0.54903339249720928</v>
      </c>
    </row>
    <row r="8210" spans="1:4">
      <c r="A8210">
        <v>8208</v>
      </c>
      <c r="B8210">
        <v>22.487671232876714</v>
      </c>
      <c r="C8210" s="91">
        <v>2.6665986981885166E-2</v>
      </c>
      <c r="D8210">
        <v>0.54900048812918456</v>
      </c>
    </row>
    <row r="8211" spans="1:4">
      <c r="A8211">
        <v>8209</v>
      </c>
      <c r="B8211">
        <v>22.490410958904111</v>
      </c>
      <c r="C8211" s="91">
        <v>2.6665403290922398E-2</v>
      </c>
      <c r="D8211">
        <v>0.54896758748893304</v>
      </c>
    </row>
    <row r="8212" spans="1:4">
      <c r="A8212">
        <v>8210</v>
      </c>
      <c r="B8212">
        <v>22.493150684931507</v>
      </c>
      <c r="C8212" s="91">
        <v>2.666481959995963E-2</v>
      </c>
      <c r="D8212">
        <v>0.54893469057602096</v>
      </c>
    </row>
    <row r="8213" spans="1:4">
      <c r="A8213">
        <v>8211</v>
      </c>
      <c r="B8213">
        <v>22.495890410958904</v>
      </c>
      <c r="C8213" s="91">
        <v>2.6664235908996862E-2</v>
      </c>
      <c r="D8213">
        <v>0.54890179739001443</v>
      </c>
    </row>
    <row r="8214" spans="1:4">
      <c r="A8214">
        <v>8212</v>
      </c>
      <c r="B8214">
        <v>22.4986301369863</v>
      </c>
      <c r="C8214" s="91">
        <v>2.6663652218034094E-2</v>
      </c>
      <c r="D8214">
        <v>0.54886890793047971</v>
      </c>
    </row>
    <row r="8215" spans="1:4">
      <c r="A8215">
        <v>8213</v>
      </c>
      <c r="B8215">
        <v>22.5013698630137</v>
      </c>
      <c r="C8215" s="91">
        <v>2.6663068527071326E-2</v>
      </c>
      <c r="D8215">
        <v>0.54883602219698324</v>
      </c>
    </row>
    <row r="8216" spans="1:4">
      <c r="A8216">
        <v>8214</v>
      </c>
      <c r="B8216">
        <v>22.504109589041096</v>
      </c>
      <c r="C8216" s="91">
        <v>2.6662484836108558E-2</v>
      </c>
      <c r="D8216">
        <v>0.54880314018909138</v>
      </c>
    </row>
    <row r="8217" spans="1:4">
      <c r="A8217">
        <v>8215</v>
      </c>
      <c r="B8217">
        <v>22.506849315068493</v>
      </c>
      <c r="C8217" s="91">
        <v>2.6661901145145789E-2</v>
      </c>
      <c r="D8217">
        <v>0.54877026190637057</v>
      </c>
    </row>
    <row r="8218" spans="1:4">
      <c r="A8218">
        <v>8216</v>
      </c>
      <c r="B8218">
        <v>22.509589041095889</v>
      </c>
      <c r="C8218" s="91">
        <v>2.6661317454183021E-2</v>
      </c>
      <c r="D8218">
        <v>0.5487373873483874</v>
      </c>
    </row>
    <row r="8219" spans="1:4">
      <c r="A8219">
        <v>8217</v>
      </c>
      <c r="B8219">
        <v>22.512328767123286</v>
      </c>
      <c r="C8219" s="91">
        <v>2.6660733763220253E-2</v>
      </c>
      <c r="D8219">
        <v>0.54870451651470831</v>
      </c>
    </row>
    <row r="8220" spans="1:4">
      <c r="A8220">
        <v>8218</v>
      </c>
      <c r="B8220">
        <v>22.515068493150686</v>
      </c>
      <c r="C8220" s="91">
        <v>2.6660150072257485E-2</v>
      </c>
      <c r="D8220">
        <v>0.5486716494049001</v>
      </c>
    </row>
    <row r="8221" spans="1:4">
      <c r="A8221">
        <v>8219</v>
      </c>
      <c r="B8221">
        <v>22.517808219178082</v>
      </c>
      <c r="C8221" s="91">
        <v>2.6659566381294717E-2</v>
      </c>
      <c r="D8221">
        <v>0.54863878601852945</v>
      </c>
    </row>
    <row r="8222" spans="1:4">
      <c r="A8222">
        <v>8220</v>
      </c>
      <c r="B8222">
        <v>22.520547945205479</v>
      </c>
      <c r="C8222" s="91">
        <v>2.6658982690331949E-2</v>
      </c>
      <c r="D8222">
        <v>0.54860592635516303</v>
      </c>
    </row>
    <row r="8223" spans="1:4">
      <c r="A8223">
        <v>8221</v>
      </c>
      <c r="B8223">
        <v>22.523287671232875</v>
      </c>
      <c r="C8223" s="91">
        <v>2.6658398999369181E-2</v>
      </c>
      <c r="D8223">
        <v>0.54857307041436776</v>
      </c>
    </row>
    <row r="8224" spans="1:4">
      <c r="A8224">
        <v>8222</v>
      </c>
      <c r="B8224">
        <v>22.526027397260275</v>
      </c>
      <c r="C8224" s="91">
        <v>2.6657815308406413E-2</v>
      </c>
      <c r="D8224">
        <v>0.54854021819571053</v>
      </c>
    </row>
    <row r="8225" spans="1:4">
      <c r="A8225">
        <v>8223</v>
      </c>
      <c r="B8225">
        <v>22.528767123287672</v>
      </c>
      <c r="C8225" s="91">
        <v>2.6657231617443645E-2</v>
      </c>
      <c r="D8225">
        <v>0.54850736969875835</v>
      </c>
    </row>
    <row r="8226" spans="1:4">
      <c r="A8226">
        <v>8224</v>
      </c>
      <c r="B8226">
        <v>22.531506849315068</v>
      </c>
      <c r="C8226" s="91">
        <v>2.6656647926480877E-2</v>
      </c>
      <c r="D8226">
        <v>0.54847452492307813</v>
      </c>
    </row>
    <row r="8227" spans="1:4">
      <c r="A8227">
        <v>8225</v>
      </c>
      <c r="B8227">
        <v>22.534246575342465</v>
      </c>
      <c r="C8227" s="91">
        <v>2.6656064235518109E-2</v>
      </c>
      <c r="D8227">
        <v>0.54844168386823711</v>
      </c>
    </row>
    <row r="8228" spans="1:4">
      <c r="A8228">
        <v>8226</v>
      </c>
      <c r="B8228">
        <v>22.536986301369861</v>
      </c>
      <c r="C8228" s="91">
        <v>2.6655480544555341E-2</v>
      </c>
      <c r="D8228">
        <v>0.54840884653380229</v>
      </c>
    </row>
    <row r="8229" spans="1:4">
      <c r="A8229">
        <v>8227</v>
      </c>
      <c r="B8229">
        <v>22.539726027397261</v>
      </c>
      <c r="C8229" s="91">
        <v>2.6654896853592572E-2</v>
      </c>
      <c r="D8229">
        <v>0.54837601291934068</v>
      </c>
    </row>
    <row r="8230" spans="1:4">
      <c r="A8230">
        <v>8228</v>
      </c>
      <c r="B8230">
        <v>22.542465753424658</v>
      </c>
      <c r="C8230" s="91">
        <v>2.6654313162629804E-2</v>
      </c>
      <c r="D8230">
        <v>0.54834318302441998</v>
      </c>
    </row>
    <row r="8231" spans="1:4">
      <c r="A8231">
        <v>8229</v>
      </c>
      <c r="B8231">
        <v>22.545205479452054</v>
      </c>
      <c r="C8231" s="91">
        <v>2.665372947166704E-2</v>
      </c>
      <c r="D8231">
        <v>0.54831035684860729</v>
      </c>
    </row>
    <row r="8232" spans="1:4">
      <c r="A8232">
        <v>8230</v>
      </c>
      <c r="B8232">
        <v>22.547945205479451</v>
      </c>
      <c r="C8232" s="91">
        <v>2.6653145780704272E-2</v>
      </c>
      <c r="D8232">
        <v>0.54827753439146998</v>
      </c>
    </row>
    <row r="8233" spans="1:4">
      <c r="A8233">
        <v>8231</v>
      </c>
      <c r="B8233">
        <v>22.550684931506851</v>
      </c>
      <c r="C8233" s="91">
        <v>2.6652562089741504E-2</v>
      </c>
      <c r="D8233">
        <v>0.54824471565257549</v>
      </c>
    </row>
    <row r="8234" spans="1:4">
      <c r="A8234">
        <v>8232</v>
      </c>
      <c r="B8234">
        <v>22.553424657534247</v>
      </c>
      <c r="C8234" s="91">
        <v>2.6651978398778736E-2</v>
      </c>
      <c r="D8234">
        <v>0.5482119006314915</v>
      </c>
    </row>
    <row r="8235" spans="1:4">
      <c r="A8235">
        <v>8233</v>
      </c>
      <c r="B8235">
        <v>22.556164383561644</v>
      </c>
      <c r="C8235" s="91">
        <v>2.6651394707815967E-2</v>
      </c>
      <c r="D8235">
        <v>0.54817908932778536</v>
      </c>
    </row>
    <row r="8236" spans="1:4">
      <c r="A8236">
        <v>8234</v>
      </c>
      <c r="B8236">
        <v>22.55890410958904</v>
      </c>
      <c r="C8236" s="91">
        <v>2.6650811016853199E-2</v>
      </c>
      <c r="D8236">
        <v>0.54814628174102487</v>
      </c>
    </row>
    <row r="8237" spans="1:4">
      <c r="A8237">
        <v>8235</v>
      </c>
      <c r="B8237">
        <v>22.561643835616437</v>
      </c>
      <c r="C8237" s="91">
        <v>2.6650227325890431E-2</v>
      </c>
      <c r="D8237">
        <v>0.54811347787077769</v>
      </c>
    </row>
    <row r="8238" spans="1:4">
      <c r="A8238">
        <v>8236</v>
      </c>
      <c r="B8238">
        <v>22.564383561643837</v>
      </c>
      <c r="C8238" s="91">
        <v>2.6649643634927663E-2</v>
      </c>
      <c r="D8238">
        <v>0.54808067771661151</v>
      </c>
    </row>
    <row r="8239" spans="1:4">
      <c r="A8239">
        <v>8237</v>
      </c>
      <c r="B8239">
        <v>22.567123287671233</v>
      </c>
      <c r="C8239" s="91">
        <v>2.6649059943964895E-2</v>
      </c>
      <c r="D8239">
        <v>0.54804788127809412</v>
      </c>
    </row>
    <row r="8240" spans="1:4">
      <c r="A8240">
        <v>8238</v>
      </c>
      <c r="B8240">
        <v>22.56986301369863</v>
      </c>
      <c r="C8240" s="91">
        <v>2.6648476253002127E-2</v>
      </c>
      <c r="D8240">
        <v>0.54801508855479353</v>
      </c>
    </row>
    <row r="8241" spans="1:4">
      <c r="A8241">
        <v>8239</v>
      </c>
      <c r="B8241">
        <v>22.572602739726026</v>
      </c>
      <c r="C8241" s="91">
        <v>2.6647892562039359E-2</v>
      </c>
      <c r="D8241">
        <v>0.54798229954627764</v>
      </c>
    </row>
    <row r="8242" spans="1:4">
      <c r="A8242">
        <v>8240</v>
      </c>
      <c r="B8242">
        <v>22.575342465753426</v>
      </c>
      <c r="C8242" s="91">
        <v>2.6647308871076591E-2</v>
      </c>
      <c r="D8242">
        <v>0.54794951425211436</v>
      </c>
    </row>
    <row r="8243" spans="1:4">
      <c r="A8243">
        <v>8241</v>
      </c>
      <c r="B8243">
        <v>22.578082191780823</v>
      </c>
      <c r="C8243" s="91">
        <v>2.6646725180113823E-2</v>
      </c>
      <c r="D8243">
        <v>0.54791673267187191</v>
      </c>
    </row>
    <row r="8244" spans="1:4">
      <c r="A8244">
        <v>8242</v>
      </c>
      <c r="B8244">
        <v>22.580821917808219</v>
      </c>
      <c r="C8244" s="91">
        <v>2.6646141489151055E-2</v>
      </c>
      <c r="D8244">
        <v>0.54788395480511831</v>
      </c>
    </row>
    <row r="8245" spans="1:4">
      <c r="A8245">
        <v>8243</v>
      </c>
      <c r="B8245">
        <v>22.583561643835615</v>
      </c>
      <c r="C8245" s="91">
        <v>2.6645557798188287E-2</v>
      </c>
      <c r="D8245">
        <v>0.54785118065142169</v>
      </c>
    </row>
    <row r="8246" spans="1:4">
      <c r="A8246">
        <v>8244</v>
      </c>
      <c r="B8246">
        <v>22.586301369863012</v>
      </c>
      <c r="C8246" s="91">
        <v>2.6644974107225518E-2</v>
      </c>
      <c r="D8246">
        <v>0.54781841021035049</v>
      </c>
    </row>
    <row r="8247" spans="1:4">
      <c r="A8247">
        <v>8245</v>
      </c>
      <c r="B8247">
        <v>22.589041095890412</v>
      </c>
      <c r="C8247" s="91">
        <v>2.664439041626275E-2</v>
      </c>
      <c r="D8247">
        <v>0.54778564348147285</v>
      </c>
    </row>
    <row r="8248" spans="1:4">
      <c r="A8248">
        <v>8246</v>
      </c>
      <c r="B8248">
        <v>22.591780821917808</v>
      </c>
      <c r="C8248" s="91">
        <v>2.6643806725299982E-2</v>
      </c>
      <c r="D8248">
        <v>0.54775288046435722</v>
      </c>
    </row>
    <row r="8249" spans="1:4">
      <c r="A8249">
        <v>8247</v>
      </c>
      <c r="B8249">
        <v>22.594520547945205</v>
      </c>
      <c r="C8249" s="91">
        <v>2.6643223034337214E-2</v>
      </c>
      <c r="D8249">
        <v>0.54772012115857205</v>
      </c>
    </row>
    <row r="8250" spans="1:4">
      <c r="A8250">
        <v>8248</v>
      </c>
      <c r="B8250">
        <v>22.597260273972601</v>
      </c>
      <c r="C8250" s="91">
        <v>2.6642639343374446E-2</v>
      </c>
      <c r="D8250">
        <v>0.5476873655636858</v>
      </c>
    </row>
    <row r="8251" spans="1:4">
      <c r="A8251">
        <v>8249</v>
      </c>
      <c r="B8251">
        <v>22.6</v>
      </c>
      <c r="C8251" s="91">
        <v>2.6642055652411678E-2</v>
      </c>
      <c r="D8251">
        <v>0.54765461367926693</v>
      </c>
    </row>
    <row r="8252" spans="1:4">
      <c r="A8252">
        <v>8250</v>
      </c>
      <c r="B8252">
        <v>22.602739726027398</v>
      </c>
      <c r="C8252" s="91">
        <v>2.664147196144891E-2</v>
      </c>
      <c r="D8252">
        <v>0.54762186550488434</v>
      </c>
    </row>
    <row r="8253" spans="1:4">
      <c r="A8253">
        <v>8251</v>
      </c>
      <c r="B8253">
        <v>22.605479452054794</v>
      </c>
      <c r="C8253" s="91">
        <v>2.6640888270486142E-2</v>
      </c>
      <c r="D8253">
        <v>0.54758912104010637</v>
      </c>
    </row>
    <row r="8254" spans="1:4">
      <c r="A8254">
        <v>8252</v>
      </c>
      <c r="B8254">
        <v>22.608219178082191</v>
      </c>
      <c r="C8254" s="91">
        <v>2.6640304579523377E-2</v>
      </c>
      <c r="D8254">
        <v>0.54755638028450204</v>
      </c>
    </row>
    <row r="8255" spans="1:4">
      <c r="A8255">
        <v>8253</v>
      </c>
      <c r="B8255">
        <v>22.610958904109587</v>
      </c>
      <c r="C8255" s="91">
        <v>2.6639720888560609E-2</v>
      </c>
      <c r="D8255">
        <v>0.54752364323763991</v>
      </c>
    </row>
    <row r="8256" spans="1:4">
      <c r="A8256">
        <v>8254</v>
      </c>
      <c r="B8256">
        <v>22.613698630136987</v>
      </c>
      <c r="C8256" s="91">
        <v>2.6639137197597841E-2</v>
      </c>
      <c r="D8256">
        <v>0.547490909899089</v>
      </c>
    </row>
    <row r="8257" spans="1:4">
      <c r="A8257">
        <v>8255</v>
      </c>
      <c r="B8257">
        <v>22.616438356164384</v>
      </c>
      <c r="C8257" s="91">
        <v>2.6638553506635073E-2</v>
      </c>
      <c r="D8257">
        <v>0.5474581802684183</v>
      </c>
    </row>
    <row r="8258" spans="1:4">
      <c r="A8258">
        <v>8256</v>
      </c>
      <c r="B8258">
        <v>22.61917808219178</v>
      </c>
      <c r="C8258" s="91">
        <v>2.6637969815672305E-2</v>
      </c>
      <c r="D8258">
        <v>0.54742545434519652</v>
      </c>
    </row>
    <row r="8259" spans="1:4">
      <c r="A8259">
        <v>8257</v>
      </c>
      <c r="B8259">
        <v>22.621917808219177</v>
      </c>
      <c r="C8259" s="91">
        <v>2.6637386124709537E-2</v>
      </c>
      <c r="D8259">
        <v>0.54739273212899309</v>
      </c>
    </row>
    <row r="8260" spans="1:4">
      <c r="A8260">
        <v>8258</v>
      </c>
      <c r="B8260">
        <v>22.624657534246577</v>
      </c>
      <c r="C8260" s="91">
        <v>2.6636802433746769E-2</v>
      </c>
      <c r="D8260">
        <v>0.5473600136193767</v>
      </c>
    </row>
    <row r="8261" spans="1:4">
      <c r="A8261">
        <v>8259</v>
      </c>
      <c r="B8261">
        <v>22.627397260273973</v>
      </c>
      <c r="C8261" s="91">
        <v>2.6636218742784001E-2</v>
      </c>
      <c r="D8261">
        <v>0.54732729881591691</v>
      </c>
    </row>
    <row r="8262" spans="1:4">
      <c r="A8262">
        <v>8260</v>
      </c>
      <c r="B8262">
        <v>22.63013698630137</v>
      </c>
      <c r="C8262" s="91">
        <v>2.6635635051821233E-2</v>
      </c>
      <c r="D8262">
        <v>0.54729458771818262</v>
      </c>
    </row>
    <row r="8263" spans="1:4">
      <c r="A8263">
        <v>8261</v>
      </c>
      <c r="B8263">
        <v>22.632876712328766</v>
      </c>
      <c r="C8263" s="91">
        <v>2.6635051360858465E-2</v>
      </c>
      <c r="D8263">
        <v>0.54726188032574341</v>
      </c>
    </row>
    <row r="8264" spans="1:4">
      <c r="A8264">
        <v>8262</v>
      </c>
      <c r="B8264">
        <v>22.635616438356163</v>
      </c>
      <c r="C8264" s="91">
        <v>2.6634467669895696E-2</v>
      </c>
      <c r="D8264">
        <v>0.54722917663816839</v>
      </c>
    </row>
    <row r="8265" spans="1:4">
      <c r="A8265">
        <v>8263</v>
      </c>
      <c r="B8265">
        <v>22.638356164383563</v>
      </c>
      <c r="C8265" s="91">
        <v>2.6633883978932928E-2</v>
      </c>
      <c r="D8265">
        <v>0.54719647665502713</v>
      </c>
    </row>
    <row r="8266" spans="1:4">
      <c r="A8266">
        <v>8264</v>
      </c>
      <c r="B8266">
        <v>22.641095890410959</v>
      </c>
      <c r="C8266" s="91">
        <v>2.663330028797016E-2</v>
      </c>
      <c r="D8266">
        <v>0.54716378037588909</v>
      </c>
    </row>
    <row r="8267" spans="1:4">
      <c r="A8267">
        <v>8265</v>
      </c>
      <c r="B8267">
        <v>22.643835616438356</v>
      </c>
      <c r="C8267" s="91">
        <v>2.6632716597007392E-2</v>
      </c>
      <c r="D8267">
        <v>0.54713108780032382</v>
      </c>
    </row>
    <row r="8268" spans="1:4">
      <c r="A8268">
        <v>8266</v>
      </c>
      <c r="B8268">
        <v>22.646575342465752</v>
      </c>
      <c r="C8268" s="91">
        <v>2.6632132906044624E-2</v>
      </c>
      <c r="D8268">
        <v>0.5470983989279008</v>
      </c>
    </row>
    <row r="8269" spans="1:4">
      <c r="A8269">
        <v>8267</v>
      </c>
      <c r="B8269">
        <v>22.649315068493152</v>
      </c>
      <c r="C8269" s="91">
        <v>2.6631549215081856E-2</v>
      </c>
      <c r="D8269">
        <v>0.5470657137581898</v>
      </c>
    </row>
    <row r="8270" spans="1:4">
      <c r="A8270">
        <v>8268</v>
      </c>
      <c r="B8270">
        <v>22.652054794520549</v>
      </c>
      <c r="C8270" s="91">
        <v>2.6630965524119088E-2</v>
      </c>
      <c r="D8270">
        <v>0.5470330322907605</v>
      </c>
    </row>
    <row r="8271" spans="1:4">
      <c r="A8271">
        <v>8269</v>
      </c>
      <c r="B8271">
        <v>22.654794520547945</v>
      </c>
      <c r="C8271" s="91">
        <v>2.663038183315632E-2</v>
      </c>
      <c r="D8271">
        <v>0.5470003545251827</v>
      </c>
    </row>
    <row r="8272" spans="1:4">
      <c r="A8272">
        <v>8270</v>
      </c>
      <c r="B8272">
        <v>22.657534246575342</v>
      </c>
      <c r="C8272" s="91">
        <v>2.6629798142193552E-2</v>
      </c>
      <c r="D8272">
        <v>0.54696768046102617</v>
      </c>
    </row>
    <row r="8273" spans="1:4">
      <c r="A8273">
        <v>8271</v>
      </c>
      <c r="B8273">
        <v>22.660273972602738</v>
      </c>
      <c r="C8273" s="91">
        <v>2.6629214451230784E-2</v>
      </c>
      <c r="D8273">
        <v>0.54693501009786105</v>
      </c>
    </row>
    <row r="8274" spans="1:4">
      <c r="A8274">
        <v>8272</v>
      </c>
      <c r="B8274">
        <v>22.663013698630138</v>
      </c>
      <c r="C8274" s="91">
        <v>2.6628630760268016E-2</v>
      </c>
      <c r="D8274">
        <v>0.5469023434352569</v>
      </c>
    </row>
    <row r="8275" spans="1:4">
      <c r="A8275">
        <v>8273</v>
      </c>
      <c r="B8275">
        <v>22.665753424657535</v>
      </c>
      <c r="C8275" s="91">
        <v>2.6628047069305251E-2</v>
      </c>
      <c r="D8275">
        <v>0.54686968047278406</v>
      </c>
    </row>
    <row r="8276" spans="1:4">
      <c r="A8276">
        <v>8274</v>
      </c>
      <c r="B8276">
        <v>22.668493150684931</v>
      </c>
      <c r="C8276" s="91">
        <v>2.6627463378342483E-2</v>
      </c>
      <c r="D8276">
        <v>0.54683702121001265</v>
      </c>
    </row>
    <row r="8277" spans="1:4">
      <c r="A8277">
        <v>8275</v>
      </c>
      <c r="B8277">
        <v>22.671232876712327</v>
      </c>
      <c r="C8277" s="91">
        <v>2.6626879687379715E-2</v>
      </c>
      <c r="D8277">
        <v>0.54680436564651269</v>
      </c>
    </row>
    <row r="8278" spans="1:4">
      <c r="A8278">
        <v>8276</v>
      </c>
      <c r="B8278">
        <v>22.673972602739727</v>
      </c>
      <c r="C8278" s="91">
        <v>2.6626295996416947E-2</v>
      </c>
      <c r="D8278">
        <v>0.54677171378185441</v>
      </c>
    </row>
    <row r="8279" spans="1:4">
      <c r="A8279">
        <v>8277</v>
      </c>
      <c r="B8279">
        <v>22.676712328767124</v>
      </c>
      <c r="C8279" s="91">
        <v>2.6625712305454179E-2</v>
      </c>
      <c r="D8279">
        <v>0.54673906561560803</v>
      </c>
    </row>
    <row r="8280" spans="1:4">
      <c r="A8280">
        <v>8278</v>
      </c>
      <c r="B8280">
        <v>22.67945205479452</v>
      </c>
      <c r="C8280" s="91">
        <v>2.6625128614491411E-2</v>
      </c>
      <c r="D8280">
        <v>0.54670642114734402</v>
      </c>
    </row>
    <row r="8281" spans="1:4">
      <c r="A8281">
        <v>8279</v>
      </c>
      <c r="B8281">
        <v>22.682191780821917</v>
      </c>
      <c r="C8281" s="91">
        <v>2.6624544923528642E-2</v>
      </c>
      <c r="D8281">
        <v>0.54667378037663272</v>
      </c>
    </row>
    <row r="8282" spans="1:4">
      <c r="A8282">
        <v>8280</v>
      </c>
      <c r="B8282">
        <v>22.684931506849313</v>
      </c>
      <c r="C8282" s="91">
        <v>2.6623961232565874E-2</v>
      </c>
      <c r="D8282">
        <v>0.54664114330304447</v>
      </c>
    </row>
    <row r="8283" spans="1:4">
      <c r="A8283">
        <v>8281</v>
      </c>
      <c r="B8283">
        <v>22.687671232876713</v>
      </c>
      <c r="C8283" s="91">
        <v>2.6623377541603106E-2</v>
      </c>
      <c r="D8283">
        <v>0.54660850992614995</v>
      </c>
    </row>
    <row r="8284" spans="1:4">
      <c r="A8284">
        <v>8282</v>
      </c>
      <c r="B8284">
        <v>22.69041095890411</v>
      </c>
      <c r="C8284" s="91">
        <v>2.6622793850640338E-2</v>
      </c>
      <c r="D8284">
        <v>0.54657588024551962</v>
      </c>
    </row>
    <row r="8285" spans="1:4">
      <c r="A8285">
        <v>8283</v>
      </c>
      <c r="B8285">
        <v>22.693150684931506</v>
      </c>
      <c r="C8285" s="91">
        <v>2.662221015967757E-2</v>
      </c>
      <c r="D8285">
        <v>0.54654325426072414</v>
      </c>
    </row>
    <row r="8286" spans="1:4">
      <c r="A8286">
        <v>8284</v>
      </c>
      <c r="B8286">
        <v>22.695890410958903</v>
      </c>
      <c r="C8286" s="91">
        <v>2.6621626468714802E-2</v>
      </c>
      <c r="D8286">
        <v>0.54651063197133432</v>
      </c>
    </row>
    <row r="8287" spans="1:4">
      <c r="A8287">
        <v>8285</v>
      </c>
      <c r="B8287">
        <v>22.698630136986303</v>
      </c>
      <c r="C8287" s="91">
        <v>2.6621042777752034E-2</v>
      </c>
      <c r="D8287">
        <v>0.54647801337692081</v>
      </c>
    </row>
    <row r="8288" spans="1:4">
      <c r="A8288">
        <v>8286</v>
      </c>
      <c r="B8288">
        <v>22.701369863013699</v>
      </c>
      <c r="C8288" s="91">
        <v>2.6620459086789266E-2</v>
      </c>
      <c r="D8288">
        <v>0.54644539847705453</v>
      </c>
    </row>
    <row r="8289" spans="1:4">
      <c r="A8289">
        <v>8287</v>
      </c>
      <c r="B8289">
        <v>22.704109589041096</v>
      </c>
      <c r="C8289" s="91">
        <v>2.6619875395826498E-2</v>
      </c>
      <c r="D8289">
        <v>0.54641278727130616</v>
      </c>
    </row>
    <row r="8290" spans="1:4">
      <c r="A8290">
        <v>8288</v>
      </c>
      <c r="B8290">
        <v>22.706849315068492</v>
      </c>
      <c r="C8290" s="91">
        <v>2.661929170486373E-2</v>
      </c>
      <c r="D8290">
        <v>0.54638017975924691</v>
      </c>
    </row>
    <row r="8291" spans="1:4">
      <c r="A8291">
        <v>8289</v>
      </c>
      <c r="B8291">
        <v>22.709589041095889</v>
      </c>
      <c r="C8291" s="91">
        <v>2.6618708013900962E-2</v>
      </c>
      <c r="D8291">
        <v>0.54634757594044758</v>
      </c>
    </row>
    <row r="8292" spans="1:4">
      <c r="A8292">
        <v>8290</v>
      </c>
      <c r="B8292">
        <v>22.712328767123289</v>
      </c>
      <c r="C8292" s="91">
        <v>2.6618124322938193E-2</v>
      </c>
      <c r="D8292">
        <v>0.54631497581447919</v>
      </c>
    </row>
    <row r="8293" spans="1:4">
      <c r="A8293">
        <v>8291</v>
      </c>
      <c r="B8293">
        <v>22.715068493150685</v>
      </c>
      <c r="C8293" s="91">
        <v>2.6617540631975425E-2</v>
      </c>
      <c r="D8293">
        <v>0.54628237938091317</v>
      </c>
    </row>
    <row r="8294" spans="1:4">
      <c r="A8294">
        <v>8292</v>
      </c>
      <c r="B8294">
        <v>22.717808219178082</v>
      </c>
      <c r="C8294" s="91">
        <v>2.6616956941012657E-2</v>
      </c>
      <c r="D8294">
        <v>0.54624978663932044</v>
      </c>
    </row>
    <row r="8295" spans="1:4">
      <c r="A8295">
        <v>8293</v>
      </c>
      <c r="B8295">
        <v>22.720547945205478</v>
      </c>
      <c r="C8295" s="91">
        <v>2.6616373250049889E-2</v>
      </c>
      <c r="D8295">
        <v>0.54621719758927234</v>
      </c>
    </row>
    <row r="8296" spans="1:4">
      <c r="A8296">
        <v>8294</v>
      </c>
      <c r="B8296">
        <v>22.723287671232878</v>
      </c>
      <c r="C8296" s="91">
        <v>2.6615789559087121E-2</v>
      </c>
      <c r="D8296">
        <v>0.54618461223034021</v>
      </c>
    </row>
    <row r="8297" spans="1:4">
      <c r="A8297">
        <v>8295</v>
      </c>
      <c r="B8297">
        <v>22.726027397260275</v>
      </c>
      <c r="C8297" s="91">
        <v>2.6615205868124353E-2</v>
      </c>
      <c r="D8297">
        <v>0.54615203056209538</v>
      </c>
    </row>
    <row r="8298" spans="1:4">
      <c r="A8298">
        <v>8296</v>
      </c>
      <c r="B8298">
        <v>22.728767123287671</v>
      </c>
      <c r="C8298" s="91">
        <v>2.6614622177161588E-2</v>
      </c>
      <c r="D8298">
        <v>0.54611945258410932</v>
      </c>
    </row>
    <row r="8299" spans="1:4">
      <c r="A8299">
        <v>8297</v>
      </c>
      <c r="B8299">
        <v>22.731506849315068</v>
      </c>
      <c r="C8299" s="91">
        <v>2.661403848619882E-2</v>
      </c>
      <c r="D8299">
        <v>0.54608687829595348</v>
      </c>
    </row>
    <row r="8300" spans="1:4">
      <c r="A8300">
        <v>8298</v>
      </c>
      <c r="B8300">
        <v>22.734246575342464</v>
      </c>
      <c r="C8300" s="91">
        <v>2.6613454795236052E-2</v>
      </c>
      <c r="D8300">
        <v>0.54605430769719943</v>
      </c>
    </row>
    <row r="8301" spans="1:4">
      <c r="A8301">
        <v>8299</v>
      </c>
      <c r="B8301">
        <v>22.736986301369864</v>
      </c>
      <c r="C8301" s="91">
        <v>2.6612871104273284E-2</v>
      </c>
      <c r="D8301">
        <v>0.54602174078741872</v>
      </c>
    </row>
    <row r="8302" spans="1:4">
      <c r="A8302">
        <v>8300</v>
      </c>
      <c r="B8302">
        <v>22.739726027397261</v>
      </c>
      <c r="C8302" s="91">
        <v>2.6612287413310516E-2</v>
      </c>
      <c r="D8302">
        <v>0.54598917756618315</v>
      </c>
    </row>
    <row r="8303" spans="1:4">
      <c r="A8303">
        <v>8301</v>
      </c>
      <c r="B8303">
        <v>22.742465753424657</v>
      </c>
      <c r="C8303" s="91">
        <v>2.6611703722347748E-2</v>
      </c>
      <c r="D8303">
        <v>0.54595661803306439</v>
      </c>
    </row>
    <row r="8304" spans="1:4">
      <c r="A8304">
        <v>8302</v>
      </c>
      <c r="B8304">
        <v>22.745205479452054</v>
      </c>
      <c r="C8304" s="91">
        <v>2.661112003138498E-2</v>
      </c>
      <c r="D8304">
        <v>0.54592406218763423</v>
      </c>
    </row>
    <row r="8305" spans="1:4">
      <c r="A8305">
        <v>8303</v>
      </c>
      <c r="B8305">
        <v>22.747945205479454</v>
      </c>
      <c r="C8305" s="91">
        <v>2.6610536340422212E-2</v>
      </c>
      <c r="D8305">
        <v>0.54589151002946446</v>
      </c>
    </row>
    <row r="8306" spans="1:4">
      <c r="A8306">
        <v>8304</v>
      </c>
      <c r="B8306">
        <v>22.75068493150685</v>
      </c>
      <c r="C8306" s="91">
        <v>2.6609952649459444E-2</v>
      </c>
      <c r="D8306">
        <v>0.54585896155812719</v>
      </c>
    </row>
    <row r="8307" spans="1:4">
      <c r="A8307">
        <v>8305</v>
      </c>
      <c r="B8307">
        <v>22.753424657534246</v>
      </c>
      <c r="C8307" s="91">
        <v>2.6609368958496676E-2</v>
      </c>
      <c r="D8307">
        <v>0.54582641677319432</v>
      </c>
    </row>
    <row r="8308" spans="1:4">
      <c r="A8308">
        <v>8306</v>
      </c>
      <c r="B8308">
        <v>22.756164383561643</v>
      </c>
      <c r="C8308" s="91">
        <v>2.6608785267533908E-2</v>
      </c>
      <c r="D8308">
        <v>0.54579387567423787</v>
      </c>
    </row>
    <row r="8309" spans="1:4">
      <c r="A8309">
        <v>8307</v>
      </c>
      <c r="B8309">
        <v>22.758904109589039</v>
      </c>
      <c r="C8309" s="91">
        <v>2.660820157657114E-2</v>
      </c>
      <c r="D8309">
        <v>0.54576133826082995</v>
      </c>
    </row>
    <row r="8310" spans="1:4">
      <c r="A8310">
        <v>8308</v>
      </c>
      <c r="B8310">
        <v>22.761643835616439</v>
      </c>
      <c r="C8310" s="91">
        <v>2.6607617885608371E-2</v>
      </c>
      <c r="D8310">
        <v>0.54572880453254258</v>
      </c>
    </row>
    <row r="8311" spans="1:4">
      <c r="A8311">
        <v>8309</v>
      </c>
      <c r="B8311">
        <v>22.764383561643836</v>
      </c>
      <c r="C8311" s="91">
        <v>2.6607034194645603E-2</v>
      </c>
      <c r="D8311">
        <v>0.5456962744889482</v>
      </c>
    </row>
    <row r="8312" spans="1:4">
      <c r="A8312">
        <v>8310</v>
      </c>
      <c r="B8312">
        <v>22.767123287671232</v>
      </c>
      <c r="C8312" s="91">
        <v>2.6606450503682835E-2</v>
      </c>
      <c r="D8312">
        <v>0.54566374812961904</v>
      </c>
    </row>
    <row r="8313" spans="1:4">
      <c r="A8313">
        <v>8311</v>
      </c>
      <c r="B8313">
        <v>22.769863013698629</v>
      </c>
      <c r="C8313" s="91">
        <v>2.6605866812720067E-2</v>
      </c>
      <c r="D8313">
        <v>0.54563122545412746</v>
      </c>
    </row>
    <row r="8314" spans="1:4">
      <c r="A8314">
        <v>8312</v>
      </c>
      <c r="B8314">
        <v>22.772602739726029</v>
      </c>
      <c r="C8314" s="91">
        <v>2.6605283121757299E-2</v>
      </c>
      <c r="D8314">
        <v>0.54559870646204578</v>
      </c>
    </row>
    <row r="8315" spans="1:4">
      <c r="A8315">
        <v>8313</v>
      </c>
      <c r="B8315">
        <v>22.775342465753425</v>
      </c>
      <c r="C8315" s="91">
        <v>2.6604699430794531E-2</v>
      </c>
      <c r="D8315">
        <v>0.54556619115294647</v>
      </c>
    </row>
    <row r="8316" spans="1:4">
      <c r="A8316">
        <v>8314</v>
      </c>
      <c r="B8316">
        <v>22.778082191780822</v>
      </c>
      <c r="C8316" s="91">
        <v>2.6604115739831763E-2</v>
      </c>
      <c r="D8316">
        <v>0.54553367952640208</v>
      </c>
    </row>
    <row r="8317" spans="1:4">
      <c r="A8317">
        <v>8315</v>
      </c>
      <c r="B8317">
        <v>22.780821917808218</v>
      </c>
      <c r="C8317" s="91">
        <v>2.6603532048868995E-2</v>
      </c>
      <c r="D8317">
        <v>0.5455011715819853</v>
      </c>
    </row>
    <row r="8318" spans="1:4">
      <c r="A8318">
        <v>8316</v>
      </c>
      <c r="B8318">
        <v>22.783561643835615</v>
      </c>
      <c r="C8318" s="91">
        <v>2.6602948357906227E-2</v>
      </c>
      <c r="D8318">
        <v>0.5454686673192688</v>
      </c>
    </row>
    <row r="8319" spans="1:4">
      <c r="A8319">
        <v>8317</v>
      </c>
      <c r="B8319">
        <v>22.786301369863015</v>
      </c>
      <c r="C8319" s="91">
        <v>2.6602364666943462E-2</v>
      </c>
      <c r="D8319">
        <v>0.54543616673782491</v>
      </c>
    </row>
    <row r="8320" spans="1:4">
      <c r="A8320">
        <v>8318</v>
      </c>
      <c r="B8320">
        <v>22.789041095890411</v>
      </c>
      <c r="C8320" s="91">
        <v>2.6601780975980694E-2</v>
      </c>
      <c r="D8320">
        <v>0.54540366983722688</v>
      </c>
    </row>
    <row r="8321" spans="1:4">
      <c r="A8321">
        <v>8319</v>
      </c>
      <c r="B8321">
        <v>22.791780821917808</v>
      </c>
      <c r="C8321" s="91">
        <v>2.6601197285017926E-2</v>
      </c>
      <c r="D8321">
        <v>0.54537117661704737</v>
      </c>
    </row>
    <row r="8322" spans="1:4">
      <c r="A8322">
        <v>8320</v>
      </c>
      <c r="B8322">
        <v>22.794520547945204</v>
      </c>
      <c r="C8322" s="91">
        <v>2.6600613594055158E-2</v>
      </c>
      <c r="D8322">
        <v>0.54533868707685917</v>
      </c>
    </row>
    <row r="8323" spans="1:4">
      <c r="A8323">
        <v>8321</v>
      </c>
      <c r="B8323">
        <v>22.797260273972604</v>
      </c>
      <c r="C8323" s="91">
        <v>2.660002990309239E-2</v>
      </c>
      <c r="D8323">
        <v>0.54530620121623541</v>
      </c>
    </row>
    <row r="8324" spans="1:4">
      <c r="A8324">
        <v>8322</v>
      </c>
      <c r="B8324">
        <v>22.8</v>
      </c>
      <c r="C8324" s="91">
        <v>2.6599446212129622E-2</v>
      </c>
      <c r="D8324">
        <v>0.54527371903474897</v>
      </c>
    </row>
    <row r="8325" spans="1:4">
      <c r="A8325">
        <v>8323</v>
      </c>
      <c r="B8325">
        <v>22.802739726027397</v>
      </c>
      <c r="C8325" s="91">
        <v>2.6598862521166854E-2</v>
      </c>
      <c r="D8325">
        <v>0.54524124053197287</v>
      </c>
    </row>
    <row r="8326" spans="1:4">
      <c r="A8326">
        <v>8324</v>
      </c>
      <c r="B8326">
        <v>22.805479452054794</v>
      </c>
      <c r="C8326" s="91">
        <v>2.6598278830204086E-2</v>
      </c>
      <c r="D8326">
        <v>0.54520876570748045</v>
      </c>
    </row>
    <row r="8327" spans="1:4">
      <c r="A8327">
        <v>8325</v>
      </c>
      <c r="B8327">
        <v>22.80821917808219</v>
      </c>
      <c r="C8327" s="91">
        <v>2.6597695139241317E-2</v>
      </c>
      <c r="D8327">
        <v>0.54517629456084482</v>
      </c>
    </row>
    <row r="8328" spans="1:4">
      <c r="A8328">
        <v>8326</v>
      </c>
      <c r="B8328">
        <v>22.81095890410959</v>
      </c>
      <c r="C8328" s="91">
        <v>2.6597111448278549E-2</v>
      </c>
      <c r="D8328">
        <v>0.54514382709163911</v>
      </c>
    </row>
    <row r="8329" spans="1:4">
      <c r="A8329">
        <v>8327</v>
      </c>
      <c r="B8329">
        <v>22.813698630136987</v>
      </c>
      <c r="C8329" s="91">
        <v>2.6596527757315781E-2</v>
      </c>
      <c r="D8329">
        <v>0.54511136329943677</v>
      </c>
    </row>
    <row r="8330" spans="1:4">
      <c r="A8330">
        <v>8328</v>
      </c>
      <c r="B8330">
        <v>22.816438356164383</v>
      </c>
      <c r="C8330" s="91">
        <v>2.6595944066353013E-2</v>
      </c>
      <c r="D8330">
        <v>0.54507890318381125</v>
      </c>
    </row>
    <row r="8331" spans="1:4">
      <c r="A8331">
        <v>8329</v>
      </c>
      <c r="B8331">
        <v>22.81917808219178</v>
      </c>
      <c r="C8331" s="91">
        <v>2.6595360375390245E-2</v>
      </c>
      <c r="D8331">
        <v>0.54504644674433589</v>
      </c>
    </row>
    <row r="8332" spans="1:4">
      <c r="A8332">
        <v>8330</v>
      </c>
      <c r="B8332">
        <v>22.82191780821918</v>
      </c>
      <c r="C8332" s="91">
        <v>2.6594776684427477E-2</v>
      </c>
      <c r="D8332">
        <v>0.54501399398058403</v>
      </c>
    </row>
    <row r="8333" spans="1:4">
      <c r="A8333">
        <v>8331</v>
      </c>
      <c r="B8333">
        <v>22.824657534246576</v>
      </c>
      <c r="C8333" s="91">
        <v>2.6594192993464709E-2</v>
      </c>
      <c r="D8333">
        <v>0.54498154489212947</v>
      </c>
    </row>
    <row r="8334" spans="1:4">
      <c r="A8334">
        <v>8332</v>
      </c>
      <c r="B8334">
        <v>22.827397260273973</v>
      </c>
      <c r="C8334" s="91">
        <v>2.6593609302501941E-2</v>
      </c>
      <c r="D8334">
        <v>0.54494909947854586</v>
      </c>
    </row>
    <row r="8335" spans="1:4">
      <c r="A8335">
        <v>8333</v>
      </c>
      <c r="B8335">
        <v>22.830136986301369</v>
      </c>
      <c r="C8335" s="91">
        <v>2.6593025611539173E-2</v>
      </c>
      <c r="D8335">
        <v>0.54491665773940667</v>
      </c>
    </row>
    <row r="8336" spans="1:4">
      <c r="A8336">
        <v>8334</v>
      </c>
      <c r="B8336">
        <v>22.832876712328765</v>
      </c>
      <c r="C8336" s="91">
        <v>2.6592441920576405E-2</v>
      </c>
      <c r="D8336">
        <v>0.54488421967428591</v>
      </c>
    </row>
    <row r="8337" spans="1:4">
      <c r="A8337">
        <v>8335</v>
      </c>
      <c r="B8337">
        <v>22.835616438356166</v>
      </c>
      <c r="C8337" s="91">
        <v>2.6591858229613637E-2</v>
      </c>
      <c r="D8337">
        <v>0.54485178528275702</v>
      </c>
    </row>
    <row r="8338" spans="1:4">
      <c r="A8338">
        <v>8336</v>
      </c>
      <c r="B8338">
        <v>22.838356164383562</v>
      </c>
      <c r="C8338" s="91">
        <v>2.6591274538650869E-2</v>
      </c>
      <c r="D8338">
        <v>0.54481935456439412</v>
      </c>
    </row>
    <row r="8339" spans="1:4">
      <c r="A8339">
        <v>8337</v>
      </c>
      <c r="B8339">
        <v>22.841095890410958</v>
      </c>
      <c r="C8339" s="91">
        <v>2.65906908476881E-2</v>
      </c>
      <c r="D8339">
        <v>0.54478692751877122</v>
      </c>
    </row>
    <row r="8340" spans="1:4">
      <c r="A8340">
        <v>8338</v>
      </c>
      <c r="B8340">
        <v>22.843835616438355</v>
      </c>
      <c r="C8340" s="91">
        <v>2.6590107156725336E-2</v>
      </c>
      <c r="D8340">
        <v>0.544754504145462</v>
      </c>
    </row>
    <row r="8341" spans="1:4">
      <c r="A8341">
        <v>8339</v>
      </c>
      <c r="B8341">
        <v>22.846575342465755</v>
      </c>
      <c r="C8341" s="91">
        <v>2.6589523465762568E-2</v>
      </c>
      <c r="D8341">
        <v>0.54472208444404069</v>
      </c>
    </row>
    <row r="8342" spans="1:4">
      <c r="A8342">
        <v>8340</v>
      </c>
      <c r="B8342">
        <v>22.849315068493151</v>
      </c>
      <c r="C8342" s="91">
        <v>2.65889397747998E-2</v>
      </c>
      <c r="D8342">
        <v>0.54468966841408151</v>
      </c>
    </row>
    <row r="8343" spans="1:4">
      <c r="A8343">
        <v>8341</v>
      </c>
      <c r="B8343">
        <v>22.852054794520548</v>
      </c>
      <c r="C8343" s="91">
        <v>2.6588356083837032E-2</v>
      </c>
      <c r="D8343">
        <v>0.54465725605515847</v>
      </c>
    </row>
    <row r="8344" spans="1:4">
      <c r="A8344">
        <v>8342</v>
      </c>
      <c r="B8344">
        <v>22.854794520547944</v>
      </c>
      <c r="C8344" s="91">
        <v>2.6587772392874263E-2</v>
      </c>
      <c r="D8344">
        <v>0.5446248473668458</v>
      </c>
    </row>
    <row r="8345" spans="1:4">
      <c r="A8345">
        <v>8343</v>
      </c>
      <c r="B8345">
        <v>22.857534246575341</v>
      </c>
      <c r="C8345" s="91">
        <v>2.6587188701911495E-2</v>
      </c>
      <c r="D8345">
        <v>0.54459244234871784</v>
      </c>
    </row>
    <row r="8346" spans="1:4">
      <c r="A8346">
        <v>8344</v>
      </c>
      <c r="B8346">
        <v>22.860273972602741</v>
      </c>
      <c r="C8346" s="91">
        <v>2.6586605010948727E-2</v>
      </c>
      <c r="D8346">
        <v>0.54456004100034883</v>
      </c>
    </row>
    <row r="8347" spans="1:4">
      <c r="A8347">
        <v>8345</v>
      </c>
      <c r="B8347">
        <v>22.863013698630137</v>
      </c>
      <c r="C8347" s="91">
        <v>2.6586021319985959E-2</v>
      </c>
      <c r="D8347">
        <v>0.54452764332131343</v>
      </c>
    </row>
    <row r="8348" spans="1:4">
      <c r="A8348">
        <v>8346</v>
      </c>
      <c r="B8348">
        <v>22.865753424657534</v>
      </c>
      <c r="C8348" s="91">
        <v>2.6585437629023191E-2</v>
      </c>
      <c r="D8348">
        <v>0.54449524931118576</v>
      </c>
    </row>
    <row r="8349" spans="1:4">
      <c r="A8349">
        <v>8347</v>
      </c>
      <c r="B8349">
        <v>22.86849315068493</v>
      </c>
      <c r="C8349" s="91">
        <v>2.6584853938060423E-2</v>
      </c>
      <c r="D8349">
        <v>0.54446285896954061</v>
      </c>
    </row>
    <row r="8350" spans="1:4">
      <c r="A8350">
        <v>8348</v>
      </c>
      <c r="B8350">
        <v>22.87123287671233</v>
      </c>
      <c r="C8350" s="91">
        <v>2.6584270247097655E-2</v>
      </c>
      <c r="D8350">
        <v>0.54443047229595254</v>
      </c>
    </row>
    <row r="8351" spans="1:4">
      <c r="A8351">
        <v>8349</v>
      </c>
      <c r="B8351">
        <v>22.873972602739727</v>
      </c>
      <c r="C8351" s="91">
        <v>2.6583686556134887E-2</v>
      </c>
      <c r="D8351">
        <v>0.54439808928999611</v>
      </c>
    </row>
    <row r="8352" spans="1:4">
      <c r="A8352">
        <v>8350</v>
      </c>
      <c r="B8352">
        <v>22.876712328767123</v>
      </c>
      <c r="C8352" s="91">
        <v>2.6583102865172119E-2</v>
      </c>
      <c r="D8352">
        <v>0.54436570995124611</v>
      </c>
    </row>
    <row r="8353" spans="1:4">
      <c r="A8353">
        <v>8351</v>
      </c>
      <c r="B8353">
        <v>22.87945205479452</v>
      </c>
      <c r="C8353" s="91">
        <v>2.6582519174209351E-2</v>
      </c>
      <c r="D8353">
        <v>0.54433333427927733</v>
      </c>
    </row>
    <row r="8354" spans="1:4">
      <c r="A8354">
        <v>8352</v>
      </c>
      <c r="B8354">
        <v>22.882191780821916</v>
      </c>
      <c r="C8354" s="91">
        <v>2.6581935483246583E-2</v>
      </c>
      <c r="D8354">
        <v>0.54430096227366453</v>
      </c>
    </row>
    <row r="8355" spans="1:4">
      <c r="A8355">
        <v>8353</v>
      </c>
      <c r="B8355">
        <v>22.884931506849316</v>
      </c>
      <c r="C8355" s="91">
        <v>2.6581351792283815E-2</v>
      </c>
      <c r="D8355">
        <v>0.54426859393398253</v>
      </c>
    </row>
    <row r="8356" spans="1:4">
      <c r="A8356">
        <v>8354</v>
      </c>
      <c r="B8356">
        <v>22.887671232876713</v>
      </c>
      <c r="C8356" s="91">
        <v>2.6580768101321046E-2</v>
      </c>
      <c r="D8356">
        <v>0.54423622925980641</v>
      </c>
    </row>
    <row r="8357" spans="1:4">
      <c r="A8357">
        <v>8355</v>
      </c>
      <c r="B8357">
        <v>22.890410958904109</v>
      </c>
      <c r="C8357" s="91">
        <v>2.6580184410358278E-2</v>
      </c>
      <c r="D8357">
        <v>0.54420386825071121</v>
      </c>
    </row>
    <row r="8358" spans="1:4">
      <c r="A8358">
        <v>8356</v>
      </c>
      <c r="B8358">
        <v>22.893150684931506</v>
      </c>
      <c r="C8358" s="91">
        <v>2.657960071939551E-2</v>
      </c>
      <c r="D8358">
        <v>0.54417151090627203</v>
      </c>
    </row>
    <row r="8359" spans="1:4">
      <c r="A8359">
        <v>8357</v>
      </c>
      <c r="B8359">
        <v>22.895890410958906</v>
      </c>
      <c r="C8359" s="91">
        <v>2.6579017028432742E-2</v>
      </c>
      <c r="D8359">
        <v>0.54413915722606376</v>
      </c>
    </row>
    <row r="8360" spans="1:4">
      <c r="A8360">
        <v>8358</v>
      </c>
      <c r="B8360">
        <v>22.898630136986302</v>
      </c>
      <c r="C8360" s="91">
        <v>2.6578433337469974E-2</v>
      </c>
      <c r="D8360">
        <v>0.54410680720966187</v>
      </c>
    </row>
    <row r="8361" spans="1:4">
      <c r="A8361">
        <v>8359</v>
      </c>
      <c r="B8361">
        <v>22.901369863013699</v>
      </c>
      <c r="C8361" s="91">
        <v>2.6577849646507206E-2</v>
      </c>
      <c r="D8361">
        <v>0.54407446085664146</v>
      </c>
    </row>
    <row r="8362" spans="1:4">
      <c r="A8362">
        <v>8360</v>
      </c>
      <c r="B8362">
        <v>22.904109589041095</v>
      </c>
      <c r="C8362" s="91">
        <v>2.6577265955544438E-2</v>
      </c>
      <c r="D8362">
        <v>0.54404211816657799</v>
      </c>
    </row>
    <row r="8363" spans="1:4">
      <c r="A8363">
        <v>8361</v>
      </c>
      <c r="B8363">
        <v>22.906849315068492</v>
      </c>
      <c r="C8363" s="91">
        <v>2.6576682264581673E-2</v>
      </c>
      <c r="D8363">
        <v>0.54400977913904669</v>
      </c>
    </row>
    <row r="8364" spans="1:4">
      <c r="A8364">
        <v>8362</v>
      </c>
      <c r="B8364">
        <v>22.909589041095892</v>
      </c>
      <c r="C8364" s="91">
        <v>2.6576098573618905E-2</v>
      </c>
      <c r="D8364">
        <v>0.54397744377362289</v>
      </c>
    </row>
    <row r="8365" spans="1:4">
      <c r="A8365">
        <v>8363</v>
      </c>
      <c r="B8365">
        <v>22.912328767123288</v>
      </c>
      <c r="C8365" s="91">
        <v>2.6575514882656137E-2</v>
      </c>
      <c r="D8365">
        <v>0.5439451120698825</v>
      </c>
    </row>
    <row r="8366" spans="1:4">
      <c r="A8366">
        <v>8364</v>
      </c>
      <c r="B8366">
        <v>22.915068493150685</v>
      </c>
      <c r="C8366" s="91">
        <v>2.6574931191693369E-2</v>
      </c>
      <c r="D8366">
        <v>0.54391278402740062</v>
      </c>
    </row>
    <row r="8367" spans="1:4">
      <c r="A8367">
        <v>8365</v>
      </c>
      <c r="B8367">
        <v>22.917808219178081</v>
      </c>
      <c r="C8367" s="91">
        <v>2.6574347500730601E-2</v>
      </c>
      <c r="D8367">
        <v>0.54388045964575327</v>
      </c>
    </row>
    <row r="8368" spans="1:4">
      <c r="A8368">
        <v>8366</v>
      </c>
      <c r="B8368">
        <v>22.920547945205481</v>
      </c>
      <c r="C8368" s="91">
        <v>2.6573763809767833E-2</v>
      </c>
      <c r="D8368">
        <v>0.54384813892451578</v>
      </c>
    </row>
    <row r="8369" spans="1:4">
      <c r="A8369">
        <v>8367</v>
      </c>
      <c r="B8369">
        <v>22.923287671232877</v>
      </c>
      <c r="C8369" s="91">
        <v>2.6573180118805065E-2</v>
      </c>
      <c r="D8369">
        <v>0.54381582186326405</v>
      </c>
    </row>
    <row r="8370" spans="1:4">
      <c r="A8370">
        <v>8368</v>
      </c>
      <c r="B8370">
        <v>22.926027397260274</v>
      </c>
      <c r="C8370" s="91">
        <v>2.6572596427842297E-2</v>
      </c>
      <c r="D8370">
        <v>0.54378350846157386</v>
      </c>
    </row>
    <row r="8371" spans="1:4">
      <c r="A8371">
        <v>8369</v>
      </c>
      <c r="B8371">
        <v>22.92876712328767</v>
      </c>
      <c r="C8371" s="91">
        <v>2.6572012736879529E-2</v>
      </c>
      <c r="D8371">
        <v>0.54375119871902122</v>
      </c>
    </row>
    <row r="8372" spans="1:4">
      <c r="A8372">
        <v>8370</v>
      </c>
      <c r="B8372">
        <v>22.931506849315067</v>
      </c>
      <c r="C8372" s="91">
        <v>2.6571429045916761E-2</v>
      </c>
      <c r="D8372">
        <v>0.54371889263518181</v>
      </c>
    </row>
    <row r="8373" spans="1:4">
      <c r="A8373">
        <v>8371</v>
      </c>
      <c r="B8373">
        <v>22.934246575342467</v>
      </c>
      <c r="C8373" s="91">
        <v>2.6570845354953992E-2</v>
      </c>
      <c r="D8373">
        <v>0.54368659020963173</v>
      </c>
    </row>
    <row r="8374" spans="1:4">
      <c r="A8374">
        <v>8372</v>
      </c>
      <c r="B8374">
        <v>22.936986301369863</v>
      </c>
      <c r="C8374" s="91">
        <v>2.6570261663991224E-2</v>
      </c>
      <c r="D8374">
        <v>0.54365429144194688</v>
      </c>
    </row>
    <row r="8375" spans="1:4">
      <c r="A8375">
        <v>8373</v>
      </c>
      <c r="B8375">
        <v>22.93972602739726</v>
      </c>
      <c r="C8375" s="91">
        <v>2.6569677973028456E-2</v>
      </c>
      <c r="D8375">
        <v>0.54362199633170361</v>
      </c>
    </row>
    <row r="8376" spans="1:4">
      <c r="A8376">
        <v>8374</v>
      </c>
      <c r="B8376">
        <v>22.942465753424656</v>
      </c>
      <c r="C8376" s="91">
        <v>2.6569094282065688E-2</v>
      </c>
      <c r="D8376">
        <v>0.54358970487847791</v>
      </c>
    </row>
    <row r="8377" spans="1:4">
      <c r="A8377">
        <v>8375</v>
      </c>
      <c r="B8377">
        <v>22.945205479452056</v>
      </c>
      <c r="C8377" s="91">
        <v>2.656851059110292E-2</v>
      </c>
      <c r="D8377">
        <v>0.54355741708184602</v>
      </c>
    </row>
    <row r="8378" spans="1:4">
      <c r="A8378">
        <v>8376</v>
      </c>
      <c r="B8378">
        <v>22.947945205479453</v>
      </c>
      <c r="C8378" s="91">
        <v>2.6567926900140152E-2</v>
      </c>
      <c r="D8378">
        <v>0.54352513294138438</v>
      </c>
    </row>
    <row r="8379" spans="1:4">
      <c r="A8379">
        <v>8377</v>
      </c>
      <c r="B8379">
        <v>22.950684931506849</v>
      </c>
      <c r="C8379" s="91">
        <v>2.6567343209177384E-2</v>
      </c>
      <c r="D8379">
        <v>0.54349285245666912</v>
      </c>
    </row>
    <row r="8380" spans="1:4">
      <c r="A8380">
        <v>8378</v>
      </c>
      <c r="B8380">
        <v>22.953424657534246</v>
      </c>
      <c r="C8380" s="91">
        <v>2.6566759518214616E-2</v>
      </c>
      <c r="D8380">
        <v>0.54346057562727668</v>
      </c>
    </row>
    <row r="8381" spans="1:4">
      <c r="A8381">
        <v>8379</v>
      </c>
      <c r="B8381">
        <v>22.956164383561642</v>
      </c>
      <c r="C8381" s="91">
        <v>2.6566175827251848E-2</v>
      </c>
      <c r="D8381">
        <v>0.54342830245278351</v>
      </c>
    </row>
    <row r="8382" spans="1:4">
      <c r="A8382">
        <v>8380</v>
      </c>
      <c r="B8382">
        <v>22.958904109589042</v>
      </c>
      <c r="C8382" s="91">
        <v>2.656559213628908E-2</v>
      </c>
      <c r="D8382">
        <v>0.54339603293276628</v>
      </c>
    </row>
    <row r="8383" spans="1:4">
      <c r="A8383">
        <v>8381</v>
      </c>
      <c r="B8383">
        <v>22.961643835616439</v>
      </c>
      <c r="C8383" s="91">
        <v>2.6565008445326312E-2</v>
      </c>
      <c r="D8383">
        <v>0.54336376706680145</v>
      </c>
    </row>
    <row r="8384" spans="1:4">
      <c r="A8384">
        <v>8382</v>
      </c>
      <c r="B8384">
        <v>22.964383561643835</v>
      </c>
      <c r="C8384" s="91">
        <v>2.6564424754363547E-2</v>
      </c>
      <c r="D8384">
        <v>0.54333150485446569</v>
      </c>
    </row>
    <row r="8385" spans="1:4">
      <c r="A8385">
        <v>8383</v>
      </c>
      <c r="B8385">
        <v>22.967123287671232</v>
      </c>
      <c r="C8385" s="91">
        <v>2.6563841063400779E-2</v>
      </c>
      <c r="D8385">
        <v>0.54329924629533566</v>
      </c>
    </row>
    <row r="8386" spans="1:4">
      <c r="A8386">
        <v>8384</v>
      </c>
      <c r="B8386">
        <v>22.969863013698632</v>
      </c>
      <c r="C8386" s="91">
        <v>2.6563257372438011E-2</v>
      </c>
      <c r="D8386">
        <v>0.54326699138898815</v>
      </c>
    </row>
    <row r="8387" spans="1:4">
      <c r="A8387">
        <v>8385</v>
      </c>
      <c r="B8387">
        <v>22.972602739726028</v>
      </c>
      <c r="C8387" s="91">
        <v>2.6562673681475243E-2</v>
      </c>
      <c r="D8387">
        <v>0.54323474013500006</v>
      </c>
    </row>
    <row r="8388" spans="1:4">
      <c r="A8388">
        <v>8386</v>
      </c>
      <c r="B8388">
        <v>22.975342465753425</v>
      </c>
      <c r="C8388" s="91">
        <v>2.6562089990512475E-2</v>
      </c>
      <c r="D8388">
        <v>0.54320249253294828</v>
      </c>
    </row>
    <row r="8389" spans="1:4">
      <c r="A8389">
        <v>8387</v>
      </c>
      <c r="B8389">
        <v>22.978082191780821</v>
      </c>
      <c r="C8389" s="91">
        <v>2.6561506299549707E-2</v>
      </c>
      <c r="D8389">
        <v>0.54317024858240959</v>
      </c>
    </row>
    <row r="8390" spans="1:4">
      <c r="A8390">
        <v>8388</v>
      </c>
      <c r="B8390">
        <v>22.980821917808218</v>
      </c>
      <c r="C8390" s="91">
        <v>2.6560922608586938E-2</v>
      </c>
      <c r="D8390">
        <v>0.5431380082829611</v>
      </c>
    </row>
    <row r="8391" spans="1:4">
      <c r="A8391">
        <v>8389</v>
      </c>
      <c r="B8391">
        <v>22.983561643835618</v>
      </c>
      <c r="C8391" s="91">
        <v>2.656033891762417E-2</v>
      </c>
      <c r="D8391">
        <v>0.54310577163417983</v>
      </c>
    </row>
    <row r="8392" spans="1:4">
      <c r="A8392">
        <v>8390</v>
      </c>
      <c r="B8392">
        <v>22.986301369863014</v>
      </c>
      <c r="C8392" s="91">
        <v>2.6559755226661402E-2</v>
      </c>
      <c r="D8392">
        <v>0.54307353863564301</v>
      </c>
    </row>
    <row r="8393" spans="1:4">
      <c r="A8393">
        <v>8391</v>
      </c>
      <c r="B8393">
        <v>22.989041095890411</v>
      </c>
      <c r="C8393" s="91">
        <v>2.6559171535698634E-2</v>
      </c>
      <c r="D8393">
        <v>0.54304130928692773</v>
      </c>
    </row>
    <row r="8394" spans="1:4">
      <c r="A8394">
        <v>8392</v>
      </c>
      <c r="B8394">
        <v>22.991780821917807</v>
      </c>
      <c r="C8394" s="91">
        <v>2.6558587844735866E-2</v>
      </c>
      <c r="D8394">
        <v>0.54300908358761124</v>
      </c>
    </row>
    <row r="8395" spans="1:4">
      <c r="A8395">
        <v>8393</v>
      </c>
      <c r="B8395">
        <v>22.994520547945207</v>
      </c>
      <c r="C8395" s="91">
        <v>2.6558004153773098E-2</v>
      </c>
      <c r="D8395">
        <v>0.54297686153727087</v>
      </c>
    </row>
    <row r="8396" spans="1:4">
      <c r="A8396">
        <v>8394</v>
      </c>
      <c r="B8396">
        <v>22.997260273972604</v>
      </c>
      <c r="C8396" s="91">
        <v>2.655742046281033E-2</v>
      </c>
      <c r="D8396">
        <v>0.54294464313548396</v>
      </c>
    </row>
    <row r="8397" spans="1:4">
      <c r="A8397">
        <v>8395</v>
      </c>
      <c r="B8397">
        <v>23</v>
      </c>
      <c r="C8397" s="91">
        <v>2.6556836771847562E-2</v>
      </c>
      <c r="D8397">
        <v>0.54291242838182796</v>
      </c>
    </row>
    <row r="8398" spans="1:4">
      <c r="A8398">
        <v>8396</v>
      </c>
      <c r="B8398">
        <v>23.002739726027396</v>
      </c>
      <c r="C8398" s="91">
        <v>2.6556253080884794E-2</v>
      </c>
      <c r="D8398">
        <v>0.54288021727588043</v>
      </c>
    </row>
    <row r="8399" spans="1:4">
      <c r="A8399">
        <v>8397</v>
      </c>
      <c r="B8399">
        <v>23.005479452054793</v>
      </c>
      <c r="C8399" s="91">
        <v>2.6555669389922026E-2</v>
      </c>
      <c r="D8399">
        <v>0.5428480098172187</v>
      </c>
    </row>
    <row r="8400" spans="1:4">
      <c r="A8400">
        <v>8398</v>
      </c>
      <c r="B8400">
        <v>23.008219178082193</v>
      </c>
      <c r="C8400" s="91">
        <v>2.6555085698959258E-2</v>
      </c>
      <c r="D8400">
        <v>0.54281580600542045</v>
      </c>
    </row>
    <row r="8401" spans="1:4">
      <c r="A8401">
        <v>8399</v>
      </c>
      <c r="B8401">
        <v>23.010958904109589</v>
      </c>
      <c r="C8401" s="91">
        <v>2.655450200799649E-2</v>
      </c>
      <c r="D8401">
        <v>0.54278360584006358</v>
      </c>
    </row>
    <row r="8402" spans="1:4">
      <c r="A8402">
        <v>8400</v>
      </c>
      <c r="B8402">
        <v>23.013698630136986</v>
      </c>
      <c r="C8402" s="91">
        <v>2.6553918317033721E-2</v>
      </c>
      <c r="D8402">
        <v>0.54275140932072552</v>
      </c>
    </row>
    <row r="8403" spans="1:4">
      <c r="A8403">
        <v>8401</v>
      </c>
      <c r="B8403">
        <v>23.016438356164382</v>
      </c>
      <c r="C8403" s="91">
        <v>2.6553334626070953E-2</v>
      </c>
      <c r="D8403">
        <v>0.54271921644698418</v>
      </c>
    </row>
    <row r="8404" spans="1:4">
      <c r="A8404">
        <v>8402</v>
      </c>
      <c r="B8404">
        <v>23.019178082191782</v>
      </c>
      <c r="C8404" s="91">
        <v>2.6552750935108185E-2</v>
      </c>
      <c r="D8404">
        <v>0.54268702721841744</v>
      </c>
    </row>
    <row r="8405" spans="1:4">
      <c r="A8405">
        <v>8403</v>
      </c>
      <c r="B8405">
        <v>23.021917808219179</v>
      </c>
      <c r="C8405" s="91">
        <v>2.6552167244145417E-2</v>
      </c>
      <c r="D8405">
        <v>0.5426548416346032</v>
      </c>
    </row>
    <row r="8406" spans="1:4">
      <c r="A8406">
        <v>8404</v>
      </c>
      <c r="B8406">
        <v>23.024657534246575</v>
      </c>
      <c r="C8406" s="91">
        <v>2.6551583553182653E-2</v>
      </c>
      <c r="D8406">
        <v>0.54262265969511925</v>
      </c>
    </row>
    <row r="8407" spans="1:4">
      <c r="A8407">
        <v>8405</v>
      </c>
      <c r="B8407">
        <v>23.027397260273972</v>
      </c>
      <c r="C8407" s="91">
        <v>2.6550999862219885E-2</v>
      </c>
      <c r="D8407">
        <v>0.5425904813995438</v>
      </c>
    </row>
    <row r="8408" spans="1:4">
      <c r="A8408">
        <v>8406</v>
      </c>
      <c r="B8408">
        <v>23.030136986301368</v>
      </c>
      <c r="C8408" s="91">
        <v>2.6550416171257116E-2</v>
      </c>
      <c r="D8408">
        <v>0.54255830674745498</v>
      </c>
    </row>
    <row r="8409" spans="1:4">
      <c r="A8409">
        <v>8407</v>
      </c>
      <c r="B8409">
        <v>23.032876712328768</v>
      </c>
      <c r="C8409" s="91">
        <v>2.6549832480294348E-2</v>
      </c>
      <c r="D8409">
        <v>0.54252613573843078</v>
      </c>
    </row>
    <row r="8410" spans="1:4">
      <c r="A8410">
        <v>8408</v>
      </c>
      <c r="B8410">
        <v>23.035616438356165</v>
      </c>
      <c r="C8410" s="91">
        <v>2.654924878933158E-2</v>
      </c>
      <c r="D8410">
        <v>0.54249396837204933</v>
      </c>
    </row>
    <row r="8411" spans="1:4">
      <c r="A8411">
        <v>8409</v>
      </c>
      <c r="B8411">
        <v>23.038356164383561</v>
      </c>
      <c r="C8411" s="91">
        <v>2.6548665098368812E-2</v>
      </c>
      <c r="D8411">
        <v>0.54246180464788918</v>
      </c>
    </row>
    <row r="8412" spans="1:4">
      <c r="A8412">
        <v>8410</v>
      </c>
      <c r="B8412">
        <v>23.041095890410958</v>
      </c>
      <c r="C8412" s="91">
        <v>2.6548081407406044E-2</v>
      </c>
      <c r="D8412">
        <v>0.54242964456552856</v>
      </c>
    </row>
    <row r="8413" spans="1:4">
      <c r="A8413">
        <v>8411</v>
      </c>
      <c r="B8413">
        <v>23.043835616438358</v>
      </c>
      <c r="C8413" s="91">
        <v>2.6547497716443276E-2</v>
      </c>
      <c r="D8413">
        <v>0.54239748812454569</v>
      </c>
    </row>
    <row r="8414" spans="1:4">
      <c r="A8414">
        <v>8412</v>
      </c>
      <c r="B8414">
        <v>23.046575342465754</v>
      </c>
      <c r="C8414" s="91">
        <v>2.6546914025480508E-2</v>
      </c>
      <c r="D8414">
        <v>0.54236533532451914</v>
      </c>
    </row>
    <row r="8415" spans="1:4">
      <c r="A8415">
        <v>8413</v>
      </c>
      <c r="B8415">
        <v>23.049315068493151</v>
      </c>
      <c r="C8415" s="91">
        <v>2.654633033451774E-2</v>
      </c>
      <c r="D8415">
        <v>0.54233318616502746</v>
      </c>
    </row>
    <row r="8416" spans="1:4">
      <c r="A8416">
        <v>8414</v>
      </c>
      <c r="B8416">
        <v>23.052054794520547</v>
      </c>
      <c r="C8416" s="91">
        <v>2.6545746643554972E-2</v>
      </c>
      <c r="D8416">
        <v>0.5423010406456491</v>
      </c>
    </row>
    <row r="8417" spans="1:4">
      <c r="A8417">
        <v>8415</v>
      </c>
      <c r="B8417">
        <v>23.054794520547944</v>
      </c>
      <c r="C8417" s="91">
        <v>2.6545162952592204E-2</v>
      </c>
      <c r="D8417">
        <v>0.54226889876596274</v>
      </c>
    </row>
    <row r="8418" spans="1:4">
      <c r="A8418">
        <v>8416</v>
      </c>
      <c r="B8418">
        <v>23.057534246575344</v>
      </c>
      <c r="C8418" s="91">
        <v>2.6544579261629436E-2</v>
      </c>
      <c r="D8418">
        <v>0.54223676052554703</v>
      </c>
    </row>
    <row r="8419" spans="1:4">
      <c r="A8419">
        <v>8417</v>
      </c>
      <c r="B8419">
        <v>23.06027397260274</v>
      </c>
      <c r="C8419" s="91">
        <v>2.6543995570666667E-2</v>
      </c>
      <c r="D8419">
        <v>0.54220462592398078</v>
      </c>
    </row>
    <row r="8420" spans="1:4">
      <c r="A8420">
        <v>8418</v>
      </c>
      <c r="B8420">
        <v>23.063013698630137</v>
      </c>
      <c r="C8420" s="91">
        <v>2.6543411879703899E-2</v>
      </c>
      <c r="D8420">
        <v>0.54217249496084274</v>
      </c>
    </row>
    <row r="8421" spans="1:4">
      <c r="A8421">
        <v>8419</v>
      </c>
      <c r="B8421">
        <v>23.065753424657533</v>
      </c>
      <c r="C8421" s="91">
        <v>2.6542828188741131E-2</v>
      </c>
      <c r="D8421">
        <v>0.54214036763571183</v>
      </c>
    </row>
    <row r="8422" spans="1:4">
      <c r="A8422">
        <v>8420</v>
      </c>
      <c r="B8422">
        <v>23.068493150684933</v>
      </c>
      <c r="C8422" s="91">
        <v>2.6542244497778363E-2</v>
      </c>
      <c r="D8422">
        <v>0.54210824394816692</v>
      </c>
    </row>
    <row r="8423" spans="1:4">
      <c r="A8423">
        <v>8421</v>
      </c>
      <c r="B8423">
        <v>23.07123287671233</v>
      </c>
      <c r="C8423" s="91">
        <v>2.6541660806815595E-2</v>
      </c>
      <c r="D8423">
        <v>0.54207612389778703</v>
      </c>
    </row>
    <row r="8424" spans="1:4">
      <c r="A8424">
        <v>8422</v>
      </c>
      <c r="B8424">
        <v>23.073972602739726</v>
      </c>
      <c r="C8424" s="91">
        <v>2.6541077115852827E-2</v>
      </c>
      <c r="D8424">
        <v>0.54204400748415116</v>
      </c>
    </row>
    <row r="8425" spans="1:4">
      <c r="A8425">
        <v>8423</v>
      </c>
      <c r="B8425">
        <v>23.076712328767123</v>
      </c>
      <c r="C8425" s="91">
        <v>2.6540493424890059E-2</v>
      </c>
      <c r="D8425">
        <v>0.54201189470683853</v>
      </c>
    </row>
    <row r="8426" spans="1:4">
      <c r="A8426">
        <v>8424</v>
      </c>
      <c r="B8426">
        <v>23.079452054794519</v>
      </c>
      <c r="C8426" s="91">
        <v>2.6539909733927291E-2</v>
      </c>
      <c r="D8426">
        <v>0.54197978556542814</v>
      </c>
    </row>
    <row r="8427" spans="1:4">
      <c r="A8427">
        <v>8425</v>
      </c>
      <c r="B8427">
        <v>23.082191780821919</v>
      </c>
      <c r="C8427" s="91">
        <v>2.6539326042964523E-2</v>
      </c>
      <c r="D8427">
        <v>0.54194768005949923</v>
      </c>
    </row>
    <row r="8428" spans="1:4">
      <c r="A8428">
        <v>8426</v>
      </c>
      <c r="B8428">
        <v>23.084931506849315</v>
      </c>
      <c r="C8428" s="91">
        <v>2.6538742352001758E-2</v>
      </c>
      <c r="D8428">
        <v>0.54191557818863123</v>
      </c>
    </row>
    <row r="8429" spans="1:4">
      <c r="A8429">
        <v>8427</v>
      </c>
      <c r="B8429">
        <v>23.087671232876712</v>
      </c>
      <c r="C8429" s="91">
        <v>2.653815866103899E-2</v>
      </c>
      <c r="D8429">
        <v>0.54188347995240338</v>
      </c>
    </row>
    <row r="8430" spans="1:4">
      <c r="A8430">
        <v>8428</v>
      </c>
      <c r="B8430">
        <v>23.090410958904108</v>
      </c>
      <c r="C8430" s="91">
        <v>2.6537574970076222E-2</v>
      </c>
      <c r="D8430">
        <v>0.54185138535039501</v>
      </c>
    </row>
    <row r="8431" spans="1:4">
      <c r="A8431">
        <v>8429</v>
      </c>
      <c r="B8431">
        <v>23.093150684931508</v>
      </c>
      <c r="C8431" s="91">
        <v>2.6536991279113454E-2</v>
      </c>
      <c r="D8431">
        <v>0.54181929438218568</v>
      </c>
    </row>
    <row r="8432" spans="1:4">
      <c r="A8432">
        <v>8430</v>
      </c>
      <c r="B8432">
        <v>23.095890410958905</v>
      </c>
      <c r="C8432" s="91">
        <v>2.6536407588150686E-2</v>
      </c>
      <c r="D8432">
        <v>0.54178720704735495</v>
      </c>
    </row>
    <row r="8433" spans="1:4">
      <c r="A8433">
        <v>8431</v>
      </c>
      <c r="B8433">
        <v>23.098630136986301</v>
      </c>
      <c r="C8433" s="91">
        <v>2.6535823897187918E-2</v>
      </c>
      <c r="D8433">
        <v>0.54175512334548237</v>
      </c>
    </row>
    <row r="8434" spans="1:4">
      <c r="A8434">
        <v>8432</v>
      </c>
      <c r="B8434">
        <v>23.101369863013698</v>
      </c>
      <c r="C8434" s="91">
        <v>2.653524020622515E-2</v>
      </c>
      <c r="D8434">
        <v>0.54172304327614751</v>
      </c>
    </row>
    <row r="8435" spans="1:4">
      <c r="A8435">
        <v>8433</v>
      </c>
      <c r="B8435">
        <v>23.104109589041094</v>
      </c>
      <c r="C8435" s="91">
        <v>2.6534656515262382E-2</v>
      </c>
      <c r="D8435">
        <v>0.54169096683893025</v>
      </c>
    </row>
    <row r="8436" spans="1:4">
      <c r="A8436">
        <v>8434</v>
      </c>
      <c r="B8436">
        <v>23.106849315068494</v>
      </c>
      <c r="C8436" s="91">
        <v>2.6534072824299614E-2</v>
      </c>
      <c r="D8436">
        <v>0.54165889403341005</v>
      </c>
    </row>
    <row r="8437" spans="1:4">
      <c r="A8437">
        <v>8435</v>
      </c>
      <c r="B8437">
        <v>23.109589041095891</v>
      </c>
      <c r="C8437" s="91">
        <v>2.6533489133336845E-2</v>
      </c>
      <c r="D8437">
        <v>0.54162682485916691</v>
      </c>
    </row>
    <row r="8438" spans="1:4">
      <c r="A8438">
        <v>8436</v>
      </c>
      <c r="B8438">
        <v>23.112328767123287</v>
      </c>
      <c r="C8438" s="91">
        <v>2.6532905442374077E-2</v>
      </c>
      <c r="D8438">
        <v>0.54159475931578083</v>
      </c>
    </row>
    <row r="8439" spans="1:4">
      <c r="A8439">
        <v>8437</v>
      </c>
      <c r="B8439">
        <v>23.115068493150684</v>
      </c>
      <c r="C8439" s="91">
        <v>2.6532321751411309E-2</v>
      </c>
      <c r="D8439">
        <v>0.54156269740283158</v>
      </c>
    </row>
    <row r="8440" spans="1:4">
      <c r="A8440">
        <v>8438</v>
      </c>
      <c r="B8440">
        <v>23.117808219178084</v>
      </c>
      <c r="C8440" s="91">
        <v>2.6531738060448541E-2</v>
      </c>
      <c r="D8440">
        <v>0.54153063911989918</v>
      </c>
    </row>
    <row r="8441" spans="1:4">
      <c r="A8441">
        <v>8439</v>
      </c>
      <c r="B8441">
        <v>23.12054794520548</v>
      </c>
      <c r="C8441" s="91">
        <v>2.6531154369485773E-2</v>
      </c>
      <c r="D8441">
        <v>0.54149858446656374</v>
      </c>
    </row>
    <row r="8442" spans="1:4">
      <c r="A8442">
        <v>8440</v>
      </c>
      <c r="B8442">
        <v>23.123287671232877</v>
      </c>
      <c r="C8442" s="91">
        <v>2.6530570678523005E-2</v>
      </c>
      <c r="D8442">
        <v>0.54146653344240536</v>
      </c>
    </row>
    <row r="8443" spans="1:4">
      <c r="A8443">
        <v>8441</v>
      </c>
      <c r="B8443">
        <v>23.126027397260273</v>
      </c>
      <c r="C8443" s="91">
        <v>2.6529986987560237E-2</v>
      </c>
      <c r="D8443">
        <v>0.54143448604700428</v>
      </c>
    </row>
    <row r="8444" spans="1:4">
      <c r="A8444">
        <v>8442</v>
      </c>
      <c r="B8444">
        <v>23.12876712328767</v>
      </c>
      <c r="C8444" s="91">
        <v>2.6529403296597469E-2</v>
      </c>
      <c r="D8444">
        <v>0.5414024422799405</v>
      </c>
    </row>
    <row r="8445" spans="1:4">
      <c r="A8445">
        <v>8443</v>
      </c>
      <c r="B8445">
        <v>23.13150684931507</v>
      </c>
      <c r="C8445" s="91">
        <v>2.6528819605634701E-2</v>
      </c>
      <c r="D8445">
        <v>0.54137040214079457</v>
      </c>
    </row>
    <row r="8446" spans="1:4">
      <c r="A8446">
        <v>8444</v>
      </c>
      <c r="B8446">
        <v>23.134246575342466</v>
      </c>
      <c r="C8446" s="91">
        <v>2.6528235914671933E-2</v>
      </c>
      <c r="D8446">
        <v>0.54133836562914683</v>
      </c>
    </row>
    <row r="8447" spans="1:4">
      <c r="A8447">
        <v>8445</v>
      </c>
      <c r="B8447">
        <v>23.136986301369863</v>
      </c>
      <c r="C8447" s="91">
        <v>2.6527652223709165E-2</v>
      </c>
      <c r="D8447">
        <v>0.54130633274457751</v>
      </c>
    </row>
    <row r="8448" spans="1:4">
      <c r="A8448">
        <v>8446</v>
      </c>
      <c r="B8448">
        <v>23.139726027397259</v>
      </c>
      <c r="C8448" s="91">
        <v>2.6527068532746396E-2</v>
      </c>
      <c r="D8448">
        <v>0.54127430348666739</v>
      </c>
    </row>
    <row r="8449" spans="1:4">
      <c r="A8449">
        <v>8447</v>
      </c>
      <c r="B8449">
        <v>23.142465753424659</v>
      </c>
      <c r="C8449" s="91">
        <v>2.6526484841783632E-2</v>
      </c>
      <c r="D8449">
        <v>0.54124227785499657</v>
      </c>
    </row>
    <row r="8450" spans="1:4">
      <c r="A8450">
        <v>8448</v>
      </c>
      <c r="B8450">
        <v>23.145205479452056</v>
      </c>
      <c r="C8450" s="91">
        <v>2.6525901150820864E-2</v>
      </c>
      <c r="D8450">
        <v>0.54121025584914606</v>
      </c>
    </row>
    <row r="8451" spans="1:4">
      <c r="A8451">
        <v>8449</v>
      </c>
      <c r="B8451">
        <v>23.147945205479452</v>
      </c>
      <c r="C8451" s="91">
        <v>2.6525317459858096E-2</v>
      </c>
      <c r="D8451">
        <v>0.54117823746869642</v>
      </c>
    </row>
    <row r="8452" spans="1:4">
      <c r="A8452">
        <v>8450</v>
      </c>
      <c r="B8452">
        <v>23.150684931506849</v>
      </c>
      <c r="C8452" s="91">
        <v>2.6524733768895328E-2</v>
      </c>
      <c r="D8452">
        <v>0.54114622271322821</v>
      </c>
    </row>
    <row r="8453" spans="1:4">
      <c r="A8453">
        <v>8451</v>
      </c>
      <c r="B8453">
        <v>23.153424657534245</v>
      </c>
      <c r="C8453" s="91">
        <v>2.652415007793256E-2</v>
      </c>
      <c r="D8453">
        <v>0.54111421158232242</v>
      </c>
    </row>
    <row r="8454" spans="1:4">
      <c r="A8454">
        <v>8452</v>
      </c>
      <c r="B8454">
        <v>23.156164383561645</v>
      </c>
      <c r="C8454" s="91">
        <v>2.6523566386969791E-2</v>
      </c>
      <c r="D8454">
        <v>0.54108220407555963</v>
      </c>
    </row>
    <row r="8455" spans="1:4">
      <c r="A8455">
        <v>8453</v>
      </c>
      <c r="B8455">
        <v>23.158904109589042</v>
      </c>
      <c r="C8455" s="91">
        <v>2.6522982696007023E-2</v>
      </c>
      <c r="D8455">
        <v>0.54105020019252092</v>
      </c>
    </row>
    <row r="8456" spans="1:4">
      <c r="A8456">
        <v>8454</v>
      </c>
      <c r="B8456">
        <v>23.161643835616438</v>
      </c>
      <c r="C8456" s="91">
        <v>2.6522399005044255E-2</v>
      </c>
      <c r="D8456">
        <v>0.54101819993278721</v>
      </c>
    </row>
    <row r="8457" spans="1:4">
      <c r="A8457">
        <v>8455</v>
      </c>
      <c r="B8457">
        <v>23.164383561643834</v>
      </c>
      <c r="C8457" s="91">
        <v>2.6521815314081487E-2</v>
      </c>
      <c r="D8457">
        <v>0.54098620329593949</v>
      </c>
    </row>
    <row r="8458" spans="1:4">
      <c r="A8458">
        <v>8456</v>
      </c>
      <c r="B8458">
        <v>23.167123287671235</v>
      </c>
      <c r="C8458" s="91">
        <v>2.6521231623118719E-2</v>
      </c>
      <c r="D8458">
        <v>0.54095421028155888</v>
      </c>
    </row>
    <row r="8459" spans="1:4">
      <c r="A8459">
        <v>8457</v>
      </c>
      <c r="B8459">
        <v>23.169863013698631</v>
      </c>
      <c r="C8459" s="91">
        <v>2.6520647932155951E-2</v>
      </c>
      <c r="D8459">
        <v>0.54092222088922637</v>
      </c>
    </row>
    <row r="8460" spans="1:4">
      <c r="A8460">
        <v>8458</v>
      </c>
      <c r="B8460">
        <v>23.172602739726027</v>
      </c>
      <c r="C8460" s="91">
        <v>2.6520064241193183E-2</v>
      </c>
      <c r="D8460">
        <v>0.54089023511852341</v>
      </c>
    </row>
    <row r="8461" spans="1:4">
      <c r="A8461">
        <v>8459</v>
      </c>
      <c r="B8461">
        <v>23.175342465753424</v>
      </c>
      <c r="C8461" s="91">
        <v>2.6519480550230415E-2</v>
      </c>
      <c r="D8461">
        <v>0.54085825296903101</v>
      </c>
    </row>
    <row r="8462" spans="1:4">
      <c r="A8462">
        <v>8460</v>
      </c>
      <c r="B8462">
        <v>23.17808219178082</v>
      </c>
      <c r="C8462" s="91">
        <v>2.6518896859267647E-2</v>
      </c>
      <c r="D8462">
        <v>0.5408262744403306</v>
      </c>
    </row>
    <row r="8463" spans="1:4">
      <c r="A8463">
        <v>8461</v>
      </c>
      <c r="B8463">
        <v>23.18082191780822</v>
      </c>
      <c r="C8463" s="91">
        <v>2.6518313168304879E-2</v>
      </c>
      <c r="D8463">
        <v>0.54079429953200342</v>
      </c>
    </row>
    <row r="8464" spans="1:4">
      <c r="A8464">
        <v>8462</v>
      </c>
      <c r="B8464">
        <v>23.183561643835617</v>
      </c>
      <c r="C8464" s="91">
        <v>2.6517729477342111E-2</v>
      </c>
      <c r="D8464">
        <v>0.54076232824363113</v>
      </c>
    </row>
    <row r="8465" spans="1:4">
      <c r="A8465">
        <v>8463</v>
      </c>
      <c r="B8465">
        <v>23.186301369863013</v>
      </c>
      <c r="C8465" s="91">
        <v>2.6517145786379342E-2</v>
      </c>
      <c r="D8465">
        <v>0.54073036057479495</v>
      </c>
    </row>
    <row r="8466" spans="1:4">
      <c r="A8466">
        <v>8464</v>
      </c>
      <c r="B8466">
        <v>23.18904109589041</v>
      </c>
      <c r="C8466" s="91">
        <v>2.6516562095416574E-2</v>
      </c>
      <c r="D8466">
        <v>0.54069839652507679</v>
      </c>
    </row>
    <row r="8467" spans="1:4">
      <c r="A8467">
        <v>8465</v>
      </c>
      <c r="B8467">
        <v>23.19178082191781</v>
      </c>
      <c r="C8467" s="91">
        <v>2.6515978404453806E-2</v>
      </c>
      <c r="D8467">
        <v>0.54066643609405785</v>
      </c>
    </row>
    <row r="8468" spans="1:4">
      <c r="A8468">
        <v>8466</v>
      </c>
      <c r="B8468">
        <v>23.194520547945206</v>
      </c>
      <c r="C8468" s="91">
        <v>2.6515394713491038E-2</v>
      </c>
      <c r="D8468">
        <v>0.54063447928132002</v>
      </c>
    </row>
    <row r="8469" spans="1:4">
      <c r="A8469">
        <v>8467</v>
      </c>
      <c r="B8469">
        <v>23.197260273972603</v>
      </c>
      <c r="C8469" s="91">
        <v>2.651481102252827E-2</v>
      </c>
      <c r="D8469">
        <v>0.54060252608644499</v>
      </c>
    </row>
    <row r="8470" spans="1:4">
      <c r="A8470">
        <v>8468</v>
      </c>
      <c r="B8470">
        <v>23.2</v>
      </c>
      <c r="C8470" s="91">
        <v>2.6514227331565502E-2</v>
      </c>
      <c r="D8470">
        <v>0.54057057650901452</v>
      </c>
    </row>
    <row r="8471" spans="1:4">
      <c r="A8471">
        <v>8469</v>
      </c>
      <c r="B8471">
        <v>23.202739726027396</v>
      </c>
      <c r="C8471" s="91">
        <v>2.6513643640602737E-2</v>
      </c>
      <c r="D8471">
        <v>0.54053863054861051</v>
      </c>
    </row>
    <row r="8472" spans="1:4">
      <c r="A8472">
        <v>8470</v>
      </c>
      <c r="B8472">
        <v>23.205479452054796</v>
      </c>
      <c r="C8472" s="91">
        <v>2.6513059949639969E-2</v>
      </c>
      <c r="D8472">
        <v>0.54050668820481484</v>
      </c>
    </row>
    <row r="8473" spans="1:4">
      <c r="A8473">
        <v>8471</v>
      </c>
      <c r="B8473">
        <v>23.208219178082192</v>
      </c>
      <c r="C8473" s="91">
        <v>2.6512476258677201E-2</v>
      </c>
      <c r="D8473">
        <v>0.54047474947720953</v>
      </c>
    </row>
    <row r="8474" spans="1:4">
      <c r="A8474">
        <v>8472</v>
      </c>
      <c r="B8474">
        <v>23.210958904109589</v>
      </c>
      <c r="C8474" s="91">
        <v>2.6511892567714433E-2</v>
      </c>
      <c r="D8474">
        <v>0.54044281436537644</v>
      </c>
    </row>
    <row r="8475" spans="1:4">
      <c r="A8475">
        <v>8473</v>
      </c>
      <c r="B8475">
        <v>23.213698630136985</v>
      </c>
      <c r="C8475" s="91">
        <v>2.6511308876751665E-2</v>
      </c>
      <c r="D8475">
        <v>0.54041088286889793</v>
      </c>
    </row>
    <row r="8476" spans="1:4">
      <c r="A8476">
        <v>8474</v>
      </c>
      <c r="B8476">
        <v>23.216438356164385</v>
      </c>
      <c r="C8476" s="91">
        <v>2.6510725185788897E-2</v>
      </c>
      <c r="D8476">
        <v>0.54037895498735578</v>
      </c>
    </row>
    <row r="8477" spans="1:4">
      <c r="A8477">
        <v>8475</v>
      </c>
      <c r="B8477">
        <v>23.219178082191782</v>
      </c>
      <c r="C8477" s="91">
        <v>2.6510141494826129E-2</v>
      </c>
      <c r="D8477">
        <v>0.54034703072033252</v>
      </c>
    </row>
    <row r="8478" spans="1:4">
      <c r="A8478">
        <v>8476</v>
      </c>
      <c r="B8478">
        <v>23.221917808219178</v>
      </c>
      <c r="C8478" s="91">
        <v>2.6509557803863361E-2</v>
      </c>
      <c r="D8478">
        <v>0.54031511006741029</v>
      </c>
    </row>
    <row r="8479" spans="1:4">
      <c r="A8479">
        <v>8477</v>
      </c>
      <c r="B8479">
        <v>23.224657534246575</v>
      </c>
      <c r="C8479" s="91">
        <v>2.6508974112900593E-2</v>
      </c>
      <c r="D8479">
        <v>0.54028319302817129</v>
      </c>
    </row>
    <row r="8480" spans="1:4">
      <c r="A8480">
        <v>8478</v>
      </c>
      <c r="B8480">
        <v>23.227397260273971</v>
      </c>
      <c r="C8480" s="91">
        <v>2.6508390421937825E-2</v>
      </c>
      <c r="D8480">
        <v>0.5402512796021981</v>
      </c>
    </row>
    <row r="8481" spans="1:4">
      <c r="A8481">
        <v>8479</v>
      </c>
      <c r="B8481">
        <v>23.230136986301371</v>
      </c>
      <c r="C8481" s="91">
        <v>2.6507806730975057E-2</v>
      </c>
      <c r="D8481">
        <v>0.54021936978907303</v>
      </c>
    </row>
    <row r="8482" spans="1:4">
      <c r="A8482">
        <v>8480</v>
      </c>
      <c r="B8482">
        <v>23.232876712328768</v>
      </c>
      <c r="C8482" s="91">
        <v>2.6507223040012289E-2</v>
      </c>
      <c r="D8482">
        <v>0.54018746358837866</v>
      </c>
    </row>
    <row r="8483" spans="1:4">
      <c r="A8483">
        <v>8481</v>
      </c>
      <c r="B8483">
        <v>23.235616438356164</v>
      </c>
      <c r="C8483" s="91">
        <v>2.650663934904952E-2</v>
      </c>
      <c r="D8483">
        <v>0.54015556099969753</v>
      </c>
    </row>
    <row r="8484" spans="1:4">
      <c r="A8484">
        <v>8482</v>
      </c>
      <c r="B8484">
        <v>23.238356164383561</v>
      </c>
      <c r="C8484" s="91">
        <v>2.6506055658086752E-2</v>
      </c>
      <c r="D8484">
        <v>0.54012366202261219</v>
      </c>
    </row>
    <row r="8485" spans="1:4">
      <c r="A8485">
        <v>8483</v>
      </c>
      <c r="B8485">
        <v>23.241095890410961</v>
      </c>
      <c r="C8485" s="91">
        <v>2.6505471967123984E-2</v>
      </c>
      <c r="D8485">
        <v>0.54009176665670533</v>
      </c>
    </row>
    <row r="8486" spans="1:4">
      <c r="A8486">
        <v>8484</v>
      </c>
      <c r="B8486">
        <v>23.243835616438357</v>
      </c>
      <c r="C8486" s="91">
        <v>2.6504888276161216E-2</v>
      </c>
      <c r="D8486">
        <v>0.54005987490155982</v>
      </c>
    </row>
    <row r="8487" spans="1:4">
      <c r="A8487">
        <v>8485</v>
      </c>
      <c r="B8487">
        <v>23.246575342465754</v>
      </c>
      <c r="C8487" s="91">
        <v>2.6504304585198448E-2</v>
      </c>
      <c r="D8487">
        <v>0.54002798675675834</v>
      </c>
    </row>
    <row r="8488" spans="1:4">
      <c r="A8488">
        <v>8486</v>
      </c>
      <c r="B8488">
        <v>23.24931506849315</v>
      </c>
      <c r="C8488" s="91">
        <v>2.650372089423568E-2</v>
      </c>
      <c r="D8488">
        <v>0.53999610222188377</v>
      </c>
    </row>
    <row r="8489" spans="1:4">
      <c r="A8489">
        <v>8487</v>
      </c>
      <c r="B8489">
        <v>23.252054794520546</v>
      </c>
      <c r="C8489" s="91">
        <v>2.6503137203272912E-2</v>
      </c>
      <c r="D8489">
        <v>0.539964221296519</v>
      </c>
    </row>
    <row r="8490" spans="1:4">
      <c r="A8490">
        <v>8488</v>
      </c>
      <c r="B8490">
        <v>23.254794520547946</v>
      </c>
      <c r="C8490" s="91">
        <v>2.6502553512310144E-2</v>
      </c>
      <c r="D8490">
        <v>0.53993234398024692</v>
      </c>
    </row>
    <row r="8491" spans="1:4">
      <c r="A8491">
        <v>8489</v>
      </c>
      <c r="B8491">
        <v>23.257534246575343</v>
      </c>
      <c r="C8491" s="91">
        <v>2.6501969821347376E-2</v>
      </c>
      <c r="D8491">
        <v>0.53990047027265076</v>
      </c>
    </row>
    <row r="8492" spans="1:4">
      <c r="A8492">
        <v>8490</v>
      </c>
      <c r="B8492">
        <v>23.260273972602739</v>
      </c>
      <c r="C8492" s="91">
        <v>2.6501386130384608E-2</v>
      </c>
      <c r="D8492">
        <v>0.53986860017331351</v>
      </c>
    </row>
    <row r="8493" spans="1:4">
      <c r="A8493">
        <v>8491</v>
      </c>
      <c r="B8493">
        <v>23.263013698630136</v>
      </c>
      <c r="C8493" s="91">
        <v>2.6500802439421843E-2</v>
      </c>
      <c r="D8493">
        <v>0.53983673368181828</v>
      </c>
    </row>
    <row r="8494" spans="1:4">
      <c r="A8494">
        <v>8492</v>
      </c>
      <c r="B8494">
        <v>23.265753424657536</v>
      </c>
      <c r="C8494" s="91">
        <v>2.6500218748459075E-2</v>
      </c>
      <c r="D8494">
        <v>0.53980487079774842</v>
      </c>
    </row>
    <row r="8495" spans="1:4">
      <c r="A8495">
        <v>8493</v>
      </c>
      <c r="B8495">
        <v>23.268493150684932</v>
      </c>
      <c r="C8495" s="91">
        <v>2.6499635057496307E-2</v>
      </c>
      <c r="D8495">
        <v>0.53977301152068702</v>
      </c>
    </row>
    <row r="8496" spans="1:4">
      <c r="A8496">
        <v>8494</v>
      </c>
      <c r="B8496">
        <v>23.271232876712329</v>
      </c>
      <c r="C8496" s="91">
        <v>2.6499051366533539E-2</v>
      </c>
      <c r="D8496">
        <v>0.53974115585021754</v>
      </c>
    </row>
    <row r="8497" spans="1:4">
      <c r="A8497">
        <v>8495</v>
      </c>
      <c r="B8497">
        <v>23.273972602739725</v>
      </c>
      <c r="C8497" s="91">
        <v>2.6498467675570771E-2</v>
      </c>
      <c r="D8497">
        <v>0.5397093037859233</v>
      </c>
    </row>
    <row r="8498" spans="1:4">
      <c r="A8498">
        <v>8496</v>
      </c>
      <c r="B8498">
        <v>23.276712328767122</v>
      </c>
      <c r="C8498" s="91">
        <v>2.6497883984608003E-2</v>
      </c>
      <c r="D8498">
        <v>0.53967745532738787</v>
      </c>
    </row>
    <row r="8499" spans="1:4">
      <c r="A8499">
        <v>8497</v>
      </c>
      <c r="B8499">
        <v>23.279452054794522</v>
      </c>
      <c r="C8499" s="91">
        <v>2.6497300293645235E-2</v>
      </c>
      <c r="D8499">
        <v>0.53964561047419446</v>
      </c>
    </row>
    <row r="8500" spans="1:4">
      <c r="A8500">
        <v>8498</v>
      </c>
      <c r="B8500">
        <v>23.282191780821918</v>
      </c>
      <c r="C8500" s="91">
        <v>2.6496716602682466E-2</v>
      </c>
      <c r="D8500">
        <v>0.53961376922592708</v>
      </c>
    </row>
    <row r="8501" spans="1:4">
      <c r="A8501">
        <v>8499</v>
      </c>
      <c r="B8501">
        <v>23.284931506849315</v>
      </c>
      <c r="C8501" s="91">
        <v>2.6496132911719698E-2</v>
      </c>
      <c r="D8501">
        <v>0.53958193158216894</v>
      </c>
    </row>
    <row r="8502" spans="1:4">
      <c r="A8502">
        <v>8500</v>
      </c>
      <c r="B8502">
        <v>23.287671232876711</v>
      </c>
      <c r="C8502" s="91">
        <v>2.649554922075693E-2</v>
      </c>
      <c r="D8502">
        <v>0.53955009754250394</v>
      </c>
    </row>
    <row r="8503" spans="1:4">
      <c r="A8503">
        <v>8501</v>
      </c>
      <c r="B8503">
        <v>23.290410958904111</v>
      </c>
      <c r="C8503" s="91">
        <v>2.6494965529794162E-2</v>
      </c>
      <c r="D8503">
        <v>0.53951826710651574</v>
      </c>
    </row>
    <row r="8504" spans="1:4">
      <c r="A8504">
        <v>8502</v>
      </c>
      <c r="B8504">
        <v>23.293150684931508</v>
      </c>
      <c r="C8504" s="91">
        <v>2.6494381838831394E-2</v>
      </c>
      <c r="D8504">
        <v>0.53948644027378823</v>
      </c>
    </row>
    <row r="8505" spans="1:4">
      <c r="A8505">
        <v>8503</v>
      </c>
      <c r="B8505">
        <v>23.295890410958904</v>
      </c>
      <c r="C8505" s="91">
        <v>2.6493798147868626E-2</v>
      </c>
      <c r="D8505">
        <v>0.53945461704390518</v>
      </c>
    </row>
    <row r="8506" spans="1:4">
      <c r="A8506">
        <v>8504</v>
      </c>
      <c r="B8506">
        <v>23.298630136986301</v>
      </c>
      <c r="C8506" s="91">
        <v>2.6493214456905858E-2</v>
      </c>
      <c r="D8506">
        <v>0.53942279741645061</v>
      </c>
    </row>
    <row r="8507" spans="1:4">
      <c r="A8507">
        <v>8505</v>
      </c>
      <c r="B8507">
        <v>23.301369863013697</v>
      </c>
      <c r="C8507" s="91">
        <v>2.649263076594309E-2</v>
      </c>
      <c r="D8507">
        <v>0.53939098139100838</v>
      </c>
    </row>
    <row r="8508" spans="1:4">
      <c r="A8508">
        <v>8506</v>
      </c>
      <c r="B8508">
        <v>23.304109589041097</v>
      </c>
      <c r="C8508" s="91">
        <v>2.6492047074980322E-2</v>
      </c>
      <c r="D8508">
        <v>0.53935916896716252</v>
      </c>
    </row>
    <row r="8509" spans="1:4">
      <c r="A8509">
        <v>8507</v>
      </c>
      <c r="B8509">
        <v>23.306849315068494</v>
      </c>
      <c r="C8509" s="91">
        <v>2.6491463384017554E-2</v>
      </c>
      <c r="D8509">
        <v>0.53932736014449734</v>
      </c>
    </row>
    <row r="8510" spans="1:4">
      <c r="A8510">
        <v>8508</v>
      </c>
      <c r="B8510">
        <v>23.30958904109589</v>
      </c>
      <c r="C8510" s="91">
        <v>2.6490879693054786E-2</v>
      </c>
      <c r="D8510">
        <v>0.53929555492259684</v>
      </c>
    </row>
    <row r="8511" spans="1:4">
      <c r="A8511">
        <v>8509</v>
      </c>
      <c r="B8511">
        <v>23.312328767123287</v>
      </c>
      <c r="C8511" s="91">
        <v>2.6490296002092018E-2</v>
      </c>
      <c r="D8511">
        <v>0.53926375330104526</v>
      </c>
    </row>
    <row r="8512" spans="1:4">
      <c r="A8512">
        <v>8510</v>
      </c>
      <c r="B8512">
        <v>23.315068493150687</v>
      </c>
      <c r="C8512" s="91">
        <v>2.6489712311129249E-2</v>
      </c>
      <c r="D8512">
        <v>0.53923195527942669</v>
      </c>
    </row>
    <row r="8513" spans="1:4">
      <c r="A8513">
        <v>8511</v>
      </c>
      <c r="B8513">
        <v>23.317808219178083</v>
      </c>
      <c r="C8513" s="91">
        <v>2.6489128620166481E-2</v>
      </c>
      <c r="D8513">
        <v>0.53920016085732569</v>
      </c>
    </row>
    <row r="8514" spans="1:4">
      <c r="A8514">
        <v>8512</v>
      </c>
      <c r="B8514">
        <v>23.32054794520548</v>
      </c>
      <c r="C8514" s="91">
        <v>2.6488544929203717E-2</v>
      </c>
      <c r="D8514">
        <v>0.53916837003432672</v>
      </c>
    </row>
    <row r="8515" spans="1:4">
      <c r="A8515">
        <v>8513</v>
      </c>
      <c r="B8515">
        <v>23.323287671232876</v>
      </c>
      <c r="C8515" s="91">
        <v>2.6487961238240949E-2</v>
      </c>
      <c r="D8515">
        <v>0.53913658281001409</v>
      </c>
    </row>
    <row r="8516" spans="1:4">
      <c r="A8516">
        <v>8514</v>
      </c>
      <c r="B8516">
        <v>23.326027397260273</v>
      </c>
      <c r="C8516" s="91">
        <v>2.6487377547278181E-2</v>
      </c>
      <c r="D8516">
        <v>0.53910479918397236</v>
      </c>
    </row>
    <row r="8517" spans="1:4">
      <c r="A8517">
        <v>8515</v>
      </c>
      <c r="B8517">
        <v>23.328767123287673</v>
      </c>
      <c r="C8517" s="91">
        <v>2.6486793856315412E-2</v>
      </c>
      <c r="D8517">
        <v>0.53907301915578587</v>
      </c>
    </row>
    <row r="8518" spans="1:4">
      <c r="A8518">
        <v>8516</v>
      </c>
      <c r="B8518">
        <v>23.331506849315069</v>
      </c>
      <c r="C8518" s="91">
        <v>2.6486210165352644E-2</v>
      </c>
      <c r="D8518">
        <v>0.53904124272503962</v>
      </c>
    </row>
    <row r="8519" spans="1:4">
      <c r="A8519">
        <v>8517</v>
      </c>
      <c r="B8519">
        <v>23.334246575342465</v>
      </c>
      <c r="C8519" s="91">
        <v>2.6485626474389876E-2</v>
      </c>
      <c r="D8519">
        <v>0.53900946989131815</v>
      </c>
    </row>
    <row r="8520" spans="1:4">
      <c r="A8520">
        <v>8518</v>
      </c>
      <c r="B8520">
        <v>23.336986301369862</v>
      </c>
      <c r="C8520" s="91">
        <v>2.6485042783427108E-2</v>
      </c>
      <c r="D8520">
        <v>0.53897770065420614</v>
      </c>
    </row>
    <row r="8521" spans="1:4">
      <c r="A8521">
        <v>8519</v>
      </c>
      <c r="B8521">
        <v>23.339726027397262</v>
      </c>
      <c r="C8521" s="91">
        <v>2.648445909246434E-2</v>
      </c>
      <c r="D8521">
        <v>0.53894593501328847</v>
      </c>
    </row>
    <row r="8522" spans="1:4">
      <c r="A8522">
        <v>8520</v>
      </c>
      <c r="B8522">
        <v>23.342465753424658</v>
      </c>
      <c r="C8522" s="91">
        <v>2.6483875401501572E-2</v>
      </c>
      <c r="D8522">
        <v>0.53891417296814992</v>
      </c>
    </row>
    <row r="8523" spans="1:4">
      <c r="A8523">
        <v>8521</v>
      </c>
      <c r="B8523">
        <v>23.345205479452055</v>
      </c>
      <c r="C8523" s="91">
        <v>2.6483291710538804E-2</v>
      </c>
      <c r="D8523">
        <v>0.5388824145183756</v>
      </c>
    </row>
    <row r="8524" spans="1:4">
      <c r="A8524">
        <v>8522</v>
      </c>
      <c r="B8524">
        <v>23.347945205479451</v>
      </c>
      <c r="C8524" s="91">
        <v>2.6482708019576036E-2</v>
      </c>
      <c r="D8524">
        <v>0.53885065966355028</v>
      </c>
    </row>
    <row r="8525" spans="1:4">
      <c r="A8525">
        <v>8523</v>
      </c>
      <c r="B8525">
        <v>23.350684931506848</v>
      </c>
      <c r="C8525" s="91">
        <v>2.6482124328613268E-2</v>
      </c>
      <c r="D8525">
        <v>0.53881890840325908</v>
      </c>
    </row>
    <row r="8526" spans="1:4">
      <c r="A8526">
        <v>8524</v>
      </c>
      <c r="B8526">
        <v>23.353424657534248</v>
      </c>
      <c r="C8526" s="91">
        <v>2.64815406376505E-2</v>
      </c>
      <c r="D8526">
        <v>0.5387871607370871</v>
      </c>
    </row>
    <row r="8527" spans="1:4">
      <c r="A8527">
        <v>8525</v>
      </c>
      <c r="B8527">
        <v>23.356164383561644</v>
      </c>
      <c r="C8527" s="91">
        <v>2.6480956946687732E-2</v>
      </c>
      <c r="D8527">
        <v>0.53875541666461957</v>
      </c>
    </row>
    <row r="8528" spans="1:4">
      <c r="A8528">
        <v>8526</v>
      </c>
      <c r="B8528">
        <v>23.358904109589041</v>
      </c>
      <c r="C8528" s="91">
        <v>2.6480373255724964E-2</v>
      </c>
      <c r="D8528">
        <v>0.5387236761854417</v>
      </c>
    </row>
    <row r="8529" spans="1:4">
      <c r="A8529">
        <v>8527</v>
      </c>
      <c r="B8529">
        <v>23.361643835616437</v>
      </c>
      <c r="C8529" s="91">
        <v>2.6479789564762195E-2</v>
      </c>
      <c r="D8529">
        <v>0.53869193929913861</v>
      </c>
    </row>
    <row r="8530" spans="1:4">
      <c r="A8530">
        <v>8528</v>
      </c>
      <c r="B8530">
        <v>23.364383561643837</v>
      </c>
      <c r="C8530" s="91">
        <v>2.6479205873799427E-2</v>
      </c>
      <c r="D8530">
        <v>0.53866020600529574</v>
      </c>
    </row>
    <row r="8531" spans="1:4">
      <c r="A8531">
        <v>8529</v>
      </c>
      <c r="B8531">
        <v>23.367123287671234</v>
      </c>
      <c r="C8531" s="91">
        <v>2.6478622182836659E-2</v>
      </c>
      <c r="D8531">
        <v>0.53862847630349853</v>
      </c>
    </row>
    <row r="8532" spans="1:4">
      <c r="A8532">
        <v>8530</v>
      </c>
      <c r="B8532">
        <v>23.36986301369863</v>
      </c>
      <c r="C8532" s="91">
        <v>2.6478038491873891E-2</v>
      </c>
      <c r="D8532">
        <v>0.53859675019333242</v>
      </c>
    </row>
    <row r="8533" spans="1:4">
      <c r="A8533">
        <v>8531</v>
      </c>
      <c r="B8533">
        <v>23.372602739726027</v>
      </c>
      <c r="C8533" s="91">
        <v>2.6477454800911123E-2</v>
      </c>
      <c r="D8533">
        <v>0.53856502767438286</v>
      </c>
    </row>
    <row r="8534" spans="1:4">
      <c r="A8534">
        <v>8532</v>
      </c>
      <c r="B8534">
        <v>23.375342465753423</v>
      </c>
      <c r="C8534" s="91">
        <v>2.6476871109948355E-2</v>
      </c>
      <c r="D8534">
        <v>0.5385333087462354</v>
      </c>
    </row>
    <row r="8535" spans="1:4">
      <c r="A8535">
        <v>8533</v>
      </c>
      <c r="B8535">
        <v>23.378082191780823</v>
      </c>
      <c r="C8535" s="91">
        <v>2.6476287418985587E-2</v>
      </c>
      <c r="D8535">
        <v>0.53850159340847581</v>
      </c>
    </row>
    <row r="8536" spans="1:4">
      <c r="A8536">
        <v>8534</v>
      </c>
      <c r="B8536">
        <v>23.38082191780822</v>
      </c>
      <c r="C8536" s="91">
        <v>2.6475703728022819E-2</v>
      </c>
      <c r="D8536">
        <v>0.53846988166068965</v>
      </c>
    </row>
    <row r="8537" spans="1:4">
      <c r="A8537">
        <v>8535</v>
      </c>
      <c r="B8537">
        <v>23.383561643835616</v>
      </c>
      <c r="C8537" s="91">
        <v>2.6475120037060054E-2</v>
      </c>
      <c r="D8537">
        <v>0.5384381735024627</v>
      </c>
    </row>
    <row r="8538" spans="1:4">
      <c r="A8538">
        <v>8536</v>
      </c>
      <c r="B8538">
        <v>23.386301369863013</v>
      </c>
      <c r="C8538" s="91">
        <v>2.6474536346097286E-2</v>
      </c>
      <c r="D8538">
        <v>0.53840646893338096</v>
      </c>
    </row>
    <row r="8539" spans="1:4">
      <c r="A8539">
        <v>8537</v>
      </c>
      <c r="B8539">
        <v>23.389041095890413</v>
      </c>
      <c r="C8539" s="91">
        <v>2.6473952655134518E-2</v>
      </c>
      <c r="D8539">
        <v>0.53837476795302985</v>
      </c>
    </row>
    <row r="8540" spans="1:4">
      <c r="A8540">
        <v>8538</v>
      </c>
      <c r="B8540">
        <v>23.391780821917809</v>
      </c>
      <c r="C8540" s="91">
        <v>2.647336896417175E-2</v>
      </c>
      <c r="D8540">
        <v>0.53834307056099584</v>
      </c>
    </row>
    <row r="8541" spans="1:4">
      <c r="A8541">
        <v>8539</v>
      </c>
      <c r="B8541">
        <v>23.394520547945206</v>
      </c>
      <c r="C8541" s="91">
        <v>2.6472785273208982E-2</v>
      </c>
      <c r="D8541">
        <v>0.53831137675686447</v>
      </c>
    </row>
    <row r="8542" spans="1:4">
      <c r="A8542">
        <v>8540</v>
      </c>
      <c r="B8542">
        <v>23.397260273972602</v>
      </c>
      <c r="C8542" s="91">
        <v>2.6472201582246214E-2</v>
      </c>
      <c r="D8542">
        <v>0.53827968654022207</v>
      </c>
    </row>
    <row r="8543" spans="1:4">
      <c r="A8543">
        <v>8541</v>
      </c>
      <c r="B8543">
        <v>23.4</v>
      </c>
      <c r="C8543" s="91">
        <v>2.6471617891283446E-2</v>
      </c>
      <c r="D8543">
        <v>0.53824799991065453</v>
      </c>
    </row>
    <row r="8544" spans="1:4">
      <c r="A8544">
        <v>8542</v>
      </c>
      <c r="B8544">
        <v>23.402739726027399</v>
      </c>
      <c r="C8544" s="91">
        <v>2.6471034200320678E-2</v>
      </c>
      <c r="D8544">
        <v>0.53821631686774818</v>
      </c>
    </row>
    <row r="8545" spans="1:4">
      <c r="A8545">
        <v>8543</v>
      </c>
      <c r="B8545">
        <v>23.405479452054795</v>
      </c>
      <c r="C8545" s="91">
        <v>2.647045050935791E-2</v>
      </c>
      <c r="D8545">
        <v>0.53818463741108913</v>
      </c>
    </row>
    <row r="8546" spans="1:4">
      <c r="A8546">
        <v>8544</v>
      </c>
      <c r="B8546">
        <v>23.408219178082192</v>
      </c>
      <c r="C8546" s="91">
        <v>2.6469866818395141E-2</v>
      </c>
      <c r="D8546">
        <v>0.5381529615402636</v>
      </c>
    </row>
    <row r="8547" spans="1:4">
      <c r="A8547">
        <v>8545</v>
      </c>
      <c r="B8547">
        <v>23.410958904109588</v>
      </c>
      <c r="C8547" s="91">
        <v>2.6469283127432373E-2</v>
      </c>
      <c r="D8547">
        <v>0.53812128925485814</v>
      </c>
    </row>
    <row r="8548" spans="1:4">
      <c r="A8548">
        <v>8546</v>
      </c>
      <c r="B8548">
        <v>23.413698630136988</v>
      </c>
      <c r="C8548" s="91">
        <v>2.6468699436469605E-2</v>
      </c>
      <c r="D8548">
        <v>0.53808962055445897</v>
      </c>
    </row>
    <row r="8549" spans="1:4">
      <c r="A8549">
        <v>8547</v>
      </c>
      <c r="B8549">
        <v>23.416438356164385</v>
      </c>
      <c r="C8549" s="91">
        <v>2.6468115745506837E-2</v>
      </c>
      <c r="D8549">
        <v>0.53805795543865265</v>
      </c>
    </row>
    <row r="8550" spans="1:4">
      <c r="A8550">
        <v>8548</v>
      </c>
      <c r="B8550">
        <v>23.419178082191781</v>
      </c>
      <c r="C8550" s="91">
        <v>2.6467532054544069E-2</v>
      </c>
      <c r="D8550">
        <v>0.53802629390702561</v>
      </c>
    </row>
    <row r="8551" spans="1:4">
      <c r="A8551">
        <v>8549</v>
      </c>
      <c r="B8551">
        <v>23.421917808219177</v>
      </c>
      <c r="C8551" s="91">
        <v>2.6466948363581301E-2</v>
      </c>
      <c r="D8551">
        <v>0.53799463595916441</v>
      </c>
    </row>
    <row r="8552" spans="1:4">
      <c r="A8552">
        <v>8550</v>
      </c>
      <c r="B8552">
        <v>23.424657534246574</v>
      </c>
      <c r="C8552" s="91">
        <v>2.6466364672618533E-2</v>
      </c>
      <c r="D8552">
        <v>0.53796298159465583</v>
      </c>
    </row>
    <row r="8553" spans="1:4">
      <c r="A8553">
        <v>8551</v>
      </c>
      <c r="B8553">
        <v>23.427397260273974</v>
      </c>
      <c r="C8553" s="91">
        <v>2.6465780981655765E-2</v>
      </c>
      <c r="D8553">
        <v>0.53793133081308642</v>
      </c>
    </row>
    <row r="8554" spans="1:4">
      <c r="A8554">
        <v>8552</v>
      </c>
      <c r="B8554">
        <v>23.43013698630137</v>
      </c>
      <c r="C8554" s="91">
        <v>2.6465197290692997E-2</v>
      </c>
      <c r="D8554">
        <v>0.53789968361404294</v>
      </c>
    </row>
    <row r="8555" spans="1:4">
      <c r="A8555">
        <v>8553</v>
      </c>
      <c r="B8555">
        <v>23.432876712328767</v>
      </c>
      <c r="C8555" s="91">
        <v>2.6464613599730229E-2</v>
      </c>
      <c r="D8555">
        <v>0.53786803999711219</v>
      </c>
    </row>
    <row r="8556" spans="1:4">
      <c r="A8556">
        <v>8554</v>
      </c>
      <c r="B8556">
        <v>23.435616438356163</v>
      </c>
      <c r="C8556" s="91">
        <v>2.6464029908767461E-2</v>
      </c>
      <c r="D8556">
        <v>0.53783639996188104</v>
      </c>
    </row>
    <row r="8557" spans="1:4">
      <c r="A8557">
        <v>8555</v>
      </c>
      <c r="B8557">
        <v>23.438356164383563</v>
      </c>
      <c r="C8557" s="91">
        <v>2.6463446217804693E-2</v>
      </c>
      <c r="D8557">
        <v>0.53780476350793649</v>
      </c>
    </row>
    <row r="8558" spans="1:4">
      <c r="A8558">
        <v>8556</v>
      </c>
      <c r="B8558">
        <v>23.44109589041096</v>
      </c>
      <c r="C8558" s="91">
        <v>2.6462862526841928E-2</v>
      </c>
      <c r="D8558">
        <v>0.53777313063486543</v>
      </c>
    </row>
    <row r="8559" spans="1:4">
      <c r="A8559">
        <v>8557</v>
      </c>
      <c r="B8559">
        <v>23.443835616438356</v>
      </c>
      <c r="C8559" s="91">
        <v>2.646227883587916E-2</v>
      </c>
      <c r="D8559">
        <v>0.53774150134225507</v>
      </c>
    </row>
    <row r="8560" spans="1:4">
      <c r="A8560">
        <v>8558</v>
      </c>
      <c r="B8560">
        <v>23.446575342465753</v>
      </c>
      <c r="C8560" s="91">
        <v>2.6461695144916392E-2</v>
      </c>
      <c r="D8560">
        <v>0.5377098756296923</v>
      </c>
    </row>
    <row r="8561" spans="1:4">
      <c r="A8561">
        <v>8559</v>
      </c>
      <c r="B8561">
        <v>23.449315068493149</v>
      </c>
      <c r="C8561" s="91">
        <v>2.6461111453953624E-2</v>
      </c>
      <c r="D8561">
        <v>0.53767825349676435</v>
      </c>
    </row>
    <row r="8562" spans="1:4">
      <c r="A8562">
        <v>8560</v>
      </c>
      <c r="B8562">
        <v>23.452054794520549</v>
      </c>
      <c r="C8562" s="91">
        <v>2.6460527762990856E-2</v>
      </c>
      <c r="D8562">
        <v>0.53764663494305842</v>
      </c>
    </row>
    <row r="8563" spans="1:4">
      <c r="A8563">
        <v>8561</v>
      </c>
      <c r="B8563">
        <v>23.454794520547946</v>
      </c>
      <c r="C8563" s="91">
        <v>2.6459944072028087E-2</v>
      </c>
      <c r="D8563">
        <v>0.53761501996816186</v>
      </c>
    </row>
    <row r="8564" spans="1:4">
      <c r="A8564">
        <v>8562</v>
      </c>
      <c r="B8564">
        <v>23.457534246575342</v>
      </c>
      <c r="C8564" s="91">
        <v>2.6459360381065319E-2</v>
      </c>
      <c r="D8564">
        <v>0.53758340857166187</v>
      </c>
    </row>
    <row r="8565" spans="1:4">
      <c r="A8565">
        <v>8563</v>
      </c>
      <c r="B8565">
        <v>23.460273972602739</v>
      </c>
      <c r="C8565" s="91">
        <v>2.6458776690102551E-2</v>
      </c>
      <c r="D8565">
        <v>0.53755180075314601</v>
      </c>
    </row>
    <row r="8566" spans="1:4">
      <c r="A8566">
        <v>8564</v>
      </c>
      <c r="B8566">
        <v>23.463013698630139</v>
      </c>
      <c r="C8566" s="91">
        <v>2.6458192999139783E-2</v>
      </c>
      <c r="D8566">
        <v>0.53752019651220162</v>
      </c>
    </row>
    <row r="8567" spans="1:4">
      <c r="A8567">
        <v>8565</v>
      </c>
      <c r="B8567">
        <v>23.465753424657535</v>
      </c>
      <c r="C8567" s="91">
        <v>2.6457609308177015E-2</v>
      </c>
      <c r="D8567">
        <v>0.53748859584841624</v>
      </c>
    </row>
    <row r="8568" spans="1:4">
      <c r="A8568">
        <v>8566</v>
      </c>
      <c r="B8568">
        <v>23.468493150684932</v>
      </c>
      <c r="C8568" s="91">
        <v>2.6457025617214247E-2</v>
      </c>
      <c r="D8568">
        <v>0.53745699876137742</v>
      </c>
    </row>
    <row r="8569" spans="1:4">
      <c r="A8569">
        <v>8567</v>
      </c>
      <c r="B8569">
        <v>23.471232876712328</v>
      </c>
      <c r="C8569" s="91">
        <v>2.6456441926251479E-2</v>
      </c>
      <c r="D8569">
        <v>0.53742540525067284</v>
      </c>
    </row>
    <row r="8570" spans="1:4">
      <c r="A8570">
        <v>8568</v>
      </c>
      <c r="B8570">
        <v>23.473972602739725</v>
      </c>
      <c r="C8570" s="91">
        <v>2.6455858235288711E-2</v>
      </c>
      <c r="D8570">
        <v>0.53739381531589014</v>
      </c>
    </row>
    <row r="8571" spans="1:4">
      <c r="A8571">
        <v>8569</v>
      </c>
      <c r="B8571">
        <v>23.476712328767125</v>
      </c>
      <c r="C8571" s="91">
        <v>2.6455274544325943E-2</v>
      </c>
      <c r="D8571">
        <v>0.53736222895661701</v>
      </c>
    </row>
    <row r="8572" spans="1:4">
      <c r="A8572">
        <v>8570</v>
      </c>
      <c r="B8572">
        <v>23.479452054794521</v>
      </c>
      <c r="C8572" s="91">
        <v>2.6454690853363175E-2</v>
      </c>
      <c r="D8572">
        <v>0.53733064617244142</v>
      </c>
    </row>
    <row r="8573" spans="1:4">
      <c r="A8573">
        <v>8571</v>
      </c>
      <c r="B8573">
        <v>23.482191780821918</v>
      </c>
      <c r="C8573" s="91">
        <v>2.6454107162400407E-2</v>
      </c>
      <c r="D8573">
        <v>0.53729906696295116</v>
      </c>
    </row>
    <row r="8574" spans="1:4">
      <c r="A8574">
        <v>8572</v>
      </c>
      <c r="B8574">
        <v>23.484931506849314</v>
      </c>
      <c r="C8574" s="91">
        <v>2.6453523471437639E-2</v>
      </c>
      <c r="D8574">
        <v>0.53726749132773399</v>
      </c>
    </row>
    <row r="8575" spans="1:4">
      <c r="A8575">
        <v>8573</v>
      </c>
      <c r="B8575">
        <v>23.487671232876714</v>
      </c>
      <c r="C8575" s="91">
        <v>2.645293978047487E-2</v>
      </c>
      <c r="D8575">
        <v>0.53723591926637804</v>
      </c>
    </row>
    <row r="8576" spans="1:4">
      <c r="A8576">
        <v>8574</v>
      </c>
      <c r="B8576">
        <v>23.490410958904111</v>
      </c>
      <c r="C8576" s="91">
        <v>2.6452356089512102E-2</v>
      </c>
      <c r="D8576">
        <v>0.5372043507784714</v>
      </c>
    </row>
    <row r="8577" spans="1:4">
      <c r="A8577">
        <v>8575</v>
      </c>
      <c r="B8577">
        <v>23.493150684931507</v>
      </c>
      <c r="C8577" s="91">
        <v>2.6451772398549334E-2</v>
      </c>
      <c r="D8577">
        <v>0.53717278586360206</v>
      </c>
    </row>
    <row r="8578" spans="1:4">
      <c r="A8578">
        <v>8576</v>
      </c>
      <c r="B8578">
        <v>23.495890410958904</v>
      </c>
      <c r="C8578" s="91">
        <v>2.6451188707586566E-2</v>
      </c>
      <c r="D8578">
        <v>0.53714122452135815</v>
      </c>
    </row>
    <row r="8579" spans="1:4">
      <c r="A8579">
        <v>8577</v>
      </c>
      <c r="B8579">
        <v>23.4986301369863</v>
      </c>
      <c r="C8579" s="91">
        <v>2.6450605016623802E-2</v>
      </c>
      <c r="D8579">
        <v>0.53710966675132799</v>
      </c>
    </row>
    <row r="8580" spans="1:4">
      <c r="A8580">
        <v>8578</v>
      </c>
      <c r="B8580">
        <v>23.5013698630137</v>
      </c>
      <c r="C8580" s="91">
        <v>2.6450021325661034E-2</v>
      </c>
      <c r="D8580">
        <v>0.53707811255309967</v>
      </c>
    </row>
    <row r="8581" spans="1:4">
      <c r="A8581">
        <v>8579</v>
      </c>
      <c r="B8581">
        <v>23.504109589041096</v>
      </c>
      <c r="C8581" s="91">
        <v>2.6449437634698265E-2</v>
      </c>
      <c r="D8581">
        <v>0.53704656192626177</v>
      </c>
    </row>
    <row r="8582" spans="1:4">
      <c r="A8582">
        <v>8580</v>
      </c>
      <c r="B8582">
        <v>23.506849315068493</v>
      </c>
      <c r="C8582" s="91">
        <v>2.6448853943735497E-2</v>
      </c>
      <c r="D8582">
        <v>0.5370150148704026</v>
      </c>
    </row>
    <row r="8583" spans="1:4">
      <c r="A8583">
        <v>8581</v>
      </c>
      <c r="B8583">
        <v>23.509589041095889</v>
      </c>
      <c r="C8583" s="91">
        <v>2.6448270252772729E-2</v>
      </c>
      <c r="D8583">
        <v>0.53698347138511049</v>
      </c>
    </row>
    <row r="8584" spans="1:4">
      <c r="A8584">
        <v>8582</v>
      </c>
      <c r="B8584">
        <v>23.512328767123286</v>
      </c>
      <c r="C8584" s="91">
        <v>2.6447686561809961E-2</v>
      </c>
      <c r="D8584">
        <v>0.536951931469974</v>
      </c>
    </row>
    <row r="8585" spans="1:4">
      <c r="A8585">
        <v>8583</v>
      </c>
      <c r="B8585">
        <v>23.515068493150686</v>
      </c>
      <c r="C8585" s="91">
        <v>2.6447102870847193E-2</v>
      </c>
      <c r="D8585">
        <v>0.53692039512458167</v>
      </c>
    </row>
    <row r="8586" spans="1:4">
      <c r="A8586">
        <v>8584</v>
      </c>
      <c r="B8586">
        <v>23.517808219178082</v>
      </c>
      <c r="C8586" s="91">
        <v>2.6446519179884425E-2</v>
      </c>
      <c r="D8586">
        <v>0.53688886234852218</v>
      </c>
    </row>
    <row r="8587" spans="1:4">
      <c r="A8587">
        <v>8585</v>
      </c>
      <c r="B8587">
        <v>23.520547945205479</v>
      </c>
      <c r="C8587" s="91">
        <v>2.6445935488921657E-2</v>
      </c>
      <c r="D8587">
        <v>0.53685733314138429</v>
      </c>
    </row>
    <row r="8588" spans="1:4">
      <c r="A8588">
        <v>8586</v>
      </c>
      <c r="B8588">
        <v>23.523287671232875</v>
      </c>
      <c r="C8588" s="91">
        <v>2.6445351797958889E-2</v>
      </c>
      <c r="D8588">
        <v>0.53682580750275655</v>
      </c>
    </row>
    <row r="8589" spans="1:4">
      <c r="A8589">
        <v>8587</v>
      </c>
      <c r="B8589">
        <v>23.526027397260275</v>
      </c>
      <c r="C8589" s="91">
        <v>2.6444768106996121E-2</v>
      </c>
      <c r="D8589">
        <v>0.53679428543222785</v>
      </c>
    </row>
    <row r="8590" spans="1:4">
      <c r="A8590">
        <v>8588</v>
      </c>
      <c r="B8590">
        <v>23.528767123287672</v>
      </c>
      <c r="C8590" s="91">
        <v>2.6444184416033353E-2</v>
      </c>
      <c r="D8590">
        <v>0.53676276692938696</v>
      </c>
    </row>
    <row r="8591" spans="1:4">
      <c r="A8591">
        <v>8589</v>
      </c>
      <c r="B8591">
        <v>23.531506849315068</v>
      </c>
      <c r="C8591" s="91">
        <v>2.6443600725070585E-2</v>
      </c>
      <c r="D8591">
        <v>0.53673125199382299</v>
      </c>
    </row>
    <row r="8592" spans="1:4">
      <c r="A8592">
        <v>8590</v>
      </c>
      <c r="B8592">
        <v>23.534246575342465</v>
      </c>
      <c r="C8592" s="91">
        <v>2.6443017034107816E-2</v>
      </c>
      <c r="D8592">
        <v>0.53669974062512482</v>
      </c>
    </row>
    <row r="8593" spans="1:4">
      <c r="A8593">
        <v>8591</v>
      </c>
      <c r="B8593">
        <v>23.536986301369861</v>
      </c>
      <c r="C8593" s="91">
        <v>2.6442433343145048E-2</v>
      </c>
      <c r="D8593">
        <v>0.53666823282288134</v>
      </c>
    </row>
    <row r="8594" spans="1:4">
      <c r="A8594">
        <v>8592</v>
      </c>
      <c r="B8594">
        <v>23.539726027397261</v>
      </c>
      <c r="C8594" s="91">
        <v>2.644184965218228E-2</v>
      </c>
      <c r="D8594">
        <v>0.53663672858668177</v>
      </c>
    </row>
    <row r="8595" spans="1:4">
      <c r="A8595">
        <v>8593</v>
      </c>
      <c r="B8595">
        <v>23.542465753424658</v>
      </c>
      <c r="C8595" s="91">
        <v>2.6441265961219512E-2</v>
      </c>
      <c r="D8595">
        <v>0.53660522791611531</v>
      </c>
    </row>
    <row r="8596" spans="1:4">
      <c r="A8596">
        <v>8594</v>
      </c>
      <c r="B8596">
        <v>23.545205479452054</v>
      </c>
      <c r="C8596" s="91">
        <v>2.6440682270256744E-2</v>
      </c>
      <c r="D8596">
        <v>0.53657373081077098</v>
      </c>
    </row>
    <row r="8597" spans="1:4">
      <c r="A8597">
        <v>8595</v>
      </c>
      <c r="B8597">
        <v>23.547945205479451</v>
      </c>
      <c r="C8597" s="91">
        <v>2.6440098579293976E-2</v>
      </c>
      <c r="D8597">
        <v>0.5365422372702382</v>
      </c>
    </row>
    <row r="8598" spans="1:4">
      <c r="A8598">
        <v>8596</v>
      </c>
      <c r="B8598">
        <v>23.550684931506851</v>
      </c>
      <c r="C8598" s="91">
        <v>2.6439514888331208E-2</v>
      </c>
      <c r="D8598">
        <v>0.5365107472941063</v>
      </c>
    </row>
    <row r="8599" spans="1:4">
      <c r="A8599">
        <v>8597</v>
      </c>
      <c r="B8599">
        <v>23.553424657534247</v>
      </c>
      <c r="C8599" s="91">
        <v>2.643893119736844E-2</v>
      </c>
      <c r="D8599">
        <v>0.53647926088196451</v>
      </c>
    </row>
    <row r="8600" spans="1:4">
      <c r="A8600">
        <v>8598</v>
      </c>
      <c r="B8600">
        <v>23.556164383561644</v>
      </c>
      <c r="C8600" s="91">
        <v>2.6438347506405672E-2</v>
      </c>
      <c r="D8600">
        <v>0.53644777803340249</v>
      </c>
    </row>
    <row r="8601" spans="1:4">
      <c r="A8601">
        <v>8599</v>
      </c>
      <c r="B8601">
        <v>23.55890410958904</v>
      </c>
      <c r="C8601" s="91">
        <v>2.6437763815442904E-2</v>
      </c>
      <c r="D8601">
        <v>0.53641629874800956</v>
      </c>
    </row>
    <row r="8602" spans="1:4">
      <c r="A8602">
        <v>8600</v>
      </c>
      <c r="B8602">
        <v>23.561643835616437</v>
      </c>
      <c r="C8602" s="91">
        <v>2.6437180124480139E-2</v>
      </c>
      <c r="D8602">
        <v>0.53638482302537527</v>
      </c>
    </row>
    <row r="8603" spans="1:4">
      <c r="A8603">
        <v>8601</v>
      </c>
      <c r="B8603">
        <v>23.564383561643837</v>
      </c>
      <c r="C8603" s="91">
        <v>2.6436596433517371E-2</v>
      </c>
      <c r="D8603">
        <v>0.53635335086508928</v>
      </c>
    </row>
    <row r="8604" spans="1:4">
      <c r="A8604">
        <v>8602</v>
      </c>
      <c r="B8604">
        <v>23.567123287671233</v>
      </c>
      <c r="C8604" s="91">
        <v>2.6436012742554603E-2</v>
      </c>
      <c r="D8604">
        <v>0.53632188226674127</v>
      </c>
    </row>
    <row r="8605" spans="1:4">
      <c r="A8605">
        <v>8603</v>
      </c>
      <c r="B8605">
        <v>23.56986301369863</v>
      </c>
      <c r="C8605" s="91">
        <v>2.6435429051591835E-2</v>
      </c>
      <c r="D8605">
        <v>0.53629041722992099</v>
      </c>
    </row>
    <row r="8606" spans="1:4">
      <c r="A8606">
        <v>8604</v>
      </c>
      <c r="B8606">
        <v>23.572602739726026</v>
      </c>
      <c r="C8606" s="91">
        <v>2.6434845360629067E-2</v>
      </c>
      <c r="D8606">
        <v>0.53625895575421834</v>
      </c>
    </row>
    <row r="8607" spans="1:4">
      <c r="A8607">
        <v>8605</v>
      </c>
      <c r="B8607">
        <v>23.575342465753426</v>
      </c>
      <c r="C8607" s="91">
        <v>2.6434261669666299E-2</v>
      </c>
      <c r="D8607">
        <v>0.53622749783922286</v>
      </c>
    </row>
    <row r="8608" spans="1:4">
      <c r="A8608">
        <v>8606</v>
      </c>
      <c r="B8608">
        <v>23.578082191780823</v>
      </c>
      <c r="C8608" s="91">
        <v>2.6433677978703531E-2</v>
      </c>
      <c r="D8608">
        <v>0.53619604348452465</v>
      </c>
    </row>
    <row r="8609" spans="1:4">
      <c r="A8609">
        <v>8607</v>
      </c>
      <c r="B8609">
        <v>23.580821917808219</v>
      </c>
      <c r="C8609" s="91">
        <v>2.6433094287740763E-2</v>
      </c>
      <c r="D8609">
        <v>0.53616459268971373</v>
      </c>
    </row>
    <row r="8610" spans="1:4">
      <c r="A8610">
        <v>8608</v>
      </c>
      <c r="B8610">
        <v>23.583561643835615</v>
      </c>
      <c r="C8610" s="91">
        <v>2.6432510596777994E-2</v>
      </c>
      <c r="D8610">
        <v>0.53613314545438007</v>
      </c>
    </row>
    <row r="8611" spans="1:4">
      <c r="A8611">
        <v>8609</v>
      </c>
      <c r="B8611">
        <v>23.586301369863012</v>
      </c>
      <c r="C8611" s="91">
        <v>2.6431926905815226E-2</v>
      </c>
      <c r="D8611">
        <v>0.53610170177811367</v>
      </c>
    </row>
    <row r="8612" spans="1:4">
      <c r="A8612">
        <v>8610</v>
      </c>
      <c r="B8612">
        <v>23.589041095890412</v>
      </c>
      <c r="C8612" s="91">
        <v>2.6431343214852458E-2</v>
      </c>
      <c r="D8612">
        <v>0.53607026166050464</v>
      </c>
    </row>
    <row r="8613" spans="1:4">
      <c r="A8613">
        <v>8611</v>
      </c>
      <c r="B8613">
        <v>23.591780821917808</v>
      </c>
      <c r="C8613" s="91">
        <v>2.643075952388969E-2</v>
      </c>
      <c r="D8613">
        <v>0.53603882510114331</v>
      </c>
    </row>
    <row r="8614" spans="1:4">
      <c r="A8614">
        <v>8612</v>
      </c>
      <c r="B8614">
        <v>23.594520547945205</v>
      </c>
      <c r="C8614" s="91">
        <v>2.6430175832926922E-2</v>
      </c>
      <c r="D8614">
        <v>0.53600739209961989</v>
      </c>
    </row>
    <row r="8615" spans="1:4">
      <c r="A8615">
        <v>8613</v>
      </c>
      <c r="B8615">
        <v>23.597260273972601</v>
      </c>
      <c r="C8615" s="91">
        <v>2.6429592141964154E-2</v>
      </c>
      <c r="D8615">
        <v>0.53597596265552472</v>
      </c>
    </row>
    <row r="8616" spans="1:4">
      <c r="A8616">
        <v>8614</v>
      </c>
      <c r="B8616">
        <v>23.6</v>
      </c>
      <c r="C8616" s="91">
        <v>2.6429008451001386E-2</v>
      </c>
      <c r="D8616">
        <v>0.535944536768448</v>
      </c>
    </row>
    <row r="8617" spans="1:4">
      <c r="A8617">
        <v>8615</v>
      </c>
      <c r="B8617">
        <v>23.602739726027398</v>
      </c>
      <c r="C8617" s="91">
        <v>2.6428424760038618E-2</v>
      </c>
      <c r="D8617">
        <v>0.5359131144379804</v>
      </c>
    </row>
    <row r="8618" spans="1:4">
      <c r="A8618">
        <v>8616</v>
      </c>
      <c r="B8618">
        <v>23.605479452054794</v>
      </c>
      <c r="C8618" s="91">
        <v>2.642784106907585E-2</v>
      </c>
      <c r="D8618">
        <v>0.53588169566371224</v>
      </c>
    </row>
    <row r="8619" spans="1:4">
      <c r="A8619">
        <v>8617</v>
      </c>
      <c r="B8619">
        <v>23.608219178082191</v>
      </c>
      <c r="C8619" s="91">
        <v>2.6427257378113082E-2</v>
      </c>
      <c r="D8619">
        <v>0.53585028044523419</v>
      </c>
    </row>
    <row r="8620" spans="1:4">
      <c r="A8620">
        <v>8618</v>
      </c>
      <c r="B8620">
        <v>23.610958904109587</v>
      </c>
      <c r="C8620" s="91">
        <v>2.6426673687150314E-2</v>
      </c>
      <c r="D8620">
        <v>0.53581886878213669</v>
      </c>
    </row>
    <row r="8621" spans="1:4">
      <c r="A8621">
        <v>8619</v>
      </c>
      <c r="B8621">
        <v>23.613698630136987</v>
      </c>
      <c r="C8621" s="91">
        <v>2.6426089996187545E-2</v>
      </c>
      <c r="D8621">
        <v>0.53578746067401051</v>
      </c>
    </row>
    <row r="8622" spans="1:4">
      <c r="A8622">
        <v>8620</v>
      </c>
      <c r="B8622">
        <v>23.616438356164384</v>
      </c>
      <c r="C8622" s="91">
        <v>2.6425506305224777E-2</v>
      </c>
      <c r="D8622">
        <v>0.53575605612044641</v>
      </c>
    </row>
    <row r="8623" spans="1:4">
      <c r="A8623">
        <v>8621</v>
      </c>
      <c r="B8623">
        <v>23.61917808219178</v>
      </c>
      <c r="C8623" s="91">
        <v>2.6424922614262013E-2</v>
      </c>
      <c r="D8623">
        <v>0.53572465512103495</v>
      </c>
    </row>
    <row r="8624" spans="1:4">
      <c r="A8624">
        <v>8622</v>
      </c>
      <c r="B8624">
        <v>23.621917808219177</v>
      </c>
      <c r="C8624" s="91">
        <v>2.6424338923299245E-2</v>
      </c>
      <c r="D8624">
        <v>0.53569325767536724</v>
      </c>
    </row>
    <row r="8625" spans="1:4">
      <c r="A8625">
        <v>8623</v>
      </c>
      <c r="B8625">
        <v>23.624657534246577</v>
      </c>
      <c r="C8625" s="91">
        <v>2.6423755232336477E-2</v>
      </c>
      <c r="D8625">
        <v>0.53566186378303404</v>
      </c>
    </row>
    <row r="8626" spans="1:4">
      <c r="A8626">
        <v>8624</v>
      </c>
      <c r="B8626">
        <v>23.627397260273973</v>
      </c>
      <c r="C8626" s="91">
        <v>2.6423171541373709E-2</v>
      </c>
      <c r="D8626">
        <v>0.53563047344362624</v>
      </c>
    </row>
    <row r="8627" spans="1:4">
      <c r="A8627">
        <v>8625</v>
      </c>
      <c r="B8627">
        <v>23.63013698630137</v>
      </c>
      <c r="C8627" s="91">
        <v>2.642258785041094E-2</v>
      </c>
      <c r="D8627">
        <v>0.53559908665673506</v>
      </c>
    </row>
    <row r="8628" spans="1:4">
      <c r="A8628">
        <v>8626</v>
      </c>
      <c r="B8628">
        <v>23.632876712328766</v>
      </c>
      <c r="C8628" s="91">
        <v>2.6422004159448172E-2</v>
      </c>
      <c r="D8628">
        <v>0.53556770342195137</v>
      </c>
    </row>
    <row r="8629" spans="1:4">
      <c r="A8629">
        <v>8627</v>
      </c>
      <c r="B8629">
        <v>23.635616438356163</v>
      </c>
      <c r="C8629" s="91">
        <v>2.6421420468485404E-2</v>
      </c>
      <c r="D8629">
        <v>0.53553632373886628</v>
      </c>
    </row>
    <row r="8630" spans="1:4">
      <c r="A8630">
        <v>8628</v>
      </c>
      <c r="B8630">
        <v>23.638356164383563</v>
      </c>
      <c r="C8630" s="91">
        <v>2.6420836777522636E-2</v>
      </c>
      <c r="D8630">
        <v>0.53550494760707101</v>
      </c>
    </row>
    <row r="8631" spans="1:4">
      <c r="A8631">
        <v>8629</v>
      </c>
      <c r="B8631">
        <v>23.641095890410959</v>
      </c>
      <c r="C8631" s="91">
        <v>2.6420253086559868E-2</v>
      </c>
      <c r="D8631">
        <v>0.535473575026157</v>
      </c>
    </row>
    <row r="8632" spans="1:4">
      <c r="A8632">
        <v>8630</v>
      </c>
      <c r="B8632">
        <v>23.643835616438356</v>
      </c>
      <c r="C8632" s="91">
        <v>2.64196693955971E-2</v>
      </c>
      <c r="D8632">
        <v>0.53544220599571535</v>
      </c>
    </row>
    <row r="8633" spans="1:4">
      <c r="A8633">
        <v>8631</v>
      </c>
      <c r="B8633">
        <v>23.646575342465752</v>
      </c>
      <c r="C8633" s="91">
        <v>2.6419085704634332E-2</v>
      </c>
      <c r="D8633">
        <v>0.53541084051533738</v>
      </c>
    </row>
    <row r="8634" spans="1:4">
      <c r="A8634">
        <v>8632</v>
      </c>
      <c r="B8634">
        <v>23.649315068493152</v>
      </c>
      <c r="C8634" s="91">
        <v>2.6418502013671564E-2</v>
      </c>
      <c r="D8634">
        <v>0.53537947858461454</v>
      </c>
    </row>
    <row r="8635" spans="1:4">
      <c r="A8635">
        <v>8633</v>
      </c>
      <c r="B8635">
        <v>23.652054794520549</v>
      </c>
      <c r="C8635" s="91">
        <v>2.6417918322708796E-2</v>
      </c>
      <c r="D8635">
        <v>0.53534812020313849</v>
      </c>
    </row>
    <row r="8636" spans="1:4">
      <c r="A8636">
        <v>8634</v>
      </c>
      <c r="B8636">
        <v>23.654794520547945</v>
      </c>
      <c r="C8636" s="91">
        <v>2.6417334631746028E-2</v>
      </c>
      <c r="D8636">
        <v>0.53531676537050055</v>
      </c>
    </row>
    <row r="8637" spans="1:4">
      <c r="A8637">
        <v>8635</v>
      </c>
      <c r="B8637">
        <v>23.657534246575342</v>
      </c>
      <c r="C8637" s="91">
        <v>2.641675094078326E-2</v>
      </c>
      <c r="D8637">
        <v>0.53528541408629227</v>
      </c>
    </row>
    <row r="8638" spans="1:4">
      <c r="A8638">
        <v>8636</v>
      </c>
      <c r="B8638">
        <v>23.660273972602738</v>
      </c>
      <c r="C8638" s="91">
        <v>2.6416167249820491E-2</v>
      </c>
      <c r="D8638">
        <v>0.53525406635010553</v>
      </c>
    </row>
    <row r="8639" spans="1:4">
      <c r="A8639">
        <v>8637</v>
      </c>
      <c r="B8639">
        <v>23.663013698630138</v>
      </c>
      <c r="C8639" s="91">
        <v>2.6415583558857723E-2</v>
      </c>
      <c r="D8639">
        <v>0.53522272216153188</v>
      </c>
    </row>
    <row r="8640" spans="1:4">
      <c r="A8640">
        <v>8638</v>
      </c>
      <c r="B8640">
        <v>23.665753424657535</v>
      </c>
      <c r="C8640" s="91">
        <v>2.6414999867894955E-2</v>
      </c>
      <c r="D8640">
        <v>0.5351913815201631</v>
      </c>
    </row>
    <row r="8641" spans="1:4">
      <c r="A8641">
        <v>8639</v>
      </c>
      <c r="B8641">
        <v>23.668493150684931</v>
      </c>
      <c r="C8641" s="91">
        <v>2.6414416176932187E-2</v>
      </c>
      <c r="D8641">
        <v>0.53516004442559095</v>
      </c>
    </row>
    <row r="8642" spans="1:4">
      <c r="A8642">
        <v>8640</v>
      </c>
      <c r="B8642">
        <v>23.671232876712327</v>
      </c>
      <c r="C8642" s="91">
        <v>2.6413832485969419E-2</v>
      </c>
      <c r="D8642">
        <v>0.53512871087740743</v>
      </c>
    </row>
    <row r="8643" spans="1:4">
      <c r="A8643">
        <v>8641</v>
      </c>
      <c r="B8643">
        <v>23.673972602739727</v>
      </c>
      <c r="C8643" s="91">
        <v>2.6413248795006651E-2</v>
      </c>
      <c r="D8643">
        <v>0.53509738087520442</v>
      </c>
    </row>
    <row r="8644" spans="1:4">
      <c r="A8644">
        <v>8642</v>
      </c>
      <c r="B8644">
        <v>23.676712328767124</v>
      </c>
      <c r="C8644" s="91">
        <v>2.6412665104043883E-2</v>
      </c>
      <c r="D8644">
        <v>0.53506605441857391</v>
      </c>
    </row>
    <row r="8645" spans="1:4">
      <c r="A8645">
        <v>8643</v>
      </c>
      <c r="B8645">
        <v>23.67945205479452</v>
      </c>
      <c r="C8645" s="91">
        <v>2.6412081413081118E-2</v>
      </c>
      <c r="D8645">
        <v>0.5350347315071079</v>
      </c>
    </row>
    <row r="8646" spans="1:4">
      <c r="A8646">
        <v>8644</v>
      </c>
      <c r="B8646">
        <v>23.682191780821917</v>
      </c>
      <c r="C8646" s="91">
        <v>2.641149772211835E-2</v>
      </c>
      <c r="D8646">
        <v>0.5350034121403987</v>
      </c>
    </row>
    <row r="8647" spans="1:4">
      <c r="A8647">
        <v>8645</v>
      </c>
      <c r="B8647">
        <v>23.684931506849313</v>
      </c>
      <c r="C8647" s="91">
        <v>2.6410914031155582E-2</v>
      </c>
      <c r="D8647">
        <v>0.53497209631803821</v>
      </c>
    </row>
    <row r="8648" spans="1:4">
      <c r="A8648">
        <v>8646</v>
      </c>
      <c r="B8648">
        <v>23.687671232876713</v>
      </c>
      <c r="C8648" s="91">
        <v>2.6410330340192814E-2</v>
      </c>
      <c r="D8648">
        <v>0.53494078403961876</v>
      </c>
    </row>
    <row r="8649" spans="1:4">
      <c r="A8649">
        <v>8647</v>
      </c>
      <c r="B8649">
        <v>23.69041095890411</v>
      </c>
      <c r="C8649" s="91">
        <v>2.6409746649230046E-2</v>
      </c>
      <c r="D8649">
        <v>0.53490947530473276</v>
      </c>
    </row>
    <row r="8650" spans="1:4">
      <c r="A8650">
        <v>8648</v>
      </c>
      <c r="B8650">
        <v>23.693150684931506</v>
      </c>
      <c r="C8650" s="91">
        <v>2.6409162958267278E-2</v>
      </c>
      <c r="D8650">
        <v>0.53487817011297245</v>
      </c>
    </row>
    <row r="8651" spans="1:4">
      <c r="A8651">
        <v>8649</v>
      </c>
      <c r="B8651">
        <v>23.695890410958903</v>
      </c>
      <c r="C8651" s="91">
        <v>2.640857926730451E-2</v>
      </c>
      <c r="D8651">
        <v>0.53484686846393026</v>
      </c>
    </row>
    <row r="8652" spans="1:4">
      <c r="A8652">
        <v>8650</v>
      </c>
      <c r="B8652">
        <v>23.698630136986303</v>
      </c>
      <c r="C8652" s="91">
        <v>2.6407995576341742E-2</v>
      </c>
      <c r="D8652">
        <v>0.53481557035719851</v>
      </c>
    </row>
    <row r="8653" spans="1:4">
      <c r="A8653">
        <v>8651</v>
      </c>
      <c r="B8653">
        <v>23.701369863013699</v>
      </c>
      <c r="C8653" s="91">
        <v>2.6407411885378974E-2</v>
      </c>
      <c r="D8653">
        <v>0.53478427579236987</v>
      </c>
    </row>
    <row r="8654" spans="1:4">
      <c r="A8654">
        <v>8652</v>
      </c>
      <c r="B8654">
        <v>23.704109589041096</v>
      </c>
      <c r="C8654" s="91">
        <v>2.6406828194416206E-2</v>
      </c>
      <c r="D8654">
        <v>0.53475298476903688</v>
      </c>
    </row>
    <row r="8655" spans="1:4">
      <c r="A8655">
        <v>8653</v>
      </c>
      <c r="B8655">
        <v>23.706849315068492</v>
      </c>
      <c r="C8655" s="91">
        <v>2.6406244503453438E-2</v>
      </c>
      <c r="D8655">
        <v>0.5347216972867922</v>
      </c>
    </row>
    <row r="8656" spans="1:4">
      <c r="A8656">
        <v>8654</v>
      </c>
      <c r="B8656">
        <v>23.709589041095889</v>
      </c>
      <c r="C8656" s="91">
        <v>2.6405660812490669E-2</v>
      </c>
      <c r="D8656">
        <v>0.53469041334522838</v>
      </c>
    </row>
    <row r="8657" spans="1:4">
      <c r="A8657">
        <v>8655</v>
      </c>
      <c r="B8657">
        <v>23.712328767123289</v>
      </c>
      <c r="C8657" s="91">
        <v>2.6405077121527901E-2</v>
      </c>
      <c r="D8657">
        <v>0.5346591329439383</v>
      </c>
    </row>
    <row r="8658" spans="1:4">
      <c r="A8658">
        <v>8656</v>
      </c>
      <c r="B8658">
        <v>23.715068493150685</v>
      </c>
      <c r="C8658" s="91">
        <v>2.6404493430565133E-2</v>
      </c>
      <c r="D8658">
        <v>0.53462785608251473</v>
      </c>
    </row>
    <row r="8659" spans="1:4">
      <c r="A8659">
        <v>8657</v>
      </c>
      <c r="B8659">
        <v>23.717808219178082</v>
      </c>
      <c r="C8659" s="91">
        <v>2.6403909739602365E-2</v>
      </c>
      <c r="D8659">
        <v>0.53459658276055055</v>
      </c>
    </row>
    <row r="8660" spans="1:4">
      <c r="A8660">
        <v>8658</v>
      </c>
      <c r="B8660">
        <v>23.720547945205478</v>
      </c>
      <c r="C8660" s="91">
        <v>2.6403326048639597E-2</v>
      </c>
      <c r="D8660">
        <v>0.53456531297763865</v>
      </c>
    </row>
    <row r="8661" spans="1:4">
      <c r="A8661">
        <v>8659</v>
      </c>
      <c r="B8661">
        <v>23.723287671232878</v>
      </c>
      <c r="C8661" s="91">
        <v>2.6402742357676829E-2</v>
      </c>
      <c r="D8661">
        <v>0.53453404673337201</v>
      </c>
    </row>
    <row r="8662" spans="1:4">
      <c r="A8662">
        <v>8660</v>
      </c>
      <c r="B8662">
        <v>23.726027397260275</v>
      </c>
      <c r="C8662" s="91">
        <v>2.6402158666714061E-2</v>
      </c>
      <c r="D8662">
        <v>0.53450278402734364</v>
      </c>
    </row>
    <row r="8663" spans="1:4">
      <c r="A8663">
        <v>8661</v>
      </c>
      <c r="B8663">
        <v>23.728767123287671</v>
      </c>
      <c r="C8663" s="91">
        <v>2.6401574975751293E-2</v>
      </c>
      <c r="D8663">
        <v>0.53447152485914684</v>
      </c>
    </row>
    <row r="8664" spans="1:4">
      <c r="A8664">
        <v>8662</v>
      </c>
      <c r="B8664">
        <v>23.731506849315068</v>
      </c>
      <c r="C8664" s="91">
        <v>2.6400991284788525E-2</v>
      </c>
      <c r="D8664">
        <v>0.5344402692283744</v>
      </c>
    </row>
    <row r="8665" spans="1:4">
      <c r="A8665">
        <v>8663</v>
      </c>
      <c r="B8665">
        <v>23.734246575342464</v>
      </c>
      <c r="C8665" s="91">
        <v>2.6400407593825757E-2</v>
      </c>
      <c r="D8665">
        <v>0.53440901713461975</v>
      </c>
    </row>
    <row r="8666" spans="1:4">
      <c r="A8666">
        <v>8664</v>
      </c>
      <c r="B8666">
        <v>23.736986301369864</v>
      </c>
      <c r="C8666" s="91">
        <v>2.6399823902862989E-2</v>
      </c>
      <c r="D8666">
        <v>0.5343777685774761</v>
      </c>
    </row>
    <row r="8667" spans="1:4">
      <c r="A8667">
        <v>8665</v>
      </c>
      <c r="B8667">
        <v>23.739726027397261</v>
      </c>
      <c r="C8667" s="91">
        <v>2.6399240211900224E-2</v>
      </c>
      <c r="D8667">
        <v>0.53434652355653689</v>
      </c>
    </row>
    <row r="8668" spans="1:4">
      <c r="A8668">
        <v>8666</v>
      </c>
      <c r="B8668">
        <v>23.742465753424657</v>
      </c>
      <c r="C8668" s="91">
        <v>2.6398656520937456E-2</v>
      </c>
      <c r="D8668">
        <v>0.53431528207139534</v>
      </c>
    </row>
    <row r="8669" spans="1:4">
      <c r="A8669">
        <v>8667</v>
      </c>
      <c r="B8669">
        <v>23.745205479452054</v>
      </c>
      <c r="C8669" s="91">
        <v>2.6398072829974688E-2</v>
      </c>
      <c r="D8669">
        <v>0.53428404412164499</v>
      </c>
    </row>
    <row r="8670" spans="1:4">
      <c r="A8670">
        <v>8668</v>
      </c>
      <c r="B8670">
        <v>23.747945205479454</v>
      </c>
      <c r="C8670" s="91">
        <v>2.639748913901192E-2</v>
      </c>
      <c r="D8670">
        <v>0.53425280970687927</v>
      </c>
    </row>
    <row r="8671" spans="1:4">
      <c r="A8671">
        <v>8669</v>
      </c>
      <c r="B8671">
        <v>23.75068493150685</v>
      </c>
      <c r="C8671" s="91">
        <v>2.6396905448049152E-2</v>
      </c>
      <c r="D8671">
        <v>0.53422157882669186</v>
      </c>
    </row>
    <row r="8672" spans="1:4">
      <c r="A8672">
        <v>8670</v>
      </c>
      <c r="B8672">
        <v>23.753424657534246</v>
      </c>
      <c r="C8672" s="91">
        <v>2.6396321757086384E-2</v>
      </c>
      <c r="D8672">
        <v>0.53419035148067628</v>
      </c>
    </row>
    <row r="8673" spans="1:4">
      <c r="A8673">
        <v>8671</v>
      </c>
      <c r="B8673">
        <v>23.756164383561643</v>
      </c>
      <c r="C8673" s="91">
        <v>2.6395738066123615E-2</v>
      </c>
      <c r="D8673">
        <v>0.5341591276684261</v>
      </c>
    </row>
    <row r="8674" spans="1:4">
      <c r="A8674">
        <v>8672</v>
      </c>
      <c r="B8674">
        <v>23.758904109589039</v>
      </c>
      <c r="C8674" s="91">
        <v>2.6395154375160847E-2</v>
      </c>
      <c r="D8674">
        <v>0.53412790738953519</v>
      </c>
    </row>
    <row r="8675" spans="1:4">
      <c r="A8675">
        <v>8673</v>
      </c>
      <c r="B8675">
        <v>23.761643835616439</v>
      </c>
      <c r="C8675" s="91">
        <v>2.6394570684198079E-2</v>
      </c>
      <c r="D8675">
        <v>0.53409669064359733</v>
      </c>
    </row>
    <row r="8676" spans="1:4">
      <c r="A8676">
        <v>8674</v>
      </c>
      <c r="B8676">
        <v>23.764383561643836</v>
      </c>
      <c r="C8676" s="91">
        <v>2.6393986993235311E-2</v>
      </c>
      <c r="D8676">
        <v>0.53406547743020627</v>
      </c>
    </row>
    <row r="8677" spans="1:4">
      <c r="A8677">
        <v>8675</v>
      </c>
      <c r="B8677">
        <v>23.767123287671232</v>
      </c>
      <c r="C8677" s="91">
        <v>2.6393403302272543E-2</v>
      </c>
      <c r="D8677">
        <v>0.53403426774895602</v>
      </c>
    </row>
    <row r="8678" spans="1:4">
      <c r="A8678">
        <v>8676</v>
      </c>
      <c r="B8678">
        <v>23.769863013698629</v>
      </c>
      <c r="C8678" s="91">
        <v>2.6392819611309775E-2</v>
      </c>
      <c r="D8678">
        <v>0.53400306159944055</v>
      </c>
    </row>
    <row r="8679" spans="1:4">
      <c r="A8679">
        <v>8677</v>
      </c>
      <c r="B8679">
        <v>23.772602739726029</v>
      </c>
      <c r="C8679" s="91">
        <v>2.6392235920347007E-2</v>
      </c>
      <c r="D8679">
        <v>0.53397185898125366</v>
      </c>
    </row>
    <row r="8680" spans="1:4">
      <c r="A8680">
        <v>8678</v>
      </c>
      <c r="B8680">
        <v>23.775342465753425</v>
      </c>
      <c r="C8680" s="91">
        <v>2.6391652229384239E-2</v>
      </c>
      <c r="D8680">
        <v>0.53394065989398976</v>
      </c>
    </row>
    <row r="8681" spans="1:4">
      <c r="A8681">
        <v>8679</v>
      </c>
      <c r="B8681">
        <v>23.778082191780822</v>
      </c>
      <c r="C8681" s="91">
        <v>2.6391068538421471E-2</v>
      </c>
      <c r="D8681">
        <v>0.53390946433724273</v>
      </c>
    </row>
    <row r="8682" spans="1:4">
      <c r="A8682">
        <v>8680</v>
      </c>
      <c r="B8682">
        <v>23.780821917808218</v>
      </c>
      <c r="C8682" s="91">
        <v>2.6390484847458703E-2</v>
      </c>
      <c r="D8682">
        <v>0.53387827231060681</v>
      </c>
    </row>
    <row r="8683" spans="1:4">
      <c r="A8683">
        <v>8681</v>
      </c>
      <c r="B8683">
        <v>23.783561643835615</v>
      </c>
      <c r="C8683" s="91">
        <v>2.6389901156495935E-2</v>
      </c>
      <c r="D8683">
        <v>0.53384708381367629</v>
      </c>
    </row>
    <row r="8684" spans="1:4">
      <c r="A8684">
        <v>8682</v>
      </c>
      <c r="B8684">
        <v>23.786301369863015</v>
      </c>
      <c r="C8684" s="91">
        <v>2.6389317465533167E-2</v>
      </c>
      <c r="D8684">
        <v>0.53381589884604541</v>
      </c>
    </row>
    <row r="8685" spans="1:4">
      <c r="A8685">
        <v>8683</v>
      </c>
      <c r="B8685">
        <v>23.789041095890411</v>
      </c>
      <c r="C8685" s="91">
        <v>2.6388733774570398E-2</v>
      </c>
      <c r="D8685">
        <v>0.5337847174073086</v>
      </c>
    </row>
    <row r="8686" spans="1:4">
      <c r="A8686">
        <v>8684</v>
      </c>
      <c r="B8686">
        <v>23.791780821917808</v>
      </c>
      <c r="C8686" s="91">
        <v>2.638815008360763E-2</v>
      </c>
      <c r="D8686">
        <v>0.53375353949706028</v>
      </c>
    </row>
    <row r="8687" spans="1:4">
      <c r="A8687">
        <v>8685</v>
      </c>
      <c r="B8687">
        <v>23.794520547945204</v>
      </c>
      <c r="C8687" s="91">
        <v>2.6387566392644862E-2</v>
      </c>
      <c r="D8687">
        <v>0.5337223651148949</v>
      </c>
    </row>
    <row r="8688" spans="1:4">
      <c r="A8688">
        <v>8686</v>
      </c>
      <c r="B8688">
        <v>23.797260273972604</v>
      </c>
      <c r="C8688" s="91">
        <v>2.6386982701682098E-2</v>
      </c>
      <c r="D8688">
        <v>0.5336911942604069</v>
      </c>
    </row>
    <row r="8689" spans="1:4">
      <c r="A8689">
        <v>8687</v>
      </c>
      <c r="B8689">
        <v>23.8</v>
      </c>
      <c r="C8689" s="91">
        <v>2.638639901071933E-2</v>
      </c>
      <c r="D8689">
        <v>0.53366002693319103</v>
      </c>
    </row>
    <row r="8690" spans="1:4">
      <c r="A8690">
        <v>8688</v>
      </c>
      <c r="B8690">
        <v>23.802739726027397</v>
      </c>
      <c r="C8690" s="91">
        <v>2.6385815319756561E-2</v>
      </c>
      <c r="D8690">
        <v>0.53362886313284197</v>
      </c>
    </row>
    <row r="8691" spans="1:4">
      <c r="A8691">
        <v>8689</v>
      </c>
      <c r="B8691">
        <v>23.805479452054794</v>
      </c>
      <c r="C8691" s="91">
        <v>2.6385231628793793E-2</v>
      </c>
      <c r="D8691">
        <v>0.53359770285895425</v>
      </c>
    </row>
    <row r="8692" spans="1:4">
      <c r="A8692">
        <v>8690</v>
      </c>
      <c r="B8692">
        <v>23.80821917808219</v>
      </c>
      <c r="C8692" s="91">
        <v>2.6384647937831025E-2</v>
      </c>
      <c r="D8692">
        <v>0.53356654611112275</v>
      </c>
    </row>
    <row r="8693" spans="1:4">
      <c r="A8693">
        <v>8691</v>
      </c>
      <c r="B8693">
        <v>23.81095890410959</v>
      </c>
      <c r="C8693" s="91">
        <v>2.6384064246868257E-2</v>
      </c>
      <c r="D8693">
        <v>0.53353539288894214</v>
      </c>
    </row>
    <row r="8694" spans="1:4">
      <c r="A8694">
        <v>8692</v>
      </c>
      <c r="B8694">
        <v>23.813698630136987</v>
      </c>
      <c r="C8694" s="91">
        <v>2.6383480555905489E-2</v>
      </c>
      <c r="D8694">
        <v>0.53350424319200751</v>
      </c>
    </row>
    <row r="8695" spans="1:4">
      <c r="A8695">
        <v>8693</v>
      </c>
      <c r="B8695">
        <v>23.816438356164383</v>
      </c>
      <c r="C8695" s="91">
        <v>2.6382896864942721E-2</v>
      </c>
      <c r="D8695">
        <v>0.53347309701991374</v>
      </c>
    </row>
    <row r="8696" spans="1:4">
      <c r="A8696">
        <v>8694</v>
      </c>
      <c r="B8696">
        <v>23.81917808219178</v>
      </c>
      <c r="C8696" s="91">
        <v>2.6382313173979953E-2</v>
      </c>
      <c r="D8696">
        <v>0.53344195437225572</v>
      </c>
    </row>
    <row r="8697" spans="1:4">
      <c r="A8697">
        <v>8695</v>
      </c>
      <c r="B8697">
        <v>23.82191780821918</v>
      </c>
      <c r="C8697" s="91">
        <v>2.6381729483017185E-2</v>
      </c>
      <c r="D8697">
        <v>0.53341081524862866</v>
      </c>
    </row>
    <row r="8698" spans="1:4">
      <c r="A8698">
        <v>8696</v>
      </c>
      <c r="B8698">
        <v>23.824657534246576</v>
      </c>
      <c r="C8698" s="91">
        <v>2.6381145792054417E-2</v>
      </c>
      <c r="D8698">
        <v>0.53337967964862742</v>
      </c>
    </row>
    <row r="8699" spans="1:4">
      <c r="A8699">
        <v>8697</v>
      </c>
      <c r="B8699">
        <v>23.827397260273973</v>
      </c>
      <c r="C8699" s="91">
        <v>2.6380562101091649E-2</v>
      </c>
      <c r="D8699">
        <v>0.53334854757184746</v>
      </c>
    </row>
    <row r="8700" spans="1:4">
      <c r="A8700">
        <v>8698</v>
      </c>
      <c r="B8700">
        <v>23.830136986301369</v>
      </c>
      <c r="C8700" s="91">
        <v>2.6379978410128881E-2</v>
      </c>
      <c r="D8700">
        <v>0.53331741901788388</v>
      </c>
    </row>
    <row r="8701" spans="1:4">
      <c r="A8701">
        <v>8699</v>
      </c>
      <c r="B8701">
        <v>23.832876712328765</v>
      </c>
      <c r="C8701" s="91">
        <v>2.6379394719166113E-2</v>
      </c>
      <c r="D8701">
        <v>0.53328629398633198</v>
      </c>
    </row>
    <row r="8702" spans="1:4">
      <c r="A8702">
        <v>8700</v>
      </c>
      <c r="B8702">
        <v>23.835616438356166</v>
      </c>
      <c r="C8702" s="91">
        <v>2.6378811028203344E-2</v>
      </c>
      <c r="D8702">
        <v>0.53325517247678689</v>
      </c>
    </row>
    <row r="8703" spans="1:4">
      <c r="A8703">
        <v>8701</v>
      </c>
      <c r="B8703">
        <v>23.838356164383562</v>
      </c>
      <c r="C8703" s="91">
        <v>2.6378227337240576E-2</v>
      </c>
      <c r="D8703">
        <v>0.53322405448884436</v>
      </c>
    </row>
    <row r="8704" spans="1:4">
      <c r="A8704">
        <v>8702</v>
      </c>
      <c r="B8704">
        <v>23.841095890410958</v>
      </c>
      <c r="C8704" s="91">
        <v>2.6377643646277808E-2</v>
      </c>
      <c r="D8704">
        <v>0.5331929400220996</v>
      </c>
    </row>
    <row r="8705" spans="1:4">
      <c r="A8705">
        <v>8703</v>
      </c>
      <c r="B8705">
        <v>23.843835616438355</v>
      </c>
      <c r="C8705" s="91">
        <v>2.637705995531504E-2</v>
      </c>
      <c r="D8705">
        <v>0.53316182907614829</v>
      </c>
    </row>
    <row r="8706" spans="1:4">
      <c r="A8706">
        <v>8704</v>
      </c>
      <c r="B8706">
        <v>23.846575342465755</v>
      </c>
      <c r="C8706" s="91">
        <v>2.6376476264352272E-2</v>
      </c>
      <c r="D8706">
        <v>0.53313072165058573</v>
      </c>
    </row>
    <row r="8707" spans="1:4">
      <c r="A8707">
        <v>8705</v>
      </c>
      <c r="B8707">
        <v>23.849315068493151</v>
      </c>
      <c r="C8707" s="91">
        <v>2.6375892573389504E-2</v>
      </c>
      <c r="D8707">
        <v>0.5330996177450078</v>
      </c>
    </row>
    <row r="8708" spans="1:4">
      <c r="A8708">
        <v>8706</v>
      </c>
      <c r="B8708">
        <v>23.852054794520548</v>
      </c>
      <c r="C8708" s="91">
        <v>2.6375308882426736E-2</v>
      </c>
      <c r="D8708">
        <v>0.53306851735901017</v>
      </c>
    </row>
    <row r="8709" spans="1:4">
      <c r="A8709">
        <v>8707</v>
      </c>
      <c r="B8709">
        <v>23.854794520547944</v>
      </c>
      <c r="C8709" s="91">
        <v>2.6374725191463968E-2</v>
      </c>
      <c r="D8709">
        <v>0.5330374204921885</v>
      </c>
    </row>
    <row r="8710" spans="1:4">
      <c r="A8710">
        <v>8708</v>
      </c>
      <c r="B8710">
        <v>23.857534246575341</v>
      </c>
      <c r="C8710" s="91">
        <v>2.63741415005012E-2</v>
      </c>
      <c r="D8710">
        <v>0.53300632714413854</v>
      </c>
    </row>
    <row r="8711" spans="1:4">
      <c r="A8711">
        <v>8709</v>
      </c>
      <c r="B8711">
        <v>23.860273972602741</v>
      </c>
      <c r="C8711" s="91">
        <v>2.6373557809538435E-2</v>
      </c>
      <c r="D8711">
        <v>0.53297523731445606</v>
      </c>
    </row>
    <row r="8712" spans="1:4">
      <c r="A8712">
        <v>8710</v>
      </c>
      <c r="B8712">
        <v>23.863013698630137</v>
      </c>
      <c r="C8712" s="91">
        <v>2.6372974118575667E-2</v>
      </c>
      <c r="D8712">
        <v>0.53294415100273729</v>
      </c>
    </row>
    <row r="8713" spans="1:4">
      <c r="A8713">
        <v>8711</v>
      </c>
      <c r="B8713">
        <v>23.865753424657534</v>
      </c>
      <c r="C8713" s="91">
        <v>2.6372390427612899E-2</v>
      </c>
      <c r="D8713">
        <v>0.53291306820857798</v>
      </c>
    </row>
    <row r="8714" spans="1:4">
      <c r="A8714">
        <v>8712</v>
      </c>
      <c r="B8714">
        <v>23.86849315068493</v>
      </c>
      <c r="C8714" s="91">
        <v>2.6371806736650131E-2</v>
      </c>
      <c r="D8714">
        <v>0.53288198893157424</v>
      </c>
    </row>
    <row r="8715" spans="1:4">
      <c r="A8715">
        <v>8713</v>
      </c>
      <c r="B8715">
        <v>23.87123287671233</v>
      </c>
      <c r="C8715" s="91">
        <v>2.6371223045687363E-2</v>
      </c>
      <c r="D8715">
        <v>0.53285091317132216</v>
      </c>
    </row>
    <row r="8716" spans="1:4">
      <c r="A8716">
        <v>8714</v>
      </c>
      <c r="B8716">
        <v>23.873972602739727</v>
      </c>
      <c r="C8716" s="91">
        <v>2.6370639354724595E-2</v>
      </c>
      <c r="D8716">
        <v>0.53281984092741774</v>
      </c>
    </row>
    <row r="8717" spans="1:4">
      <c r="A8717">
        <v>8715</v>
      </c>
      <c r="B8717">
        <v>23.876712328767123</v>
      </c>
      <c r="C8717" s="91">
        <v>2.6370055663761827E-2</v>
      </c>
      <c r="D8717">
        <v>0.53278877219945731</v>
      </c>
    </row>
    <row r="8718" spans="1:4">
      <c r="A8718">
        <v>8716</v>
      </c>
      <c r="B8718">
        <v>23.87945205479452</v>
      </c>
      <c r="C8718" s="91">
        <v>2.6369471972799059E-2</v>
      </c>
      <c r="D8718">
        <v>0.53275770698703717</v>
      </c>
    </row>
    <row r="8719" spans="1:4">
      <c r="A8719">
        <v>8717</v>
      </c>
      <c r="B8719">
        <v>23.882191780821916</v>
      </c>
      <c r="C8719" s="91">
        <v>2.636888828183629E-2</v>
      </c>
      <c r="D8719">
        <v>0.53272664528975355</v>
      </c>
    </row>
    <row r="8720" spans="1:4">
      <c r="A8720">
        <v>8718</v>
      </c>
      <c r="B8720">
        <v>23.884931506849316</v>
      </c>
      <c r="C8720" s="91">
        <v>2.6368304590873522E-2</v>
      </c>
      <c r="D8720">
        <v>0.53269558710720266</v>
      </c>
    </row>
    <row r="8721" spans="1:4">
      <c r="A8721">
        <v>8719</v>
      </c>
      <c r="B8721">
        <v>23.887671232876713</v>
      </c>
      <c r="C8721" s="91">
        <v>2.6367720899910754E-2</v>
      </c>
      <c r="D8721">
        <v>0.53266453243898126</v>
      </c>
    </row>
    <row r="8722" spans="1:4">
      <c r="A8722">
        <v>8720</v>
      </c>
      <c r="B8722">
        <v>23.890410958904109</v>
      </c>
      <c r="C8722" s="91">
        <v>2.6367137208947986E-2</v>
      </c>
      <c r="D8722">
        <v>0.53263348128468568</v>
      </c>
    </row>
    <row r="8723" spans="1:4">
      <c r="A8723">
        <v>8721</v>
      </c>
      <c r="B8723">
        <v>23.893150684931506</v>
      </c>
      <c r="C8723" s="91">
        <v>2.6366553517985218E-2</v>
      </c>
      <c r="D8723">
        <v>0.53260243364391247</v>
      </c>
    </row>
    <row r="8724" spans="1:4">
      <c r="A8724">
        <v>8722</v>
      </c>
      <c r="B8724">
        <v>23.895890410958906</v>
      </c>
      <c r="C8724" s="91">
        <v>2.636596982702245E-2</v>
      </c>
      <c r="D8724">
        <v>0.53257138951625815</v>
      </c>
    </row>
    <row r="8725" spans="1:4">
      <c r="A8725">
        <v>8723</v>
      </c>
      <c r="B8725">
        <v>23.898630136986302</v>
      </c>
      <c r="C8725" s="91">
        <v>2.6365386136059682E-2</v>
      </c>
      <c r="D8725">
        <v>0.5325403489013194</v>
      </c>
    </row>
    <row r="8726" spans="1:4">
      <c r="A8726">
        <v>8724</v>
      </c>
      <c r="B8726">
        <v>23.901369863013699</v>
      </c>
      <c r="C8726" s="91">
        <v>2.6364802445096914E-2</v>
      </c>
      <c r="D8726">
        <v>0.5325093117986931</v>
      </c>
    </row>
    <row r="8727" spans="1:4">
      <c r="A8727">
        <v>8725</v>
      </c>
      <c r="B8727">
        <v>23.904109589041095</v>
      </c>
      <c r="C8727" s="91">
        <v>2.6364218754134146E-2</v>
      </c>
      <c r="D8727">
        <v>0.53247827820797589</v>
      </c>
    </row>
    <row r="8728" spans="1:4">
      <c r="A8728">
        <v>8726</v>
      </c>
      <c r="B8728">
        <v>23.906849315068492</v>
      </c>
      <c r="C8728" s="91">
        <v>2.6363635063171378E-2</v>
      </c>
      <c r="D8728">
        <v>0.53244724812876454</v>
      </c>
    </row>
    <row r="8729" spans="1:4">
      <c r="A8729">
        <v>8727</v>
      </c>
      <c r="B8729">
        <v>23.909589041095892</v>
      </c>
      <c r="C8729" s="91">
        <v>2.636305137220861E-2</v>
      </c>
      <c r="D8729">
        <v>0.53241622156065593</v>
      </c>
    </row>
    <row r="8730" spans="1:4">
      <c r="A8730">
        <v>8728</v>
      </c>
      <c r="B8730">
        <v>23.912328767123288</v>
      </c>
      <c r="C8730" s="91">
        <v>2.6362467681245842E-2</v>
      </c>
      <c r="D8730">
        <v>0.53238519850324717</v>
      </c>
    </row>
    <row r="8731" spans="1:4">
      <c r="A8731">
        <v>8729</v>
      </c>
      <c r="B8731">
        <v>23.915068493150685</v>
      </c>
      <c r="C8731" s="91">
        <v>2.6361883990283073E-2</v>
      </c>
      <c r="D8731">
        <v>0.53235417895613524</v>
      </c>
    </row>
    <row r="8732" spans="1:4">
      <c r="A8732">
        <v>8730</v>
      </c>
      <c r="B8732">
        <v>23.917808219178081</v>
      </c>
      <c r="C8732" s="91">
        <v>2.6361300299320309E-2</v>
      </c>
      <c r="D8732">
        <v>0.53232316291891701</v>
      </c>
    </row>
    <row r="8733" spans="1:4">
      <c r="A8733">
        <v>8731</v>
      </c>
      <c r="B8733">
        <v>23.920547945205481</v>
      </c>
      <c r="C8733" s="91">
        <v>2.6360716608357541E-2</v>
      </c>
      <c r="D8733">
        <v>0.53229215039118971</v>
      </c>
    </row>
    <row r="8734" spans="1:4">
      <c r="A8734">
        <v>8732</v>
      </c>
      <c r="B8734">
        <v>23.923287671232877</v>
      </c>
      <c r="C8734" s="91">
        <v>2.6360132917394773E-2</v>
      </c>
      <c r="D8734">
        <v>0.53226114137255054</v>
      </c>
    </row>
    <row r="8735" spans="1:4">
      <c r="A8735">
        <v>8733</v>
      </c>
      <c r="B8735">
        <v>23.926027397260274</v>
      </c>
      <c r="C8735" s="91">
        <v>2.6359549226432005E-2</v>
      </c>
      <c r="D8735">
        <v>0.53223013586259682</v>
      </c>
    </row>
    <row r="8736" spans="1:4">
      <c r="A8736">
        <v>8734</v>
      </c>
      <c r="B8736">
        <v>23.92876712328767</v>
      </c>
      <c r="C8736" s="91">
        <v>2.6358965535469236E-2</v>
      </c>
      <c r="D8736">
        <v>0.53219913386092554</v>
      </c>
    </row>
    <row r="8737" spans="1:4">
      <c r="A8737">
        <v>8735</v>
      </c>
      <c r="B8737">
        <v>23.931506849315067</v>
      </c>
      <c r="C8737" s="91">
        <v>2.6358381844506468E-2</v>
      </c>
      <c r="D8737">
        <v>0.53216813536713437</v>
      </c>
    </row>
    <row r="8738" spans="1:4">
      <c r="A8738">
        <v>8736</v>
      </c>
      <c r="B8738">
        <v>23.934246575342467</v>
      </c>
      <c r="C8738" s="91">
        <v>2.63577981535437E-2</v>
      </c>
      <c r="D8738">
        <v>0.53213714038082038</v>
      </c>
    </row>
    <row r="8739" spans="1:4">
      <c r="A8739">
        <v>8737</v>
      </c>
      <c r="B8739">
        <v>23.936986301369863</v>
      </c>
      <c r="C8739" s="91">
        <v>2.6357214462580932E-2</v>
      </c>
      <c r="D8739">
        <v>0.53210614890158137</v>
      </c>
    </row>
    <row r="8740" spans="1:4">
      <c r="A8740">
        <v>8738</v>
      </c>
      <c r="B8740">
        <v>23.93972602739726</v>
      </c>
      <c r="C8740" s="91">
        <v>2.6356630771618164E-2</v>
      </c>
      <c r="D8740">
        <v>0.53207516092901463</v>
      </c>
    </row>
    <row r="8741" spans="1:4">
      <c r="A8741">
        <v>8739</v>
      </c>
      <c r="B8741">
        <v>23.942465753424656</v>
      </c>
      <c r="C8741" s="91">
        <v>2.6356047080655396E-2</v>
      </c>
      <c r="D8741">
        <v>0.53204417646271784</v>
      </c>
    </row>
    <row r="8742" spans="1:4">
      <c r="A8742">
        <v>8740</v>
      </c>
      <c r="B8742">
        <v>23.945205479452056</v>
      </c>
      <c r="C8742" s="91">
        <v>2.6355463389692628E-2</v>
      </c>
      <c r="D8742">
        <v>0.53201319550228854</v>
      </c>
    </row>
    <row r="8743" spans="1:4">
      <c r="A8743">
        <v>8741</v>
      </c>
      <c r="B8743">
        <v>23.947945205479453</v>
      </c>
      <c r="C8743" s="91">
        <v>2.635487969872986E-2</v>
      </c>
      <c r="D8743">
        <v>0.53198221804732437</v>
      </c>
    </row>
    <row r="8744" spans="1:4">
      <c r="A8744">
        <v>8742</v>
      </c>
      <c r="B8744">
        <v>23.950684931506849</v>
      </c>
      <c r="C8744" s="91">
        <v>2.6354296007767092E-2</v>
      </c>
      <c r="D8744">
        <v>0.53195124409742334</v>
      </c>
    </row>
    <row r="8745" spans="1:4">
      <c r="A8745">
        <v>8743</v>
      </c>
      <c r="B8745">
        <v>23.953424657534246</v>
      </c>
      <c r="C8745" s="91">
        <v>2.6353712316804324E-2</v>
      </c>
      <c r="D8745">
        <v>0.53192027365218297</v>
      </c>
    </row>
    <row r="8746" spans="1:4">
      <c r="A8746">
        <v>8744</v>
      </c>
      <c r="B8746">
        <v>23.956164383561642</v>
      </c>
      <c r="C8746" s="91">
        <v>2.6353128625841556E-2</v>
      </c>
      <c r="D8746">
        <v>0.53188930671120127</v>
      </c>
    </row>
    <row r="8747" spans="1:4">
      <c r="A8747">
        <v>8745</v>
      </c>
      <c r="B8747">
        <v>23.958904109589042</v>
      </c>
      <c r="C8747" s="91">
        <v>2.6352544934878788E-2</v>
      </c>
      <c r="D8747">
        <v>0.531858343274076</v>
      </c>
    </row>
    <row r="8748" spans="1:4">
      <c r="A8748">
        <v>8746</v>
      </c>
      <c r="B8748">
        <v>23.961643835616439</v>
      </c>
      <c r="C8748" s="91">
        <v>2.6351961243916019E-2</v>
      </c>
      <c r="D8748">
        <v>0.53182738334040536</v>
      </c>
    </row>
    <row r="8749" spans="1:4">
      <c r="A8749">
        <v>8747</v>
      </c>
      <c r="B8749">
        <v>23.964383561643835</v>
      </c>
      <c r="C8749" s="91">
        <v>2.6351377552953251E-2</v>
      </c>
      <c r="D8749">
        <v>0.53179642690978723</v>
      </c>
    </row>
    <row r="8750" spans="1:4">
      <c r="A8750">
        <v>8748</v>
      </c>
      <c r="B8750">
        <v>23.967123287671232</v>
      </c>
      <c r="C8750" s="91">
        <v>2.6350793861990483E-2</v>
      </c>
      <c r="D8750">
        <v>0.53176547398181961</v>
      </c>
    </row>
    <row r="8751" spans="1:4">
      <c r="A8751">
        <v>8749</v>
      </c>
      <c r="B8751">
        <v>23.969863013698632</v>
      </c>
      <c r="C8751" s="91">
        <v>2.6350210171027715E-2</v>
      </c>
      <c r="D8751">
        <v>0.53173452455610082</v>
      </c>
    </row>
    <row r="8752" spans="1:4">
      <c r="A8752">
        <v>8750</v>
      </c>
      <c r="B8752">
        <v>23.972602739726028</v>
      </c>
      <c r="C8752" s="91">
        <v>2.6349626480064947E-2</v>
      </c>
      <c r="D8752">
        <v>0.53170357863222906</v>
      </c>
    </row>
    <row r="8753" spans="1:4">
      <c r="A8753">
        <v>8751</v>
      </c>
      <c r="B8753">
        <v>23.975342465753425</v>
      </c>
      <c r="C8753" s="91">
        <v>2.6349042789102183E-2</v>
      </c>
      <c r="D8753">
        <v>0.53167263620980232</v>
      </c>
    </row>
    <row r="8754" spans="1:4">
      <c r="A8754">
        <v>8752</v>
      </c>
      <c r="B8754">
        <v>23.978082191780821</v>
      </c>
      <c r="C8754" s="91">
        <v>2.6348459098139414E-2</v>
      </c>
      <c r="D8754">
        <v>0.53164169728841926</v>
      </c>
    </row>
    <row r="8755" spans="1:4">
      <c r="A8755">
        <v>8753</v>
      </c>
      <c r="B8755">
        <v>23.980821917808218</v>
      </c>
      <c r="C8755" s="91">
        <v>2.6347875407176646E-2</v>
      </c>
      <c r="D8755">
        <v>0.53161076186767808</v>
      </c>
    </row>
    <row r="8756" spans="1:4">
      <c r="A8756">
        <v>8754</v>
      </c>
      <c r="B8756">
        <v>23.983561643835618</v>
      </c>
      <c r="C8756" s="91">
        <v>2.6347291716213878E-2</v>
      </c>
      <c r="D8756">
        <v>0.53157982994717712</v>
      </c>
    </row>
    <row r="8757" spans="1:4">
      <c r="A8757">
        <v>8755</v>
      </c>
      <c r="B8757">
        <v>23.986301369863014</v>
      </c>
      <c r="C8757" s="91">
        <v>2.634670802525111E-2</v>
      </c>
      <c r="D8757">
        <v>0.53154890152651513</v>
      </c>
    </row>
    <row r="8758" spans="1:4">
      <c r="A8758">
        <v>8756</v>
      </c>
      <c r="B8758">
        <v>23.989041095890411</v>
      </c>
      <c r="C8758" s="91">
        <v>2.6346124334288342E-2</v>
      </c>
      <c r="D8758">
        <v>0.53151797660529043</v>
      </c>
    </row>
    <row r="8759" spans="1:4">
      <c r="A8759">
        <v>8757</v>
      </c>
      <c r="B8759">
        <v>23.991780821917807</v>
      </c>
      <c r="C8759" s="91">
        <v>2.6345540643325574E-2</v>
      </c>
      <c r="D8759">
        <v>0.53148705518310158</v>
      </c>
    </row>
    <row r="8760" spans="1:4">
      <c r="A8760">
        <v>8758</v>
      </c>
      <c r="B8760">
        <v>23.994520547945207</v>
      </c>
      <c r="C8760" s="91">
        <v>2.6344956952362806E-2</v>
      </c>
      <c r="D8760">
        <v>0.53145613725954732</v>
      </c>
    </row>
    <row r="8761" spans="1:4">
      <c r="A8761">
        <v>8759</v>
      </c>
      <c r="B8761">
        <v>23.997260273972604</v>
      </c>
      <c r="C8761" s="91">
        <v>2.6344373261400038E-2</v>
      </c>
      <c r="D8761">
        <v>0.53142522283422644</v>
      </c>
    </row>
    <row r="8762" spans="1:4">
      <c r="A8762">
        <v>8760</v>
      </c>
      <c r="B8762">
        <v>24</v>
      </c>
      <c r="C8762" s="91">
        <v>2.634378957043727E-2</v>
      </c>
      <c r="D8762">
        <v>0.5313943119067378</v>
      </c>
    </row>
    <row r="8763" spans="1:4">
      <c r="A8763">
        <v>8761</v>
      </c>
      <c r="B8763">
        <v>24.002739726027396</v>
      </c>
      <c r="C8763" s="91">
        <v>2.6343205879474502E-2</v>
      </c>
      <c r="D8763">
        <v>0.53136340447667985</v>
      </c>
    </row>
    <row r="8764" spans="1:4">
      <c r="A8764">
        <v>8762</v>
      </c>
      <c r="B8764">
        <v>24.005479452054793</v>
      </c>
      <c r="C8764" s="91">
        <v>2.6342622188511734E-2</v>
      </c>
      <c r="D8764">
        <v>0.53133250054365178</v>
      </c>
    </row>
    <row r="8765" spans="1:4">
      <c r="A8765">
        <v>8763</v>
      </c>
      <c r="B8765">
        <v>24.008219178082193</v>
      </c>
      <c r="C8765" s="91">
        <v>2.6342038497548965E-2</v>
      </c>
      <c r="D8765">
        <v>0.53130160010725236</v>
      </c>
    </row>
    <row r="8766" spans="1:4">
      <c r="A8766">
        <v>8764</v>
      </c>
      <c r="B8766">
        <v>24.010958904109589</v>
      </c>
      <c r="C8766" s="91">
        <v>2.6341454806586197E-2</v>
      </c>
      <c r="D8766">
        <v>0.53127070316708069</v>
      </c>
    </row>
    <row r="8767" spans="1:4">
      <c r="A8767">
        <v>8765</v>
      </c>
      <c r="B8767">
        <v>24.013698630136986</v>
      </c>
      <c r="C8767" s="91">
        <v>2.6340871115623429E-2</v>
      </c>
      <c r="D8767">
        <v>0.53123980972273588</v>
      </c>
    </row>
    <row r="8768" spans="1:4">
      <c r="A8768">
        <v>8766</v>
      </c>
      <c r="B8768">
        <v>24.016438356164382</v>
      </c>
      <c r="C8768" s="91">
        <v>2.6340287424660661E-2</v>
      </c>
      <c r="D8768">
        <v>0.53120891977381679</v>
      </c>
    </row>
    <row r="8769" spans="1:4">
      <c r="A8769">
        <v>8767</v>
      </c>
      <c r="B8769">
        <v>24.019178082191782</v>
      </c>
      <c r="C8769" s="91">
        <v>2.6339703733697893E-2</v>
      </c>
      <c r="D8769">
        <v>0.53117803331992275</v>
      </c>
    </row>
    <row r="8770" spans="1:4">
      <c r="A8770">
        <v>8768</v>
      </c>
      <c r="B8770">
        <v>24.021917808219179</v>
      </c>
      <c r="C8770" s="91">
        <v>2.6339120042735125E-2</v>
      </c>
      <c r="D8770">
        <v>0.53114715036065319</v>
      </c>
    </row>
    <row r="8771" spans="1:4">
      <c r="A8771">
        <v>8769</v>
      </c>
      <c r="B8771">
        <v>24.024657534246575</v>
      </c>
      <c r="C8771" s="91">
        <v>2.6338536351772357E-2</v>
      </c>
      <c r="D8771">
        <v>0.53111627089560709</v>
      </c>
    </row>
    <row r="8772" spans="1:4">
      <c r="A8772">
        <v>8770</v>
      </c>
      <c r="B8772">
        <v>24.027397260273972</v>
      </c>
      <c r="C8772" s="91">
        <v>2.6337952660809589E-2</v>
      </c>
      <c r="D8772">
        <v>0.53108539492438389</v>
      </c>
    </row>
    <row r="8773" spans="1:4">
      <c r="A8773">
        <v>8771</v>
      </c>
      <c r="B8773">
        <v>24.030136986301368</v>
      </c>
      <c r="C8773" s="91">
        <v>2.6337368969846821E-2</v>
      </c>
      <c r="D8773">
        <v>0.53105452244658291</v>
      </c>
    </row>
    <row r="8774" spans="1:4">
      <c r="A8774">
        <v>8772</v>
      </c>
      <c r="B8774">
        <v>24.032876712328768</v>
      </c>
      <c r="C8774" s="91">
        <v>2.6336785278884053E-2</v>
      </c>
      <c r="D8774">
        <v>0.53102365346180369</v>
      </c>
    </row>
    <row r="8775" spans="1:4">
      <c r="A8775">
        <v>8773</v>
      </c>
      <c r="B8775">
        <v>24.035616438356165</v>
      </c>
      <c r="C8775" s="91">
        <v>2.6336201587921285E-2</v>
      </c>
      <c r="D8775">
        <v>0.53099278796964566</v>
      </c>
    </row>
    <row r="8776" spans="1:4">
      <c r="A8776">
        <v>8774</v>
      </c>
      <c r="B8776">
        <v>24.038356164383561</v>
      </c>
      <c r="C8776" s="91">
        <v>2.633561789695852E-2</v>
      </c>
      <c r="D8776">
        <v>0.53096192596970848</v>
      </c>
    </row>
    <row r="8777" spans="1:4">
      <c r="A8777">
        <v>8775</v>
      </c>
      <c r="B8777">
        <v>24.041095890410958</v>
      </c>
      <c r="C8777" s="91">
        <v>2.6335034205995752E-2</v>
      </c>
      <c r="D8777">
        <v>0.53093106746159169</v>
      </c>
    </row>
    <row r="8778" spans="1:4">
      <c r="A8778">
        <v>8776</v>
      </c>
      <c r="B8778">
        <v>24.043835616438358</v>
      </c>
      <c r="C8778" s="91">
        <v>2.6334450515032984E-2</v>
      </c>
      <c r="D8778">
        <v>0.53090021244489505</v>
      </c>
    </row>
    <row r="8779" spans="1:4">
      <c r="A8779">
        <v>8777</v>
      </c>
      <c r="B8779">
        <v>24.046575342465754</v>
      </c>
      <c r="C8779" s="91">
        <v>2.6333866824070216E-2</v>
      </c>
      <c r="D8779">
        <v>0.53086936091921832</v>
      </c>
    </row>
    <row r="8780" spans="1:4">
      <c r="A8780">
        <v>8778</v>
      </c>
      <c r="B8780">
        <v>24.049315068493151</v>
      </c>
      <c r="C8780" s="91">
        <v>2.6333283133107448E-2</v>
      </c>
      <c r="D8780">
        <v>0.53083851288416106</v>
      </c>
    </row>
    <row r="8781" spans="1:4">
      <c r="A8781">
        <v>8779</v>
      </c>
      <c r="B8781">
        <v>24.052054794520547</v>
      </c>
      <c r="C8781" s="91">
        <v>2.633269944214468E-2</v>
      </c>
      <c r="D8781">
        <v>0.53080766833932347</v>
      </c>
    </row>
    <row r="8782" spans="1:4">
      <c r="A8782">
        <v>8780</v>
      </c>
      <c r="B8782">
        <v>24.054794520547944</v>
      </c>
      <c r="C8782" s="91">
        <v>2.6332115751181912E-2</v>
      </c>
      <c r="D8782">
        <v>0.5307768272843052</v>
      </c>
    </row>
    <row r="8783" spans="1:4">
      <c r="A8783">
        <v>8781</v>
      </c>
      <c r="B8783">
        <v>24.057534246575344</v>
      </c>
      <c r="C8783" s="91">
        <v>2.6331532060219143E-2</v>
      </c>
      <c r="D8783">
        <v>0.53074598971870612</v>
      </c>
    </row>
    <row r="8784" spans="1:4">
      <c r="A8784">
        <v>8782</v>
      </c>
      <c r="B8784">
        <v>24.06027397260274</v>
      </c>
      <c r="C8784" s="91">
        <v>2.6330948369256375E-2</v>
      </c>
      <c r="D8784">
        <v>0.53071515564212657</v>
      </c>
    </row>
    <row r="8785" spans="1:4">
      <c r="A8785">
        <v>8783</v>
      </c>
      <c r="B8785">
        <v>24.063013698630137</v>
      </c>
      <c r="C8785" s="91">
        <v>2.6330364678293607E-2</v>
      </c>
      <c r="D8785">
        <v>0.53068432505416641</v>
      </c>
    </row>
    <row r="8786" spans="1:4">
      <c r="A8786">
        <v>8784</v>
      </c>
      <c r="B8786">
        <v>24.065753424657533</v>
      </c>
      <c r="C8786" s="91">
        <v>2.6329780987330839E-2</v>
      </c>
      <c r="D8786">
        <v>0.53065349795442585</v>
      </c>
    </row>
    <row r="8787" spans="1:4">
      <c r="A8787">
        <v>8785</v>
      </c>
      <c r="B8787">
        <v>24.068493150684933</v>
      </c>
      <c r="C8787" s="91">
        <v>2.6329197296368071E-2</v>
      </c>
      <c r="D8787">
        <v>0.53062267434250499</v>
      </c>
    </row>
    <row r="8788" spans="1:4">
      <c r="A8788">
        <v>8786</v>
      </c>
      <c r="B8788">
        <v>24.07123287671233</v>
      </c>
      <c r="C8788" s="91">
        <v>2.6328613605405303E-2</v>
      </c>
      <c r="D8788">
        <v>0.53059185421800414</v>
      </c>
    </row>
    <row r="8789" spans="1:4">
      <c r="A8789">
        <v>8787</v>
      </c>
      <c r="B8789">
        <v>24.073972602739726</v>
      </c>
      <c r="C8789" s="91">
        <v>2.6328029914442535E-2</v>
      </c>
      <c r="D8789">
        <v>0.53056103758052364</v>
      </c>
    </row>
    <row r="8790" spans="1:4">
      <c r="A8790">
        <v>8788</v>
      </c>
      <c r="B8790">
        <v>24.076712328767123</v>
      </c>
      <c r="C8790" s="91">
        <v>2.6327446223479767E-2</v>
      </c>
      <c r="D8790">
        <v>0.53053022442966391</v>
      </c>
    </row>
    <row r="8791" spans="1:4">
      <c r="A8791">
        <v>8789</v>
      </c>
      <c r="B8791">
        <v>24.079452054794519</v>
      </c>
      <c r="C8791" s="91">
        <v>2.6326862532516999E-2</v>
      </c>
      <c r="D8791">
        <v>0.53049941476502505</v>
      </c>
    </row>
    <row r="8792" spans="1:4">
      <c r="A8792">
        <v>8790</v>
      </c>
      <c r="B8792">
        <v>24.082191780821919</v>
      </c>
      <c r="C8792" s="91">
        <v>2.6326278841554231E-2</v>
      </c>
      <c r="D8792">
        <v>0.53046860858620781</v>
      </c>
    </row>
    <row r="8793" spans="1:4">
      <c r="A8793">
        <v>8791</v>
      </c>
      <c r="B8793">
        <v>24.084931506849315</v>
      </c>
      <c r="C8793" s="91">
        <v>2.6325695150591463E-2</v>
      </c>
      <c r="D8793">
        <v>0.53043780589281275</v>
      </c>
    </row>
    <row r="8794" spans="1:4">
      <c r="A8794">
        <v>8792</v>
      </c>
      <c r="B8794">
        <v>24.087671232876712</v>
      </c>
      <c r="C8794" s="91">
        <v>2.6325111459628694E-2</v>
      </c>
      <c r="D8794">
        <v>0.53040700668444019</v>
      </c>
    </row>
    <row r="8795" spans="1:4">
      <c r="A8795">
        <v>8793</v>
      </c>
      <c r="B8795">
        <v>24.090410958904108</v>
      </c>
      <c r="C8795" s="91">
        <v>2.6324527768665926E-2</v>
      </c>
      <c r="D8795">
        <v>0.53037621096069099</v>
      </c>
    </row>
    <row r="8796" spans="1:4">
      <c r="A8796">
        <v>8794</v>
      </c>
      <c r="B8796">
        <v>24.093150684931508</v>
      </c>
      <c r="C8796" s="91">
        <v>2.6323944077703158E-2</v>
      </c>
      <c r="D8796">
        <v>0.53034541872116581</v>
      </c>
    </row>
    <row r="8797" spans="1:4">
      <c r="A8797">
        <v>8795</v>
      </c>
      <c r="B8797">
        <v>24.095890410958905</v>
      </c>
      <c r="C8797" s="91">
        <v>2.6323360386740394E-2</v>
      </c>
      <c r="D8797">
        <v>0.53031462996546541</v>
      </c>
    </row>
    <row r="8798" spans="1:4">
      <c r="A8798">
        <v>8796</v>
      </c>
      <c r="B8798">
        <v>24.098630136986301</v>
      </c>
      <c r="C8798" s="91">
        <v>2.6322776695777626E-2</v>
      </c>
      <c r="D8798">
        <v>0.53028384469319056</v>
      </c>
    </row>
    <row r="8799" spans="1:4">
      <c r="A8799">
        <v>8797</v>
      </c>
      <c r="B8799">
        <v>24.101369863013698</v>
      </c>
      <c r="C8799" s="91">
        <v>2.6322193004814858E-2</v>
      </c>
      <c r="D8799">
        <v>0.53025306290394214</v>
      </c>
    </row>
    <row r="8800" spans="1:4">
      <c r="A8800">
        <v>8798</v>
      </c>
      <c r="B8800">
        <v>24.104109589041094</v>
      </c>
      <c r="C8800" s="91">
        <v>2.6321609313852089E-2</v>
      </c>
      <c r="D8800">
        <v>0.53022228459732113</v>
      </c>
    </row>
    <row r="8801" spans="1:4">
      <c r="A8801">
        <v>8799</v>
      </c>
      <c r="B8801">
        <v>24.106849315068494</v>
      </c>
      <c r="C8801" s="91">
        <v>2.6321025622889321E-2</v>
      </c>
      <c r="D8801">
        <v>0.53019150977292839</v>
      </c>
    </row>
    <row r="8802" spans="1:4">
      <c r="A8802">
        <v>8800</v>
      </c>
      <c r="B8802">
        <v>24.109589041095891</v>
      </c>
      <c r="C8802" s="91">
        <v>2.6320441931926553E-2</v>
      </c>
      <c r="D8802">
        <v>0.53016073843036504</v>
      </c>
    </row>
    <row r="8803" spans="1:4">
      <c r="A8803">
        <v>8801</v>
      </c>
      <c r="B8803">
        <v>24.112328767123287</v>
      </c>
      <c r="C8803" s="91">
        <v>2.6319858240963785E-2</v>
      </c>
      <c r="D8803">
        <v>0.53012997056923228</v>
      </c>
    </row>
    <row r="8804" spans="1:4">
      <c r="A8804">
        <v>8802</v>
      </c>
      <c r="B8804">
        <v>24.115068493150684</v>
      </c>
      <c r="C8804" s="91">
        <v>2.6319274550001017E-2</v>
      </c>
      <c r="D8804">
        <v>0.53009920618913109</v>
      </c>
    </row>
    <row r="8805" spans="1:4">
      <c r="A8805">
        <v>8803</v>
      </c>
      <c r="B8805">
        <v>24.117808219178084</v>
      </c>
      <c r="C8805" s="91">
        <v>2.6318690859038249E-2</v>
      </c>
      <c r="D8805">
        <v>0.53006844528966257</v>
      </c>
    </row>
    <row r="8806" spans="1:4">
      <c r="A8806">
        <v>8804</v>
      </c>
      <c r="B8806">
        <v>24.12054794520548</v>
      </c>
      <c r="C8806" s="91">
        <v>2.6318107168075481E-2</v>
      </c>
      <c r="D8806">
        <v>0.53003768787042826</v>
      </c>
    </row>
    <row r="8807" spans="1:4">
      <c r="A8807">
        <v>8805</v>
      </c>
      <c r="B8807">
        <v>24.123287671232877</v>
      </c>
      <c r="C8807" s="91">
        <v>2.6317523477112713E-2</v>
      </c>
      <c r="D8807">
        <v>0.53000693393102949</v>
      </c>
    </row>
    <row r="8808" spans="1:4">
      <c r="A8808">
        <v>8806</v>
      </c>
      <c r="B8808">
        <v>24.126027397260273</v>
      </c>
      <c r="C8808" s="91">
        <v>2.6316939786149945E-2</v>
      </c>
      <c r="D8808">
        <v>0.52997618347106745</v>
      </c>
    </row>
    <row r="8809" spans="1:4">
      <c r="A8809">
        <v>8807</v>
      </c>
      <c r="B8809">
        <v>24.12876712328767</v>
      </c>
      <c r="C8809" s="91">
        <v>2.6316356095187177E-2</v>
      </c>
      <c r="D8809">
        <v>0.52994543649014358</v>
      </c>
    </row>
    <row r="8810" spans="1:4">
      <c r="A8810">
        <v>8808</v>
      </c>
      <c r="B8810">
        <v>24.13150684931507</v>
      </c>
      <c r="C8810" s="91">
        <v>2.6315772404224409E-2</v>
      </c>
      <c r="D8810">
        <v>0.52991469298785943</v>
      </c>
    </row>
    <row r="8811" spans="1:4">
      <c r="A8811">
        <v>8809</v>
      </c>
      <c r="B8811">
        <v>24.134246575342466</v>
      </c>
      <c r="C8811" s="91">
        <v>2.631518871326164E-2</v>
      </c>
      <c r="D8811">
        <v>0.52988395296381652</v>
      </c>
    </row>
    <row r="8812" spans="1:4">
      <c r="A8812">
        <v>8810</v>
      </c>
      <c r="B8812">
        <v>24.136986301369863</v>
      </c>
      <c r="C8812" s="91">
        <v>2.6314605022298872E-2</v>
      </c>
      <c r="D8812">
        <v>0.52985321641761662</v>
      </c>
    </row>
    <row r="8813" spans="1:4">
      <c r="A8813">
        <v>8811</v>
      </c>
      <c r="B8813">
        <v>24.139726027397259</v>
      </c>
      <c r="C8813" s="91">
        <v>2.6314021331336104E-2</v>
      </c>
      <c r="D8813">
        <v>0.52982248334886117</v>
      </c>
    </row>
    <row r="8814" spans="1:4">
      <c r="A8814">
        <v>8812</v>
      </c>
      <c r="B8814">
        <v>24.142465753424659</v>
      </c>
      <c r="C8814" s="91">
        <v>2.6313437640373336E-2</v>
      </c>
      <c r="D8814">
        <v>0.52979175375715193</v>
      </c>
    </row>
    <row r="8815" spans="1:4">
      <c r="A8815">
        <v>8813</v>
      </c>
      <c r="B8815">
        <v>24.145205479452056</v>
      </c>
      <c r="C8815" s="91">
        <v>2.6312853949410568E-2</v>
      </c>
      <c r="D8815">
        <v>0.52976102764209065</v>
      </c>
    </row>
    <row r="8816" spans="1:4">
      <c r="A8816">
        <v>8814</v>
      </c>
      <c r="B8816">
        <v>24.147945205479452</v>
      </c>
      <c r="C8816" s="91">
        <v>2.63122702584478E-2</v>
      </c>
      <c r="D8816">
        <v>0.52973030500327933</v>
      </c>
    </row>
    <row r="8817" spans="1:4">
      <c r="A8817">
        <v>8815</v>
      </c>
      <c r="B8817">
        <v>24.150684931506849</v>
      </c>
      <c r="C8817" s="91">
        <v>2.6311686567485032E-2</v>
      </c>
      <c r="D8817">
        <v>0.52969958584031973</v>
      </c>
    </row>
    <row r="8818" spans="1:4">
      <c r="A8818">
        <v>8816</v>
      </c>
      <c r="B8818">
        <v>24.153424657534245</v>
      </c>
      <c r="C8818" s="91">
        <v>2.6311102876522264E-2</v>
      </c>
      <c r="D8818">
        <v>0.52966887015281383</v>
      </c>
    </row>
    <row r="8819" spans="1:4">
      <c r="A8819">
        <v>8817</v>
      </c>
      <c r="B8819">
        <v>24.156164383561645</v>
      </c>
      <c r="C8819" s="91">
        <v>2.6310519185559499E-2</v>
      </c>
      <c r="D8819">
        <v>0.5296381579403634</v>
      </c>
    </row>
    <row r="8820" spans="1:4">
      <c r="A8820">
        <v>8818</v>
      </c>
      <c r="B8820">
        <v>24.158904109589042</v>
      </c>
      <c r="C8820" s="91">
        <v>2.6309935494596731E-2</v>
      </c>
      <c r="D8820">
        <v>0.52960744920257097</v>
      </c>
    </row>
    <row r="8821" spans="1:4">
      <c r="A8821">
        <v>8819</v>
      </c>
      <c r="B8821">
        <v>24.161643835616438</v>
      </c>
      <c r="C8821" s="91">
        <v>2.6309351803633963E-2</v>
      </c>
      <c r="D8821">
        <v>0.5295767439390382</v>
      </c>
    </row>
    <row r="8822" spans="1:4">
      <c r="A8822">
        <v>8820</v>
      </c>
      <c r="B8822">
        <v>24.164383561643834</v>
      </c>
      <c r="C8822" s="91">
        <v>2.6308768112671195E-2</v>
      </c>
      <c r="D8822">
        <v>0.52954604214936751</v>
      </c>
    </row>
    <row r="8823" spans="1:4">
      <c r="A8823">
        <v>8821</v>
      </c>
      <c r="B8823">
        <v>24.167123287671235</v>
      </c>
      <c r="C8823" s="91">
        <v>2.6308184421708427E-2</v>
      </c>
      <c r="D8823">
        <v>0.52951534383316101</v>
      </c>
    </row>
    <row r="8824" spans="1:4">
      <c r="A8824">
        <v>8822</v>
      </c>
      <c r="B8824">
        <v>24.169863013698631</v>
      </c>
      <c r="C8824" s="91">
        <v>2.6307600730745659E-2</v>
      </c>
      <c r="D8824">
        <v>0.52948464899002112</v>
      </c>
    </row>
    <row r="8825" spans="1:4">
      <c r="A8825">
        <v>8823</v>
      </c>
      <c r="B8825">
        <v>24.172602739726027</v>
      </c>
      <c r="C8825" s="91">
        <v>2.6307017039782891E-2</v>
      </c>
      <c r="D8825">
        <v>0.52945395761954994</v>
      </c>
    </row>
    <row r="8826" spans="1:4">
      <c r="A8826">
        <v>8824</v>
      </c>
      <c r="B8826">
        <v>24.175342465753424</v>
      </c>
      <c r="C8826" s="91">
        <v>2.6306433348820123E-2</v>
      </c>
      <c r="D8826">
        <v>0.52942326972135012</v>
      </c>
    </row>
    <row r="8827" spans="1:4">
      <c r="A8827">
        <v>8825</v>
      </c>
      <c r="B8827">
        <v>24.17808219178082</v>
      </c>
      <c r="C8827" s="91">
        <v>2.6305849657857355E-2</v>
      </c>
      <c r="D8827">
        <v>0.52939258529502387</v>
      </c>
    </row>
    <row r="8828" spans="1:4">
      <c r="A8828">
        <v>8826</v>
      </c>
      <c r="B8828">
        <v>24.18082191780822</v>
      </c>
      <c r="C8828" s="91">
        <v>2.6305265966894587E-2</v>
      </c>
      <c r="D8828">
        <v>0.52936190434017383</v>
      </c>
    </row>
    <row r="8829" spans="1:4">
      <c r="A8829">
        <v>8827</v>
      </c>
      <c r="B8829">
        <v>24.183561643835617</v>
      </c>
      <c r="C8829" s="91">
        <v>2.6304682275931818E-2</v>
      </c>
      <c r="D8829">
        <v>0.52933122685640255</v>
      </c>
    </row>
    <row r="8830" spans="1:4">
      <c r="A8830">
        <v>8828</v>
      </c>
      <c r="B8830">
        <v>24.186301369863013</v>
      </c>
      <c r="C8830" s="91">
        <v>2.630409858496905E-2</v>
      </c>
      <c r="D8830">
        <v>0.52930055284331268</v>
      </c>
    </row>
    <row r="8831" spans="1:4">
      <c r="A8831">
        <v>8829</v>
      </c>
      <c r="B8831">
        <v>24.18904109589041</v>
      </c>
      <c r="C8831" s="91">
        <v>2.6303514894006282E-2</v>
      </c>
      <c r="D8831">
        <v>0.52926988230050687</v>
      </c>
    </row>
    <row r="8832" spans="1:4">
      <c r="A8832">
        <v>8830</v>
      </c>
      <c r="B8832">
        <v>24.19178082191781</v>
      </c>
      <c r="C8832" s="91">
        <v>2.6302931203043514E-2</v>
      </c>
      <c r="D8832">
        <v>0.52923921522758777</v>
      </c>
    </row>
    <row r="8833" spans="1:4">
      <c r="A8833">
        <v>8831</v>
      </c>
      <c r="B8833">
        <v>24.194520547945206</v>
      </c>
      <c r="C8833" s="91">
        <v>2.6302347512080746E-2</v>
      </c>
      <c r="D8833">
        <v>0.52920855162415825</v>
      </c>
    </row>
    <row r="8834" spans="1:4">
      <c r="A8834">
        <v>8832</v>
      </c>
      <c r="B8834">
        <v>24.197260273972603</v>
      </c>
      <c r="C8834" s="91">
        <v>2.6301763821117978E-2</v>
      </c>
      <c r="D8834">
        <v>0.52917789148982119</v>
      </c>
    </row>
    <row r="8835" spans="1:4">
      <c r="A8835">
        <v>8833</v>
      </c>
      <c r="B8835">
        <v>24.2</v>
      </c>
      <c r="C8835" s="91">
        <v>2.630118013015521E-2</v>
      </c>
      <c r="D8835">
        <v>0.52914723482417936</v>
      </c>
    </row>
    <row r="8836" spans="1:4">
      <c r="A8836">
        <v>8834</v>
      </c>
      <c r="B8836">
        <v>24.202739726027396</v>
      </c>
      <c r="C8836" s="91">
        <v>2.6300596439192442E-2</v>
      </c>
      <c r="D8836">
        <v>0.52911658162683595</v>
      </c>
    </row>
    <row r="8837" spans="1:4">
      <c r="A8837">
        <v>8835</v>
      </c>
      <c r="B8837">
        <v>24.205479452054796</v>
      </c>
      <c r="C8837" s="91">
        <v>2.6300012748229674E-2</v>
      </c>
      <c r="D8837">
        <v>0.52908593189739372</v>
      </c>
    </row>
    <row r="8838" spans="1:4">
      <c r="A8838">
        <v>8836</v>
      </c>
      <c r="B8838">
        <v>24.208219178082192</v>
      </c>
      <c r="C8838" s="91">
        <v>2.6299429057266906E-2</v>
      </c>
      <c r="D8838">
        <v>0.52905528563545579</v>
      </c>
    </row>
    <row r="8839" spans="1:4">
      <c r="A8839">
        <v>8837</v>
      </c>
      <c r="B8839">
        <v>24.210958904109589</v>
      </c>
      <c r="C8839" s="91">
        <v>2.6298845366304138E-2</v>
      </c>
      <c r="D8839">
        <v>0.52902464284062545</v>
      </c>
    </row>
    <row r="8840" spans="1:4">
      <c r="A8840">
        <v>8838</v>
      </c>
      <c r="B8840">
        <v>24.213698630136985</v>
      </c>
      <c r="C8840" s="91">
        <v>2.6298261675341369E-2</v>
      </c>
      <c r="D8840">
        <v>0.52899400351250569</v>
      </c>
    </row>
    <row r="8841" spans="1:4">
      <c r="A8841">
        <v>8839</v>
      </c>
      <c r="B8841">
        <v>24.216438356164385</v>
      </c>
      <c r="C8841" s="91">
        <v>2.6297677984378605E-2</v>
      </c>
      <c r="D8841">
        <v>0.52896336765069973</v>
      </c>
    </row>
    <row r="8842" spans="1:4">
      <c r="A8842">
        <v>8840</v>
      </c>
      <c r="B8842">
        <v>24.219178082191782</v>
      </c>
      <c r="C8842" s="91">
        <v>2.6297094293415837E-2</v>
      </c>
      <c r="D8842">
        <v>0.52893273525481099</v>
      </c>
    </row>
    <row r="8843" spans="1:4">
      <c r="A8843">
        <v>8841</v>
      </c>
      <c r="B8843">
        <v>24.221917808219178</v>
      </c>
      <c r="C8843" s="91">
        <v>2.6296510602453069E-2</v>
      </c>
      <c r="D8843">
        <v>0.5289021063244429</v>
      </c>
    </row>
    <row r="8844" spans="1:4">
      <c r="A8844">
        <v>8842</v>
      </c>
      <c r="B8844">
        <v>24.224657534246575</v>
      </c>
      <c r="C8844" s="91">
        <v>2.6295926911490301E-2</v>
      </c>
      <c r="D8844">
        <v>0.52887148085919866</v>
      </c>
    </row>
    <row r="8845" spans="1:4">
      <c r="A8845">
        <v>8843</v>
      </c>
      <c r="B8845">
        <v>24.227397260273971</v>
      </c>
      <c r="C8845" s="91">
        <v>2.6295343220527533E-2</v>
      </c>
      <c r="D8845">
        <v>0.52884085885868193</v>
      </c>
    </row>
    <row r="8846" spans="1:4">
      <c r="A8846">
        <v>8844</v>
      </c>
      <c r="B8846">
        <v>24.230136986301371</v>
      </c>
      <c r="C8846" s="91">
        <v>2.6294759529564764E-2</v>
      </c>
      <c r="D8846">
        <v>0.52881024032249602</v>
      </c>
    </row>
    <row r="8847" spans="1:4">
      <c r="A8847">
        <v>8845</v>
      </c>
      <c r="B8847">
        <v>24.232876712328768</v>
      </c>
      <c r="C8847" s="91">
        <v>2.6294175838601996E-2</v>
      </c>
      <c r="D8847">
        <v>0.52877962525024469</v>
      </c>
    </row>
    <row r="8848" spans="1:4">
      <c r="A8848">
        <v>8846</v>
      </c>
      <c r="B8848">
        <v>24.235616438356164</v>
      </c>
      <c r="C8848" s="91">
        <v>2.6293592147639228E-2</v>
      </c>
      <c r="D8848">
        <v>0.52874901364153137</v>
      </c>
    </row>
    <row r="8849" spans="1:4">
      <c r="A8849">
        <v>8847</v>
      </c>
      <c r="B8849">
        <v>24.238356164383561</v>
      </c>
      <c r="C8849" s="91">
        <v>2.629300845667646E-2</v>
      </c>
      <c r="D8849">
        <v>0.52871840549595994</v>
      </c>
    </row>
    <row r="8850" spans="1:4">
      <c r="A8850">
        <v>8848</v>
      </c>
      <c r="B8850">
        <v>24.241095890410961</v>
      </c>
      <c r="C8850" s="91">
        <v>2.6292424765713692E-2</v>
      </c>
      <c r="D8850">
        <v>0.52868780081313405</v>
      </c>
    </row>
    <row r="8851" spans="1:4">
      <c r="A8851">
        <v>8849</v>
      </c>
      <c r="B8851">
        <v>24.243835616438357</v>
      </c>
      <c r="C8851" s="91">
        <v>2.6291841074750924E-2</v>
      </c>
      <c r="D8851">
        <v>0.52865719959265756</v>
      </c>
    </row>
    <row r="8852" spans="1:4">
      <c r="A8852">
        <v>8850</v>
      </c>
      <c r="B8852">
        <v>24.246575342465754</v>
      </c>
      <c r="C8852" s="91">
        <v>2.6291257383788156E-2</v>
      </c>
      <c r="D8852">
        <v>0.52862660183413424</v>
      </c>
    </row>
    <row r="8853" spans="1:4">
      <c r="A8853">
        <v>8851</v>
      </c>
      <c r="B8853">
        <v>24.24931506849315</v>
      </c>
      <c r="C8853" s="91">
        <v>2.6290673692825388E-2</v>
      </c>
      <c r="D8853">
        <v>0.52859600753716807</v>
      </c>
    </row>
    <row r="8854" spans="1:4">
      <c r="A8854">
        <v>8852</v>
      </c>
      <c r="B8854">
        <v>24.252054794520546</v>
      </c>
      <c r="C8854" s="91">
        <v>2.629009000186262E-2</v>
      </c>
      <c r="D8854">
        <v>0.52856541670136292</v>
      </c>
    </row>
    <row r="8855" spans="1:4">
      <c r="A8855">
        <v>8853</v>
      </c>
      <c r="B8855">
        <v>24.254794520547946</v>
      </c>
      <c r="C8855" s="91">
        <v>2.6289506310899852E-2</v>
      </c>
      <c r="D8855">
        <v>0.5285348293263229</v>
      </c>
    </row>
    <row r="8856" spans="1:4">
      <c r="A8856">
        <v>8854</v>
      </c>
      <c r="B8856">
        <v>24.257534246575343</v>
      </c>
      <c r="C8856" s="91">
        <v>2.6288922619937084E-2</v>
      </c>
      <c r="D8856">
        <v>0.5285042454116522</v>
      </c>
    </row>
    <row r="8857" spans="1:4">
      <c r="A8857">
        <v>8855</v>
      </c>
      <c r="B8857">
        <v>24.260273972602739</v>
      </c>
      <c r="C8857" s="91">
        <v>2.6288338928974316E-2</v>
      </c>
      <c r="D8857">
        <v>0.5284736649569548</v>
      </c>
    </row>
    <row r="8858" spans="1:4">
      <c r="A8858">
        <v>8856</v>
      </c>
      <c r="B8858">
        <v>24.263013698630136</v>
      </c>
      <c r="C8858" s="91">
        <v>2.6287755238011547E-2</v>
      </c>
      <c r="D8858">
        <v>0.52844308796183481</v>
      </c>
    </row>
    <row r="8859" spans="1:4">
      <c r="A8859">
        <v>8857</v>
      </c>
      <c r="B8859">
        <v>24.265753424657536</v>
      </c>
      <c r="C8859" s="91">
        <v>2.6287171547048779E-2</v>
      </c>
      <c r="D8859">
        <v>0.52841251442589665</v>
      </c>
    </row>
    <row r="8860" spans="1:4">
      <c r="A8860">
        <v>8858</v>
      </c>
      <c r="B8860">
        <v>24.268493150684932</v>
      </c>
      <c r="C8860" s="91">
        <v>2.6286587856086011E-2</v>
      </c>
      <c r="D8860">
        <v>0.52838194434874464</v>
      </c>
    </row>
    <row r="8861" spans="1:4">
      <c r="A8861">
        <v>8859</v>
      </c>
      <c r="B8861">
        <v>24.271232876712329</v>
      </c>
      <c r="C8861" s="91">
        <v>2.6286004165123243E-2</v>
      </c>
      <c r="D8861">
        <v>0.52835137772998297</v>
      </c>
    </row>
    <row r="8862" spans="1:4">
      <c r="A8862">
        <v>8860</v>
      </c>
      <c r="B8862">
        <v>24.273972602739725</v>
      </c>
      <c r="C8862" s="91">
        <v>2.6285420474160475E-2</v>
      </c>
      <c r="D8862">
        <v>0.5283208145692162</v>
      </c>
    </row>
    <row r="8863" spans="1:4">
      <c r="A8863">
        <v>8861</v>
      </c>
      <c r="B8863">
        <v>24.276712328767122</v>
      </c>
      <c r="C8863" s="91">
        <v>2.628483678319771E-2</v>
      </c>
      <c r="D8863">
        <v>0.52829025486604875</v>
      </c>
    </row>
    <row r="8864" spans="1:4">
      <c r="A8864">
        <v>8862</v>
      </c>
      <c r="B8864">
        <v>24.279452054794522</v>
      </c>
      <c r="C8864" s="91">
        <v>2.6284253092234942E-2</v>
      </c>
      <c r="D8864">
        <v>0.52825969862008515</v>
      </c>
    </row>
    <row r="8865" spans="1:4">
      <c r="A8865">
        <v>8863</v>
      </c>
      <c r="B8865">
        <v>24.282191780821918</v>
      </c>
      <c r="C8865" s="91">
        <v>2.6283669401272174E-2</v>
      </c>
      <c r="D8865">
        <v>0.52822914583093006</v>
      </c>
    </row>
    <row r="8866" spans="1:4">
      <c r="A8866">
        <v>8864</v>
      </c>
      <c r="B8866">
        <v>24.284931506849315</v>
      </c>
      <c r="C8866" s="91">
        <v>2.6283085710309406E-2</v>
      </c>
      <c r="D8866">
        <v>0.5281985964981879</v>
      </c>
    </row>
    <row r="8867" spans="1:4">
      <c r="A8867">
        <v>8865</v>
      </c>
      <c r="B8867">
        <v>24.287671232876711</v>
      </c>
      <c r="C8867" s="91">
        <v>2.6282502019346638E-2</v>
      </c>
      <c r="D8867">
        <v>0.52816805062146377</v>
      </c>
    </row>
    <row r="8868" spans="1:4">
      <c r="A8868">
        <v>8866</v>
      </c>
      <c r="B8868">
        <v>24.290410958904111</v>
      </c>
      <c r="C8868" s="91">
        <v>2.628191832838387E-2</v>
      </c>
      <c r="D8868">
        <v>0.52813750820036198</v>
      </c>
    </row>
    <row r="8869" spans="1:4">
      <c r="A8869">
        <v>8867</v>
      </c>
      <c r="B8869">
        <v>24.293150684931508</v>
      </c>
      <c r="C8869" s="91">
        <v>2.6281334637421102E-2</v>
      </c>
      <c r="D8869">
        <v>0.52810696923448752</v>
      </c>
    </row>
    <row r="8870" spans="1:4">
      <c r="A8870">
        <v>8868</v>
      </c>
      <c r="B8870">
        <v>24.295890410958904</v>
      </c>
      <c r="C8870" s="91">
        <v>2.6280750946458334E-2</v>
      </c>
      <c r="D8870">
        <v>0.52807643372344537</v>
      </c>
    </row>
    <row r="8871" spans="1:4">
      <c r="A8871">
        <v>8869</v>
      </c>
      <c r="B8871">
        <v>24.298630136986301</v>
      </c>
      <c r="C8871" s="91">
        <v>2.6280167255495566E-2</v>
      </c>
      <c r="D8871">
        <v>0.52804590166684029</v>
      </c>
    </row>
    <row r="8872" spans="1:4">
      <c r="A8872">
        <v>8870</v>
      </c>
      <c r="B8872">
        <v>24.301369863013697</v>
      </c>
      <c r="C8872" s="91">
        <v>2.6279583564532798E-2</v>
      </c>
      <c r="D8872">
        <v>0.52801537306427737</v>
      </c>
    </row>
    <row r="8873" spans="1:4">
      <c r="A8873">
        <v>8871</v>
      </c>
      <c r="B8873">
        <v>24.304109589041097</v>
      </c>
      <c r="C8873" s="91">
        <v>2.627899987357003E-2</v>
      </c>
      <c r="D8873">
        <v>0.5279848479153616</v>
      </c>
    </row>
    <row r="8874" spans="1:4">
      <c r="A8874">
        <v>8872</v>
      </c>
      <c r="B8874">
        <v>24.306849315068494</v>
      </c>
      <c r="C8874" s="91">
        <v>2.6278416182607262E-2</v>
      </c>
      <c r="D8874">
        <v>0.52795432621969796</v>
      </c>
    </row>
    <row r="8875" spans="1:4">
      <c r="A8875">
        <v>8873</v>
      </c>
      <c r="B8875">
        <v>24.30958904109589</v>
      </c>
      <c r="C8875" s="91">
        <v>2.6277832491644493E-2</v>
      </c>
      <c r="D8875">
        <v>0.52792380797689176</v>
      </c>
    </row>
    <row r="8876" spans="1:4">
      <c r="A8876">
        <v>8874</v>
      </c>
      <c r="B8876">
        <v>24.312328767123287</v>
      </c>
      <c r="C8876" s="91">
        <v>2.6277248800681725E-2</v>
      </c>
      <c r="D8876">
        <v>0.52789329318654821</v>
      </c>
    </row>
    <row r="8877" spans="1:4">
      <c r="A8877">
        <v>8875</v>
      </c>
      <c r="B8877">
        <v>24.315068493150687</v>
      </c>
      <c r="C8877" s="91">
        <v>2.6276665109718957E-2</v>
      </c>
      <c r="D8877">
        <v>0.52786278184827229</v>
      </c>
    </row>
    <row r="8878" spans="1:4">
      <c r="A8878">
        <v>8876</v>
      </c>
      <c r="B8878">
        <v>24.317808219178083</v>
      </c>
      <c r="C8878" s="91">
        <v>2.6276081418756189E-2</v>
      </c>
      <c r="D8878">
        <v>0.52783227396166965</v>
      </c>
    </row>
    <row r="8879" spans="1:4">
      <c r="A8879">
        <v>8877</v>
      </c>
      <c r="B8879">
        <v>24.32054794520548</v>
      </c>
      <c r="C8879" s="91">
        <v>2.6275497727793421E-2</v>
      </c>
      <c r="D8879">
        <v>0.5278017695263455</v>
      </c>
    </row>
    <row r="8880" spans="1:4">
      <c r="A8880">
        <v>8878</v>
      </c>
      <c r="B8880">
        <v>24.323287671232876</v>
      </c>
      <c r="C8880" s="91">
        <v>2.6274914036830653E-2</v>
      </c>
      <c r="D8880">
        <v>0.52777126854190537</v>
      </c>
    </row>
    <row r="8881" spans="1:4">
      <c r="A8881">
        <v>8879</v>
      </c>
      <c r="B8881">
        <v>24.326027397260273</v>
      </c>
      <c r="C8881" s="91">
        <v>2.6274330345867885E-2</v>
      </c>
      <c r="D8881">
        <v>0.52774077100795458</v>
      </c>
    </row>
    <row r="8882" spans="1:4">
      <c r="A8882">
        <v>8880</v>
      </c>
      <c r="B8882">
        <v>24.328767123287673</v>
      </c>
      <c r="C8882" s="91">
        <v>2.6273746654905117E-2</v>
      </c>
      <c r="D8882">
        <v>0.52771027692409866</v>
      </c>
    </row>
    <row r="8883" spans="1:4">
      <c r="A8883">
        <v>8881</v>
      </c>
      <c r="B8883">
        <v>24.331506849315069</v>
      </c>
      <c r="C8883" s="91">
        <v>2.6273162963942349E-2</v>
      </c>
      <c r="D8883">
        <v>0.52767978628994339</v>
      </c>
    </row>
    <row r="8884" spans="1:4">
      <c r="A8884">
        <v>8882</v>
      </c>
      <c r="B8884">
        <v>24.334246575342465</v>
      </c>
      <c r="C8884" s="91">
        <v>2.6272579272979581E-2</v>
      </c>
      <c r="D8884">
        <v>0.52764929910509428</v>
      </c>
    </row>
    <row r="8885" spans="1:4">
      <c r="A8885">
        <v>8883</v>
      </c>
      <c r="B8885">
        <v>24.336986301369862</v>
      </c>
      <c r="C8885" s="91">
        <v>2.6271995582016816E-2</v>
      </c>
      <c r="D8885">
        <v>0.527618815369157</v>
      </c>
    </row>
    <row r="8886" spans="1:4">
      <c r="A8886">
        <v>8884</v>
      </c>
      <c r="B8886">
        <v>24.339726027397262</v>
      </c>
      <c r="C8886" s="91">
        <v>2.6271411891054048E-2</v>
      </c>
      <c r="D8886">
        <v>0.52758833508173741</v>
      </c>
    </row>
    <row r="8887" spans="1:4">
      <c r="A8887">
        <v>8885</v>
      </c>
      <c r="B8887">
        <v>24.342465753424658</v>
      </c>
      <c r="C8887" s="91">
        <v>2.627082820009128E-2</v>
      </c>
      <c r="D8887">
        <v>0.52755785824244139</v>
      </c>
    </row>
    <row r="8888" spans="1:4">
      <c r="A8888">
        <v>8886</v>
      </c>
      <c r="B8888">
        <v>24.345205479452055</v>
      </c>
      <c r="C8888" s="91">
        <v>2.6270244509128512E-2</v>
      </c>
      <c r="D8888">
        <v>0.52752738485087469</v>
      </c>
    </row>
    <row r="8889" spans="1:4">
      <c r="A8889">
        <v>8887</v>
      </c>
      <c r="B8889">
        <v>24.347945205479451</v>
      </c>
      <c r="C8889" s="91">
        <v>2.6269660818165744E-2</v>
      </c>
      <c r="D8889">
        <v>0.5274969149066433</v>
      </c>
    </row>
    <row r="8890" spans="1:4">
      <c r="A8890">
        <v>8888</v>
      </c>
      <c r="B8890">
        <v>24.350684931506848</v>
      </c>
      <c r="C8890" s="91">
        <v>2.6269077127202976E-2</v>
      </c>
      <c r="D8890">
        <v>0.52746644840935308</v>
      </c>
    </row>
    <row r="8891" spans="1:4">
      <c r="A8891">
        <v>8889</v>
      </c>
      <c r="B8891">
        <v>24.353424657534248</v>
      </c>
      <c r="C8891" s="91">
        <v>2.6268493436240208E-2</v>
      </c>
      <c r="D8891">
        <v>0.52743598535861014</v>
      </c>
    </row>
    <row r="8892" spans="1:4">
      <c r="A8892">
        <v>8890</v>
      </c>
      <c r="B8892">
        <v>24.356164383561644</v>
      </c>
      <c r="C8892" s="91">
        <v>2.6267909745277439E-2</v>
      </c>
      <c r="D8892">
        <v>0.52740552575402067</v>
      </c>
    </row>
    <row r="8893" spans="1:4">
      <c r="A8893">
        <v>8891</v>
      </c>
      <c r="B8893">
        <v>24.358904109589041</v>
      </c>
      <c r="C8893" s="91">
        <v>2.6267326054314671E-2</v>
      </c>
      <c r="D8893">
        <v>0.52737506959519065</v>
      </c>
    </row>
    <row r="8894" spans="1:4">
      <c r="A8894">
        <v>8892</v>
      </c>
      <c r="B8894">
        <v>24.361643835616437</v>
      </c>
      <c r="C8894" s="91">
        <v>2.6266742363351903E-2</v>
      </c>
      <c r="D8894">
        <v>0.5273446168817264</v>
      </c>
    </row>
    <row r="8895" spans="1:4">
      <c r="A8895">
        <v>8893</v>
      </c>
      <c r="B8895">
        <v>24.364383561643837</v>
      </c>
      <c r="C8895" s="91">
        <v>2.6266158672389135E-2</v>
      </c>
      <c r="D8895">
        <v>0.52731416761323413</v>
      </c>
    </row>
    <row r="8896" spans="1:4">
      <c r="A8896">
        <v>8894</v>
      </c>
      <c r="B8896">
        <v>24.367123287671234</v>
      </c>
      <c r="C8896" s="91">
        <v>2.6265574981426367E-2</v>
      </c>
      <c r="D8896">
        <v>0.52728372178932026</v>
      </c>
    </row>
    <row r="8897" spans="1:4">
      <c r="A8897">
        <v>8895</v>
      </c>
      <c r="B8897">
        <v>24.36986301369863</v>
      </c>
      <c r="C8897" s="91">
        <v>2.6264991290463599E-2</v>
      </c>
      <c r="D8897">
        <v>0.5272532794095911</v>
      </c>
    </row>
    <row r="8898" spans="1:4">
      <c r="A8898">
        <v>8896</v>
      </c>
      <c r="B8898">
        <v>24.372602739726027</v>
      </c>
      <c r="C8898" s="91">
        <v>2.6264407599500831E-2</v>
      </c>
      <c r="D8898">
        <v>0.52722284047365309</v>
      </c>
    </row>
    <row r="8899" spans="1:4">
      <c r="A8899">
        <v>8897</v>
      </c>
      <c r="B8899">
        <v>24.375342465753423</v>
      </c>
      <c r="C8899" s="91">
        <v>2.6263823908538063E-2</v>
      </c>
      <c r="D8899">
        <v>0.52719240498111264</v>
      </c>
    </row>
    <row r="8900" spans="1:4">
      <c r="A8900">
        <v>8898</v>
      </c>
      <c r="B8900">
        <v>24.378082191780823</v>
      </c>
      <c r="C8900" s="91">
        <v>2.6263240217575295E-2</v>
      </c>
      <c r="D8900">
        <v>0.52716197293157641</v>
      </c>
    </row>
    <row r="8901" spans="1:4">
      <c r="A8901">
        <v>8899</v>
      </c>
      <c r="B8901">
        <v>24.38082191780822</v>
      </c>
      <c r="C8901" s="91">
        <v>2.6262656526612527E-2</v>
      </c>
      <c r="D8901">
        <v>0.52713154432465081</v>
      </c>
    </row>
    <row r="8902" spans="1:4">
      <c r="A8902">
        <v>8900</v>
      </c>
      <c r="B8902">
        <v>24.383561643835616</v>
      </c>
      <c r="C8902" s="91">
        <v>2.6262072835649759E-2</v>
      </c>
      <c r="D8902">
        <v>0.52710111915994273</v>
      </c>
    </row>
    <row r="8903" spans="1:4">
      <c r="A8903">
        <v>8901</v>
      </c>
      <c r="B8903">
        <v>24.386301369863013</v>
      </c>
      <c r="C8903" s="91">
        <v>2.6261489144686991E-2</v>
      </c>
      <c r="D8903">
        <v>0.52707069743705881</v>
      </c>
    </row>
    <row r="8904" spans="1:4">
      <c r="A8904">
        <v>8902</v>
      </c>
      <c r="B8904">
        <v>24.389041095890413</v>
      </c>
      <c r="C8904" s="91">
        <v>2.6260905453724222E-2</v>
      </c>
      <c r="D8904">
        <v>0.52704027915560558</v>
      </c>
    </row>
    <row r="8905" spans="1:4">
      <c r="A8905">
        <v>8903</v>
      </c>
      <c r="B8905">
        <v>24.391780821917809</v>
      </c>
      <c r="C8905" s="91">
        <v>2.6260321762761454E-2</v>
      </c>
      <c r="D8905">
        <v>0.52700986431519026</v>
      </c>
    </row>
    <row r="8906" spans="1:4">
      <c r="A8906">
        <v>8904</v>
      </c>
      <c r="B8906">
        <v>24.394520547945206</v>
      </c>
      <c r="C8906" s="91">
        <v>2.625973807179869E-2</v>
      </c>
      <c r="D8906">
        <v>0.52697945291541937</v>
      </c>
    </row>
    <row r="8907" spans="1:4">
      <c r="A8907">
        <v>8905</v>
      </c>
      <c r="B8907">
        <v>24.397260273972602</v>
      </c>
      <c r="C8907" s="91">
        <v>2.6259154380835922E-2</v>
      </c>
      <c r="D8907">
        <v>0.5269490449559</v>
      </c>
    </row>
    <row r="8908" spans="1:4">
      <c r="A8908">
        <v>8906</v>
      </c>
      <c r="B8908">
        <v>24.4</v>
      </c>
      <c r="C8908" s="91">
        <v>2.6258570689873154E-2</v>
      </c>
      <c r="D8908">
        <v>0.52691864043623926</v>
      </c>
    </row>
    <row r="8909" spans="1:4">
      <c r="A8909">
        <v>8907</v>
      </c>
      <c r="B8909">
        <v>24.402739726027399</v>
      </c>
      <c r="C8909" s="91">
        <v>2.6257986998910385E-2</v>
      </c>
      <c r="D8909">
        <v>0.5268882393560439</v>
      </c>
    </row>
    <row r="8910" spans="1:4">
      <c r="A8910">
        <v>8908</v>
      </c>
      <c r="B8910">
        <v>24.405479452054795</v>
      </c>
      <c r="C8910" s="91">
        <v>2.6257403307947617E-2</v>
      </c>
      <c r="D8910">
        <v>0.52685784171492123</v>
      </c>
    </row>
    <row r="8911" spans="1:4">
      <c r="A8911">
        <v>8909</v>
      </c>
      <c r="B8911">
        <v>24.408219178082192</v>
      </c>
      <c r="C8911" s="91">
        <v>2.6256819616984849E-2</v>
      </c>
      <c r="D8911">
        <v>0.52682744751247834</v>
      </c>
    </row>
    <row r="8912" spans="1:4">
      <c r="A8912">
        <v>8910</v>
      </c>
      <c r="B8912">
        <v>24.410958904109588</v>
      </c>
      <c r="C8912" s="91">
        <v>2.6256235926022081E-2</v>
      </c>
      <c r="D8912">
        <v>0.52679705674832256</v>
      </c>
    </row>
    <row r="8913" spans="1:4">
      <c r="A8913">
        <v>8911</v>
      </c>
      <c r="B8913">
        <v>24.413698630136988</v>
      </c>
      <c r="C8913" s="91">
        <v>2.6255652235059313E-2</v>
      </c>
      <c r="D8913">
        <v>0.52676666942206085</v>
      </c>
    </row>
    <row r="8914" spans="1:4">
      <c r="A8914">
        <v>8912</v>
      </c>
      <c r="B8914">
        <v>24.416438356164385</v>
      </c>
      <c r="C8914" s="91">
        <v>2.6255068544096545E-2</v>
      </c>
      <c r="D8914">
        <v>0.52673628553330087</v>
      </c>
    </row>
    <row r="8915" spans="1:4">
      <c r="A8915">
        <v>8913</v>
      </c>
      <c r="B8915">
        <v>24.419178082191781</v>
      </c>
      <c r="C8915" s="91">
        <v>2.6254484853133777E-2</v>
      </c>
      <c r="D8915">
        <v>0.52670590508164983</v>
      </c>
    </row>
    <row r="8916" spans="1:4">
      <c r="A8916">
        <v>8914</v>
      </c>
      <c r="B8916">
        <v>24.421917808219177</v>
      </c>
      <c r="C8916" s="91">
        <v>2.6253901162171009E-2</v>
      </c>
      <c r="D8916">
        <v>0.52667552806671525</v>
      </c>
    </row>
    <row r="8917" spans="1:4">
      <c r="A8917">
        <v>8915</v>
      </c>
      <c r="B8917">
        <v>24.424657534246574</v>
      </c>
      <c r="C8917" s="91">
        <v>2.6253317471208241E-2</v>
      </c>
      <c r="D8917">
        <v>0.52664515448810445</v>
      </c>
    </row>
    <row r="8918" spans="1:4">
      <c r="A8918">
        <v>8916</v>
      </c>
      <c r="B8918">
        <v>24.427397260273974</v>
      </c>
      <c r="C8918" s="91">
        <v>2.6252733780245473E-2</v>
      </c>
      <c r="D8918">
        <v>0.52661478434542508</v>
      </c>
    </row>
    <row r="8919" spans="1:4">
      <c r="A8919">
        <v>8917</v>
      </c>
      <c r="B8919">
        <v>24.43013698630137</v>
      </c>
      <c r="C8919" s="91">
        <v>2.6252150089282705E-2</v>
      </c>
      <c r="D8919">
        <v>0.52658441763828479</v>
      </c>
    </row>
    <row r="8920" spans="1:4">
      <c r="A8920">
        <v>8918</v>
      </c>
      <c r="B8920">
        <v>24.432876712328767</v>
      </c>
      <c r="C8920" s="91">
        <v>2.6251566398319937E-2</v>
      </c>
      <c r="D8920">
        <v>0.5265540543662911</v>
      </c>
    </row>
    <row r="8921" spans="1:4">
      <c r="A8921">
        <v>8919</v>
      </c>
      <c r="B8921">
        <v>24.435616438356163</v>
      </c>
      <c r="C8921" s="91">
        <v>2.6250982707357168E-2</v>
      </c>
      <c r="D8921">
        <v>0.5265236945290519</v>
      </c>
    </row>
    <row r="8922" spans="1:4">
      <c r="A8922">
        <v>8920</v>
      </c>
      <c r="B8922">
        <v>24.438356164383563</v>
      </c>
      <c r="C8922" s="91">
        <v>2.62503990163944E-2</v>
      </c>
      <c r="D8922">
        <v>0.52649333812617471</v>
      </c>
    </row>
    <row r="8923" spans="1:4">
      <c r="A8923">
        <v>8921</v>
      </c>
      <c r="B8923">
        <v>24.44109589041096</v>
      </c>
      <c r="C8923" s="91">
        <v>2.6249815325431632E-2</v>
      </c>
      <c r="D8923">
        <v>0.52646298515726764</v>
      </c>
    </row>
    <row r="8924" spans="1:4">
      <c r="A8924">
        <v>8922</v>
      </c>
      <c r="B8924">
        <v>24.443835616438356</v>
      </c>
      <c r="C8924" s="91">
        <v>2.6249231634468864E-2</v>
      </c>
      <c r="D8924">
        <v>0.52643263562193832</v>
      </c>
    </row>
    <row r="8925" spans="1:4">
      <c r="A8925">
        <v>8923</v>
      </c>
      <c r="B8925">
        <v>24.446575342465753</v>
      </c>
      <c r="C8925" s="91">
        <v>2.6248647943506096E-2</v>
      </c>
      <c r="D8925">
        <v>0.52640228951979495</v>
      </c>
    </row>
    <row r="8926" spans="1:4">
      <c r="A8926">
        <v>8924</v>
      </c>
      <c r="B8926">
        <v>24.449315068493149</v>
      </c>
      <c r="C8926" s="91">
        <v>2.6248064252543328E-2</v>
      </c>
      <c r="D8926">
        <v>0.52637194685044519</v>
      </c>
    </row>
    <row r="8927" spans="1:4">
      <c r="A8927">
        <v>8925</v>
      </c>
      <c r="B8927">
        <v>24.452054794520549</v>
      </c>
      <c r="C8927" s="91">
        <v>2.6247480561580563E-2</v>
      </c>
      <c r="D8927">
        <v>0.52634160761349724</v>
      </c>
    </row>
    <row r="8928" spans="1:4">
      <c r="A8928">
        <v>8926</v>
      </c>
      <c r="B8928">
        <v>24.454794520547946</v>
      </c>
      <c r="C8928" s="91">
        <v>2.6246896870617792E-2</v>
      </c>
      <c r="D8928">
        <v>0.5263112718085593</v>
      </c>
    </row>
    <row r="8929" spans="1:4">
      <c r="A8929">
        <v>8927</v>
      </c>
      <c r="B8929">
        <v>24.457534246575342</v>
      </c>
      <c r="C8929" s="91">
        <v>2.6246313179655027E-2</v>
      </c>
      <c r="D8929">
        <v>0.52628093943523946</v>
      </c>
    </row>
    <row r="8930" spans="1:4">
      <c r="A8930">
        <v>8928</v>
      </c>
      <c r="B8930">
        <v>24.460273972602739</v>
      </c>
      <c r="C8930" s="91">
        <v>2.6245729488692259E-2</v>
      </c>
      <c r="D8930">
        <v>0.52625061049314581</v>
      </c>
    </row>
    <row r="8931" spans="1:4">
      <c r="A8931">
        <v>8929</v>
      </c>
      <c r="B8931">
        <v>24.463013698630139</v>
      </c>
      <c r="C8931" s="91">
        <v>2.6245145797729491E-2</v>
      </c>
      <c r="D8931">
        <v>0.52622028498188667</v>
      </c>
    </row>
    <row r="8932" spans="1:4">
      <c r="A8932">
        <v>8930</v>
      </c>
      <c r="B8932">
        <v>24.465753424657535</v>
      </c>
      <c r="C8932" s="91">
        <v>2.6244562106766723E-2</v>
      </c>
      <c r="D8932">
        <v>0.52618996290107056</v>
      </c>
    </row>
    <row r="8933" spans="1:4">
      <c r="A8933">
        <v>8931</v>
      </c>
      <c r="B8933">
        <v>24.468493150684932</v>
      </c>
      <c r="C8933" s="91">
        <v>2.6243978415803955E-2</v>
      </c>
      <c r="D8933">
        <v>0.52615964425030559</v>
      </c>
    </row>
    <row r="8934" spans="1:4">
      <c r="A8934">
        <v>8932</v>
      </c>
      <c r="B8934">
        <v>24.471232876712328</v>
      </c>
      <c r="C8934" s="91">
        <v>2.6243394724841187E-2</v>
      </c>
      <c r="D8934">
        <v>0.5261293290292004</v>
      </c>
    </row>
    <row r="8935" spans="1:4">
      <c r="A8935">
        <v>8933</v>
      </c>
      <c r="B8935">
        <v>24.473972602739725</v>
      </c>
      <c r="C8935" s="91">
        <v>2.6242811033878419E-2</v>
      </c>
      <c r="D8935">
        <v>0.52609901723736319</v>
      </c>
    </row>
    <row r="8936" spans="1:4">
      <c r="A8936">
        <v>8934</v>
      </c>
      <c r="B8936">
        <v>24.476712328767125</v>
      </c>
      <c r="C8936" s="91">
        <v>2.6242227342915651E-2</v>
      </c>
      <c r="D8936">
        <v>0.52606870887440282</v>
      </c>
    </row>
    <row r="8937" spans="1:4">
      <c r="A8937">
        <v>8935</v>
      </c>
      <c r="B8937">
        <v>24.479452054794521</v>
      </c>
      <c r="C8937" s="91">
        <v>2.6241643651952883E-2</v>
      </c>
      <c r="D8937">
        <v>0.52603840393992773</v>
      </c>
    </row>
    <row r="8938" spans="1:4">
      <c r="A8938">
        <v>8936</v>
      </c>
      <c r="B8938">
        <v>24.482191780821918</v>
      </c>
      <c r="C8938" s="91">
        <v>2.6241059960990114E-2</v>
      </c>
      <c r="D8938">
        <v>0.52600810243354656</v>
      </c>
    </row>
    <row r="8939" spans="1:4">
      <c r="A8939">
        <v>8937</v>
      </c>
      <c r="B8939">
        <v>24.484931506849314</v>
      </c>
      <c r="C8939" s="91">
        <v>2.6240476270027346E-2</v>
      </c>
      <c r="D8939">
        <v>0.52597780435486818</v>
      </c>
    </row>
    <row r="8940" spans="1:4">
      <c r="A8940">
        <v>8938</v>
      </c>
      <c r="B8940">
        <v>24.487671232876714</v>
      </c>
      <c r="C8940" s="91">
        <v>2.6239892579064578E-2</v>
      </c>
      <c r="D8940">
        <v>0.52594750970350113</v>
      </c>
    </row>
    <row r="8941" spans="1:4">
      <c r="A8941">
        <v>8939</v>
      </c>
      <c r="B8941">
        <v>24.490410958904111</v>
      </c>
      <c r="C8941" s="91">
        <v>2.623930888810181E-2</v>
      </c>
      <c r="D8941">
        <v>0.52591721847905437</v>
      </c>
    </row>
    <row r="8942" spans="1:4">
      <c r="A8942">
        <v>8940</v>
      </c>
      <c r="B8942">
        <v>24.493150684931507</v>
      </c>
      <c r="C8942" s="91">
        <v>2.6238725197139042E-2</v>
      </c>
      <c r="D8942">
        <v>0.52588693068113668</v>
      </c>
    </row>
    <row r="8943" spans="1:4">
      <c r="A8943">
        <v>8941</v>
      </c>
      <c r="B8943">
        <v>24.495890410958904</v>
      </c>
      <c r="C8943" s="91">
        <v>2.6238141506176274E-2</v>
      </c>
      <c r="D8943">
        <v>0.52585664630935713</v>
      </c>
    </row>
    <row r="8944" spans="1:4">
      <c r="A8944">
        <v>8942</v>
      </c>
      <c r="B8944">
        <v>24.4986301369863</v>
      </c>
      <c r="C8944" s="91">
        <v>2.6237557815213506E-2</v>
      </c>
      <c r="D8944">
        <v>0.52582636536332461</v>
      </c>
    </row>
    <row r="8945" spans="1:4">
      <c r="A8945">
        <v>8943</v>
      </c>
      <c r="B8945">
        <v>24.5013698630137</v>
      </c>
      <c r="C8945" s="91">
        <v>2.6236974124250738E-2</v>
      </c>
      <c r="D8945">
        <v>0.5257960878426482</v>
      </c>
    </row>
    <row r="8946" spans="1:4">
      <c r="A8946">
        <v>8944</v>
      </c>
      <c r="B8946">
        <v>24.504109589041096</v>
      </c>
      <c r="C8946" s="91">
        <v>2.623639043328797E-2</v>
      </c>
      <c r="D8946">
        <v>0.52576581374693698</v>
      </c>
    </row>
    <row r="8947" spans="1:4">
      <c r="A8947">
        <v>8945</v>
      </c>
      <c r="B8947">
        <v>24.506849315068493</v>
      </c>
      <c r="C8947" s="91">
        <v>2.6235806742325202E-2</v>
      </c>
      <c r="D8947">
        <v>0.52573554307580006</v>
      </c>
    </row>
    <row r="8948" spans="1:4">
      <c r="A8948">
        <v>8946</v>
      </c>
      <c r="B8948">
        <v>24.509589041095889</v>
      </c>
      <c r="C8948" s="91">
        <v>2.6235223051362434E-2</v>
      </c>
      <c r="D8948">
        <v>0.52570527582884663</v>
      </c>
    </row>
    <row r="8949" spans="1:4">
      <c r="A8949">
        <v>8947</v>
      </c>
      <c r="B8949">
        <v>24.512328767123286</v>
      </c>
      <c r="C8949" s="91">
        <v>2.6234639360399666E-2</v>
      </c>
      <c r="D8949">
        <v>0.52567501200568612</v>
      </c>
    </row>
    <row r="8950" spans="1:4">
      <c r="A8950">
        <v>8948</v>
      </c>
      <c r="B8950">
        <v>24.515068493150686</v>
      </c>
      <c r="C8950" s="91">
        <v>2.6234055669436901E-2</v>
      </c>
      <c r="D8950">
        <v>0.52564475160592761</v>
      </c>
    </row>
    <row r="8951" spans="1:4">
      <c r="A8951">
        <v>8949</v>
      </c>
      <c r="B8951">
        <v>24.517808219178082</v>
      </c>
      <c r="C8951" s="91">
        <v>2.6233471978474133E-2</v>
      </c>
      <c r="D8951">
        <v>0.52561449462918064</v>
      </c>
    </row>
    <row r="8952" spans="1:4">
      <c r="A8952">
        <v>8950</v>
      </c>
      <c r="B8952">
        <v>24.520547945205479</v>
      </c>
      <c r="C8952" s="91">
        <v>2.6232888287511365E-2</v>
      </c>
      <c r="D8952">
        <v>0.52558424107505475</v>
      </c>
    </row>
    <row r="8953" spans="1:4">
      <c r="A8953">
        <v>8951</v>
      </c>
      <c r="B8953">
        <v>24.523287671232875</v>
      </c>
      <c r="C8953" s="91">
        <v>2.6232304596548597E-2</v>
      </c>
      <c r="D8953">
        <v>0.52555399094315913</v>
      </c>
    </row>
    <row r="8954" spans="1:4">
      <c r="A8954">
        <v>8952</v>
      </c>
      <c r="B8954">
        <v>24.526027397260275</v>
      </c>
      <c r="C8954" s="91">
        <v>2.6231720905585829E-2</v>
      </c>
      <c r="D8954">
        <v>0.52552374423310344</v>
      </c>
    </row>
    <row r="8955" spans="1:4">
      <c r="A8955">
        <v>8953</v>
      </c>
      <c r="B8955">
        <v>24.528767123287672</v>
      </c>
      <c r="C8955" s="91">
        <v>2.623113721462306E-2</v>
      </c>
      <c r="D8955">
        <v>0.52549350094449732</v>
      </c>
    </row>
    <row r="8956" spans="1:4">
      <c r="A8956">
        <v>8954</v>
      </c>
      <c r="B8956">
        <v>24.531506849315068</v>
      </c>
      <c r="C8956" s="91">
        <v>2.6230553523660292E-2</v>
      </c>
      <c r="D8956">
        <v>0.52546326107695052</v>
      </c>
    </row>
    <row r="8957" spans="1:4">
      <c r="A8957">
        <v>8955</v>
      </c>
      <c r="B8957">
        <v>24.534246575342465</v>
      </c>
      <c r="C8957" s="91">
        <v>2.6229969832697524E-2</v>
      </c>
      <c r="D8957">
        <v>0.52543302463007258</v>
      </c>
    </row>
    <row r="8958" spans="1:4">
      <c r="A8958">
        <v>8956</v>
      </c>
      <c r="B8958">
        <v>24.536986301369861</v>
      </c>
      <c r="C8958" s="91">
        <v>2.6229386141734756E-2</v>
      </c>
      <c r="D8958">
        <v>0.52540279160347325</v>
      </c>
    </row>
    <row r="8959" spans="1:4">
      <c r="A8959">
        <v>8957</v>
      </c>
      <c r="B8959">
        <v>24.539726027397261</v>
      </c>
      <c r="C8959" s="91">
        <v>2.6228802450771988E-2</v>
      </c>
      <c r="D8959">
        <v>0.52537256199676241</v>
      </c>
    </row>
    <row r="8960" spans="1:4">
      <c r="A8960">
        <v>8958</v>
      </c>
      <c r="B8960">
        <v>24.542465753424658</v>
      </c>
      <c r="C8960" s="91">
        <v>2.622821875980922E-2</v>
      </c>
      <c r="D8960">
        <v>0.52534233580955003</v>
      </c>
    </row>
    <row r="8961" spans="1:4">
      <c r="A8961">
        <v>8959</v>
      </c>
      <c r="B8961">
        <v>24.545205479452054</v>
      </c>
      <c r="C8961" s="91">
        <v>2.6227635068846452E-2</v>
      </c>
      <c r="D8961">
        <v>0.52531211304144587</v>
      </c>
    </row>
    <row r="8962" spans="1:4">
      <c r="A8962">
        <v>8960</v>
      </c>
      <c r="B8962">
        <v>24.547945205479451</v>
      </c>
      <c r="C8962" s="91">
        <v>2.6227051377883684E-2</v>
      </c>
      <c r="D8962">
        <v>0.52528189369205991</v>
      </c>
    </row>
    <row r="8963" spans="1:4">
      <c r="A8963">
        <v>8961</v>
      </c>
      <c r="B8963">
        <v>24.550684931506851</v>
      </c>
      <c r="C8963" s="91">
        <v>2.6226467686920916E-2</v>
      </c>
      <c r="D8963">
        <v>0.52525167776100223</v>
      </c>
    </row>
    <row r="8964" spans="1:4">
      <c r="A8964">
        <v>8962</v>
      </c>
      <c r="B8964">
        <v>24.553424657534247</v>
      </c>
      <c r="C8964" s="91">
        <v>2.6225883995958148E-2</v>
      </c>
      <c r="D8964">
        <v>0.52522146524788316</v>
      </c>
    </row>
    <row r="8965" spans="1:4">
      <c r="A8965">
        <v>8963</v>
      </c>
      <c r="B8965">
        <v>24.556164383561644</v>
      </c>
      <c r="C8965" s="91">
        <v>2.622530030499538E-2</v>
      </c>
      <c r="D8965">
        <v>0.52519125615231244</v>
      </c>
    </row>
    <row r="8966" spans="1:4">
      <c r="A8966">
        <v>8964</v>
      </c>
      <c r="B8966">
        <v>24.55890410958904</v>
      </c>
      <c r="C8966" s="91">
        <v>2.6224716614032612E-2</v>
      </c>
      <c r="D8966">
        <v>0.5251610504739006</v>
      </c>
    </row>
    <row r="8967" spans="1:4">
      <c r="A8967">
        <v>8965</v>
      </c>
      <c r="B8967">
        <v>24.561643835616437</v>
      </c>
      <c r="C8967" s="91">
        <v>2.6224132923069843E-2</v>
      </c>
      <c r="D8967">
        <v>0.52513084821225764</v>
      </c>
    </row>
    <row r="8968" spans="1:4">
      <c r="A8968">
        <v>8966</v>
      </c>
      <c r="B8968">
        <v>24.564383561643837</v>
      </c>
      <c r="C8968" s="91">
        <v>2.6223549232107075E-2</v>
      </c>
      <c r="D8968">
        <v>0.52510064936699397</v>
      </c>
    </row>
    <row r="8969" spans="1:4">
      <c r="A8969">
        <v>8967</v>
      </c>
      <c r="B8969">
        <v>24.567123287671233</v>
      </c>
      <c r="C8969" s="91">
        <v>2.6222965541144307E-2</v>
      </c>
      <c r="D8969">
        <v>0.52507045393772012</v>
      </c>
    </row>
    <row r="8970" spans="1:4">
      <c r="A8970">
        <v>8968</v>
      </c>
      <c r="B8970">
        <v>24.56986301369863</v>
      </c>
      <c r="C8970" s="91">
        <v>2.6222381850181539E-2</v>
      </c>
      <c r="D8970">
        <v>0.52504026192404629</v>
      </c>
    </row>
    <row r="8971" spans="1:4">
      <c r="A8971">
        <v>8969</v>
      </c>
      <c r="B8971">
        <v>24.572602739726026</v>
      </c>
      <c r="C8971" s="91">
        <v>2.6221798159218775E-2</v>
      </c>
      <c r="D8971">
        <v>0.52501007332558303</v>
      </c>
    </row>
    <row r="8972" spans="1:4">
      <c r="A8972">
        <v>8970</v>
      </c>
      <c r="B8972">
        <v>24.575342465753426</v>
      </c>
      <c r="C8972" s="91">
        <v>2.6221214468256007E-2</v>
      </c>
      <c r="D8972">
        <v>0.52497988814194096</v>
      </c>
    </row>
    <row r="8973" spans="1:4">
      <c r="A8973">
        <v>8971</v>
      </c>
      <c r="B8973">
        <v>24.578082191780823</v>
      </c>
      <c r="C8973" s="91">
        <v>2.6220630777293238E-2</v>
      </c>
      <c r="D8973">
        <v>0.52494970637273053</v>
      </c>
    </row>
    <row r="8974" spans="1:4">
      <c r="A8974">
        <v>8972</v>
      </c>
      <c r="B8974">
        <v>24.580821917808219</v>
      </c>
      <c r="C8974" s="91">
        <v>2.622004708633047E-2</v>
      </c>
      <c r="D8974">
        <v>0.52491952801756248</v>
      </c>
    </row>
    <row r="8975" spans="1:4">
      <c r="A8975">
        <v>8973</v>
      </c>
      <c r="B8975">
        <v>24.583561643835615</v>
      </c>
      <c r="C8975" s="91">
        <v>2.6219463395367702E-2</v>
      </c>
      <c r="D8975">
        <v>0.52488935307604756</v>
      </c>
    </row>
    <row r="8976" spans="1:4">
      <c r="A8976">
        <v>8974</v>
      </c>
      <c r="B8976">
        <v>24.586301369863012</v>
      </c>
      <c r="C8976" s="91">
        <v>2.6218879704404934E-2</v>
      </c>
      <c r="D8976">
        <v>0.52485918154779643</v>
      </c>
    </row>
    <row r="8977" spans="1:4">
      <c r="A8977">
        <v>8975</v>
      </c>
      <c r="B8977">
        <v>24.589041095890412</v>
      </c>
      <c r="C8977" s="91">
        <v>2.6218296013442166E-2</v>
      </c>
      <c r="D8977">
        <v>0.52482901343241983</v>
      </c>
    </row>
    <row r="8978" spans="1:4">
      <c r="A8978">
        <v>8976</v>
      </c>
      <c r="B8978">
        <v>24.591780821917808</v>
      </c>
      <c r="C8978" s="91">
        <v>2.6217712322479398E-2</v>
      </c>
      <c r="D8978">
        <v>0.52479884872952876</v>
      </c>
    </row>
    <row r="8979" spans="1:4">
      <c r="A8979">
        <v>8977</v>
      </c>
      <c r="B8979">
        <v>24.594520547945205</v>
      </c>
      <c r="C8979" s="91">
        <v>2.621712863151663E-2</v>
      </c>
      <c r="D8979">
        <v>0.52476868743873406</v>
      </c>
    </row>
    <row r="8980" spans="1:4">
      <c r="A8980">
        <v>8978</v>
      </c>
      <c r="B8980">
        <v>24.597260273972601</v>
      </c>
      <c r="C8980" s="91">
        <v>2.6216544940553862E-2</v>
      </c>
      <c r="D8980">
        <v>0.52473852955964684</v>
      </c>
    </row>
    <row r="8981" spans="1:4">
      <c r="A8981">
        <v>8979</v>
      </c>
      <c r="B8981">
        <v>24.6</v>
      </c>
      <c r="C8981" s="91">
        <v>2.6215961249591094E-2</v>
      </c>
      <c r="D8981">
        <v>0.52470837509187795</v>
      </c>
    </row>
    <row r="8982" spans="1:4">
      <c r="A8982">
        <v>8980</v>
      </c>
      <c r="B8982">
        <v>24.602739726027398</v>
      </c>
      <c r="C8982" s="91">
        <v>2.6215377558628326E-2</v>
      </c>
      <c r="D8982">
        <v>0.52467822403503861</v>
      </c>
    </row>
    <row r="8983" spans="1:4">
      <c r="A8983">
        <v>8981</v>
      </c>
      <c r="B8983">
        <v>24.605479452054794</v>
      </c>
      <c r="C8983" s="91">
        <v>2.6214793867665558E-2</v>
      </c>
      <c r="D8983">
        <v>0.52464807638873989</v>
      </c>
    </row>
    <row r="8984" spans="1:4">
      <c r="A8984">
        <v>8982</v>
      </c>
      <c r="B8984">
        <v>24.608219178082191</v>
      </c>
      <c r="C8984" s="91">
        <v>2.6214210176702789E-2</v>
      </c>
      <c r="D8984">
        <v>0.524617932152593</v>
      </c>
    </row>
    <row r="8985" spans="1:4">
      <c r="A8985">
        <v>8983</v>
      </c>
      <c r="B8985">
        <v>24.610958904109587</v>
      </c>
      <c r="C8985" s="91">
        <v>2.6213626485740021E-2</v>
      </c>
      <c r="D8985">
        <v>0.52458779132620914</v>
      </c>
    </row>
    <row r="8986" spans="1:4">
      <c r="A8986">
        <v>8984</v>
      </c>
      <c r="B8986">
        <v>24.613698630136987</v>
      </c>
      <c r="C8986" s="91">
        <v>2.6213042794777253E-2</v>
      </c>
      <c r="D8986">
        <v>0.52455765390919973</v>
      </c>
    </row>
    <row r="8987" spans="1:4">
      <c r="A8987">
        <v>8985</v>
      </c>
      <c r="B8987">
        <v>24.616438356164384</v>
      </c>
      <c r="C8987" s="91">
        <v>2.6212459103814485E-2</v>
      </c>
      <c r="D8987">
        <v>0.52452751990117608</v>
      </c>
    </row>
    <row r="8988" spans="1:4">
      <c r="A8988">
        <v>8986</v>
      </c>
      <c r="B8988">
        <v>24.61917808219178</v>
      </c>
      <c r="C8988" s="91">
        <v>2.6211875412851717E-2</v>
      </c>
      <c r="D8988">
        <v>0.52449738930174949</v>
      </c>
    </row>
    <row r="8989" spans="1:4">
      <c r="A8989">
        <v>8987</v>
      </c>
      <c r="B8989">
        <v>24.621917808219177</v>
      </c>
      <c r="C8989" s="91">
        <v>2.6211291721888949E-2</v>
      </c>
      <c r="D8989">
        <v>0.52446726211053163</v>
      </c>
    </row>
    <row r="8990" spans="1:4">
      <c r="A8990">
        <v>8988</v>
      </c>
      <c r="B8990">
        <v>24.624657534246577</v>
      </c>
      <c r="C8990" s="91">
        <v>2.6210708030926181E-2</v>
      </c>
      <c r="D8990">
        <v>0.5244371383271339</v>
      </c>
    </row>
    <row r="8991" spans="1:4">
      <c r="A8991">
        <v>8989</v>
      </c>
      <c r="B8991">
        <v>24.627397260273973</v>
      </c>
      <c r="C8991" s="91">
        <v>2.6210124339963413E-2</v>
      </c>
      <c r="D8991">
        <v>0.52440701795116784</v>
      </c>
    </row>
    <row r="8992" spans="1:4">
      <c r="A8992">
        <v>8990</v>
      </c>
      <c r="B8992">
        <v>24.63013698630137</v>
      </c>
      <c r="C8992" s="91">
        <v>2.6209540649000645E-2</v>
      </c>
      <c r="D8992">
        <v>0.52437690098224532</v>
      </c>
    </row>
    <row r="8993" spans="1:4">
      <c r="A8993">
        <v>8991</v>
      </c>
      <c r="B8993">
        <v>24.632876712328766</v>
      </c>
      <c r="C8993" s="91">
        <v>2.6208956958037877E-2</v>
      </c>
      <c r="D8993">
        <v>0.52434678741997776</v>
      </c>
    </row>
    <row r="8994" spans="1:4">
      <c r="A8994">
        <v>8992</v>
      </c>
      <c r="B8994">
        <v>24.635616438356163</v>
      </c>
      <c r="C8994" s="91">
        <v>2.6208373267075112E-2</v>
      </c>
      <c r="D8994">
        <v>0.52431667726397702</v>
      </c>
    </row>
    <row r="8995" spans="1:4">
      <c r="A8995">
        <v>8993</v>
      </c>
      <c r="B8995">
        <v>24.638356164383563</v>
      </c>
      <c r="C8995" s="91">
        <v>2.6207789576112344E-2</v>
      </c>
      <c r="D8995">
        <v>0.52428657051385474</v>
      </c>
    </row>
    <row r="8996" spans="1:4">
      <c r="A8996">
        <v>8994</v>
      </c>
      <c r="B8996">
        <v>24.641095890410959</v>
      </c>
      <c r="C8996" s="91">
        <v>2.6207205885149576E-2</v>
      </c>
      <c r="D8996">
        <v>0.52425646716922314</v>
      </c>
    </row>
    <row r="8997" spans="1:4">
      <c r="A8997">
        <v>8995</v>
      </c>
      <c r="B8997">
        <v>24.643835616438356</v>
      </c>
      <c r="C8997" s="91">
        <v>2.6206622194186808E-2</v>
      </c>
      <c r="D8997">
        <v>0.52422636722969396</v>
      </c>
    </row>
    <row r="8998" spans="1:4">
      <c r="A8998">
        <v>8996</v>
      </c>
      <c r="B8998">
        <v>24.646575342465752</v>
      </c>
      <c r="C8998" s="91">
        <v>2.620603850322404E-2</v>
      </c>
      <c r="D8998">
        <v>0.52419627069487895</v>
      </c>
    </row>
    <row r="8999" spans="1:4">
      <c r="A8999">
        <v>8997</v>
      </c>
      <c r="B8999">
        <v>24.649315068493152</v>
      </c>
      <c r="C8999" s="91">
        <v>2.6205454812261272E-2</v>
      </c>
      <c r="D8999">
        <v>0.52416617756439032</v>
      </c>
    </row>
    <row r="9000" spans="1:4">
      <c r="A9000">
        <v>8998</v>
      </c>
      <c r="B9000">
        <v>24.652054794520549</v>
      </c>
      <c r="C9000" s="91">
        <v>2.6204871121298504E-2</v>
      </c>
      <c r="D9000">
        <v>0.52413608783784027</v>
      </c>
    </row>
    <row r="9001" spans="1:4">
      <c r="A9001">
        <v>8999</v>
      </c>
      <c r="B9001">
        <v>24.654794520547945</v>
      </c>
      <c r="C9001" s="91">
        <v>2.6204287430335736E-2</v>
      </c>
      <c r="D9001">
        <v>0.52410600151484077</v>
      </c>
    </row>
    <row r="9002" spans="1:4">
      <c r="A9002">
        <v>9000</v>
      </c>
      <c r="B9002">
        <v>24.657534246575342</v>
      </c>
      <c r="C9002" s="91">
        <v>2.6203703739372967E-2</v>
      </c>
      <c r="D9002">
        <v>0.52407591859500391</v>
      </c>
    </row>
    <row r="9003" spans="1:4">
      <c r="A9003">
        <v>9001</v>
      </c>
      <c r="B9003">
        <v>24.660273972602738</v>
      </c>
      <c r="C9003" s="91">
        <v>2.6203120048410199E-2</v>
      </c>
      <c r="D9003">
        <v>0.52404583907794211</v>
      </c>
    </row>
    <row r="9004" spans="1:4">
      <c r="A9004">
        <v>9002</v>
      </c>
      <c r="B9004">
        <v>24.663013698630138</v>
      </c>
      <c r="C9004" s="91">
        <v>2.6202536357447431E-2</v>
      </c>
      <c r="D9004">
        <v>0.52401576296326757</v>
      </c>
    </row>
    <row r="9005" spans="1:4">
      <c r="A9005">
        <v>9003</v>
      </c>
      <c r="B9005">
        <v>24.665753424657535</v>
      </c>
      <c r="C9005" s="91">
        <v>2.6201952666484663E-2</v>
      </c>
      <c r="D9005">
        <v>0.52398569025059272</v>
      </c>
    </row>
    <row r="9006" spans="1:4">
      <c r="A9006">
        <v>9004</v>
      </c>
      <c r="B9006">
        <v>24.668493150684931</v>
      </c>
      <c r="C9006" s="91">
        <v>2.6201368975521895E-2</v>
      </c>
      <c r="D9006">
        <v>0.52395562093952996</v>
      </c>
    </row>
    <row r="9007" spans="1:4">
      <c r="A9007">
        <v>9005</v>
      </c>
      <c r="B9007">
        <v>24.671232876712327</v>
      </c>
      <c r="C9007" s="91">
        <v>2.6200785284559127E-2</v>
      </c>
      <c r="D9007">
        <v>0.52392555502969163</v>
      </c>
    </row>
    <row r="9008" spans="1:4">
      <c r="A9008">
        <v>9006</v>
      </c>
      <c r="B9008">
        <v>24.673972602739727</v>
      </c>
      <c r="C9008" s="91">
        <v>2.6200201593596359E-2</v>
      </c>
      <c r="D9008">
        <v>0.52389549252069023</v>
      </c>
    </row>
    <row r="9009" spans="1:4">
      <c r="A9009">
        <v>9007</v>
      </c>
      <c r="B9009">
        <v>24.676712328767124</v>
      </c>
      <c r="C9009" s="91">
        <v>2.6199617902633591E-2</v>
      </c>
      <c r="D9009">
        <v>0.52386543341213854</v>
      </c>
    </row>
    <row r="9010" spans="1:4">
      <c r="A9010">
        <v>9008</v>
      </c>
      <c r="B9010">
        <v>24.67945205479452</v>
      </c>
      <c r="C9010" s="91">
        <v>2.6199034211670823E-2</v>
      </c>
      <c r="D9010">
        <v>0.52383537770364907</v>
      </c>
    </row>
    <row r="9011" spans="1:4">
      <c r="A9011">
        <v>9009</v>
      </c>
      <c r="B9011">
        <v>24.682191780821917</v>
      </c>
      <c r="C9011" s="91">
        <v>2.6198450520708055E-2</v>
      </c>
      <c r="D9011">
        <v>0.52380532539483449</v>
      </c>
    </row>
    <row r="9012" spans="1:4">
      <c r="A9012">
        <v>9010</v>
      </c>
      <c r="B9012">
        <v>24.684931506849313</v>
      </c>
      <c r="C9012" s="91">
        <v>2.6197866829745287E-2</v>
      </c>
      <c r="D9012">
        <v>0.52377527648530753</v>
      </c>
    </row>
    <row r="9013" spans="1:4">
      <c r="A9013">
        <v>9011</v>
      </c>
      <c r="B9013">
        <v>24.687671232876713</v>
      </c>
      <c r="C9013" s="91">
        <v>2.6197283138782518E-2</v>
      </c>
      <c r="D9013">
        <v>0.52374523097468095</v>
      </c>
    </row>
    <row r="9014" spans="1:4">
      <c r="A9014">
        <v>9012</v>
      </c>
      <c r="B9014">
        <v>24.69041095890411</v>
      </c>
      <c r="C9014" s="91">
        <v>2.619669944781975E-2</v>
      </c>
      <c r="D9014">
        <v>0.52371518886256752</v>
      </c>
    </row>
    <row r="9015" spans="1:4">
      <c r="A9015">
        <v>9013</v>
      </c>
      <c r="B9015">
        <v>24.693150684931506</v>
      </c>
      <c r="C9015" s="91">
        <v>2.6196115756856986E-2</v>
      </c>
      <c r="D9015">
        <v>0.52368515014858041</v>
      </c>
    </row>
    <row r="9016" spans="1:4">
      <c r="A9016">
        <v>9014</v>
      </c>
      <c r="B9016">
        <v>24.695890410958903</v>
      </c>
      <c r="C9016" s="91">
        <v>2.6195532065894218E-2</v>
      </c>
      <c r="D9016">
        <v>0.5236551148323324</v>
      </c>
    </row>
    <row r="9017" spans="1:4">
      <c r="A9017">
        <v>9015</v>
      </c>
      <c r="B9017">
        <v>24.698630136986303</v>
      </c>
      <c r="C9017" s="91">
        <v>2.619494837493145E-2</v>
      </c>
      <c r="D9017">
        <v>0.52362508291343635</v>
      </c>
    </row>
    <row r="9018" spans="1:4">
      <c r="A9018">
        <v>9016</v>
      </c>
      <c r="B9018">
        <v>24.701369863013699</v>
      </c>
      <c r="C9018" s="91">
        <v>2.6194364683968682E-2</v>
      </c>
      <c r="D9018">
        <v>0.52359505439150567</v>
      </c>
    </row>
    <row r="9019" spans="1:4">
      <c r="A9019">
        <v>9017</v>
      </c>
      <c r="B9019">
        <v>24.704109589041096</v>
      </c>
      <c r="C9019" s="91">
        <v>2.6193780993005913E-2</v>
      </c>
      <c r="D9019">
        <v>0.52356502926615323</v>
      </c>
    </row>
    <row r="9020" spans="1:4">
      <c r="A9020">
        <v>9018</v>
      </c>
      <c r="B9020">
        <v>24.706849315068492</v>
      </c>
      <c r="C9020" s="91">
        <v>2.6193197302043145E-2</v>
      </c>
      <c r="D9020">
        <v>0.52353500753699234</v>
      </c>
    </row>
    <row r="9021" spans="1:4">
      <c r="A9021">
        <v>9019</v>
      </c>
      <c r="B9021">
        <v>24.709589041095889</v>
      </c>
      <c r="C9021" s="91">
        <v>2.6192613611080377E-2</v>
      </c>
      <c r="D9021">
        <v>0.52350498920363608</v>
      </c>
    </row>
    <row r="9022" spans="1:4">
      <c r="A9022">
        <v>9020</v>
      </c>
      <c r="B9022">
        <v>24.712328767123289</v>
      </c>
      <c r="C9022" s="91">
        <v>2.6192029920117609E-2</v>
      </c>
      <c r="D9022">
        <v>0.52347497426569767</v>
      </c>
    </row>
    <row r="9023" spans="1:4">
      <c r="A9023">
        <v>9021</v>
      </c>
      <c r="B9023">
        <v>24.715068493150685</v>
      </c>
      <c r="C9023" s="91">
        <v>2.6191446229154841E-2</v>
      </c>
      <c r="D9023">
        <v>0.52344496272279073</v>
      </c>
    </row>
    <row r="9024" spans="1:4">
      <c r="A9024">
        <v>9022</v>
      </c>
      <c r="B9024">
        <v>24.717808219178082</v>
      </c>
      <c r="C9024" s="91">
        <v>2.6190862538192073E-2</v>
      </c>
      <c r="D9024">
        <v>0.52341495457452847</v>
      </c>
    </row>
    <row r="9025" spans="1:4">
      <c r="A9025">
        <v>9023</v>
      </c>
      <c r="B9025">
        <v>24.720547945205478</v>
      </c>
      <c r="C9025" s="91">
        <v>2.6190278847229305E-2</v>
      </c>
      <c r="D9025">
        <v>0.52338494982052441</v>
      </c>
    </row>
    <row r="9026" spans="1:4">
      <c r="A9026">
        <v>9024</v>
      </c>
      <c r="B9026">
        <v>24.723287671232878</v>
      </c>
      <c r="C9026" s="91">
        <v>2.6189695156266537E-2</v>
      </c>
      <c r="D9026">
        <v>0.52335494846039199</v>
      </c>
    </row>
    <row r="9027" spans="1:4">
      <c r="A9027">
        <v>9025</v>
      </c>
      <c r="B9027">
        <v>24.726027397260275</v>
      </c>
      <c r="C9027" s="91">
        <v>2.6189111465303769E-2</v>
      </c>
      <c r="D9027">
        <v>0.52332495049374472</v>
      </c>
    </row>
    <row r="9028" spans="1:4">
      <c r="A9028">
        <v>9026</v>
      </c>
      <c r="B9028">
        <v>24.728767123287671</v>
      </c>
      <c r="C9028" s="91">
        <v>2.6188527774341001E-2</v>
      </c>
      <c r="D9028">
        <v>0.52329495592019637</v>
      </c>
    </row>
    <row r="9029" spans="1:4">
      <c r="A9029">
        <v>9027</v>
      </c>
      <c r="B9029">
        <v>24.731506849315068</v>
      </c>
      <c r="C9029" s="91">
        <v>2.6187944083378233E-2</v>
      </c>
      <c r="D9029">
        <v>0.52326496473936046</v>
      </c>
    </row>
    <row r="9030" spans="1:4">
      <c r="A9030">
        <v>9028</v>
      </c>
      <c r="B9030">
        <v>24.734246575342464</v>
      </c>
      <c r="C9030" s="91">
        <v>2.6187360392415465E-2</v>
      </c>
      <c r="D9030">
        <v>0.52323497695085075</v>
      </c>
    </row>
    <row r="9031" spans="1:4">
      <c r="A9031">
        <v>9029</v>
      </c>
      <c r="B9031">
        <v>24.736986301369864</v>
      </c>
      <c r="C9031" s="91">
        <v>2.6186776701452696E-2</v>
      </c>
      <c r="D9031">
        <v>0.52320499255428088</v>
      </c>
    </row>
    <row r="9032" spans="1:4">
      <c r="A9032">
        <v>9030</v>
      </c>
      <c r="B9032">
        <v>24.739726027397261</v>
      </c>
      <c r="C9032" s="91">
        <v>2.6186193010489928E-2</v>
      </c>
      <c r="D9032">
        <v>0.52317501154926505</v>
      </c>
    </row>
    <row r="9033" spans="1:4">
      <c r="A9033">
        <v>9031</v>
      </c>
      <c r="B9033">
        <v>24.742465753424657</v>
      </c>
      <c r="C9033" s="91">
        <v>2.618560931952716E-2</v>
      </c>
      <c r="D9033">
        <v>0.52314503393541678</v>
      </c>
    </row>
    <row r="9034" spans="1:4">
      <c r="A9034">
        <v>9032</v>
      </c>
      <c r="B9034">
        <v>24.745205479452054</v>
      </c>
      <c r="C9034" s="91">
        <v>2.6185025628564392E-2</v>
      </c>
      <c r="D9034">
        <v>0.52311505971235017</v>
      </c>
    </row>
    <row r="9035" spans="1:4">
      <c r="A9035">
        <v>9033</v>
      </c>
      <c r="B9035">
        <v>24.747945205479454</v>
      </c>
      <c r="C9035" s="91">
        <v>2.6184441937601624E-2</v>
      </c>
      <c r="D9035">
        <v>0.52308508887967919</v>
      </c>
    </row>
    <row r="9036" spans="1:4">
      <c r="A9036">
        <v>9034</v>
      </c>
      <c r="B9036">
        <v>24.75068493150685</v>
      </c>
      <c r="C9036" s="91">
        <v>2.6183858246638859E-2</v>
      </c>
      <c r="D9036">
        <v>0.52305512143701782</v>
      </c>
    </row>
    <row r="9037" spans="1:4">
      <c r="A9037">
        <v>9035</v>
      </c>
      <c r="B9037">
        <v>24.753424657534246</v>
      </c>
      <c r="C9037" s="91">
        <v>2.6183274555676091E-2</v>
      </c>
      <c r="D9037">
        <v>0.52302515738398037</v>
      </c>
    </row>
    <row r="9038" spans="1:4">
      <c r="A9038">
        <v>9036</v>
      </c>
      <c r="B9038">
        <v>24.756164383561643</v>
      </c>
      <c r="C9038" s="91">
        <v>2.6182690864713323E-2</v>
      </c>
      <c r="D9038">
        <v>0.5229951967201808</v>
      </c>
    </row>
    <row r="9039" spans="1:4">
      <c r="A9039">
        <v>9037</v>
      </c>
      <c r="B9039">
        <v>24.758904109589039</v>
      </c>
      <c r="C9039" s="91">
        <v>2.6182107173750555E-2</v>
      </c>
      <c r="D9039">
        <v>0.52296523944523332</v>
      </c>
    </row>
    <row r="9040" spans="1:4">
      <c r="A9040">
        <v>9038</v>
      </c>
      <c r="B9040">
        <v>24.761643835616439</v>
      </c>
      <c r="C9040" s="91">
        <v>2.6181523482787787E-2</v>
      </c>
      <c r="D9040">
        <v>0.52293528555875224</v>
      </c>
    </row>
    <row r="9041" spans="1:4">
      <c r="A9041">
        <v>9039</v>
      </c>
      <c r="B9041">
        <v>24.764383561643836</v>
      </c>
      <c r="C9041" s="91">
        <v>2.6180939791825019E-2</v>
      </c>
      <c r="D9041">
        <v>0.52290533506035197</v>
      </c>
    </row>
    <row r="9042" spans="1:4">
      <c r="A9042">
        <v>9040</v>
      </c>
      <c r="B9042">
        <v>24.767123287671232</v>
      </c>
      <c r="C9042" s="91">
        <v>2.6180356100862251E-2</v>
      </c>
      <c r="D9042">
        <v>0.52287538794964672</v>
      </c>
    </row>
    <row r="9043" spans="1:4">
      <c r="A9043">
        <v>9041</v>
      </c>
      <c r="B9043">
        <v>24.769863013698629</v>
      </c>
      <c r="C9043" s="91">
        <v>2.6179772409899483E-2</v>
      </c>
      <c r="D9043">
        <v>0.52284544422625112</v>
      </c>
    </row>
    <row r="9044" spans="1:4">
      <c r="A9044">
        <v>9042</v>
      </c>
      <c r="B9044">
        <v>24.772602739726029</v>
      </c>
      <c r="C9044" s="91">
        <v>2.6179188718936715E-2</v>
      </c>
      <c r="D9044">
        <v>0.52281550388977938</v>
      </c>
    </row>
    <row r="9045" spans="1:4">
      <c r="A9045">
        <v>9043</v>
      </c>
      <c r="B9045">
        <v>24.775342465753425</v>
      </c>
      <c r="C9045" s="91">
        <v>2.6178605027973947E-2</v>
      </c>
      <c r="D9045">
        <v>0.52278556693984635</v>
      </c>
    </row>
    <row r="9046" spans="1:4">
      <c r="A9046">
        <v>9044</v>
      </c>
      <c r="B9046">
        <v>24.778082191780822</v>
      </c>
      <c r="C9046" s="91">
        <v>2.6178021337011179E-2</v>
      </c>
      <c r="D9046">
        <v>0.52275563337606645</v>
      </c>
    </row>
    <row r="9047" spans="1:4">
      <c r="A9047">
        <v>9045</v>
      </c>
      <c r="B9047">
        <v>24.780821917808218</v>
      </c>
      <c r="C9047" s="91">
        <v>2.6177437646048411E-2</v>
      </c>
      <c r="D9047">
        <v>0.52272570319805434</v>
      </c>
    </row>
    <row r="9048" spans="1:4">
      <c r="A9048">
        <v>9046</v>
      </c>
      <c r="B9048">
        <v>24.783561643835615</v>
      </c>
      <c r="C9048" s="91">
        <v>2.6176853955085642E-2</v>
      </c>
      <c r="D9048">
        <v>0.52269577640542475</v>
      </c>
    </row>
    <row r="9049" spans="1:4">
      <c r="A9049">
        <v>9047</v>
      </c>
      <c r="B9049">
        <v>24.786301369863015</v>
      </c>
      <c r="C9049" s="91">
        <v>2.6176270264122874E-2</v>
      </c>
      <c r="D9049">
        <v>0.52266585299779234</v>
      </c>
    </row>
    <row r="9050" spans="1:4">
      <c r="A9050">
        <v>9048</v>
      </c>
      <c r="B9050">
        <v>24.789041095890411</v>
      </c>
      <c r="C9050" s="91">
        <v>2.6175686573160106E-2</v>
      </c>
      <c r="D9050">
        <v>0.52263593297477207</v>
      </c>
    </row>
    <row r="9051" spans="1:4">
      <c r="A9051">
        <v>9049</v>
      </c>
      <c r="B9051">
        <v>24.791780821917808</v>
      </c>
      <c r="C9051" s="91">
        <v>2.6175102882197338E-2</v>
      </c>
      <c r="D9051">
        <v>0.5226060163359787</v>
      </c>
    </row>
    <row r="9052" spans="1:4">
      <c r="A9052">
        <v>9050</v>
      </c>
      <c r="B9052">
        <v>24.794520547945204</v>
      </c>
      <c r="C9052" s="91">
        <v>2.617451919123457E-2</v>
      </c>
      <c r="D9052">
        <v>0.5225761030810272</v>
      </c>
    </row>
    <row r="9053" spans="1:4">
      <c r="A9053">
        <v>9051</v>
      </c>
      <c r="B9053">
        <v>24.797260273972604</v>
      </c>
      <c r="C9053" s="91">
        <v>2.6173935500271802E-2</v>
      </c>
      <c r="D9053">
        <v>0.52254619320953255</v>
      </c>
    </row>
    <row r="9054" spans="1:4">
      <c r="A9054">
        <v>9052</v>
      </c>
      <c r="B9054">
        <v>24.8</v>
      </c>
      <c r="C9054" s="91">
        <v>2.6173351809309034E-2</v>
      </c>
      <c r="D9054">
        <v>0.52251628672110983</v>
      </c>
    </row>
    <row r="9055" spans="1:4">
      <c r="A9055">
        <v>9053</v>
      </c>
      <c r="B9055">
        <v>24.802739726027397</v>
      </c>
      <c r="C9055" s="91">
        <v>2.6172768118346266E-2</v>
      </c>
      <c r="D9055">
        <v>0.52248638361537403</v>
      </c>
    </row>
    <row r="9056" spans="1:4">
      <c r="A9056">
        <v>9054</v>
      </c>
      <c r="B9056">
        <v>24.805479452054794</v>
      </c>
      <c r="C9056" s="91">
        <v>2.6172184427383498E-2</v>
      </c>
      <c r="D9056">
        <v>0.52245648389194033</v>
      </c>
    </row>
    <row r="9057" spans="1:4">
      <c r="A9057">
        <v>9055</v>
      </c>
      <c r="B9057">
        <v>24.80821917808219</v>
      </c>
      <c r="C9057" s="91">
        <v>2.617160073642073E-2</v>
      </c>
      <c r="D9057">
        <v>0.52242658755042393</v>
      </c>
    </row>
    <row r="9058" spans="1:4">
      <c r="A9058">
        <v>9056</v>
      </c>
      <c r="B9058">
        <v>24.81095890410959</v>
      </c>
      <c r="C9058" s="91">
        <v>2.6171017045457962E-2</v>
      </c>
      <c r="D9058">
        <v>0.52239669459043991</v>
      </c>
    </row>
    <row r="9059" spans="1:4">
      <c r="A9059">
        <v>9057</v>
      </c>
      <c r="B9059">
        <v>24.813698630136987</v>
      </c>
      <c r="C9059" s="91">
        <v>2.6170433354495197E-2</v>
      </c>
      <c r="D9059">
        <v>0.52236680501160382</v>
      </c>
    </row>
    <row r="9060" spans="1:4">
      <c r="A9060">
        <v>9058</v>
      </c>
      <c r="B9060">
        <v>24.816438356164383</v>
      </c>
      <c r="C9060" s="91">
        <v>2.6169849663532429E-2</v>
      </c>
      <c r="D9060">
        <v>0.52233691881353084</v>
      </c>
    </row>
    <row r="9061" spans="1:4">
      <c r="A9061">
        <v>9059</v>
      </c>
      <c r="B9061">
        <v>24.81917808219178</v>
      </c>
      <c r="C9061" s="91">
        <v>2.6169265972569661E-2</v>
      </c>
      <c r="D9061">
        <v>0.52230703599583661</v>
      </c>
    </row>
    <row r="9062" spans="1:4">
      <c r="A9062">
        <v>9060</v>
      </c>
      <c r="B9062">
        <v>24.82191780821918</v>
      </c>
      <c r="C9062" s="91">
        <v>2.6168682281606893E-2</v>
      </c>
      <c r="D9062">
        <v>0.52227715655813634</v>
      </c>
    </row>
    <row r="9063" spans="1:4">
      <c r="A9063">
        <v>9061</v>
      </c>
      <c r="B9063">
        <v>24.824657534246576</v>
      </c>
      <c r="C9063" s="91">
        <v>2.6168098590644125E-2</v>
      </c>
      <c r="D9063">
        <v>0.52224728050004576</v>
      </c>
    </row>
    <row r="9064" spans="1:4">
      <c r="A9064">
        <v>9062</v>
      </c>
      <c r="B9064">
        <v>24.827397260273973</v>
      </c>
      <c r="C9064" s="91">
        <v>2.6167514899681357E-2</v>
      </c>
      <c r="D9064">
        <v>0.52221740782118031</v>
      </c>
    </row>
    <row r="9065" spans="1:4">
      <c r="A9065">
        <v>9063</v>
      </c>
      <c r="B9065">
        <v>24.830136986301369</v>
      </c>
      <c r="C9065" s="91">
        <v>2.6166931208718588E-2</v>
      </c>
      <c r="D9065">
        <v>0.52218753852115563</v>
      </c>
    </row>
    <row r="9066" spans="1:4">
      <c r="A9066">
        <v>9064</v>
      </c>
      <c r="B9066">
        <v>24.832876712328765</v>
      </c>
      <c r="C9066" s="91">
        <v>2.616634751775582E-2</v>
      </c>
      <c r="D9066">
        <v>0.52215767259958745</v>
      </c>
    </row>
    <row r="9067" spans="1:4">
      <c r="A9067">
        <v>9065</v>
      </c>
      <c r="B9067">
        <v>24.835616438356166</v>
      </c>
      <c r="C9067" s="91">
        <v>2.6165763826793052E-2</v>
      </c>
      <c r="D9067">
        <v>0.52212781005609143</v>
      </c>
    </row>
    <row r="9068" spans="1:4">
      <c r="A9068">
        <v>9066</v>
      </c>
      <c r="B9068">
        <v>24.838356164383562</v>
      </c>
      <c r="C9068" s="91">
        <v>2.6165180135830284E-2</v>
      </c>
      <c r="D9068">
        <v>0.52209795089028344</v>
      </c>
    </row>
    <row r="9069" spans="1:4">
      <c r="A9069">
        <v>9067</v>
      </c>
      <c r="B9069">
        <v>24.841095890410958</v>
      </c>
      <c r="C9069" s="91">
        <v>2.6164596444867516E-2</v>
      </c>
      <c r="D9069">
        <v>0.52206809510177932</v>
      </c>
    </row>
    <row r="9070" spans="1:4">
      <c r="A9070">
        <v>9068</v>
      </c>
      <c r="B9070">
        <v>24.843835616438355</v>
      </c>
      <c r="C9070" s="91">
        <v>2.6164012753904748E-2</v>
      </c>
      <c r="D9070">
        <v>0.52203824269019505</v>
      </c>
    </row>
    <row r="9071" spans="1:4">
      <c r="A9071">
        <v>9069</v>
      </c>
      <c r="B9071">
        <v>24.846575342465755</v>
      </c>
      <c r="C9071" s="91">
        <v>2.616342906294198E-2</v>
      </c>
      <c r="D9071">
        <v>0.52200839365514629</v>
      </c>
    </row>
    <row r="9072" spans="1:4">
      <c r="A9072">
        <v>9070</v>
      </c>
      <c r="B9072">
        <v>24.849315068493151</v>
      </c>
      <c r="C9072" s="91">
        <v>2.6162845371979212E-2</v>
      </c>
      <c r="D9072">
        <v>0.52197854799624932</v>
      </c>
    </row>
    <row r="9073" spans="1:4">
      <c r="A9073">
        <v>9071</v>
      </c>
      <c r="B9073">
        <v>24.852054794520548</v>
      </c>
      <c r="C9073" s="91">
        <v>2.6162261681016444E-2</v>
      </c>
      <c r="D9073">
        <v>0.52194870571312013</v>
      </c>
    </row>
    <row r="9074" spans="1:4">
      <c r="A9074">
        <v>9072</v>
      </c>
      <c r="B9074">
        <v>24.854794520547944</v>
      </c>
      <c r="C9074" s="91">
        <v>2.6161677990053676E-2</v>
      </c>
      <c r="D9074">
        <v>0.52191886680537491</v>
      </c>
    </row>
    <row r="9075" spans="1:4">
      <c r="A9075">
        <v>9073</v>
      </c>
      <c r="B9075">
        <v>24.857534246575341</v>
      </c>
      <c r="C9075" s="91">
        <v>2.6161094299090908E-2</v>
      </c>
      <c r="D9075">
        <v>0.52188903127262976</v>
      </c>
    </row>
    <row r="9076" spans="1:4">
      <c r="A9076">
        <v>9074</v>
      </c>
      <c r="B9076">
        <v>24.860273972602741</v>
      </c>
      <c r="C9076" s="91">
        <v>2.616051060812814E-2</v>
      </c>
      <c r="D9076">
        <v>0.52185919911450074</v>
      </c>
    </row>
    <row r="9077" spans="1:4">
      <c r="A9077">
        <v>9075</v>
      </c>
      <c r="B9077">
        <v>24.863013698630137</v>
      </c>
      <c r="C9077" s="91">
        <v>2.6159926917165371E-2</v>
      </c>
      <c r="D9077">
        <v>0.5218293703306045</v>
      </c>
    </row>
    <row r="9078" spans="1:4">
      <c r="A9078">
        <v>9076</v>
      </c>
      <c r="B9078">
        <v>24.865753424657534</v>
      </c>
      <c r="C9078" s="91">
        <v>2.6159343226202603E-2</v>
      </c>
      <c r="D9078">
        <v>0.52179954492055713</v>
      </c>
    </row>
    <row r="9079" spans="1:4">
      <c r="A9079">
        <v>9077</v>
      </c>
      <c r="B9079">
        <v>24.86849315068493</v>
      </c>
      <c r="C9079" s="91">
        <v>2.6158759535239835E-2</v>
      </c>
      <c r="D9079">
        <v>0.52176972288397505</v>
      </c>
    </row>
    <row r="9080" spans="1:4">
      <c r="A9080">
        <v>9078</v>
      </c>
      <c r="B9080">
        <v>24.87123287671233</v>
      </c>
      <c r="C9080" s="91">
        <v>2.6158175844277071E-2</v>
      </c>
      <c r="D9080">
        <v>0.52173990422047456</v>
      </c>
    </row>
    <row r="9081" spans="1:4">
      <c r="A9081">
        <v>9079</v>
      </c>
      <c r="B9081">
        <v>24.873972602739727</v>
      </c>
      <c r="C9081" s="91">
        <v>2.6157592153314303E-2</v>
      </c>
      <c r="D9081">
        <v>0.52171008892967252</v>
      </c>
    </row>
    <row r="9082" spans="1:4">
      <c r="A9082">
        <v>9080</v>
      </c>
      <c r="B9082">
        <v>24.876712328767123</v>
      </c>
      <c r="C9082" s="91">
        <v>2.6157008462351534E-2</v>
      </c>
      <c r="D9082">
        <v>0.52168027701118524</v>
      </c>
    </row>
    <row r="9083" spans="1:4">
      <c r="A9083">
        <v>9081</v>
      </c>
      <c r="B9083">
        <v>24.87945205479452</v>
      </c>
      <c r="C9083" s="91">
        <v>2.6156424771388766E-2</v>
      </c>
      <c r="D9083">
        <v>0.52165046846462937</v>
      </c>
    </row>
    <row r="9084" spans="1:4">
      <c r="A9084">
        <v>9082</v>
      </c>
      <c r="B9084">
        <v>24.882191780821916</v>
      </c>
      <c r="C9084" s="91">
        <v>2.6155841080425998E-2</v>
      </c>
      <c r="D9084">
        <v>0.52162066328962153</v>
      </c>
    </row>
    <row r="9085" spans="1:4">
      <c r="A9085">
        <v>9083</v>
      </c>
      <c r="B9085">
        <v>24.884931506849316</v>
      </c>
      <c r="C9085" s="91">
        <v>2.615525738946323E-2</v>
      </c>
      <c r="D9085">
        <v>0.52159086148577849</v>
      </c>
    </row>
    <row r="9086" spans="1:4">
      <c r="A9086">
        <v>9084</v>
      </c>
      <c r="B9086">
        <v>24.887671232876713</v>
      </c>
      <c r="C9086" s="91">
        <v>2.6154673698500462E-2</v>
      </c>
      <c r="D9086">
        <v>0.52156106305271699</v>
      </c>
    </row>
    <row r="9087" spans="1:4">
      <c r="A9087">
        <v>9085</v>
      </c>
      <c r="B9087">
        <v>24.890410958904109</v>
      </c>
      <c r="C9087" s="91">
        <v>2.6154090007537694E-2</v>
      </c>
      <c r="D9087">
        <v>0.52153126799005389</v>
      </c>
    </row>
    <row r="9088" spans="1:4">
      <c r="A9088">
        <v>9086</v>
      </c>
      <c r="B9088">
        <v>24.893150684931506</v>
      </c>
      <c r="C9088" s="91">
        <v>2.6153506316574926E-2</v>
      </c>
      <c r="D9088">
        <v>0.52150147629740606</v>
      </c>
    </row>
    <row r="9089" spans="1:4">
      <c r="A9089">
        <v>9087</v>
      </c>
      <c r="B9089">
        <v>24.895890410958906</v>
      </c>
      <c r="C9089" s="91">
        <v>2.6152922625612158E-2</v>
      </c>
      <c r="D9089">
        <v>0.52147168797439036</v>
      </c>
    </row>
    <row r="9090" spans="1:4">
      <c r="A9090">
        <v>9088</v>
      </c>
      <c r="B9090">
        <v>24.898630136986302</v>
      </c>
      <c r="C9090" s="91">
        <v>2.615233893464939E-2</v>
      </c>
      <c r="D9090">
        <v>0.52144190302062388</v>
      </c>
    </row>
    <row r="9091" spans="1:4">
      <c r="A9091">
        <v>9089</v>
      </c>
      <c r="B9091">
        <v>24.901369863013699</v>
      </c>
      <c r="C9091" s="91">
        <v>2.6151755243686622E-2</v>
      </c>
      <c r="D9091">
        <v>0.52141212143572369</v>
      </c>
    </row>
    <row r="9092" spans="1:4">
      <c r="A9092">
        <v>9090</v>
      </c>
      <c r="B9092">
        <v>24.904109589041095</v>
      </c>
      <c r="C9092" s="91">
        <v>2.6151171552723854E-2</v>
      </c>
      <c r="D9092">
        <v>0.52138234321930665</v>
      </c>
    </row>
    <row r="9093" spans="1:4">
      <c r="A9093">
        <v>9091</v>
      </c>
      <c r="B9093">
        <v>24.906849315068492</v>
      </c>
      <c r="C9093" s="91">
        <v>2.6150587861761086E-2</v>
      </c>
      <c r="D9093">
        <v>0.52135256837099031</v>
      </c>
    </row>
    <row r="9094" spans="1:4">
      <c r="A9094">
        <v>9092</v>
      </c>
      <c r="B9094">
        <v>24.909589041095892</v>
      </c>
      <c r="C9094" s="91">
        <v>2.6150004170798317E-2</v>
      </c>
      <c r="D9094">
        <v>0.5213227968903914</v>
      </c>
    </row>
    <row r="9095" spans="1:4">
      <c r="A9095">
        <v>9093</v>
      </c>
      <c r="B9095">
        <v>24.912328767123288</v>
      </c>
      <c r="C9095" s="91">
        <v>2.6149420479835549E-2</v>
      </c>
      <c r="D9095">
        <v>0.52129302877712747</v>
      </c>
    </row>
    <row r="9096" spans="1:4">
      <c r="A9096">
        <v>9094</v>
      </c>
      <c r="B9096">
        <v>24.915068493150685</v>
      </c>
      <c r="C9096" s="91">
        <v>2.6148836788872781E-2</v>
      </c>
      <c r="D9096">
        <v>0.5212632640308158</v>
      </c>
    </row>
    <row r="9097" spans="1:4">
      <c r="A9097">
        <v>9095</v>
      </c>
      <c r="B9097">
        <v>24.917808219178081</v>
      </c>
      <c r="C9097" s="91">
        <v>2.6148253097910013E-2</v>
      </c>
      <c r="D9097">
        <v>0.52123350265107371</v>
      </c>
    </row>
    <row r="9098" spans="1:4">
      <c r="A9098">
        <v>9096</v>
      </c>
      <c r="B9098">
        <v>24.920547945205481</v>
      </c>
      <c r="C9098" s="91">
        <v>2.6147669406947245E-2</v>
      </c>
      <c r="D9098">
        <v>0.52120374463751873</v>
      </c>
    </row>
    <row r="9099" spans="1:4">
      <c r="A9099">
        <v>9097</v>
      </c>
      <c r="B9099">
        <v>24.923287671232877</v>
      </c>
      <c r="C9099" s="91">
        <v>2.6147085715984477E-2</v>
      </c>
      <c r="D9099">
        <v>0.52117398998976816</v>
      </c>
    </row>
    <row r="9100" spans="1:4">
      <c r="A9100">
        <v>9098</v>
      </c>
      <c r="B9100">
        <v>24.926027397260274</v>
      </c>
      <c r="C9100" s="91">
        <v>2.6146502025021709E-2</v>
      </c>
      <c r="D9100">
        <v>0.52114423870743964</v>
      </c>
    </row>
    <row r="9101" spans="1:4">
      <c r="A9101">
        <v>9099</v>
      </c>
      <c r="B9101">
        <v>24.92876712328767</v>
      </c>
      <c r="C9101" s="91">
        <v>2.6145918334058944E-2</v>
      </c>
      <c r="D9101">
        <v>0.52111449079015071</v>
      </c>
    </row>
    <row r="9102" spans="1:4">
      <c r="A9102">
        <v>9100</v>
      </c>
      <c r="B9102">
        <v>24.931506849315067</v>
      </c>
      <c r="C9102" s="91">
        <v>2.6145334643096176E-2</v>
      </c>
      <c r="D9102">
        <v>0.52108474623751899</v>
      </c>
    </row>
    <row r="9103" spans="1:4">
      <c r="A9103">
        <v>9101</v>
      </c>
      <c r="B9103">
        <v>24.934246575342467</v>
      </c>
      <c r="C9103" s="91">
        <v>2.6144750952133408E-2</v>
      </c>
      <c r="D9103">
        <v>0.52105500504916225</v>
      </c>
    </row>
    <row r="9104" spans="1:4">
      <c r="A9104">
        <v>9102</v>
      </c>
      <c r="B9104">
        <v>24.936986301369863</v>
      </c>
      <c r="C9104" s="91">
        <v>2.614416726117064E-2</v>
      </c>
      <c r="D9104">
        <v>0.52102526722469811</v>
      </c>
    </row>
    <row r="9105" spans="1:4">
      <c r="A9105">
        <v>9103</v>
      </c>
      <c r="B9105">
        <v>24.93972602739726</v>
      </c>
      <c r="C9105" s="91">
        <v>2.6143583570207872E-2</v>
      </c>
      <c r="D9105">
        <v>0.52099553276374455</v>
      </c>
    </row>
    <row r="9106" spans="1:4">
      <c r="A9106">
        <v>9104</v>
      </c>
      <c r="B9106">
        <v>24.942465753424656</v>
      </c>
      <c r="C9106" s="91">
        <v>2.6142999879245104E-2</v>
      </c>
      <c r="D9106">
        <v>0.52096580166591921</v>
      </c>
    </row>
    <row r="9107" spans="1:4">
      <c r="A9107">
        <v>9105</v>
      </c>
      <c r="B9107">
        <v>24.945205479452056</v>
      </c>
      <c r="C9107" s="91">
        <v>2.6142416188282336E-2</v>
      </c>
      <c r="D9107">
        <v>0.52093607393084018</v>
      </c>
    </row>
    <row r="9108" spans="1:4">
      <c r="A9108">
        <v>9106</v>
      </c>
      <c r="B9108">
        <v>24.947945205479453</v>
      </c>
      <c r="C9108" s="91">
        <v>2.6141832497319568E-2</v>
      </c>
      <c r="D9108">
        <v>0.52090634955812531</v>
      </c>
    </row>
    <row r="9109" spans="1:4">
      <c r="A9109">
        <v>9107</v>
      </c>
      <c r="B9109">
        <v>24.950684931506849</v>
      </c>
      <c r="C9109" s="91">
        <v>2.61412488063568E-2</v>
      </c>
      <c r="D9109">
        <v>0.52087662854739269</v>
      </c>
    </row>
    <row r="9110" spans="1:4">
      <c r="A9110">
        <v>9108</v>
      </c>
      <c r="B9110">
        <v>24.953424657534246</v>
      </c>
      <c r="C9110" s="91">
        <v>2.6140665115394032E-2</v>
      </c>
      <c r="D9110">
        <v>0.52084691089826041</v>
      </c>
    </row>
    <row r="9111" spans="1:4">
      <c r="A9111">
        <v>9109</v>
      </c>
      <c r="B9111">
        <v>24.956164383561642</v>
      </c>
      <c r="C9111" s="91">
        <v>2.6140081424431263E-2</v>
      </c>
      <c r="D9111">
        <v>0.52081719661034642</v>
      </c>
    </row>
    <row r="9112" spans="1:4">
      <c r="A9112">
        <v>9110</v>
      </c>
      <c r="B9112">
        <v>24.958904109589042</v>
      </c>
      <c r="C9112" s="91">
        <v>2.6139497733468495E-2</v>
      </c>
      <c r="D9112">
        <v>0.52078748568326905</v>
      </c>
    </row>
    <row r="9113" spans="1:4">
      <c r="A9113">
        <v>9111</v>
      </c>
      <c r="B9113">
        <v>24.961643835616439</v>
      </c>
      <c r="C9113" s="91">
        <v>2.6138914042505727E-2</v>
      </c>
      <c r="D9113">
        <v>0.52075777811664659</v>
      </c>
    </row>
    <row r="9114" spans="1:4">
      <c r="A9114">
        <v>9112</v>
      </c>
      <c r="B9114">
        <v>24.964383561643835</v>
      </c>
      <c r="C9114" s="91">
        <v>2.6138330351542959E-2</v>
      </c>
      <c r="D9114">
        <v>0.52072807391009712</v>
      </c>
    </row>
    <row r="9115" spans="1:4">
      <c r="A9115">
        <v>9113</v>
      </c>
      <c r="B9115">
        <v>24.967123287671232</v>
      </c>
      <c r="C9115" s="91">
        <v>2.6137746660580191E-2</v>
      </c>
      <c r="D9115">
        <v>0.52069837306323907</v>
      </c>
    </row>
    <row r="9116" spans="1:4">
      <c r="A9116">
        <v>9114</v>
      </c>
      <c r="B9116">
        <v>24.969863013698632</v>
      </c>
      <c r="C9116" s="91">
        <v>2.6137162969617423E-2</v>
      </c>
      <c r="D9116">
        <v>0.52066867557569085</v>
      </c>
    </row>
    <row r="9117" spans="1:4">
      <c r="A9117">
        <v>9115</v>
      </c>
      <c r="B9117">
        <v>24.972602739726028</v>
      </c>
      <c r="C9117" s="91">
        <v>2.6136579278654655E-2</v>
      </c>
      <c r="D9117">
        <v>0.52063898144707099</v>
      </c>
    </row>
    <row r="9118" spans="1:4">
      <c r="A9118">
        <v>9116</v>
      </c>
      <c r="B9118">
        <v>24.975342465753425</v>
      </c>
      <c r="C9118" s="91">
        <v>2.6135995587691887E-2</v>
      </c>
      <c r="D9118">
        <v>0.5206092906769979</v>
      </c>
    </row>
    <row r="9119" spans="1:4">
      <c r="A9119">
        <v>9117</v>
      </c>
      <c r="B9119">
        <v>24.978082191780821</v>
      </c>
      <c r="C9119" s="91">
        <v>2.6135411896729119E-2</v>
      </c>
      <c r="D9119">
        <v>0.52057960326509012</v>
      </c>
    </row>
    <row r="9120" spans="1:4">
      <c r="A9120">
        <v>9118</v>
      </c>
      <c r="B9120">
        <v>24.980821917808218</v>
      </c>
      <c r="C9120" s="91">
        <v>2.6134828205766351E-2</v>
      </c>
      <c r="D9120">
        <v>0.52054991921096627</v>
      </c>
    </row>
    <row r="9121" spans="1:4">
      <c r="A9121">
        <v>9119</v>
      </c>
      <c r="B9121">
        <v>24.983561643835618</v>
      </c>
      <c r="C9121" s="91">
        <v>2.6134244514803583E-2</v>
      </c>
      <c r="D9121">
        <v>0.520520238514245</v>
      </c>
    </row>
    <row r="9122" spans="1:4">
      <c r="A9122">
        <v>9120</v>
      </c>
      <c r="B9122">
        <v>24.986301369863014</v>
      </c>
      <c r="C9122" s="91">
        <v>2.6133660823840815E-2</v>
      </c>
      <c r="D9122">
        <v>0.52049056117454506</v>
      </c>
    </row>
    <row r="9123" spans="1:4">
      <c r="A9123">
        <v>9121</v>
      </c>
      <c r="B9123">
        <v>24.989041095890411</v>
      </c>
      <c r="C9123" s="91">
        <v>2.6133077132878046E-2</v>
      </c>
      <c r="D9123">
        <v>0.52046088719148531</v>
      </c>
    </row>
    <row r="9124" spans="1:4">
      <c r="A9124">
        <v>9122</v>
      </c>
      <c r="B9124">
        <v>24.991780821917807</v>
      </c>
      <c r="C9124" s="91">
        <v>2.6132493441915282E-2</v>
      </c>
      <c r="D9124">
        <v>0.52043121656468427</v>
      </c>
    </row>
    <row r="9125" spans="1:4">
      <c r="A9125">
        <v>9123</v>
      </c>
      <c r="B9125">
        <v>24.994520547945207</v>
      </c>
      <c r="C9125" s="91">
        <v>2.6131909750952514E-2</v>
      </c>
      <c r="D9125">
        <v>0.52040154929376115</v>
      </c>
    </row>
    <row r="9126" spans="1:4">
      <c r="A9126">
        <v>9124</v>
      </c>
      <c r="B9126">
        <v>24.997260273972604</v>
      </c>
      <c r="C9126" s="91">
        <v>2.6131326059989746E-2</v>
      </c>
      <c r="D9126">
        <v>0.5203718853783349</v>
      </c>
    </row>
    <row r="9127" spans="1:4">
      <c r="A9127">
        <v>9125</v>
      </c>
      <c r="B9127">
        <v>25</v>
      </c>
      <c r="C9127" s="91">
        <v>2.6130742369026978E-2</v>
      </c>
      <c r="D9127">
        <v>0.52034222481802417</v>
      </c>
    </row>
    <row r="9128" spans="1:4">
      <c r="A9128">
        <v>9126</v>
      </c>
      <c r="B9128">
        <v>25.002739726027396</v>
      </c>
      <c r="C9128" s="91">
        <v>2.6130158678064209E-2</v>
      </c>
      <c r="D9128">
        <v>0.52031256761244837</v>
      </c>
    </row>
    <row r="9129" spans="1:4">
      <c r="A9129">
        <v>9127</v>
      </c>
      <c r="B9129">
        <v>25.005479452054793</v>
      </c>
      <c r="C9129" s="91">
        <v>2.6129574987101441E-2</v>
      </c>
      <c r="D9129">
        <v>0.52028291376122626</v>
      </c>
    </row>
    <row r="9130" spans="1:4">
      <c r="A9130">
        <v>9128</v>
      </c>
      <c r="B9130">
        <v>25.008219178082193</v>
      </c>
      <c r="C9130" s="91">
        <v>2.6128991296138673E-2</v>
      </c>
      <c r="D9130">
        <v>0.52025326326397725</v>
      </c>
    </row>
    <row r="9131" spans="1:4">
      <c r="A9131">
        <v>9129</v>
      </c>
      <c r="B9131">
        <v>25.010958904109589</v>
      </c>
      <c r="C9131" s="91">
        <v>2.6128407605175905E-2</v>
      </c>
      <c r="D9131">
        <v>0.52022361612032042</v>
      </c>
    </row>
    <row r="9132" spans="1:4">
      <c r="A9132">
        <v>9130</v>
      </c>
      <c r="B9132">
        <v>25.013698630136986</v>
      </c>
      <c r="C9132" s="91">
        <v>2.6127823914213137E-2</v>
      </c>
      <c r="D9132">
        <v>0.52019397232987508</v>
      </c>
    </row>
    <row r="9133" spans="1:4">
      <c r="A9133">
        <v>9131</v>
      </c>
      <c r="B9133">
        <v>25.016438356164382</v>
      </c>
      <c r="C9133" s="91">
        <v>2.6127240223250369E-2</v>
      </c>
      <c r="D9133">
        <v>0.52016433189226052</v>
      </c>
    </row>
    <row r="9134" spans="1:4">
      <c r="A9134">
        <v>9132</v>
      </c>
      <c r="B9134">
        <v>25.019178082191782</v>
      </c>
      <c r="C9134" s="91">
        <v>2.6126656532287601E-2</v>
      </c>
      <c r="D9134">
        <v>0.52013469480709607</v>
      </c>
    </row>
    <row r="9135" spans="1:4">
      <c r="A9135">
        <v>9133</v>
      </c>
      <c r="B9135">
        <v>25.021917808219179</v>
      </c>
      <c r="C9135" s="91">
        <v>2.6126100502557328E-2</v>
      </c>
      <c r="D9135">
        <v>0.52010470109012441</v>
      </c>
    </row>
    <row r="9136" spans="1:4">
      <c r="A9136">
        <v>9134</v>
      </c>
      <c r="B9136">
        <v>25.024657534246575</v>
      </c>
      <c r="C9136" s="91">
        <v>2.6125544472827059E-2</v>
      </c>
      <c r="D9136">
        <v>0.52007471068728039</v>
      </c>
    </row>
    <row r="9137" spans="1:4">
      <c r="A9137">
        <v>9135</v>
      </c>
      <c r="B9137">
        <v>25.027397260273972</v>
      </c>
      <c r="C9137" s="91">
        <v>2.6124988443096787E-2</v>
      </c>
      <c r="D9137">
        <v>0.52004472359819065</v>
      </c>
    </row>
    <row r="9138" spans="1:4">
      <c r="A9138">
        <v>9136</v>
      </c>
      <c r="B9138">
        <v>25.030136986301368</v>
      </c>
      <c r="C9138" s="91">
        <v>2.6124432413366514E-2</v>
      </c>
      <c r="D9138">
        <v>0.52001473982248092</v>
      </c>
    </row>
    <row r="9139" spans="1:4">
      <c r="A9139">
        <v>9137</v>
      </c>
      <c r="B9139">
        <v>25.032876712328768</v>
      </c>
      <c r="C9139" s="91">
        <v>2.6123876383636245E-2</v>
      </c>
      <c r="D9139">
        <v>0.51998475935977773</v>
      </c>
    </row>
    <row r="9140" spans="1:4">
      <c r="A9140">
        <v>9138</v>
      </c>
      <c r="B9140">
        <v>25.035616438356165</v>
      </c>
      <c r="C9140" s="91">
        <v>2.6123320353905972E-2</v>
      </c>
      <c r="D9140">
        <v>0.51995478220970737</v>
      </c>
    </row>
    <row r="9141" spans="1:4">
      <c r="A9141">
        <v>9139</v>
      </c>
      <c r="B9141">
        <v>25.038356164383561</v>
      </c>
      <c r="C9141" s="91">
        <v>2.61227643241757E-2</v>
      </c>
      <c r="D9141">
        <v>0.51992480837189614</v>
      </c>
    </row>
    <row r="9142" spans="1:4">
      <c r="A9142">
        <v>9140</v>
      </c>
      <c r="B9142">
        <v>25.041095890410958</v>
      </c>
      <c r="C9142" s="91">
        <v>2.6122208294445431E-2</v>
      </c>
      <c r="D9142">
        <v>0.51989483784597046</v>
      </c>
    </row>
    <row r="9143" spans="1:4">
      <c r="A9143">
        <v>9141</v>
      </c>
      <c r="B9143">
        <v>25.043835616438358</v>
      </c>
      <c r="C9143" s="91">
        <v>2.6121652264715158E-2</v>
      </c>
      <c r="D9143">
        <v>0.51986487063155684</v>
      </c>
    </row>
    <row r="9144" spans="1:4">
      <c r="A9144">
        <v>9142</v>
      </c>
      <c r="B9144">
        <v>25.046575342465754</v>
      </c>
      <c r="C9144" s="91">
        <v>2.6121096234984886E-2</v>
      </c>
      <c r="D9144">
        <v>0.51983490672828181</v>
      </c>
    </row>
    <row r="9145" spans="1:4">
      <c r="A9145">
        <v>9143</v>
      </c>
      <c r="B9145">
        <v>25.049315068493151</v>
      </c>
      <c r="C9145" s="91">
        <v>2.6120540205254617E-2</v>
      </c>
      <c r="D9145">
        <v>0.51980494613577177</v>
      </c>
    </row>
    <row r="9146" spans="1:4">
      <c r="A9146">
        <v>9144</v>
      </c>
      <c r="B9146">
        <v>25.052054794520547</v>
      </c>
      <c r="C9146" s="91">
        <v>2.6119984175524344E-2</v>
      </c>
      <c r="D9146">
        <v>0.5197749888536537</v>
      </c>
    </row>
    <row r="9147" spans="1:4">
      <c r="A9147">
        <v>9145</v>
      </c>
      <c r="B9147">
        <v>25.054794520547944</v>
      </c>
      <c r="C9147" s="91">
        <v>2.6119428145794071E-2</v>
      </c>
      <c r="D9147">
        <v>0.51974503488155399</v>
      </c>
    </row>
    <row r="9148" spans="1:4">
      <c r="A9148">
        <v>9146</v>
      </c>
      <c r="B9148">
        <v>25.057534246575344</v>
      </c>
      <c r="C9148" s="91">
        <v>2.6118872116063802E-2</v>
      </c>
      <c r="D9148">
        <v>0.5197150842190994</v>
      </c>
    </row>
    <row r="9149" spans="1:4">
      <c r="A9149">
        <v>9147</v>
      </c>
      <c r="B9149">
        <v>25.06027397260274</v>
      </c>
      <c r="C9149" s="91">
        <v>2.611831608633353E-2</v>
      </c>
      <c r="D9149">
        <v>0.51968513686591677</v>
      </c>
    </row>
    <row r="9150" spans="1:4">
      <c r="A9150">
        <v>9148</v>
      </c>
      <c r="B9150">
        <v>25.063013698630137</v>
      </c>
      <c r="C9150" s="91">
        <v>2.6117760056603257E-2</v>
      </c>
      <c r="D9150">
        <v>0.51965519282163297</v>
      </c>
    </row>
    <row r="9151" spans="1:4">
      <c r="A9151">
        <v>9149</v>
      </c>
      <c r="B9151">
        <v>25.065753424657533</v>
      </c>
      <c r="C9151" s="91">
        <v>2.6117204026872988E-2</v>
      </c>
      <c r="D9151">
        <v>0.51962525208587484</v>
      </c>
    </row>
    <row r="9152" spans="1:4">
      <c r="A9152">
        <v>9150</v>
      </c>
      <c r="B9152">
        <v>25.068493150684933</v>
      </c>
      <c r="C9152" s="91">
        <v>2.6116647997142715E-2</v>
      </c>
      <c r="D9152">
        <v>0.51959531465826925</v>
      </c>
    </row>
    <row r="9153" spans="1:4">
      <c r="A9153">
        <v>9151</v>
      </c>
      <c r="B9153">
        <v>25.07123287671233</v>
      </c>
      <c r="C9153" s="91">
        <v>2.6116091967412443E-2</v>
      </c>
      <c r="D9153">
        <v>0.51956538053844326</v>
      </c>
    </row>
    <row r="9154" spans="1:4">
      <c r="A9154">
        <v>9152</v>
      </c>
      <c r="B9154">
        <v>25.073972602739726</v>
      </c>
      <c r="C9154" s="91">
        <v>2.6115535937682174E-2</v>
      </c>
      <c r="D9154">
        <v>0.51953544972602395</v>
      </c>
    </row>
    <row r="9155" spans="1:4">
      <c r="A9155">
        <v>9153</v>
      </c>
      <c r="B9155">
        <v>25.076712328767123</v>
      </c>
      <c r="C9155" s="91">
        <v>2.6114979907951901E-2</v>
      </c>
      <c r="D9155">
        <v>0.51950552222063839</v>
      </c>
    </row>
    <row r="9156" spans="1:4">
      <c r="A9156">
        <v>9154</v>
      </c>
      <c r="B9156">
        <v>25.079452054794519</v>
      </c>
      <c r="C9156" s="91">
        <v>2.6114423878221629E-2</v>
      </c>
      <c r="D9156">
        <v>0.51947559802191368</v>
      </c>
    </row>
    <row r="9157" spans="1:4">
      <c r="A9157">
        <v>9155</v>
      </c>
      <c r="B9157">
        <v>25.082191780821919</v>
      </c>
      <c r="C9157" s="91">
        <v>2.6113867848491359E-2</v>
      </c>
      <c r="D9157">
        <v>0.51944567712947698</v>
      </c>
    </row>
    <row r="9158" spans="1:4">
      <c r="A9158">
        <v>9156</v>
      </c>
      <c r="B9158">
        <v>25.084931506849315</v>
      </c>
      <c r="C9158" s="91">
        <v>2.6113311818761087E-2</v>
      </c>
      <c r="D9158">
        <v>0.5194157595429556</v>
      </c>
    </row>
    <row r="9159" spans="1:4">
      <c r="A9159">
        <v>9157</v>
      </c>
      <c r="B9159">
        <v>25.087671232876712</v>
      </c>
      <c r="C9159" s="91">
        <v>2.6112755789030814E-2</v>
      </c>
      <c r="D9159">
        <v>0.51938584526197684</v>
      </c>
    </row>
    <row r="9160" spans="1:4">
      <c r="A9160">
        <v>9158</v>
      </c>
      <c r="B9160">
        <v>25.090410958904108</v>
      </c>
      <c r="C9160" s="91">
        <v>2.6112199759300545E-2</v>
      </c>
      <c r="D9160">
        <v>0.51935593428616811</v>
      </c>
    </row>
    <row r="9161" spans="1:4">
      <c r="A9161">
        <v>9159</v>
      </c>
      <c r="B9161">
        <v>25.093150684931508</v>
      </c>
      <c r="C9161" s="91">
        <v>2.6111643729570273E-2</v>
      </c>
      <c r="D9161">
        <v>0.5193260266151567</v>
      </c>
    </row>
    <row r="9162" spans="1:4">
      <c r="A9162">
        <v>9160</v>
      </c>
      <c r="B9162">
        <v>25.095890410958905</v>
      </c>
      <c r="C9162" s="91">
        <v>2.611108769984E-2</v>
      </c>
      <c r="D9162">
        <v>0.51929612224857014</v>
      </c>
    </row>
    <row r="9163" spans="1:4">
      <c r="A9163">
        <v>9161</v>
      </c>
      <c r="B9163">
        <v>25.098630136986301</v>
      </c>
      <c r="C9163" s="91">
        <v>2.6110531670109731E-2</v>
      </c>
      <c r="D9163">
        <v>0.51926622118603571</v>
      </c>
    </row>
    <row r="9164" spans="1:4">
      <c r="A9164">
        <v>9162</v>
      </c>
      <c r="B9164">
        <v>25.101369863013698</v>
      </c>
      <c r="C9164" s="91">
        <v>2.6109975640379458E-2</v>
      </c>
      <c r="D9164">
        <v>0.5192363234271814</v>
      </c>
    </row>
    <row r="9165" spans="1:4">
      <c r="A9165">
        <v>9163</v>
      </c>
      <c r="B9165">
        <v>25.104109589041094</v>
      </c>
      <c r="C9165" s="91">
        <v>2.6109419610649186E-2</v>
      </c>
      <c r="D9165">
        <v>0.51920642897163438</v>
      </c>
    </row>
    <row r="9166" spans="1:4">
      <c r="A9166">
        <v>9164</v>
      </c>
      <c r="B9166">
        <v>25.106849315068494</v>
      </c>
      <c r="C9166" s="91">
        <v>2.6108863580918917E-2</v>
      </c>
      <c r="D9166">
        <v>0.51917653781902251</v>
      </c>
    </row>
    <row r="9167" spans="1:4">
      <c r="A9167">
        <v>9165</v>
      </c>
      <c r="B9167">
        <v>25.109589041095891</v>
      </c>
      <c r="C9167" s="91">
        <v>2.6108307551188644E-2</v>
      </c>
      <c r="D9167">
        <v>0.51914664996897364</v>
      </c>
    </row>
    <row r="9168" spans="1:4">
      <c r="A9168">
        <v>9166</v>
      </c>
      <c r="B9168">
        <v>25.112328767123287</v>
      </c>
      <c r="C9168" s="91">
        <v>2.6107751521458371E-2</v>
      </c>
      <c r="D9168">
        <v>0.51911676542111529</v>
      </c>
    </row>
    <row r="9169" spans="1:4">
      <c r="A9169">
        <v>9167</v>
      </c>
      <c r="B9169">
        <v>25.115068493150684</v>
      </c>
      <c r="C9169" s="91">
        <v>2.6107195491728102E-2</v>
      </c>
      <c r="D9169">
        <v>0.51908688417507542</v>
      </c>
    </row>
    <row r="9170" spans="1:4">
      <c r="A9170">
        <v>9168</v>
      </c>
      <c r="B9170">
        <v>25.117808219178084</v>
      </c>
      <c r="C9170" s="91">
        <v>2.610663946199783E-2</v>
      </c>
      <c r="D9170">
        <v>0.51905700623048168</v>
      </c>
    </row>
    <row r="9171" spans="1:4">
      <c r="A9171">
        <v>9169</v>
      </c>
      <c r="B9171">
        <v>25.12054794520548</v>
      </c>
      <c r="C9171" s="91">
        <v>2.6106083432267557E-2</v>
      </c>
      <c r="D9171">
        <v>0.51902713158696234</v>
      </c>
    </row>
    <row r="9172" spans="1:4">
      <c r="A9172">
        <v>9170</v>
      </c>
      <c r="B9172">
        <v>25.123287671232877</v>
      </c>
      <c r="C9172" s="91">
        <v>2.6105527402537288E-2</v>
      </c>
      <c r="D9172">
        <v>0.51899726024414516</v>
      </c>
    </row>
    <row r="9173" spans="1:4">
      <c r="A9173">
        <v>9171</v>
      </c>
      <c r="B9173">
        <v>25.126027397260273</v>
      </c>
      <c r="C9173" s="91">
        <v>2.6104971372807016E-2</v>
      </c>
      <c r="D9173">
        <v>0.51896739220165811</v>
      </c>
    </row>
    <row r="9174" spans="1:4">
      <c r="A9174">
        <v>9172</v>
      </c>
      <c r="B9174">
        <v>25.12876712328767</v>
      </c>
      <c r="C9174" s="91">
        <v>2.6104415343076743E-2</v>
      </c>
      <c r="D9174">
        <v>0.51893752745912947</v>
      </c>
    </row>
    <row r="9175" spans="1:4">
      <c r="A9175">
        <v>9173</v>
      </c>
      <c r="B9175">
        <v>25.13150684931507</v>
      </c>
      <c r="C9175" s="91">
        <v>2.6103859313346474E-2</v>
      </c>
      <c r="D9175">
        <v>0.5189076660161871</v>
      </c>
    </row>
    <row r="9176" spans="1:4">
      <c r="A9176">
        <v>9174</v>
      </c>
      <c r="B9176">
        <v>25.134246575342466</v>
      </c>
      <c r="C9176" s="91">
        <v>2.6103303283616201E-2</v>
      </c>
      <c r="D9176">
        <v>0.5188778078724593</v>
      </c>
    </row>
    <row r="9177" spans="1:4">
      <c r="A9177">
        <v>9175</v>
      </c>
      <c r="B9177">
        <v>25.136986301369863</v>
      </c>
      <c r="C9177" s="91">
        <v>2.6102747253885929E-2</v>
      </c>
      <c r="D9177">
        <v>0.51884795302757436</v>
      </c>
    </row>
    <row r="9178" spans="1:4">
      <c r="A9178">
        <v>9176</v>
      </c>
      <c r="B9178">
        <v>25.139726027397259</v>
      </c>
      <c r="C9178" s="91">
        <v>2.610219122415566E-2</v>
      </c>
      <c r="D9178">
        <v>0.51881810148116059</v>
      </c>
    </row>
    <row r="9179" spans="1:4">
      <c r="A9179">
        <v>9177</v>
      </c>
      <c r="B9179">
        <v>25.142465753424659</v>
      </c>
      <c r="C9179" s="91">
        <v>2.6101635194425387E-2</v>
      </c>
      <c r="D9179">
        <v>0.51878825323284605</v>
      </c>
    </row>
    <row r="9180" spans="1:4">
      <c r="A9180">
        <v>9178</v>
      </c>
      <c r="B9180">
        <v>25.145205479452056</v>
      </c>
      <c r="C9180" s="91">
        <v>2.6101079164695114E-2</v>
      </c>
      <c r="D9180">
        <v>0.5187584082822595</v>
      </c>
    </row>
    <row r="9181" spans="1:4">
      <c r="A9181">
        <v>9179</v>
      </c>
      <c r="B9181">
        <v>25.147945205479452</v>
      </c>
      <c r="C9181" s="91">
        <v>2.6100523134964845E-2</v>
      </c>
      <c r="D9181">
        <v>0.518728566629029</v>
      </c>
    </row>
    <row r="9182" spans="1:4">
      <c r="A9182">
        <v>9180</v>
      </c>
      <c r="B9182">
        <v>25.150684931506849</v>
      </c>
      <c r="C9182" s="91">
        <v>2.6099967105234573E-2</v>
      </c>
      <c r="D9182">
        <v>0.51869872827278329</v>
      </c>
    </row>
    <row r="9183" spans="1:4">
      <c r="A9183">
        <v>9181</v>
      </c>
      <c r="B9183">
        <v>25.153424657534245</v>
      </c>
      <c r="C9183" s="91">
        <v>2.60994110755043E-2</v>
      </c>
      <c r="D9183">
        <v>0.51866889321315091</v>
      </c>
    </row>
    <row r="9184" spans="1:4">
      <c r="A9184">
        <v>9182</v>
      </c>
      <c r="B9184">
        <v>25.156164383561645</v>
      </c>
      <c r="C9184" s="91">
        <v>2.6098855045774031E-2</v>
      </c>
      <c r="D9184">
        <v>0.51863906144976024</v>
      </c>
    </row>
    <row r="9185" spans="1:4">
      <c r="A9185">
        <v>9183</v>
      </c>
      <c r="B9185">
        <v>25.158904109589042</v>
      </c>
      <c r="C9185" s="91">
        <v>2.6098299016043758E-2</v>
      </c>
      <c r="D9185">
        <v>0.51860923298224004</v>
      </c>
    </row>
    <row r="9186" spans="1:4">
      <c r="A9186">
        <v>9184</v>
      </c>
      <c r="B9186">
        <v>25.161643835616438</v>
      </c>
      <c r="C9186" s="91">
        <v>2.6097742986313486E-2</v>
      </c>
      <c r="D9186">
        <v>0.51857940781021916</v>
      </c>
    </row>
    <row r="9187" spans="1:4">
      <c r="A9187">
        <v>9185</v>
      </c>
      <c r="B9187">
        <v>25.164383561643834</v>
      </c>
      <c r="C9187" s="91">
        <v>2.6097186956583217E-2</v>
      </c>
      <c r="D9187">
        <v>0.51854958593332612</v>
      </c>
    </row>
    <row r="9188" spans="1:4">
      <c r="A9188">
        <v>9186</v>
      </c>
      <c r="B9188">
        <v>25.167123287671235</v>
      </c>
      <c r="C9188" s="91">
        <v>2.6096630926852944E-2</v>
      </c>
      <c r="D9188">
        <v>0.51851976735118976</v>
      </c>
    </row>
    <row r="9189" spans="1:4">
      <c r="A9189">
        <v>9187</v>
      </c>
      <c r="B9189">
        <v>25.169863013698631</v>
      </c>
      <c r="C9189" s="91">
        <v>2.6096074897122672E-2</v>
      </c>
      <c r="D9189">
        <v>0.51848995206343895</v>
      </c>
    </row>
    <row r="9190" spans="1:4">
      <c r="A9190">
        <v>9188</v>
      </c>
      <c r="B9190">
        <v>25.172602739726027</v>
      </c>
      <c r="C9190" s="91">
        <v>2.6095518867392403E-2</v>
      </c>
      <c r="D9190">
        <v>0.51846014006970254</v>
      </c>
    </row>
    <row r="9191" spans="1:4">
      <c r="A9191">
        <v>9189</v>
      </c>
      <c r="B9191">
        <v>25.175342465753424</v>
      </c>
      <c r="C9191" s="91">
        <v>2.609496283766213E-2</v>
      </c>
      <c r="D9191">
        <v>0.51843033136960959</v>
      </c>
    </row>
    <row r="9192" spans="1:4">
      <c r="A9192">
        <v>9190</v>
      </c>
      <c r="B9192">
        <v>25.17808219178082</v>
      </c>
      <c r="C9192" s="91">
        <v>2.6094406807931857E-2</v>
      </c>
      <c r="D9192">
        <v>0.51840052596278907</v>
      </c>
    </row>
    <row r="9193" spans="1:4">
      <c r="A9193">
        <v>9191</v>
      </c>
      <c r="B9193">
        <v>25.18082191780822</v>
      </c>
      <c r="C9193" s="91">
        <v>2.6093850778201588E-2</v>
      </c>
      <c r="D9193">
        <v>0.51837072384886995</v>
      </c>
    </row>
    <row r="9194" spans="1:4">
      <c r="A9194">
        <v>9192</v>
      </c>
      <c r="B9194">
        <v>25.183561643835617</v>
      </c>
      <c r="C9194" s="91">
        <v>2.6093294748471316E-2</v>
      </c>
      <c r="D9194">
        <v>0.51834092502748141</v>
      </c>
    </row>
    <row r="9195" spans="1:4">
      <c r="A9195">
        <v>9193</v>
      </c>
      <c r="B9195">
        <v>25.186301369863013</v>
      </c>
      <c r="C9195" s="91">
        <v>2.6092738718741043E-2</v>
      </c>
      <c r="D9195">
        <v>0.51831112949825253</v>
      </c>
    </row>
    <row r="9196" spans="1:4">
      <c r="A9196">
        <v>9194</v>
      </c>
      <c r="B9196">
        <v>25.18904109589041</v>
      </c>
      <c r="C9196" s="91">
        <v>2.6092182689010774E-2</v>
      </c>
      <c r="D9196">
        <v>0.5182813372608126</v>
      </c>
    </row>
    <row r="9197" spans="1:4">
      <c r="A9197">
        <v>9195</v>
      </c>
      <c r="B9197">
        <v>25.19178082191781</v>
      </c>
      <c r="C9197" s="91">
        <v>2.6091626659280501E-2</v>
      </c>
      <c r="D9197">
        <v>0.5182515483147907</v>
      </c>
    </row>
    <row r="9198" spans="1:4">
      <c r="A9198">
        <v>9196</v>
      </c>
      <c r="B9198">
        <v>25.194520547945206</v>
      </c>
      <c r="C9198" s="91">
        <v>2.6091070629550229E-2</v>
      </c>
      <c r="D9198">
        <v>0.51822176265981645</v>
      </c>
    </row>
    <row r="9199" spans="1:4">
      <c r="A9199">
        <v>9197</v>
      </c>
      <c r="B9199">
        <v>25.197260273972603</v>
      </c>
      <c r="C9199" s="91">
        <v>2.609051459981996E-2</v>
      </c>
      <c r="D9199">
        <v>0.51819198029551894</v>
      </c>
    </row>
    <row r="9200" spans="1:4">
      <c r="A9200">
        <v>9198</v>
      </c>
      <c r="B9200">
        <v>25.2</v>
      </c>
      <c r="C9200" s="91">
        <v>2.6089958570089687E-2</v>
      </c>
      <c r="D9200">
        <v>0.51816220122152767</v>
      </c>
    </row>
    <row r="9201" spans="1:4">
      <c r="A9201">
        <v>9199</v>
      </c>
      <c r="B9201">
        <v>25.202739726027396</v>
      </c>
      <c r="C9201" s="91">
        <v>2.6089402540359415E-2</v>
      </c>
      <c r="D9201">
        <v>0.51813242543747218</v>
      </c>
    </row>
    <row r="9202" spans="1:4">
      <c r="A9202">
        <v>9200</v>
      </c>
      <c r="B9202">
        <v>25.205479452054796</v>
      </c>
      <c r="C9202" s="91">
        <v>2.6088846510629145E-2</v>
      </c>
      <c r="D9202">
        <v>0.51810265294298175</v>
      </c>
    </row>
    <row r="9203" spans="1:4">
      <c r="A9203">
        <v>9201</v>
      </c>
      <c r="B9203">
        <v>25.208219178082192</v>
      </c>
      <c r="C9203" s="91">
        <v>2.6088290480898873E-2</v>
      </c>
      <c r="D9203">
        <v>0.51807288373768623</v>
      </c>
    </row>
    <row r="9204" spans="1:4">
      <c r="A9204">
        <v>9202</v>
      </c>
      <c r="B9204">
        <v>25.210958904109589</v>
      </c>
      <c r="C9204" s="91">
        <v>2.6087734451168604E-2</v>
      </c>
      <c r="D9204">
        <v>0.51804311782121515</v>
      </c>
    </row>
    <row r="9205" spans="1:4">
      <c r="A9205">
        <v>9203</v>
      </c>
      <c r="B9205">
        <v>25.213698630136985</v>
      </c>
      <c r="C9205" s="91">
        <v>2.6087178421438331E-2</v>
      </c>
      <c r="D9205">
        <v>0.51801335519319802</v>
      </c>
    </row>
    <row r="9206" spans="1:4">
      <c r="A9206">
        <v>9204</v>
      </c>
      <c r="B9206">
        <v>25.216438356164385</v>
      </c>
      <c r="C9206" s="91">
        <v>2.6086622391708059E-2</v>
      </c>
      <c r="D9206">
        <v>0.5179835958532647</v>
      </c>
    </row>
    <row r="9207" spans="1:4">
      <c r="A9207">
        <v>9205</v>
      </c>
      <c r="B9207">
        <v>25.219178082191782</v>
      </c>
      <c r="C9207" s="91">
        <v>2.608606636197779E-2</v>
      </c>
      <c r="D9207">
        <v>0.51795383980104504</v>
      </c>
    </row>
    <row r="9208" spans="1:4">
      <c r="A9208">
        <v>9206</v>
      </c>
      <c r="B9208">
        <v>25.221917808219178</v>
      </c>
      <c r="C9208" s="91">
        <v>2.6085510332247517E-2</v>
      </c>
      <c r="D9208">
        <v>0.51792408703616866</v>
      </c>
    </row>
    <row r="9209" spans="1:4">
      <c r="A9209">
        <v>9207</v>
      </c>
      <c r="B9209">
        <v>25.224657534246575</v>
      </c>
      <c r="C9209" s="91">
        <v>2.6084954302517244E-2</v>
      </c>
      <c r="D9209">
        <v>0.51789433755826564</v>
      </c>
    </row>
    <row r="9210" spans="1:4">
      <c r="A9210">
        <v>9208</v>
      </c>
      <c r="B9210">
        <v>25.227397260273971</v>
      </c>
      <c r="C9210" s="91">
        <v>2.6084398272786975E-2</v>
      </c>
      <c r="D9210">
        <v>0.51786459136696561</v>
      </c>
    </row>
    <row r="9211" spans="1:4">
      <c r="A9211">
        <v>9209</v>
      </c>
      <c r="B9211">
        <v>25.230136986301371</v>
      </c>
      <c r="C9211" s="91">
        <v>2.6083842243056703E-2</v>
      </c>
      <c r="D9211">
        <v>0.51783484846189887</v>
      </c>
    </row>
    <row r="9212" spans="1:4">
      <c r="A9212">
        <v>9210</v>
      </c>
      <c r="B9212">
        <v>25.232876712328768</v>
      </c>
      <c r="C9212" s="91">
        <v>2.608328621332643E-2</v>
      </c>
      <c r="D9212">
        <v>0.51780510884269537</v>
      </c>
    </row>
    <row r="9213" spans="1:4">
      <c r="A9213">
        <v>9211</v>
      </c>
      <c r="B9213">
        <v>25.235616438356164</v>
      </c>
      <c r="C9213" s="91">
        <v>2.6082730183596161E-2</v>
      </c>
      <c r="D9213">
        <v>0.51777537250898498</v>
      </c>
    </row>
    <row r="9214" spans="1:4">
      <c r="A9214">
        <v>9212</v>
      </c>
      <c r="B9214">
        <v>25.238356164383561</v>
      </c>
      <c r="C9214" s="91">
        <v>2.6082174153865888E-2</v>
      </c>
      <c r="D9214">
        <v>0.51774563946039809</v>
      </c>
    </row>
    <row r="9215" spans="1:4">
      <c r="A9215">
        <v>9213</v>
      </c>
      <c r="B9215">
        <v>25.241095890410961</v>
      </c>
      <c r="C9215" s="91">
        <v>2.6081618124135616E-2</v>
      </c>
      <c r="D9215">
        <v>0.51771590969656467</v>
      </c>
    </row>
    <row r="9216" spans="1:4">
      <c r="A9216">
        <v>9214</v>
      </c>
      <c r="B9216">
        <v>25.243835616438357</v>
      </c>
      <c r="C9216" s="91">
        <v>2.6081062094405347E-2</v>
      </c>
      <c r="D9216">
        <v>0.51768618321711501</v>
      </c>
    </row>
    <row r="9217" spans="1:4">
      <c r="A9217">
        <v>9215</v>
      </c>
      <c r="B9217">
        <v>25.246575342465754</v>
      </c>
      <c r="C9217" s="91">
        <v>2.6080506064675074E-2</v>
      </c>
      <c r="D9217">
        <v>0.51765646002167953</v>
      </c>
    </row>
    <row r="9218" spans="1:4">
      <c r="A9218">
        <v>9216</v>
      </c>
      <c r="B9218">
        <v>25.24931506849315</v>
      </c>
      <c r="C9218" s="91">
        <v>2.6079950034944802E-2</v>
      </c>
      <c r="D9218">
        <v>0.51762674010988852</v>
      </c>
    </row>
    <row r="9219" spans="1:4">
      <c r="A9219">
        <v>9217</v>
      </c>
      <c r="B9219">
        <v>25.252054794520546</v>
      </c>
      <c r="C9219" s="91">
        <v>2.6079394005214532E-2</v>
      </c>
      <c r="D9219">
        <v>0.51759702348137215</v>
      </c>
    </row>
    <row r="9220" spans="1:4">
      <c r="A9220">
        <v>9218</v>
      </c>
      <c r="B9220">
        <v>25.254794520547946</v>
      </c>
      <c r="C9220" s="91">
        <v>2.607883797548426E-2</v>
      </c>
      <c r="D9220">
        <v>0.51756731013576118</v>
      </c>
    </row>
    <row r="9221" spans="1:4">
      <c r="A9221">
        <v>9219</v>
      </c>
      <c r="B9221">
        <v>25.257534246575343</v>
      </c>
      <c r="C9221" s="91">
        <v>2.6078281945753987E-2</v>
      </c>
      <c r="D9221">
        <v>0.51753760007268579</v>
      </c>
    </row>
    <row r="9222" spans="1:4">
      <c r="A9222">
        <v>9220</v>
      </c>
      <c r="B9222">
        <v>25.260273972602739</v>
      </c>
      <c r="C9222" s="91">
        <v>2.6077725916023718E-2</v>
      </c>
      <c r="D9222">
        <v>0.51750789329177671</v>
      </c>
    </row>
    <row r="9223" spans="1:4">
      <c r="A9223">
        <v>9221</v>
      </c>
      <c r="B9223">
        <v>25.263013698630136</v>
      </c>
      <c r="C9223" s="91">
        <v>2.6077169886293446E-2</v>
      </c>
      <c r="D9223">
        <v>0.51747818979266458</v>
      </c>
    </row>
    <row r="9224" spans="1:4">
      <c r="A9224">
        <v>9222</v>
      </c>
      <c r="B9224">
        <v>25.265753424657536</v>
      </c>
      <c r="C9224" s="91">
        <v>2.6076613856563173E-2</v>
      </c>
      <c r="D9224">
        <v>0.51744848957497991</v>
      </c>
    </row>
    <row r="9225" spans="1:4">
      <c r="A9225">
        <v>9223</v>
      </c>
      <c r="B9225">
        <v>25.268493150684932</v>
      </c>
      <c r="C9225" s="91">
        <v>2.6076057826832904E-2</v>
      </c>
      <c r="D9225">
        <v>0.51741879263835333</v>
      </c>
    </row>
    <row r="9226" spans="1:4">
      <c r="A9226">
        <v>9224</v>
      </c>
      <c r="B9226">
        <v>25.271232876712329</v>
      </c>
      <c r="C9226" s="91">
        <v>2.6075501797102631E-2</v>
      </c>
      <c r="D9226">
        <v>0.51738909898241581</v>
      </c>
    </row>
    <row r="9227" spans="1:4">
      <c r="A9227">
        <v>9225</v>
      </c>
      <c r="B9227">
        <v>25.273972602739725</v>
      </c>
      <c r="C9227" s="91">
        <v>2.6074945767372359E-2</v>
      </c>
      <c r="D9227">
        <v>0.51735940860679797</v>
      </c>
    </row>
    <row r="9228" spans="1:4">
      <c r="A9228">
        <v>9226</v>
      </c>
      <c r="B9228">
        <v>25.276712328767122</v>
      </c>
      <c r="C9228" s="91">
        <v>2.607438973764209E-2</v>
      </c>
      <c r="D9228">
        <v>0.51732972151113066</v>
      </c>
    </row>
    <row r="9229" spans="1:4">
      <c r="A9229">
        <v>9227</v>
      </c>
      <c r="B9229">
        <v>25.279452054794522</v>
      </c>
      <c r="C9229" s="91">
        <v>2.6073833707911817E-2</v>
      </c>
      <c r="D9229">
        <v>0.51730003769504485</v>
      </c>
    </row>
    <row r="9230" spans="1:4">
      <c r="A9230">
        <v>9228</v>
      </c>
      <c r="B9230">
        <v>25.282191780821918</v>
      </c>
      <c r="C9230" s="91">
        <v>2.6073277678181545E-2</v>
      </c>
      <c r="D9230">
        <v>0.51727035715817149</v>
      </c>
    </row>
    <row r="9231" spans="1:4">
      <c r="A9231">
        <v>9229</v>
      </c>
      <c r="B9231">
        <v>25.284931506849315</v>
      </c>
      <c r="C9231" s="91">
        <v>2.6072721648451275E-2</v>
      </c>
      <c r="D9231">
        <v>0.51724067990014155</v>
      </c>
    </row>
    <row r="9232" spans="1:4">
      <c r="A9232">
        <v>9230</v>
      </c>
      <c r="B9232">
        <v>25.287671232876711</v>
      </c>
      <c r="C9232" s="91">
        <v>2.6072165618721003E-2</v>
      </c>
      <c r="D9232">
        <v>0.51721100592058611</v>
      </c>
    </row>
    <row r="9233" spans="1:4">
      <c r="A9233">
        <v>9231</v>
      </c>
      <c r="B9233">
        <v>25.290410958904111</v>
      </c>
      <c r="C9233" s="91">
        <v>2.607160958899073E-2</v>
      </c>
      <c r="D9233">
        <v>0.51718133521913612</v>
      </c>
    </row>
    <row r="9234" spans="1:4">
      <c r="A9234">
        <v>9232</v>
      </c>
      <c r="B9234">
        <v>25.293150684931508</v>
      </c>
      <c r="C9234" s="91">
        <v>2.6071053559260461E-2</v>
      </c>
      <c r="D9234">
        <v>0.51715166779542299</v>
      </c>
    </row>
    <row r="9235" spans="1:4">
      <c r="A9235">
        <v>9233</v>
      </c>
      <c r="B9235">
        <v>25.295890410958904</v>
      </c>
      <c r="C9235" s="91">
        <v>2.6070497529530189E-2</v>
      </c>
      <c r="D9235">
        <v>0.51712200364907779</v>
      </c>
    </row>
    <row r="9236" spans="1:4">
      <c r="A9236">
        <v>9234</v>
      </c>
      <c r="B9236">
        <v>25.298630136986301</v>
      </c>
      <c r="C9236" s="91">
        <v>2.6069941499799916E-2</v>
      </c>
      <c r="D9236">
        <v>0.51709234277973171</v>
      </c>
    </row>
    <row r="9237" spans="1:4">
      <c r="A9237">
        <v>9235</v>
      </c>
      <c r="B9237">
        <v>25.301369863013697</v>
      </c>
      <c r="C9237" s="91">
        <v>2.6069385470069647E-2</v>
      </c>
      <c r="D9237">
        <v>0.51706268518701615</v>
      </c>
    </row>
    <row r="9238" spans="1:4">
      <c r="A9238">
        <v>9236</v>
      </c>
      <c r="B9238">
        <v>25.304109589041097</v>
      </c>
      <c r="C9238" s="91">
        <v>2.6068829440339374E-2</v>
      </c>
      <c r="D9238">
        <v>0.51703303087056252</v>
      </c>
    </row>
    <row r="9239" spans="1:4">
      <c r="A9239">
        <v>9237</v>
      </c>
      <c r="B9239">
        <v>25.306849315068494</v>
      </c>
      <c r="C9239" s="91">
        <v>2.6068273410609102E-2</v>
      </c>
      <c r="D9239">
        <v>0.517003379830002</v>
      </c>
    </row>
    <row r="9240" spans="1:4">
      <c r="A9240">
        <v>9238</v>
      </c>
      <c r="B9240">
        <v>25.30958904109589</v>
      </c>
      <c r="C9240" s="91">
        <v>2.6067717380878833E-2</v>
      </c>
      <c r="D9240">
        <v>0.51697373206496633</v>
      </c>
    </row>
    <row r="9241" spans="1:4">
      <c r="A9241">
        <v>9239</v>
      </c>
      <c r="B9241">
        <v>25.312328767123287</v>
      </c>
      <c r="C9241" s="91">
        <v>2.606716135114856E-2</v>
      </c>
      <c r="D9241">
        <v>0.51694408757508681</v>
      </c>
    </row>
    <row r="9242" spans="1:4">
      <c r="A9242">
        <v>9240</v>
      </c>
      <c r="B9242">
        <v>25.315068493150687</v>
      </c>
      <c r="C9242" s="91">
        <v>2.6066605321418287E-2</v>
      </c>
      <c r="D9242">
        <v>0.51691444635999517</v>
      </c>
    </row>
    <row r="9243" spans="1:4">
      <c r="A9243">
        <v>9241</v>
      </c>
      <c r="B9243">
        <v>25.317808219178083</v>
      </c>
      <c r="C9243" s="91">
        <v>2.6066049291688018E-2</v>
      </c>
      <c r="D9243">
        <v>0.51688480841932283</v>
      </c>
    </row>
    <row r="9244" spans="1:4">
      <c r="A9244">
        <v>9242</v>
      </c>
      <c r="B9244">
        <v>25.32054794520548</v>
      </c>
      <c r="C9244" s="91">
        <v>2.6065493261957746E-2</v>
      </c>
      <c r="D9244">
        <v>0.51685517375270162</v>
      </c>
    </row>
    <row r="9245" spans="1:4">
      <c r="A9245">
        <v>9243</v>
      </c>
      <c r="B9245">
        <v>25.323287671232876</v>
      </c>
      <c r="C9245" s="91">
        <v>2.6064937232227473E-2</v>
      </c>
      <c r="D9245">
        <v>0.5168255423597633</v>
      </c>
    </row>
    <row r="9246" spans="1:4">
      <c r="A9246">
        <v>9244</v>
      </c>
      <c r="B9246">
        <v>25.326027397260273</v>
      </c>
      <c r="C9246" s="91">
        <v>2.6064381202497204E-2</v>
      </c>
      <c r="D9246">
        <v>0.51679591424013938</v>
      </c>
    </row>
    <row r="9247" spans="1:4">
      <c r="A9247">
        <v>9245</v>
      </c>
      <c r="B9247">
        <v>25.328767123287673</v>
      </c>
      <c r="C9247" s="91">
        <v>2.6063825172766932E-2</v>
      </c>
      <c r="D9247">
        <v>0.51676628939346181</v>
      </c>
    </row>
    <row r="9248" spans="1:4">
      <c r="A9248">
        <v>9246</v>
      </c>
      <c r="B9248">
        <v>25.331506849315069</v>
      </c>
      <c r="C9248" s="91">
        <v>2.6063269143036659E-2</v>
      </c>
      <c r="D9248">
        <v>0.51673666781936267</v>
      </c>
    </row>
    <row r="9249" spans="1:4">
      <c r="A9249">
        <v>9247</v>
      </c>
      <c r="B9249">
        <v>25.334246575342465</v>
      </c>
      <c r="C9249" s="91">
        <v>2.606271311330639E-2</v>
      </c>
      <c r="D9249">
        <v>0.51670704951747348</v>
      </c>
    </row>
    <row r="9250" spans="1:4">
      <c r="A9250">
        <v>9248</v>
      </c>
      <c r="B9250">
        <v>25.336986301369862</v>
      </c>
      <c r="C9250" s="91">
        <v>2.6062157083576117E-2</v>
      </c>
      <c r="D9250">
        <v>0.51667743448742653</v>
      </c>
    </row>
    <row r="9251" spans="1:4">
      <c r="A9251">
        <v>9249</v>
      </c>
      <c r="B9251">
        <v>25.339726027397262</v>
      </c>
      <c r="C9251" s="91">
        <v>2.6061601053845845E-2</v>
      </c>
      <c r="D9251">
        <v>0.51664782272885368</v>
      </c>
    </row>
    <row r="9252" spans="1:4">
      <c r="A9252">
        <v>9250</v>
      </c>
      <c r="B9252">
        <v>25.342465753424658</v>
      </c>
      <c r="C9252" s="91">
        <v>2.6061045024115576E-2</v>
      </c>
      <c r="D9252">
        <v>0.5166182142413871</v>
      </c>
    </row>
    <row r="9253" spans="1:4">
      <c r="A9253">
        <v>9251</v>
      </c>
      <c r="B9253">
        <v>25.345205479452055</v>
      </c>
      <c r="C9253" s="91">
        <v>2.6060488994385303E-2</v>
      </c>
      <c r="D9253">
        <v>0.51658860902465886</v>
      </c>
    </row>
    <row r="9254" spans="1:4">
      <c r="A9254">
        <v>9252</v>
      </c>
      <c r="B9254">
        <v>25.347945205479451</v>
      </c>
      <c r="C9254" s="91">
        <v>2.605993296465503E-2</v>
      </c>
      <c r="D9254">
        <v>0.51655900707830116</v>
      </c>
    </row>
    <row r="9255" spans="1:4">
      <c r="A9255">
        <v>9253</v>
      </c>
      <c r="B9255">
        <v>25.350684931506848</v>
      </c>
      <c r="C9255" s="91">
        <v>2.6059376934924761E-2</v>
      </c>
      <c r="D9255">
        <v>0.51652940840194617</v>
      </c>
    </row>
    <row r="9256" spans="1:4">
      <c r="A9256">
        <v>9254</v>
      </c>
      <c r="B9256">
        <v>25.353424657534248</v>
      </c>
      <c r="C9256" s="91">
        <v>2.6058820905194489E-2</v>
      </c>
      <c r="D9256">
        <v>0.51649981299522618</v>
      </c>
    </row>
    <row r="9257" spans="1:4">
      <c r="A9257">
        <v>9255</v>
      </c>
      <c r="B9257">
        <v>25.356164383561644</v>
      </c>
      <c r="C9257" s="91">
        <v>2.6058264875464216E-2</v>
      </c>
      <c r="D9257">
        <v>0.51647022085777361</v>
      </c>
    </row>
    <row r="9258" spans="1:4">
      <c r="A9258">
        <v>9256</v>
      </c>
      <c r="B9258">
        <v>25.358904109589041</v>
      </c>
      <c r="C9258" s="91">
        <v>2.6057708845733947E-2</v>
      </c>
      <c r="D9258">
        <v>0.51644063198922074</v>
      </c>
    </row>
    <row r="9259" spans="1:4">
      <c r="A9259">
        <v>9257</v>
      </c>
      <c r="B9259">
        <v>25.361643835616437</v>
      </c>
      <c r="C9259" s="91">
        <v>2.6057152816003674E-2</v>
      </c>
      <c r="D9259">
        <v>0.51641104638919999</v>
      </c>
    </row>
    <row r="9260" spans="1:4">
      <c r="A9260">
        <v>9258</v>
      </c>
      <c r="B9260">
        <v>25.364383561643837</v>
      </c>
      <c r="C9260" s="91">
        <v>2.6056596786273402E-2</v>
      </c>
      <c r="D9260">
        <v>0.51638146405734386</v>
      </c>
    </row>
    <row r="9261" spans="1:4">
      <c r="A9261">
        <v>9259</v>
      </c>
      <c r="B9261">
        <v>25.367123287671234</v>
      </c>
      <c r="C9261" s="91">
        <v>2.6056040756543133E-2</v>
      </c>
      <c r="D9261">
        <v>0.51635188499328488</v>
      </c>
    </row>
    <row r="9262" spans="1:4">
      <c r="A9262">
        <v>9260</v>
      </c>
      <c r="B9262">
        <v>25.36986301369863</v>
      </c>
      <c r="C9262" s="91">
        <v>2.605548472681286E-2</v>
      </c>
      <c r="D9262">
        <v>0.51632230919665578</v>
      </c>
    </row>
    <row r="9263" spans="1:4">
      <c r="A9263">
        <v>9261</v>
      </c>
      <c r="B9263">
        <v>25.372602739726027</v>
      </c>
      <c r="C9263" s="91">
        <v>2.6054928697082588E-2</v>
      </c>
      <c r="D9263">
        <v>0.51629273666708897</v>
      </c>
    </row>
    <row r="9264" spans="1:4">
      <c r="A9264">
        <v>9262</v>
      </c>
      <c r="B9264">
        <v>25.375342465753423</v>
      </c>
      <c r="C9264" s="91">
        <v>2.6054372667352318E-2</v>
      </c>
      <c r="D9264">
        <v>0.51626316740421718</v>
      </c>
    </row>
    <row r="9265" spans="1:4">
      <c r="A9265">
        <v>9263</v>
      </c>
      <c r="B9265">
        <v>25.378082191780823</v>
      </c>
      <c r="C9265" s="91">
        <v>2.6053816637622046E-2</v>
      </c>
      <c r="D9265">
        <v>0.51623360140767327</v>
      </c>
    </row>
    <row r="9266" spans="1:4">
      <c r="A9266">
        <v>9264</v>
      </c>
      <c r="B9266">
        <v>25.38082191780822</v>
      </c>
      <c r="C9266" s="91">
        <v>2.6053260607891773E-2</v>
      </c>
      <c r="D9266">
        <v>0.51620403867708986</v>
      </c>
    </row>
    <row r="9267" spans="1:4">
      <c r="A9267">
        <v>9265</v>
      </c>
      <c r="B9267">
        <v>25.383561643835616</v>
      </c>
      <c r="C9267" s="91">
        <v>2.6052704578161504E-2</v>
      </c>
      <c r="D9267">
        <v>0.51617447921209991</v>
      </c>
    </row>
    <row r="9268" spans="1:4">
      <c r="A9268">
        <v>9266</v>
      </c>
      <c r="B9268">
        <v>25.386301369863013</v>
      </c>
      <c r="C9268" s="91">
        <v>2.6052148548431232E-2</v>
      </c>
      <c r="D9268">
        <v>0.51614492301233639</v>
      </c>
    </row>
    <row r="9269" spans="1:4">
      <c r="A9269">
        <v>9267</v>
      </c>
      <c r="B9269">
        <v>25.389041095890413</v>
      </c>
      <c r="C9269" s="91">
        <v>2.6051592518700959E-2</v>
      </c>
      <c r="D9269">
        <v>0.51611537007743191</v>
      </c>
    </row>
    <row r="9270" spans="1:4">
      <c r="A9270">
        <v>9268</v>
      </c>
      <c r="B9270">
        <v>25.391780821917809</v>
      </c>
      <c r="C9270" s="91">
        <v>2.605103648897069E-2</v>
      </c>
      <c r="D9270">
        <v>0.51608582040701978</v>
      </c>
    </row>
    <row r="9271" spans="1:4">
      <c r="A9271">
        <v>9269</v>
      </c>
      <c r="B9271">
        <v>25.394520547945206</v>
      </c>
      <c r="C9271" s="91">
        <v>2.6050480459240417E-2</v>
      </c>
      <c r="D9271">
        <v>0.51605627400073295</v>
      </c>
    </row>
    <row r="9272" spans="1:4">
      <c r="A9272">
        <v>9270</v>
      </c>
      <c r="B9272">
        <v>25.397260273972602</v>
      </c>
      <c r="C9272" s="91">
        <v>2.6049924429510145E-2</v>
      </c>
      <c r="D9272">
        <v>0.51602673085820439</v>
      </c>
    </row>
    <row r="9273" spans="1:4">
      <c r="A9273">
        <v>9271</v>
      </c>
      <c r="B9273">
        <v>25.4</v>
      </c>
      <c r="C9273" s="91">
        <v>2.6049368399779876E-2</v>
      </c>
      <c r="D9273">
        <v>0.51599719097906738</v>
      </c>
    </row>
    <row r="9274" spans="1:4">
      <c r="A9274">
        <v>9272</v>
      </c>
      <c r="B9274">
        <v>25.402739726027399</v>
      </c>
      <c r="C9274" s="91">
        <v>2.6048812370049603E-2</v>
      </c>
      <c r="D9274">
        <v>0.515967654362955</v>
      </c>
    </row>
    <row r="9275" spans="1:4">
      <c r="A9275">
        <v>9273</v>
      </c>
      <c r="B9275">
        <v>25.405479452054795</v>
      </c>
      <c r="C9275" s="91">
        <v>2.6048256340319331E-2</v>
      </c>
      <c r="D9275">
        <v>0.51593812100950065</v>
      </c>
    </row>
    <row r="9276" spans="1:4">
      <c r="A9276">
        <v>9274</v>
      </c>
      <c r="B9276">
        <v>25.408219178082192</v>
      </c>
      <c r="C9276" s="91">
        <v>2.6047700310589061E-2</v>
      </c>
      <c r="D9276">
        <v>0.51590859091833752</v>
      </c>
    </row>
    <row r="9277" spans="1:4">
      <c r="A9277">
        <v>9275</v>
      </c>
      <c r="B9277">
        <v>25.410958904109588</v>
      </c>
      <c r="C9277" s="91">
        <v>2.6047144280858789E-2</v>
      </c>
      <c r="D9277">
        <v>0.515879064089099</v>
      </c>
    </row>
    <row r="9278" spans="1:4">
      <c r="A9278">
        <v>9276</v>
      </c>
      <c r="B9278">
        <v>25.413698630136988</v>
      </c>
      <c r="C9278" s="91">
        <v>2.6046588251128516E-2</v>
      </c>
      <c r="D9278">
        <v>0.5158495405214184</v>
      </c>
    </row>
    <row r="9279" spans="1:4">
      <c r="A9279">
        <v>9277</v>
      </c>
      <c r="B9279">
        <v>25.416438356164385</v>
      </c>
      <c r="C9279" s="91">
        <v>2.6046032221398247E-2</v>
      </c>
      <c r="D9279">
        <v>0.51582002021492923</v>
      </c>
    </row>
    <row r="9280" spans="1:4">
      <c r="A9280">
        <v>9278</v>
      </c>
      <c r="B9280">
        <v>25.419178082191781</v>
      </c>
      <c r="C9280" s="91">
        <v>2.6045476191667975E-2</v>
      </c>
      <c r="D9280">
        <v>0.515790503169265</v>
      </c>
    </row>
    <row r="9281" spans="1:4">
      <c r="A9281">
        <v>9279</v>
      </c>
      <c r="B9281">
        <v>25.421917808219177</v>
      </c>
      <c r="C9281" s="91">
        <v>2.6044920161937702E-2</v>
      </c>
      <c r="D9281">
        <v>0.51576098938405923</v>
      </c>
    </row>
    <row r="9282" spans="1:4">
      <c r="A9282">
        <v>9280</v>
      </c>
      <c r="B9282">
        <v>25.424657534246574</v>
      </c>
      <c r="C9282" s="91">
        <v>2.6044364132207433E-2</v>
      </c>
      <c r="D9282">
        <v>0.51573147885894555</v>
      </c>
    </row>
    <row r="9283" spans="1:4">
      <c r="A9283">
        <v>9281</v>
      </c>
      <c r="B9283">
        <v>25.427397260273974</v>
      </c>
      <c r="C9283" s="91">
        <v>2.604380810247716E-2</v>
      </c>
      <c r="D9283">
        <v>0.51570197159355746</v>
      </c>
    </row>
    <row r="9284" spans="1:4">
      <c r="A9284">
        <v>9282</v>
      </c>
      <c r="B9284">
        <v>25.43013698630137</v>
      </c>
      <c r="C9284" s="91">
        <v>2.6043252072746888E-2</v>
      </c>
      <c r="D9284">
        <v>0.51567246758752883</v>
      </c>
    </row>
    <row r="9285" spans="1:4">
      <c r="A9285">
        <v>9283</v>
      </c>
      <c r="B9285">
        <v>25.432876712328767</v>
      </c>
      <c r="C9285" s="91">
        <v>2.6042696043016619E-2</v>
      </c>
      <c r="D9285">
        <v>0.51564296684049349</v>
      </c>
    </row>
    <row r="9286" spans="1:4">
      <c r="A9286">
        <v>9284</v>
      </c>
      <c r="B9286">
        <v>25.435616438356163</v>
      </c>
      <c r="C9286" s="91">
        <v>2.6042140013286346E-2</v>
      </c>
      <c r="D9286">
        <v>0.51561346935208496</v>
      </c>
    </row>
    <row r="9287" spans="1:4">
      <c r="A9287">
        <v>9285</v>
      </c>
      <c r="B9287">
        <v>25.438356164383563</v>
      </c>
      <c r="C9287" s="91">
        <v>2.6041583983556073E-2</v>
      </c>
      <c r="D9287">
        <v>0.51558397512193732</v>
      </c>
    </row>
    <row r="9288" spans="1:4">
      <c r="A9288">
        <v>9286</v>
      </c>
      <c r="B9288">
        <v>25.44109589041096</v>
      </c>
      <c r="C9288" s="91">
        <v>2.6041027953825804E-2</v>
      </c>
      <c r="D9288">
        <v>0.51555448414968441</v>
      </c>
    </row>
    <row r="9289" spans="1:4">
      <c r="A9289">
        <v>9287</v>
      </c>
      <c r="B9289">
        <v>25.443835616438356</v>
      </c>
      <c r="C9289" s="91">
        <v>2.6040471924095532E-2</v>
      </c>
      <c r="D9289">
        <v>0.51552499643496019</v>
      </c>
    </row>
    <row r="9290" spans="1:4">
      <c r="A9290">
        <v>9288</v>
      </c>
      <c r="B9290">
        <v>25.446575342465753</v>
      </c>
      <c r="C9290" s="91">
        <v>2.6039915894365259E-2</v>
      </c>
      <c r="D9290">
        <v>0.51549551197739862</v>
      </c>
    </row>
    <row r="9291" spans="1:4">
      <c r="A9291">
        <v>9289</v>
      </c>
      <c r="B9291">
        <v>25.449315068493149</v>
      </c>
      <c r="C9291" s="91">
        <v>2.603935986463499E-2</v>
      </c>
      <c r="D9291">
        <v>0.51546603077663378</v>
      </c>
    </row>
    <row r="9292" spans="1:4">
      <c r="A9292">
        <v>9290</v>
      </c>
      <c r="B9292">
        <v>25.452054794520549</v>
      </c>
      <c r="C9292" s="91">
        <v>2.6038803834904718E-2</v>
      </c>
      <c r="D9292">
        <v>0.51543655283229983</v>
      </c>
    </row>
    <row r="9293" spans="1:4">
      <c r="A9293">
        <v>9291</v>
      </c>
      <c r="B9293">
        <v>25.454794520547946</v>
      </c>
      <c r="C9293" s="91">
        <v>2.6038247805174445E-2</v>
      </c>
      <c r="D9293">
        <v>0.51540707814403075</v>
      </c>
    </row>
    <row r="9294" spans="1:4">
      <c r="A9294">
        <v>9292</v>
      </c>
      <c r="B9294">
        <v>25.457534246575342</v>
      </c>
      <c r="C9294" s="91">
        <v>2.6037691775444176E-2</v>
      </c>
      <c r="D9294">
        <v>0.51537760671146104</v>
      </c>
    </row>
    <row r="9295" spans="1:4">
      <c r="A9295">
        <v>9293</v>
      </c>
      <c r="B9295">
        <v>25.460273972602739</v>
      </c>
      <c r="C9295" s="91">
        <v>2.6037135745713903E-2</v>
      </c>
      <c r="D9295">
        <v>0.51534813853422468</v>
      </c>
    </row>
    <row r="9296" spans="1:4">
      <c r="A9296">
        <v>9294</v>
      </c>
      <c r="B9296">
        <v>25.463013698630139</v>
      </c>
      <c r="C9296" s="91">
        <v>2.6036579715983631E-2</v>
      </c>
      <c r="D9296">
        <v>0.51531867361195616</v>
      </c>
    </row>
    <row r="9297" spans="1:4">
      <c r="A9297">
        <v>9295</v>
      </c>
      <c r="B9297">
        <v>25.465753424657535</v>
      </c>
      <c r="C9297" s="91">
        <v>2.6036023686253362E-2</v>
      </c>
      <c r="D9297">
        <v>0.51528921194428967</v>
      </c>
    </row>
    <row r="9298" spans="1:4">
      <c r="A9298">
        <v>9296</v>
      </c>
      <c r="B9298">
        <v>25.468493150684932</v>
      </c>
      <c r="C9298" s="91">
        <v>2.6035467656523089E-2</v>
      </c>
      <c r="D9298">
        <v>0.51525975353085984</v>
      </c>
    </row>
    <row r="9299" spans="1:4">
      <c r="A9299">
        <v>9297</v>
      </c>
      <c r="B9299">
        <v>25.471232876712328</v>
      </c>
      <c r="C9299" s="91">
        <v>2.6034911626792816E-2</v>
      </c>
      <c r="D9299">
        <v>0.51523029837130097</v>
      </c>
    </row>
    <row r="9300" spans="1:4">
      <c r="A9300">
        <v>9298</v>
      </c>
      <c r="B9300">
        <v>25.473972602739725</v>
      </c>
      <c r="C9300" s="91">
        <v>2.6034355597062547E-2</v>
      </c>
      <c r="D9300">
        <v>0.51520084646524755</v>
      </c>
    </row>
    <row r="9301" spans="1:4">
      <c r="A9301">
        <v>9299</v>
      </c>
      <c r="B9301">
        <v>25.476712328767125</v>
      </c>
      <c r="C9301" s="91">
        <v>2.6033799567332275E-2</v>
      </c>
      <c r="D9301">
        <v>0.51517139781233423</v>
      </c>
    </row>
    <row r="9302" spans="1:4">
      <c r="A9302">
        <v>9300</v>
      </c>
      <c r="B9302">
        <v>25.479452054794521</v>
      </c>
      <c r="C9302" s="91">
        <v>2.6033243537602002E-2</v>
      </c>
      <c r="D9302">
        <v>0.51514195241219563</v>
      </c>
    </row>
    <row r="9303" spans="1:4">
      <c r="A9303">
        <v>9301</v>
      </c>
      <c r="B9303">
        <v>25.482191780821918</v>
      </c>
      <c r="C9303" s="91">
        <v>2.6032687507871733E-2</v>
      </c>
      <c r="D9303">
        <v>0.51511251026446636</v>
      </c>
    </row>
    <row r="9304" spans="1:4">
      <c r="A9304">
        <v>9302</v>
      </c>
      <c r="B9304">
        <v>25.484931506849314</v>
      </c>
      <c r="C9304" s="91">
        <v>2.603213147814146E-2</v>
      </c>
      <c r="D9304">
        <v>0.51508307136878118</v>
      </c>
    </row>
    <row r="9305" spans="1:4">
      <c r="A9305">
        <v>9303</v>
      </c>
      <c r="B9305">
        <v>25.487671232876714</v>
      </c>
      <c r="C9305" s="91">
        <v>2.6031575448411188E-2</v>
      </c>
      <c r="D9305">
        <v>0.51505363572477481</v>
      </c>
    </row>
    <row r="9306" spans="1:4">
      <c r="A9306">
        <v>9304</v>
      </c>
      <c r="B9306">
        <v>25.490410958904111</v>
      </c>
      <c r="C9306" s="91">
        <v>2.6031019418680919E-2</v>
      </c>
      <c r="D9306">
        <v>0.51502420333208199</v>
      </c>
    </row>
    <row r="9307" spans="1:4">
      <c r="A9307">
        <v>9305</v>
      </c>
      <c r="B9307">
        <v>25.493150684931507</v>
      </c>
      <c r="C9307" s="91">
        <v>2.6030463388950646E-2</v>
      </c>
      <c r="D9307">
        <v>0.51499477419033779</v>
      </c>
    </row>
    <row r="9308" spans="1:4">
      <c r="A9308">
        <v>9306</v>
      </c>
      <c r="B9308">
        <v>25.495890410958904</v>
      </c>
      <c r="C9308" s="91">
        <v>2.6029907359220374E-2</v>
      </c>
      <c r="D9308">
        <v>0.51496534829917706</v>
      </c>
    </row>
    <row r="9309" spans="1:4">
      <c r="A9309">
        <v>9307</v>
      </c>
      <c r="B9309">
        <v>25.4986301369863</v>
      </c>
      <c r="C9309" s="91">
        <v>2.6029351329490105E-2</v>
      </c>
      <c r="D9309">
        <v>0.51493592565823454</v>
      </c>
    </row>
    <row r="9310" spans="1:4">
      <c r="A9310">
        <v>9308</v>
      </c>
      <c r="B9310">
        <v>25.5013698630137</v>
      </c>
      <c r="C9310" s="91">
        <v>2.6028795299759832E-2</v>
      </c>
      <c r="D9310">
        <v>0.51490650626714551</v>
      </c>
    </row>
    <row r="9311" spans="1:4">
      <c r="A9311">
        <v>9309</v>
      </c>
      <c r="B9311">
        <v>25.504109589041096</v>
      </c>
      <c r="C9311" s="91">
        <v>2.6028239270029559E-2</v>
      </c>
      <c r="D9311">
        <v>0.51487709012554506</v>
      </c>
    </row>
    <row r="9312" spans="1:4">
      <c r="A9312">
        <v>9310</v>
      </c>
      <c r="B9312">
        <v>25.506849315068493</v>
      </c>
      <c r="C9312" s="91">
        <v>2.602768324029929E-2</v>
      </c>
      <c r="D9312">
        <v>0.51484767723306812</v>
      </c>
    </row>
    <row r="9313" spans="1:4">
      <c r="A9313">
        <v>9311</v>
      </c>
      <c r="B9313">
        <v>25.509589041095889</v>
      </c>
      <c r="C9313" s="91">
        <v>2.6027127210569018E-2</v>
      </c>
      <c r="D9313">
        <v>0.5148182675893499</v>
      </c>
    </row>
    <row r="9314" spans="1:4">
      <c r="A9314">
        <v>9312</v>
      </c>
      <c r="B9314">
        <v>25.512328767123286</v>
      </c>
      <c r="C9314" s="91">
        <v>2.6026571180838745E-2</v>
      </c>
      <c r="D9314">
        <v>0.51478886119402578</v>
      </c>
    </row>
    <row r="9315" spans="1:4">
      <c r="A9315">
        <v>9313</v>
      </c>
      <c r="B9315">
        <v>25.515068493150686</v>
      </c>
      <c r="C9315" s="91">
        <v>2.6026015151108476E-2</v>
      </c>
      <c r="D9315">
        <v>0.51475945804673073</v>
      </c>
    </row>
    <row r="9316" spans="1:4">
      <c r="A9316">
        <v>9314</v>
      </c>
      <c r="B9316">
        <v>25.517808219178082</v>
      </c>
      <c r="C9316" s="91">
        <v>2.6025459121378203E-2</v>
      </c>
      <c r="D9316">
        <v>0.51473005814710038</v>
      </c>
    </row>
    <row r="9317" spans="1:4">
      <c r="A9317">
        <v>9315</v>
      </c>
      <c r="B9317">
        <v>25.520547945205479</v>
      </c>
      <c r="C9317" s="91">
        <v>2.6024903091647931E-2</v>
      </c>
      <c r="D9317">
        <v>0.5147006614947699</v>
      </c>
    </row>
    <row r="9318" spans="1:4">
      <c r="A9318">
        <v>9316</v>
      </c>
      <c r="B9318">
        <v>25.523287671232875</v>
      </c>
      <c r="C9318" s="91">
        <v>2.6024347061917662E-2</v>
      </c>
      <c r="D9318">
        <v>0.5146712680893748</v>
      </c>
    </row>
    <row r="9319" spans="1:4">
      <c r="A9319">
        <v>9317</v>
      </c>
      <c r="B9319">
        <v>25.526027397260275</v>
      </c>
      <c r="C9319" s="91">
        <v>2.6023791032187389E-2</v>
      </c>
      <c r="D9319">
        <v>0.51464187793055061</v>
      </c>
    </row>
    <row r="9320" spans="1:4">
      <c r="A9320">
        <v>9318</v>
      </c>
      <c r="B9320">
        <v>25.528767123287672</v>
      </c>
      <c r="C9320" s="91">
        <v>2.6023235002457117E-2</v>
      </c>
      <c r="D9320">
        <v>0.51461249101793272</v>
      </c>
    </row>
    <row r="9321" spans="1:4">
      <c r="A9321">
        <v>9319</v>
      </c>
      <c r="B9321">
        <v>25.531506849315068</v>
      </c>
      <c r="C9321" s="91">
        <v>2.6022678972726847E-2</v>
      </c>
      <c r="D9321">
        <v>0.51458310735115675</v>
      </c>
    </row>
    <row r="9322" spans="1:4">
      <c r="A9322">
        <v>9320</v>
      </c>
      <c r="B9322">
        <v>25.534246575342465</v>
      </c>
      <c r="C9322" s="91">
        <v>2.6022122942996575E-2</v>
      </c>
      <c r="D9322">
        <v>0.51455372692985835</v>
      </c>
    </row>
    <row r="9323" spans="1:4">
      <c r="A9323">
        <v>9321</v>
      </c>
      <c r="B9323">
        <v>25.536986301369861</v>
      </c>
      <c r="C9323" s="91">
        <v>2.6021566913266302E-2</v>
      </c>
      <c r="D9323">
        <v>0.51452434975367323</v>
      </c>
    </row>
    <row r="9324" spans="1:4">
      <c r="A9324">
        <v>9322</v>
      </c>
      <c r="B9324">
        <v>25.539726027397261</v>
      </c>
      <c r="C9324" s="91">
        <v>2.6021010883536033E-2</v>
      </c>
      <c r="D9324">
        <v>0.51449497582223691</v>
      </c>
    </row>
    <row r="9325" spans="1:4">
      <c r="A9325">
        <v>9323</v>
      </c>
      <c r="B9325">
        <v>25.542465753424658</v>
      </c>
      <c r="C9325" s="91">
        <v>2.6020454853805761E-2</v>
      </c>
      <c r="D9325">
        <v>0.51446560513518547</v>
      </c>
    </row>
    <row r="9326" spans="1:4">
      <c r="A9326">
        <v>9324</v>
      </c>
      <c r="B9326">
        <v>25.545205479452054</v>
      </c>
      <c r="C9326" s="91">
        <v>2.6019898824075488E-2</v>
      </c>
      <c r="D9326">
        <v>0.51443623769215452</v>
      </c>
    </row>
    <row r="9327" spans="1:4">
      <c r="A9327">
        <v>9325</v>
      </c>
      <c r="B9327">
        <v>25.547945205479451</v>
      </c>
      <c r="C9327" s="91">
        <v>2.6019342794345219E-2</v>
      </c>
      <c r="D9327">
        <v>0.51440687349277991</v>
      </c>
    </row>
    <row r="9328" spans="1:4">
      <c r="A9328">
        <v>9326</v>
      </c>
      <c r="B9328">
        <v>25.550684931506851</v>
      </c>
      <c r="C9328" s="91">
        <v>2.6018786764614946E-2</v>
      </c>
      <c r="D9328">
        <v>0.51437751253669772</v>
      </c>
    </row>
    <row r="9329" spans="1:4">
      <c r="A9329">
        <v>9327</v>
      </c>
      <c r="B9329">
        <v>25.553424657534247</v>
      </c>
      <c r="C9329" s="91">
        <v>2.6018230734884674E-2</v>
      </c>
      <c r="D9329">
        <v>0.5143481548235439</v>
      </c>
    </row>
    <row r="9330" spans="1:4">
      <c r="A9330">
        <v>9328</v>
      </c>
      <c r="B9330">
        <v>25.556164383561644</v>
      </c>
      <c r="C9330" s="91">
        <v>2.6017674705154405E-2</v>
      </c>
      <c r="D9330">
        <v>0.51431880035295441</v>
      </c>
    </row>
    <row r="9331" spans="1:4">
      <c r="A9331">
        <v>9329</v>
      </c>
      <c r="B9331">
        <v>25.55890410958904</v>
      </c>
      <c r="C9331" s="91">
        <v>2.6017118675424132E-2</v>
      </c>
      <c r="D9331">
        <v>0.51428944912456542</v>
      </c>
    </row>
    <row r="9332" spans="1:4">
      <c r="A9332">
        <v>9330</v>
      </c>
      <c r="B9332">
        <v>25.561643835616437</v>
      </c>
      <c r="C9332" s="91">
        <v>2.601656264569386E-2</v>
      </c>
      <c r="D9332">
        <v>0.5142601011380129</v>
      </c>
    </row>
    <row r="9333" spans="1:4">
      <c r="A9333">
        <v>9331</v>
      </c>
      <c r="B9333">
        <v>25.564383561643837</v>
      </c>
      <c r="C9333" s="91">
        <v>2.601600661596359E-2</v>
      </c>
      <c r="D9333">
        <v>0.51423075639293314</v>
      </c>
    </row>
    <row r="9334" spans="1:4">
      <c r="A9334">
        <v>9332</v>
      </c>
      <c r="B9334">
        <v>25.567123287671233</v>
      </c>
      <c r="C9334" s="91">
        <v>2.6015450586233318E-2</v>
      </c>
      <c r="D9334">
        <v>0.51420141488896232</v>
      </c>
    </row>
    <row r="9335" spans="1:4">
      <c r="A9335">
        <v>9333</v>
      </c>
      <c r="B9335">
        <v>25.56986301369863</v>
      </c>
      <c r="C9335" s="91">
        <v>2.6014894556503045E-2</v>
      </c>
      <c r="D9335">
        <v>0.51417207662573683</v>
      </c>
    </row>
    <row r="9336" spans="1:4">
      <c r="A9336">
        <v>9334</v>
      </c>
      <c r="B9336">
        <v>25.572602739726026</v>
      </c>
      <c r="C9336" s="91">
        <v>2.6014338526772776E-2</v>
      </c>
      <c r="D9336">
        <v>0.51414274160289286</v>
      </c>
    </row>
    <row r="9337" spans="1:4">
      <c r="A9337">
        <v>9335</v>
      </c>
      <c r="B9337">
        <v>25.575342465753426</v>
      </c>
      <c r="C9337" s="91">
        <v>2.6013782497042504E-2</v>
      </c>
      <c r="D9337">
        <v>0.51411340982006681</v>
      </c>
    </row>
    <row r="9338" spans="1:4">
      <c r="A9338">
        <v>9336</v>
      </c>
      <c r="B9338">
        <v>25.578082191780823</v>
      </c>
      <c r="C9338" s="91">
        <v>2.6013226467312231E-2</v>
      </c>
      <c r="D9338">
        <v>0.5140840812768952</v>
      </c>
    </row>
    <row r="9339" spans="1:4">
      <c r="A9339">
        <v>9337</v>
      </c>
      <c r="B9339">
        <v>25.580821917808219</v>
      </c>
      <c r="C9339" s="91">
        <v>2.6012670437581962E-2</v>
      </c>
      <c r="D9339">
        <v>0.51405475597301442</v>
      </c>
    </row>
    <row r="9340" spans="1:4">
      <c r="A9340">
        <v>9338</v>
      </c>
      <c r="B9340">
        <v>25.583561643835615</v>
      </c>
      <c r="C9340" s="91">
        <v>2.6012114407851689E-2</v>
      </c>
      <c r="D9340">
        <v>0.5140254339080611</v>
      </c>
    </row>
    <row r="9341" spans="1:4">
      <c r="A9341">
        <v>9339</v>
      </c>
      <c r="B9341">
        <v>25.586301369863012</v>
      </c>
      <c r="C9341" s="91">
        <v>2.6011558378121417E-2</v>
      </c>
      <c r="D9341">
        <v>0.51399611508167165</v>
      </c>
    </row>
    <row r="9342" spans="1:4">
      <c r="A9342">
        <v>9340</v>
      </c>
      <c r="B9342">
        <v>25.589041095890412</v>
      </c>
      <c r="C9342" s="91">
        <v>2.6011002348391148E-2</v>
      </c>
      <c r="D9342">
        <v>0.51396679949348278</v>
      </c>
    </row>
    <row r="9343" spans="1:4">
      <c r="A9343">
        <v>9341</v>
      </c>
      <c r="B9343">
        <v>25.591780821917808</v>
      </c>
      <c r="C9343" s="91">
        <v>2.6010446318660875E-2</v>
      </c>
      <c r="D9343">
        <v>0.51393748714313137</v>
      </c>
    </row>
    <row r="9344" spans="1:4">
      <c r="A9344">
        <v>9342</v>
      </c>
      <c r="B9344">
        <v>25.594520547945205</v>
      </c>
      <c r="C9344" s="91">
        <v>2.6009890288930602E-2</v>
      </c>
      <c r="D9344">
        <v>0.5139081780302539</v>
      </c>
    </row>
    <row r="9345" spans="1:4">
      <c r="A9345">
        <v>9343</v>
      </c>
      <c r="B9345">
        <v>25.597260273972601</v>
      </c>
      <c r="C9345" s="91">
        <v>2.6009334259200333E-2</v>
      </c>
      <c r="D9345">
        <v>0.51387887215448724</v>
      </c>
    </row>
    <row r="9346" spans="1:4">
      <c r="A9346">
        <v>9344</v>
      </c>
      <c r="B9346">
        <v>25.6</v>
      </c>
      <c r="C9346" s="91">
        <v>2.6008778229470061E-2</v>
      </c>
      <c r="D9346">
        <v>0.51384956951546823</v>
      </c>
    </row>
    <row r="9347" spans="1:4">
      <c r="A9347">
        <v>9345</v>
      </c>
      <c r="B9347">
        <v>25.602739726027398</v>
      </c>
      <c r="C9347" s="91">
        <v>2.6008222199739792E-2</v>
      </c>
      <c r="D9347">
        <v>0.51382027011283371</v>
      </c>
    </row>
    <row r="9348" spans="1:4">
      <c r="A9348">
        <v>9346</v>
      </c>
      <c r="B9348">
        <v>25.605479452054794</v>
      </c>
      <c r="C9348" s="91">
        <v>2.6007666170009519E-2</v>
      </c>
      <c r="D9348">
        <v>0.51379097394622064</v>
      </c>
    </row>
    <row r="9349" spans="1:4">
      <c r="A9349">
        <v>9347</v>
      </c>
      <c r="B9349">
        <v>25.608219178082191</v>
      </c>
      <c r="C9349" s="91">
        <v>2.6007110140279247E-2</v>
      </c>
      <c r="D9349">
        <v>0.51376168101526609</v>
      </c>
    </row>
    <row r="9350" spans="1:4">
      <c r="A9350">
        <v>9348</v>
      </c>
      <c r="B9350">
        <v>25.610958904109587</v>
      </c>
      <c r="C9350" s="91">
        <v>2.6006554110548977E-2</v>
      </c>
      <c r="D9350">
        <v>0.5137323913196068</v>
      </c>
    </row>
    <row r="9351" spans="1:4">
      <c r="A9351">
        <v>9349</v>
      </c>
      <c r="B9351">
        <v>25.613698630136987</v>
      </c>
      <c r="C9351" s="91">
        <v>2.6005998080818705E-2</v>
      </c>
      <c r="D9351">
        <v>0.51370310485888027</v>
      </c>
    </row>
    <row r="9352" spans="1:4">
      <c r="A9352">
        <v>9350</v>
      </c>
      <c r="B9352">
        <v>25.616438356164384</v>
      </c>
      <c r="C9352" s="91">
        <v>2.6005442051088432E-2</v>
      </c>
      <c r="D9352">
        <v>0.51367382163272335</v>
      </c>
    </row>
    <row r="9353" spans="1:4">
      <c r="A9353">
        <v>9351</v>
      </c>
      <c r="B9353">
        <v>25.61917808219178</v>
      </c>
      <c r="C9353" s="91">
        <v>2.6004886021358163E-2</v>
      </c>
      <c r="D9353">
        <v>0.51364454164077333</v>
      </c>
    </row>
    <row r="9354" spans="1:4">
      <c r="A9354">
        <v>9352</v>
      </c>
      <c r="B9354">
        <v>25.621917808219177</v>
      </c>
      <c r="C9354" s="91">
        <v>2.6004329991627891E-2</v>
      </c>
      <c r="D9354">
        <v>0.5136152648826674</v>
      </c>
    </row>
    <row r="9355" spans="1:4">
      <c r="A9355">
        <v>9353</v>
      </c>
      <c r="B9355">
        <v>25.624657534246577</v>
      </c>
      <c r="C9355" s="91">
        <v>2.6003773961897618E-2</v>
      </c>
      <c r="D9355">
        <v>0.51358599135804284</v>
      </c>
    </row>
    <row r="9356" spans="1:4">
      <c r="A9356">
        <v>9354</v>
      </c>
      <c r="B9356">
        <v>25.627397260273973</v>
      </c>
      <c r="C9356" s="91">
        <v>2.6003217932167349E-2</v>
      </c>
      <c r="D9356">
        <v>0.51355672106653694</v>
      </c>
    </row>
    <row r="9357" spans="1:4">
      <c r="A9357">
        <v>9355</v>
      </c>
      <c r="B9357">
        <v>25.63013698630137</v>
      </c>
      <c r="C9357" s="91">
        <v>2.6002661902437076E-2</v>
      </c>
      <c r="D9357">
        <v>0.51352745400778732</v>
      </c>
    </row>
    <row r="9358" spans="1:4">
      <c r="A9358">
        <v>9356</v>
      </c>
      <c r="B9358">
        <v>25.632876712328766</v>
      </c>
      <c r="C9358" s="91">
        <v>2.6002105872706804E-2</v>
      </c>
      <c r="D9358">
        <v>0.51349819018143117</v>
      </c>
    </row>
    <row r="9359" spans="1:4">
      <c r="A9359">
        <v>9357</v>
      </c>
      <c r="B9359">
        <v>25.635616438356163</v>
      </c>
      <c r="C9359" s="91">
        <v>2.6001549842976535E-2</v>
      </c>
      <c r="D9359">
        <v>0.51346892958710599</v>
      </c>
    </row>
    <row r="9360" spans="1:4">
      <c r="A9360">
        <v>9358</v>
      </c>
      <c r="B9360">
        <v>25.638356164383563</v>
      </c>
      <c r="C9360" s="91">
        <v>2.6000993813246262E-2</v>
      </c>
      <c r="D9360">
        <v>0.51343967222444942</v>
      </c>
    </row>
    <row r="9361" spans="1:4">
      <c r="A9361">
        <v>9359</v>
      </c>
      <c r="B9361">
        <v>25.641095890410959</v>
      </c>
      <c r="C9361" s="91">
        <v>2.6000437783515989E-2</v>
      </c>
      <c r="D9361">
        <v>0.51341041809309906</v>
      </c>
    </row>
    <row r="9362" spans="1:4">
      <c r="A9362">
        <v>9360</v>
      </c>
      <c r="B9362">
        <v>25.643835616438356</v>
      </c>
      <c r="C9362" s="91">
        <v>2.599988175378572E-2</v>
      </c>
      <c r="D9362">
        <v>0.51338116719269244</v>
      </c>
    </row>
    <row r="9363" spans="1:4">
      <c r="A9363">
        <v>9361</v>
      </c>
      <c r="B9363">
        <v>25.646575342465752</v>
      </c>
      <c r="C9363" s="91">
        <v>2.5999325724055448E-2</v>
      </c>
      <c r="D9363">
        <v>0.51335191952286729</v>
      </c>
    </row>
    <row r="9364" spans="1:4">
      <c r="A9364">
        <v>9362</v>
      </c>
      <c r="B9364">
        <v>25.649315068493152</v>
      </c>
      <c r="C9364" s="91">
        <v>2.5998769694325175E-2</v>
      </c>
      <c r="D9364">
        <v>0.51332267508326135</v>
      </c>
    </row>
    <row r="9365" spans="1:4">
      <c r="A9365">
        <v>9363</v>
      </c>
      <c r="B9365">
        <v>25.652054794520549</v>
      </c>
      <c r="C9365" s="91">
        <v>2.5998213664594906E-2</v>
      </c>
      <c r="D9365">
        <v>0.51329343387351245</v>
      </c>
    </row>
    <row r="9366" spans="1:4">
      <c r="A9366">
        <v>9364</v>
      </c>
      <c r="B9366">
        <v>25.654794520547945</v>
      </c>
      <c r="C9366" s="91">
        <v>2.5997657634864633E-2</v>
      </c>
      <c r="D9366">
        <v>0.51326419589325833</v>
      </c>
    </row>
    <row r="9367" spans="1:4">
      <c r="A9367">
        <v>9365</v>
      </c>
      <c r="B9367">
        <v>25.657534246575342</v>
      </c>
      <c r="C9367" s="91">
        <v>2.5997101605134361E-2</v>
      </c>
      <c r="D9367">
        <v>0.51323496114213707</v>
      </c>
    </row>
    <row r="9368" spans="1:4">
      <c r="A9368">
        <v>9366</v>
      </c>
      <c r="B9368">
        <v>25.660273972602738</v>
      </c>
      <c r="C9368" s="91">
        <v>2.5996545575404092E-2</v>
      </c>
      <c r="D9368">
        <v>0.51320572961978639</v>
      </c>
    </row>
    <row r="9369" spans="1:4">
      <c r="A9369">
        <v>9367</v>
      </c>
      <c r="B9369">
        <v>25.663013698630138</v>
      </c>
      <c r="C9369" s="91">
        <v>2.5995989545673819E-2</v>
      </c>
      <c r="D9369">
        <v>0.51317650132584436</v>
      </c>
    </row>
    <row r="9370" spans="1:4">
      <c r="A9370">
        <v>9368</v>
      </c>
      <c r="B9370">
        <v>25.665753424657535</v>
      </c>
      <c r="C9370" s="91">
        <v>2.5995433515943547E-2</v>
      </c>
      <c r="D9370">
        <v>0.51314727625994894</v>
      </c>
    </row>
    <row r="9371" spans="1:4">
      <c r="A9371">
        <v>9369</v>
      </c>
      <c r="B9371">
        <v>25.668493150684931</v>
      </c>
      <c r="C9371" s="91">
        <v>2.5994877486213278E-2</v>
      </c>
      <c r="D9371">
        <v>0.51311805442173841</v>
      </c>
    </row>
    <row r="9372" spans="1:4">
      <c r="A9372">
        <v>9370</v>
      </c>
      <c r="B9372">
        <v>25.671232876712327</v>
      </c>
      <c r="C9372" s="91">
        <v>2.5994321456483005E-2</v>
      </c>
      <c r="D9372">
        <v>0.51308883581085074</v>
      </c>
    </row>
    <row r="9373" spans="1:4">
      <c r="A9373">
        <v>9371</v>
      </c>
      <c r="B9373">
        <v>25.673972602739727</v>
      </c>
      <c r="C9373" s="91">
        <v>2.5993765426752732E-2</v>
      </c>
      <c r="D9373">
        <v>0.51305962042692421</v>
      </c>
    </row>
    <row r="9374" spans="1:4">
      <c r="A9374">
        <v>9372</v>
      </c>
      <c r="B9374">
        <v>25.676712328767124</v>
      </c>
      <c r="C9374" s="91">
        <v>2.5993209397022463E-2</v>
      </c>
      <c r="D9374">
        <v>0.51303040826959689</v>
      </c>
    </row>
    <row r="9375" spans="1:4">
      <c r="A9375">
        <v>9373</v>
      </c>
      <c r="B9375">
        <v>25.67945205479452</v>
      </c>
      <c r="C9375" s="91">
        <v>2.5992653367292191E-2</v>
      </c>
      <c r="D9375">
        <v>0.51300119933850741</v>
      </c>
    </row>
    <row r="9376" spans="1:4">
      <c r="A9376">
        <v>9374</v>
      </c>
      <c r="B9376">
        <v>25.682191780821917</v>
      </c>
      <c r="C9376" s="91">
        <v>2.5992097337561918E-2</v>
      </c>
      <c r="D9376">
        <v>0.51297199363329371</v>
      </c>
    </row>
    <row r="9377" spans="1:4">
      <c r="A9377">
        <v>9375</v>
      </c>
      <c r="B9377">
        <v>25.684931506849313</v>
      </c>
      <c r="C9377" s="91">
        <v>2.5991541307831649E-2</v>
      </c>
      <c r="D9377">
        <v>0.51294279115359442</v>
      </c>
    </row>
    <row r="9378" spans="1:4">
      <c r="A9378">
        <v>9376</v>
      </c>
      <c r="B9378">
        <v>25.687671232876713</v>
      </c>
      <c r="C9378" s="91">
        <v>2.5990985278101376E-2</v>
      </c>
      <c r="D9378">
        <v>0.51291359189904795</v>
      </c>
    </row>
    <row r="9379" spans="1:4">
      <c r="A9379">
        <v>9377</v>
      </c>
      <c r="B9379">
        <v>25.69041095890411</v>
      </c>
      <c r="C9379" s="91">
        <v>2.5990429248371104E-2</v>
      </c>
      <c r="D9379">
        <v>0.5128843958692928</v>
      </c>
    </row>
    <row r="9380" spans="1:4">
      <c r="A9380">
        <v>9378</v>
      </c>
      <c r="B9380">
        <v>25.693150684931506</v>
      </c>
      <c r="C9380" s="91">
        <v>2.5989873218640835E-2</v>
      </c>
      <c r="D9380">
        <v>0.51285520306396737</v>
      </c>
    </row>
    <row r="9381" spans="1:4">
      <c r="A9381">
        <v>9379</v>
      </c>
      <c r="B9381">
        <v>25.695890410958903</v>
      </c>
      <c r="C9381" s="91">
        <v>2.5989317188910562E-2</v>
      </c>
      <c r="D9381">
        <v>0.51282601348271051</v>
      </c>
    </row>
    <row r="9382" spans="1:4">
      <c r="A9382">
        <v>9380</v>
      </c>
      <c r="B9382">
        <v>25.698630136986303</v>
      </c>
      <c r="C9382" s="91">
        <v>2.598876115918029E-2</v>
      </c>
      <c r="D9382">
        <v>0.5127968271251605</v>
      </c>
    </row>
    <row r="9383" spans="1:4">
      <c r="A9383">
        <v>9381</v>
      </c>
      <c r="B9383">
        <v>25.701369863013699</v>
      </c>
      <c r="C9383" s="91">
        <v>2.598820512945002E-2</v>
      </c>
      <c r="D9383">
        <v>0.51276764399095631</v>
      </c>
    </row>
    <row r="9384" spans="1:4">
      <c r="A9384">
        <v>9382</v>
      </c>
      <c r="B9384">
        <v>25.704109589041096</v>
      </c>
      <c r="C9384" s="91">
        <v>2.5987649099719748E-2</v>
      </c>
      <c r="D9384">
        <v>0.51273846407973667</v>
      </c>
    </row>
    <row r="9385" spans="1:4">
      <c r="A9385">
        <v>9383</v>
      </c>
      <c r="B9385">
        <v>25.706849315068492</v>
      </c>
      <c r="C9385" s="91">
        <v>2.5987093069989475E-2</v>
      </c>
      <c r="D9385">
        <v>0.51270928739114019</v>
      </c>
    </row>
    <row r="9386" spans="1:4">
      <c r="A9386">
        <v>9384</v>
      </c>
      <c r="B9386">
        <v>25.709589041095889</v>
      </c>
      <c r="C9386" s="91">
        <v>2.5986537040259206E-2</v>
      </c>
      <c r="D9386">
        <v>0.51268011392480584</v>
      </c>
    </row>
    <row r="9387" spans="1:4">
      <c r="A9387">
        <v>9385</v>
      </c>
      <c r="B9387">
        <v>25.712328767123289</v>
      </c>
      <c r="C9387" s="91">
        <v>2.5985981010528934E-2</v>
      </c>
      <c r="D9387">
        <v>0.51265094368037245</v>
      </c>
    </row>
    <row r="9388" spans="1:4">
      <c r="A9388">
        <v>9386</v>
      </c>
      <c r="B9388">
        <v>25.715068493150685</v>
      </c>
      <c r="C9388" s="91">
        <v>2.5985424980798661E-2</v>
      </c>
      <c r="D9388">
        <v>0.51262177665747899</v>
      </c>
    </row>
    <row r="9389" spans="1:4">
      <c r="A9389">
        <v>9387</v>
      </c>
      <c r="B9389">
        <v>25.717808219178082</v>
      </c>
      <c r="C9389" s="91">
        <v>2.5984868951068392E-2</v>
      </c>
      <c r="D9389">
        <v>0.51259261285576441</v>
      </c>
    </row>
    <row r="9390" spans="1:4">
      <c r="A9390">
        <v>9388</v>
      </c>
      <c r="B9390">
        <v>25.720547945205478</v>
      </c>
      <c r="C9390" s="91">
        <v>2.5984312921338119E-2</v>
      </c>
      <c r="D9390">
        <v>0.51256345227486788</v>
      </c>
    </row>
    <row r="9391" spans="1:4">
      <c r="A9391">
        <v>9389</v>
      </c>
      <c r="B9391">
        <v>25.723287671232878</v>
      </c>
      <c r="C9391" s="91">
        <v>2.5983756891607847E-2</v>
      </c>
      <c r="D9391">
        <v>0.51253429491442837</v>
      </c>
    </row>
    <row r="9392" spans="1:4">
      <c r="A9392">
        <v>9390</v>
      </c>
      <c r="B9392">
        <v>25.726027397260275</v>
      </c>
      <c r="C9392" s="91">
        <v>2.5983200861877578E-2</v>
      </c>
      <c r="D9392">
        <v>0.51250514077408493</v>
      </c>
    </row>
    <row r="9393" spans="1:4">
      <c r="A9393">
        <v>9391</v>
      </c>
      <c r="B9393">
        <v>25.728767123287671</v>
      </c>
      <c r="C9393" s="91">
        <v>2.5982644832147305E-2</v>
      </c>
      <c r="D9393">
        <v>0.51247598985347698</v>
      </c>
    </row>
    <row r="9394" spans="1:4">
      <c r="A9394">
        <v>9392</v>
      </c>
      <c r="B9394">
        <v>25.731506849315068</v>
      </c>
      <c r="C9394" s="91">
        <v>2.5982088802417033E-2</v>
      </c>
      <c r="D9394">
        <v>0.51244684215224368</v>
      </c>
    </row>
    <row r="9395" spans="1:4">
      <c r="A9395">
        <v>9393</v>
      </c>
      <c r="B9395">
        <v>25.734246575342464</v>
      </c>
      <c r="C9395" s="91">
        <v>2.5981532772686763E-2</v>
      </c>
      <c r="D9395">
        <v>0.51241769767002421</v>
      </c>
    </row>
    <row r="9396" spans="1:4">
      <c r="A9396">
        <v>9394</v>
      </c>
      <c r="B9396">
        <v>25.736986301369864</v>
      </c>
      <c r="C9396" s="91">
        <v>2.5980976742956491E-2</v>
      </c>
      <c r="D9396">
        <v>0.51238855640645786</v>
      </c>
    </row>
    <row r="9397" spans="1:4">
      <c r="A9397">
        <v>9395</v>
      </c>
      <c r="B9397">
        <v>25.739726027397261</v>
      </c>
      <c r="C9397" s="91">
        <v>2.5980420713226218E-2</v>
      </c>
      <c r="D9397">
        <v>0.51235941836118437</v>
      </c>
    </row>
    <row r="9398" spans="1:4">
      <c r="A9398">
        <v>9396</v>
      </c>
      <c r="B9398">
        <v>25.742465753424657</v>
      </c>
      <c r="C9398" s="91">
        <v>2.5979864683495949E-2</v>
      </c>
      <c r="D9398">
        <v>0.5123302835338428</v>
      </c>
    </row>
    <row r="9399" spans="1:4">
      <c r="A9399">
        <v>9397</v>
      </c>
      <c r="B9399">
        <v>25.745205479452054</v>
      </c>
      <c r="C9399" s="91">
        <v>2.5979308653765677E-2</v>
      </c>
      <c r="D9399">
        <v>0.51230115192407277</v>
      </c>
    </row>
    <row r="9400" spans="1:4">
      <c r="A9400">
        <v>9398</v>
      </c>
      <c r="B9400">
        <v>25.747945205479454</v>
      </c>
      <c r="C9400" s="91">
        <v>2.5978752624035404E-2</v>
      </c>
      <c r="D9400">
        <v>0.5122720235315138</v>
      </c>
    </row>
    <row r="9401" spans="1:4">
      <c r="A9401">
        <v>9399</v>
      </c>
      <c r="B9401">
        <v>25.75068493150685</v>
      </c>
      <c r="C9401" s="91">
        <v>2.5978196594305135E-2</v>
      </c>
      <c r="D9401">
        <v>0.51224289835580561</v>
      </c>
    </row>
    <row r="9402" spans="1:4">
      <c r="A9402">
        <v>9400</v>
      </c>
      <c r="B9402">
        <v>25.753424657534246</v>
      </c>
      <c r="C9402" s="91">
        <v>2.5977640564574862E-2</v>
      </c>
      <c r="D9402">
        <v>0.51221377639658761</v>
      </c>
    </row>
    <row r="9403" spans="1:4">
      <c r="A9403">
        <v>9401</v>
      </c>
      <c r="B9403">
        <v>25.756164383561643</v>
      </c>
      <c r="C9403" s="91">
        <v>2.597708453484459E-2</v>
      </c>
      <c r="D9403">
        <v>0.51218465765349974</v>
      </c>
    </row>
    <row r="9404" spans="1:4">
      <c r="A9404">
        <v>9402</v>
      </c>
      <c r="B9404">
        <v>25.758904109589039</v>
      </c>
      <c r="C9404" s="91">
        <v>2.5976528505114321E-2</v>
      </c>
      <c r="D9404">
        <v>0.51215554212618164</v>
      </c>
    </row>
    <row r="9405" spans="1:4">
      <c r="A9405">
        <v>9403</v>
      </c>
      <c r="B9405">
        <v>25.761643835616439</v>
      </c>
      <c r="C9405" s="91">
        <v>2.5975972475384048E-2</v>
      </c>
      <c r="D9405">
        <v>0.51212642981427281</v>
      </c>
    </row>
    <row r="9406" spans="1:4">
      <c r="A9406">
        <v>9404</v>
      </c>
      <c r="B9406">
        <v>25.764383561643836</v>
      </c>
      <c r="C9406" s="91">
        <v>2.5975416445653775E-2</v>
      </c>
      <c r="D9406">
        <v>0.51209732071741365</v>
      </c>
    </row>
    <row r="9407" spans="1:4">
      <c r="A9407">
        <v>9405</v>
      </c>
      <c r="B9407">
        <v>25.767123287671232</v>
      </c>
      <c r="C9407" s="91">
        <v>2.5974860415923506E-2</v>
      </c>
      <c r="D9407">
        <v>0.51206821483524345</v>
      </c>
    </row>
    <row r="9408" spans="1:4">
      <c r="A9408">
        <v>9406</v>
      </c>
      <c r="B9408">
        <v>25.769863013698629</v>
      </c>
      <c r="C9408" s="91">
        <v>2.5974304386193234E-2</v>
      </c>
      <c r="D9408">
        <v>0.51203911216740272</v>
      </c>
    </row>
    <row r="9409" spans="1:4">
      <c r="A9409">
        <v>9407</v>
      </c>
      <c r="B9409">
        <v>25.772602739726029</v>
      </c>
      <c r="C9409" s="91">
        <v>2.5973748356462961E-2</v>
      </c>
      <c r="D9409">
        <v>0.51201001271353097</v>
      </c>
    </row>
    <row r="9410" spans="1:4">
      <c r="A9410">
        <v>9408</v>
      </c>
      <c r="B9410">
        <v>25.775342465753425</v>
      </c>
      <c r="C9410" s="91">
        <v>2.5973192326732692E-2</v>
      </c>
      <c r="D9410">
        <v>0.51198091647326849</v>
      </c>
    </row>
    <row r="9411" spans="1:4">
      <c r="A9411">
        <v>9409</v>
      </c>
      <c r="B9411">
        <v>25.778082191780822</v>
      </c>
      <c r="C9411" s="91">
        <v>2.597263629700242E-2</v>
      </c>
      <c r="D9411">
        <v>0.51195182344625534</v>
      </c>
    </row>
    <row r="9412" spans="1:4">
      <c r="A9412">
        <v>9410</v>
      </c>
      <c r="B9412">
        <v>25.780821917808218</v>
      </c>
      <c r="C9412" s="91">
        <v>2.5972080267272147E-2</v>
      </c>
      <c r="D9412">
        <v>0.51192273363213159</v>
      </c>
    </row>
    <row r="9413" spans="1:4">
      <c r="A9413">
        <v>9411</v>
      </c>
      <c r="B9413">
        <v>25.783561643835615</v>
      </c>
      <c r="C9413" s="91">
        <v>2.5971524237541878E-2</v>
      </c>
      <c r="D9413">
        <v>0.51189364703053741</v>
      </c>
    </row>
    <row r="9414" spans="1:4">
      <c r="A9414">
        <v>9412</v>
      </c>
      <c r="B9414">
        <v>25.786301369863015</v>
      </c>
      <c r="C9414" s="91">
        <v>2.5970968207811605E-2</v>
      </c>
      <c r="D9414">
        <v>0.5118645636411131</v>
      </c>
    </row>
    <row r="9415" spans="1:4">
      <c r="A9415">
        <v>9413</v>
      </c>
      <c r="B9415">
        <v>25.789041095890411</v>
      </c>
      <c r="C9415" s="91">
        <v>2.5970412178081333E-2</v>
      </c>
      <c r="D9415">
        <v>0.51183548346349905</v>
      </c>
    </row>
    <row r="9416" spans="1:4">
      <c r="A9416">
        <v>9414</v>
      </c>
      <c r="B9416">
        <v>25.791780821917808</v>
      </c>
      <c r="C9416" s="91">
        <v>2.5969856148351064E-2</v>
      </c>
      <c r="D9416">
        <v>0.51180640649733533</v>
      </c>
    </row>
    <row r="9417" spans="1:4">
      <c r="A9417">
        <v>9415</v>
      </c>
      <c r="B9417">
        <v>25.794520547945204</v>
      </c>
      <c r="C9417" s="91">
        <v>2.5969300118620791E-2</v>
      </c>
      <c r="D9417">
        <v>0.51177733274226256</v>
      </c>
    </row>
    <row r="9418" spans="1:4">
      <c r="A9418">
        <v>9416</v>
      </c>
      <c r="B9418">
        <v>25.797260273972604</v>
      </c>
      <c r="C9418" s="91">
        <v>2.5968744088890518E-2</v>
      </c>
      <c r="D9418">
        <v>0.51174826219792102</v>
      </c>
    </row>
    <row r="9419" spans="1:4">
      <c r="A9419">
        <v>9417</v>
      </c>
      <c r="B9419">
        <v>25.8</v>
      </c>
      <c r="C9419" s="91">
        <v>2.5968188059160249E-2</v>
      </c>
      <c r="D9419">
        <v>0.51171919486395123</v>
      </c>
    </row>
    <row r="9420" spans="1:4">
      <c r="A9420">
        <v>9418</v>
      </c>
      <c r="B9420">
        <v>25.802739726027397</v>
      </c>
      <c r="C9420" s="91">
        <v>2.5967632029429977E-2</v>
      </c>
      <c r="D9420">
        <v>0.51169013073999392</v>
      </c>
    </row>
    <row r="9421" spans="1:4">
      <c r="A9421">
        <v>9419</v>
      </c>
      <c r="B9421">
        <v>25.805479452054794</v>
      </c>
      <c r="C9421" s="91">
        <v>2.5967075999699704E-2</v>
      </c>
      <c r="D9421">
        <v>0.51166106982568937</v>
      </c>
    </row>
    <row r="9422" spans="1:4">
      <c r="A9422">
        <v>9420</v>
      </c>
      <c r="B9422">
        <v>25.80821917808219</v>
      </c>
      <c r="C9422" s="91">
        <v>2.5966519969969435E-2</v>
      </c>
      <c r="D9422">
        <v>0.51163201212067833</v>
      </c>
    </row>
    <row r="9423" spans="1:4">
      <c r="A9423">
        <v>9421</v>
      </c>
      <c r="B9423">
        <v>25.81095890410959</v>
      </c>
      <c r="C9423" s="91">
        <v>2.5965963940239162E-2</v>
      </c>
      <c r="D9423">
        <v>0.51160295762460162</v>
      </c>
    </row>
    <row r="9424" spans="1:4">
      <c r="A9424">
        <v>9422</v>
      </c>
      <c r="B9424">
        <v>25.813698630136987</v>
      </c>
      <c r="C9424" s="91">
        <v>2.596540791050889E-2</v>
      </c>
      <c r="D9424">
        <v>0.51157390633709987</v>
      </c>
    </row>
    <row r="9425" spans="1:4">
      <c r="A9425">
        <v>9423</v>
      </c>
      <c r="B9425">
        <v>25.816438356164383</v>
      </c>
      <c r="C9425" s="91">
        <v>2.5964851880778621E-2</v>
      </c>
      <c r="D9425">
        <v>0.51154485825781371</v>
      </c>
    </row>
    <row r="9426" spans="1:4">
      <c r="A9426">
        <v>9424</v>
      </c>
      <c r="B9426">
        <v>25.81917808219178</v>
      </c>
      <c r="C9426" s="91">
        <v>2.5964295851048348E-2</v>
      </c>
      <c r="D9426">
        <v>0.5115158133863843</v>
      </c>
    </row>
    <row r="9427" spans="1:4">
      <c r="A9427">
        <v>9425</v>
      </c>
      <c r="B9427">
        <v>25.82191780821918</v>
      </c>
      <c r="C9427" s="91">
        <v>2.5963739821318076E-2</v>
      </c>
      <c r="D9427">
        <v>0.51148677172245216</v>
      </c>
    </row>
    <row r="9428" spans="1:4">
      <c r="A9428">
        <v>9426</v>
      </c>
      <c r="B9428">
        <v>25.824657534246576</v>
      </c>
      <c r="C9428" s="91">
        <v>2.5963183791587807E-2</v>
      </c>
      <c r="D9428">
        <v>0.51145773326565847</v>
      </c>
    </row>
    <row r="9429" spans="1:4">
      <c r="A9429">
        <v>9427</v>
      </c>
      <c r="B9429">
        <v>25.827397260273973</v>
      </c>
      <c r="C9429" s="91">
        <v>2.5962627761857534E-2</v>
      </c>
      <c r="D9429">
        <v>0.51142869801564417</v>
      </c>
    </row>
    <row r="9430" spans="1:4">
      <c r="A9430">
        <v>9428</v>
      </c>
      <c r="B9430">
        <v>25.830136986301369</v>
      </c>
      <c r="C9430" s="91">
        <v>2.5962071732127261E-2</v>
      </c>
      <c r="D9430">
        <v>0.51139966597205033</v>
      </c>
    </row>
    <row r="9431" spans="1:4">
      <c r="A9431">
        <v>9429</v>
      </c>
      <c r="B9431">
        <v>25.832876712328765</v>
      </c>
      <c r="C9431" s="91">
        <v>2.5961515702396992E-2</v>
      </c>
      <c r="D9431">
        <v>0.51137063713451791</v>
      </c>
    </row>
    <row r="9432" spans="1:4">
      <c r="A9432">
        <v>9430</v>
      </c>
      <c r="B9432">
        <v>25.835616438356166</v>
      </c>
      <c r="C9432" s="91">
        <v>2.596095967266672E-2</v>
      </c>
      <c r="D9432">
        <v>0.51134161150268809</v>
      </c>
    </row>
    <row r="9433" spans="1:4">
      <c r="A9433">
        <v>9431</v>
      </c>
      <c r="B9433">
        <v>25.838356164383562</v>
      </c>
      <c r="C9433" s="91">
        <v>2.5960403642936447E-2</v>
      </c>
      <c r="D9433">
        <v>0.51131258907620203</v>
      </c>
    </row>
    <row r="9434" spans="1:4">
      <c r="A9434">
        <v>9432</v>
      </c>
      <c r="B9434">
        <v>25.841095890410958</v>
      </c>
      <c r="C9434" s="91">
        <v>2.5959847613206178E-2</v>
      </c>
      <c r="D9434">
        <v>0.51128356985470103</v>
      </c>
    </row>
    <row r="9435" spans="1:4">
      <c r="A9435">
        <v>9433</v>
      </c>
      <c r="B9435">
        <v>25.843835616438355</v>
      </c>
      <c r="C9435" s="91">
        <v>2.5959291583475905E-2</v>
      </c>
      <c r="D9435">
        <v>0.51125455383782636</v>
      </c>
    </row>
    <row r="9436" spans="1:4">
      <c r="A9436">
        <v>9434</v>
      </c>
      <c r="B9436">
        <v>25.846575342465755</v>
      </c>
      <c r="C9436" s="91">
        <v>2.5958735553745633E-2</v>
      </c>
      <c r="D9436">
        <v>0.51122554102521922</v>
      </c>
    </row>
    <row r="9437" spans="1:4">
      <c r="A9437">
        <v>9435</v>
      </c>
      <c r="B9437">
        <v>25.849315068493151</v>
      </c>
      <c r="C9437" s="91">
        <v>2.5958179524015364E-2</v>
      </c>
      <c r="D9437">
        <v>0.5111965314165211</v>
      </c>
    </row>
    <row r="9438" spans="1:4">
      <c r="A9438">
        <v>9436</v>
      </c>
      <c r="B9438">
        <v>25.852054794520548</v>
      </c>
      <c r="C9438" s="91">
        <v>2.5957623494285091E-2</v>
      </c>
      <c r="D9438">
        <v>0.51116752501137352</v>
      </c>
    </row>
    <row r="9439" spans="1:4">
      <c r="A9439">
        <v>9437</v>
      </c>
      <c r="B9439">
        <v>25.854794520547944</v>
      </c>
      <c r="C9439" s="91">
        <v>2.5957067464554819E-2</v>
      </c>
      <c r="D9439">
        <v>0.51113852180941788</v>
      </c>
    </row>
    <row r="9440" spans="1:4">
      <c r="A9440">
        <v>9438</v>
      </c>
      <c r="B9440">
        <v>25.857534246575341</v>
      </c>
      <c r="C9440" s="91">
        <v>2.5956511434824549E-2</v>
      </c>
      <c r="D9440">
        <v>0.51110952181029556</v>
      </c>
    </row>
    <row r="9441" spans="1:4">
      <c r="A9441">
        <v>9439</v>
      </c>
      <c r="B9441">
        <v>25.860273972602741</v>
      </c>
      <c r="C9441" s="91">
        <v>2.5955955405094277E-2</v>
      </c>
      <c r="D9441">
        <v>0.51108052501364831</v>
      </c>
    </row>
    <row r="9442" spans="1:4">
      <c r="A9442">
        <v>9440</v>
      </c>
      <c r="B9442">
        <v>25.863013698630137</v>
      </c>
      <c r="C9442" s="91">
        <v>2.5955399375364004E-2</v>
      </c>
      <c r="D9442">
        <v>0.51105153141911774</v>
      </c>
    </row>
    <row r="9443" spans="1:4">
      <c r="A9443">
        <v>9441</v>
      </c>
      <c r="B9443">
        <v>25.865753424657534</v>
      </c>
      <c r="C9443" s="91">
        <v>2.5954843345633735E-2</v>
      </c>
      <c r="D9443">
        <v>0.51102254102634548</v>
      </c>
    </row>
    <row r="9444" spans="1:4">
      <c r="A9444">
        <v>9442</v>
      </c>
      <c r="B9444">
        <v>25.86849315068493</v>
      </c>
      <c r="C9444" s="91">
        <v>2.5954287315903463E-2</v>
      </c>
      <c r="D9444">
        <v>0.51099355383497325</v>
      </c>
    </row>
    <row r="9445" spans="1:4">
      <c r="A9445">
        <v>9443</v>
      </c>
      <c r="B9445">
        <v>25.87123287671233</v>
      </c>
      <c r="C9445" s="91">
        <v>2.595373128617319E-2</v>
      </c>
      <c r="D9445">
        <v>0.51096456984464289</v>
      </c>
    </row>
    <row r="9446" spans="1:4">
      <c r="A9446">
        <v>9444</v>
      </c>
      <c r="B9446">
        <v>25.873972602739727</v>
      </c>
      <c r="C9446" s="91">
        <v>2.5953175256442921E-2</v>
      </c>
      <c r="D9446">
        <v>0.51093558905499614</v>
      </c>
    </row>
    <row r="9447" spans="1:4">
      <c r="A9447">
        <v>9445</v>
      </c>
      <c r="B9447">
        <v>25.876712328767123</v>
      </c>
      <c r="C9447" s="91">
        <v>2.5952619226712648E-2</v>
      </c>
      <c r="D9447">
        <v>0.51090661146567506</v>
      </c>
    </row>
    <row r="9448" spans="1:4">
      <c r="A9448">
        <v>9446</v>
      </c>
      <c r="B9448">
        <v>25.87945205479452</v>
      </c>
      <c r="C9448" s="91">
        <v>2.5952063196982376E-2</v>
      </c>
      <c r="D9448">
        <v>0.51087763707632139</v>
      </c>
    </row>
    <row r="9449" spans="1:4">
      <c r="A9449">
        <v>9447</v>
      </c>
      <c r="B9449">
        <v>25.882191780821916</v>
      </c>
      <c r="C9449" s="91">
        <v>2.5951507167252107E-2</v>
      </c>
      <c r="D9449">
        <v>0.51084866588657707</v>
      </c>
    </row>
    <row r="9450" spans="1:4">
      <c r="A9450">
        <v>9448</v>
      </c>
      <c r="B9450">
        <v>25.884931506849316</v>
      </c>
      <c r="C9450" s="91">
        <v>2.5950951137521834E-2</v>
      </c>
      <c r="D9450">
        <v>0.51081969789608417</v>
      </c>
    </row>
    <row r="9451" spans="1:4">
      <c r="A9451">
        <v>9449</v>
      </c>
      <c r="B9451">
        <v>25.887671232876713</v>
      </c>
      <c r="C9451" s="91">
        <v>2.5950395107791561E-2</v>
      </c>
      <c r="D9451">
        <v>0.51079073310448497</v>
      </c>
    </row>
    <row r="9452" spans="1:4">
      <c r="A9452">
        <v>9450</v>
      </c>
      <c r="B9452">
        <v>25.890410958904109</v>
      </c>
      <c r="C9452" s="91">
        <v>2.5949839078061292E-2</v>
      </c>
      <c r="D9452">
        <v>0.51076177151142121</v>
      </c>
    </row>
    <row r="9453" spans="1:4">
      <c r="A9453">
        <v>9451</v>
      </c>
      <c r="B9453">
        <v>25.893150684931506</v>
      </c>
      <c r="C9453" s="91">
        <v>2.594928304833102E-2</v>
      </c>
      <c r="D9453">
        <v>0.51073281311653551</v>
      </c>
    </row>
    <row r="9454" spans="1:4">
      <c r="A9454">
        <v>9452</v>
      </c>
      <c r="B9454">
        <v>25.895890410958906</v>
      </c>
      <c r="C9454" s="91">
        <v>2.5948727018600747E-2</v>
      </c>
      <c r="D9454">
        <v>0.51070385791946971</v>
      </c>
    </row>
    <row r="9455" spans="1:4">
      <c r="A9455">
        <v>9453</v>
      </c>
      <c r="B9455">
        <v>25.898630136986302</v>
      </c>
      <c r="C9455" s="91">
        <v>2.5948170988870478E-2</v>
      </c>
      <c r="D9455">
        <v>0.5106749059198662</v>
      </c>
    </row>
    <row r="9456" spans="1:4">
      <c r="A9456">
        <v>9454</v>
      </c>
      <c r="B9456">
        <v>25.901369863013699</v>
      </c>
      <c r="C9456" s="91">
        <v>2.5947614959140206E-2</v>
      </c>
      <c r="D9456">
        <v>0.51064595711736749</v>
      </c>
    </row>
    <row r="9457" spans="1:4">
      <c r="A9457">
        <v>9455</v>
      </c>
      <c r="B9457">
        <v>25.904109589041095</v>
      </c>
      <c r="C9457" s="91">
        <v>2.5947058929409933E-2</v>
      </c>
      <c r="D9457">
        <v>0.51061701151161565</v>
      </c>
    </row>
    <row r="9458" spans="1:4">
      <c r="A9458">
        <v>9456</v>
      </c>
      <c r="B9458">
        <v>25.906849315068492</v>
      </c>
      <c r="C9458" s="91">
        <v>2.5946502899679664E-2</v>
      </c>
      <c r="D9458">
        <v>0.51058806910225341</v>
      </c>
    </row>
    <row r="9459" spans="1:4">
      <c r="A9459">
        <v>9457</v>
      </c>
      <c r="B9459">
        <v>25.909589041095892</v>
      </c>
      <c r="C9459" s="91">
        <v>2.5945946869949391E-2</v>
      </c>
      <c r="D9459">
        <v>0.51055912988892282</v>
      </c>
    </row>
    <row r="9460" spans="1:4">
      <c r="A9460">
        <v>9458</v>
      </c>
      <c r="B9460">
        <v>25.912328767123288</v>
      </c>
      <c r="C9460" s="91">
        <v>2.5945390840219119E-2</v>
      </c>
      <c r="D9460">
        <v>0.51053019387126686</v>
      </c>
    </row>
    <row r="9461" spans="1:4">
      <c r="A9461">
        <v>9459</v>
      </c>
      <c r="B9461">
        <v>25.915068493150685</v>
      </c>
      <c r="C9461" s="91">
        <v>2.594483481048885E-2</v>
      </c>
      <c r="D9461">
        <v>0.51050126104892779</v>
      </c>
    </row>
    <row r="9462" spans="1:4">
      <c r="A9462">
        <v>9460</v>
      </c>
      <c r="B9462">
        <v>25.917808219178081</v>
      </c>
      <c r="C9462" s="91">
        <v>2.5944278780758577E-2</v>
      </c>
      <c r="D9462">
        <v>0.51047233142154846</v>
      </c>
    </row>
    <row r="9463" spans="1:4">
      <c r="A9463">
        <v>9461</v>
      </c>
      <c r="B9463">
        <v>25.920547945205481</v>
      </c>
      <c r="C9463" s="91">
        <v>2.5943722751028304E-2</v>
      </c>
      <c r="D9463">
        <v>0.51044340498877128</v>
      </c>
    </row>
    <row r="9464" spans="1:4">
      <c r="A9464">
        <v>9462</v>
      </c>
      <c r="B9464">
        <v>25.923287671232877</v>
      </c>
      <c r="C9464" s="91">
        <v>2.5943166721298035E-2</v>
      </c>
      <c r="D9464">
        <v>0.51041448175023907</v>
      </c>
    </row>
    <row r="9465" spans="1:4">
      <c r="A9465">
        <v>9463</v>
      </c>
      <c r="B9465">
        <v>25.926027397260274</v>
      </c>
      <c r="C9465" s="91">
        <v>2.5942610691567763E-2</v>
      </c>
      <c r="D9465">
        <v>0.51038556170559479</v>
      </c>
    </row>
    <row r="9466" spans="1:4">
      <c r="A9466">
        <v>9464</v>
      </c>
      <c r="B9466">
        <v>25.92876712328767</v>
      </c>
      <c r="C9466" s="91">
        <v>2.594205466183749E-2</v>
      </c>
      <c r="D9466">
        <v>0.51035664485448096</v>
      </c>
    </row>
    <row r="9467" spans="1:4">
      <c r="A9467">
        <v>9465</v>
      </c>
      <c r="B9467">
        <v>25.931506849315067</v>
      </c>
      <c r="C9467" s="91">
        <v>2.5941498632107221E-2</v>
      </c>
      <c r="D9467">
        <v>0.51032773119654051</v>
      </c>
    </row>
    <row r="9468" spans="1:4">
      <c r="A9468">
        <v>9466</v>
      </c>
      <c r="B9468">
        <v>25.934246575342467</v>
      </c>
      <c r="C9468" s="91">
        <v>2.5940942602376948E-2</v>
      </c>
      <c r="D9468">
        <v>0.51029882073141652</v>
      </c>
    </row>
    <row r="9469" spans="1:4">
      <c r="A9469">
        <v>9467</v>
      </c>
      <c r="B9469">
        <v>25.936986301369863</v>
      </c>
      <c r="C9469" s="91">
        <v>2.5940386572646676E-2</v>
      </c>
      <c r="D9469">
        <v>0.51026991345875183</v>
      </c>
    </row>
    <row r="9470" spans="1:4">
      <c r="A9470">
        <v>9468</v>
      </c>
      <c r="B9470">
        <v>25.93972602739726</v>
      </c>
      <c r="C9470" s="91">
        <v>2.5939830542916407E-2</v>
      </c>
      <c r="D9470">
        <v>0.5102410093781895</v>
      </c>
    </row>
    <row r="9471" spans="1:4">
      <c r="A9471">
        <v>9469</v>
      </c>
      <c r="B9471">
        <v>25.942465753424656</v>
      </c>
      <c r="C9471" s="91">
        <v>2.5939274513186134E-2</v>
      </c>
      <c r="D9471">
        <v>0.51021210848937248</v>
      </c>
    </row>
    <row r="9472" spans="1:4">
      <c r="A9472">
        <v>9470</v>
      </c>
      <c r="B9472">
        <v>25.945205479452056</v>
      </c>
      <c r="C9472" s="91">
        <v>2.5938718483455862E-2</v>
      </c>
      <c r="D9472">
        <v>0.51018321079194406</v>
      </c>
    </row>
    <row r="9473" spans="1:4">
      <c r="A9473">
        <v>9471</v>
      </c>
      <c r="B9473">
        <v>25.947945205479453</v>
      </c>
      <c r="C9473" s="91">
        <v>2.5938162453725593E-2</v>
      </c>
      <c r="D9473">
        <v>0.5101543162855473</v>
      </c>
    </row>
    <row r="9474" spans="1:4">
      <c r="A9474">
        <v>9472</v>
      </c>
      <c r="B9474">
        <v>25.950684931506849</v>
      </c>
      <c r="C9474" s="91">
        <v>2.593760642399532E-2</v>
      </c>
      <c r="D9474">
        <v>0.51012542496982538</v>
      </c>
    </row>
    <row r="9475" spans="1:4">
      <c r="A9475">
        <v>9473</v>
      </c>
      <c r="B9475">
        <v>25.953424657534246</v>
      </c>
      <c r="C9475" s="91">
        <v>2.5937050394265047E-2</v>
      </c>
      <c r="D9475">
        <v>0.51009653684442169</v>
      </c>
    </row>
    <row r="9476" spans="1:4">
      <c r="A9476">
        <v>9474</v>
      </c>
      <c r="B9476">
        <v>25.956164383561642</v>
      </c>
      <c r="C9476" s="91">
        <v>2.5936494364534778E-2</v>
      </c>
      <c r="D9476">
        <v>0.5100676519089794</v>
      </c>
    </row>
    <row r="9477" spans="1:4">
      <c r="A9477">
        <v>9475</v>
      </c>
      <c r="B9477">
        <v>25.958904109589042</v>
      </c>
      <c r="C9477" s="91">
        <v>2.5935938334804506E-2</v>
      </c>
      <c r="D9477">
        <v>0.51003877016314192</v>
      </c>
    </row>
    <row r="9478" spans="1:4">
      <c r="A9478">
        <v>9476</v>
      </c>
      <c r="B9478">
        <v>25.961643835616439</v>
      </c>
      <c r="C9478" s="91">
        <v>2.5935382305074233E-2</v>
      </c>
      <c r="D9478">
        <v>0.51000989160655263</v>
      </c>
    </row>
    <row r="9479" spans="1:4">
      <c r="A9479">
        <v>9477</v>
      </c>
      <c r="B9479">
        <v>25.964383561643835</v>
      </c>
      <c r="C9479" s="91">
        <v>2.5934826275343964E-2</v>
      </c>
      <c r="D9479">
        <v>0.50998101623885506</v>
      </c>
    </row>
    <row r="9480" spans="1:4">
      <c r="A9480">
        <v>9478</v>
      </c>
      <c r="B9480">
        <v>25.967123287671232</v>
      </c>
      <c r="C9480" s="91">
        <v>2.5934270245613691E-2</v>
      </c>
      <c r="D9480">
        <v>0.50995214405969269</v>
      </c>
    </row>
    <row r="9481" spans="1:4">
      <c r="A9481">
        <v>9479</v>
      </c>
      <c r="B9481">
        <v>25.969863013698632</v>
      </c>
      <c r="C9481" s="91">
        <v>2.5933714215883419E-2</v>
      </c>
      <c r="D9481">
        <v>0.50992327506870905</v>
      </c>
    </row>
    <row r="9482" spans="1:4">
      <c r="A9482">
        <v>9480</v>
      </c>
      <c r="B9482">
        <v>25.972602739726028</v>
      </c>
      <c r="C9482" s="91">
        <v>2.593315818615315E-2</v>
      </c>
      <c r="D9482">
        <v>0.50989440926554774</v>
      </c>
    </row>
    <row r="9483" spans="1:4">
      <c r="A9483">
        <v>9481</v>
      </c>
      <c r="B9483">
        <v>25.975342465753425</v>
      </c>
      <c r="C9483" s="91">
        <v>2.5932602156422877E-2</v>
      </c>
      <c r="D9483">
        <v>0.50986554664985251</v>
      </c>
    </row>
    <row r="9484" spans="1:4">
      <c r="A9484">
        <v>9482</v>
      </c>
      <c r="B9484">
        <v>25.978082191780821</v>
      </c>
      <c r="C9484" s="91">
        <v>2.5932046126692605E-2</v>
      </c>
      <c r="D9484">
        <v>0.50983668722126685</v>
      </c>
    </row>
    <row r="9485" spans="1:4">
      <c r="A9485">
        <v>9483</v>
      </c>
      <c r="B9485">
        <v>25.980821917808218</v>
      </c>
      <c r="C9485" s="91">
        <v>2.5931490096962335E-2</v>
      </c>
      <c r="D9485">
        <v>0.50980783097943472</v>
      </c>
    </row>
    <row r="9486" spans="1:4">
      <c r="A9486">
        <v>9484</v>
      </c>
      <c r="B9486">
        <v>25.983561643835618</v>
      </c>
      <c r="C9486" s="91">
        <v>2.5930934067232063E-2</v>
      </c>
      <c r="D9486">
        <v>0.50977897792399984</v>
      </c>
    </row>
    <row r="9487" spans="1:4">
      <c r="A9487">
        <v>9485</v>
      </c>
      <c r="B9487">
        <v>25.986301369863014</v>
      </c>
      <c r="C9487" s="91">
        <v>2.5930378037501794E-2</v>
      </c>
      <c r="D9487">
        <v>0.50975012805460607</v>
      </c>
    </row>
    <row r="9488" spans="1:4">
      <c r="A9488">
        <v>9486</v>
      </c>
      <c r="B9488">
        <v>25.989041095890411</v>
      </c>
      <c r="C9488" s="91">
        <v>2.5929822007771521E-2</v>
      </c>
      <c r="D9488">
        <v>0.50972128137089734</v>
      </c>
    </row>
    <row r="9489" spans="1:4">
      <c r="A9489">
        <v>9487</v>
      </c>
      <c r="B9489">
        <v>25.991780821917807</v>
      </c>
      <c r="C9489" s="91">
        <v>2.5929265978041249E-2</v>
      </c>
      <c r="D9489">
        <v>0.50969243787251772</v>
      </c>
    </row>
    <row r="9490" spans="1:4">
      <c r="A9490">
        <v>9488</v>
      </c>
      <c r="B9490">
        <v>25.994520547945207</v>
      </c>
      <c r="C9490" s="91">
        <v>2.592870994831098E-2</v>
      </c>
      <c r="D9490">
        <v>0.50966359755911084</v>
      </c>
    </row>
    <row r="9491" spans="1:4">
      <c r="A9491">
        <v>9489</v>
      </c>
      <c r="B9491">
        <v>25.997260273972604</v>
      </c>
      <c r="C9491" s="91">
        <v>2.5928153918580707E-2</v>
      </c>
      <c r="D9491">
        <v>0.50963476043032108</v>
      </c>
    </row>
    <row r="9492" spans="1:4">
      <c r="A9492">
        <v>9490</v>
      </c>
      <c r="B9492">
        <v>26</v>
      </c>
      <c r="C9492" s="91">
        <v>2.5927597888850434E-2</v>
      </c>
      <c r="D9492">
        <v>0.5096059264857925</v>
      </c>
    </row>
    <row r="9493" spans="1:4">
      <c r="A9493">
        <v>9491</v>
      </c>
      <c r="B9493">
        <v>26.002739726027396</v>
      </c>
      <c r="C9493" s="91">
        <v>2.5927041859120165E-2</v>
      </c>
      <c r="D9493">
        <v>0.50957709572516907</v>
      </c>
    </row>
    <row r="9494" spans="1:4">
      <c r="A9494">
        <v>9492</v>
      </c>
      <c r="B9494">
        <v>26.005479452054793</v>
      </c>
      <c r="C9494" s="91">
        <v>2.5926485829389893E-2</v>
      </c>
      <c r="D9494">
        <v>0.50954826814809528</v>
      </c>
    </row>
    <row r="9495" spans="1:4">
      <c r="A9495">
        <v>9493</v>
      </c>
      <c r="B9495">
        <v>26.008219178082193</v>
      </c>
      <c r="C9495" s="91">
        <v>2.592592979965962E-2</v>
      </c>
      <c r="D9495">
        <v>0.50951944375421498</v>
      </c>
    </row>
    <row r="9496" spans="1:4">
      <c r="A9496">
        <v>9494</v>
      </c>
      <c r="B9496">
        <v>26.010958904109589</v>
      </c>
      <c r="C9496" s="91">
        <v>2.5925373769929351E-2</v>
      </c>
      <c r="D9496">
        <v>0.50949062254317279</v>
      </c>
    </row>
    <row r="9497" spans="1:4">
      <c r="A9497">
        <v>9495</v>
      </c>
      <c r="B9497">
        <v>26.013698630136986</v>
      </c>
      <c r="C9497" s="91">
        <v>2.5924817740199078E-2</v>
      </c>
      <c r="D9497">
        <v>0.50946180451461298</v>
      </c>
    </row>
    <row r="9498" spans="1:4">
      <c r="A9498">
        <v>9496</v>
      </c>
      <c r="B9498">
        <v>26.016438356164382</v>
      </c>
      <c r="C9498" s="91">
        <v>2.5924261710468806E-2</v>
      </c>
      <c r="D9498">
        <v>0.50943298966817996</v>
      </c>
    </row>
    <row r="9499" spans="1:4">
      <c r="A9499">
        <v>9497</v>
      </c>
      <c r="B9499">
        <v>26.019178082191782</v>
      </c>
      <c r="C9499" s="91">
        <v>2.5923705680738537E-2</v>
      </c>
      <c r="D9499">
        <v>0.50940417800351789</v>
      </c>
    </row>
    <row r="9500" spans="1:4">
      <c r="A9500">
        <v>9498</v>
      </c>
      <c r="B9500">
        <v>26.021917808219179</v>
      </c>
      <c r="C9500" s="91">
        <v>2.5923149651008264E-2</v>
      </c>
      <c r="D9500">
        <v>0.50937536952027174</v>
      </c>
    </row>
    <row r="9501" spans="1:4">
      <c r="A9501">
        <v>9499</v>
      </c>
      <c r="B9501">
        <v>26.024657534246575</v>
      </c>
      <c r="C9501" s="91">
        <v>2.5922593621277992E-2</v>
      </c>
      <c r="D9501">
        <v>0.50934656421808577</v>
      </c>
    </row>
    <row r="9502" spans="1:4">
      <c r="A9502">
        <v>9500</v>
      </c>
      <c r="B9502">
        <v>26.027397260273972</v>
      </c>
      <c r="C9502" s="91">
        <v>2.5922037591547722E-2</v>
      </c>
      <c r="D9502">
        <v>0.50931776209660451</v>
      </c>
    </row>
    <row r="9503" spans="1:4">
      <c r="A9503">
        <v>9501</v>
      </c>
      <c r="B9503">
        <v>26.030136986301368</v>
      </c>
      <c r="C9503" s="91">
        <v>2.592148156181745E-2</v>
      </c>
      <c r="D9503">
        <v>0.5092889631554729</v>
      </c>
    </row>
    <row r="9504" spans="1:4">
      <c r="A9504">
        <v>9502</v>
      </c>
      <c r="B9504">
        <v>26.032876712328768</v>
      </c>
      <c r="C9504" s="91">
        <v>2.5920925532087177E-2</v>
      </c>
      <c r="D9504">
        <v>0.50926016739433522</v>
      </c>
    </row>
    <row r="9505" spans="1:4">
      <c r="A9505">
        <v>9503</v>
      </c>
      <c r="B9505">
        <v>26.035616438356165</v>
      </c>
      <c r="C9505" s="91">
        <v>2.5920369502356908E-2</v>
      </c>
      <c r="D9505">
        <v>0.50923137481283653</v>
      </c>
    </row>
    <row r="9506" spans="1:4">
      <c r="A9506">
        <v>9504</v>
      </c>
      <c r="B9506">
        <v>26.038356164383561</v>
      </c>
      <c r="C9506" s="91">
        <v>2.5919813472626636E-2</v>
      </c>
      <c r="D9506">
        <v>0.50920258541062147</v>
      </c>
    </row>
    <row r="9507" spans="1:4">
      <c r="A9507">
        <v>9505</v>
      </c>
      <c r="B9507">
        <v>26.041095890410958</v>
      </c>
      <c r="C9507" s="91">
        <v>2.5919257442896363E-2</v>
      </c>
      <c r="D9507">
        <v>0.50917379918733496</v>
      </c>
    </row>
    <row r="9508" spans="1:4">
      <c r="A9508">
        <v>9506</v>
      </c>
      <c r="B9508">
        <v>26.043835616438358</v>
      </c>
      <c r="C9508" s="91">
        <v>2.5918701413166094E-2</v>
      </c>
      <c r="D9508">
        <v>0.50914501614262175</v>
      </c>
    </row>
    <row r="9509" spans="1:4">
      <c r="A9509">
        <v>9507</v>
      </c>
      <c r="B9509">
        <v>26.046575342465754</v>
      </c>
      <c r="C9509" s="91">
        <v>2.5918145383435821E-2</v>
      </c>
      <c r="D9509">
        <v>0.5091162362761269</v>
      </c>
    </row>
    <row r="9510" spans="1:4">
      <c r="A9510">
        <v>9508</v>
      </c>
      <c r="B9510">
        <v>26.049315068493151</v>
      </c>
      <c r="C9510" s="91">
        <v>2.5917589353705549E-2</v>
      </c>
      <c r="D9510">
        <v>0.50908745958749546</v>
      </c>
    </row>
    <row r="9511" spans="1:4">
      <c r="A9511">
        <v>9509</v>
      </c>
      <c r="B9511">
        <v>26.052054794520547</v>
      </c>
      <c r="C9511" s="91">
        <v>2.591703332397528E-2</v>
      </c>
      <c r="D9511">
        <v>0.50905868607637228</v>
      </c>
    </row>
    <row r="9512" spans="1:4">
      <c r="A9512">
        <v>9510</v>
      </c>
      <c r="B9512">
        <v>26.054794520547944</v>
      </c>
      <c r="C9512" s="91">
        <v>2.5916477294245007E-2</v>
      </c>
      <c r="D9512">
        <v>0.50902991574240264</v>
      </c>
    </row>
    <row r="9513" spans="1:4">
      <c r="A9513">
        <v>9511</v>
      </c>
      <c r="B9513">
        <v>26.057534246575344</v>
      </c>
      <c r="C9513" s="91">
        <v>2.5915921264514735E-2</v>
      </c>
      <c r="D9513">
        <v>0.50900114858523138</v>
      </c>
    </row>
    <row r="9514" spans="1:4">
      <c r="A9514">
        <v>9512</v>
      </c>
      <c r="B9514">
        <v>26.06027397260274</v>
      </c>
      <c r="C9514" s="91">
        <v>2.5915365234784465E-2</v>
      </c>
      <c r="D9514">
        <v>0.50897238460450389</v>
      </c>
    </row>
    <row r="9515" spans="1:4">
      <c r="A9515">
        <v>9513</v>
      </c>
      <c r="B9515">
        <v>26.063013698630137</v>
      </c>
      <c r="C9515" s="91">
        <v>2.5914809205054193E-2</v>
      </c>
      <c r="D9515">
        <v>0.50894362379986546</v>
      </c>
    </row>
    <row r="9516" spans="1:4">
      <c r="A9516">
        <v>9514</v>
      </c>
      <c r="B9516">
        <v>26.065753424657533</v>
      </c>
      <c r="C9516" s="91">
        <v>2.591425317532392E-2</v>
      </c>
      <c r="D9516">
        <v>0.50891486617096127</v>
      </c>
    </row>
    <row r="9517" spans="1:4">
      <c r="A9517">
        <v>9515</v>
      </c>
      <c r="B9517">
        <v>26.068493150684933</v>
      </c>
      <c r="C9517" s="91">
        <v>2.5913697145593651E-2</v>
      </c>
      <c r="D9517">
        <v>0.50888611171743647</v>
      </c>
    </row>
    <row r="9518" spans="1:4">
      <c r="A9518">
        <v>9516</v>
      </c>
      <c r="B9518">
        <v>26.07123287671233</v>
      </c>
      <c r="C9518" s="91">
        <v>2.5913141115863379E-2</v>
      </c>
      <c r="D9518">
        <v>0.50885736043893681</v>
      </c>
    </row>
    <row r="9519" spans="1:4">
      <c r="A9519">
        <v>9517</v>
      </c>
      <c r="B9519">
        <v>26.073972602739726</v>
      </c>
      <c r="C9519" s="91">
        <v>2.5912585086133106E-2</v>
      </c>
      <c r="D9519">
        <v>0.50882861233510746</v>
      </c>
    </row>
    <row r="9520" spans="1:4">
      <c r="A9520">
        <v>9518</v>
      </c>
      <c r="B9520">
        <v>26.076712328767123</v>
      </c>
      <c r="C9520" s="91">
        <v>2.5912029056402837E-2</v>
      </c>
      <c r="D9520">
        <v>0.50879986740559391</v>
      </c>
    </row>
    <row r="9521" spans="1:4">
      <c r="A9521">
        <v>9519</v>
      </c>
      <c r="B9521">
        <v>26.079452054794519</v>
      </c>
      <c r="C9521" s="91">
        <v>2.5911473026672564E-2</v>
      </c>
      <c r="D9521">
        <v>0.5087711256500419</v>
      </c>
    </row>
    <row r="9522" spans="1:4">
      <c r="A9522">
        <v>9520</v>
      </c>
      <c r="B9522">
        <v>26.082191780821919</v>
      </c>
      <c r="C9522" s="91">
        <v>2.5910916996942292E-2</v>
      </c>
      <c r="D9522">
        <v>0.50874238706809671</v>
      </c>
    </row>
    <row r="9523" spans="1:4">
      <c r="A9523">
        <v>9521</v>
      </c>
      <c r="B9523">
        <v>26.084931506849315</v>
      </c>
      <c r="C9523" s="91">
        <v>2.5910360967212023E-2</v>
      </c>
      <c r="D9523">
        <v>0.50871365165940396</v>
      </c>
    </row>
    <row r="9524" spans="1:4">
      <c r="A9524">
        <v>9522</v>
      </c>
      <c r="B9524">
        <v>26.087671232876712</v>
      </c>
      <c r="C9524" s="91">
        <v>2.590980493748175E-2</v>
      </c>
      <c r="D9524">
        <v>0.50868491942360972</v>
      </c>
    </row>
    <row r="9525" spans="1:4">
      <c r="A9525">
        <v>9523</v>
      </c>
      <c r="B9525">
        <v>26.090410958904108</v>
      </c>
      <c r="C9525" s="91">
        <v>2.5909248907751477E-2</v>
      </c>
      <c r="D9525">
        <v>0.50865619036035925</v>
      </c>
    </row>
    <row r="9526" spans="1:4">
      <c r="A9526">
        <v>9524</v>
      </c>
      <c r="B9526">
        <v>26.093150684931508</v>
      </c>
      <c r="C9526" s="91">
        <v>2.5908692878021208E-2</v>
      </c>
      <c r="D9526">
        <v>0.50862746446929852</v>
      </c>
    </row>
    <row r="9527" spans="1:4">
      <c r="A9527">
        <v>9525</v>
      </c>
      <c r="B9527">
        <v>26.095890410958905</v>
      </c>
      <c r="C9527" s="91">
        <v>2.5908136848290936E-2</v>
      </c>
      <c r="D9527">
        <v>0.50859874175007336</v>
      </c>
    </row>
    <row r="9528" spans="1:4">
      <c r="A9528">
        <v>9526</v>
      </c>
      <c r="B9528">
        <v>26.098630136986301</v>
      </c>
      <c r="C9528" s="91">
        <v>2.5907580818560663E-2</v>
      </c>
      <c r="D9528">
        <v>0.50857002220232972</v>
      </c>
    </row>
    <row r="9529" spans="1:4">
      <c r="A9529">
        <v>9527</v>
      </c>
      <c r="B9529">
        <v>26.101369863013698</v>
      </c>
      <c r="C9529" s="91">
        <v>2.5907024788830394E-2</v>
      </c>
      <c r="D9529">
        <v>0.50854130582571322</v>
      </c>
    </row>
    <row r="9530" spans="1:4">
      <c r="A9530">
        <v>9528</v>
      </c>
      <c r="B9530">
        <v>26.104109589041094</v>
      </c>
      <c r="C9530" s="91">
        <v>2.5906468759100122E-2</v>
      </c>
      <c r="D9530">
        <v>0.50851259261987014</v>
      </c>
    </row>
    <row r="9531" spans="1:4">
      <c r="A9531">
        <v>9529</v>
      </c>
      <c r="B9531">
        <v>26.106849315068494</v>
      </c>
      <c r="C9531" s="91">
        <v>2.5905912729369849E-2</v>
      </c>
      <c r="D9531">
        <v>0.50848388258444632</v>
      </c>
    </row>
    <row r="9532" spans="1:4">
      <c r="A9532">
        <v>9530</v>
      </c>
      <c r="B9532">
        <v>26.109589041095891</v>
      </c>
      <c r="C9532" s="91">
        <v>2.590535669963958E-2</v>
      </c>
      <c r="D9532">
        <v>0.50845517571908794</v>
      </c>
    </row>
    <row r="9533" spans="1:4">
      <c r="A9533">
        <v>9531</v>
      </c>
      <c r="B9533">
        <v>26.112328767123287</v>
      </c>
      <c r="C9533" s="91">
        <v>2.5904800669909307E-2</v>
      </c>
      <c r="D9533">
        <v>0.50842647202344093</v>
      </c>
    </row>
    <row r="9534" spans="1:4">
      <c r="A9534">
        <v>9532</v>
      </c>
      <c r="B9534">
        <v>26.115068493150684</v>
      </c>
      <c r="C9534" s="91">
        <v>2.5904244640179035E-2</v>
      </c>
      <c r="D9534">
        <v>0.50839777149715171</v>
      </c>
    </row>
    <row r="9535" spans="1:4">
      <c r="A9535">
        <v>9533</v>
      </c>
      <c r="B9535">
        <v>26.117808219178084</v>
      </c>
      <c r="C9535" s="91">
        <v>2.5903688610448766E-2</v>
      </c>
      <c r="D9535">
        <v>0.5083690741398661</v>
      </c>
    </row>
    <row r="9536" spans="1:4">
      <c r="A9536">
        <v>9534</v>
      </c>
      <c r="B9536">
        <v>26.12054794520548</v>
      </c>
      <c r="C9536" s="91">
        <v>2.5903132580718493E-2</v>
      </c>
      <c r="D9536">
        <v>0.50834037995123083</v>
      </c>
    </row>
    <row r="9537" spans="1:4">
      <c r="A9537">
        <v>9535</v>
      </c>
      <c r="B9537">
        <v>26.123287671232877</v>
      </c>
      <c r="C9537" s="91">
        <v>2.590257655098822E-2</v>
      </c>
      <c r="D9537">
        <v>0.50831168893089185</v>
      </c>
    </row>
    <row r="9538" spans="1:4">
      <c r="A9538">
        <v>9536</v>
      </c>
      <c r="B9538">
        <v>26.126027397260273</v>
      </c>
      <c r="C9538" s="91">
        <v>2.5902020521257951E-2</v>
      </c>
      <c r="D9538">
        <v>0.50828300107849567</v>
      </c>
    </row>
    <row r="9539" spans="1:4">
      <c r="A9539">
        <v>9537</v>
      </c>
      <c r="B9539">
        <v>26.12876712328767</v>
      </c>
      <c r="C9539" s="91">
        <v>2.5901464491527679E-2</v>
      </c>
      <c r="D9539">
        <v>0.50825431639368879</v>
      </c>
    </row>
    <row r="9540" spans="1:4">
      <c r="A9540">
        <v>9538</v>
      </c>
      <c r="B9540">
        <v>26.13150684931507</v>
      </c>
      <c r="C9540" s="91">
        <v>2.5900908461797406E-2</v>
      </c>
      <c r="D9540">
        <v>0.50822563487611738</v>
      </c>
    </row>
    <row r="9541" spans="1:4">
      <c r="A9541">
        <v>9539</v>
      </c>
      <c r="B9541">
        <v>26.134246575342466</v>
      </c>
      <c r="C9541" s="91">
        <v>2.5900352432067137E-2</v>
      </c>
      <c r="D9541">
        <v>0.50819695652542818</v>
      </c>
    </row>
    <row r="9542" spans="1:4">
      <c r="A9542">
        <v>9540</v>
      </c>
      <c r="B9542">
        <v>26.136986301369863</v>
      </c>
      <c r="C9542" s="91">
        <v>2.5899796402336864E-2</v>
      </c>
      <c r="D9542">
        <v>0.50816828134126768</v>
      </c>
    </row>
    <row r="9543" spans="1:4">
      <c r="A9543">
        <v>9541</v>
      </c>
      <c r="B9543">
        <v>26.139726027397259</v>
      </c>
      <c r="C9543" s="91">
        <v>2.5899240372606592E-2</v>
      </c>
      <c r="D9543">
        <v>0.50813960932328239</v>
      </c>
    </row>
    <row r="9544" spans="1:4">
      <c r="A9544">
        <v>9542</v>
      </c>
      <c r="B9544">
        <v>26.142465753424659</v>
      </c>
      <c r="C9544" s="91">
        <v>2.5898684342876323E-2</v>
      </c>
      <c r="D9544">
        <v>0.50811094047111904</v>
      </c>
    </row>
    <row r="9545" spans="1:4">
      <c r="A9545">
        <v>9543</v>
      </c>
      <c r="B9545">
        <v>26.145205479452056</v>
      </c>
      <c r="C9545" s="91">
        <v>2.589812831314605E-2</v>
      </c>
      <c r="D9545">
        <v>0.50808227478442447</v>
      </c>
    </row>
    <row r="9546" spans="1:4">
      <c r="A9546">
        <v>9544</v>
      </c>
      <c r="B9546">
        <v>26.147945205479452</v>
      </c>
      <c r="C9546" s="91">
        <v>2.5897572283415778E-2</v>
      </c>
      <c r="D9546">
        <v>0.50805361226284518</v>
      </c>
    </row>
    <row r="9547" spans="1:4">
      <c r="A9547">
        <v>9545</v>
      </c>
      <c r="B9547">
        <v>26.150684931506849</v>
      </c>
      <c r="C9547" s="91">
        <v>2.5897016253685508E-2</v>
      </c>
      <c r="D9547">
        <v>0.50802495290602812</v>
      </c>
    </row>
    <row r="9548" spans="1:4">
      <c r="A9548">
        <v>9546</v>
      </c>
      <c r="B9548">
        <v>26.153424657534245</v>
      </c>
      <c r="C9548" s="91">
        <v>2.5896460223955236E-2</v>
      </c>
      <c r="D9548">
        <v>0.50799629671362012</v>
      </c>
    </row>
    <row r="9549" spans="1:4">
      <c r="A9549">
        <v>9547</v>
      </c>
      <c r="B9549">
        <v>26.156164383561645</v>
      </c>
      <c r="C9549" s="91">
        <v>2.5895904194224963E-2</v>
      </c>
      <c r="D9549">
        <v>0.50796764368526792</v>
      </c>
    </row>
    <row r="9550" spans="1:4">
      <c r="A9550">
        <v>9548</v>
      </c>
      <c r="B9550">
        <v>26.158904109589042</v>
      </c>
      <c r="C9550" s="91">
        <v>2.5895348164494694E-2</v>
      </c>
      <c r="D9550">
        <v>0.50793899382061858</v>
      </c>
    </row>
    <row r="9551" spans="1:4">
      <c r="A9551">
        <v>9549</v>
      </c>
      <c r="B9551">
        <v>26.161643835616438</v>
      </c>
      <c r="C9551" s="91">
        <v>2.5894792134764422E-2</v>
      </c>
      <c r="D9551">
        <v>0.50791034711931915</v>
      </c>
    </row>
    <row r="9552" spans="1:4">
      <c r="A9552">
        <v>9550</v>
      </c>
      <c r="B9552">
        <v>26.164383561643834</v>
      </c>
      <c r="C9552" s="91">
        <v>2.5894236105034149E-2</v>
      </c>
      <c r="D9552">
        <v>0.5078817035810167</v>
      </c>
    </row>
    <row r="9553" spans="1:4">
      <c r="A9553">
        <v>9551</v>
      </c>
      <c r="B9553">
        <v>26.167123287671235</v>
      </c>
      <c r="C9553" s="91">
        <v>2.589368007530388E-2</v>
      </c>
      <c r="D9553">
        <v>0.50785306320535806</v>
      </c>
    </row>
    <row r="9554" spans="1:4">
      <c r="A9554">
        <v>9552</v>
      </c>
      <c r="B9554">
        <v>26.169863013698631</v>
      </c>
      <c r="C9554" s="91">
        <v>2.5893124045573607E-2</v>
      </c>
      <c r="D9554">
        <v>0.50782442599199062</v>
      </c>
    </row>
    <row r="9555" spans="1:4">
      <c r="A9555">
        <v>9553</v>
      </c>
      <c r="B9555">
        <v>26.172602739726027</v>
      </c>
      <c r="C9555" s="91">
        <v>2.5892568015843335E-2</v>
      </c>
      <c r="D9555">
        <v>0.50779579194056157</v>
      </c>
    </row>
    <row r="9556" spans="1:4">
      <c r="A9556">
        <v>9554</v>
      </c>
      <c r="B9556">
        <v>26.175342465753424</v>
      </c>
      <c r="C9556" s="91">
        <v>2.5892011986113066E-2</v>
      </c>
      <c r="D9556">
        <v>0.50776716105071795</v>
      </c>
    </row>
    <row r="9557" spans="1:4">
      <c r="A9557">
        <v>9555</v>
      </c>
      <c r="B9557">
        <v>26.17808219178082</v>
      </c>
      <c r="C9557" s="91">
        <v>2.5891455956382793E-2</v>
      </c>
      <c r="D9557">
        <v>0.50773853332210739</v>
      </c>
    </row>
    <row r="9558" spans="1:4">
      <c r="A9558">
        <v>9556</v>
      </c>
      <c r="B9558">
        <v>26.18082191780822</v>
      </c>
      <c r="C9558" s="91">
        <v>2.5890899926652521E-2</v>
      </c>
      <c r="D9558">
        <v>0.50770990875437672</v>
      </c>
    </row>
    <row r="9559" spans="1:4">
      <c r="A9559">
        <v>9557</v>
      </c>
      <c r="B9559">
        <v>26.183561643835617</v>
      </c>
      <c r="C9559" s="91">
        <v>2.5890343896922251E-2</v>
      </c>
      <c r="D9559">
        <v>0.50768128734717366</v>
      </c>
    </row>
    <row r="9560" spans="1:4">
      <c r="A9560">
        <v>9558</v>
      </c>
      <c r="B9560">
        <v>26.186301369863013</v>
      </c>
      <c r="C9560" s="91">
        <v>2.5889787867191979E-2</v>
      </c>
      <c r="D9560">
        <v>0.50765266910014573</v>
      </c>
    </row>
    <row r="9561" spans="1:4">
      <c r="A9561">
        <v>9559</v>
      </c>
      <c r="B9561">
        <v>26.18904109589041</v>
      </c>
      <c r="C9561" s="91">
        <v>2.5889231837461706E-2</v>
      </c>
      <c r="D9561">
        <v>0.50762405401294008</v>
      </c>
    </row>
    <row r="9562" spans="1:4">
      <c r="A9562">
        <v>9560</v>
      </c>
      <c r="B9562">
        <v>26.19178082191781</v>
      </c>
      <c r="C9562" s="91">
        <v>2.5888675807731437E-2</v>
      </c>
      <c r="D9562">
        <v>0.50759544208520446</v>
      </c>
    </row>
    <row r="9563" spans="1:4">
      <c r="A9563">
        <v>9561</v>
      </c>
      <c r="B9563">
        <v>26.194520547945206</v>
      </c>
      <c r="C9563" s="91">
        <v>2.5888119778001165E-2</v>
      </c>
      <c r="D9563">
        <v>0.50756683331658647</v>
      </c>
    </row>
    <row r="9564" spans="1:4">
      <c r="A9564">
        <v>9562</v>
      </c>
      <c r="B9564">
        <v>26.197260273972603</v>
      </c>
      <c r="C9564" s="91">
        <v>2.5887563748270892E-2</v>
      </c>
      <c r="D9564">
        <v>0.50753822770673362</v>
      </c>
    </row>
    <row r="9565" spans="1:4">
      <c r="A9565">
        <v>9563</v>
      </c>
      <c r="B9565">
        <v>26.2</v>
      </c>
      <c r="C9565" s="91">
        <v>2.5887007718540623E-2</v>
      </c>
      <c r="D9565">
        <v>0.50750962525529364</v>
      </c>
    </row>
    <row r="9566" spans="1:4">
      <c r="A9566">
        <v>9564</v>
      </c>
      <c r="B9566">
        <v>26.202739726027396</v>
      </c>
      <c r="C9566" s="91">
        <v>2.588645168881035E-2</v>
      </c>
      <c r="D9566">
        <v>0.50748102596191424</v>
      </c>
    </row>
    <row r="9567" spans="1:4">
      <c r="A9567">
        <v>9565</v>
      </c>
      <c r="B9567">
        <v>26.205479452054796</v>
      </c>
      <c r="C9567" s="91">
        <v>2.5885895659080078E-2</v>
      </c>
      <c r="D9567">
        <v>0.50745242982624328</v>
      </c>
    </row>
    <row r="9568" spans="1:4">
      <c r="A9568">
        <v>9566</v>
      </c>
      <c r="B9568">
        <v>26.208219178082192</v>
      </c>
      <c r="C9568" s="91">
        <v>2.5885339629349809E-2</v>
      </c>
      <c r="D9568">
        <v>0.50742383684792836</v>
      </c>
    </row>
    <row r="9569" spans="1:4">
      <c r="A9569">
        <v>9567</v>
      </c>
      <c r="B9569">
        <v>26.210958904109589</v>
      </c>
      <c r="C9569" s="91">
        <v>2.5884783599619536E-2</v>
      </c>
      <c r="D9569">
        <v>0.50739524702661754</v>
      </c>
    </row>
    <row r="9570" spans="1:4">
      <c r="A9570">
        <v>9568</v>
      </c>
      <c r="B9570">
        <v>26.213698630136985</v>
      </c>
      <c r="C9570" s="91">
        <v>2.5884227569889263E-2</v>
      </c>
      <c r="D9570">
        <v>0.50736666036195877</v>
      </c>
    </row>
    <row r="9571" spans="1:4">
      <c r="A9571">
        <v>9569</v>
      </c>
      <c r="B9571">
        <v>26.216438356164385</v>
      </c>
      <c r="C9571" s="91">
        <v>2.5883671540158994E-2</v>
      </c>
      <c r="D9571">
        <v>0.50733807685359977</v>
      </c>
    </row>
    <row r="9572" spans="1:4">
      <c r="A9572">
        <v>9570</v>
      </c>
      <c r="B9572">
        <v>26.219178082191782</v>
      </c>
      <c r="C9572" s="91">
        <v>2.5883115510428722E-2</v>
      </c>
      <c r="D9572">
        <v>0.50730949650118884</v>
      </c>
    </row>
    <row r="9573" spans="1:4">
      <c r="A9573">
        <v>9571</v>
      </c>
      <c r="B9573">
        <v>26.221917808219178</v>
      </c>
      <c r="C9573" s="91">
        <v>2.5882559480698449E-2</v>
      </c>
      <c r="D9573">
        <v>0.50728091930437402</v>
      </c>
    </row>
    <row r="9574" spans="1:4">
      <c r="A9574">
        <v>9572</v>
      </c>
      <c r="B9574">
        <v>26.224657534246575</v>
      </c>
      <c r="C9574" s="91">
        <v>2.588200345096818E-2</v>
      </c>
      <c r="D9574">
        <v>0.50725234526280316</v>
      </c>
    </row>
    <row r="9575" spans="1:4">
      <c r="A9575">
        <v>9573</v>
      </c>
      <c r="B9575">
        <v>26.227397260273971</v>
      </c>
      <c r="C9575" s="91">
        <v>2.5881447421237908E-2</v>
      </c>
      <c r="D9575">
        <v>0.50722377437612465</v>
      </c>
    </row>
    <row r="9576" spans="1:4">
      <c r="A9576">
        <v>9574</v>
      </c>
      <c r="B9576">
        <v>26.230136986301371</v>
      </c>
      <c r="C9576" s="91">
        <v>2.5880891391507635E-2</v>
      </c>
      <c r="D9576">
        <v>0.50719520664398654</v>
      </c>
    </row>
    <row r="9577" spans="1:4">
      <c r="A9577">
        <v>9575</v>
      </c>
      <c r="B9577">
        <v>26.232876712328768</v>
      </c>
      <c r="C9577" s="91">
        <v>2.5880335361777366E-2</v>
      </c>
      <c r="D9577">
        <v>0.50716664206603723</v>
      </c>
    </row>
    <row r="9578" spans="1:4">
      <c r="A9578">
        <v>9576</v>
      </c>
      <c r="B9578">
        <v>26.235616438356164</v>
      </c>
      <c r="C9578" s="91">
        <v>2.5879779332047093E-2</v>
      </c>
      <c r="D9578">
        <v>0.50713808064192512</v>
      </c>
    </row>
    <row r="9579" spans="1:4">
      <c r="A9579">
        <v>9577</v>
      </c>
      <c r="B9579">
        <v>26.238356164383561</v>
      </c>
      <c r="C9579" s="91">
        <v>2.5879223302316821E-2</v>
      </c>
      <c r="D9579">
        <v>0.50710952237129836</v>
      </c>
    </row>
    <row r="9580" spans="1:4">
      <c r="A9580">
        <v>9578</v>
      </c>
      <c r="B9580">
        <v>26.241095890410961</v>
      </c>
      <c r="C9580" s="91">
        <v>2.5878667272586552E-2</v>
      </c>
      <c r="D9580">
        <v>0.50708096725380536</v>
      </c>
    </row>
    <row r="9581" spans="1:4">
      <c r="A9581">
        <v>9579</v>
      </c>
      <c r="B9581">
        <v>26.243835616438357</v>
      </c>
      <c r="C9581" s="91">
        <v>2.5878111242856279E-2</v>
      </c>
      <c r="D9581">
        <v>0.50705241528909473</v>
      </c>
    </row>
    <row r="9582" spans="1:4">
      <c r="A9582">
        <v>9580</v>
      </c>
      <c r="B9582">
        <v>26.246575342465754</v>
      </c>
      <c r="C9582" s="91">
        <v>2.5877555213126006E-2</v>
      </c>
      <c r="D9582">
        <v>0.50702386647681486</v>
      </c>
    </row>
    <row r="9583" spans="1:4">
      <c r="A9583">
        <v>9581</v>
      </c>
      <c r="B9583">
        <v>26.24931506849315</v>
      </c>
      <c r="C9583" s="91">
        <v>2.5876999183395737E-2</v>
      </c>
      <c r="D9583">
        <v>0.50699532081661425</v>
      </c>
    </row>
    <row r="9584" spans="1:4">
      <c r="A9584">
        <v>9582</v>
      </c>
      <c r="B9584">
        <v>26.252054794520546</v>
      </c>
      <c r="C9584" s="91">
        <v>2.5876443153665465E-2</v>
      </c>
      <c r="D9584">
        <v>0.50696677830814163</v>
      </c>
    </row>
    <row r="9585" spans="1:4">
      <c r="A9585">
        <v>9583</v>
      </c>
      <c r="B9585">
        <v>26.254794520547946</v>
      </c>
      <c r="C9585" s="91">
        <v>2.5875887123935192E-2</v>
      </c>
      <c r="D9585">
        <v>0.50693823895104551</v>
      </c>
    </row>
    <row r="9586" spans="1:4">
      <c r="A9586">
        <v>9584</v>
      </c>
      <c r="B9586">
        <v>26.257534246575343</v>
      </c>
      <c r="C9586" s="91">
        <v>2.5875331094204923E-2</v>
      </c>
      <c r="D9586">
        <v>0.50690970274497471</v>
      </c>
    </row>
    <row r="9587" spans="1:4">
      <c r="A9587">
        <v>9585</v>
      </c>
      <c r="B9587">
        <v>26.260273972602739</v>
      </c>
      <c r="C9587" s="91">
        <v>2.587477506447465E-2</v>
      </c>
      <c r="D9587">
        <v>0.50688116968957797</v>
      </c>
    </row>
    <row r="9588" spans="1:4">
      <c r="A9588">
        <v>9586</v>
      </c>
      <c r="B9588">
        <v>26.263013698630136</v>
      </c>
      <c r="C9588" s="91">
        <v>2.5874219034744378E-2</v>
      </c>
      <c r="D9588">
        <v>0.50685263978450412</v>
      </c>
    </row>
    <row r="9589" spans="1:4">
      <c r="A9589">
        <v>9587</v>
      </c>
      <c r="B9589">
        <v>26.265753424657536</v>
      </c>
      <c r="C9589" s="91">
        <v>2.5873663005014109E-2</v>
      </c>
      <c r="D9589">
        <v>0.50682411302940178</v>
      </c>
    </row>
    <row r="9590" spans="1:4">
      <c r="A9590">
        <v>9588</v>
      </c>
      <c r="B9590">
        <v>26.268493150684932</v>
      </c>
      <c r="C9590" s="91">
        <v>2.5873106975283836E-2</v>
      </c>
      <c r="D9590">
        <v>0.50679558942392</v>
      </c>
    </row>
    <row r="9591" spans="1:4">
      <c r="A9591">
        <v>9589</v>
      </c>
      <c r="B9591">
        <v>26.271232876712329</v>
      </c>
      <c r="C9591" s="91">
        <v>2.5872550945553564E-2</v>
      </c>
      <c r="D9591">
        <v>0.50676706896770773</v>
      </c>
    </row>
    <row r="9592" spans="1:4">
      <c r="A9592">
        <v>9590</v>
      </c>
      <c r="B9592">
        <v>26.273972602739725</v>
      </c>
      <c r="C9592" s="91">
        <v>2.5871994915823295E-2</v>
      </c>
      <c r="D9592">
        <v>0.50673855166041393</v>
      </c>
    </row>
    <row r="9593" spans="1:4">
      <c r="A9593">
        <v>9591</v>
      </c>
      <c r="B9593">
        <v>26.276712328767122</v>
      </c>
      <c r="C9593" s="91">
        <v>2.5871438886093022E-2</v>
      </c>
      <c r="D9593">
        <v>0.50671003750168775</v>
      </c>
    </row>
    <row r="9594" spans="1:4">
      <c r="A9594">
        <v>9592</v>
      </c>
      <c r="B9594">
        <v>26.279452054794522</v>
      </c>
      <c r="C9594" s="91">
        <v>2.5870882856362749E-2</v>
      </c>
      <c r="D9594">
        <v>0.50668152649117804</v>
      </c>
    </row>
    <row r="9595" spans="1:4">
      <c r="A9595">
        <v>9593</v>
      </c>
      <c r="B9595">
        <v>26.282191780821918</v>
      </c>
      <c r="C9595" s="91">
        <v>2.587032682663248E-2</v>
      </c>
      <c r="D9595">
        <v>0.50665301862853407</v>
      </c>
    </row>
    <row r="9596" spans="1:4">
      <c r="A9596">
        <v>9594</v>
      </c>
      <c r="B9596">
        <v>26.284931506849315</v>
      </c>
      <c r="C9596" s="91">
        <v>2.5869770796902208E-2</v>
      </c>
      <c r="D9596">
        <v>0.50662451391340502</v>
      </c>
    </row>
    <row r="9597" spans="1:4">
      <c r="A9597">
        <v>9595</v>
      </c>
      <c r="B9597">
        <v>26.287671232876711</v>
      </c>
      <c r="C9597" s="91">
        <v>2.5869214767171935E-2</v>
      </c>
      <c r="D9597">
        <v>0.50659601234544016</v>
      </c>
    </row>
    <row r="9598" spans="1:4">
      <c r="A9598">
        <v>9596</v>
      </c>
      <c r="B9598">
        <v>26.290410958904111</v>
      </c>
      <c r="C9598" s="91">
        <v>2.5868658737441666E-2</v>
      </c>
      <c r="D9598">
        <v>0.50656751392428856</v>
      </c>
    </row>
    <row r="9599" spans="1:4">
      <c r="A9599">
        <v>9597</v>
      </c>
      <c r="B9599">
        <v>26.293150684931508</v>
      </c>
      <c r="C9599" s="91">
        <v>2.5868102707711393E-2</v>
      </c>
      <c r="D9599">
        <v>0.50653901864959983</v>
      </c>
    </row>
    <row r="9600" spans="1:4">
      <c r="A9600">
        <v>9598</v>
      </c>
      <c r="B9600">
        <v>26.295890410958904</v>
      </c>
      <c r="C9600" s="91">
        <v>2.5867546677981121E-2</v>
      </c>
      <c r="D9600">
        <v>0.50651052652102324</v>
      </c>
    </row>
    <row r="9601" spans="1:4">
      <c r="A9601">
        <v>9599</v>
      </c>
      <c r="B9601">
        <v>26.298630136986301</v>
      </c>
      <c r="C9601" s="91">
        <v>2.5866990648250852E-2</v>
      </c>
      <c r="D9601">
        <v>0.5064820375382082</v>
      </c>
    </row>
    <row r="9602" spans="1:4">
      <c r="A9602">
        <v>9600</v>
      </c>
      <c r="B9602">
        <v>26.301369863013697</v>
      </c>
      <c r="C9602" s="91">
        <v>2.5866434618520579E-2</v>
      </c>
      <c r="D9602">
        <v>0.50645355170080408</v>
      </c>
    </row>
    <row r="9603" spans="1:4">
      <c r="A9603">
        <v>9601</v>
      </c>
      <c r="B9603">
        <v>26.304109589041097</v>
      </c>
      <c r="C9603" s="91">
        <v>2.5865878588790307E-2</v>
      </c>
      <c r="D9603">
        <v>0.50642506900846063</v>
      </c>
    </row>
    <row r="9604" spans="1:4">
      <c r="A9604">
        <v>9602</v>
      </c>
      <c r="B9604">
        <v>26.306849315068494</v>
      </c>
      <c r="C9604" s="91">
        <v>2.5865322559060037E-2</v>
      </c>
      <c r="D9604">
        <v>0.50639658946082722</v>
      </c>
    </row>
    <row r="9605" spans="1:4">
      <c r="A9605">
        <v>9603</v>
      </c>
      <c r="B9605">
        <v>26.30958904109589</v>
      </c>
      <c r="C9605" s="91">
        <v>2.5864766529329765E-2</v>
      </c>
      <c r="D9605">
        <v>0.50636811305755358</v>
      </c>
    </row>
    <row r="9606" spans="1:4">
      <c r="A9606">
        <v>9604</v>
      </c>
      <c r="B9606">
        <v>26.312328767123287</v>
      </c>
      <c r="C9606" s="91">
        <v>2.5864210499599492E-2</v>
      </c>
      <c r="D9606">
        <v>0.50633963979828933</v>
      </c>
    </row>
    <row r="9607" spans="1:4">
      <c r="A9607">
        <v>9605</v>
      </c>
      <c r="B9607">
        <v>26.315068493150687</v>
      </c>
      <c r="C9607" s="91">
        <v>2.5863654469869223E-2</v>
      </c>
      <c r="D9607">
        <v>0.50631116968268397</v>
      </c>
    </row>
    <row r="9608" spans="1:4">
      <c r="A9608">
        <v>9606</v>
      </c>
      <c r="B9608">
        <v>26.317808219178083</v>
      </c>
      <c r="C9608" s="91">
        <v>2.5863098440138951E-2</v>
      </c>
      <c r="D9608">
        <v>0.50628270271038778</v>
      </c>
    </row>
    <row r="9609" spans="1:4">
      <c r="A9609">
        <v>9607</v>
      </c>
      <c r="B9609">
        <v>26.32054794520548</v>
      </c>
      <c r="C9609" s="91">
        <v>2.5862542410408678E-2</v>
      </c>
      <c r="D9609">
        <v>0.50625423888105014</v>
      </c>
    </row>
    <row r="9610" spans="1:4">
      <c r="A9610">
        <v>9608</v>
      </c>
      <c r="B9610">
        <v>26.323287671232876</v>
      </c>
      <c r="C9610" s="91">
        <v>2.5861986380678409E-2</v>
      </c>
      <c r="D9610">
        <v>0.50622577819432102</v>
      </c>
    </row>
    <row r="9611" spans="1:4">
      <c r="A9611">
        <v>9609</v>
      </c>
      <c r="B9611">
        <v>26.326027397260273</v>
      </c>
      <c r="C9611" s="91">
        <v>2.5861430350948136E-2</v>
      </c>
      <c r="D9611">
        <v>0.50619732064985046</v>
      </c>
    </row>
    <row r="9612" spans="1:4">
      <c r="A9612">
        <v>9610</v>
      </c>
      <c r="B9612">
        <v>26.328767123287673</v>
      </c>
      <c r="C9612" s="91">
        <v>2.5860874321217864E-2</v>
      </c>
      <c r="D9612">
        <v>0.50616886624728819</v>
      </c>
    </row>
    <row r="9613" spans="1:4">
      <c r="A9613">
        <v>9611</v>
      </c>
      <c r="B9613">
        <v>26.331506849315069</v>
      </c>
      <c r="C9613" s="91">
        <v>2.5860318291487595E-2</v>
      </c>
      <c r="D9613">
        <v>0.50614041498628437</v>
      </c>
    </row>
    <row r="9614" spans="1:4">
      <c r="A9614">
        <v>9612</v>
      </c>
      <c r="B9614">
        <v>26.334246575342465</v>
      </c>
      <c r="C9614" s="91">
        <v>2.5859762261757322E-2</v>
      </c>
      <c r="D9614">
        <v>0.50611196686648907</v>
      </c>
    </row>
    <row r="9615" spans="1:4">
      <c r="A9615">
        <v>9613</v>
      </c>
      <c r="B9615">
        <v>26.336986301369862</v>
      </c>
      <c r="C9615" s="91">
        <v>2.585920623202705E-2</v>
      </c>
      <c r="D9615">
        <v>0.50608352188755235</v>
      </c>
    </row>
    <row r="9616" spans="1:4">
      <c r="A9616">
        <v>9614</v>
      </c>
      <c r="B9616">
        <v>26.339726027397262</v>
      </c>
      <c r="C9616" s="91">
        <v>2.585865020229678E-2</v>
      </c>
      <c r="D9616">
        <v>0.50605508004912425</v>
      </c>
    </row>
    <row r="9617" spans="1:4">
      <c r="A9617">
        <v>9615</v>
      </c>
      <c r="B9617">
        <v>26.342465753424658</v>
      </c>
      <c r="C9617" s="91">
        <v>2.5858094172566508E-2</v>
      </c>
      <c r="D9617">
        <v>0.50602664135085518</v>
      </c>
    </row>
    <row r="9618" spans="1:4">
      <c r="A9618">
        <v>9616</v>
      </c>
      <c r="B9618">
        <v>26.345205479452055</v>
      </c>
      <c r="C9618" s="91">
        <v>2.5857538142836235E-2</v>
      </c>
      <c r="D9618">
        <v>0.50599820579239518</v>
      </c>
    </row>
    <row r="9619" spans="1:4">
      <c r="A9619">
        <v>9617</v>
      </c>
      <c r="B9619">
        <v>26.347945205479451</v>
      </c>
      <c r="C9619" s="91">
        <v>2.5856982113105966E-2</v>
      </c>
      <c r="D9619">
        <v>0.50596977337339466</v>
      </c>
    </row>
    <row r="9620" spans="1:4">
      <c r="A9620">
        <v>9618</v>
      </c>
      <c r="B9620">
        <v>26.350684931506848</v>
      </c>
      <c r="C9620" s="91">
        <v>2.5856426083375694E-2</v>
      </c>
      <c r="D9620">
        <v>0.505941344093504</v>
      </c>
    </row>
    <row r="9621" spans="1:4">
      <c r="A9621">
        <v>9619</v>
      </c>
      <c r="B9621">
        <v>26.353424657534248</v>
      </c>
      <c r="C9621" s="91">
        <v>2.5855870053645421E-2</v>
      </c>
      <c r="D9621">
        <v>0.50591291795237359</v>
      </c>
    </row>
    <row r="9622" spans="1:4">
      <c r="A9622">
        <v>9620</v>
      </c>
      <c r="B9622">
        <v>26.356164383561644</v>
      </c>
      <c r="C9622" s="91">
        <v>2.5855314023915152E-2</v>
      </c>
      <c r="D9622">
        <v>0.50588449494965371</v>
      </c>
    </row>
    <row r="9623" spans="1:4">
      <c r="A9623">
        <v>9621</v>
      </c>
      <c r="B9623">
        <v>26.358904109589041</v>
      </c>
      <c r="C9623" s="91">
        <v>2.5854757994184879E-2</v>
      </c>
      <c r="D9623">
        <v>0.50585607508499508</v>
      </c>
    </row>
    <row r="9624" spans="1:4">
      <c r="A9624">
        <v>9622</v>
      </c>
      <c r="B9624">
        <v>26.361643835616437</v>
      </c>
      <c r="C9624" s="91">
        <v>2.5854201964454607E-2</v>
      </c>
      <c r="D9624">
        <v>0.50582765835804799</v>
      </c>
    </row>
    <row r="9625" spans="1:4">
      <c r="A9625">
        <v>9623</v>
      </c>
      <c r="B9625">
        <v>26.364383561643837</v>
      </c>
      <c r="C9625" s="91">
        <v>2.5853645934724338E-2</v>
      </c>
      <c r="D9625">
        <v>0.50579924476846316</v>
      </c>
    </row>
    <row r="9626" spans="1:4">
      <c r="A9626">
        <v>9624</v>
      </c>
      <c r="B9626">
        <v>26.367123287671234</v>
      </c>
      <c r="C9626" s="91">
        <v>2.5853089904994065E-2</v>
      </c>
      <c r="D9626">
        <v>0.50577083431589132</v>
      </c>
    </row>
    <row r="9627" spans="1:4">
      <c r="A9627">
        <v>9625</v>
      </c>
      <c r="B9627">
        <v>26.36986301369863</v>
      </c>
      <c r="C9627" s="91">
        <v>2.5852533875263796E-2</v>
      </c>
      <c r="D9627">
        <v>0.50574242699998295</v>
      </c>
    </row>
    <row r="9628" spans="1:4">
      <c r="A9628">
        <v>9626</v>
      </c>
      <c r="B9628">
        <v>26.372602739726027</v>
      </c>
      <c r="C9628" s="91">
        <v>2.5851977845533523E-2</v>
      </c>
      <c r="D9628">
        <v>0.50571402282038891</v>
      </c>
    </row>
    <row r="9629" spans="1:4">
      <c r="A9629">
        <v>9627</v>
      </c>
      <c r="B9629">
        <v>26.375342465753423</v>
      </c>
      <c r="C9629" s="91">
        <v>2.5851421815803251E-2</v>
      </c>
      <c r="D9629">
        <v>0.50568562177676002</v>
      </c>
    </row>
    <row r="9630" spans="1:4">
      <c r="A9630">
        <v>9628</v>
      </c>
      <c r="B9630">
        <v>26.378082191780823</v>
      </c>
      <c r="C9630" s="91">
        <v>2.5850865786072982E-2</v>
      </c>
      <c r="D9630">
        <v>0.5056572238687469</v>
      </c>
    </row>
    <row r="9631" spans="1:4">
      <c r="A9631">
        <v>9629</v>
      </c>
      <c r="B9631">
        <v>26.38082191780822</v>
      </c>
      <c r="C9631" s="91">
        <v>2.5850309756342709E-2</v>
      </c>
      <c r="D9631">
        <v>0.5056288290960006</v>
      </c>
    </row>
    <row r="9632" spans="1:4">
      <c r="A9632">
        <v>9630</v>
      </c>
      <c r="B9632">
        <v>26.383561643835616</v>
      </c>
      <c r="C9632" s="91">
        <v>2.5849753726612437E-2</v>
      </c>
      <c r="D9632">
        <v>0.50560043745817207</v>
      </c>
    </row>
    <row r="9633" spans="1:4">
      <c r="A9633">
        <v>9631</v>
      </c>
      <c r="B9633">
        <v>26.386301369863013</v>
      </c>
      <c r="C9633" s="91">
        <v>2.5849197696882167E-2</v>
      </c>
      <c r="D9633">
        <v>0.50557204895491215</v>
      </c>
    </row>
    <row r="9634" spans="1:4">
      <c r="A9634">
        <v>9632</v>
      </c>
      <c r="B9634">
        <v>26.389041095890413</v>
      </c>
      <c r="C9634" s="91">
        <v>2.5848641667151895E-2</v>
      </c>
      <c r="D9634">
        <v>0.50554366358587199</v>
      </c>
    </row>
    <row r="9635" spans="1:4">
      <c r="A9635">
        <v>9633</v>
      </c>
      <c r="B9635">
        <v>26.391780821917809</v>
      </c>
      <c r="C9635" s="91">
        <v>2.5848085637421622E-2</v>
      </c>
      <c r="D9635">
        <v>0.50551528135070256</v>
      </c>
    </row>
    <row r="9636" spans="1:4">
      <c r="A9636">
        <v>9634</v>
      </c>
      <c r="B9636">
        <v>26.394520547945206</v>
      </c>
      <c r="C9636" s="91">
        <v>2.5847529607691353E-2</v>
      </c>
      <c r="D9636">
        <v>0.50548690224905501</v>
      </c>
    </row>
    <row r="9637" spans="1:4">
      <c r="A9637">
        <v>9635</v>
      </c>
      <c r="B9637">
        <v>26.397260273972602</v>
      </c>
      <c r="C9637" s="91">
        <v>2.5846973577961081E-2</v>
      </c>
      <c r="D9637">
        <v>0.50545852628058052</v>
      </c>
    </row>
    <row r="9638" spans="1:4">
      <c r="A9638">
        <v>9636</v>
      </c>
      <c r="B9638">
        <v>26.4</v>
      </c>
      <c r="C9638" s="91">
        <v>2.5846417548230808E-2</v>
      </c>
      <c r="D9638">
        <v>0.50543015344493025</v>
      </c>
    </row>
    <row r="9639" spans="1:4">
      <c r="A9639">
        <v>9637</v>
      </c>
      <c r="B9639">
        <v>26.402739726027399</v>
      </c>
      <c r="C9639" s="91">
        <v>2.5845861518500539E-2</v>
      </c>
      <c r="D9639">
        <v>0.50540178374175548</v>
      </c>
    </row>
    <row r="9640" spans="1:4">
      <c r="A9640">
        <v>9638</v>
      </c>
      <c r="B9640">
        <v>26.405479452054795</v>
      </c>
      <c r="C9640" s="91">
        <v>2.5845305488770266E-2</v>
      </c>
      <c r="D9640">
        <v>0.50537341717070772</v>
      </c>
    </row>
    <row r="9641" spans="1:4">
      <c r="A9641">
        <v>9639</v>
      </c>
      <c r="B9641">
        <v>26.408219178082192</v>
      </c>
      <c r="C9641" s="91">
        <v>2.5844749459039994E-2</v>
      </c>
      <c r="D9641">
        <v>0.50534505373143801</v>
      </c>
    </row>
    <row r="9642" spans="1:4">
      <c r="A9642">
        <v>9640</v>
      </c>
      <c r="B9642">
        <v>26.410958904109588</v>
      </c>
      <c r="C9642" s="91">
        <v>2.5844193429309725E-2</v>
      </c>
      <c r="D9642">
        <v>0.50531669342359786</v>
      </c>
    </row>
    <row r="9643" spans="1:4">
      <c r="A9643">
        <v>9641</v>
      </c>
      <c r="B9643">
        <v>26.413698630136988</v>
      </c>
      <c r="C9643" s="91">
        <v>2.5843637399579452E-2</v>
      </c>
      <c r="D9643">
        <v>0.50528833624683878</v>
      </c>
    </row>
    <row r="9644" spans="1:4">
      <c r="A9644">
        <v>9642</v>
      </c>
      <c r="B9644">
        <v>26.416438356164385</v>
      </c>
      <c r="C9644" s="91">
        <v>2.5843081369849179E-2</v>
      </c>
      <c r="D9644">
        <v>0.50525998220081225</v>
      </c>
    </row>
    <row r="9645" spans="1:4">
      <c r="A9645">
        <v>9643</v>
      </c>
      <c r="B9645">
        <v>26.419178082191781</v>
      </c>
      <c r="C9645" s="91">
        <v>2.584252534011891E-2</v>
      </c>
      <c r="D9645">
        <v>0.5052316312851699</v>
      </c>
    </row>
    <row r="9646" spans="1:4">
      <c r="A9646">
        <v>9644</v>
      </c>
      <c r="B9646">
        <v>26.421917808219177</v>
      </c>
      <c r="C9646" s="91">
        <v>2.5841969310388638E-2</v>
      </c>
      <c r="D9646">
        <v>0.50520328349956312</v>
      </c>
    </row>
    <row r="9647" spans="1:4">
      <c r="A9647">
        <v>9645</v>
      </c>
      <c r="B9647">
        <v>26.424657534246574</v>
      </c>
      <c r="C9647" s="91">
        <v>2.5841413280658365E-2</v>
      </c>
      <c r="D9647">
        <v>0.50517493884364384</v>
      </c>
    </row>
    <row r="9648" spans="1:4">
      <c r="A9648">
        <v>9646</v>
      </c>
      <c r="B9648">
        <v>26.427397260273974</v>
      </c>
      <c r="C9648" s="91">
        <v>2.5840857250928096E-2</v>
      </c>
      <c r="D9648">
        <v>0.50514659731706346</v>
      </c>
    </row>
    <row r="9649" spans="1:4">
      <c r="A9649">
        <v>9647</v>
      </c>
      <c r="B9649">
        <v>26.43013698630137</v>
      </c>
      <c r="C9649" s="91">
        <v>2.5840301221197823E-2</v>
      </c>
      <c r="D9649">
        <v>0.50511825891947393</v>
      </c>
    </row>
    <row r="9650" spans="1:4">
      <c r="A9650">
        <v>9648</v>
      </c>
      <c r="B9650">
        <v>26.432876712328767</v>
      </c>
      <c r="C9650" s="91">
        <v>2.5839745191467551E-2</v>
      </c>
      <c r="D9650">
        <v>0.50508992365052696</v>
      </c>
    </row>
    <row r="9651" spans="1:4">
      <c r="A9651">
        <v>9649</v>
      </c>
      <c r="B9651">
        <v>26.435616438356163</v>
      </c>
      <c r="C9651" s="91">
        <v>2.5839189161737282E-2</v>
      </c>
      <c r="D9651">
        <v>0.5050615915098744</v>
      </c>
    </row>
    <row r="9652" spans="1:4">
      <c r="A9652">
        <v>9650</v>
      </c>
      <c r="B9652">
        <v>26.438356164383563</v>
      </c>
      <c r="C9652" s="91">
        <v>2.5838633132007009E-2</v>
      </c>
      <c r="D9652">
        <v>0.50503326249716807</v>
      </c>
    </row>
    <row r="9653" spans="1:4">
      <c r="A9653">
        <v>9651</v>
      </c>
      <c r="B9653">
        <v>26.44109589041096</v>
      </c>
      <c r="C9653" s="91">
        <v>2.5838077102276737E-2</v>
      </c>
      <c r="D9653">
        <v>0.50500493661206003</v>
      </c>
    </row>
    <row r="9654" spans="1:4">
      <c r="A9654">
        <v>9652</v>
      </c>
      <c r="B9654">
        <v>26.443835616438356</v>
      </c>
      <c r="C9654" s="91">
        <v>2.5837521072546468E-2</v>
      </c>
      <c r="D9654">
        <v>0.50497661385420223</v>
      </c>
    </row>
    <row r="9655" spans="1:4">
      <c r="A9655">
        <v>9653</v>
      </c>
      <c r="B9655">
        <v>26.446575342465753</v>
      </c>
      <c r="C9655" s="91">
        <v>2.5836965042816195E-2</v>
      </c>
      <c r="D9655">
        <v>0.50494829422324672</v>
      </c>
    </row>
    <row r="9656" spans="1:4">
      <c r="A9656">
        <v>9654</v>
      </c>
      <c r="B9656">
        <v>26.449315068493149</v>
      </c>
      <c r="C9656" s="91">
        <v>2.5836409013085922E-2</v>
      </c>
      <c r="D9656">
        <v>0.50491997771884556</v>
      </c>
    </row>
    <row r="9657" spans="1:4">
      <c r="A9657">
        <v>9655</v>
      </c>
      <c r="B9657">
        <v>26.452054794520549</v>
      </c>
      <c r="C9657" s="91">
        <v>2.5835852983355653E-2</v>
      </c>
      <c r="D9657">
        <v>0.50489166434065069</v>
      </c>
    </row>
    <row r="9658" spans="1:4">
      <c r="A9658">
        <v>9656</v>
      </c>
      <c r="B9658">
        <v>26.454794520547946</v>
      </c>
      <c r="C9658" s="91">
        <v>2.5835296953625381E-2</v>
      </c>
      <c r="D9658">
        <v>0.50486335408831462</v>
      </c>
    </row>
    <row r="9659" spans="1:4">
      <c r="A9659">
        <v>9657</v>
      </c>
      <c r="B9659">
        <v>26.457534246575342</v>
      </c>
      <c r="C9659" s="91">
        <v>2.5834740923895108E-2</v>
      </c>
      <c r="D9659">
        <v>0.5048350469614894</v>
      </c>
    </row>
    <row r="9660" spans="1:4">
      <c r="A9660">
        <v>9658</v>
      </c>
      <c r="B9660">
        <v>26.460273972602739</v>
      </c>
      <c r="C9660" s="91">
        <v>2.5834184894164839E-2</v>
      </c>
      <c r="D9660">
        <v>0.50480674295982719</v>
      </c>
    </row>
    <row r="9661" spans="1:4">
      <c r="A9661">
        <v>9659</v>
      </c>
      <c r="B9661">
        <v>26.463013698630139</v>
      </c>
      <c r="C9661" s="91">
        <v>2.5833628864434566E-2</v>
      </c>
      <c r="D9661">
        <v>0.50477844208298051</v>
      </c>
    </row>
    <row r="9662" spans="1:4">
      <c r="A9662">
        <v>9660</v>
      </c>
      <c r="B9662">
        <v>26.465753424657535</v>
      </c>
      <c r="C9662" s="91">
        <v>2.5833072834704294E-2</v>
      </c>
      <c r="D9662">
        <v>0.50475014433060161</v>
      </c>
    </row>
    <row r="9663" spans="1:4">
      <c r="A9663">
        <v>9661</v>
      </c>
      <c r="B9663">
        <v>26.468493150684932</v>
      </c>
      <c r="C9663" s="91">
        <v>2.5832516804974025E-2</v>
      </c>
      <c r="D9663">
        <v>0.50472184970234302</v>
      </c>
    </row>
    <row r="9664" spans="1:4">
      <c r="A9664">
        <v>9662</v>
      </c>
      <c r="B9664">
        <v>26.471232876712328</v>
      </c>
      <c r="C9664" s="91">
        <v>2.5831960775243752E-2</v>
      </c>
      <c r="D9664">
        <v>0.50469355819785711</v>
      </c>
    </row>
    <row r="9665" spans="1:4">
      <c r="A9665">
        <v>9663</v>
      </c>
      <c r="B9665">
        <v>26.473972602739725</v>
      </c>
      <c r="C9665" s="91">
        <v>2.583140474551348E-2</v>
      </c>
      <c r="D9665">
        <v>0.50466526981679638</v>
      </c>
    </row>
    <row r="9666" spans="1:4">
      <c r="A9666">
        <v>9664</v>
      </c>
      <c r="B9666">
        <v>26.476712328767125</v>
      </c>
      <c r="C9666" s="91">
        <v>2.583084871578321E-2</v>
      </c>
      <c r="D9666">
        <v>0.50463698455881334</v>
      </c>
    </row>
    <row r="9667" spans="1:4">
      <c r="A9667">
        <v>9665</v>
      </c>
      <c r="B9667">
        <v>26.479452054794521</v>
      </c>
      <c r="C9667" s="91">
        <v>2.5830292686052938E-2</v>
      </c>
      <c r="D9667">
        <v>0.50460870242356082</v>
      </c>
    </row>
    <row r="9668" spans="1:4">
      <c r="A9668">
        <v>9666</v>
      </c>
      <c r="B9668">
        <v>26.482191780821918</v>
      </c>
      <c r="C9668" s="91">
        <v>2.5829736656322665E-2</v>
      </c>
      <c r="D9668">
        <v>0.50458042341069131</v>
      </c>
    </row>
    <row r="9669" spans="1:4">
      <c r="A9669">
        <v>9667</v>
      </c>
      <c r="B9669">
        <v>26.484931506849314</v>
      </c>
      <c r="C9669" s="91">
        <v>2.5829180626592396E-2</v>
      </c>
      <c r="D9669">
        <v>0.50455214751985755</v>
      </c>
    </row>
    <row r="9670" spans="1:4">
      <c r="A9670">
        <v>9668</v>
      </c>
      <c r="B9670">
        <v>26.487671232876714</v>
      </c>
      <c r="C9670" s="91">
        <v>2.5828624596862124E-2</v>
      </c>
      <c r="D9670">
        <v>0.50452387475071225</v>
      </c>
    </row>
    <row r="9671" spans="1:4">
      <c r="A9671">
        <v>9669</v>
      </c>
      <c r="B9671">
        <v>26.490410958904111</v>
      </c>
      <c r="C9671" s="91">
        <v>2.5828068567131851E-2</v>
      </c>
      <c r="D9671">
        <v>0.50449560510290825</v>
      </c>
    </row>
    <row r="9672" spans="1:4">
      <c r="A9672">
        <v>9670</v>
      </c>
      <c r="B9672">
        <v>26.493150684931507</v>
      </c>
      <c r="C9672" s="91">
        <v>2.5827512537401582E-2</v>
      </c>
      <c r="D9672">
        <v>0.50446733857609838</v>
      </c>
    </row>
    <row r="9673" spans="1:4">
      <c r="A9673">
        <v>9671</v>
      </c>
      <c r="B9673">
        <v>26.495890410958904</v>
      </c>
      <c r="C9673" s="91">
        <v>2.5826956507671309E-2</v>
      </c>
      <c r="D9673">
        <v>0.50443907516993558</v>
      </c>
    </row>
    <row r="9674" spans="1:4">
      <c r="A9674">
        <v>9672</v>
      </c>
      <c r="B9674">
        <v>26.4986301369863</v>
      </c>
      <c r="C9674" s="91">
        <v>2.5826400477941037E-2</v>
      </c>
      <c r="D9674">
        <v>0.5044108148840728</v>
      </c>
    </row>
    <row r="9675" spans="1:4">
      <c r="A9675">
        <v>9673</v>
      </c>
      <c r="B9675">
        <v>26.5013698630137</v>
      </c>
      <c r="C9675" s="91">
        <v>2.5825844448210768E-2</v>
      </c>
      <c r="D9675">
        <v>0.50438255771816287</v>
      </c>
    </row>
    <row r="9676" spans="1:4">
      <c r="A9676">
        <v>9674</v>
      </c>
      <c r="B9676">
        <v>26.504109589041096</v>
      </c>
      <c r="C9676" s="91">
        <v>2.5825288418480495E-2</v>
      </c>
      <c r="D9676">
        <v>0.50435430367185907</v>
      </c>
    </row>
    <row r="9677" spans="1:4">
      <c r="A9677">
        <v>9675</v>
      </c>
      <c r="B9677">
        <v>26.506849315068493</v>
      </c>
      <c r="C9677" s="91">
        <v>2.5824732388750223E-2</v>
      </c>
      <c r="D9677">
        <v>0.50432605274481435</v>
      </c>
    </row>
    <row r="9678" spans="1:4">
      <c r="A9678">
        <v>9676</v>
      </c>
      <c r="B9678">
        <v>26.509589041095889</v>
      </c>
      <c r="C9678" s="91">
        <v>2.5824176359019953E-2</v>
      </c>
      <c r="D9678">
        <v>0.50429780493668186</v>
      </c>
    </row>
    <row r="9679" spans="1:4">
      <c r="A9679">
        <v>9677</v>
      </c>
      <c r="B9679">
        <v>26.512328767123286</v>
      </c>
      <c r="C9679" s="91">
        <v>2.5823620329289681E-2</v>
      </c>
      <c r="D9679">
        <v>0.50426956024711478</v>
      </c>
    </row>
    <row r="9680" spans="1:4">
      <c r="A9680">
        <v>9678</v>
      </c>
      <c r="B9680">
        <v>26.515068493150686</v>
      </c>
      <c r="C9680" s="91">
        <v>2.5823064299559408E-2</v>
      </c>
      <c r="D9680">
        <v>0.50424131867576638</v>
      </c>
    </row>
    <row r="9681" spans="1:4">
      <c r="A9681">
        <v>9679</v>
      </c>
      <c r="B9681">
        <v>26.517808219178082</v>
      </c>
      <c r="C9681" s="91">
        <v>2.5822508269829139E-2</v>
      </c>
      <c r="D9681">
        <v>0.50421308022228983</v>
      </c>
    </row>
    <row r="9682" spans="1:4">
      <c r="A9682">
        <v>9680</v>
      </c>
      <c r="B9682">
        <v>26.520547945205479</v>
      </c>
      <c r="C9682" s="91">
        <v>2.5821952240098867E-2</v>
      </c>
      <c r="D9682">
        <v>0.50418484488633863</v>
      </c>
    </row>
    <row r="9683" spans="1:4">
      <c r="A9683">
        <v>9681</v>
      </c>
      <c r="B9683">
        <v>26.523287671232875</v>
      </c>
      <c r="C9683" s="91">
        <v>2.5821396210368594E-2</v>
      </c>
      <c r="D9683">
        <v>0.50415661266756617</v>
      </c>
    </row>
    <row r="9684" spans="1:4">
      <c r="A9684">
        <v>9682</v>
      </c>
      <c r="B9684">
        <v>26.526027397260275</v>
      </c>
      <c r="C9684" s="91">
        <v>2.5820840180638325E-2</v>
      </c>
      <c r="D9684">
        <v>0.50412838356562562</v>
      </c>
    </row>
    <row r="9685" spans="1:4">
      <c r="A9685">
        <v>9683</v>
      </c>
      <c r="B9685">
        <v>26.528767123287672</v>
      </c>
      <c r="C9685" s="91">
        <v>2.5820284150908052E-2</v>
      </c>
      <c r="D9685">
        <v>0.50410015758017057</v>
      </c>
    </row>
    <row r="9686" spans="1:4">
      <c r="A9686">
        <v>9684</v>
      </c>
      <c r="B9686">
        <v>26.531506849315068</v>
      </c>
      <c r="C9686" s="91">
        <v>2.581972812117778E-2</v>
      </c>
      <c r="D9686">
        <v>0.50407193471085476</v>
      </c>
    </row>
    <row r="9687" spans="1:4">
      <c r="A9687">
        <v>9685</v>
      </c>
      <c r="B9687">
        <v>26.534246575342465</v>
      </c>
      <c r="C9687" s="91">
        <v>2.5819172091447511E-2</v>
      </c>
      <c r="D9687">
        <v>0.50404371495733136</v>
      </c>
    </row>
    <row r="9688" spans="1:4">
      <c r="A9688">
        <v>9686</v>
      </c>
      <c r="B9688">
        <v>26.536986301369861</v>
      </c>
      <c r="C9688" s="91">
        <v>2.5818616061717238E-2</v>
      </c>
      <c r="D9688">
        <v>0.50401549831925441</v>
      </c>
    </row>
    <row r="9689" spans="1:4">
      <c r="A9689">
        <v>9687</v>
      </c>
      <c r="B9689">
        <v>26.539726027397261</v>
      </c>
      <c r="C9689" s="91">
        <v>2.5818060031986965E-2</v>
      </c>
      <c r="D9689">
        <v>0.50398728479627719</v>
      </c>
    </row>
    <row r="9690" spans="1:4">
      <c r="A9690">
        <v>9688</v>
      </c>
      <c r="B9690">
        <v>26.542465753424658</v>
      </c>
      <c r="C9690" s="91">
        <v>2.5817504002256696E-2</v>
      </c>
      <c r="D9690">
        <v>0.50395907438805365</v>
      </c>
    </row>
    <row r="9691" spans="1:4">
      <c r="A9691">
        <v>9689</v>
      </c>
      <c r="B9691">
        <v>26.545205479452054</v>
      </c>
      <c r="C9691" s="91">
        <v>2.5816947972526424E-2</v>
      </c>
      <c r="D9691">
        <v>0.50393086709423751</v>
      </c>
    </row>
    <row r="9692" spans="1:4">
      <c r="A9692">
        <v>9690</v>
      </c>
      <c r="B9692">
        <v>26.547945205479451</v>
      </c>
      <c r="C9692" s="91">
        <v>2.5816391942796151E-2</v>
      </c>
      <c r="D9692">
        <v>0.5039026629144826</v>
      </c>
    </row>
    <row r="9693" spans="1:4">
      <c r="A9693">
        <v>9691</v>
      </c>
      <c r="B9693">
        <v>26.550684931506851</v>
      </c>
      <c r="C9693" s="91">
        <v>2.5815835913065882E-2</v>
      </c>
      <c r="D9693">
        <v>0.50387446184844253</v>
      </c>
    </row>
    <row r="9694" spans="1:4">
      <c r="A9694">
        <v>9692</v>
      </c>
      <c r="B9694">
        <v>26.553424657534247</v>
      </c>
      <c r="C9694" s="91">
        <v>2.581527988333561E-2</v>
      </c>
      <c r="D9694">
        <v>0.50384626389577147</v>
      </c>
    </row>
    <row r="9695" spans="1:4">
      <c r="A9695">
        <v>9693</v>
      </c>
      <c r="B9695">
        <v>26.556164383561644</v>
      </c>
      <c r="C9695" s="91">
        <v>2.5814723853605337E-2</v>
      </c>
      <c r="D9695">
        <v>0.50381806905612336</v>
      </c>
    </row>
    <row r="9696" spans="1:4">
      <c r="A9696">
        <v>9694</v>
      </c>
      <c r="B9696">
        <v>26.55890410958904</v>
      </c>
      <c r="C9696" s="91">
        <v>2.5814167823875068E-2</v>
      </c>
      <c r="D9696">
        <v>0.50378987732915204</v>
      </c>
    </row>
    <row r="9697" spans="1:4">
      <c r="A9697">
        <v>9695</v>
      </c>
      <c r="B9697">
        <v>26.561643835616437</v>
      </c>
      <c r="C9697" s="91">
        <v>2.5813611794144795E-2</v>
      </c>
      <c r="D9697">
        <v>0.50376168871451177</v>
      </c>
    </row>
    <row r="9698" spans="1:4">
      <c r="A9698">
        <v>9696</v>
      </c>
      <c r="B9698">
        <v>26.564383561643837</v>
      </c>
      <c r="C9698" s="91">
        <v>2.5813055764414523E-2</v>
      </c>
      <c r="D9698">
        <v>0.50373350321185639</v>
      </c>
    </row>
    <row r="9699" spans="1:4">
      <c r="A9699">
        <v>9697</v>
      </c>
      <c r="B9699">
        <v>26.567123287671233</v>
      </c>
      <c r="C9699" s="91">
        <v>2.5812499734684254E-2</v>
      </c>
      <c r="D9699">
        <v>0.50370532082084019</v>
      </c>
    </row>
    <row r="9700" spans="1:4">
      <c r="A9700">
        <v>9698</v>
      </c>
      <c r="B9700">
        <v>26.56986301369863</v>
      </c>
      <c r="C9700" s="91">
        <v>2.5811943704953981E-2</v>
      </c>
      <c r="D9700">
        <v>0.50367714154111742</v>
      </c>
    </row>
    <row r="9701" spans="1:4">
      <c r="A9701">
        <v>9699</v>
      </c>
      <c r="B9701">
        <v>26.572602739726026</v>
      </c>
      <c r="C9701" s="91">
        <v>2.5811387675223708E-2</v>
      </c>
      <c r="D9701">
        <v>0.50364896537234227</v>
      </c>
    </row>
    <row r="9702" spans="1:4">
      <c r="A9702">
        <v>9700</v>
      </c>
      <c r="B9702">
        <v>26.575342465753426</v>
      </c>
      <c r="C9702" s="91">
        <v>2.5810831645493439E-2</v>
      </c>
      <c r="D9702">
        <v>0.50362079231416879</v>
      </c>
    </row>
    <row r="9703" spans="1:4">
      <c r="A9703">
        <v>9701</v>
      </c>
      <c r="B9703">
        <v>26.578082191780823</v>
      </c>
      <c r="C9703" s="91">
        <v>2.5810275615763167E-2</v>
      </c>
      <c r="D9703">
        <v>0.50359262236625169</v>
      </c>
    </row>
    <row r="9704" spans="1:4">
      <c r="A9704">
        <v>9702</v>
      </c>
      <c r="B9704">
        <v>26.580821917808219</v>
      </c>
      <c r="C9704" s="91">
        <v>2.5809719586032894E-2</v>
      </c>
      <c r="D9704">
        <v>0.50356445552824525</v>
      </c>
    </row>
    <row r="9705" spans="1:4">
      <c r="A9705">
        <v>9703</v>
      </c>
      <c r="B9705">
        <v>26.583561643835615</v>
      </c>
      <c r="C9705" s="91">
        <v>2.5809163556302625E-2</v>
      </c>
      <c r="D9705">
        <v>0.50353629179980364</v>
      </c>
    </row>
    <row r="9706" spans="1:4">
      <c r="A9706">
        <v>9704</v>
      </c>
      <c r="B9706">
        <v>26.586301369863012</v>
      </c>
      <c r="C9706" s="91">
        <v>2.5808607526572352E-2</v>
      </c>
      <c r="D9706">
        <v>0.50350813118058158</v>
      </c>
    </row>
    <row r="9707" spans="1:4">
      <c r="A9707">
        <v>9705</v>
      </c>
      <c r="B9707">
        <v>26.589041095890412</v>
      </c>
      <c r="C9707" s="91">
        <v>2.580805149684208E-2</v>
      </c>
      <c r="D9707">
        <v>0.50347997367023345</v>
      </c>
    </row>
    <row r="9708" spans="1:4">
      <c r="A9708">
        <v>9706</v>
      </c>
      <c r="B9708">
        <v>26.591780821917808</v>
      </c>
      <c r="C9708" s="91">
        <v>2.5807495467111811E-2</v>
      </c>
      <c r="D9708">
        <v>0.50345181926841409</v>
      </c>
    </row>
    <row r="9709" spans="1:4">
      <c r="A9709">
        <v>9707</v>
      </c>
      <c r="B9709">
        <v>26.594520547945205</v>
      </c>
      <c r="C9709" s="91">
        <v>2.5806939437381538E-2</v>
      </c>
      <c r="D9709">
        <v>0.50342366797477778</v>
      </c>
    </row>
    <row r="9710" spans="1:4">
      <c r="A9710">
        <v>9708</v>
      </c>
      <c r="B9710">
        <v>26.597260273972601</v>
      </c>
      <c r="C9710" s="91">
        <v>2.5806383407651266E-2</v>
      </c>
      <c r="D9710">
        <v>0.50339551978897945</v>
      </c>
    </row>
    <row r="9711" spans="1:4">
      <c r="A9711">
        <v>9709</v>
      </c>
      <c r="B9711">
        <v>26.6</v>
      </c>
      <c r="C9711" s="91">
        <v>2.5805827377920997E-2</v>
      </c>
      <c r="D9711">
        <v>0.5033673747106735</v>
      </c>
    </row>
    <row r="9712" spans="1:4">
      <c r="A9712">
        <v>9710</v>
      </c>
      <c r="B9712">
        <v>26.602739726027398</v>
      </c>
      <c r="C9712" s="91">
        <v>2.5805271348190724E-2</v>
      </c>
      <c r="D9712">
        <v>0.50333923273951509</v>
      </c>
    </row>
    <row r="9713" spans="1:4">
      <c r="A9713">
        <v>9711</v>
      </c>
      <c r="B9713">
        <v>26.605479452054794</v>
      </c>
      <c r="C9713" s="91">
        <v>2.5804715318460451E-2</v>
      </c>
      <c r="D9713">
        <v>0.50331109387515882</v>
      </c>
    </row>
    <row r="9714" spans="1:4">
      <c r="A9714">
        <v>9712</v>
      </c>
      <c r="B9714">
        <v>26.608219178082191</v>
      </c>
      <c r="C9714" s="91">
        <v>2.5804159288730182E-2</v>
      </c>
      <c r="D9714">
        <v>0.50328295811725954</v>
      </c>
    </row>
    <row r="9715" spans="1:4">
      <c r="A9715">
        <v>9713</v>
      </c>
      <c r="B9715">
        <v>26.610958904109587</v>
      </c>
      <c r="C9715" s="91">
        <v>2.580360325899991E-2</v>
      </c>
      <c r="D9715">
        <v>0.50325482546547218</v>
      </c>
    </row>
    <row r="9716" spans="1:4">
      <c r="A9716">
        <v>9714</v>
      </c>
      <c r="B9716">
        <v>26.613698630136987</v>
      </c>
      <c r="C9716" s="91">
        <v>2.5803047229269637E-2</v>
      </c>
      <c r="D9716">
        <v>0.50322669591945157</v>
      </c>
    </row>
    <row r="9717" spans="1:4">
      <c r="A9717">
        <v>9715</v>
      </c>
      <c r="B9717">
        <v>26.616438356164384</v>
      </c>
      <c r="C9717" s="91">
        <v>2.5802491199539368E-2</v>
      </c>
      <c r="D9717">
        <v>0.503198569478853</v>
      </c>
    </row>
    <row r="9718" spans="1:4">
      <c r="A9718">
        <v>9716</v>
      </c>
      <c r="B9718">
        <v>26.61917808219178</v>
      </c>
      <c r="C9718" s="91">
        <v>2.5801935169809095E-2</v>
      </c>
      <c r="D9718">
        <v>0.50317044614333128</v>
      </c>
    </row>
    <row r="9719" spans="1:4">
      <c r="A9719">
        <v>9717</v>
      </c>
      <c r="B9719">
        <v>26.621917808219177</v>
      </c>
      <c r="C9719" s="91">
        <v>2.5801379140078823E-2</v>
      </c>
      <c r="D9719">
        <v>0.5031423259125416</v>
      </c>
    </row>
    <row r="9720" spans="1:4">
      <c r="A9720">
        <v>9718</v>
      </c>
      <c r="B9720">
        <v>26.624657534246577</v>
      </c>
      <c r="C9720" s="91">
        <v>2.5800823110348554E-2</v>
      </c>
      <c r="D9720">
        <v>0.50311420878613899</v>
      </c>
    </row>
    <row r="9721" spans="1:4">
      <c r="A9721">
        <v>9719</v>
      </c>
      <c r="B9721">
        <v>26.627397260273973</v>
      </c>
      <c r="C9721" s="91">
        <v>2.5800267080618281E-2</v>
      </c>
      <c r="D9721">
        <v>0.50308609476377886</v>
      </c>
    </row>
    <row r="9722" spans="1:4">
      <c r="A9722">
        <v>9720</v>
      </c>
      <c r="B9722">
        <v>26.63013698630137</v>
      </c>
      <c r="C9722" s="91">
        <v>2.5799711050888009E-2</v>
      </c>
      <c r="D9722">
        <v>0.50305798384511624</v>
      </c>
    </row>
    <row r="9723" spans="1:4">
      <c r="A9723">
        <v>9721</v>
      </c>
      <c r="B9723">
        <v>26.632876712328766</v>
      </c>
      <c r="C9723" s="91">
        <v>2.5799155021157739E-2</v>
      </c>
      <c r="D9723">
        <v>0.50302987602980653</v>
      </c>
    </row>
    <row r="9724" spans="1:4">
      <c r="A9724">
        <v>9722</v>
      </c>
      <c r="B9724">
        <v>26.635616438356163</v>
      </c>
      <c r="C9724" s="91">
        <v>2.5798598991427467E-2</v>
      </c>
      <c r="D9724">
        <v>0.50300177131750501</v>
      </c>
    </row>
    <row r="9725" spans="1:4">
      <c r="A9725">
        <v>9723</v>
      </c>
      <c r="B9725">
        <v>26.638356164383563</v>
      </c>
      <c r="C9725" s="91">
        <v>2.5798042961697194E-2</v>
      </c>
      <c r="D9725">
        <v>0.50297366970786705</v>
      </c>
    </row>
    <row r="9726" spans="1:4">
      <c r="A9726">
        <v>9724</v>
      </c>
      <c r="B9726">
        <v>26.641095890410959</v>
      </c>
      <c r="C9726" s="91">
        <v>2.5797486931966925E-2</v>
      </c>
      <c r="D9726">
        <v>0.50294557120054806</v>
      </c>
    </row>
    <row r="9727" spans="1:4">
      <c r="A9727">
        <v>9725</v>
      </c>
      <c r="B9727">
        <v>26.643835616438356</v>
      </c>
      <c r="C9727" s="91">
        <v>2.5796930902236653E-2</v>
      </c>
      <c r="D9727">
        <v>0.50291747579520374</v>
      </c>
    </row>
    <row r="9728" spans="1:4">
      <c r="A9728">
        <v>9726</v>
      </c>
      <c r="B9728">
        <v>26.646575342465752</v>
      </c>
      <c r="C9728" s="91">
        <v>2.579637487250638E-2</v>
      </c>
      <c r="D9728">
        <v>0.50288938349148937</v>
      </c>
    </row>
    <row r="9729" spans="1:4">
      <c r="A9729">
        <v>9727</v>
      </c>
      <c r="B9729">
        <v>26.649315068493152</v>
      </c>
      <c r="C9729" s="91">
        <v>2.5795818842776111E-2</v>
      </c>
      <c r="D9729">
        <v>0.50286129428906046</v>
      </c>
    </row>
    <row r="9730" spans="1:4">
      <c r="A9730">
        <v>9728</v>
      </c>
      <c r="B9730">
        <v>26.652054794520549</v>
      </c>
      <c r="C9730" s="91">
        <v>2.5795262813045838E-2</v>
      </c>
      <c r="D9730">
        <v>0.50283320818757293</v>
      </c>
    </row>
    <row r="9731" spans="1:4">
      <c r="A9731">
        <v>9729</v>
      </c>
      <c r="B9731">
        <v>26.654794520547945</v>
      </c>
      <c r="C9731" s="91">
        <v>2.5794706783315566E-2</v>
      </c>
      <c r="D9731">
        <v>0.5028051251866823</v>
      </c>
    </row>
    <row r="9732" spans="1:4">
      <c r="A9732">
        <v>9730</v>
      </c>
      <c r="B9732">
        <v>26.657534246575342</v>
      </c>
      <c r="C9732" s="91">
        <v>2.5794150753585297E-2</v>
      </c>
      <c r="D9732">
        <v>0.50277704528604417</v>
      </c>
    </row>
    <row r="9733" spans="1:4">
      <c r="A9733">
        <v>9731</v>
      </c>
      <c r="B9733">
        <v>26.660273972602738</v>
      </c>
      <c r="C9733" s="91">
        <v>2.5793594723855024E-2</v>
      </c>
      <c r="D9733">
        <v>0.50274896848531436</v>
      </c>
    </row>
    <row r="9734" spans="1:4">
      <c r="A9734">
        <v>9732</v>
      </c>
      <c r="B9734">
        <v>26.663013698630138</v>
      </c>
      <c r="C9734" s="91">
        <v>2.5793038694124752E-2</v>
      </c>
      <c r="D9734">
        <v>0.50272089478414883</v>
      </c>
    </row>
    <row r="9735" spans="1:4">
      <c r="A9735">
        <v>9733</v>
      </c>
      <c r="B9735">
        <v>26.665753424657535</v>
      </c>
      <c r="C9735" s="91">
        <v>2.5792482664394482E-2</v>
      </c>
      <c r="D9735">
        <v>0.50269282418220318</v>
      </c>
    </row>
    <row r="9736" spans="1:4">
      <c r="A9736">
        <v>9734</v>
      </c>
      <c r="B9736">
        <v>26.668493150684931</v>
      </c>
      <c r="C9736" s="91">
        <v>2.579192663466421E-2</v>
      </c>
      <c r="D9736">
        <v>0.50266475667913357</v>
      </c>
    </row>
    <row r="9737" spans="1:4">
      <c r="A9737">
        <v>9735</v>
      </c>
      <c r="B9737">
        <v>26.671232876712327</v>
      </c>
      <c r="C9737" s="91">
        <v>2.5791370604933937E-2</v>
      </c>
      <c r="D9737">
        <v>0.50263669227459584</v>
      </c>
    </row>
    <row r="9738" spans="1:4">
      <c r="A9738">
        <v>9736</v>
      </c>
      <c r="B9738">
        <v>26.673972602739727</v>
      </c>
      <c r="C9738" s="91">
        <v>2.5790814575203668E-2</v>
      </c>
      <c r="D9738">
        <v>0.50260863096824593</v>
      </c>
    </row>
    <row r="9739" spans="1:4">
      <c r="A9739">
        <v>9737</v>
      </c>
      <c r="B9739">
        <v>26.676712328767124</v>
      </c>
      <c r="C9739" s="91">
        <v>2.5790258545473396E-2</v>
      </c>
      <c r="D9739">
        <v>0.50258057275974</v>
      </c>
    </row>
    <row r="9740" spans="1:4">
      <c r="A9740">
        <v>9738</v>
      </c>
      <c r="B9740">
        <v>26.67945205479452</v>
      </c>
      <c r="C9740" s="91">
        <v>2.5789702515743123E-2</v>
      </c>
      <c r="D9740">
        <v>0.5025525176487341</v>
      </c>
    </row>
    <row r="9741" spans="1:4">
      <c r="A9741">
        <v>9739</v>
      </c>
      <c r="B9741">
        <v>26.682191780821917</v>
      </c>
      <c r="C9741" s="91">
        <v>2.5789146486012854E-2</v>
      </c>
      <c r="D9741">
        <v>0.50252446563488429</v>
      </c>
    </row>
    <row r="9742" spans="1:4">
      <c r="A9742">
        <v>9740</v>
      </c>
      <c r="B9742">
        <v>26.684931506849313</v>
      </c>
      <c r="C9742" s="91">
        <v>2.5788590456282581E-2</v>
      </c>
      <c r="D9742">
        <v>0.50249641671784695</v>
      </c>
    </row>
    <row r="9743" spans="1:4">
      <c r="A9743">
        <v>9741</v>
      </c>
      <c r="B9743">
        <v>26.687671232876713</v>
      </c>
      <c r="C9743" s="91">
        <v>2.5788034426552309E-2</v>
      </c>
      <c r="D9743">
        <v>0.50246837089727814</v>
      </c>
    </row>
    <row r="9744" spans="1:4">
      <c r="A9744">
        <v>9742</v>
      </c>
      <c r="B9744">
        <v>26.69041095890411</v>
      </c>
      <c r="C9744" s="91">
        <v>2.578747839682204E-2</v>
      </c>
      <c r="D9744">
        <v>0.50244032817283424</v>
      </c>
    </row>
    <row r="9745" spans="1:4">
      <c r="A9745">
        <v>9743</v>
      </c>
      <c r="B9745">
        <v>26.693150684931506</v>
      </c>
      <c r="C9745" s="91">
        <v>2.5786922367091767E-2</v>
      </c>
      <c r="D9745">
        <v>0.50241228854417153</v>
      </c>
    </row>
    <row r="9746" spans="1:4">
      <c r="A9746">
        <v>9744</v>
      </c>
      <c r="B9746">
        <v>26.695890410958903</v>
      </c>
      <c r="C9746" s="91">
        <v>2.5786366337361494E-2</v>
      </c>
      <c r="D9746">
        <v>0.50238425201094639</v>
      </c>
    </row>
    <row r="9747" spans="1:4">
      <c r="A9747">
        <v>9745</v>
      </c>
      <c r="B9747">
        <v>26.698630136986303</v>
      </c>
      <c r="C9747" s="91">
        <v>2.5785810307631225E-2</v>
      </c>
      <c r="D9747">
        <v>0.50235621857281532</v>
      </c>
    </row>
    <row r="9748" spans="1:4">
      <c r="A9748">
        <v>9746</v>
      </c>
      <c r="B9748">
        <v>26.701369863013699</v>
      </c>
      <c r="C9748" s="91">
        <v>2.5785254277900953E-2</v>
      </c>
      <c r="D9748">
        <v>0.5023281882294347</v>
      </c>
    </row>
    <row r="9749" spans="1:4">
      <c r="A9749">
        <v>9747</v>
      </c>
      <c r="B9749">
        <v>26.704109589041096</v>
      </c>
      <c r="C9749" s="91">
        <v>2.578469824817068E-2</v>
      </c>
      <c r="D9749">
        <v>0.50230016098046115</v>
      </c>
    </row>
    <row r="9750" spans="1:4">
      <c r="A9750">
        <v>9748</v>
      </c>
      <c r="B9750">
        <v>26.706849315068492</v>
      </c>
      <c r="C9750" s="91">
        <v>2.5784142218440411E-2</v>
      </c>
      <c r="D9750">
        <v>0.50227213682555116</v>
      </c>
    </row>
    <row r="9751" spans="1:4">
      <c r="A9751">
        <v>9749</v>
      </c>
      <c r="B9751">
        <v>26.709589041095889</v>
      </c>
      <c r="C9751" s="91">
        <v>2.5783586188710138E-2</v>
      </c>
      <c r="D9751">
        <v>0.50224411576436134</v>
      </c>
    </row>
    <row r="9752" spans="1:4">
      <c r="A9752">
        <v>9750</v>
      </c>
      <c r="B9752">
        <v>26.712328767123289</v>
      </c>
      <c r="C9752" s="91">
        <v>2.5783030158979866E-2</v>
      </c>
      <c r="D9752">
        <v>0.50221609779654841</v>
      </c>
    </row>
    <row r="9753" spans="1:4">
      <c r="A9753">
        <v>9751</v>
      </c>
      <c r="B9753">
        <v>26.715068493150685</v>
      </c>
      <c r="C9753" s="91">
        <v>2.5782474129249597E-2</v>
      </c>
      <c r="D9753">
        <v>0.50218808292176909</v>
      </c>
    </row>
    <row r="9754" spans="1:4">
      <c r="A9754">
        <v>9752</v>
      </c>
      <c r="B9754">
        <v>26.717808219178082</v>
      </c>
      <c r="C9754" s="91">
        <v>2.5781918099519324E-2</v>
      </c>
      <c r="D9754">
        <v>0.50216007113968009</v>
      </c>
    </row>
    <row r="9755" spans="1:4">
      <c r="A9755">
        <v>9753</v>
      </c>
      <c r="B9755">
        <v>26.720547945205478</v>
      </c>
      <c r="C9755" s="91">
        <v>2.5781362069789052E-2</v>
      </c>
      <c r="D9755">
        <v>0.50213206244993824</v>
      </c>
    </row>
    <row r="9756" spans="1:4">
      <c r="A9756">
        <v>9754</v>
      </c>
      <c r="B9756">
        <v>26.723287671232878</v>
      </c>
      <c r="C9756" s="91">
        <v>2.5780806040058783E-2</v>
      </c>
      <c r="D9756">
        <v>0.50210405685220039</v>
      </c>
    </row>
    <row r="9757" spans="1:4">
      <c r="A9757">
        <v>9755</v>
      </c>
      <c r="B9757">
        <v>26.726027397260275</v>
      </c>
      <c r="C9757" s="91">
        <v>2.578025001032851E-2</v>
      </c>
      <c r="D9757">
        <v>0.50207605434612346</v>
      </c>
    </row>
    <row r="9758" spans="1:4">
      <c r="A9758">
        <v>9756</v>
      </c>
      <c r="B9758">
        <v>26.728767123287671</v>
      </c>
      <c r="C9758" s="91">
        <v>2.5779693980598237E-2</v>
      </c>
      <c r="D9758">
        <v>0.5020480549313644</v>
      </c>
    </row>
    <row r="9759" spans="1:4">
      <c r="A9759">
        <v>9757</v>
      </c>
      <c r="B9759">
        <v>26.731506849315068</v>
      </c>
      <c r="C9759" s="91">
        <v>2.5779137950867968E-2</v>
      </c>
      <c r="D9759">
        <v>0.50202005860758014</v>
      </c>
    </row>
    <row r="9760" spans="1:4">
      <c r="A9760">
        <v>9758</v>
      </c>
      <c r="B9760">
        <v>26.734246575342464</v>
      </c>
      <c r="C9760" s="91">
        <v>2.5778581921137696E-2</v>
      </c>
      <c r="D9760">
        <v>0.50199206537442786</v>
      </c>
    </row>
    <row r="9761" spans="1:4">
      <c r="A9761">
        <v>9759</v>
      </c>
      <c r="B9761">
        <v>26.736986301369864</v>
      </c>
      <c r="C9761" s="91">
        <v>2.5778025891407423E-2</v>
      </c>
      <c r="D9761">
        <v>0.50196407523156439</v>
      </c>
    </row>
    <row r="9762" spans="1:4">
      <c r="A9762">
        <v>9760</v>
      </c>
      <c r="B9762">
        <v>26.739726027397261</v>
      </c>
      <c r="C9762" s="91">
        <v>2.5777469861677154E-2</v>
      </c>
      <c r="D9762">
        <v>0.50193608817864721</v>
      </c>
    </row>
    <row r="9763" spans="1:4">
      <c r="A9763">
        <v>9761</v>
      </c>
      <c r="B9763">
        <v>26.742465753424657</v>
      </c>
      <c r="C9763" s="91">
        <v>2.5776913831946881E-2</v>
      </c>
      <c r="D9763">
        <v>0.50190810421533327</v>
      </c>
    </row>
    <row r="9764" spans="1:4">
      <c r="A9764">
        <v>9762</v>
      </c>
      <c r="B9764">
        <v>26.745205479452054</v>
      </c>
      <c r="C9764" s="91">
        <v>2.5776357802216612E-2</v>
      </c>
      <c r="D9764">
        <v>0.50188012334127996</v>
      </c>
    </row>
    <row r="9765" spans="1:4">
      <c r="A9765">
        <v>9763</v>
      </c>
      <c r="B9765">
        <v>26.747945205479454</v>
      </c>
      <c r="C9765" s="91">
        <v>2.577580177248634E-2</v>
      </c>
      <c r="D9765">
        <v>0.50185214555614432</v>
      </c>
    </row>
    <row r="9766" spans="1:4">
      <c r="A9766">
        <v>9764</v>
      </c>
      <c r="B9766">
        <v>26.75068493150685</v>
      </c>
      <c r="C9766" s="91">
        <v>2.5775245742756067E-2</v>
      </c>
      <c r="D9766">
        <v>0.50182417085958397</v>
      </c>
    </row>
    <row r="9767" spans="1:4">
      <c r="A9767">
        <v>9765</v>
      </c>
      <c r="B9767">
        <v>26.753424657534246</v>
      </c>
      <c r="C9767" s="91">
        <v>2.5774689713025798E-2</v>
      </c>
      <c r="D9767">
        <v>0.50179619925125607</v>
      </c>
    </row>
    <row r="9768" spans="1:4">
      <c r="A9768">
        <v>9766</v>
      </c>
      <c r="B9768">
        <v>26.756164383561643</v>
      </c>
      <c r="C9768" s="91">
        <v>2.5774133683295525E-2</v>
      </c>
      <c r="D9768">
        <v>0.50176823073081822</v>
      </c>
    </row>
    <row r="9769" spans="1:4">
      <c r="A9769">
        <v>9767</v>
      </c>
      <c r="B9769">
        <v>26.758904109589039</v>
      </c>
      <c r="C9769" s="91">
        <v>2.5773577653565253E-2</v>
      </c>
      <c r="D9769">
        <v>0.5017402652979277</v>
      </c>
    </row>
    <row r="9770" spans="1:4">
      <c r="A9770">
        <v>9768</v>
      </c>
      <c r="B9770">
        <v>26.761643835616439</v>
      </c>
      <c r="C9770" s="91">
        <v>2.5773021623834984E-2</v>
      </c>
      <c r="D9770">
        <v>0.50171230295224212</v>
      </c>
    </row>
    <row r="9771" spans="1:4">
      <c r="A9771">
        <v>9769</v>
      </c>
      <c r="B9771">
        <v>26.764383561643836</v>
      </c>
      <c r="C9771" s="91">
        <v>2.5772465594104711E-2</v>
      </c>
      <c r="D9771">
        <v>0.50168434369341908</v>
      </c>
    </row>
    <row r="9772" spans="1:4">
      <c r="A9772">
        <v>9770</v>
      </c>
      <c r="B9772">
        <v>26.767123287671232</v>
      </c>
      <c r="C9772" s="91">
        <v>2.5771909564374439E-2</v>
      </c>
      <c r="D9772">
        <v>0.50165638752111608</v>
      </c>
    </row>
    <row r="9773" spans="1:4">
      <c r="A9773">
        <v>9771</v>
      </c>
      <c r="B9773">
        <v>26.769863013698629</v>
      </c>
      <c r="C9773" s="91">
        <v>2.577135353464417E-2</v>
      </c>
      <c r="D9773">
        <v>0.50162843443499094</v>
      </c>
    </row>
    <row r="9774" spans="1:4">
      <c r="A9774">
        <v>9772</v>
      </c>
      <c r="B9774">
        <v>26.772602739726029</v>
      </c>
      <c r="C9774" s="91">
        <v>2.5770797504913897E-2</v>
      </c>
      <c r="D9774">
        <v>0.50160048443470129</v>
      </c>
    </row>
    <row r="9775" spans="1:4">
      <c r="A9775">
        <v>9773</v>
      </c>
      <c r="B9775">
        <v>26.775342465753425</v>
      </c>
      <c r="C9775" s="91">
        <v>2.5770241475183624E-2</v>
      </c>
      <c r="D9775">
        <v>0.50157253751990483</v>
      </c>
    </row>
    <row r="9776" spans="1:4">
      <c r="A9776">
        <v>9774</v>
      </c>
      <c r="B9776">
        <v>26.778082191780822</v>
      </c>
      <c r="C9776" s="91">
        <v>2.5769685445453355E-2</v>
      </c>
      <c r="D9776">
        <v>0.50154459369025939</v>
      </c>
    </row>
    <row r="9777" spans="1:4">
      <c r="A9777">
        <v>9775</v>
      </c>
      <c r="B9777">
        <v>26.780821917808218</v>
      </c>
      <c r="C9777" s="91">
        <v>2.5769129415723083E-2</v>
      </c>
      <c r="D9777">
        <v>0.5015166529454228</v>
      </c>
    </row>
    <row r="9778" spans="1:4">
      <c r="A9778">
        <v>9776</v>
      </c>
      <c r="B9778">
        <v>26.783561643835615</v>
      </c>
      <c r="C9778" s="91">
        <v>2.576857338599281E-2</v>
      </c>
      <c r="D9778">
        <v>0.50148871528505312</v>
      </c>
    </row>
    <row r="9779" spans="1:4">
      <c r="A9779">
        <v>9777</v>
      </c>
      <c r="B9779">
        <v>26.786301369863015</v>
      </c>
      <c r="C9779" s="91">
        <v>2.5768017356262541E-2</v>
      </c>
      <c r="D9779">
        <v>0.50146078070880806</v>
      </c>
    </row>
    <row r="9780" spans="1:4">
      <c r="A9780">
        <v>9778</v>
      </c>
      <c r="B9780">
        <v>26.789041095890411</v>
      </c>
      <c r="C9780" s="91">
        <v>2.5767461326532268E-2</v>
      </c>
      <c r="D9780">
        <v>0.50143284921634579</v>
      </c>
    </row>
    <row r="9781" spans="1:4">
      <c r="A9781">
        <v>9779</v>
      </c>
      <c r="B9781">
        <v>26.791780821917808</v>
      </c>
      <c r="C9781" s="91">
        <v>2.5766905296801996E-2</v>
      </c>
      <c r="D9781">
        <v>0.50140492080732424</v>
      </c>
    </row>
    <row r="9782" spans="1:4">
      <c r="A9782">
        <v>9780</v>
      </c>
      <c r="B9782">
        <v>26.794520547945204</v>
      </c>
      <c r="C9782" s="91">
        <v>2.5766349267071727E-2</v>
      </c>
      <c r="D9782">
        <v>0.50137699548140147</v>
      </c>
    </row>
    <row r="9783" spans="1:4">
      <c r="A9783">
        <v>9781</v>
      </c>
      <c r="B9783">
        <v>26.797260273972604</v>
      </c>
      <c r="C9783" s="91">
        <v>2.5765793237341454E-2</v>
      </c>
      <c r="D9783">
        <v>0.50134907323823574</v>
      </c>
    </row>
    <row r="9784" spans="1:4">
      <c r="A9784">
        <v>9782</v>
      </c>
      <c r="B9784">
        <v>26.8</v>
      </c>
      <c r="C9784" s="91">
        <v>2.5765237207611182E-2</v>
      </c>
      <c r="D9784">
        <v>0.50132115407748512</v>
      </c>
    </row>
    <row r="9785" spans="1:4">
      <c r="A9785">
        <v>9783</v>
      </c>
      <c r="B9785">
        <v>26.802739726027397</v>
      </c>
      <c r="C9785" s="91">
        <v>2.5764681177880912E-2</v>
      </c>
      <c r="D9785">
        <v>0.50129323799880787</v>
      </c>
    </row>
    <row r="9786" spans="1:4">
      <c r="A9786">
        <v>9784</v>
      </c>
      <c r="B9786">
        <v>26.805479452054794</v>
      </c>
      <c r="C9786" s="91">
        <v>2.576412514815064E-2</v>
      </c>
      <c r="D9786">
        <v>0.50126532500186227</v>
      </c>
    </row>
    <row r="9787" spans="1:4">
      <c r="A9787">
        <v>9785</v>
      </c>
      <c r="B9787">
        <v>26.80821917808219</v>
      </c>
      <c r="C9787" s="91">
        <v>2.5763569118420367E-2</v>
      </c>
      <c r="D9787">
        <v>0.50123741508630659</v>
      </c>
    </row>
    <row r="9788" spans="1:4">
      <c r="A9788">
        <v>9786</v>
      </c>
      <c r="B9788">
        <v>26.81095890410959</v>
      </c>
      <c r="C9788" s="91">
        <v>2.5763013088690098E-2</v>
      </c>
      <c r="D9788">
        <v>0.50120950825179933</v>
      </c>
    </row>
    <row r="9789" spans="1:4">
      <c r="A9789">
        <v>9787</v>
      </c>
      <c r="B9789">
        <v>26.813698630136987</v>
      </c>
      <c r="C9789" s="91">
        <v>2.5762457058959826E-2</v>
      </c>
      <c r="D9789">
        <v>0.50118160449799876</v>
      </c>
    </row>
    <row r="9790" spans="1:4">
      <c r="A9790">
        <v>9788</v>
      </c>
      <c r="B9790">
        <v>26.816438356164383</v>
      </c>
      <c r="C9790" s="91">
        <v>2.5761901029229553E-2</v>
      </c>
      <c r="D9790">
        <v>0.50115370382456348</v>
      </c>
    </row>
    <row r="9791" spans="1:4">
      <c r="A9791">
        <v>9789</v>
      </c>
      <c r="B9791">
        <v>26.81917808219178</v>
      </c>
      <c r="C9791" s="91">
        <v>2.5761344999499284E-2</v>
      </c>
      <c r="D9791">
        <v>0.50112580623115177</v>
      </c>
    </row>
    <row r="9792" spans="1:4">
      <c r="A9792">
        <v>9790</v>
      </c>
      <c r="B9792">
        <v>26.82191780821918</v>
      </c>
      <c r="C9792" s="91">
        <v>2.5760788969769011E-2</v>
      </c>
      <c r="D9792">
        <v>0.50109791171742246</v>
      </c>
    </row>
    <row r="9793" spans="1:4">
      <c r="A9793">
        <v>9791</v>
      </c>
      <c r="B9793">
        <v>26.824657534246576</v>
      </c>
      <c r="C9793" s="91">
        <v>2.5760232940038739E-2</v>
      </c>
      <c r="D9793">
        <v>0.50107002028303405</v>
      </c>
    </row>
    <row r="9794" spans="1:4">
      <c r="A9794">
        <v>9792</v>
      </c>
      <c r="B9794">
        <v>26.827397260273973</v>
      </c>
      <c r="C9794" s="91">
        <v>2.575967691030847E-2</v>
      </c>
      <c r="D9794">
        <v>0.50104213192764502</v>
      </c>
    </row>
    <row r="9795" spans="1:4">
      <c r="A9795">
        <v>9793</v>
      </c>
      <c r="B9795">
        <v>26.830136986301369</v>
      </c>
      <c r="C9795" s="91">
        <v>2.5759120880578197E-2</v>
      </c>
      <c r="D9795">
        <v>0.50101424665091443</v>
      </c>
    </row>
    <row r="9796" spans="1:4">
      <c r="A9796">
        <v>9794</v>
      </c>
      <c r="B9796">
        <v>26.832876712328765</v>
      </c>
      <c r="C9796" s="91">
        <v>2.5758564850847925E-2</v>
      </c>
      <c r="D9796">
        <v>0.50098636445250067</v>
      </c>
    </row>
    <row r="9797" spans="1:4">
      <c r="A9797">
        <v>9795</v>
      </c>
      <c r="B9797">
        <v>26.835616438356166</v>
      </c>
      <c r="C9797" s="91">
        <v>2.5758008821117655E-2</v>
      </c>
      <c r="D9797">
        <v>0.50095848533206266</v>
      </c>
    </row>
    <row r="9798" spans="1:4">
      <c r="A9798">
        <v>9796</v>
      </c>
      <c r="B9798">
        <v>26.838356164383562</v>
      </c>
      <c r="C9798" s="91">
        <v>2.5757452791387383E-2</v>
      </c>
      <c r="D9798">
        <v>0.50093060928925937</v>
      </c>
    </row>
    <row r="9799" spans="1:4">
      <c r="A9799">
        <v>9797</v>
      </c>
      <c r="B9799">
        <v>26.841095890410958</v>
      </c>
      <c r="C9799" s="91">
        <v>2.575689676165711E-2</v>
      </c>
      <c r="D9799">
        <v>0.5009027363237496</v>
      </c>
    </row>
    <row r="9800" spans="1:4">
      <c r="A9800">
        <v>9798</v>
      </c>
      <c r="B9800">
        <v>26.843835616438355</v>
      </c>
      <c r="C9800" s="91">
        <v>2.5756340731926841E-2</v>
      </c>
      <c r="D9800">
        <v>0.50087486643519208</v>
      </c>
    </row>
    <row r="9801" spans="1:4">
      <c r="A9801">
        <v>9799</v>
      </c>
      <c r="B9801">
        <v>26.846575342465755</v>
      </c>
      <c r="C9801" s="91">
        <v>2.5755784702196569E-2</v>
      </c>
      <c r="D9801">
        <v>0.50084699962324608</v>
      </c>
    </row>
    <row r="9802" spans="1:4">
      <c r="A9802">
        <v>9800</v>
      </c>
      <c r="B9802">
        <v>26.849315068493151</v>
      </c>
      <c r="C9802" s="91">
        <v>2.5755228672466296E-2</v>
      </c>
      <c r="D9802">
        <v>0.50081913588757043</v>
      </c>
    </row>
    <row r="9803" spans="1:4">
      <c r="A9803">
        <v>9801</v>
      </c>
      <c r="B9803">
        <v>26.852054794520548</v>
      </c>
      <c r="C9803" s="91">
        <v>2.5754672642736027E-2</v>
      </c>
      <c r="D9803">
        <v>0.50079127522782441</v>
      </c>
    </row>
    <row r="9804" spans="1:4">
      <c r="A9804">
        <v>9802</v>
      </c>
      <c r="B9804">
        <v>26.854794520547944</v>
      </c>
      <c r="C9804" s="91">
        <v>2.5754116613005754E-2</v>
      </c>
      <c r="D9804">
        <v>0.50076341764366694</v>
      </c>
    </row>
    <row r="9805" spans="1:4">
      <c r="A9805">
        <v>9803</v>
      </c>
      <c r="B9805">
        <v>26.857534246575341</v>
      </c>
      <c r="C9805" s="91">
        <v>2.5753560583275482E-2</v>
      </c>
      <c r="D9805">
        <v>0.50073556313475731</v>
      </c>
    </row>
    <row r="9806" spans="1:4">
      <c r="A9806">
        <v>9804</v>
      </c>
      <c r="B9806">
        <v>26.860273972602741</v>
      </c>
      <c r="C9806" s="91">
        <v>2.5753004553545213E-2</v>
      </c>
      <c r="D9806">
        <v>0.50070771170075457</v>
      </c>
    </row>
    <row r="9807" spans="1:4">
      <c r="A9807">
        <v>9805</v>
      </c>
      <c r="B9807">
        <v>26.863013698630137</v>
      </c>
      <c r="C9807" s="91">
        <v>2.575244852381494E-2</v>
      </c>
      <c r="D9807">
        <v>0.50067986334131831</v>
      </c>
    </row>
    <row r="9808" spans="1:4">
      <c r="A9808">
        <v>9806</v>
      </c>
      <c r="B9808">
        <v>26.865753424657534</v>
      </c>
      <c r="C9808" s="91">
        <v>2.5751892494084667E-2</v>
      </c>
      <c r="D9808">
        <v>0.5006520180561076</v>
      </c>
    </row>
    <row r="9809" spans="1:4">
      <c r="A9809">
        <v>9807</v>
      </c>
      <c r="B9809">
        <v>26.86849315068493</v>
      </c>
      <c r="C9809" s="91">
        <v>2.5751336464354398E-2</v>
      </c>
      <c r="D9809">
        <v>0.50062417584478169</v>
      </c>
    </row>
    <row r="9810" spans="1:4">
      <c r="A9810">
        <v>9808</v>
      </c>
      <c r="B9810">
        <v>26.87123287671233</v>
      </c>
      <c r="C9810" s="91">
        <v>2.5750780434624126E-2</v>
      </c>
      <c r="D9810">
        <v>0.50059633670700021</v>
      </c>
    </row>
    <row r="9811" spans="1:4">
      <c r="A9811">
        <v>9809</v>
      </c>
      <c r="B9811">
        <v>26.873972602739727</v>
      </c>
      <c r="C9811" s="91">
        <v>2.5750224404893853E-2</v>
      </c>
      <c r="D9811">
        <v>0.50056850064242264</v>
      </c>
    </row>
    <row r="9812" spans="1:4">
      <c r="A9812">
        <v>9810</v>
      </c>
      <c r="B9812">
        <v>26.876712328767123</v>
      </c>
      <c r="C9812" s="91">
        <v>2.5749668375163584E-2</v>
      </c>
      <c r="D9812">
        <v>0.50054066765070826</v>
      </c>
    </row>
    <row r="9813" spans="1:4">
      <c r="A9813">
        <v>9811</v>
      </c>
      <c r="B9813">
        <v>26.87945205479452</v>
      </c>
      <c r="C9813" s="91">
        <v>2.5749112345433312E-2</v>
      </c>
      <c r="D9813">
        <v>0.50051283773151678</v>
      </c>
    </row>
    <row r="9814" spans="1:4">
      <c r="A9814">
        <v>9812</v>
      </c>
      <c r="B9814">
        <v>26.882191780821916</v>
      </c>
      <c r="C9814" s="91">
        <v>2.5748556315703039E-2</v>
      </c>
      <c r="D9814">
        <v>0.5004850108845077</v>
      </c>
    </row>
    <row r="9815" spans="1:4">
      <c r="A9815">
        <v>9813</v>
      </c>
      <c r="B9815">
        <v>26.884931506849316</v>
      </c>
      <c r="C9815" s="91">
        <v>2.574800028597277E-2</v>
      </c>
      <c r="D9815">
        <v>0.50045718710934062</v>
      </c>
    </row>
    <row r="9816" spans="1:4">
      <c r="A9816">
        <v>9814</v>
      </c>
      <c r="B9816">
        <v>26.887671232876713</v>
      </c>
      <c r="C9816" s="91">
        <v>2.5747444256242497E-2</v>
      </c>
      <c r="D9816">
        <v>0.50042936640567548</v>
      </c>
    </row>
    <row r="9817" spans="1:4">
      <c r="A9817">
        <v>9815</v>
      </c>
      <c r="B9817">
        <v>26.890410958904109</v>
      </c>
      <c r="C9817" s="91">
        <v>2.5746888226512225E-2</v>
      </c>
      <c r="D9817">
        <v>0.50040154877317167</v>
      </c>
    </row>
    <row r="9818" spans="1:4">
      <c r="A9818">
        <v>9816</v>
      </c>
      <c r="B9818">
        <v>26.893150684931506</v>
      </c>
      <c r="C9818" s="91">
        <v>2.5746332196781956E-2</v>
      </c>
      <c r="D9818">
        <v>0.50037373421148923</v>
      </c>
    </row>
    <row r="9819" spans="1:4">
      <c r="A9819">
        <v>9817</v>
      </c>
      <c r="B9819">
        <v>26.895890410958906</v>
      </c>
      <c r="C9819" s="91">
        <v>2.5745776167051683E-2</v>
      </c>
      <c r="D9819">
        <v>0.50034592272028788</v>
      </c>
    </row>
    <row r="9820" spans="1:4">
      <c r="A9820">
        <v>9818</v>
      </c>
      <c r="B9820">
        <v>26.898630136986302</v>
      </c>
      <c r="C9820" s="91">
        <v>2.574522013732141E-2</v>
      </c>
      <c r="D9820">
        <v>0.50031811429922757</v>
      </c>
    </row>
    <row r="9821" spans="1:4">
      <c r="A9821">
        <v>9819</v>
      </c>
      <c r="B9821">
        <v>26.901369863013699</v>
      </c>
      <c r="C9821" s="91">
        <v>2.5744664107591141E-2</v>
      </c>
      <c r="D9821">
        <v>0.500290308947968</v>
      </c>
    </row>
    <row r="9822" spans="1:4">
      <c r="A9822">
        <v>9820</v>
      </c>
      <c r="B9822">
        <v>26.904109589041095</v>
      </c>
      <c r="C9822" s="91">
        <v>2.5744108077860869E-2</v>
      </c>
      <c r="D9822">
        <v>0.50026250666616945</v>
      </c>
    </row>
    <row r="9823" spans="1:4">
      <c r="A9823">
        <v>9821</v>
      </c>
      <c r="B9823">
        <v>26.906849315068492</v>
      </c>
      <c r="C9823" s="91">
        <v>2.5743552048130596E-2</v>
      </c>
      <c r="D9823">
        <v>0.50023470745349174</v>
      </c>
    </row>
    <row r="9824" spans="1:4">
      <c r="A9824">
        <v>9822</v>
      </c>
      <c r="B9824">
        <v>26.909589041095892</v>
      </c>
      <c r="C9824" s="91">
        <v>2.5742996018400327E-2</v>
      </c>
      <c r="D9824">
        <v>0.50020691130959494</v>
      </c>
    </row>
    <row r="9825" spans="1:4">
      <c r="A9825">
        <v>9823</v>
      </c>
      <c r="B9825">
        <v>26.912328767123288</v>
      </c>
      <c r="C9825" s="91">
        <v>2.5742439988670054E-2</v>
      </c>
      <c r="D9825">
        <v>0.50017911823413919</v>
      </c>
    </row>
    <row r="9826" spans="1:4">
      <c r="A9826">
        <v>9824</v>
      </c>
      <c r="B9826">
        <v>26.915068493150685</v>
      </c>
      <c r="C9826" s="91">
        <v>2.5741883958939782E-2</v>
      </c>
      <c r="D9826">
        <v>0.50015132822678476</v>
      </c>
    </row>
    <row r="9827" spans="1:4">
      <c r="A9827">
        <v>9825</v>
      </c>
      <c r="B9827">
        <v>26.917808219178081</v>
      </c>
      <c r="C9827" s="91">
        <v>2.5741327929209513E-2</v>
      </c>
      <c r="D9827">
        <v>0.50012354128719161</v>
      </c>
    </row>
    <row r="9828" spans="1:4">
      <c r="A9828">
        <v>9826</v>
      </c>
      <c r="B9828">
        <v>26.920547945205481</v>
      </c>
      <c r="C9828" s="91">
        <v>2.574077189947924E-2</v>
      </c>
      <c r="D9828">
        <v>0.50009575741502021</v>
      </c>
    </row>
    <row r="9829" spans="1:4">
      <c r="A9829">
        <v>9827</v>
      </c>
      <c r="B9829">
        <v>26.923287671232877</v>
      </c>
      <c r="C9829" s="91">
        <v>2.5740215869748968E-2</v>
      </c>
      <c r="D9829">
        <v>0.50006797660993074</v>
      </c>
    </row>
    <row r="9830" spans="1:4">
      <c r="A9830">
        <v>9828</v>
      </c>
      <c r="B9830">
        <v>26.926027397260274</v>
      </c>
      <c r="C9830" s="91">
        <v>2.5739659840018699E-2</v>
      </c>
      <c r="D9830">
        <v>0.50004019887158357</v>
      </c>
    </row>
    <row r="9831" spans="1:4">
      <c r="A9831">
        <v>9829</v>
      </c>
      <c r="B9831">
        <v>26.92876712328767</v>
      </c>
      <c r="C9831" s="91">
        <v>2.5739103810288426E-2</v>
      </c>
      <c r="D9831">
        <v>0.50001242419963909</v>
      </c>
    </row>
    <row r="9832" spans="1:4">
      <c r="A9832">
        <v>9830</v>
      </c>
      <c r="B9832">
        <v>26.931506849315067</v>
      </c>
      <c r="C9832" s="91">
        <v>2.5738547780558153E-2</v>
      </c>
      <c r="D9832">
        <v>0.49998465259375785</v>
      </c>
    </row>
    <row r="9833" spans="1:4">
      <c r="A9833">
        <v>9831</v>
      </c>
      <c r="B9833">
        <v>26.934246575342467</v>
      </c>
      <c r="C9833" s="91">
        <v>2.5737991750827884E-2</v>
      </c>
      <c r="D9833">
        <v>0.49995688405360006</v>
      </c>
    </row>
    <row r="9834" spans="1:4">
      <c r="A9834">
        <v>9832</v>
      </c>
      <c r="B9834">
        <v>26.936986301369863</v>
      </c>
      <c r="C9834" s="91">
        <v>2.5737435721097612E-2</v>
      </c>
      <c r="D9834">
        <v>0.49992911857882649</v>
      </c>
    </row>
    <row r="9835" spans="1:4">
      <c r="A9835">
        <v>9833</v>
      </c>
      <c r="B9835">
        <v>26.93972602739726</v>
      </c>
      <c r="C9835" s="91">
        <v>2.5736879691367339E-2</v>
      </c>
      <c r="D9835">
        <v>0.4999013561690977</v>
      </c>
    </row>
    <row r="9836" spans="1:4">
      <c r="A9836">
        <v>9834</v>
      </c>
      <c r="B9836">
        <v>26.942465753424656</v>
      </c>
      <c r="C9836" s="91">
        <v>2.573632366163707E-2</v>
      </c>
      <c r="D9836">
        <v>0.49987359682407417</v>
      </c>
    </row>
    <row r="9837" spans="1:4">
      <c r="A9837">
        <v>9835</v>
      </c>
      <c r="B9837">
        <v>26.945205479452056</v>
      </c>
      <c r="C9837" s="91">
        <v>2.5735767631906797E-2</v>
      </c>
      <c r="D9837">
        <v>0.49984584054341669</v>
      </c>
    </row>
    <row r="9838" spans="1:4">
      <c r="A9838">
        <v>9836</v>
      </c>
      <c r="B9838">
        <v>26.947945205479453</v>
      </c>
      <c r="C9838" s="91">
        <v>2.5735211602176525E-2</v>
      </c>
      <c r="D9838">
        <v>0.49981808732678606</v>
      </c>
    </row>
    <row r="9839" spans="1:4">
      <c r="A9839">
        <v>9837</v>
      </c>
      <c r="B9839">
        <v>26.950684931506849</v>
      </c>
      <c r="C9839" s="91">
        <v>2.5734655572446256E-2</v>
      </c>
      <c r="D9839">
        <v>0.4997903371738428</v>
      </c>
    </row>
    <row r="9840" spans="1:4">
      <c r="A9840">
        <v>9838</v>
      </c>
      <c r="B9840">
        <v>26.953424657534246</v>
      </c>
      <c r="C9840" s="91">
        <v>2.5734099542715983E-2</v>
      </c>
      <c r="D9840">
        <v>0.49976259008424789</v>
      </c>
    </row>
    <row r="9841" spans="1:4">
      <c r="A9841">
        <v>9839</v>
      </c>
      <c r="B9841">
        <v>26.956164383561642</v>
      </c>
      <c r="C9841" s="91">
        <v>2.5733543512985711E-2</v>
      </c>
      <c r="D9841">
        <v>0.49973484605766222</v>
      </c>
    </row>
    <row r="9842" spans="1:4">
      <c r="A9842">
        <v>9840</v>
      </c>
      <c r="B9842">
        <v>26.958904109589042</v>
      </c>
      <c r="C9842" s="91">
        <v>2.5732987483255441E-2</v>
      </c>
      <c r="D9842">
        <v>0.4997071050937465</v>
      </c>
    </row>
    <row r="9843" spans="1:4">
      <c r="A9843">
        <v>9841</v>
      </c>
      <c r="B9843">
        <v>26.961643835616439</v>
      </c>
      <c r="C9843" s="91">
        <v>2.5732431453525169E-2</v>
      </c>
      <c r="D9843">
        <v>0.49967936719216194</v>
      </c>
    </row>
    <row r="9844" spans="1:4">
      <c r="A9844">
        <v>9842</v>
      </c>
      <c r="B9844">
        <v>26.964383561643835</v>
      </c>
      <c r="C9844" s="91">
        <v>2.5731875423794896E-2</v>
      </c>
      <c r="D9844">
        <v>0.49965163235256943</v>
      </c>
    </row>
    <row r="9845" spans="1:4">
      <c r="A9845">
        <v>9843</v>
      </c>
      <c r="B9845">
        <v>26.967123287671232</v>
      </c>
      <c r="C9845" s="91">
        <v>2.5731319394064627E-2</v>
      </c>
      <c r="D9845">
        <v>0.49962390057462985</v>
      </c>
    </row>
    <row r="9846" spans="1:4">
      <c r="A9846">
        <v>9844</v>
      </c>
      <c r="B9846">
        <v>26.969863013698632</v>
      </c>
      <c r="C9846" s="91">
        <v>2.5730763364334355E-2</v>
      </c>
      <c r="D9846">
        <v>0.49959617185800459</v>
      </c>
    </row>
    <row r="9847" spans="1:4">
      <c r="A9847">
        <v>9845</v>
      </c>
      <c r="B9847">
        <v>26.972602739726028</v>
      </c>
      <c r="C9847" s="91">
        <v>2.5730207334604082E-2</v>
      </c>
      <c r="D9847">
        <v>0.49956844620235463</v>
      </c>
    </row>
    <row r="9848" spans="1:4">
      <c r="A9848">
        <v>9846</v>
      </c>
      <c r="B9848">
        <v>26.975342465753425</v>
      </c>
      <c r="C9848" s="91">
        <v>2.5729651304873813E-2</v>
      </c>
      <c r="D9848">
        <v>0.49954072360734109</v>
      </c>
    </row>
    <row r="9849" spans="1:4">
      <c r="A9849">
        <v>9847</v>
      </c>
      <c r="B9849">
        <v>26.978082191780821</v>
      </c>
      <c r="C9849" s="91">
        <v>2.572909527514354E-2</v>
      </c>
      <c r="D9849">
        <v>0.49951300407262539</v>
      </c>
    </row>
    <row r="9850" spans="1:4">
      <c r="A9850">
        <v>9848</v>
      </c>
      <c r="B9850">
        <v>26.980821917808218</v>
      </c>
      <c r="C9850" s="91">
        <v>2.5728539245413268E-2</v>
      </c>
      <c r="D9850">
        <v>0.4994852875978687</v>
      </c>
    </row>
    <row r="9851" spans="1:4">
      <c r="A9851">
        <v>9849</v>
      </c>
      <c r="B9851">
        <v>26.983561643835618</v>
      </c>
      <c r="C9851" s="91">
        <v>2.5727983215682999E-2</v>
      </c>
      <c r="D9851">
        <v>0.49945757418273223</v>
      </c>
    </row>
    <row r="9852" spans="1:4">
      <c r="A9852">
        <v>9850</v>
      </c>
      <c r="B9852">
        <v>26.986301369863014</v>
      </c>
      <c r="C9852" s="91">
        <v>2.5727427185952726E-2</v>
      </c>
      <c r="D9852">
        <v>0.4994298638268776</v>
      </c>
    </row>
    <row r="9853" spans="1:4">
      <c r="A9853">
        <v>9851</v>
      </c>
      <c r="B9853">
        <v>26.989041095890411</v>
      </c>
      <c r="C9853" s="91">
        <v>2.5726871156222453E-2</v>
      </c>
      <c r="D9853">
        <v>0.49940215652996606</v>
      </c>
    </row>
    <row r="9854" spans="1:4">
      <c r="A9854">
        <v>9852</v>
      </c>
      <c r="B9854">
        <v>26.991780821917807</v>
      </c>
      <c r="C9854" s="91">
        <v>2.5726315126492184E-2</v>
      </c>
      <c r="D9854">
        <v>0.49937445229165917</v>
      </c>
    </row>
    <row r="9855" spans="1:4">
      <c r="A9855">
        <v>9853</v>
      </c>
      <c r="B9855">
        <v>26.994520547945207</v>
      </c>
      <c r="C9855" s="91">
        <v>2.5725759096761912E-2</v>
      </c>
      <c r="D9855">
        <v>0.4993467511116183</v>
      </c>
    </row>
    <row r="9856" spans="1:4">
      <c r="A9856">
        <v>9854</v>
      </c>
      <c r="B9856">
        <v>26.997260273972604</v>
      </c>
      <c r="C9856" s="91">
        <v>2.5725203067031639E-2</v>
      </c>
      <c r="D9856">
        <v>0.49931905298950519</v>
      </c>
    </row>
    <row r="9857" spans="1:4">
      <c r="A9857">
        <v>9855</v>
      </c>
      <c r="B9857">
        <v>27</v>
      </c>
      <c r="C9857" s="91">
        <v>2.572464703730137E-2</v>
      </c>
      <c r="D9857">
        <v>0.49929135792498136</v>
      </c>
    </row>
    <row r="9858" spans="1:4">
      <c r="A9858">
        <v>9856</v>
      </c>
      <c r="B9858">
        <v>27.002739726027396</v>
      </c>
      <c r="C9858" s="91">
        <v>2.5724091007571098E-2</v>
      </c>
      <c r="D9858">
        <v>0.49926366591770849</v>
      </c>
    </row>
    <row r="9859" spans="1:4">
      <c r="A9859">
        <v>9857</v>
      </c>
      <c r="B9859">
        <v>27.005479452054793</v>
      </c>
      <c r="C9859" s="91">
        <v>2.5723534977840825E-2</v>
      </c>
      <c r="D9859">
        <v>0.49923597696734823</v>
      </c>
    </row>
    <row r="9860" spans="1:4">
      <c r="A9860">
        <v>9858</v>
      </c>
      <c r="B9860">
        <v>27.008219178082193</v>
      </c>
      <c r="C9860" s="91">
        <v>2.5722978948110556E-2</v>
      </c>
      <c r="D9860">
        <v>0.49920829107356229</v>
      </c>
    </row>
    <row r="9861" spans="1:4">
      <c r="A9861">
        <v>9859</v>
      </c>
      <c r="B9861">
        <v>27.010958904109589</v>
      </c>
      <c r="C9861" s="91">
        <v>2.5722422918380283E-2</v>
      </c>
      <c r="D9861">
        <v>0.49918060823601268</v>
      </c>
    </row>
    <row r="9862" spans="1:4">
      <c r="A9862">
        <v>9860</v>
      </c>
      <c r="B9862">
        <v>27.013698630136986</v>
      </c>
      <c r="C9862" s="91">
        <v>2.5721866888650011E-2</v>
      </c>
      <c r="D9862">
        <v>0.4991529284543611</v>
      </c>
    </row>
    <row r="9863" spans="1:4">
      <c r="A9863">
        <v>9861</v>
      </c>
      <c r="B9863">
        <v>27.016438356164382</v>
      </c>
      <c r="C9863" s="91">
        <v>2.5721310858919742E-2</v>
      </c>
      <c r="D9863">
        <v>0.49912525172826927</v>
      </c>
    </row>
    <row r="9864" spans="1:4">
      <c r="A9864">
        <v>9862</v>
      </c>
      <c r="B9864">
        <v>27.019178082191782</v>
      </c>
      <c r="C9864" s="91">
        <v>2.5720754829189469E-2</v>
      </c>
      <c r="D9864">
        <v>0.4990975780573994</v>
      </c>
    </row>
    <row r="9865" spans="1:4">
      <c r="A9865">
        <v>9863</v>
      </c>
      <c r="B9865">
        <v>27.021917808219179</v>
      </c>
      <c r="C9865" s="91">
        <v>2.5720198799459196E-2</v>
      </c>
      <c r="D9865">
        <v>0.49906990744141339</v>
      </c>
    </row>
    <row r="9866" spans="1:4">
      <c r="A9866">
        <v>9864</v>
      </c>
      <c r="B9866">
        <v>27.024657534246575</v>
      </c>
      <c r="C9866" s="91">
        <v>2.5719642769728927E-2</v>
      </c>
      <c r="D9866">
        <v>0.49904223987997315</v>
      </c>
    </row>
    <row r="9867" spans="1:4">
      <c r="A9867">
        <v>9865</v>
      </c>
      <c r="B9867">
        <v>27.027397260273972</v>
      </c>
      <c r="C9867" s="91">
        <v>2.5719086739998655E-2</v>
      </c>
      <c r="D9867">
        <v>0.49901457537274091</v>
      </c>
    </row>
    <row r="9868" spans="1:4">
      <c r="A9868">
        <v>9866</v>
      </c>
      <c r="B9868">
        <v>27.030136986301368</v>
      </c>
      <c r="C9868" s="91">
        <v>2.5718530710268382E-2</v>
      </c>
      <c r="D9868">
        <v>0.49898691391937866</v>
      </c>
    </row>
    <row r="9869" spans="1:4">
      <c r="A9869">
        <v>9867</v>
      </c>
      <c r="B9869">
        <v>27.032876712328768</v>
      </c>
      <c r="C9869" s="91">
        <v>2.5717974680538113E-2</v>
      </c>
      <c r="D9869">
        <v>0.49895925551954867</v>
      </c>
    </row>
    <row r="9870" spans="1:4">
      <c r="A9870">
        <v>9868</v>
      </c>
      <c r="B9870">
        <v>27.035616438356165</v>
      </c>
      <c r="C9870" s="91">
        <v>2.571741865080784E-2</v>
      </c>
      <c r="D9870">
        <v>0.4989316001729131</v>
      </c>
    </row>
    <row r="9871" spans="1:4">
      <c r="A9871">
        <v>9869</v>
      </c>
      <c r="B9871">
        <v>27.038356164383561</v>
      </c>
      <c r="C9871" s="91">
        <v>2.5716862621077568E-2</v>
      </c>
      <c r="D9871">
        <v>0.49890394787913428</v>
      </c>
    </row>
    <row r="9872" spans="1:4">
      <c r="A9872">
        <v>9870</v>
      </c>
      <c r="B9872">
        <v>27.041095890410958</v>
      </c>
      <c r="C9872" s="91">
        <v>2.5716306591347299E-2</v>
      </c>
      <c r="D9872">
        <v>0.49887629863787442</v>
      </c>
    </row>
    <row r="9873" spans="1:4">
      <c r="A9873">
        <v>9871</v>
      </c>
      <c r="B9873">
        <v>27.043835616438358</v>
      </c>
      <c r="C9873" s="91">
        <v>2.5715750561617026E-2</v>
      </c>
      <c r="D9873">
        <v>0.49884865244879584</v>
      </c>
    </row>
    <row r="9874" spans="1:4">
      <c r="A9874">
        <v>9872</v>
      </c>
      <c r="B9874">
        <v>27.046575342465754</v>
      </c>
      <c r="C9874" s="91">
        <v>2.5715194531886754E-2</v>
      </c>
      <c r="D9874">
        <v>0.49882100931156115</v>
      </c>
    </row>
    <row r="9875" spans="1:4">
      <c r="A9875">
        <v>9873</v>
      </c>
      <c r="B9875">
        <v>27.049315068493151</v>
      </c>
      <c r="C9875" s="91">
        <v>2.5714638502156485E-2</v>
      </c>
      <c r="D9875">
        <v>0.49879336922583256</v>
      </c>
    </row>
    <row r="9876" spans="1:4">
      <c r="A9876">
        <v>9874</v>
      </c>
      <c r="B9876">
        <v>27.052054794520547</v>
      </c>
      <c r="C9876" s="91">
        <v>2.5714082472426212E-2</v>
      </c>
      <c r="D9876">
        <v>0.49876573219127274</v>
      </c>
    </row>
    <row r="9877" spans="1:4">
      <c r="A9877">
        <v>9875</v>
      </c>
      <c r="B9877">
        <v>27.054794520547944</v>
      </c>
      <c r="C9877" s="91">
        <v>2.5713526442695939E-2</v>
      </c>
      <c r="D9877">
        <v>0.49873809820754417</v>
      </c>
    </row>
    <row r="9878" spans="1:4">
      <c r="A9878">
        <v>9876</v>
      </c>
      <c r="B9878">
        <v>27.057534246575344</v>
      </c>
      <c r="C9878" s="91">
        <v>2.571297041296567E-2</v>
      </c>
      <c r="D9878">
        <v>0.49871046727430929</v>
      </c>
    </row>
    <row r="9879" spans="1:4">
      <c r="A9879">
        <v>9877</v>
      </c>
      <c r="B9879">
        <v>27.06027397260274</v>
      </c>
      <c r="C9879" s="91">
        <v>2.5712414383235398E-2</v>
      </c>
      <c r="D9879">
        <v>0.49868283939123104</v>
      </c>
    </row>
    <row r="9880" spans="1:4">
      <c r="A9880">
        <v>9878</v>
      </c>
      <c r="B9880">
        <v>27.063013698630137</v>
      </c>
      <c r="C9880" s="91">
        <v>2.5711858353505125E-2</v>
      </c>
      <c r="D9880">
        <v>0.4986552145579719</v>
      </c>
    </row>
    <row r="9881" spans="1:4">
      <c r="A9881">
        <v>9879</v>
      </c>
      <c r="B9881">
        <v>27.065753424657533</v>
      </c>
      <c r="C9881" s="91">
        <v>2.5711302323774856E-2</v>
      </c>
      <c r="D9881">
        <v>0.49862759277419455</v>
      </c>
    </row>
    <row r="9882" spans="1:4">
      <c r="A9882">
        <v>9880</v>
      </c>
      <c r="B9882">
        <v>27.068493150684933</v>
      </c>
      <c r="C9882" s="91">
        <v>2.5710746294044583E-2</v>
      </c>
      <c r="D9882">
        <v>0.49859997403956186</v>
      </c>
    </row>
    <row r="9883" spans="1:4">
      <c r="A9883">
        <v>9881</v>
      </c>
      <c r="B9883">
        <v>27.07123287671233</v>
      </c>
      <c r="C9883" s="91">
        <v>2.5710190264314311E-2</v>
      </c>
      <c r="D9883">
        <v>0.49857235835373664</v>
      </c>
    </row>
    <row r="9884" spans="1:4">
      <c r="A9884">
        <v>9882</v>
      </c>
      <c r="B9884">
        <v>27.073972602739726</v>
      </c>
      <c r="C9884" s="91">
        <v>2.5709634234584042E-2</v>
      </c>
      <c r="D9884">
        <v>0.4985447457163818</v>
      </c>
    </row>
    <row r="9885" spans="1:4">
      <c r="A9885">
        <v>9883</v>
      </c>
      <c r="B9885">
        <v>27.076712328767123</v>
      </c>
      <c r="C9885" s="91">
        <v>2.5709078204853769E-2</v>
      </c>
      <c r="D9885">
        <v>0.4985171361271602</v>
      </c>
    </row>
    <row r="9886" spans="1:4">
      <c r="A9886">
        <v>9884</v>
      </c>
      <c r="B9886">
        <v>27.079452054794519</v>
      </c>
      <c r="C9886" s="91">
        <v>2.5708522175123497E-2</v>
      </c>
      <c r="D9886">
        <v>0.49848952958573473</v>
      </c>
    </row>
    <row r="9887" spans="1:4">
      <c r="A9887">
        <v>9885</v>
      </c>
      <c r="B9887">
        <v>27.082191780821919</v>
      </c>
      <c r="C9887" s="91">
        <v>2.5707966145393227E-2</v>
      </c>
      <c r="D9887">
        <v>0.49846192609176843</v>
      </c>
    </row>
    <row r="9888" spans="1:4">
      <c r="A9888">
        <v>9886</v>
      </c>
      <c r="B9888">
        <v>27.084931506849315</v>
      </c>
      <c r="C9888" s="91">
        <v>2.5707410115662955E-2</v>
      </c>
      <c r="D9888">
        <v>0.49843432564492446</v>
      </c>
    </row>
    <row r="9889" spans="1:4">
      <c r="A9889">
        <v>9887</v>
      </c>
      <c r="B9889">
        <v>27.087671232876712</v>
      </c>
      <c r="C9889" s="91">
        <v>2.5706854085932682E-2</v>
      </c>
      <c r="D9889">
        <v>0.49840672824486593</v>
      </c>
    </row>
    <row r="9890" spans="1:4">
      <c r="A9890">
        <v>9888</v>
      </c>
      <c r="B9890">
        <v>27.090410958904108</v>
      </c>
      <c r="C9890" s="91">
        <v>2.5706298056202413E-2</v>
      </c>
      <c r="D9890">
        <v>0.49837913389125577</v>
      </c>
    </row>
    <row r="9891" spans="1:4">
      <c r="A9891">
        <v>9889</v>
      </c>
      <c r="B9891">
        <v>27.093150684931508</v>
      </c>
      <c r="C9891" s="91">
        <v>2.5705742026472141E-2</v>
      </c>
      <c r="D9891">
        <v>0.4983515425837573</v>
      </c>
    </row>
    <row r="9892" spans="1:4">
      <c r="A9892">
        <v>9890</v>
      </c>
      <c r="B9892">
        <v>27.095890410958905</v>
      </c>
      <c r="C9892" s="91">
        <v>2.5705185996741868E-2</v>
      </c>
      <c r="D9892">
        <v>0.49832395432203391</v>
      </c>
    </row>
    <row r="9893" spans="1:4">
      <c r="A9893">
        <v>9891</v>
      </c>
      <c r="B9893">
        <v>27.098630136986301</v>
      </c>
      <c r="C9893" s="91">
        <v>2.5704629967011599E-2</v>
      </c>
      <c r="D9893">
        <v>0.49829636910574854</v>
      </c>
    </row>
    <row r="9894" spans="1:4">
      <c r="A9894">
        <v>9892</v>
      </c>
      <c r="B9894">
        <v>27.101369863013698</v>
      </c>
      <c r="C9894" s="91">
        <v>2.5704073937281326E-2</v>
      </c>
      <c r="D9894">
        <v>0.49826878693456489</v>
      </c>
    </row>
    <row r="9895" spans="1:4">
      <c r="A9895">
        <v>9893</v>
      </c>
      <c r="B9895">
        <v>27.104109589041094</v>
      </c>
      <c r="C9895" s="91">
        <v>2.5703517907551054E-2</v>
      </c>
      <c r="D9895">
        <v>0.49824120780814612</v>
      </c>
    </row>
    <row r="9896" spans="1:4">
      <c r="A9896">
        <v>9894</v>
      </c>
      <c r="B9896">
        <v>27.106849315068494</v>
      </c>
      <c r="C9896" s="91">
        <v>2.5702961877820785E-2</v>
      </c>
      <c r="D9896">
        <v>0.49821363172615568</v>
      </c>
    </row>
    <row r="9897" spans="1:4">
      <c r="A9897">
        <v>9895</v>
      </c>
      <c r="B9897">
        <v>27.109589041095891</v>
      </c>
      <c r="C9897" s="91">
        <v>2.5702405848090512E-2</v>
      </c>
      <c r="D9897">
        <v>0.49818605868825705</v>
      </c>
    </row>
    <row r="9898" spans="1:4">
      <c r="A9898">
        <v>9896</v>
      </c>
      <c r="B9898">
        <v>27.112328767123287</v>
      </c>
      <c r="C9898" s="91">
        <v>2.570184981836024E-2</v>
      </c>
      <c r="D9898">
        <v>0.49815848869411378</v>
      </c>
    </row>
    <row r="9899" spans="1:4">
      <c r="A9899">
        <v>9897</v>
      </c>
      <c r="B9899">
        <v>27.115068493150684</v>
      </c>
      <c r="C9899" s="91">
        <v>2.570129378862997E-2</v>
      </c>
      <c r="D9899">
        <v>0.49813092174338941</v>
      </c>
    </row>
    <row r="9900" spans="1:4">
      <c r="A9900">
        <v>9898</v>
      </c>
      <c r="B9900">
        <v>27.117808219178084</v>
      </c>
      <c r="C9900" s="91">
        <v>2.5700737758899698E-2</v>
      </c>
      <c r="D9900">
        <v>0.49810335783574755</v>
      </c>
    </row>
    <row r="9901" spans="1:4">
      <c r="A9901">
        <v>9899</v>
      </c>
      <c r="B9901">
        <v>27.12054794520548</v>
      </c>
      <c r="C9901" s="91">
        <v>2.5700181729169425E-2</v>
      </c>
      <c r="D9901">
        <v>0.49807579697085191</v>
      </c>
    </row>
    <row r="9902" spans="1:4">
      <c r="A9902">
        <v>9900</v>
      </c>
      <c r="B9902">
        <v>27.123287671232877</v>
      </c>
      <c r="C9902" s="91">
        <v>2.5699625699439156E-2</v>
      </c>
      <c r="D9902">
        <v>0.4980482391483661</v>
      </c>
    </row>
    <row r="9903" spans="1:4">
      <c r="A9903">
        <v>9901</v>
      </c>
      <c r="B9903">
        <v>27.126027397260273</v>
      </c>
      <c r="C9903" s="91">
        <v>2.5699069669708884E-2</v>
      </c>
      <c r="D9903">
        <v>0.49802068436795394</v>
      </c>
    </row>
    <row r="9904" spans="1:4">
      <c r="A9904">
        <v>9902</v>
      </c>
      <c r="B9904">
        <v>27.12876712328767</v>
      </c>
      <c r="C9904" s="91">
        <v>2.5698513639978611E-2</v>
      </c>
      <c r="D9904">
        <v>0.49799313262927919</v>
      </c>
    </row>
    <row r="9905" spans="1:4">
      <c r="A9905">
        <v>9903</v>
      </c>
      <c r="B9905">
        <v>27.13150684931507</v>
      </c>
      <c r="C9905" s="91">
        <v>2.5697957610248342E-2</v>
      </c>
      <c r="D9905">
        <v>0.49796558393200563</v>
      </c>
    </row>
    <row r="9906" spans="1:4">
      <c r="A9906">
        <v>9904</v>
      </c>
      <c r="B9906">
        <v>27.134246575342466</v>
      </c>
      <c r="C9906" s="91">
        <v>2.5697401580518069E-2</v>
      </c>
      <c r="D9906">
        <v>0.49793803827579736</v>
      </c>
    </row>
    <row r="9907" spans="1:4">
      <c r="A9907">
        <v>9905</v>
      </c>
      <c r="B9907">
        <v>27.136986301369863</v>
      </c>
      <c r="C9907" s="91">
        <v>2.56968455507878E-2</v>
      </c>
      <c r="D9907">
        <v>0.49791049566031803</v>
      </c>
    </row>
    <row r="9908" spans="1:4">
      <c r="A9908">
        <v>9906</v>
      </c>
      <c r="B9908">
        <v>27.139726027397259</v>
      </c>
      <c r="C9908" s="91">
        <v>2.5696289521057528E-2</v>
      </c>
      <c r="D9908">
        <v>0.49788295608523186</v>
      </c>
    </row>
    <row r="9909" spans="1:4">
      <c r="A9909">
        <v>9907</v>
      </c>
      <c r="B9909">
        <v>27.142465753424659</v>
      </c>
      <c r="C9909" s="91">
        <v>2.5695733491327255E-2</v>
      </c>
      <c r="D9909">
        <v>0.49785541955020274</v>
      </c>
    </row>
    <row r="9910" spans="1:4">
      <c r="A9910">
        <v>9908</v>
      </c>
      <c r="B9910">
        <v>27.145205479452056</v>
      </c>
      <c r="C9910" s="91">
        <v>2.5695177461596982E-2</v>
      </c>
      <c r="D9910">
        <v>0.49782788605489486</v>
      </c>
    </row>
    <row r="9911" spans="1:4">
      <c r="A9911">
        <v>9909</v>
      </c>
      <c r="B9911">
        <v>27.147945205479452</v>
      </c>
      <c r="C9911" s="91">
        <v>2.5694621431866713E-2</v>
      </c>
      <c r="D9911">
        <v>0.49780035559897223</v>
      </c>
    </row>
    <row r="9912" spans="1:4">
      <c r="A9912">
        <v>9910</v>
      </c>
      <c r="B9912">
        <v>27.150684931506849</v>
      </c>
      <c r="C9912" s="91">
        <v>2.5694065402136441E-2</v>
      </c>
      <c r="D9912">
        <v>0.49777282818209906</v>
      </c>
    </row>
    <row r="9913" spans="1:4">
      <c r="A9913">
        <v>9911</v>
      </c>
      <c r="B9913">
        <v>27.153424657534245</v>
      </c>
      <c r="C9913" s="91">
        <v>2.5693509372406172E-2</v>
      </c>
      <c r="D9913">
        <v>0.49774530380393955</v>
      </c>
    </row>
    <row r="9914" spans="1:4">
      <c r="A9914">
        <v>9912</v>
      </c>
      <c r="B9914">
        <v>27.156164383561645</v>
      </c>
      <c r="C9914" s="91">
        <v>2.5692953342675899E-2</v>
      </c>
      <c r="D9914">
        <v>0.49771778246415799</v>
      </c>
    </row>
    <row r="9915" spans="1:4">
      <c r="A9915">
        <v>9913</v>
      </c>
      <c r="B9915">
        <v>27.158904109589042</v>
      </c>
      <c r="C9915" s="91">
        <v>2.5692397312945627E-2</v>
      </c>
      <c r="D9915">
        <v>0.49769026416241868</v>
      </c>
    </row>
    <row r="9916" spans="1:4">
      <c r="A9916">
        <v>9914</v>
      </c>
      <c r="B9916">
        <v>27.161643835616438</v>
      </c>
      <c r="C9916" s="91">
        <v>2.5691841283215357E-2</v>
      </c>
      <c r="D9916">
        <v>0.49766274889838591</v>
      </c>
    </row>
    <row r="9917" spans="1:4">
      <c r="A9917">
        <v>9915</v>
      </c>
      <c r="B9917">
        <v>27.164383561643834</v>
      </c>
      <c r="C9917" s="91">
        <v>2.5691285253485085E-2</v>
      </c>
      <c r="D9917">
        <v>0.49763523667172416</v>
      </c>
    </row>
    <row r="9918" spans="1:4">
      <c r="A9918">
        <v>9916</v>
      </c>
      <c r="B9918">
        <v>27.167123287671235</v>
      </c>
      <c r="C9918" s="91">
        <v>2.5690729223754812E-2</v>
      </c>
      <c r="D9918">
        <v>0.49760772748209781</v>
      </c>
    </row>
    <row r="9919" spans="1:4">
      <c r="A9919">
        <v>9917</v>
      </c>
      <c r="B9919">
        <v>27.169863013698631</v>
      </c>
      <c r="C9919" s="91">
        <v>2.5690173194024543E-2</v>
      </c>
      <c r="D9919">
        <v>0.4975802213291714</v>
      </c>
    </row>
    <row r="9920" spans="1:4">
      <c r="A9920">
        <v>9918</v>
      </c>
      <c r="B9920">
        <v>27.172602739726027</v>
      </c>
      <c r="C9920" s="91">
        <v>2.5689617164294271E-2</v>
      </c>
      <c r="D9920">
        <v>0.49755271821260949</v>
      </c>
    </row>
    <row r="9921" spans="1:4">
      <c r="A9921">
        <v>9919</v>
      </c>
      <c r="B9921">
        <v>27.175342465753424</v>
      </c>
      <c r="C9921" s="91">
        <v>2.5689061134563998E-2</v>
      </c>
      <c r="D9921">
        <v>0.49752521813207662</v>
      </c>
    </row>
    <row r="9922" spans="1:4">
      <c r="A9922">
        <v>9920</v>
      </c>
      <c r="B9922">
        <v>27.17808219178082</v>
      </c>
      <c r="C9922" s="91">
        <v>2.5688505104833729E-2</v>
      </c>
      <c r="D9922">
        <v>0.49749772108723739</v>
      </c>
    </row>
    <row r="9923" spans="1:4">
      <c r="A9923">
        <v>9921</v>
      </c>
      <c r="B9923">
        <v>27.18082191780822</v>
      </c>
      <c r="C9923" s="91">
        <v>2.5687949075103456E-2</v>
      </c>
      <c r="D9923">
        <v>0.49747022707775651</v>
      </c>
    </row>
    <row r="9924" spans="1:4">
      <c r="A9924">
        <v>9922</v>
      </c>
      <c r="B9924">
        <v>27.183561643835617</v>
      </c>
      <c r="C9924" s="91">
        <v>2.5687393045373184E-2</v>
      </c>
      <c r="D9924">
        <v>0.49744273610329875</v>
      </c>
    </row>
    <row r="9925" spans="1:4">
      <c r="A9925">
        <v>9923</v>
      </c>
      <c r="B9925">
        <v>27.186301369863013</v>
      </c>
      <c r="C9925" s="91">
        <v>2.5686837015642915E-2</v>
      </c>
      <c r="D9925">
        <v>0.49741524816352878</v>
      </c>
    </row>
    <row r="9926" spans="1:4">
      <c r="A9926">
        <v>9924</v>
      </c>
      <c r="B9926">
        <v>27.18904109589041</v>
      </c>
      <c r="C9926" s="91">
        <v>2.5686280985912642E-2</v>
      </c>
      <c r="D9926">
        <v>0.49738776325811146</v>
      </c>
    </row>
    <row r="9927" spans="1:4">
      <c r="A9927">
        <v>9925</v>
      </c>
      <c r="B9927">
        <v>27.19178082191781</v>
      </c>
      <c r="C9927" s="91">
        <v>2.5685724956182369E-2</v>
      </c>
      <c r="D9927">
        <v>0.49736028138671168</v>
      </c>
    </row>
    <row r="9928" spans="1:4">
      <c r="A9928">
        <v>9926</v>
      </c>
      <c r="B9928">
        <v>27.194520547945206</v>
      </c>
      <c r="C9928" s="91">
        <v>2.56851689264521E-2</v>
      </c>
      <c r="D9928">
        <v>0.49733280254899437</v>
      </c>
    </row>
    <row r="9929" spans="1:4">
      <c r="A9929">
        <v>9927</v>
      </c>
      <c r="B9929">
        <v>27.197260273972603</v>
      </c>
      <c r="C9929" s="91">
        <v>2.5684612896721828E-2</v>
      </c>
      <c r="D9929">
        <v>0.49730532674462435</v>
      </c>
    </row>
    <row r="9930" spans="1:4">
      <c r="A9930">
        <v>9928</v>
      </c>
      <c r="B9930">
        <v>27.2</v>
      </c>
      <c r="C9930" s="91">
        <v>2.5684056866991555E-2</v>
      </c>
      <c r="D9930">
        <v>0.49727785397326685</v>
      </c>
    </row>
    <row r="9931" spans="1:4">
      <c r="A9931">
        <v>9929</v>
      </c>
      <c r="B9931">
        <v>27.202739726027396</v>
      </c>
      <c r="C9931" s="91">
        <v>2.5683500837261286E-2</v>
      </c>
      <c r="D9931">
        <v>0.49725038423458667</v>
      </c>
    </row>
    <row r="9932" spans="1:4">
      <c r="A9932">
        <v>9930</v>
      </c>
      <c r="B9932">
        <v>27.205479452054796</v>
      </c>
      <c r="C9932" s="91">
        <v>2.5682944807531013E-2</v>
      </c>
      <c r="D9932">
        <v>0.49722291752824899</v>
      </c>
    </row>
    <row r="9933" spans="1:4">
      <c r="A9933">
        <v>9931</v>
      </c>
      <c r="B9933">
        <v>27.208219178082192</v>
      </c>
      <c r="C9933" s="91">
        <v>2.5682388777800741E-2</v>
      </c>
      <c r="D9933">
        <v>0.49719545385391906</v>
      </c>
    </row>
    <row r="9934" spans="1:4">
      <c r="A9934">
        <v>9932</v>
      </c>
      <c r="B9934">
        <v>27.210958904109589</v>
      </c>
      <c r="C9934" s="91">
        <v>2.5681832748070472E-2</v>
      </c>
      <c r="D9934">
        <v>0.49716799321126193</v>
      </c>
    </row>
    <row r="9935" spans="1:4">
      <c r="A9935">
        <v>9933</v>
      </c>
      <c r="B9935">
        <v>27.213698630136985</v>
      </c>
      <c r="C9935" s="91">
        <v>2.5681276718340199E-2</v>
      </c>
      <c r="D9935">
        <v>0.49714053559994292</v>
      </c>
    </row>
    <row r="9936" spans="1:4">
      <c r="A9936">
        <v>9934</v>
      </c>
      <c r="B9936">
        <v>27.216438356164385</v>
      </c>
      <c r="C9936" s="91">
        <v>2.5680720688609927E-2</v>
      </c>
      <c r="D9936">
        <v>0.49711308101962715</v>
      </c>
    </row>
    <row r="9937" spans="1:4">
      <c r="A9937">
        <v>9935</v>
      </c>
      <c r="B9937">
        <v>27.219178082191782</v>
      </c>
      <c r="C9937" s="91">
        <v>2.5680164658879658E-2</v>
      </c>
      <c r="D9937">
        <v>0.49708562946998014</v>
      </c>
    </row>
    <row r="9938" spans="1:4">
      <c r="A9938">
        <v>9936</v>
      </c>
      <c r="B9938">
        <v>27.221917808219178</v>
      </c>
      <c r="C9938" s="91">
        <v>2.5679608629149385E-2</v>
      </c>
      <c r="D9938">
        <v>0.49705818095066717</v>
      </c>
    </row>
    <row r="9939" spans="1:4">
      <c r="A9939">
        <v>9937</v>
      </c>
      <c r="B9939">
        <v>27.224657534246575</v>
      </c>
      <c r="C9939" s="91">
        <v>2.5679052599419112E-2</v>
      </c>
      <c r="D9939">
        <v>0.49703073546135373</v>
      </c>
    </row>
    <row r="9940" spans="1:4">
      <c r="A9940">
        <v>9938</v>
      </c>
      <c r="B9940">
        <v>27.227397260273971</v>
      </c>
      <c r="C9940" s="91">
        <v>2.5678496569688843E-2</v>
      </c>
      <c r="D9940">
        <v>0.49700329300170509</v>
      </c>
    </row>
    <row r="9941" spans="1:4">
      <c r="A9941">
        <v>9939</v>
      </c>
      <c r="B9941">
        <v>27.230136986301371</v>
      </c>
      <c r="C9941" s="91">
        <v>2.5677940539958571E-2</v>
      </c>
      <c r="D9941">
        <v>0.49697585357138696</v>
      </c>
    </row>
    <row r="9942" spans="1:4">
      <c r="A9942">
        <v>9940</v>
      </c>
      <c r="B9942">
        <v>27.232876712328768</v>
      </c>
      <c r="C9942" s="91">
        <v>2.5677384510228298E-2</v>
      </c>
      <c r="D9942">
        <v>0.49694841717006483</v>
      </c>
    </row>
    <row r="9943" spans="1:4">
      <c r="A9943">
        <v>9941</v>
      </c>
      <c r="B9943">
        <v>27.235616438356164</v>
      </c>
      <c r="C9943" s="91">
        <v>2.5676828480498029E-2</v>
      </c>
      <c r="D9943">
        <v>0.49692098379740424</v>
      </c>
    </row>
    <row r="9944" spans="1:4">
      <c r="A9944">
        <v>9942</v>
      </c>
      <c r="B9944">
        <v>27.238356164383561</v>
      </c>
      <c r="C9944" s="91">
        <v>2.5676272450767756E-2</v>
      </c>
      <c r="D9944">
        <v>0.4968935534530709</v>
      </c>
    </row>
    <row r="9945" spans="1:4">
      <c r="A9945">
        <v>9943</v>
      </c>
      <c r="B9945">
        <v>27.241095890410961</v>
      </c>
      <c r="C9945" s="91">
        <v>2.5675716421037484E-2</v>
      </c>
      <c r="D9945">
        <v>0.49686612613673048</v>
      </c>
    </row>
    <row r="9946" spans="1:4">
      <c r="A9946">
        <v>9944</v>
      </c>
      <c r="B9946">
        <v>27.243835616438357</v>
      </c>
      <c r="C9946" s="91">
        <v>2.5675160391307215E-2</v>
      </c>
      <c r="D9946">
        <v>0.49683870184804874</v>
      </c>
    </row>
    <row r="9947" spans="1:4">
      <c r="A9947">
        <v>9945</v>
      </c>
      <c r="B9947">
        <v>27.246575342465754</v>
      </c>
      <c r="C9947" s="91">
        <v>2.5674604361576942E-2</v>
      </c>
      <c r="D9947">
        <v>0.49681128058669144</v>
      </c>
    </row>
    <row r="9948" spans="1:4">
      <c r="A9948">
        <v>9946</v>
      </c>
      <c r="B9948">
        <v>27.24931506849315</v>
      </c>
      <c r="C9948" s="91">
        <v>2.567404833184667E-2</v>
      </c>
      <c r="D9948">
        <v>0.49678386235232447</v>
      </c>
    </row>
    <row r="9949" spans="1:4">
      <c r="A9949">
        <v>9947</v>
      </c>
      <c r="B9949">
        <v>27.252054794520546</v>
      </c>
      <c r="C9949" s="91">
        <v>2.56734923021164E-2</v>
      </c>
      <c r="D9949">
        <v>0.49675644714461364</v>
      </c>
    </row>
    <row r="9950" spans="1:4">
      <c r="A9950">
        <v>9948</v>
      </c>
      <c r="B9950">
        <v>27.254794520547946</v>
      </c>
      <c r="C9950" s="91">
        <v>2.5672936272386128E-2</v>
      </c>
      <c r="D9950">
        <v>0.49672903496322485</v>
      </c>
    </row>
    <row r="9951" spans="1:4">
      <c r="A9951">
        <v>9949</v>
      </c>
      <c r="B9951">
        <v>27.257534246575343</v>
      </c>
      <c r="C9951" s="91">
        <v>2.5672380242655855E-2</v>
      </c>
      <c r="D9951">
        <v>0.49670162580782418</v>
      </c>
    </row>
    <row r="9952" spans="1:4">
      <c r="A9952">
        <v>9950</v>
      </c>
      <c r="B9952">
        <v>27.260273972602739</v>
      </c>
      <c r="C9952" s="91">
        <v>2.5671824212925586E-2</v>
      </c>
      <c r="D9952">
        <v>0.49667421967807751</v>
      </c>
    </row>
    <row r="9953" spans="1:4">
      <c r="A9953">
        <v>9951</v>
      </c>
      <c r="B9953">
        <v>27.263013698630136</v>
      </c>
      <c r="C9953" s="91">
        <v>2.5671268183195314E-2</v>
      </c>
      <c r="D9953">
        <v>0.49664681657365101</v>
      </c>
    </row>
    <row r="9954" spans="1:4">
      <c r="A9954">
        <v>9952</v>
      </c>
      <c r="B9954">
        <v>27.265753424657536</v>
      </c>
      <c r="C9954" s="91">
        <v>2.5670712153465041E-2</v>
      </c>
      <c r="D9954">
        <v>0.49661941649421076</v>
      </c>
    </row>
    <row r="9955" spans="1:4">
      <c r="A9955">
        <v>9953</v>
      </c>
      <c r="B9955">
        <v>27.268493150684932</v>
      </c>
      <c r="C9955" s="91">
        <v>2.5670156123734772E-2</v>
      </c>
      <c r="D9955">
        <v>0.49659201943942288</v>
      </c>
    </row>
    <row r="9956" spans="1:4">
      <c r="A9956">
        <v>9954</v>
      </c>
      <c r="B9956">
        <v>27.271232876712329</v>
      </c>
      <c r="C9956" s="91">
        <v>2.5669600094004499E-2</v>
      </c>
      <c r="D9956">
        <v>0.49656462540895357</v>
      </c>
    </row>
    <row r="9957" spans="1:4">
      <c r="A9957">
        <v>9955</v>
      </c>
      <c r="B9957">
        <v>27.273972602739725</v>
      </c>
      <c r="C9957" s="91">
        <v>2.5669044064274227E-2</v>
      </c>
      <c r="D9957">
        <v>0.49653723440246922</v>
      </c>
    </row>
    <row r="9958" spans="1:4">
      <c r="A9958">
        <v>9956</v>
      </c>
      <c r="B9958">
        <v>27.276712328767122</v>
      </c>
      <c r="C9958" s="91">
        <v>2.5668488034543958E-2</v>
      </c>
      <c r="D9958">
        <v>0.49650984641963586</v>
      </c>
    </row>
    <row r="9959" spans="1:4">
      <c r="A9959">
        <v>9957</v>
      </c>
      <c r="B9959">
        <v>27.279452054794522</v>
      </c>
      <c r="C9959" s="91">
        <v>2.5667932004813685E-2</v>
      </c>
      <c r="D9959">
        <v>0.49648246146012004</v>
      </c>
    </row>
    <row r="9960" spans="1:4">
      <c r="A9960">
        <v>9958</v>
      </c>
      <c r="B9960">
        <v>27.282191780821918</v>
      </c>
      <c r="C9960" s="91">
        <v>2.5667375975083413E-2</v>
      </c>
      <c r="D9960">
        <v>0.49645507952358803</v>
      </c>
    </row>
    <row r="9961" spans="1:4">
      <c r="A9961">
        <v>9959</v>
      </c>
      <c r="B9961">
        <v>27.284931506849315</v>
      </c>
      <c r="C9961" s="91">
        <v>2.5666819945353143E-2</v>
      </c>
      <c r="D9961">
        <v>0.49642770060970637</v>
      </c>
    </row>
    <row r="9962" spans="1:4">
      <c r="A9962">
        <v>9960</v>
      </c>
      <c r="B9962">
        <v>27.287671232876711</v>
      </c>
      <c r="C9962" s="91">
        <v>2.5666263915622871E-2</v>
      </c>
      <c r="D9962">
        <v>0.49640032471814144</v>
      </c>
    </row>
    <row r="9963" spans="1:4">
      <c r="A9963">
        <v>9961</v>
      </c>
      <c r="B9963">
        <v>27.290410958904111</v>
      </c>
      <c r="C9963" s="91">
        <v>2.5665707885892598E-2</v>
      </c>
      <c r="D9963">
        <v>0.49637295184855978</v>
      </c>
    </row>
    <row r="9964" spans="1:4">
      <c r="A9964">
        <v>9962</v>
      </c>
      <c r="B9964">
        <v>27.293150684931508</v>
      </c>
      <c r="C9964" s="91">
        <v>2.5665151856162329E-2</v>
      </c>
      <c r="D9964">
        <v>0.49634558200062795</v>
      </c>
    </row>
    <row r="9965" spans="1:4">
      <c r="A9965">
        <v>9963</v>
      </c>
      <c r="B9965">
        <v>27.295890410958904</v>
      </c>
      <c r="C9965" s="91">
        <v>2.5664595826432057E-2</v>
      </c>
      <c r="D9965">
        <v>0.49631821517401264</v>
      </c>
    </row>
    <row r="9966" spans="1:4">
      <c r="A9966">
        <v>9964</v>
      </c>
      <c r="B9966">
        <v>27.298630136986301</v>
      </c>
      <c r="C9966" s="91">
        <v>2.5664039796701784E-2</v>
      </c>
      <c r="D9966">
        <v>0.49629085136838047</v>
      </c>
    </row>
    <row r="9967" spans="1:4">
      <c r="A9967">
        <v>9965</v>
      </c>
      <c r="B9967">
        <v>27.301369863013697</v>
      </c>
      <c r="C9967" s="91">
        <v>2.5663483766971515E-2</v>
      </c>
      <c r="D9967">
        <v>0.49626349058339808</v>
      </c>
    </row>
    <row r="9968" spans="1:4">
      <c r="A9968">
        <v>9966</v>
      </c>
      <c r="B9968">
        <v>27.304109589041097</v>
      </c>
      <c r="C9968" s="91">
        <v>2.5662927737241242E-2</v>
      </c>
      <c r="D9968">
        <v>0.4962361328187323</v>
      </c>
    </row>
    <row r="9969" spans="1:4">
      <c r="A9969">
        <v>9967</v>
      </c>
      <c r="B9969">
        <v>27.306849315068494</v>
      </c>
      <c r="C9969" s="91">
        <v>2.566237170751097E-2</v>
      </c>
      <c r="D9969">
        <v>0.49620877807404989</v>
      </c>
    </row>
    <row r="9970" spans="1:4">
      <c r="A9970">
        <v>9968</v>
      </c>
      <c r="B9970">
        <v>27.30958904109589</v>
      </c>
      <c r="C9970" s="91">
        <v>2.5661815677780701E-2</v>
      </c>
      <c r="D9970">
        <v>0.49618142634901768</v>
      </c>
    </row>
    <row r="9971" spans="1:4">
      <c r="A9971">
        <v>9969</v>
      </c>
      <c r="B9971">
        <v>27.312328767123287</v>
      </c>
      <c r="C9971" s="91">
        <v>2.5661259648050428E-2</v>
      </c>
      <c r="D9971">
        <v>0.4961540776433026</v>
      </c>
    </row>
    <row r="9972" spans="1:4">
      <c r="A9972">
        <v>9970</v>
      </c>
      <c r="B9972">
        <v>27.315068493150687</v>
      </c>
      <c r="C9972" s="91">
        <v>2.5660703618320155E-2</v>
      </c>
      <c r="D9972">
        <v>0.49612673195657164</v>
      </c>
    </row>
    <row r="9973" spans="1:4">
      <c r="A9973">
        <v>9971</v>
      </c>
      <c r="B9973">
        <v>27.317808219178083</v>
      </c>
      <c r="C9973" s="91">
        <v>2.5660147588589886E-2</v>
      </c>
      <c r="D9973">
        <v>0.49609938928849162</v>
      </c>
    </row>
    <row r="9974" spans="1:4">
      <c r="A9974">
        <v>9972</v>
      </c>
      <c r="B9974">
        <v>27.32054794520548</v>
      </c>
      <c r="C9974" s="91">
        <v>2.5659591558859614E-2</v>
      </c>
      <c r="D9974">
        <v>0.4960720496387297</v>
      </c>
    </row>
    <row r="9975" spans="1:4">
      <c r="A9975">
        <v>9973</v>
      </c>
      <c r="B9975">
        <v>27.323287671232876</v>
      </c>
      <c r="C9975" s="91">
        <v>2.5659035529129341E-2</v>
      </c>
      <c r="D9975">
        <v>0.49604471300695296</v>
      </c>
    </row>
    <row r="9976" spans="1:4">
      <c r="A9976">
        <v>9974</v>
      </c>
      <c r="B9976">
        <v>27.326027397260273</v>
      </c>
      <c r="C9976" s="91">
        <v>2.5658479499399072E-2</v>
      </c>
      <c r="D9976">
        <v>0.49601737939282842</v>
      </c>
    </row>
    <row r="9977" spans="1:4">
      <c r="A9977">
        <v>9975</v>
      </c>
      <c r="B9977">
        <v>27.328767123287673</v>
      </c>
      <c r="C9977" s="91">
        <v>2.56579234696688E-2</v>
      </c>
      <c r="D9977">
        <v>0.49599004879602326</v>
      </c>
    </row>
    <row r="9978" spans="1:4">
      <c r="A9978">
        <v>9976</v>
      </c>
      <c r="B9978">
        <v>27.331506849315069</v>
      </c>
      <c r="C9978" s="91">
        <v>2.5657367439938527E-2</v>
      </c>
      <c r="D9978">
        <v>0.49596272121620483</v>
      </c>
    </row>
    <row r="9979" spans="1:4">
      <c r="A9979">
        <v>9977</v>
      </c>
      <c r="B9979">
        <v>27.334246575342465</v>
      </c>
      <c r="C9979" s="91">
        <v>2.5656811410208258E-2</v>
      </c>
      <c r="D9979">
        <v>0.49593539665304021</v>
      </c>
    </row>
    <row r="9980" spans="1:4">
      <c r="A9980">
        <v>9978</v>
      </c>
      <c r="B9980">
        <v>27.336986301369862</v>
      </c>
      <c r="C9980" s="91">
        <v>2.5656255380477985E-2</v>
      </c>
      <c r="D9980">
        <v>0.49590807510619689</v>
      </c>
    </row>
    <row r="9981" spans="1:4">
      <c r="A9981">
        <v>9979</v>
      </c>
      <c r="B9981">
        <v>27.339726027397262</v>
      </c>
      <c r="C9981" s="91">
        <v>2.5655699350747713E-2</v>
      </c>
      <c r="D9981">
        <v>0.49588075657534203</v>
      </c>
    </row>
    <row r="9982" spans="1:4">
      <c r="A9982">
        <v>9980</v>
      </c>
      <c r="B9982">
        <v>27.342465753424658</v>
      </c>
      <c r="C9982" s="91">
        <v>2.5655143321017444E-2</v>
      </c>
      <c r="D9982">
        <v>0.49585344106014312</v>
      </c>
    </row>
    <row r="9983" spans="1:4">
      <c r="A9983">
        <v>9981</v>
      </c>
      <c r="B9983">
        <v>27.345205479452055</v>
      </c>
      <c r="C9983" s="91">
        <v>2.5654587291287171E-2</v>
      </c>
      <c r="D9983">
        <v>0.49582612856026759</v>
      </c>
    </row>
    <row r="9984" spans="1:4">
      <c r="A9984">
        <v>9982</v>
      </c>
      <c r="B9984">
        <v>27.347945205479451</v>
      </c>
      <c r="C9984" s="91">
        <v>2.5654031261556898E-2</v>
      </c>
      <c r="D9984">
        <v>0.49579881907538298</v>
      </c>
    </row>
    <row r="9985" spans="1:4">
      <c r="A9985">
        <v>9983</v>
      </c>
      <c r="B9985">
        <v>27.350684931506848</v>
      </c>
      <c r="C9985" s="91">
        <v>2.5653475231826629E-2</v>
      </c>
      <c r="D9985">
        <v>0.49577151260515673</v>
      </c>
    </row>
    <row r="9986" spans="1:4">
      <c r="A9986">
        <v>9984</v>
      </c>
      <c r="B9986">
        <v>27.353424657534248</v>
      </c>
      <c r="C9986" s="91">
        <v>2.5652919202096357E-2</v>
      </c>
      <c r="D9986">
        <v>0.49574420914925643</v>
      </c>
    </row>
    <row r="9987" spans="1:4">
      <c r="A9987">
        <v>9985</v>
      </c>
      <c r="B9987">
        <v>27.356164383561644</v>
      </c>
      <c r="C9987" s="91">
        <v>2.5652363172366084E-2</v>
      </c>
      <c r="D9987">
        <v>0.4957169087073498</v>
      </c>
    </row>
    <row r="9988" spans="1:4">
      <c r="A9988">
        <v>9986</v>
      </c>
      <c r="B9988">
        <v>27.358904109589041</v>
      </c>
      <c r="C9988" s="91">
        <v>2.5651807142635815E-2</v>
      </c>
      <c r="D9988">
        <v>0.49568961127910438</v>
      </c>
    </row>
    <row r="9989" spans="1:4">
      <c r="A9989">
        <v>9987</v>
      </c>
      <c r="B9989">
        <v>27.361643835616437</v>
      </c>
      <c r="C9989" s="91">
        <v>2.5651251112905542E-2</v>
      </c>
      <c r="D9989">
        <v>0.49566231686418799</v>
      </c>
    </row>
    <row r="9990" spans="1:4">
      <c r="A9990">
        <v>9988</v>
      </c>
      <c r="B9990">
        <v>27.364383561643837</v>
      </c>
      <c r="C9990" s="91">
        <v>2.565069508317527E-2</v>
      </c>
      <c r="D9990">
        <v>0.4956350254622684</v>
      </c>
    </row>
    <row r="9991" spans="1:4">
      <c r="A9991">
        <v>9989</v>
      </c>
      <c r="B9991">
        <v>27.367123287671234</v>
      </c>
      <c r="C9991" s="91">
        <v>2.5650139053445001E-2</v>
      </c>
      <c r="D9991">
        <v>0.49560773707301325</v>
      </c>
    </row>
    <row r="9992" spans="1:4">
      <c r="A9992">
        <v>9990</v>
      </c>
      <c r="B9992">
        <v>27.36986301369863</v>
      </c>
      <c r="C9992" s="91">
        <v>2.5649583023714728E-2</v>
      </c>
      <c r="D9992">
        <v>0.49558045169609061</v>
      </c>
    </row>
    <row r="9993" spans="1:4">
      <c r="A9993">
        <v>9991</v>
      </c>
      <c r="B9993">
        <v>27.372602739726027</v>
      </c>
      <c r="C9993" s="91">
        <v>2.5649026993984456E-2</v>
      </c>
      <c r="D9993">
        <v>0.49555316933116828</v>
      </c>
    </row>
    <row r="9994" spans="1:4">
      <c r="A9994">
        <v>9992</v>
      </c>
      <c r="B9994">
        <v>27.375342465753423</v>
      </c>
      <c r="C9994" s="91">
        <v>2.5648470964254187E-2</v>
      </c>
      <c r="D9994">
        <v>0.49552588997791414</v>
      </c>
    </row>
    <row r="9995" spans="1:4">
      <c r="A9995">
        <v>9993</v>
      </c>
      <c r="B9995">
        <v>27.378082191780823</v>
      </c>
      <c r="C9995" s="91">
        <v>2.5647914934523914E-2</v>
      </c>
      <c r="D9995">
        <v>0.49549861363599634</v>
      </c>
    </row>
    <row r="9996" spans="1:4">
      <c r="A9996">
        <v>9994</v>
      </c>
      <c r="B9996">
        <v>27.38082191780822</v>
      </c>
      <c r="C9996" s="91">
        <v>2.5647358904793641E-2</v>
      </c>
      <c r="D9996">
        <v>0.49547134030508283</v>
      </c>
    </row>
    <row r="9997" spans="1:4">
      <c r="A9997">
        <v>9995</v>
      </c>
      <c r="B9997">
        <v>27.383561643835616</v>
      </c>
      <c r="C9997" s="91">
        <v>2.5646802875063372E-2</v>
      </c>
      <c r="D9997">
        <v>0.49544406998484158</v>
      </c>
    </row>
    <row r="9998" spans="1:4">
      <c r="A9998">
        <v>9996</v>
      </c>
      <c r="B9998">
        <v>27.386301369863013</v>
      </c>
      <c r="C9998" s="91">
        <v>2.56462468453331E-2</v>
      </c>
      <c r="D9998">
        <v>0.49541680267494093</v>
      </c>
    </row>
    <row r="9999" spans="1:4">
      <c r="A9999">
        <v>9997</v>
      </c>
      <c r="B9999">
        <v>27.389041095890413</v>
      </c>
      <c r="C9999" s="91">
        <v>2.5645690815602827E-2</v>
      </c>
      <c r="D9999">
        <v>0.49538953837504895</v>
      </c>
    </row>
    <row r="10000" spans="1:4">
      <c r="A10000">
        <v>9998</v>
      </c>
      <c r="B10000">
        <v>27.391780821917809</v>
      </c>
      <c r="C10000" s="91">
        <v>2.5645134785872558E-2</v>
      </c>
      <c r="D10000">
        <v>0.49536227708483377</v>
      </c>
    </row>
    <row r="10001" spans="1:4">
      <c r="A10001">
        <v>9999</v>
      </c>
      <c r="B10001">
        <v>27.394520547945206</v>
      </c>
      <c r="C10001" s="91">
        <v>2.5644578756142285E-2</v>
      </c>
      <c r="D10001">
        <v>0.49533501880396391</v>
      </c>
    </row>
    <row r="10002" spans="1:4">
      <c r="A10002">
        <v>10000</v>
      </c>
      <c r="B10002">
        <v>27.397260273972602</v>
      </c>
      <c r="C10002" s="91">
        <v>2.5644022726412013E-2</v>
      </c>
      <c r="D10002">
        <v>0.49530776353210743</v>
      </c>
    </row>
    <row r="10003" spans="1:4">
      <c r="A10003">
        <v>10001</v>
      </c>
      <c r="B10003">
        <v>27.4</v>
      </c>
      <c r="C10003" s="91">
        <v>2.5643466696681744E-2</v>
      </c>
      <c r="D10003">
        <v>0.4952805112689328</v>
      </c>
    </row>
    <row r="10004" spans="1:4">
      <c r="A10004">
        <v>10002</v>
      </c>
      <c r="B10004">
        <v>27.402739726027399</v>
      </c>
      <c r="C10004" s="91">
        <v>2.5642910666951471E-2</v>
      </c>
      <c r="D10004">
        <v>0.49525326201410835</v>
      </c>
    </row>
    <row r="10005" spans="1:4">
      <c r="A10005">
        <v>10003</v>
      </c>
      <c r="B10005">
        <v>27.405479452054795</v>
      </c>
      <c r="C10005" s="91">
        <v>2.5642354637221199E-2</v>
      </c>
      <c r="D10005">
        <v>0.49522601576730269</v>
      </c>
    </row>
    <row r="10006" spans="1:4">
      <c r="A10006">
        <v>10004</v>
      </c>
      <c r="B10006">
        <v>27.408219178082192</v>
      </c>
      <c r="C10006" s="91">
        <v>2.5641798607490929E-2</v>
      </c>
      <c r="D10006">
        <v>0.49519877252818406</v>
      </c>
    </row>
    <row r="10007" spans="1:4">
      <c r="A10007">
        <v>10005</v>
      </c>
      <c r="B10007">
        <v>27.410958904109588</v>
      </c>
      <c r="C10007" s="91">
        <v>2.5641242577760657E-2</v>
      </c>
      <c r="D10007">
        <v>0.49517153229642125</v>
      </c>
    </row>
    <row r="10008" spans="1:4">
      <c r="A10008">
        <v>10006</v>
      </c>
      <c r="B10008">
        <v>27.413698630136988</v>
      </c>
      <c r="C10008" s="91">
        <v>2.5640686548030384E-2</v>
      </c>
      <c r="D10008">
        <v>0.49514429507168273</v>
      </c>
    </row>
    <row r="10009" spans="1:4">
      <c r="A10009">
        <v>10007</v>
      </c>
      <c r="B10009">
        <v>27.416438356164385</v>
      </c>
      <c r="C10009" s="91">
        <v>2.5640130518300115E-2</v>
      </c>
      <c r="D10009">
        <v>0.4951170608536371</v>
      </c>
    </row>
    <row r="10010" spans="1:4">
      <c r="A10010">
        <v>10008</v>
      </c>
      <c r="B10010">
        <v>27.419178082191781</v>
      </c>
      <c r="C10010" s="91">
        <v>2.5639574488569843E-2</v>
      </c>
      <c r="D10010">
        <v>0.49508982964195319</v>
      </c>
    </row>
    <row r="10011" spans="1:4">
      <c r="A10011">
        <v>10009</v>
      </c>
      <c r="B10011">
        <v>27.421917808219177</v>
      </c>
      <c r="C10011" s="91">
        <v>2.563901845883957E-2</v>
      </c>
      <c r="D10011">
        <v>0.49506260143629954</v>
      </c>
    </row>
    <row r="10012" spans="1:4">
      <c r="A10012">
        <v>10010</v>
      </c>
      <c r="B10012">
        <v>27.424657534246574</v>
      </c>
      <c r="C10012" s="91">
        <v>2.5638462429109301E-2</v>
      </c>
      <c r="D10012">
        <v>0.49503537623634503</v>
      </c>
    </row>
    <row r="10013" spans="1:4">
      <c r="A10013">
        <v>10011</v>
      </c>
      <c r="B10013">
        <v>27.427397260273974</v>
      </c>
      <c r="C10013" s="91">
        <v>2.5637906399379028E-2</v>
      </c>
      <c r="D10013">
        <v>0.49500815404175841</v>
      </c>
    </row>
    <row r="10014" spans="1:4">
      <c r="A10014">
        <v>10012</v>
      </c>
      <c r="B10014">
        <v>27.43013698630137</v>
      </c>
      <c r="C10014" s="91">
        <v>2.5637350369648756E-2</v>
      </c>
      <c r="D10014">
        <v>0.49498093485220857</v>
      </c>
    </row>
    <row r="10015" spans="1:4">
      <c r="A10015">
        <v>10013</v>
      </c>
      <c r="B10015">
        <v>27.432876712328767</v>
      </c>
      <c r="C10015" s="91">
        <v>2.5636794339918487E-2</v>
      </c>
      <c r="D10015">
        <v>0.49495371866736437</v>
      </c>
    </row>
    <row r="10016" spans="1:4">
      <c r="A10016">
        <v>10014</v>
      </c>
      <c r="B10016">
        <v>27.435616438356163</v>
      </c>
      <c r="C10016" s="91">
        <v>2.5636238310188214E-2</v>
      </c>
      <c r="D10016">
        <v>0.49492650548689493</v>
      </c>
    </row>
    <row r="10017" spans="1:4">
      <c r="A10017">
        <v>10015</v>
      </c>
      <c r="B10017">
        <v>27.438356164383563</v>
      </c>
      <c r="C10017" s="91">
        <v>2.5635682280457942E-2</v>
      </c>
      <c r="D10017">
        <v>0.49489929531046906</v>
      </c>
    </row>
    <row r="10018" spans="1:4">
      <c r="A10018">
        <v>10016</v>
      </c>
      <c r="B10018">
        <v>27.44109589041096</v>
      </c>
      <c r="C10018" s="91">
        <v>2.5635126250727672E-2</v>
      </c>
      <c r="D10018">
        <v>0.49487208813775579</v>
      </c>
    </row>
    <row r="10019" spans="1:4">
      <c r="A10019">
        <v>10017</v>
      </c>
      <c r="B10019">
        <v>27.443835616438356</v>
      </c>
      <c r="C10019" s="91">
        <v>2.56345702209974E-2</v>
      </c>
      <c r="D10019">
        <v>0.49484488396842441</v>
      </c>
    </row>
    <row r="10020" spans="1:4">
      <c r="A10020">
        <v>10018</v>
      </c>
      <c r="B10020">
        <v>27.446575342465753</v>
      </c>
      <c r="C10020" s="91">
        <v>2.5634014191267127E-2</v>
      </c>
      <c r="D10020">
        <v>0.49481768280214394</v>
      </c>
    </row>
    <row r="10021" spans="1:4">
      <c r="A10021">
        <v>10019</v>
      </c>
      <c r="B10021">
        <v>27.449315068493149</v>
      </c>
      <c r="C10021" s="91">
        <v>2.5633458161536858E-2</v>
      </c>
      <c r="D10021">
        <v>0.49479048463858349</v>
      </c>
    </row>
    <row r="10022" spans="1:4">
      <c r="A10022">
        <v>10020</v>
      </c>
      <c r="B10022">
        <v>27.452054794520549</v>
      </c>
      <c r="C10022" s="91">
        <v>2.5632902131806586E-2</v>
      </c>
      <c r="D10022">
        <v>0.49476328947741227</v>
      </c>
    </row>
    <row r="10023" spans="1:4">
      <c r="A10023">
        <v>10021</v>
      </c>
      <c r="B10023">
        <v>27.454794520547946</v>
      </c>
      <c r="C10023" s="91">
        <v>2.5632346102076313E-2</v>
      </c>
      <c r="D10023">
        <v>0.49473609731829976</v>
      </c>
    </row>
    <row r="10024" spans="1:4">
      <c r="A10024">
        <v>10022</v>
      </c>
      <c r="B10024">
        <v>27.457534246575342</v>
      </c>
      <c r="C10024" s="91">
        <v>2.5631790072346044E-2</v>
      </c>
      <c r="D10024">
        <v>0.49470890816091512</v>
      </c>
    </row>
    <row r="10025" spans="1:4">
      <c r="A10025">
        <v>10023</v>
      </c>
      <c r="B10025">
        <v>27.460273972602739</v>
      </c>
      <c r="C10025" s="91">
        <v>2.5631234042615771E-2</v>
      </c>
      <c r="D10025">
        <v>0.49468172200492772</v>
      </c>
    </row>
    <row r="10026" spans="1:4">
      <c r="A10026">
        <v>10024</v>
      </c>
      <c r="B10026">
        <v>27.463013698630139</v>
      </c>
      <c r="C10026" s="91">
        <v>2.5630678012885499E-2</v>
      </c>
      <c r="D10026">
        <v>0.49465453885000704</v>
      </c>
    </row>
    <row r="10027" spans="1:4">
      <c r="A10027">
        <v>10025</v>
      </c>
      <c r="B10027">
        <v>27.465753424657535</v>
      </c>
      <c r="C10027" s="91">
        <v>2.563012198315523E-2</v>
      </c>
      <c r="D10027">
        <v>0.49462735869582236</v>
      </c>
    </row>
    <row r="10028" spans="1:4">
      <c r="A10028">
        <v>10026</v>
      </c>
      <c r="B10028">
        <v>27.468493150684932</v>
      </c>
      <c r="C10028" s="91">
        <v>2.5629565953424957E-2</v>
      </c>
      <c r="D10028">
        <v>0.49460018154204338</v>
      </c>
    </row>
    <row r="10029" spans="1:4">
      <c r="A10029">
        <v>10027</v>
      </c>
      <c r="B10029">
        <v>27.471232876712328</v>
      </c>
      <c r="C10029" s="91">
        <v>2.5629009923694684E-2</v>
      </c>
      <c r="D10029">
        <v>0.49457300738833959</v>
      </c>
    </row>
    <row r="10030" spans="1:4">
      <c r="A10030">
        <v>10028</v>
      </c>
      <c r="B10030">
        <v>27.473972602739725</v>
      </c>
      <c r="C10030" s="91">
        <v>2.5628453893964415E-2</v>
      </c>
      <c r="D10030">
        <v>0.49454583623438048</v>
      </c>
    </row>
    <row r="10031" spans="1:4">
      <c r="A10031">
        <v>10029</v>
      </c>
      <c r="B10031">
        <v>27.476712328767125</v>
      </c>
      <c r="C10031" s="91">
        <v>2.5627897864234143E-2</v>
      </c>
      <c r="D10031">
        <v>0.4945186680798358</v>
      </c>
    </row>
    <row r="10032" spans="1:4">
      <c r="A10032">
        <v>10030</v>
      </c>
      <c r="B10032">
        <v>27.479452054794521</v>
      </c>
      <c r="C10032" s="91">
        <v>2.562734183450387E-2</v>
      </c>
      <c r="D10032">
        <v>0.49449150292437521</v>
      </c>
    </row>
    <row r="10033" spans="1:4">
      <c r="A10033">
        <v>10031</v>
      </c>
      <c r="B10033">
        <v>27.482191780821918</v>
      </c>
      <c r="C10033" s="91">
        <v>2.5626785804773601E-2</v>
      </c>
      <c r="D10033">
        <v>0.49446434076766838</v>
      </c>
    </row>
    <row r="10034" spans="1:4">
      <c r="A10034">
        <v>10032</v>
      </c>
      <c r="B10034">
        <v>27.484931506849314</v>
      </c>
      <c r="C10034" s="91">
        <v>2.5626229775043328E-2</v>
      </c>
      <c r="D10034">
        <v>0.49443718160938516</v>
      </c>
    </row>
    <row r="10035" spans="1:4">
      <c r="A10035">
        <v>10033</v>
      </c>
      <c r="B10035">
        <v>27.487671232876714</v>
      </c>
      <c r="C10035" s="91">
        <v>2.5625673745313056E-2</v>
      </c>
      <c r="D10035">
        <v>0.49441002544919527</v>
      </c>
    </row>
    <row r="10036" spans="1:4">
      <c r="A10036">
        <v>10034</v>
      </c>
      <c r="B10036">
        <v>27.490410958904111</v>
      </c>
      <c r="C10036" s="91">
        <v>2.5625117715582787E-2</v>
      </c>
      <c r="D10036">
        <v>0.49438287228676864</v>
      </c>
    </row>
    <row r="10037" spans="1:4">
      <c r="A10037">
        <v>10035</v>
      </c>
      <c r="B10037">
        <v>27.493150684931507</v>
      </c>
      <c r="C10037" s="91">
        <v>2.5624561685852514E-2</v>
      </c>
      <c r="D10037">
        <v>0.49435572212177525</v>
      </c>
    </row>
    <row r="10038" spans="1:4">
      <c r="A10038">
        <v>10036</v>
      </c>
      <c r="B10038">
        <v>27.495890410958904</v>
      </c>
      <c r="C10038" s="91">
        <v>2.5624005656122242E-2</v>
      </c>
      <c r="D10038">
        <v>0.49432857495388499</v>
      </c>
    </row>
    <row r="10039" spans="1:4">
      <c r="A10039">
        <v>10037</v>
      </c>
      <c r="B10039">
        <v>27.4986301369863</v>
      </c>
      <c r="C10039" s="91">
        <v>2.5623449626391973E-2</v>
      </c>
      <c r="D10039">
        <v>0.49430143078276773</v>
      </c>
    </row>
    <row r="10040" spans="1:4">
      <c r="A10040">
        <v>10038</v>
      </c>
      <c r="B10040">
        <v>27.5013698630137</v>
      </c>
      <c r="C10040" s="91">
        <v>2.56228935966617E-2</v>
      </c>
      <c r="D10040">
        <v>0.49427428960809366</v>
      </c>
    </row>
    <row r="10041" spans="1:4">
      <c r="A10041">
        <v>10039</v>
      </c>
      <c r="B10041">
        <v>27.504109589041096</v>
      </c>
      <c r="C10041" s="91">
        <v>2.5622337566931427E-2</v>
      </c>
      <c r="D10041">
        <v>0.4942471514295329</v>
      </c>
    </row>
    <row r="10042" spans="1:4">
      <c r="A10042">
        <v>10040</v>
      </c>
      <c r="B10042">
        <v>27.506849315068493</v>
      </c>
      <c r="C10042" s="91">
        <v>2.5621781537201158E-2</v>
      </c>
      <c r="D10042">
        <v>0.49422001624675549</v>
      </c>
    </row>
    <row r="10043" spans="1:4">
      <c r="A10043">
        <v>10041</v>
      </c>
      <c r="B10043">
        <v>27.509589041095889</v>
      </c>
      <c r="C10043" s="91">
        <v>2.5621225507470886E-2</v>
      </c>
      <c r="D10043">
        <v>0.49419288405943174</v>
      </c>
    </row>
    <row r="10044" spans="1:4">
      <c r="A10044">
        <v>10042</v>
      </c>
      <c r="B10044">
        <v>27.512328767123286</v>
      </c>
      <c r="C10044" s="91">
        <v>2.5620669477740617E-2</v>
      </c>
      <c r="D10044">
        <v>0.49416575486723169</v>
      </c>
    </row>
    <row r="10045" spans="1:4">
      <c r="A10045">
        <v>10043</v>
      </c>
      <c r="B10045">
        <v>27.515068493150686</v>
      </c>
      <c r="C10045" s="91">
        <v>2.5620113448010344E-2</v>
      </c>
      <c r="D10045">
        <v>0.49413862866982572</v>
      </c>
    </row>
    <row r="10046" spans="1:4">
      <c r="A10046">
        <v>10044</v>
      </c>
      <c r="B10046">
        <v>27.517808219178082</v>
      </c>
      <c r="C10046" s="91">
        <v>2.5619557418280071E-2</v>
      </c>
      <c r="D10046">
        <v>0.4941115054668842</v>
      </c>
    </row>
    <row r="10047" spans="1:4">
      <c r="A10047">
        <v>10045</v>
      </c>
      <c r="B10047">
        <v>27.520547945205479</v>
      </c>
      <c r="C10047" s="91">
        <v>2.5619001388549799E-2</v>
      </c>
      <c r="D10047">
        <v>0.49408438525807741</v>
      </c>
    </row>
    <row r="10048" spans="1:4">
      <c r="A10048">
        <v>10046</v>
      </c>
      <c r="B10048">
        <v>27.523287671232875</v>
      </c>
      <c r="C10048" s="91">
        <v>2.561844535881953E-2</v>
      </c>
      <c r="D10048">
        <v>0.49405726804307576</v>
      </c>
    </row>
    <row r="10049" spans="1:4">
      <c r="A10049">
        <v>10047</v>
      </c>
      <c r="B10049">
        <v>27.526027397260275</v>
      </c>
      <c r="C10049" s="91">
        <v>2.5617889329089257E-2</v>
      </c>
      <c r="D10049">
        <v>0.49403015382154974</v>
      </c>
    </row>
    <row r="10050" spans="1:4">
      <c r="A10050">
        <v>10048</v>
      </c>
      <c r="B10050">
        <v>27.528767123287672</v>
      </c>
      <c r="C10050" s="91">
        <v>2.5617333299358988E-2</v>
      </c>
      <c r="D10050">
        <v>0.49400304259316985</v>
      </c>
    </row>
    <row r="10051" spans="1:4">
      <c r="A10051">
        <v>10049</v>
      </c>
      <c r="B10051">
        <v>27.531506849315068</v>
      </c>
      <c r="C10051" s="91">
        <v>2.5616777269628715E-2</v>
      </c>
      <c r="D10051">
        <v>0.49397593435760667</v>
      </c>
    </row>
    <row r="10052" spans="1:4">
      <c r="A10052">
        <v>10050</v>
      </c>
      <c r="B10052">
        <v>27.534246575342465</v>
      </c>
      <c r="C10052" s="91">
        <v>2.5616221239898443E-2</v>
      </c>
      <c r="D10052">
        <v>0.4939488291145307</v>
      </c>
    </row>
    <row r="10053" spans="1:4">
      <c r="A10053">
        <v>10051</v>
      </c>
      <c r="B10053">
        <v>27.536986301369861</v>
      </c>
      <c r="C10053" s="91">
        <v>2.5615665210168174E-2</v>
      </c>
      <c r="D10053">
        <v>0.49392172686361269</v>
      </c>
    </row>
    <row r="10054" spans="1:4">
      <c r="A10054">
        <v>10052</v>
      </c>
      <c r="B10054">
        <v>27.539726027397261</v>
      </c>
      <c r="C10054" s="91">
        <v>2.5615109180437901E-2</v>
      </c>
      <c r="D10054">
        <v>0.49389462760452313</v>
      </c>
    </row>
    <row r="10055" spans="1:4">
      <c r="A10055">
        <v>10053</v>
      </c>
      <c r="B10055">
        <v>27.542465753424658</v>
      </c>
      <c r="C10055" s="91">
        <v>2.5614553150707629E-2</v>
      </c>
      <c r="D10055">
        <v>0.49386753133693301</v>
      </c>
    </row>
    <row r="10056" spans="1:4">
      <c r="A10056">
        <v>10054</v>
      </c>
      <c r="B10056">
        <v>27.545205479452054</v>
      </c>
      <c r="C10056" s="91">
        <v>2.561399712097736E-2</v>
      </c>
      <c r="D10056">
        <v>0.49384043806051292</v>
      </c>
    </row>
    <row r="10057" spans="1:4">
      <c r="A10057">
        <v>10055</v>
      </c>
      <c r="B10057">
        <v>27.547945205479451</v>
      </c>
      <c r="C10057" s="91">
        <v>2.5613441091247087E-2</v>
      </c>
      <c r="D10057">
        <v>0.49381334777493374</v>
      </c>
    </row>
    <row r="10058" spans="1:4">
      <c r="A10058">
        <v>10056</v>
      </c>
      <c r="B10058">
        <v>27.550684931506851</v>
      </c>
      <c r="C10058" s="91">
        <v>2.5612885061516814E-2</v>
      </c>
      <c r="D10058">
        <v>0.49378626047986629</v>
      </c>
    </row>
    <row r="10059" spans="1:4">
      <c r="A10059">
        <v>10057</v>
      </c>
      <c r="B10059">
        <v>27.553424657534247</v>
      </c>
      <c r="C10059" s="91">
        <v>2.5612329031786545E-2</v>
      </c>
      <c r="D10059">
        <v>0.4937591761749815</v>
      </c>
    </row>
    <row r="10060" spans="1:4">
      <c r="A10060">
        <v>10058</v>
      </c>
      <c r="B10060">
        <v>27.556164383561644</v>
      </c>
      <c r="C10060" s="91">
        <v>2.5611773002056273E-2</v>
      </c>
      <c r="D10060">
        <v>0.4937320948599504</v>
      </c>
    </row>
    <row r="10061" spans="1:4">
      <c r="A10061">
        <v>10059</v>
      </c>
      <c r="B10061">
        <v>27.55890410958904</v>
      </c>
      <c r="C10061" s="91">
        <v>2.5611216972326E-2</v>
      </c>
      <c r="D10061">
        <v>0.49370501653444393</v>
      </c>
    </row>
    <row r="10062" spans="1:4">
      <c r="A10062">
        <v>10060</v>
      </c>
      <c r="B10062">
        <v>27.561643835616437</v>
      </c>
      <c r="C10062" s="91">
        <v>2.5610660942595731E-2</v>
      </c>
      <c r="D10062">
        <v>0.49367794119813307</v>
      </c>
    </row>
    <row r="10063" spans="1:4">
      <c r="A10063">
        <v>10061</v>
      </c>
      <c r="B10063">
        <v>27.564383561643837</v>
      </c>
      <c r="C10063" s="91">
        <v>2.5610104912865458E-2</v>
      </c>
      <c r="D10063">
        <v>0.49365086885068898</v>
      </c>
    </row>
    <row r="10064" spans="1:4">
      <c r="A10064">
        <v>10062</v>
      </c>
      <c r="B10064">
        <v>27.567123287671233</v>
      </c>
      <c r="C10064" s="91">
        <v>2.5609548883135186E-2</v>
      </c>
      <c r="D10064">
        <v>0.49362379949178281</v>
      </c>
    </row>
    <row r="10065" spans="1:4">
      <c r="A10065">
        <v>10063</v>
      </c>
      <c r="B10065">
        <v>27.56986301369863</v>
      </c>
      <c r="C10065" s="91">
        <v>2.5608992853404917E-2</v>
      </c>
      <c r="D10065">
        <v>0.49359673312108571</v>
      </c>
    </row>
    <row r="10066" spans="1:4">
      <c r="A10066">
        <v>10064</v>
      </c>
      <c r="B10066">
        <v>27.572602739726026</v>
      </c>
      <c r="C10066" s="91">
        <v>2.5608436823674644E-2</v>
      </c>
      <c r="D10066">
        <v>0.49356966973826899</v>
      </c>
    </row>
    <row r="10067" spans="1:4">
      <c r="A10067">
        <v>10065</v>
      </c>
      <c r="B10067">
        <v>27.575342465753426</v>
      </c>
      <c r="C10067" s="91">
        <v>2.5607880793944372E-2</v>
      </c>
      <c r="D10067">
        <v>0.49354260934300381</v>
      </c>
    </row>
    <row r="10068" spans="1:4">
      <c r="A10068">
        <v>10066</v>
      </c>
      <c r="B10068">
        <v>27.578082191780823</v>
      </c>
      <c r="C10068" s="91">
        <v>2.5607324764214102E-2</v>
      </c>
      <c r="D10068">
        <v>0.49351555193496144</v>
      </c>
    </row>
    <row r="10069" spans="1:4">
      <c r="A10069">
        <v>10067</v>
      </c>
      <c r="B10069">
        <v>27.580821917808219</v>
      </c>
      <c r="C10069" s="91">
        <v>2.560676873448383E-2</v>
      </c>
      <c r="D10069">
        <v>0.49348849751381346</v>
      </c>
    </row>
    <row r="10070" spans="1:4">
      <c r="A10070">
        <v>10068</v>
      </c>
      <c r="B10070">
        <v>27.583561643835615</v>
      </c>
      <c r="C10070" s="91">
        <v>2.5606212704753557E-2</v>
      </c>
      <c r="D10070">
        <v>0.49346144607923109</v>
      </c>
    </row>
    <row r="10071" spans="1:4">
      <c r="A10071">
        <v>10069</v>
      </c>
      <c r="B10071">
        <v>27.586301369863012</v>
      </c>
      <c r="C10071" s="91">
        <v>2.5605656675023288E-2</v>
      </c>
      <c r="D10071">
        <v>0.49343439763088576</v>
      </c>
    </row>
    <row r="10072" spans="1:4">
      <c r="A10072">
        <v>10070</v>
      </c>
      <c r="B10072">
        <v>27.589041095890412</v>
      </c>
      <c r="C10072" s="91">
        <v>2.5605100645293016E-2</v>
      </c>
      <c r="D10072">
        <v>0.49340735216844916</v>
      </c>
    </row>
    <row r="10073" spans="1:4">
      <c r="A10073">
        <v>10071</v>
      </c>
      <c r="B10073">
        <v>27.591780821917808</v>
      </c>
      <c r="C10073" s="91">
        <v>2.5604544615562743E-2</v>
      </c>
      <c r="D10073">
        <v>0.49338030969159263</v>
      </c>
    </row>
    <row r="10074" spans="1:4">
      <c r="A10074">
        <v>10072</v>
      </c>
      <c r="B10074">
        <v>27.594520547945205</v>
      </c>
      <c r="C10074" s="91">
        <v>2.5603988585832474E-2</v>
      </c>
      <c r="D10074">
        <v>0.49335327019998798</v>
      </c>
    </row>
    <row r="10075" spans="1:4">
      <c r="A10075">
        <v>10073</v>
      </c>
      <c r="B10075">
        <v>27.597260273972601</v>
      </c>
      <c r="C10075" s="91">
        <v>2.5603432556102201E-2</v>
      </c>
      <c r="D10075">
        <v>0.49332623369330664</v>
      </c>
    </row>
    <row r="10076" spans="1:4">
      <c r="A10076">
        <v>10074</v>
      </c>
      <c r="B10076">
        <v>27.6</v>
      </c>
      <c r="C10076" s="91">
        <v>2.5602876526371929E-2</v>
      </c>
      <c r="D10076">
        <v>0.49329920017122031</v>
      </c>
    </row>
    <row r="10077" spans="1:4">
      <c r="A10077">
        <v>10075</v>
      </c>
      <c r="B10077">
        <v>27.602739726027398</v>
      </c>
      <c r="C10077" s="91">
        <v>2.560232049664166E-2</v>
      </c>
      <c r="D10077">
        <v>0.49327216963340087</v>
      </c>
    </row>
    <row r="10078" spans="1:4">
      <c r="A10078">
        <v>10076</v>
      </c>
      <c r="B10078">
        <v>27.605479452054794</v>
      </c>
      <c r="C10078" s="91">
        <v>2.5601764466911387E-2</v>
      </c>
      <c r="D10078">
        <v>0.49324514207951997</v>
      </c>
    </row>
    <row r="10079" spans="1:4">
      <c r="A10079">
        <v>10077</v>
      </c>
      <c r="B10079">
        <v>27.608219178082191</v>
      </c>
      <c r="C10079" s="91">
        <v>2.5601208437181115E-2</v>
      </c>
      <c r="D10079">
        <v>0.49321811750924943</v>
      </c>
    </row>
    <row r="10080" spans="1:4">
      <c r="A10080">
        <v>10078</v>
      </c>
      <c r="B10080">
        <v>27.610958904109587</v>
      </c>
      <c r="C10080" s="91">
        <v>2.5600652407450845E-2</v>
      </c>
      <c r="D10080">
        <v>0.49319109592226112</v>
      </c>
    </row>
    <row r="10081" spans="1:4">
      <c r="A10081">
        <v>10079</v>
      </c>
      <c r="B10081">
        <v>27.613698630136987</v>
      </c>
      <c r="C10081" s="91">
        <v>2.5600096377720573E-2</v>
      </c>
      <c r="D10081">
        <v>0.49316407731822698</v>
      </c>
    </row>
    <row r="10082" spans="1:4">
      <c r="A10082">
        <v>10080</v>
      </c>
      <c r="B10082">
        <v>27.616438356164384</v>
      </c>
      <c r="C10082" s="91">
        <v>2.55995403479903E-2</v>
      </c>
      <c r="D10082">
        <v>0.49313706169681898</v>
      </c>
    </row>
    <row r="10083" spans="1:4">
      <c r="A10083">
        <v>10081</v>
      </c>
      <c r="B10083">
        <v>27.61917808219178</v>
      </c>
      <c r="C10083" s="91">
        <v>2.5598984318260031E-2</v>
      </c>
      <c r="D10083">
        <v>0.49311004905770894</v>
      </c>
    </row>
    <row r="10084" spans="1:4">
      <c r="A10084">
        <v>10082</v>
      </c>
      <c r="B10084">
        <v>27.621917808219177</v>
      </c>
      <c r="C10084" s="91">
        <v>2.5598428288529759E-2</v>
      </c>
      <c r="D10084">
        <v>0.49308303940056919</v>
      </c>
    </row>
    <row r="10085" spans="1:4">
      <c r="A10085">
        <v>10083</v>
      </c>
      <c r="B10085">
        <v>27.624657534246577</v>
      </c>
      <c r="C10085" s="91">
        <v>2.5597872258799486E-2</v>
      </c>
      <c r="D10085">
        <v>0.49305603272507159</v>
      </c>
    </row>
    <row r="10086" spans="1:4">
      <c r="A10086">
        <v>10084</v>
      </c>
      <c r="B10086">
        <v>27.627397260273973</v>
      </c>
      <c r="C10086" s="91">
        <v>2.5597316229069217E-2</v>
      </c>
      <c r="D10086">
        <v>0.4930290290308883</v>
      </c>
    </row>
    <row r="10087" spans="1:4">
      <c r="A10087">
        <v>10085</v>
      </c>
      <c r="B10087">
        <v>27.63013698630137</v>
      </c>
      <c r="C10087" s="91">
        <v>2.5596760199338944E-2</v>
      </c>
      <c r="D10087">
        <v>0.49300202831769163</v>
      </c>
    </row>
    <row r="10088" spans="1:4">
      <c r="A10088">
        <v>10086</v>
      </c>
      <c r="B10088">
        <v>27.632876712328766</v>
      </c>
      <c r="C10088" s="91">
        <v>2.5596204169608672E-2</v>
      </c>
      <c r="D10088">
        <v>0.49297503058515368</v>
      </c>
    </row>
    <row r="10089" spans="1:4">
      <c r="A10089">
        <v>10087</v>
      </c>
      <c r="B10089">
        <v>27.635616438356163</v>
      </c>
      <c r="C10089" s="91">
        <v>2.5595648139878403E-2</v>
      </c>
      <c r="D10089">
        <v>0.49294803583294672</v>
      </c>
    </row>
    <row r="10090" spans="1:4">
      <c r="A10090">
        <v>10088</v>
      </c>
      <c r="B10090">
        <v>27.638356164383563</v>
      </c>
      <c r="C10090" s="91">
        <v>2.559509211014813E-2</v>
      </c>
      <c r="D10090">
        <v>0.49292104406074311</v>
      </c>
    </row>
    <row r="10091" spans="1:4">
      <c r="A10091">
        <v>10089</v>
      </c>
      <c r="B10091">
        <v>27.641095890410959</v>
      </c>
      <c r="C10091" s="91">
        <v>2.5594536080417857E-2</v>
      </c>
      <c r="D10091">
        <v>0.49289405526821523</v>
      </c>
    </row>
    <row r="10092" spans="1:4">
      <c r="A10092">
        <v>10090</v>
      </c>
      <c r="B10092">
        <v>27.643835616438356</v>
      </c>
      <c r="C10092" s="91">
        <v>2.5593980050687588E-2</v>
      </c>
      <c r="D10092">
        <v>0.49286706945503544</v>
      </c>
    </row>
    <row r="10093" spans="1:4">
      <c r="A10093">
        <v>10091</v>
      </c>
      <c r="B10093">
        <v>27.646575342465752</v>
      </c>
      <c r="C10093" s="91">
        <v>2.5593424020957316E-2</v>
      </c>
      <c r="D10093">
        <v>0.49284008662087619</v>
      </c>
    </row>
    <row r="10094" spans="1:4">
      <c r="A10094">
        <v>10092</v>
      </c>
      <c r="B10094">
        <v>27.649315068493152</v>
      </c>
      <c r="C10094" s="91">
        <v>2.5592867991227043E-2</v>
      </c>
      <c r="D10094">
        <v>0.49281310676540996</v>
      </c>
    </row>
    <row r="10095" spans="1:4">
      <c r="A10095">
        <v>10093</v>
      </c>
      <c r="B10095">
        <v>27.652054794520549</v>
      </c>
      <c r="C10095" s="91">
        <v>2.5592311961496774E-2</v>
      </c>
      <c r="D10095">
        <v>0.49278612988830928</v>
      </c>
    </row>
    <row r="10096" spans="1:4">
      <c r="A10096">
        <v>10094</v>
      </c>
      <c r="B10096">
        <v>27.654794520547945</v>
      </c>
      <c r="C10096" s="91">
        <v>2.5591755931766502E-2</v>
      </c>
      <c r="D10096">
        <v>0.49275915598924686</v>
      </c>
    </row>
    <row r="10097" spans="1:4">
      <c r="A10097">
        <v>10095</v>
      </c>
      <c r="B10097">
        <v>27.657534246575342</v>
      </c>
      <c r="C10097" s="91">
        <v>2.5591199902036229E-2</v>
      </c>
      <c r="D10097">
        <v>0.49273218506789523</v>
      </c>
    </row>
    <row r="10098" spans="1:4">
      <c r="A10098">
        <v>10096</v>
      </c>
      <c r="B10098">
        <v>27.660273972602738</v>
      </c>
      <c r="C10098" s="91">
        <v>2.559064387230596E-2</v>
      </c>
      <c r="D10098">
        <v>0.49270521712392695</v>
      </c>
    </row>
    <row r="10099" spans="1:4">
      <c r="A10099">
        <v>10097</v>
      </c>
      <c r="B10099">
        <v>27.663013698630138</v>
      </c>
      <c r="C10099" s="91">
        <v>2.5590087842575687E-2</v>
      </c>
      <c r="D10099">
        <v>0.49267825215701494</v>
      </c>
    </row>
    <row r="10100" spans="1:4">
      <c r="A10100">
        <v>10098</v>
      </c>
      <c r="B10100">
        <v>27.665753424657535</v>
      </c>
      <c r="C10100" s="91">
        <v>2.5589531812845415E-2</v>
      </c>
      <c r="D10100">
        <v>0.49265129016683185</v>
      </c>
    </row>
    <row r="10101" spans="1:4">
      <c r="A10101">
        <v>10099</v>
      </c>
      <c r="B10101">
        <v>27.668493150684931</v>
      </c>
      <c r="C10101" s="91">
        <v>2.5588975783115146E-2</v>
      </c>
      <c r="D10101">
        <v>0.49262433115305049</v>
      </c>
    </row>
    <row r="10102" spans="1:4">
      <c r="A10102">
        <v>10100</v>
      </c>
      <c r="B10102">
        <v>27.671232876712327</v>
      </c>
      <c r="C10102" s="91">
        <v>2.5588419753384873E-2</v>
      </c>
      <c r="D10102">
        <v>0.49259737511534385</v>
      </c>
    </row>
    <row r="10103" spans="1:4">
      <c r="A10103">
        <v>10101</v>
      </c>
      <c r="B10103">
        <v>27.673972602739727</v>
      </c>
      <c r="C10103" s="91">
        <v>2.55878637236546E-2</v>
      </c>
      <c r="D10103">
        <v>0.49257042205338464</v>
      </c>
    </row>
    <row r="10104" spans="1:4">
      <c r="A10104">
        <v>10102</v>
      </c>
      <c r="B10104">
        <v>27.676712328767124</v>
      </c>
      <c r="C10104" s="91">
        <v>2.5587307693924331E-2</v>
      </c>
      <c r="D10104">
        <v>0.49254347196684589</v>
      </c>
    </row>
    <row r="10105" spans="1:4">
      <c r="A10105">
        <v>10103</v>
      </c>
      <c r="B10105">
        <v>27.67945205479452</v>
      </c>
      <c r="C10105" s="91">
        <v>2.5586751664194059E-2</v>
      </c>
      <c r="D10105">
        <v>0.49251652485540065</v>
      </c>
    </row>
    <row r="10106" spans="1:4">
      <c r="A10106">
        <v>10104</v>
      </c>
      <c r="B10106">
        <v>27.682191780821917</v>
      </c>
      <c r="C10106" s="91">
        <v>2.5586195634463786E-2</v>
      </c>
      <c r="D10106">
        <v>0.49248958071872184</v>
      </c>
    </row>
    <row r="10107" spans="1:4">
      <c r="A10107">
        <v>10105</v>
      </c>
      <c r="B10107">
        <v>27.684931506849313</v>
      </c>
      <c r="C10107" s="91">
        <v>2.5585639604733517E-2</v>
      </c>
      <c r="D10107">
        <v>0.49246263955648262</v>
      </c>
    </row>
    <row r="10108" spans="1:4">
      <c r="A10108">
        <v>10106</v>
      </c>
      <c r="B10108">
        <v>27.687671232876713</v>
      </c>
      <c r="C10108" s="91">
        <v>2.5585083575003244E-2</v>
      </c>
      <c r="D10108">
        <v>0.49243570136835607</v>
      </c>
    </row>
    <row r="10109" spans="1:4">
      <c r="A10109">
        <v>10107</v>
      </c>
      <c r="B10109">
        <v>27.69041095890411</v>
      </c>
      <c r="C10109" s="91">
        <v>2.5584527545272972E-2</v>
      </c>
      <c r="D10109">
        <v>0.49240876615401546</v>
      </c>
    </row>
    <row r="10110" spans="1:4">
      <c r="A10110">
        <v>10108</v>
      </c>
      <c r="B10110">
        <v>27.693150684931506</v>
      </c>
      <c r="C10110" s="91">
        <v>2.5583971515542703E-2</v>
      </c>
      <c r="D10110">
        <v>0.49238183391313384</v>
      </c>
    </row>
    <row r="10111" spans="1:4">
      <c r="A10111">
        <v>10109</v>
      </c>
      <c r="B10111">
        <v>27.695890410958903</v>
      </c>
      <c r="C10111" s="91">
        <v>2.558341548581243E-2</v>
      </c>
      <c r="D10111">
        <v>0.49235490464538462</v>
      </c>
    </row>
    <row r="10112" spans="1:4">
      <c r="A10112">
        <v>10110</v>
      </c>
      <c r="B10112">
        <v>27.698630136986303</v>
      </c>
      <c r="C10112" s="91">
        <v>2.5582859456082158E-2</v>
      </c>
      <c r="D10112">
        <v>0.49232797835044095</v>
      </c>
    </row>
    <row r="10113" spans="1:4">
      <c r="A10113">
        <v>10111</v>
      </c>
      <c r="B10113">
        <v>27.701369863013699</v>
      </c>
      <c r="C10113" s="91">
        <v>2.5582303426351889E-2</v>
      </c>
      <c r="D10113">
        <v>0.49230105502797633</v>
      </c>
    </row>
    <row r="10114" spans="1:4">
      <c r="A10114">
        <v>10112</v>
      </c>
      <c r="B10114">
        <v>27.704109589041096</v>
      </c>
      <c r="C10114" s="91">
        <v>2.5581747396621616E-2</v>
      </c>
      <c r="D10114">
        <v>0.49227413467766412</v>
      </c>
    </row>
    <row r="10115" spans="1:4">
      <c r="A10115">
        <v>10113</v>
      </c>
      <c r="B10115">
        <v>27.706849315068492</v>
      </c>
      <c r="C10115" s="91">
        <v>2.5581191366891343E-2</v>
      </c>
      <c r="D10115">
        <v>0.49224721729917775</v>
      </c>
    </row>
    <row r="10116" spans="1:4">
      <c r="A10116">
        <v>10114</v>
      </c>
      <c r="B10116">
        <v>27.709589041095889</v>
      </c>
      <c r="C10116" s="91">
        <v>2.5580635337161074E-2</v>
      </c>
      <c r="D10116">
        <v>0.49222030289219065</v>
      </c>
    </row>
    <row r="10117" spans="1:4">
      <c r="A10117">
        <v>10115</v>
      </c>
      <c r="B10117">
        <v>27.712328767123289</v>
      </c>
      <c r="C10117" s="91">
        <v>2.5580079307430802E-2</v>
      </c>
      <c r="D10117">
        <v>0.49219339145637636</v>
      </c>
    </row>
    <row r="10118" spans="1:4">
      <c r="A10118">
        <v>10116</v>
      </c>
      <c r="B10118">
        <v>27.715068493150685</v>
      </c>
      <c r="C10118" s="91">
        <v>2.5579523277700529E-2</v>
      </c>
      <c r="D10118">
        <v>0.49216648299140858</v>
      </c>
    </row>
    <row r="10119" spans="1:4">
      <c r="A10119">
        <v>10117</v>
      </c>
      <c r="B10119">
        <v>27.717808219178082</v>
      </c>
      <c r="C10119" s="91">
        <v>2.557896724797026E-2</v>
      </c>
      <c r="D10119">
        <v>0.4921395774969608</v>
      </c>
    </row>
    <row r="10120" spans="1:4">
      <c r="A10120">
        <v>10118</v>
      </c>
      <c r="B10120">
        <v>27.720547945205478</v>
      </c>
      <c r="C10120" s="91">
        <v>2.5578411218239987E-2</v>
      </c>
      <c r="D10120">
        <v>0.49211267497270678</v>
      </c>
    </row>
    <row r="10121" spans="1:4">
      <c r="A10121">
        <v>10119</v>
      </c>
      <c r="B10121">
        <v>27.723287671232878</v>
      </c>
      <c r="C10121" s="91">
        <v>2.5577855188509715E-2</v>
      </c>
      <c r="D10121">
        <v>0.49208577541832005</v>
      </c>
    </row>
    <row r="10122" spans="1:4">
      <c r="A10122">
        <v>10120</v>
      </c>
      <c r="B10122">
        <v>27.726027397260275</v>
      </c>
      <c r="C10122" s="91">
        <v>2.5577299158779446E-2</v>
      </c>
      <c r="D10122">
        <v>0.49205887883347454</v>
      </c>
    </row>
    <row r="10123" spans="1:4">
      <c r="A10123">
        <v>10121</v>
      </c>
      <c r="B10123">
        <v>27.728767123287671</v>
      </c>
      <c r="C10123" s="91">
        <v>2.5576743129049173E-2</v>
      </c>
      <c r="D10123">
        <v>0.49203198521784414</v>
      </c>
    </row>
    <row r="10124" spans="1:4">
      <c r="A10124">
        <v>10122</v>
      </c>
      <c r="B10124">
        <v>27.731506849315068</v>
      </c>
      <c r="C10124" s="91">
        <v>2.5576187099318901E-2</v>
      </c>
      <c r="D10124">
        <v>0.49200509457110247</v>
      </c>
    </row>
    <row r="10125" spans="1:4">
      <c r="A10125">
        <v>10123</v>
      </c>
      <c r="B10125">
        <v>27.734246575342464</v>
      </c>
      <c r="C10125" s="91">
        <v>2.5575631069588631E-2</v>
      </c>
      <c r="D10125">
        <v>0.49197820689292343</v>
      </c>
    </row>
    <row r="10126" spans="1:4">
      <c r="A10126">
        <v>10124</v>
      </c>
      <c r="B10126">
        <v>27.736986301369864</v>
      </c>
      <c r="C10126" s="91">
        <v>2.5575075039858359E-2</v>
      </c>
      <c r="D10126">
        <v>0.4919513221829811</v>
      </c>
    </row>
    <row r="10127" spans="1:4">
      <c r="A10127">
        <v>10125</v>
      </c>
      <c r="B10127">
        <v>27.739726027397261</v>
      </c>
      <c r="C10127" s="91">
        <v>2.5574519010128086E-2</v>
      </c>
      <c r="D10127">
        <v>0.49192444044094946</v>
      </c>
    </row>
    <row r="10128" spans="1:4">
      <c r="A10128">
        <v>10126</v>
      </c>
      <c r="B10128">
        <v>27.742465753424657</v>
      </c>
      <c r="C10128" s="91">
        <v>2.5573962980397817E-2</v>
      </c>
      <c r="D10128">
        <v>0.49189756166650245</v>
      </c>
    </row>
    <row r="10129" spans="1:4">
      <c r="A10129">
        <v>10127</v>
      </c>
      <c r="B10129">
        <v>27.745205479452054</v>
      </c>
      <c r="C10129" s="91">
        <v>2.5573406950667545E-2</v>
      </c>
      <c r="D10129">
        <v>0.49187068585931409</v>
      </c>
    </row>
    <row r="10130" spans="1:4">
      <c r="A10130">
        <v>10128</v>
      </c>
      <c r="B10130">
        <v>27.747945205479454</v>
      </c>
      <c r="C10130" s="91">
        <v>2.5572850920937272E-2</v>
      </c>
      <c r="D10130">
        <v>0.49184381301905861</v>
      </c>
    </row>
    <row r="10131" spans="1:4">
      <c r="A10131">
        <v>10129</v>
      </c>
      <c r="B10131">
        <v>27.75068493150685</v>
      </c>
      <c r="C10131" s="91">
        <v>2.5572294891207003E-2</v>
      </c>
      <c r="D10131">
        <v>0.49181694314541013</v>
      </c>
    </row>
    <row r="10132" spans="1:4">
      <c r="A10132">
        <v>10130</v>
      </c>
      <c r="B10132">
        <v>27.753424657534246</v>
      </c>
      <c r="C10132" s="91">
        <v>2.557173886147673E-2</v>
      </c>
      <c r="D10132">
        <v>0.49179007623804288</v>
      </c>
    </row>
    <row r="10133" spans="1:4">
      <c r="A10133">
        <v>10131</v>
      </c>
      <c r="B10133">
        <v>27.756164383561643</v>
      </c>
      <c r="C10133" s="91">
        <v>2.5571182831746458E-2</v>
      </c>
      <c r="D10133">
        <v>0.49176321229663106</v>
      </c>
    </row>
    <row r="10134" spans="1:4">
      <c r="A10134">
        <v>10132</v>
      </c>
      <c r="B10134">
        <v>27.758904109589039</v>
      </c>
      <c r="C10134" s="91">
        <v>2.5570626802016189E-2</v>
      </c>
      <c r="D10134">
        <v>0.49173635132084897</v>
      </c>
    </row>
    <row r="10135" spans="1:4">
      <c r="A10135">
        <v>10133</v>
      </c>
      <c r="B10135">
        <v>27.761643835616439</v>
      </c>
      <c r="C10135" s="91">
        <v>2.5570070772285916E-2</v>
      </c>
      <c r="D10135">
        <v>0.491709493310371</v>
      </c>
    </row>
    <row r="10136" spans="1:4">
      <c r="A10136">
        <v>10134</v>
      </c>
      <c r="B10136">
        <v>27.764383561643836</v>
      </c>
      <c r="C10136" s="91">
        <v>2.5569514742555643E-2</v>
      </c>
      <c r="D10136">
        <v>0.49168263826487146</v>
      </c>
    </row>
    <row r="10137" spans="1:4">
      <c r="A10137">
        <v>10135</v>
      </c>
      <c r="B10137">
        <v>27.767123287671232</v>
      </c>
      <c r="C10137" s="91">
        <v>2.5568958712825374E-2</v>
      </c>
      <c r="D10137">
        <v>0.49165578618402489</v>
      </c>
    </row>
    <row r="10138" spans="1:4">
      <c r="A10138">
        <v>10136</v>
      </c>
      <c r="B10138">
        <v>27.769863013698629</v>
      </c>
      <c r="C10138" s="91">
        <v>2.5568402683095102E-2</v>
      </c>
      <c r="D10138">
        <v>0.49162893706750566</v>
      </c>
    </row>
    <row r="10139" spans="1:4">
      <c r="A10139">
        <v>10137</v>
      </c>
      <c r="B10139">
        <v>27.772602739726029</v>
      </c>
      <c r="C10139" s="91">
        <v>2.5567846653364829E-2</v>
      </c>
      <c r="D10139">
        <v>0.49160209091498835</v>
      </c>
    </row>
    <row r="10140" spans="1:4">
      <c r="A10140">
        <v>10138</v>
      </c>
      <c r="B10140">
        <v>27.775342465753425</v>
      </c>
      <c r="C10140" s="91">
        <v>2.556729062363456E-2</v>
      </c>
      <c r="D10140">
        <v>0.49157524772614741</v>
      </c>
    </row>
    <row r="10141" spans="1:4">
      <c r="A10141">
        <v>10139</v>
      </c>
      <c r="B10141">
        <v>27.778082191780822</v>
      </c>
      <c r="C10141" s="91">
        <v>2.5566734593904288E-2</v>
      </c>
      <c r="D10141">
        <v>0.49154840750065765</v>
      </c>
    </row>
    <row r="10142" spans="1:4">
      <c r="A10142">
        <v>10140</v>
      </c>
      <c r="B10142">
        <v>27.780821917808218</v>
      </c>
      <c r="C10142" s="91">
        <v>2.5566178564174015E-2</v>
      </c>
      <c r="D10142">
        <v>0.49152157023819359</v>
      </c>
    </row>
    <row r="10143" spans="1:4">
      <c r="A10143">
        <v>10141</v>
      </c>
      <c r="B10143">
        <v>27.783561643835615</v>
      </c>
      <c r="C10143" s="91">
        <v>2.5565622534443746E-2</v>
      </c>
      <c r="D10143">
        <v>0.49149473593842991</v>
      </c>
    </row>
    <row r="10144" spans="1:4">
      <c r="A10144">
        <v>10142</v>
      </c>
      <c r="B10144">
        <v>27.786301369863015</v>
      </c>
      <c r="C10144" s="91">
        <v>2.5565066504713473E-2</v>
      </c>
      <c r="D10144">
        <v>0.49146790460104139</v>
      </c>
    </row>
    <row r="10145" spans="1:4">
      <c r="A10145">
        <v>10143</v>
      </c>
      <c r="B10145">
        <v>27.789041095890411</v>
      </c>
      <c r="C10145" s="91">
        <v>2.5564510474983201E-2</v>
      </c>
      <c r="D10145">
        <v>0.49144107622570293</v>
      </c>
    </row>
    <row r="10146" spans="1:4">
      <c r="A10146">
        <v>10144</v>
      </c>
      <c r="B10146">
        <v>27.791780821917808</v>
      </c>
      <c r="C10146" s="91">
        <v>2.5563954445252932E-2</v>
      </c>
      <c r="D10146">
        <v>0.49141425081208912</v>
      </c>
    </row>
    <row r="10147" spans="1:4">
      <c r="A10147">
        <v>10145</v>
      </c>
      <c r="B10147">
        <v>27.794520547945204</v>
      </c>
      <c r="C10147" s="91">
        <v>2.5563398415522659E-2</v>
      </c>
      <c r="D10147">
        <v>0.49138742835987503</v>
      </c>
    </row>
    <row r="10148" spans="1:4">
      <c r="A10148">
        <v>10146</v>
      </c>
      <c r="B10148">
        <v>27.797260273972604</v>
      </c>
      <c r="C10148" s="91">
        <v>2.5562842385792386E-2</v>
      </c>
      <c r="D10148">
        <v>0.49136060886873556</v>
      </c>
    </row>
    <row r="10149" spans="1:4">
      <c r="A10149">
        <v>10147</v>
      </c>
      <c r="B10149">
        <v>27.8</v>
      </c>
      <c r="C10149" s="91">
        <v>2.5562286356062117E-2</v>
      </c>
      <c r="D10149">
        <v>0.49133379233834562</v>
      </c>
    </row>
    <row r="10150" spans="1:4">
      <c r="A10150">
        <v>10148</v>
      </c>
      <c r="B10150">
        <v>27.802739726027397</v>
      </c>
      <c r="C10150" s="91">
        <v>2.5561730326331845E-2</v>
      </c>
      <c r="D10150">
        <v>0.49130697876838025</v>
      </c>
    </row>
    <row r="10151" spans="1:4">
      <c r="A10151">
        <v>10149</v>
      </c>
      <c r="B10151">
        <v>27.805479452054794</v>
      </c>
      <c r="C10151" s="91">
        <v>2.5561174296601572E-2</v>
      </c>
      <c r="D10151">
        <v>0.49128016815851455</v>
      </c>
    </row>
    <row r="10152" spans="1:4">
      <c r="A10152">
        <v>10150</v>
      </c>
      <c r="B10152">
        <v>27.80821917808219</v>
      </c>
      <c r="C10152" s="91">
        <v>2.5560618266871303E-2</v>
      </c>
      <c r="D10152">
        <v>0.49125336050842344</v>
      </c>
    </row>
    <row r="10153" spans="1:4">
      <c r="A10153">
        <v>10151</v>
      </c>
      <c r="B10153">
        <v>27.81095890410959</v>
      </c>
      <c r="C10153" s="91">
        <v>2.556006223714103E-2</v>
      </c>
      <c r="D10153">
        <v>0.4912265558177823</v>
      </c>
    </row>
    <row r="10154" spans="1:4">
      <c r="A10154">
        <v>10152</v>
      </c>
      <c r="B10154">
        <v>27.813698630136987</v>
      </c>
      <c r="C10154" s="91">
        <v>2.5559506207410758E-2</v>
      </c>
      <c r="D10154">
        <v>0.49119975408626626</v>
      </c>
    </row>
    <row r="10155" spans="1:4">
      <c r="A10155">
        <v>10153</v>
      </c>
      <c r="B10155">
        <v>27.816438356164383</v>
      </c>
      <c r="C10155" s="91">
        <v>2.5558950177680489E-2</v>
      </c>
      <c r="D10155">
        <v>0.49117295531355043</v>
      </c>
    </row>
    <row r="10156" spans="1:4">
      <c r="A10156">
        <v>10154</v>
      </c>
      <c r="B10156">
        <v>27.81917808219178</v>
      </c>
      <c r="C10156" s="91">
        <v>2.5558394147950216E-2</v>
      </c>
      <c r="D10156">
        <v>0.49114615949931034</v>
      </c>
    </row>
    <row r="10157" spans="1:4">
      <c r="A10157">
        <v>10155</v>
      </c>
      <c r="B10157">
        <v>27.82191780821918</v>
      </c>
      <c r="C10157" s="91">
        <v>2.5557838118219944E-2</v>
      </c>
      <c r="D10157">
        <v>0.49111936664322098</v>
      </c>
    </row>
    <row r="10158" spans="1:4">
      <c r="A10158">
        <v>10156</v>
      </c>
      <c r="B10158">
        <v>27.824657534246576</v>
      </c>
      <c r="C10158" s="91">
        <v>2.5557282088489675E-2</v>
      </c>
      <c r="D10158">
        <v>0.49109257674495799</v>
      </c>
    </row>
    <row r="10159" spans="1:4">
      <c r="A10159">
        <v>10157</v>
      </c>
      <c r="B10159">
        <v>27.827397260273973</v>
      </c>
      <c r="C10159" s="91">
        <v>2.5556726058759402E-2</v>
      </c>
      <c r="D10159">
        <v>0.49106578980419668</v>
      </c>
    </row>
    <row r="10160" spans="1:4">
      <c r="A10160">
        <v>10158</v>
      </c>
      <c r="B10160">
        <v>27.830136986301369</v>
      </c>
      <c r="C10160" s="91">
        <v>2.5556170029029129E-2</v>
      </c>
      <c r="D10160">
        <v>0.49103900582061261</v>
      </c>
    </row>
    <row r="10161" spans="1:4">
      <c r="A10161">
        <v>10159</v>
      </c>
      <c r="B10161">
        <v>27.832876712328765</v>
      </c>
      <c r="C10161" s="91">
        <v>2.555561399929886E-2</v>
      </c>
      <c r="D10161">
        <v>0.49101222479388107</v>
      </c>
    </row>
    <row r="10162" spans="1:4">
      <c r="A10162">
        <v>10160</v>
      </c>
      <c r="B10162">
        <v>27.835616438356166</v>
      </c>
      <c r="C10162" s="91">
        <v>2.5555057969568588E-2</v>
      </c>
      <c r="D10162">
        <v>0.49098544672367783</v>
      </c>
    </row>
    <row r="10163" spans="1:4">
      <c r="A10163">
        <v>10161</v>
      </c>
      <c r="B10163">
        <v>27.838356164383562</v>
      </c>
      <c r="C10163" s="91">
        <v>2.5554501939838315E-2</v>
      </c>
      <c r="D10163">
        <v>0.49095867160967838</v>
      </c>
    </row>
    <row r="10164" spans="1:4">
      <c r="A10164">
        <v>10162</v>
      </c>
      <c r="B10164">
        <v>27.841095890410958</v>
      </c>
      <c r="C10164" s="91">
        <v>2.5553945910108046E-2</v>
      </c>
      <c r="D10164">
        <v>0.4909318994515583</v>
      </c>
    </row>
    <row r="10165" spans="1:4">
      <c r="A10165">
        <v>10163</v>
      </c>
      <c r="B10165">
        <v>27.843835616438355</v>
      </c>
      <c r="C10165" s="91">
        <v>2.5553389880377773E-2</v>
      </c>
      <c r="D10165">
        <v>0.49090513024899346</v>
      </c>
    </row>
    <row r="10166" spans="1:4">
      <c r="A10166">
        <v>10164</v>
      </c>
      <c r="B10166">
        <v>27.846575342465755</v>
      </c>
      <c r="C10166" s="91">
        <v>2.5552833850647501E-2</v>
      </c>
      <c r="D10166">
        <v>0.49087836400165941</v>
      </c>
    </row>
    <row r="10167" spans="1:4">
      <c r="A10167">
        <v>10165</v>
      </c>
      <c r="B10167">
        <v>27.849315068493151</v>
      </c>
      <c r="C10167" s="91">
        <v>2.5552277820917232E-2</v>
      </c>
      <c r="D10167">
        <v>0.49085160070923189</v>
      </c>
    </row>
    <row r="10168" spans="1:4">
      <c r="A10168">
        <v>10166</v>
      </c>
      <c r="B10168">
        <v>27.852054794520548</v>
      </c>
      <c r="C10168" s="91">
        <v>2.5551721791186959E-2</v>
      </c>
      <c r="D10168">
        <v>0.49082484037138696</v>
      </c>
    </row>
    <row r="10169" spans="1:4">
      <c r="A10169">
        <v>10167</v>
      </c>
      <c r="B10169">
        <v>27.854794520547944</v>
      </c>
      <c r="C10169" s="91">
        <v>2.5551165761456687E-2</v>
      </c>
      <c r="D10169">
        <v>0.49079808298780037</v>
      </c>
    </row>
    <row r="10170" spans="1:4">
      <c r="A10170">
        <v>10168</v>
      </c>
      <c r="B10170">
        <v>27.857534246575341</v>
      </c>
      <c r="C10170" s="91">
        <v>2.5550609731726417E-2</v>
      </c>
      <c r="D10170">
        <v>0.49077132855814792</v>
      </c>
    </row>
    <row r="10171" spans="1:4">
      <c r="A10171">
        <v>10169</v>
      </c>
      <c r="B10171">
        <v>27.860273972602741</v>
      </c>
      <c r="C10171" s="91">
        <v>2.5550053701996145E-2</v>
      </c>
      <c r="D10171">
        <v>0.49074457708210562</v>
      </c>
    </row>
    <row r="10172" spans="1:4">
      <c r="A10172">
        <v>10170</v>
      </c>
      <c r="B10172">
        <v>27.863013698630137</v>
      </c>
      <c r="C10172" s="91">
        <v>2.5549497672265872E-2</v>
      </c>
      <c r="D10172">
        <v>0.49071782855934953</v>
      </c>
    </row>
    <row r="10173" spans="1:4">
      <c r="A10173">
        <v>10171</v>
      </c>
      <c r="B10173">
        <v>27.865753424657534</v>
      </c>
      <c r="C10173" s="91">
        <v>2.5548941642535603E-2</v>
      </c>
      <c r="D10173">
        <v>0.49069108298955566</v>
      </c>
    </row>
    <row r="10174" spans="1:4">
      <c r="A10174">
        <v>10172</v>
      </c>
      <c r="B10174">
        <v>27.86849315068493</v>
      </c>
      <c r="C10174" s="91">
        <v>2.5548385612805331E-2</v>
      </c>
      <c r="D10174">
        <v>0.49066434037240009</v>
      </c>
    </row>
    <row r="10175" spans="1:4">
      <c r="A10175">
        <v>10173</v>
      </c>
      <c r="B10175">
        <v>27.87123287671233</v>
      </c>
      <c r="C10175" s="91">
        <v>2.5547829583075058E-2</v>
      </c>
      <c r="D10175">
        <v>0.49063760070755885</v>
      </c>
    </row>
    <row r="10176" spans="1:4">
      <c r="A10176">
        <v>10174</v>
      </c>
      <c r="B10176">
        <v>27.873972602739727</v>
      </c>
      <c r="C10176" s="91">
        <v>2.5547273553344789E-2</v>
      </c>
      <c r="D10176">
        <v>0.49061086399470827</v>
      </c>
    </row>
    <row r="10177" spans="1:4">
      <c r="A10177">
        <v>10175</v>
      </c>
      <c r="B10177">
        <v>27.876712328767123</v>
      </c>
      <c r="C10177" s="91">
        <v>2.5546717523614516E-2</v>
      </c>
      <c r="D10177">
        <v>0.49058413023352448</v>
      </c>
    </row>
    <row r="10178" spans="1:4">
      <c r="A10178">
        <v>10176</v>
      </c>
      <c r="B10178">
        <v>27.87945205479452</v>
      </c>
      <c r="C10178" s="91">
        <v>2.5546161493884244E-2</v>
      </c>
      <c r="D10178">
        <v>0.49055739942368387</v>
      </c>
    </row>
    <row r="10179" spans="1:4">
      <c r="A10179">
        <v>10177</v>
      </c>
      <c r="B10179">
        <v>27.882191780821916</v>
      </c>
      <c r="C10179" s="91">
        <v>2.5545605464153975E-2</v>
      </c>
      <c r="D10179">
        <v>0.49053067156486252</v>
      </c>
    </row>
    <row r="10180" spans="1:4">
      <c r="A10180">
        <v>10178</v>
      </c>
      <c r="B10180">
        <v>27.884931506849316</v>
      </c>
      <c r="C10180" s="91">
        <v>2.5545049434423702E-2</v>
      </c>
      <c r="D10180">
        <v>0.49050394665673697</v>
      </c>
    </row>
    <row r="10181" spans="1:4">
      <c r="A10181">
        <v>10179</v>
      </c>
      <c r="B10181">
        <v>27.887671232876713</v>
      </c>
      <c r="C10181" s="91">
        <v>2.554449340469343E-2</v>
      </c>
      <c r="D10181">
        <v>0.49047722469898358</v>
      </c>
    </row>
    <row r="10182" spans="1:4">
      <c r="A10182">
        <v>10180</v>
      </c>
      <c r="B10182">
        <v>27.890410958904109</v>
      </c>
      <c r="C10182" s="91">
        <v>2.554393737496316E-2</v>
      </c>
      <c r="D10182">
        <v>0.49045050569127874</v>
      </c>
    </row>
    <row r="10183" spans="1:4">
      <c r="A10183">
        <v>10181</v>
      </c>
      <c r="B10183">
        <v>27.893150684931506</v>
      </c>
      <c r="C10183" s="91">
        <v>2.5543381345232888E-2</v>
      </c>
      <c r="D10183">
        <v>0.49042378963329897</v>
      </c>
    </row>
    <row r="10184" spans="1:4">
      <c r="A10184">
        <v>10182</v>
      </c>
      <c r="B10184">
        <v>27.895890410958906</v>
      </c>
      <c r="C10184" s="91">
        <v>2.5542825315502615E-2</v>
      </c>
      <c r="D10184">
        <v>0.49039707652472087</v>
      </c>
    </row>
    <row r="10185" spans="1:4">
      <c r="A10185">
        <v>10183</v>
      </c>
      <c r="B10185">
        <v>27.898630136986302</v>
      </c>
      <c r="C10185" s="91">
        <v>2.5542269285772346E-2</v>
      </c>
      <c r="D10185">
        <v>0.49037036636522086</v>
      </c>
    </row>
    <row r="10186" spans="1:4">
      <c r="A10186">
        <v>10184</v>
      </c>
      <c r="B10186">
        <v>27.901369863013699</v>
      </c>
      <c r="C10186" s="91">
        <v>2.5541713256042074E-2</v>
      </c>
      <c r="D10186">
        <v>0.4903436591544757</v>
      </c>
    </row>
    <row r="10187" spans="1:4">
      <c r="A10187">
        <v>10185</v>
      </c>
      <c r="B10187">
        <v>27.904109589041095</v>
      </c>
      <c r="C10187" s="91">
        <v>2.5541157226311804E-2</v>
      </c>
      <c r="D10187">
        <v>0.49031695489216198</v>
      </c>
    </row>
    <row r="10188" spans="1:4">
      <c r="A10188">
        <v>10186</v>
      </c>
      <c r="B10188">
        <v>27.906849315068492</v>
      </c>
      <c r="C10188" s="91">
        <v>2.5540601196581532E-2</v>
      </c>
      <c r="D10188">
        <v>0.49029025357795647</v>
      </c>
    </row>
    <row r="10189" spans="1:4">
      <c r="A10189">
        <v>10187</v>
      </c>
      <c r="B10189">
        <v>27.909589041095892</v>
      </c>
      <c r="C10189" s="91">
        <v>2.5540045166851259E-2</v>
      </c>
      <c r="D10189">
        <v>0.49026355521153586</v>
      </c>
    </row>
    <row r="10190" spans="1:4">
      <c r="A10190">
        <v>10188</v>
      </c>
      <c r="B10190">
        <v>27.912328767123288</v>
      </c>
      <c r="C10190" s="91">
        <v>2.5539489137120987E-2</v>
      </c>
      <c r="D10190">
        <v>0.49023685979257703</v>
      </c>
    </row>
    <row r="10191" spans="1:4">
      <c r="A10191">
        <v>10189</v>
      </c>
      <c r="B10191">
        <v>27.915068493150685</v>
      </c>
      <c r="C10191" s="91">
        <v>2.5538933107390718E-2</v>
      </c>
      <c r="D10191">
        <v>0.49021016732075673</v>
      </c>
    </row>
    <row r="10192" spans="1:4">
      <c r="A10192">
        <v>10190</v>
      </c>
      <c r="B10192">
        <v>27.917808219178081</v>
      </c>
      <c r="C10192" s="91">
        <v>2.5538377077660445E-2</v>
      </c>
      <c r="D10192">
        <v>0.49018347779575194</v>
      </c>
    </row>
    <row r="10193" spans="1:4">
      <c r="A10193">
        <v>10191</v>
      </c>
      <c r="B10193">
        <v>27.920547945205481</v>
      </c>
      <c r="C10193" s="91">
        <v>2.5537821047930176E-2</v>
      </c>
      <c r="D10193">
        <v>0.49015679121723943</v>
      </c>
    </row>
    <row r="10194" spans="1:4">
      <c r="A10194">
        <v>10192</v>
      </c>
      <c r="B10194">
        <v>27.923287671232877</v>
      </c>
      <c r="C10194" s="91">
        <v>2.5537265018199903E-2</v>
      </c>
      <c r="D10194">
        <v>0.49013010758489645</v>
      </c>
    </row>
    <row r="10195" spans="1:4">
      <c r="A10195">
        <v>10193</v>
      </c>
      <c r="B10195">
        <v>27.926027397260274</v>
      </c>
      <c r="C10195" s="91">
        <v>2.5536708988469631E-2</v>
      </c>
      <c r="D10195">
        <v>0.49010342689839981</v>
      </c>
    </row>
    <row r="10196" spans="1:4">
      <c r="A10196">
        <v>10194</v>
      </c>
      <c r="B10196">
        <v>27.92876712328767</v>
      </c>
      <c r="C10196" s="91">
        <v>2.5536152958739358E-2</v>
      </c>
      <c r="D10196">
        <v>0.49007674915742666</v>
      </c>
    </row>
    <row r="10197" spans="1:4">
      <c r="A10197">
        <v>10195</v>
      </c>
      <c r="B10197">
        <v>27.931506849315067</v>
      </c>
      <c r="C10197" s="91">
        <v>2.5535596929009089E-2</v>
      </c>
      <c r="D10197">
        <v>0.49005007436165399</v>
      </c>
    </row>
    <row r="10198" spans="1:4">
      <c r="A10198">
        <v>10196</v>
      </c>
      <c r="B10198">
        <v>27.934246575342467</v>
      </c>
      <c r="C10198" s="91">
        <v>2.5535040899278817E-2</v>
      </c>
      <c r="D10198">
        <v>0.49002340251075904</v>
      </c>
    </row>
    <row r="10199" spans="1:4">
      <c r="A10199">
        <v>10197</v>
      </c>
      <c r="B10199">
        <v>27.936986301369863</v>
      </c>
      <c r="C10199" s="91">
        <v>2.5534484869548547E-2</v>
      </c>
      <c r="D10199">
        <v>0.48999673360441909</v>
      </c>
    </row>
    <row r="10200" spans="1:4">
      <c r="A10200">
        <v>10198</v>
      </c>
      <c r="B10200">
        <v>27.93972602739726</v>
      </c>
      <c r="C10200" s="91">
        <v>2.5533928839818275E-2</v>
      </c>
      <c r="D10200">
        <v>0.48997006764231132</v>
      </c>
    </row>
    <row r="10201" spans="1:4">
      <c r="A10201">
        <v>10199</v>
      </c>
      <c r="B10201">
        <v>27.942465753424656</v>
      </c>
      <c r="C10201" s="91">
        <v>2.5533372810088002E-2</v>
      </c>
      <c r="D10201">
        <v>0.48994340462411301</v>
      </c>
    </row>
    <row r="10202" spans="1:4">
      <c r="A10202">
        <v>10200</v>
      </c>
      <c r="B10202">
        <v>27.945205479452056</v>
      </c>
      <c r="C10202" s="91">
        <v>2.5532816780357733E-2</v>
      </c>
      <c r="D10202">
        <v>0.4899167445495014</v>
      </c>
    </row>
    <row r="10203" spans="1:4">
      <c r="A10203">
        <v>10201</v>
      </c>
      <c r="B10203">
        <v>27.947945205479453</v>
      </c>
      <c r="C10203" s="91">
        <v>2.5532260750627461E-2</v>
      </c>
      <c r="D10203">
        <v>0.4898900874181541</v>
      </c>
    </row>
    <row r="10204" spans="1:4">
      <c r="A10204">
        <v>10202</v>
      </c>
      <c r="B10204">
        <v>27.950684931506849</v>
      </c>
      <c r="C10204" s="91">
        <v>2.5531704720897188E-2</v>
      </c>
      <c r="D10204">
        <v>0.48986343322974835</v>
      </c>
    </row>
    <row r="10205" spans="1:4">
      <c r="A10205">
        <v>10203</v>
      </c>
      <c r="B10205">
        <v>27.953424657534246</v>
      </c>
      <c r="C10205" s="91">
        <v>2.5531148691166919E-2</v>
      </c>
      <c r="D10205">
        <v>0.48983678198396163</v>
      </c>
    </row>
    <row r="10206" spans="1:4">
      <c r="A10206">
        <v>10204</v>
      </c>
      <c r="B10206">
        <v>27.956164383561642</v>
      </c>
      <c r="C10206" s="91">
        <v>2.5530592661436646E-2</v>
      </c>
      <c r="D10206">
        <v>0.48981013368047155</v>
      </c>
    </row>
    <row r="10207" spans="1:4">
      <c r="A10207">
        <v>10205</v>
      </c>
      <c r="B10207">
        <v>27.958904109589042</v>
      </c>
      <c r="C10207" s="91">
        <v>2.5530036631706374E-2</v>
      </c>
      <c r="D10207">
        <v>0.48978348831895552</v>
      </c>
    </row>
    <row r="10208" spans="1:4">
      <c r="A10208">
        <v>10206</v>
      </c>
      <c r="B10208">
        <v>27.961643835616439</v>
      </c>
      <c r="C10208" s="91">
        <v>2.5529480601976105E-2</v>
      </c>
      <c r="D10208">
        <v>0.48975684589909119</v>
      </c>
    </row>
    <row r="10209" spans="1:4">
      <c r="A10209">
        <v>10207</v>
      </c>
      <c r="B10209">
        <v>27.964383561643835</v>
      </c>
      <c r="C10209" s="91">
        <v>2.5528924572245832E-2</v>
      </c>
      <c r="D10209">
        <v>0.48973020642055631</v>
      </c>
    </row>
    <row r="10210" spans="1:4">
      <c r="A10210">
        <v>10208</v>
      </c>
      <c r="B10210">
        <v>27.967123287671232</v>
      </c>
      <c r="C10210" s="91">
        <v>2.5528368542515559E-2</v>
      </c>
      <c r="D10210">
        <v>0.48970356988302849</v>
      </c>
    </row>
    <row r="10211" spans="1:4">
      <c r="A10211">
        <v>10209</v>
      </c>
      <c r="B10211">
        <v>27.969863013698632</v>
      </c>
      <c r="C10211" s="91">
        <v>2.552781251278529E-2</v>
      </c>
      <c r="D10211">
        <v>0.48967693628618542</v>
      </c>
    </row>
    <row r="10212" spans="1:4">
      <c r="A10212">
        <v>10210</v>
      </c>
      <c r="B10212">
        <v>27.972602739726028</v>
      </c>
      <c r="C10212" s="91">
        <v>2.5527256483055018E-2</v>
      </c>
      <c r="D10212">
        <v>0.48965030562970496</v>
      </c>
    </row>
    <row r="10213" spans="1:4">
      <c r="A10213">
        <v>10211</v>
      </c>
      <c r="B10213">
        <v>27.975342465753425</v>
      </c>
      <c r="C10213" s="91">
        <v>2.5526700453324745E-2</v>
      </c>
      <c r="D10213">
        <v>0.48962367791326494</v>
      </c>
    </row>
    <row r="10214" spans="1:4">
      <c r="A10214">
        <v>10212</v>
      </c>
      <c r="B10214">
        <v>27.978082191780821</v>
      </c>
      <c r="C10214" s="91">
        <v>2.5526144423594476E-2</v>
      </c>
      <c r="D10214">
        <v>0.48959705313654306</v>
      </c>
    </row>
    <row r="10215" spans="1:4">
      <c r="A10215">
        <v>10213</v>
      </c>
      <c r="B10215">
        <v>27.980821917808218</v>
      </c>
      <c r="C10215" s="91">
        <v>2.5525588393864204E-2</v>
      </c>
      <c r="D10215">
        <v>0.48957043129921746</v>
      </c>
    </row>
    <row r="10216" spans="1:4">
      <c r="A10216">
        <v>10214</v>
      </c>
      <c r="B10216">
        <v>27.983561643835618</v>
      </c>
      <c r="C10216" s="91">
        <v>2.5525032364133931E-2</v>
      </c>
      <c r="D10216">
        <v>0.48954381240096589</v>
      </c>
    </row>
    <row r="10217" spans="1:4">
      <c r="A10217">
        <v>10215</v>
      </c>
      <c r="B10217">
        <v>27.986301369863014</v>
      </c>
      <c r="C10217" s="91">
        <v>2.5524476334403662E-2</v>
      </c>
      <c r="D10217">
        <v>0.48951719644146646</v>
      </c>
    </row>
    <row r="10218" spans="1:4">
      <c r="A10218">
        <v>10216</v>
      </c>
      <c r="B10218">
        <v>27.989041095890411</v>
      </c>
      <c r="C10218" s="91">
        <v>2.5523920304673389E-2</v>
      </c>
      <c r="D10218">
        <v>0.48949058342039731</v>
      </c>
    </row>
    <row r="10219" spans="1:4">
      <c r="A10219">
        <v>10217</v>
      </c>
      <c r="B10219">
        <v>27.991780821917807</v>
      </c>
      <c r="C10219" s="91">
        <v>2.5523364274943117E-2</v>
      </c>
      <c r="D10219">
        <v>0.48946397333743641</v>
      </c>
    </row>
    <row r="10220" spans="1:4">
      <c r="A10220">
        <v>10218</v>
      </c>
      <c r="B10220">
        <v>27.994520547945207</v>
      </c>
      <c r="C10220" s="91">
        <v>2.5522808245212848E-2</v>
      </c>
      <c r="D10220">
        <v>0.48943736619226175</v>
      </c>
    </row>
    <row r="10221" spans="1:4">
      <c r="A10221">
        <v>10219</v>
      </c>
      <c r="B10221">
        <v>27.997260273972604</v>
      </c>
      <c r="C10221" s="91">
        <v>2.5522252215482575E-2</v>
      </c>
      <c r="D10221">
        <v>0.48941076198455175</v>
      </c>
    </row>
    <row r="10222" spans="1:4">
      <c r="A10222">
        <v>10220</v>
      </c>
      <c r="B10222">
        <v>28</v>
      </c>
      <c r="C10222" s="91">
        <v>2.5521696185752302E-2</v>
      </c>
      <c r="D10222">
        <v>0.48938416071398461</v>
      </c>
    </row>
    <row r="10223" spans="1:4">
      <c r="A10223">
        <v>10221</v>
      </c>
      <c r="B10223">
        <v>28.002739726027396</v>
      </c>
      <c r="C10223" s="91">
        <v>2.5521140156022033E-2</v>
      </c>
      <c r="D10223">
        <v>0.48935756238023836</v>
      </c>
    </row>
    <row r="10224" spans="1:4">
      <c r="A10224">
        <v>10222</v>
      </c>
      <c r="B10224">
        <v>28.005479452054793</v>
      </c>
      <c r="C10224" s="91">
        <v>2.5520584126291761E-2</v>
      </c>
      <c r="D10224">
        <v>0.48933096698299167</v>
      </c>
    </row>
    <row r="10225" spans="1:4">
      <c r="A10225">
        <v>10223</v>
      </c>
      <c r="B10225">
        <v>28.008219178082193</v>
      </c>
      <c r="C10225" s="91">
        <v>2.5520028096561488E-2</v>
      </c>
      <c r="D10225">
        <v>0.48930437452192255</v>
      </c>
    </row>
    <row r="10226" spans="1:4">
      <c r="A10226">
        <v>10224</v>
      </c>
      <c r="B10226">
        <v>28.010958904109589</v>
      </c>
      <c r="C10226" s="91">
        <v>2.5519472066831219E-2</v>
      </c>
      <c r="D10226">
        <v>0.4892777849967096</v>
      </c>
    </row>
    <row r="10227" spans="1:4">
      <c r="A10227">
        <v>10225</v>
      </c>
      <c r="B10227">
        <v>28.013698630136986</v>
      </c>
      <c r="C10227" s="91">
        <v>2.5518916037100946E-2</v>
      </c>
      <c r="D10227">
        <v>0.48925119840703118</v>
      </c>
    </row>
    <row r="10228" spans="1:4">
      <c r="A10228">
        <v>10226</v>
      </c>
      <c r="B10228">
        <v>28.016438356164382</v>
      </c>
      <c r="C10228" s="91">
        <v>2.5518360007370674E-2</v>
      </c>
      <c r="D10228">
        <v>0.48922461475256585</v>
      </c>
    </row>
    <row r="10229" spans="1:4">
      <c r="A10229">
        <v>10227</v>
      </c>
      <c r="B10229">
        <v>28.019178082191782</v>
      </c>
      <c r="C10229" s="91">
        <v>2.5517803977640405E-2</v>
      </c>
      <c r="D10229">
        <v>0.48919803403299206</v>
      </c>
    </row>
    <row r="10230" spans="1:4">
      <c r="A10230">
        <v>10228</v>
      </c>
      <c r="B10230">
        <v>28.021917808219179</v>
      </c>
      <c r="C10230" s="91">
        <v>2.5517247947910132E-2</v>
      </c>
      <c r="D10230">
        <v>0.48917145624798847</v>
      </c>
    </row>
    <row r="10231" spans="1:4">
      <c r="A10231">
        <v>10229</v>
      </c>
      <c r="B10231">
        <v>28.024657534246575</v>
      </c>
      <c r="C10231" s="91">
        <v>2.551669191817986E-2</v>
      </c>
      <c r="D10231">
        <v>0.48914488139723367</v>
      </c>
    </row>
    <row r="10232" spans="1:4">
      <c r="A10232">
        <v>10230</v>
      </c>
      <c r="B10232">
        <v>28.027397260273972</v>
      </c>
      <c r="C10232" s="91">
        <v>2.551613588844959E-2</v>
      </c>
      <c r="D10232">
        <v>0.48911830948040624</v>
      </c>
    </row>
    <row r="10233" spans="1:4">
      <c r="A10233">
        <v>10231</v>
      </c>
      <c r="B10233">
        <v>28.030136986301368</v>
      </c>
      <c r="C10233" s="91">
        <v>2.5515579858719318E-2</v>
      </c>
      <c r="D10233">
        <v>0.48909174049718507</v>
      </c>
    </row>
    <row r="10234" spans="1:4">
      <c r="A10234">
        <v>10232</v>
      </c>
      <c r="B10234">
        <v>28.032876712328768</v>
      </c>
      <c r="C10234" s="91">
        <v>2.5515023828989045E-2</v>
      </c>
      <c r="D10234">
        <v>0.48906517444724873</v>
      </c>
    </row>
    <row r="10235" spans="1:4">
      <c r="A10235">
        <v>10233</v>
      </c>
      <c r="B10235">
        <v>28.035616438356165</v>
      </c>
      <c r="C10235" s="91">
        <v>2.5514467799258776E-2</v>
      </c>
      <c r="D10235">
        <v>0.4890386113302761</v>
      </c>
    </row>
    <row r="10236" spans="1:4">
      <c r="A10236">
        <v>10234</v>
      </c>
      <c r="B10236">
        <v>28.038356164383561</v>
      </c>
      <c r="C10236" s="91">
        <v>2.5513911769528504E-2</v>
      </c>
      <c r="D10236">
        <v>0.48901205114594598</v>
      </c>
    </row>
    <row r="10237" spans="1:4">
      <c r="A10237">
        <v>10235</v>
      </c>
      <c r="B10237">
        <v>28.041095890410958</v>
      </c>
      <c r="C10237" s="91">
        <v>2.5513355739798231E-2</v>
      </c>
      <c r="D10237">
        <v>0.48898549389393736</v>
      </c>
    </row>
    <row r="10238" spans="1:4">
      <c r="A10238">
        <v>10236</v>
      </c>
      <c r="B10238">
        <v>28.043835616438358</v>
      </c>
      <c r="C10238" s="91">
        <v>2.5512799710067962E-2</v>
      </c>
      <c r="D10238">
        <v>0.488958939573929</v>
      </c>
    </row>
    <row r="10239" spans="1:4">
      <c r="A10239">
        <v>10237</v>
      </c>
      <c r="B10239">
        <v>28.046575342465754</v>
      </c>
      <c r="C10239" s="91">
        <v>2.5512243680337689E-2</v>
      </c>
      <c r="D10239">
        <v>0.48893238818559998</v>
      </c>
    </row>
    <row r="10240" spans="1:4">
      <c r="A10240">
        <v>10238</v>
      </c>
      <c r="B10240">
        <v>28.049315068493151</v>
      </c>
      <c r="C10240" s="91">
        <v>2.5511687650607417E-2</v>
      </c>
      <c r="D10240">
        <v>0.48890583972862944</v>
      </c>
    </row>
    <row r="10241" spans="1:4">
      <c r="A10241">
        <v>10239</v>
      </c>
      <c r="B10241">
        <v>28.052054794520547</v>
      </c>
      <c r="C10241" s="91">
        <v>2.5511131620877148E-2</v>
      </c>
      <c r="D10241">
        <v>0.48887929420269621</v>
      </c>
    </row>
    <row r="10242" spans="1:4">
      <c r="A10242">
        <v>10240</v>
      </c>
      <c r="B10242">
        <v>28.054794520547944</v>
      </c>
      <c r="C10242" s="91">
        <v>2.5510575591146875E-2</v>
      </c>
      <c r="D10242">
        <v>0.48885275160747954</v>
      </c>
    </row>
    <row r="10243" spans="1:4">
      <c r="A10243">
        <v>10241</v>
      </c>
      <c r="B10243">
        <v>28.057534246575344</v>
      </c>
      <c r="C10243" s="91">
        <v>2.5510019561416603E-2</v>
      </c>
      <c r="D10243">
        <v>0.48882621194265846</v>
      </c>
    </row>
    <row r="10244" spans="1:4">
      <c r="A10244">
        <v>10242</v>
      </c>
      <c r="B10244">
        <v>28.06027397260274</v>
      </c>
      <c r="C10244" s="91">
        <v>2.5509463531686333E-2</v>
      </c>
      <c r="D10244">
        <v>0.48879967520791229</v>
      </c>
    </row>
    <row r="10245" spans="1:4">
      <c r="A10245">
        <v>10243</v>
      </c>
      <c r="B10245">
        <v>28.063013698630137</v>
      </c>
      <c r="C10245" s="91">
        <v>2.5508907501956061E-2</v>
      </c>
      <c r="D10245">
        <v>0.48877314140292027</v>
      </c>
    </row>
    <row r="10246" spans="1:4">
      <c r="A10246">
        <v>10244</v>
      </c>
      <c r="B10246">
        <v>28.065753424657533</v>
      </c>
      <c r="C10246" s="91">
        <v>2.5508351472225788E-2</v>
      </c>
      <c r="D10246">
        <v>0.48874661052736162</v>
      </c>
    </row>
    <row r="10247" spans="1:4">
      <c r="A10247">
        <v>10245</v>
      </c>
      <c r="B10247">
        <v>28.068493150684933</v>
      </c>
      <c r="C10247" s="91">
        <v>2.5507795442495519E-2</v>
      </c>
      <c r="D10247">
        <v>0.48872008258091559</v>
      </c>
    </row>
    <row r="10248" spans="1:4">
      <c r="A10248">
        <v>10246</v>
      </c>
      <c r="B10248">
        <v>28.07123287671233</v>
      </c>
      <c r="C10248" s="91">
        <v>2.5507239412765247E-2</v>
      </c>
      <c r="D10248">
        <v>0.48869355756326177</v>
      </c>
    </row>
    <row r="10249" spans="1:4">
      <c r="A10249">
        <v>10247</v>
      </c>
      <c r="B10249">
        <v>28.073972602739726</v>
      </c>
      <c r="C10249" s="91">
        <v>2.5506683383034974E-2</v>
      </c>
      <c r="D10249">
        <v>0.48866703547407947</v>
      </c>
    </row>
    <row r="10250" spans="1:4">
      <c r="A10250">
        <v>10248</v>
      </c>
      <c r="B10250">
        <v>28.076712328767123</v>
      </c>
      <c r="C10250" s="91">
        <v>2.5506127353304705E-2</v>
      </c>
      <c r="D10250">
        <v>0.48864051631304806</v>
      </c>
    </row>
    <row r="10251" spans="1:4">
      <c r="A10251">
        <v>10249</v>
      </c>
      <c r="B10251">
        <v>28.079452054794519</v>
      </c>
      <c r="C10251" s="91">
        <v>2.5505571323574432E-2</v>
      </c>
      <c r="D10251">
        <v>0.48861400007984712</v>
      </c>
    </row>
    <row r="10252" spans="1:4">
      <c r="A10252">
        <v>10250</v>
      </c>
      <c r="B10252">
        <v>28.082191780821919</v>
      </c>
      <c r="C10252" s="91">
        <v>2.550501529384416E-2</v>
      </c>
      <c r="D10252">
        <v>0.48858748677415625</v>
      </c>
    </row>
    <row r="10253" spans="1:4">
      <c r="A10253">
        <v>10251</v>
      </c>
      <c r="B10253">
        <v>28.084931506849315</v>
      </c>
      <c r="C10253" s="91">
        <v>2.5504459264113891E-2</v>
      </c>
      <c r="D10253">
        <v>0.48856097639565488</v>
      </c>
    </row>
    <row r="10254" spans="1:4">
      <c r="A10254">
        <v>10252</v>
      </c>
      <c r="B10254">
        <v>28.087671232876712</v>
      </c>
      <c r="C10254" s="91">
        <v>2.5503903234383618E-2</v>
      </c>
      <c r="D10254">
        <v>0.48853446894402286</v>
      </c>
    </row>
    <row r="10255" spans="1:4">
      <c r="A10255">
        <v>10253</v>
      </c>
      <c r="B10255">
        <v>28.090410958904108</v>
      </c>
      <c r="C10255" s="91">
        <v>2.5503347204653345E-2</v>
      </c>
      <c r="D10255">
        <v>0.48850796441893984</v>
      </c>
    </row>
    <row r="10256" spans="1:4">
      <c r="A10256">
        <v>10254</v>
      </c>
      <c r="B10256">
        <v>28.093150684931508</v>
      </c>
      <c r="C10256" s="91">
        <v>2.5502791174923076E-2</v>
      </c>
      <c r="D10256">
        <v>0.48848146282008531</v>
      </c>
    </row>
    <row r="10257" spans="1:4">
      <c r="A10257">
        <v>10255</v>
      </c>
      <c r="B10257">
        <v>28.095890410958905</v>
      </c>
      <c r="C10257" s="91">
        <v>2.5502235145192804E-2</v>
      </c>
      <c r="D10257">
        <v>0.48845496414713924</v>
      </c>
    </row>
    <row r="10258" spans="1:4">
      <c r="A10258">
        <v>10256</v>
      </c>
      <c r="B10258">
        <v>28.098630136986301</v>
      </c>
      <c r="C10258" s="91">
        <v>2.5501679115462531E-2</v>
      </c>
      <c r="D10258">
        <v>0.48842846839978149</v>
      </c>
    </row>
    <row r="10259" spans="1:4">
      <c r="A10259">
        <v>10257</v>
      </c>
      <c r="B10259">
        <v>28.101369863013698</v>
      </c>
      <c r="C10259" s="91">
        <v>2.5501123085732262E-2</v>
      </c>
      <c r="D10259">
        <v>0.48840197557769183</v>
      </c>
    </row>
    <row r="10260" spans="1:4">
      <c r="A10260">
        <v>10258</v>
      </c>
      <c r="B10260">
        <v>28.104109589041094</v>
      </c>
      <c r="C10260" s="91">
        <v>2.550056705600199E-2</v>
      </c>
      <c r="D10260">
        <v>0.48837548568055011</v>
      </c>
    </row>
    <row r="10261" spans="1:4">
      <c r="A10261">
        <v>10259</v>
      </c>
      <c r="B10261">
        <v>28.106849315068494</v>
      </c>
      <c r="C10261" s="91">
        <v>2.5500011026271717E-2</v>
      </c>
      <c r="D10261">
        <v>0.48834899870803633</v>
      </c>
    </row>
    <row r="10262" spans="1:4">
      <c r="A10262">
        <v>10260</v>
      </c>
      <c r="B10262">
        <v>28.109589041095891</v>
      </c>
      <c r="C10262" s="91">
        <v>2.5499454996541448E-2</v>
      </c>
      <c r="D10262">
        <v>0.48832251465983051</v>
      </c>
    </row>
    <row r="10263" spans="1:4">
      <c r="A10263">
        <v>10261</v>
      </c>
      <c r="B10263">
        <v>28.112328767123287</v>
      </c>
      <c r="C10263" s="91">
        <v>2.5498898966811175E-2</v>
      </c>
      <c r="D10263">
        <v>0.48829603353561263</v>
      </c>
    </row>
    <row r="10264" spans="1:4">
      <c r="A10264">
        <v>10262</v>
      </c>
      <c r="B10264">
        <v>28.115068493150684</v>
      </c>
      <c r="C10264" s="91">
        <v>2.5498342937080903E-2</v>
      </c>
      <c r="D10264">
        <v>0.48826955533506283</v>
      </c>
    </row>
    <row r="10265" spans="1:4">
      <c r="A10265">
        <v>10263</v>
      </c>
      <c r="B10265">
        <v>28.117808219178084</v>
      </c>
      <c r="C10265" s="91">
        <v>2.5497786907350634E-2</v>
      </c>
      <c r="D10265">
        <v>0.48824308005786116</v>
      </c>
    </row>
    <row r="10266" spans="1:4">
      <c r="A10266">
        <v>10264</v>
      </c>
      <c r="B10266">
        <v>28.12054794520548</v>
      </c>
      <c r="C10266" s="91">
        <v>2.5497230877620361E-2</v>
      </c>
      <c r="D10266">
        <v>0.48821660770368791</v>
      </c>
    </row>
    <row r="10267" spans="1:4">
      <c r="A10267">
        <v>10265</v>
      </c>
      <c r="B10267">
        <v>28.123287671232877</v>
      </c>
      <c r="C10267" s="91">
        <v>2.5496674847890088E-2</v>
      </c>
      <c r="D10267">
        <v>0.48819013827222313</v>
      </c>
    </row>
    <row r="10268" spans="1:4">
      <c r="A10268">
        <v>10266</v>
      </c>
      <c r="B10268">
        <v>28.126027397260273</v>
      </c>
      <c r="C10268" s="91">
        <v>2.5496118818159819E-2</v>
      </c>
      <c r="D10268">
        <v>0.48816367176314712</v>
      </c>
    </row>
    <row r="10269" spans="1:4">
      <c r="A10269">
        <v>10267</v>
      </c>
      <c r="B10269">
        <v>28.12876712328767</v>
      </c>
      <c r="C10269" s="91">
        <v>2.5495562788429547E-2</v>
      </c>
      <c r="D10269">
        <v>0.48813720817614026</v>
      </c>
    </row>
    <row r="10270" spans="1:4">
      <c r="A10270">
        <v>10268</v>
      </c>
      <c r="B10270">
        <v>28.13150684931507</v>
      </c>
      <c r="C10270" s="91">
        <v>2.5495006758699274E-2</v>
      </c>
      <c r="D10270">
        <v>0.48811074751088279</v>
      </c>
    </row>
    <row r="10271" spans="1:4">
      <c r="A10271">
        <v>10269</v>
      </c>
      <c r="B10271">
        <v>28.134246575342466</v>
      </c>
      <c r="C10271" s="91">
        <v>2.5494450728969005E-2</v>
      </c>
      <c r="D10271">
        <v>0.4880842897670552</v>
      </c>
    </row>
    <row r="10272" spans="1:4">
      <c r="A10272">
        <v>10270</v>
      </c>
      <c r="B10272">
        <v>28.136986301369863</v>
      </c>
      <c r="C10272" s="91">
        <v>2.5493894699238732E-2</v>
      </c>
      <c r="D10272">
        <v>0.4880578349443378</v>
      </c>
    </row>
    <row r="10273" spans="1:4">
      <c r="A10273">
        <v>10271</v>
      </c>
      <c r="B10273">
        <v>28.139726027397259</v>
      </c>
      <c r="C10273" s="91">
        <v>2.549333866950846E-2</v>
      </c>
      <c r="D10273">
        <v>0.48803138304241117</v>
      </c>
    </row>
    <row r="10274" spans="1:4">
      <c r="A10274">
        <v>10272</v>
      </c>
      <c r="B10274">
        <v>28.142465753424659</v>
      </c>
      <c r="C10274" s="91">
        <v>2.5492782639778191E-2</v>
      </c>
      <c r="D10274">
        <v>0.48800493406095574</v>
      </c>
    </row>
    <row r="10275" spans="1:4">
      <c r="A10275">
        <v>10273</v>
      </c>
      <c r="B10275">
        <v>28.145205479452056</v>
      </c>
      <c r="C10275" s="91">
        <v>2.5492226610047918E-2</v>
      </c>
      <c r="D10275">
        <v>0.48797848799965221</v>
      </c>
    </row>
    <row r="10276" spans="1:4">
      <c r="A10276">
        <v>10274</v>
      </c>
      <c r="B10276">
        <v>28.147945205479452</v>
      </c>
      <c r="C10276" s="91">
        <v>2.5491670580317646E-2</v>
      </c>
      <c r="D10276">
        <v>0.48795204485818111</v>
      </c>
    </row>
    <row r="10277" spans="1:4">
      <c r="A10277">
        <v>10275</v>
      </c>
      <c r="B10277">
        <v>28.150684931506849</v>
      </c>
      <c r="C10277" s="91">
        <v>2.5491114550587377E-2</v>
      </c>
      <c r="D10277">
        <v>0.48792560463622298</v>
      </c>
    </row>
    <row r="10278" spans="1:4">
      <c r="A10278">
        <v>10276</v>
      </c>
      <c r="B10278">
        <v>28.153424657534245</v>
      </c>
      <c r="C10278" s="91">
        <v>2.5490558520857104E-2</v>
      </c>
      <c r="D10278">
        <v>0.48789916733345862</v>
      </c>
    </row>
    <row r="10279" spans="1:4">
      <c r="A10279">
        <v>10277</v>
      </c>
      <c r="B10279">
        <v>28.156164383561645</v>
      </c>
      <c r="C10279" s="91">
        <v>2.5490002491126831E-2</v>
      </c>
      <c r="D10279">
        <v>0.48787273294956879</v>
      </c>
    </row>
    <row r="10280" spans="1:4">
      <c r="A10280">
        <v>10278</v>
      </c>
      <c r="B10280">
        <v>28.158904109589042</v>
      </c>
      <c r="C10280" s="91">
        <v>2.5489446461396562E-2</v>
      </c>
      <c r="D10280">
        <v>0.48784630148423425</v>
      </c>
    </row>
    <row r="10281" spans="1:4">
      <c r="A10281">
        <v>10279</v>
      </c>
      <c r="B10281">
        <v>28.161643835616438</v>
      </c>
      <c r="C10281" s="91">
        <v>2.548889043166629E-2</v>
      </c>
      <c r="D10281">
        <v>0.48781987293713586</v>
      </c>
    </row>
    <row r="10282" spans="1:4">
      <c r="A10282">
        <v>10280</v>
      </c>
      <c r="B10282">
        <v>28.164383561643834</v>
      </c>
      <c r="C10282" s="91">
        <v>2.5488334401936017E-2</v>
      </c>
      <c r="D10282">
        <v>0.48779344730795438</v>
      </c>
    </row>
    <row r="10283" spans="1:4">
      <c r="A10283">
        <v>10281</v>
      </c>
      <c r="B10283">
        <v>28.167123287671235</v>
      </c>
      <c r="C10283" s="91">
        <v>2.5487778372205748E-2</v>
      </c>
      <c r="D10283">
        <v>0.48776702459637072</v>
      </c>
    </row>
    <row r="10284" spans="1:4">
      <c r="A10284">
        <v>10282</v>
      </c>
      <c r="B10284">
        <v>28.169863013698631</v>
      </c>
      <c r="C10284" s="91">
        <v>2.5487222342475475E-2</v>
      </c>
      <c r="D10284">
        <v>0.4877406048020661</v>
      </c>
    </row>
    <row r="10285" spans="1:4">
      <c r="A10285">
        <v>10283</v>
      </c>
      <c r="B10285">
        <v>28.172602739726027</v>
      </c>
      <c r="C10285" s="91">
        <v>2.5486666312745203E-2</v>
      </c>
      <c r="D10285">
        <v>0.48771418792472121</v>
      </c>
    </row>
    <row r="10286" spans="1:4">
      <c r="A10286">
        <v>10284</v>
      </c>
      <c r="B10286">
        <v>28.175342465753424</v>
      </c>
      <c r="C10286" s="91">
        <v>2.5486110283014934E-2</v>
      </c>
      <c r="D10286">
        <v>0.48768777396401725</v>
      </c>
    </row>
    <row r="10287" spans="1:4">
      <c r="A10287">
        <v>10285</v>
      </c>
      <c r="B10287">
        <v>28.17808219178082</v>
      </c>
      <c r="C10287" s="91">
        <v>2.5485554253284661E-2</v>
      </c>
      <c r="D10287">
        <v>0.4876613629196353</v>
      </c>
    </row>
    <row r="10288" spans="1:4">
      <c r="A10288">
        <v>10286</v>
      </c>
      <c r="B10288">
        <v>28.18082191780822</v>
      </c>
      <c r="C10288" s="91">
        <v>2.5484998223554389E-2</v>
      </c>
      <c r="D10288">
        <v>0.4876349547912564</v>
      </c>
    </row>
    <row r="10289" spans="1:4">
      <c r="A10289">
        <v>10287</v>
      </c>
      <c r="B10289">
        <v>28.183561643835617</v>
      </c>
      <c r="C10289" s="91">
        <v>2.5484442193824119E-2</v>
      </c>
      <c r="D10289">
        <v>0.48760854957856187</v>
      </c>
    </row>
    <row r="10290" spans="1:4">
      <c r="A10290">
        <v>10288</v>
      </c>
      <c r="B10290">
        <v>28.186301369863013</v>
      </c>
      <c r="C10290" s="91">
        <v>2.5483886164093847E-2</v>
      </c>
      <c r="D10290">
        <v>0.48758214728123284</v>
      </c>
    </row>
    <row r="10291" spans="1:4">
      <c r="A10291">
        <v>10289</v>
      </c>
      <c r="B10291">
        <v>28.18904109589041</v>
      </c>
      <c r="C10291" s="91">
        <v>2.5483330134363574E-2</v>
      </c>
      <c r="D10291">
        <v>0.48755574789895068</v>
      </c>
    </row>
    <row r="10292" spans="1:4">
      <c r="A10292">
        <v>10290</v>
      </c>
      <c r="B10292">
        <v>28.19178082191781</v>
      </c>
      <c r="C10292" s="91">
        <v>2.5482774104633305E-2</v>
      </c>
      <c r="D10292">
        <v>0.48752935143139642</v>
      </c>
    </row>
    <row r="10293" spans="1:4">
      <c r="A10293">
        <v>10291</v>
      </c>
      <c r="B10293">
        <v>28.194520547945206</v>
      </c>
      <c r="C10293" s="91">
        <v>2.5482218074903033E-2</v>
      </c>
      <c r="D10293">
        <v>0.48750295787825182</v>
      </c>
    </row>
    <row r="10294" spans="1:4">
      <c r="A10294">
        <v>10292</v>
      </c>
      <c r="B10294">
        <v>28.197260273972603</v>
      </c>
      <c r="C10294" s="91">
        <v>2.548166204517276E-2</v>
      </c>
      <c r="D10294">
        <v>0.48747656723919797</v>
      </c>
    </row>
    <row r="10295" spans="1:4">
      <c r="A10295">
        <v>10293</v>
      </c>
      <c r="B10295">
        <v>28.2</v>
      </c>
      <c r="C10295" s="91">
        <v>2.5481106015442491E-2</v>
      </c>
      <c r="D10295">
        <v>0.48745017951391639</v>
      </c>
    </row>
    <row r="10296" spans="1:4">
      <c r="A10296">
        <v>10294</v>
      </c>
      <c r="B10296">
        <v>28.202739726027396</v>
      </c>
      <c r="C10296" s="91">
        <v>2.5480549985712218E-2</v>
      </c>
      <c r="D10296">
        <v>0.48742379470208863</v>
      </c>
    </row>
    <row r="10297" spans="1:4">
      <c r="A10297">
        <v>10295</v>
      </c>
      <c r="B10297">
        <v>28.205479452054796</v>
      </c>
      <c r="C10297" s="91">
        <v>2.5479993955981946E-2</v>
      </c>
      <c r="D10297">
        <v>0.48739741280339616</v>
      </c>
    </row>
    <row r="10298" spans="1:4">
      <c r="A10298">
        <v>10296</v>
      </c>
      <c r="B10298">
        <v>28.208219178082192</v>
      </c>
      <c r="C10298" s="91">
        <v>2.5479437926251677E-2</v>
      </c>
      <c r="D10298">
        <v>0.48737103381752056</v>
      </c>
    </row>
    <row r="10299" spans="1:4">
      <c r="A10299">
        <v>10297</v>
      </c>
      <c r="B10299">
        <v>28.210958904109589</v>
      </c>
      <c r="C10299" s="91">
        <v>2.5478881896521404E-2</v>
      </c>
      <c r="D10299">
        <v>0.48734465774414354</v>
      </c>
    </row>
    <row r="10300" spans="1:4">
      <c r="A10300">
        <v>10298</v>
      </c>
      <c r="B10300">
        <v>28.213698630136985</v>
      </c>
      <c r="C10300" s="91">
        <v>2.5478325866791132E-2</v>
      </c>
      <c r="D10300">
        <v>0.48731828458294663</v>
      </c>
    </row>
    <row r="10301" spans="1:4">
      <c r="A10301">
        <v>10299</v>
      </c>
      <c r="B10301">
        <v>28.216438356164385</v>
      </c>
      <c r="C10301" s="91">
        <v>2.5477769837060862E-2</v>
      </c>
      <c r="D10301">
        <v>0.48729191433361146</v>
      </c>
    </row>
    <row r="10302" spans="1:4">
      <c r="A10302">
        <v>10300</v>
      </c>
      <c r="B10302">
        <v>28.219178082191782</v>
      </c>
      <c r="C10302" s="91">
        <v>2.547721380733059E-2</v>
      </c>
      <c r="D10302">
        <v>0.48726554699582003</v>
      </c>
    </row>
    <row r="10303" spans="1:4">
      <c r="A10303">
        <v>10301</v>
      </c>
      <c r="B10303">
        <v>28.221917808219178</v>
      </c>
      <c r="C10303" s="91">
        <v>2.5476657777600317E-2</v>
      </c>
      <c r="D10303">
        <v>0.48723918256925403</v>
      </c>
    </row>
    <row r="10304" spans="1:4">
      <c r="A10304">
        <v>10302</v>
      </c>
      <c r="B10304">
        <v>28.224657534246575</v>
      </c>
      <c r="C10304" s="91">
        <v>2.5476101747870048E-2</v>
      </c>
      <c r="D10304">
        <v>0.48721282105359515</v>
      </c>
    </row>
    <row r="10305" spans="1:4">
      <c r="A10305">
        <v>10303</v>
      </c>
      <c r="B10305">
        <v>28.227397260273971</v>
      </c>
      <c r="C10305" s="91">
        <v>2.5475545718139776E-2</v>
      </c>
      <c r="D10305">
        <v>0.48718646244852548</v>
      </c>
    </row>
    <row r="10306" spans="1:4">
      <c r="A10306">
        <v>10304</v>
      </c>
      <c r="B10306">
        <v>28.230136986301371</v>
      </c>
      <c r="C10306" s="91">
        <v>2.5474989688409503E-2</v>
      </c>
      <c r="D10306">
        <v>0.48716010675372678</v>
      </c>
    </row>
    <row r="10307" spans="1:4">
      <c r="A10307">
        <v>10305</v>
      </c>
      <c r="B10307">
        <v>28.232876712328768</v>
      </c>
      <c r="C10307" s="91">
        <v>2.5474433658679234E-2</v>
      </c>
      <c r="D10307">
        <v>0.48713375396888114</v>
      </c>
    </row>
    <row r="10308" spans="1:4">
      <c r="A10308">
        <v>10306</v>
      </c>
      <c r="B10308">
        <v>28.235616438356164</v>
      </c>
      <c r="C10308" s="91">
        <v>2.5473877628948961E-2</v>
      </c>
      <c r="D10308">
        <v>0.48710740409367048</v>
      </c>
    </row>
    <row r="10309" spans="1:4">
      <c r="A10309">
        <v>10307</v>
      </c>
      <c r="B10309">
        <v>28.238356164383561</v>
      </c>
      <c r="C10309" s="91">
        <v>2.5473321599218689E-2</v>
      </c>
      <c r="D10309">
        <v>0.48708105712777694</v>
      </c>
    </row>
    <row r="10310" spans="1:4">
      <c r="A10310">
        <v>10308</v>
      </c>
      <c r="B10310">
        <v>28.241095890410961</v>
      </c>
      <c r="C10310" s="91">
        <v>2.547276556948842E-2</v>
      </c>
      <c r="D10310">
        <v>0.48705471307088249</v>
      </c>
    </row>
    <row r="10311" spans="1:4">
      <c r="A10311">
        <v>10309</v>
      </c>
      <c r="B10311">
        <v>28.243835616438357</v>
      </c>
      <c r="C10311" s="91">
        <v>2.5472209539758147E-2</v>
      </c>
      <c r="D10311">
        <v>0.48702837192266946</v>
      </c>
    </row>
    <row r="10312" spans="1:4">
      <c r="A10312">
        <v>10310</v>
      </c>
      <c r="B10312">
        <v>28.246575342465754</v>
      </c>
      <c r="C10312" s="91">
        <v>2.5471653510027874E-2</v>
      </c>
      <c r="D10312">
        <v>0.48700203368281986</v>
      </c>
    </row>
    <row r="10313" spans="1:4">
      <c r="A10313">
        <v>10311</v>
      </c>
      <c r="B10313">
        <v>28.24931506849315</v>
      </c>
      <c r="C10313" s="91">
        <v>2.5471097480297605E-2</v>
      </c>
      <c r="D10313">
        <v>0.48697569835101601</v>
      </c>
    </row>
    <row r="10314" spans="1:4">
      <c r="A10314">
        <v>10312</v>
      </c>
      <c r="B10314">
        <v>28.252054794520546</v>
      </c>
      <c r="C10314" s="91">
        <v>2.5470541450567333E-2</v>
      </c>
      <c r="D10314">
        <v>0.48694936592694016</v>
      </c>
    </row>
    <row r="10315" spans="1:4">
      <c r="A10315">
        <v>10313</v>
      </c>
      <c r="B10315">
        <v>28.254794520547946</v>
      </c>
      <c r="C10315" s="91">
        <v>2.546998542083706E-2</v>
      </c>
      <c r="D10315">
        <v>0.48692303641027468</v>
      </c>
    </row>
    <row r="10316" spans="1:4">
      <c r="A10316">
        <v>10314</v>
      </c>
      <c r="B10316">
        <v>28.257534246575343</v>
      </c>
      <c r="C10316" s="91">
        <v>2.5469429391106791E-2</v>
      </c>
      <c r="D10316">
        <v>0.48689670980070177</v>
      </c>
    </row>
    <row r="10317" spans="1:4">
      <c r="A10317">
        <v>10315</v>
      </c>
      <c r="B10317">
        <v>28.260273972602739</v>
      </c>
      <c r="C10317" s="91">
        <v>2.5468873361376518E-2</v>
      </c>
      <c r="D10317">
        <v>0.48687038609790401</v>
      </c>
    </row>
    <row r="10318" spans="1:4">
      <c r="A10318">
        <v>10316</v>
      </c>
      <c r="B10318">
        <v>28.263013698630136</v>
      </c>
      <c r="C10318" s="91">
        <v>2.5468317331646246E-2</v>
      </c>
      <c r="D10318">
        <v>0.48684406530156388</v>
      </c>
    </row>
    <row r="10319" spans="1:4">
      <c r="A10319">
        <v>10317</v>
      </c>
      <c r="B10319">
        <v>28.265753424657536</v>
      </c>
      <c r="C10319" s="91">
        <v>2.5467761301915977E-2</v>
      </c>
      <c r="D10319">
        <v>0.48681774741136363</v>
      </c>
    </row>
    <row r="10320" spans="1:4">
      <c r="A10320">
        <v>10318</v>
      </c>
      <c r="B10320">
        <v>28.268493150684932</v>
      </c>
      <c r="C10320" s="91">
        <v>2.5467205272185704E-2</v>
      </c>
      <c r="D10320">
        <v>0.48679143242698603</v>
      </c>
    </row>
    <row r="10321" spans="1:4">
      <c r="A10321">
        <v>10319</v>
      </c>
      <c r="B10321">
        <v>28.271232876712329</v>
      </c>
      <c r="C10321" s="91">
        <v>2.5466649242455432E-2</v>
      </c>
      <c r="D10321">
        <v>0.48676512034811359</v>
      </c>
    </row>
    <row r="10322" spans="1:4">
      <c r="A10322">
        <v>10320</v>
      </c>
      <c r="B10322">
        <v>28.273972602739725</v>
      </c>
      <c r="C10322" s="91">
        <v>2.5466093212725163E-2</v>
      </c>
      <c r="D10322">
        <v>0.48673881117442885</v>
      </c>
    </row>
    <row r="10323" spans="1:4">
      <c r="A10323">
        <v>10321</v>
      </c>
      <c r="B10323">
        <v>28.276712328767122</v>
      </c>
      <c r="C10323" s="91">
        <v>2.546553718299489E-2</v>
      </c>
      <c r="D10323">
        <v>0.48671250490561463</v>
      </c>
    </row>
    <row r="10324" spans="1:4">
      <c r="A10324">
        <v>10322</v>
      </c>
      <c r="B10324">
        <v>28.279452054794522</v>
      </c>
      <c r="C10324" s="91">
        <v>2.5464981153264617E-2</v>
      </c>
      <c r="D10324">
        <v>0.48668620154135356</v>
      </c>
    </row>
    <row r="10325" spans="1:4">
      <c r="A10325">
        <v>10323</v>
      </c>
      <c r="B10325">
        <v>28.282191780821918</v>
      </c>
      <c r="C10325" s="91">
        <v>2.5464425123534348E-2</v>
      </c>
      <c r="D10325">
        <v>0.48665990108132834</v>
      </c>
    </row>
    <row r="10326" spans="1:4">
      <c r="A10326">
        <v>10324</v>
      </c>
      <c r="B10326">
        <v>28.284931506849315</v>
      </c>
      <c r="C10326" s="91">
        <v>2.5463869093804076E-2</v>
      </c>
      <c r="D10326">
        <v>0.48663360352522184</v>
      </c>
    </row>
    <row r="10327" spans="1:4">
      <c r="A10327">
        <v>10325</v>
      </c>
      <c r="B10327">
        <v>28.287671232876711</v>
      </c>
      <c r="C10327" s="91">
        <v>2.5463313064073803E-2</v>
      </c>
      <c r="D10327">
        <v>0.48660730887271691</v>
      </c>
    </row>
    <row r="10328" spans="1:4">
      <c r="A10328">
        <v>10326</v>
      </c>
      <c r="B10328">
        <v>28.290410958904111</v>
      </c>
      <c r="C10328" s="91">
        <v>2.5462757034343534E-2</v>
      </c>
      <c r="D10328">
        <v>0.48658101712349633</v>
      </c>
    </row>
    <row r="10329" spans="1:4">
      <c r="A10329">
        <v>10327</v>
      </c>
      <c r="B10329">
        <v>28.293150684931508</v>
      </c>
      <c r="C10329" s="91">
        <v>2.5462201004613261E-2</v>
      </c>
      <c r="D10329">
        <v>0.48655472827724322</v>
      </c>
    </row>
    <row r="10330" spans="1:4">
      <c r="A10330">
        <v>10328</v>
      </c>
      <c r="B10330">
        <v>28.295890410958904</v>
      </c>
      <c r="C10330" s="91">
        <v>2.5461644974882992E-2</v>
      </c>
      <c r="D10330">
        <v>0.48652844233364034</v>
      </c>
    </row>
    <row r="10331" spans="1:4">
      <c r="A10331">
        <v>10329</v>
      </c>
      <c r="B10331">
        <v>28.298630136986301</v>
      </c>
      <c r="C10331" s="91">
        <v>2.546108894515272E-2</v>
      </c>
      <c r="D10331">
        <v>0.48650215929237089</v>
      </c>
    </row>
    <row r="10332" spans="1:4">
      <c r="A10332">
        <v>10330</v>
      </c>
      <c r="B10332">
        <v>28.301369863013697</v>
      </c>
      <c r="C10332" s="91">
        <v>2.5460532915422447E-2</v>
      </c>
      <c r="D10332">
        <v>0.48647587915311785</v>
      </c>
    </row>
    <row r="10333" spans="1:4">
      <c r="A10333">
        <v>10331</v>
      </c>
      <c r="B10333">
        <v>28.304109589041097</v>
      </c>
      <c r="C10333" s="91">
        <v>2.5459976885692175E-2</v>
      </c>
      <c r="D10333">
        <v>0.4864496019155643</v>
      </c>
    </row>
    <row r="10334" spans="1:4">
      <c r="A10334">
        <v>10332</v>
      </c>
      <c r="B10334">
        <v>28.306849315068494</v>
      </c>
      <c r="C10334" s="91">
        <v>2.5459420855961905E-2</v>
      </c>
      <c r="D10334">
        <v>0.48642332757939338</v>
      </c>
    </row>
    <row r="10335" spans="1:4">
      <c r="A10335">
        <v>10333</v>
      </c>
      <c r="B10335">
        <v>28.30958904109589</v>
      </c>
      <c r="C10335" s="91">
        <v>2.5458864826231633E-2</v>
      </c>
      <c r="D10335">
        <v>0.48639705614428841</v>
      </c>
    </row>
    <row r="10336" spans="1:4">
      <c r="A10336">
        <v>10334</v>
      </c>
      <c r="B10336">
        <v>28.312328767123287</v>
      </c>
      <c r="C10336" s="91">
        <v>2.5458308796501364E-2</v>
      </c>
      <c r="D10336">
        <v>0.48637078760993241</v>
      </c>
    </row>
    <row r="10337" spans="1:4">
      <c r="A10337">
        <v>10335</v>
      </c>
      <c r="B10337">
        <v>28.315068493150687</v>
      </c>
      <c r="C10337" s="91">
        <v>2.5457752766771091E-2</v>
      </c>
      <c r="D10337">
        <v>0.48634452197600886</v>
      </c>
    </row>
    <row r="10338" spans="1:4">
      <c r="A10338">
        <v>10336</v>
      </c>
      <c r="B10338">
        <v>28.317808219178083</v>
      </c>
      <c r="C10338" s="91">
        <v>2.5457196737040819E-2</v>
      </c>
      <c r="D10338">
        <v>0.48631825924220101</v>
      </c>
    </row>
    <row r="10339" spans="1:4">
      <c r="A10339">
        <v>10337</v>
      </c>
      <c r="B10339">
        <v>28.32054794520548</v>
      </c>
      <c r="C10339" s="91">
        <v>2.545664070731055E-2</v>
      </c>
      <c r="D10339">
        <v>0.48629199940819218</v>
      </c>
    </row>
    <row r="10340" spans="1:4">
      <c r="A10340">
        <v>10338</v>
      </c>
      <c r="B10340">
        <v>28.323287671232876</v>
      </c>
      <c r="C10340" s="91">
        <v>2.5456084677580277E-2</v>
      </c>
      <c r="D10340">
        <v>0.48626574247366583</v>
      </c>
    </row>
    <row r="10341" spans="1:4">
      <c r="A10341">
        <v>10339</v>
      </c>
      <c r="B10341">
        <v>28.326027397260273</v>
      </c>
      <c r="C10341" s="91">
        <v>2.5455528647850004E-2</v>
      </c>
      <c r="D10341">
        <v>0.48623948843830539</v>
      </c>
    </row>
    <row r="10342" spans="1:4">
      <c r="A10342">
        <v>10340</v>
      </c>
      <c r="B10342">
        <v>28.328767123287673</v>
      </c>
      <c r="C10342" s="91">
        <v>2.5454972618119735E-2</v>
      </c>
      <c r="D10342">
        <v>0.48621323730179433</v>
      </c>
    </row>
    <row r="10343" spans="1:4">
      <c r="A10343">
        <v>10341</v>
      </c>
      <c r="B10343">
        <v>28.331506849315069</v>
      </c>
      <c r="C10343" s="91">
        <v>2.5454416588389463E-2</v>
      </c>
      <c r="D10343">
        <v>0.4861869890638163</v>
      </c>
    </row>
    <row r="10344" spans="1:4">
      <c r="A10344">
        <v>10342</v>
      </c>
      <c r="B10344">
        <v>28.334246575342465</v>
      </c>
      <c r="C10344" s="91">
        <v>2.545386055865919E-2</v>
      </c>
      <c r="D10344">
        <v>0.48616074372405482</v>
      </c>
    </row>
    <row r="10345" spans="1:4">
      <c r="A10345">
        <v>10343</v>
      </c>
      <c r="B10345">
        <v>28.336986301369862</v>
      </c>
      <c r="C10345" s="91">
        <v>2.5453304528928921E-2</v>
      </c>
      <c r="D10345">
        <v>0.48613450128219343</v>
      </c>
    </row>
    <row r="10346" spans="1:4">
      <c r="A10346">
        <v>10344</v>
      </c>
      <c r="B10346">
        <v>28.339726027397262</v>
      </c>
      <c r="C10346" s="91">
        <v>2.5452748499198648E-2</v>
      </c>
      <c r="D10346">
        <v>0.48610826173791594</v>
      </c>
    </row>
    <row r="10347" spans="1:4">
      <c r="A10347">
        <v>10345</v>
      </c>
      <c r="B10347">
        <v>28.342465753424658</v>
      </c>
      <c r="C10347" s="91">
        <v>2.5452192469468376E-2</v>
      </c>
      <c r="D10347">
        <v>0.48608202509090598</v>
      </c>
    </row>
    <row r="10348" spans="1:4">
      <c r="A10348">
        <v>10346</v>
      </c>
      <c r="B10348">
        <v>28.345205479452055</v>
      </c>
      <c r="C10348" s="91">
        <v>2.5451636439738107E-2</v>
      </c>
      <c r="D10348">
        <v>0.48605579134084731</v>
      </c>
    </row>
    <row r="10349" spans="1:4">
      <c r="A10349">
        <v>10347</v>
      </c>
      <c r="B10349">
        <v>28.347945205479451</v>
      </c>
      <c r="C10349" s="91">
        <v>2.5451080410007834E-2</v>
      </c>
      <c r="D10349">
        <v>0.4860295604874238</v>
      </c>
    </row>
    <row r="10350" spans="1:4">
      <c r="A10350">
        <v>10348</v>
      </c>
      <c r="B10350">
        <v>28.350684931506848</v>
      </c>
      <c r="C10350" s="91">
        <v>2.5450524380277562E-2</v>
      </c>
      <c r="D10350">
        <v>0.48600333253031924</v>
      </c>
    </row>
    <row r="10351" spans="1:4">
      <c r="A10351">
        <v>10349</v>
      </c>
      <c r="B10351">
        <v>28.353424657534248</v>
      </c>
      <c r="C10351" s="91">
        <v>2.5449968350547292E-2</v>
      </c>
      <c r="D10351">
        <v>0.48597710746921746</v>
      </c>
    </row>
    <row r="10352" spans="1:4">
      <c r="A10352">
        <v>10350</v>
      </c>
      <c r="B10352">
        <v>28.356164383561644</v>
      </c>
      <c r="C10352" s="91">
        <v>2.544941232081702E-2</v>
      </c>
      <c r="D10352">
        <v>0.48595088530380254</v>
      </c>
    </row>
    <row r="10353" spans="1:4">
      <c r="A10353">
        <v>10351</v>
      </c>
      <c r="B10353">
        <v>28.358904109589041</v>
      </c>
      <c r="C10353" s="91">
        <v>2.5448856291086747E-2</v>
      </c>
      <c r="D10353">
        <v>0.48592466603375839</v>
      </c>
    </row>
    <row r="10354" spans="1:4">
      <c r="A10354">
        <v>10352</v>
      </c>
      <c r="B10354">
        <v>28.361643835616437</v>
      </c>
      <c r="C10354" s="91">
        <v>2.5448300261356478E-2</v>
      </c>
      <c r="D10354">
        <v>0.48589844965876899</v>
      </c>
    </row>
    <row r="10355" spans="1:4">
      <c r="A10355">
        <v>10353</v>
      </c>
      <c r="B10355">
        <v>28.364383561643837</v>
      </c>
      <c r="C10355" s="91">
        <v>2.5447744231626206E-2</v>
      </c>
      <c r="D10355">
        <v>0.48587223617851838</v>
      </c>
    </row>
    <row r="10356" spans="1:4">
      <c r="A10356">
        <v>10354</v>
      </c>
      <c r="B10356">
        <v>28.367123287671234</v>
      </c>
      <c r="C10356" s="91">
        <v>2.5447188201895933E-2</v>
      </c>
      <c r="D10356">
        <v>0.4858460255926908</v>
      </c>
    </row>
    <row r="10357" spans="1:4">
      <c r="A10357">
        <v>10355</v>
      </c>
      <c r="B10357">
        <v>28.36986301369863</v>
      </c>
      <c r="C10357" s="91">
        <v>2.5446632172165664E-2</v>
      </c>
      <c r="D10357">
        <v>0.48581981790097023</v>
      </c>
    </row>
    <row r="10358" spans="1:4">
      <c r="A10358">
        <v>10356</v>
      </c>
      <c r="B10358">
        <v>28.372602739726027</v>
      </c>
      <c r="C10358" s="91">
        <v>2.5446076142435391E-2</v>
      </c>
      <c r="D10358">
        <v>0.48579361310304098</v>
      </c>
    </row>
    <row r="10359" spans="1:4">
      <c r="A10359">
        <v>10357</v>
      </c>
      <c r="B10359">
        <v>28.375342465753423</v>
      </c>
      <c r="C10359" s="91">
        <v>2.5445520112705119E-2</v>
      </c>
      <c r="D10359">
        <v>0.4857674111985873</v>
      </c>
    </row>
    <row r="10360" spans="1:4">
      <c r="A10360">
        <v>10358</v>
      </c>
      <c r="B10360">
        <v>28.378082191780823</v>
      </c>
      <c r="C10360" s="91">
        <v>2.544496408297485E-2</v>
      </c>
      <c r="D10360">
        <v>0.48574121218729333</v>
      </c>
    </row>
    <row r="10361" spans="1:4">
      <c r="A10361">
        <v>10359</v>
      </c>
      <c r="B10361">
        <v>28.38082191780822</v>
      </c>
      <c r="C10361" s="91">
        <v>2.5444408053244577E-2</v>
      </c>
      <c r="D10361">
        <v>0.48571501606884354</v>
      </c>
    </row>
    <row r="10362" spans="1:4">
      <c r="A10362">
        <v>10360</v>
      </c>
      <c r="B10362">
        <v>28.383561643835616</v>
      </c>
      <c r="C10362" s="91">
        <v>2.5443852023514305E-2</v>
      </c>
      <c r="D10362">
        <v>0.48568882284292225</v>
      </c>
    </row>
    <row r="10363" spans="1:4">
      <c r="A10363">
        <v>10361</v>
      </c>
      <c r="B10363">
        <v>28.386301369863013</v>
      </c>
      <c r="C10363" s="91">
        <v>2.5443295993784035E-2</v>
      </c>
      <c r="D10363">
        <v>0.48566263250921382</v>
      </c>
    </row>
    <row r="10364" spans="1:4">
      <c r="A10364">
        <v>10362</v>
      </c>
      <c r="B10364">
        <v>28.389041095890413</v>
      </c>
      <c r="C10364" s="91">
        <v>2.5442739964053763E-2</v>
      </c>
      <c r="D10364">
        <v>0.48563644506740278</v>
      </c>
    </row>
    <row r="10365" spans="1:4">
      <c r="A10365">
        <v>10363</v>
      </c>
      <c r="B10365">
        <v>28.391780821917809</v>
      </c>
      <c r="C10365" s="91">
        <v>2.544218393432349E-2</v>
      </c>
      <c r="D10365">
        <v>0.48561026051717365</v>
      </c>
    </row>
    <row r="10366" spans="1:4">
      <c r="A10366">
        <v>10364</v>
      </c>
      <c r="B10366">
        <v>28.394520547945206</v>
      </c>
      <c r="C10366" s="91">
        <v>2.5441627904593221E-2</v>
      </c>
      <c r="D10366">
        <v>0.48558407885821087</v>
      </c>
    </row>
    <row r="10367" spans="1:4">
      <c r="A10367">
        <v>10365</v>
      </c>
      <c r="B10367">
        <v>28.397260273972602</v>
      </c>
      <c r="C10367" s="91">
        <v>2.5441071874862949E-2</v>
      </c>
      <c r="D10367">
        <v>0.48555790009019906</v>
      </c>
    </row>
    <row r="10368" spans="1:4">
      <c r="A10368">
        <v>10366</v>
      </c>
      <c r="B10368">
        <v>28.4</v>
      </c>
      <c r="C10368" s="91">
        <v>2.5440515845132676E-2</v>
      </c>
      <c r="D10368">
        <v>0.48553172421282298</v>
      </c>
    </row>
    <row r="10369" spans="1:4">
      <c r="A10369">
        <v>10367</v>
      </c>
      <c r="B10369">
        <v>28.402739726027399</v>
      </c>
      <c r="C10369" s="91">
        <v>2.5439959815402407E-2</v>
      </c>
      <c r="D10369">
        <v>0.485505551225767</v>
      </c>
    </row>
    <row r="10370" spans="1:4">
      <c r="A10370">
        <v>10368</v>
      </c>
      <c r="B10370">
        <v>28.405479452054795</v>
      </c>
      <c r="C10370" s="91">
        <v>2.5439403785672134E-2</v>
      </c>
      <c r="D10370">
        <v>0.48547938112871608</v>
      </c>
    </row>
    <row r="10371" spans="1:4">
      <c r="A10371">
        <v>10369</v>
      </c>
      <c r="B10371">
        <v>28.408219178082192</v>
      </c>
      <c r="C10371" s="91">
        <v>2.5438847755941862E-2</v>
      </c>
      <c r="D10371">
        <v>0.48545321392135499</v>
      </c>
    </row>
    <row r="10372" spans="1:4">
      <c r="A10372">
        <v>10370</v>
      </c>
      <c r="B10372">
        <v>28.410958904109588</v>
      </c>
      <c r="C10372" s="91">
        <v>2.5438291726211593E-2</v>
      </c>
      <c r="D10372">
        <v>0.48542704960336841</v>
      </c>
    </row>
    <row r="10373" spans="1:4">
      <c r="A10373">
        <v>10371</v>
      </c>
      <c r="B10373">
        <v>28.413698630136988</v>
      </c>
      <c r="C10373" s="91">
        <v>2.543773569648132E-2</v>
      </c>
      <c r="D10373">
        <v>0.48540088817444121</v>
      </c>
    </row>
    <row r="10374" spans="1:4">
      <c r="A10374">
        <v>10372</v>
      </c>
      <c r="B10374">
        <v>28.416438356164385</v>
      </c>
      <c r="C10374" s="91">
        <v>2.5437179666751047E-2</v>
      </c>
      <c r="D10374">
        <v>0.48537472963425832</v>
      </c>
    </row>
    <row r="10375" spans="1:4">
      <c r="A10375">
        <v>10373</v>
      </c>
      <c r="B10375">
        <v>28.419178082191781</v>
      </c>
      <c r="C10375" s="91">
        <v>2.5436623637020778E-2</v>
      </c>
      <c r="D10375">
        <v>0.48534857398250464</v>
      </c>
    </row>
    <row r="10376" spans="1:4">
      <c r="A10376">
        <v>10374</v>
      </c>
      <c r="B10376">
        <v>28.421917808219177</v>
      </c>
      <c r="C10376" s="91">
        <v>2.5436067607290506E-2</v>
      </c>
      <c r="D10376">
        <v>0.48532242121886521</v>
      </c>
    </row>
    <row r="10377" spans="1:4">
      <c r="A10377">
        <v>10375</v>
      </c>
      <c r="B10377">
        <v>28.424657534246574</v>
      </c>
      <c r="C10377" s="91">
        <v>2.5435511577560233E-2</v>
      </c>
      <c r="D10377">
        <v>0.485296271343025</v>
      </c>
    </row>
    <row r="10378" spans="1:4">
      <c r="A10378">
        <v>10376</v>
      </c>
      <c r="B10378">
        <v>28.427397260273974</v>
      </c>
      <c r="C10378" s="91">
        <v>2.5434955547829964E-2</v>
      </c>
      <c r="D10378">
        <v>0.48527012435466893</v>
      </c>
    </row>
    <row r="10379" spans="1:4">
      <c r="A10379">
        <v>10377</v>
      </c>
      <c r="B10379">
        <v>28.43013698630137</v>
      </c>
      <c r="C10379" s="91">
        <v>2.5434399518099692E-2</v>
      </c>
      <c r="D10379">
        <v>0.48524398025348237</v>
      </c>
    </row>
    <row r="10380" spans="1:4">
      <c r="A10380">
        <v>10378</v>
      </c>
      <c r="B10380">
        <v>28.432876712328767</v>
      </c>
      <c r="C10380" s="91">
        <v>2.5433843488369419E-2</v>
      </c>
      <c r="D10380">
        <v>0.48521783903915033</v>
      </c>
    </row>
    <row r="10381" spans="1:4">
      <c r="A10381">
        <v>10379</v>
      </c>
      <c r="B10381">
        <v>28.435616438356163</v>
      </c>
      <c r="C10381" s="91">
        <v>2.543328745863915E-2</v>
      </c>
      <c r="D10381">
        <v>0.48519170071135798</v>
      </c>
    </row>
    <row r="10382" spans="1:4">
      <c r="A10382">
        <v>10380</v>
      </c>
      <c r="B10382">
        <v>28.438356164383563</v>
      </c>
      <c r="C10382" s="91">
        <v>2.5432731428908877E-2</v>
      </c>
      <c r="D10382">
        <v>0.48516556526979054</v>
      </c>
    </row>
    <row r="10383" spans="1:4">
      <c r="A10383">
        <v>10381</v>
      </c>
      <c r="B10383">
        <v>28.44109589041096</v>
      </c>
      <c r="C10383" s="91">
        <v>2.5432175399178605E-2</v>
      </c>
      <c r="D10383">
        <v>0.48513943271413346</v>
      </c>
    </row>
    <row r="10384" spans="1:4">
      <c r="A10384">
        <v>10382</v>
      </c>
      <c r="B10384">
        <v>28.443835616438356</v>
      </c>
      <c r="C10384" s="91">
        <v>2.5431619369448336E-2</v>
      </c>
      <c r="D10384">
        <v>0.48511330304407185</v>
      </c>
    </row>
    <row r="10385" spans="1:4">
      <c r="A10385">
        <v>10383</v>
      </c>
      <c r="B10385">
        <v>28.446575342465753</v>
      </c>
      <c r="C10385" s="91">
        <v>2.5431063339718063E-2</v>
      </c>
      <c r="D10385">
        <v>0.48508717625929115</v>
      </c>
    </row>
    <row r="10386" spans="1:4">
      <c r="A10386">
        <v>10384</v>
      </c>
      <c r="B10386">
        <v>28.449315068493149</v>
      </c>
      <c r="C10386" s="91">
        <v>2.543050730998779E-2</v>
      </c>
      <c r="D10386">
        <v>0.48506105235947689</v>
      </c>
    </row>
    <row r="10387" spans="1:4">
      <c r="A10387">
        <v>10385</v>
      </c>
      <c r="B10387">
        <v>28.452054794520549</v>
      </c>
      <c r="C10387" s="91">
        <v>2.5429951280257521E-2</v>
      </c>
      <c r="D10387">
        <v>0.48503493134431425</v>
      </c>
    </row>
    <row r="10388" spans="1:4">
      <c r="A10388">
        <v>10386</v>
      </c>
      <c r="B10388">
        <v>28.454794520547946</v>
      </c>
      <c r="C10388" s="91">
        <v>2.5429395250527249E-2</v>
      </c>
      <c r="D10388">
        <v>0.48500881321348904</v>
      </c>
    </row>
    <row r="10389" spans="1:4">
      <c r="A10389">
        <v>10387</v>
      </c>
      <c r="B10389">
        <v>28.457534246575342</v>
      </c>
      <c r="C10389" s="91">
        <v>2.5428839220796976E-2</v>
      </c>
      <c r="D10389">
        <v>0.48498269796668664</v>
      </c>
    </row>
    <row r="10390" spans="1:4">
      <c r="A10390">
        <v>10388</v>
      </c>
      <c r="B10390">
        <v>28.460273972602739</v>
      </c>
      <c r="C10390" s="91">
        <v>2.5428283191066707E-2</v>
      </c>
      <c r="D10390">
        <v>0.48495658560359256</v>
      </c>
    </row>
    <row r="10391" spans="1:4">
      <c r="A10391">
        <v>10389</v>
      </c>
      <c r="B10391">
        <v>28.463013698630139</v>
      </c>
      <c r="C10391" s="91">
        <v>2.5427727161336434E-2</v>
      </c>
      <c r="D10391">
        <v>0.48493047612389251</v>
      </c>
    </row>
    <row r="10392" spans="1:4">
      <c r="A10392">
        <v>10390</v>
      </c>
      <c r="B10392">
        <v>28.465753424657535</v>
      </c>
      <c r="C10392" s="91">
        <v>2.5427171131606162E-2</v>
      </c>
      <c r="D10392">
        <v>0.48490436952727217</v>
      </c>
    </row>
    <row r="10393" spans="1:4">
      <c r="A10393">
        <v>10391</v>
      </c>
      <c r="B10393">
        <v>28.468493150684932</v>
      </c>
      <c r="C10393" s="91">
        <v>2.5426615101875893E-2</v>
      </c>
      <c r="D10393">
        <v>0.48487826581341725</v>
      </c>
    </row>
    <row r="10394" spans="1:4">
      <c r="A10394">
        <v>10392</v>
      </c>
      <c r="B10394">
        <v>28.471232876712328</v>
      </c>
      <c r="C10394" s="91">
        <v>2.542605907214562E-2</v>
      </c>
      <c r="D10394">
        <v>0.4848521649820135</v>
      </c>
    </row>
    <row r="10395" spans="1:4">
      <c r="A10395">
        <v>10393</v>
      </c>
      <c r="B10395">
        <v>28.473972602739725</v>
      </c>
      <c r="C10395" s="91">
        <v>2.5425503042415348E-2</v>
      </c>
      <c r="D10395">
        <v>0.48482606703274672</v>
      </c>
    </row>
    <row r="10396" spans="1:4">
      <c r="A10396">
        <v>10394</v>
      </c>
      <c r="B10396">
        <v>28.476712328767125</v>
      </c>
      <c r="C10396" s="91">
        <v>2.5424947012685079E-2</v>
      </c>
      <c r="D10396">
        <v>0.48479997196530267</v>
      </c>
    </row>
    <row r="10397" spans="1:4">
      <c r="A10397">
        <v>10395</v>
      </c>
      <c r="B10397">
        <v>28.479452054794521</v>
      </c>
      <c r="C10397" s="91">
        <v>2.5424390982954806E-2</v>
      </c>
      <c r="D10397">
        <v>0.48477387977936737</v>
      </c>
    </row>
    <row r="10398" spans="1:4">
      <c r="A10398">
        <v>10396</v>
      </c>
      <c r="B10398">
        <v>28.482191780821918</v>
      </c>
      <c r="C10398" s="91">
        <v>2.5423834953224533E-2</v>
      </c>
      <c r="D10398">
        <v>0.48474779047462668</v>
      </c>
    </row>
    <row r="10399" spans="1:4">
      <c r="A10399">
        <v>10397</v>
      </c>
      <c r="B10399">
        <v>28.484931506849314</v>
      </c>
      <c r="C10399" s="91">
        <v>2.5423278923494264E-2</v>
      </c>
      <c r="D10399">
        <v>0.48472170405076648</v>
      </c>
    </row>
    <row r="10400" spans="1:4">
      <c r="A10400">
        <v>10398</v>
      </c>
      <c r="B10400">
        <v>28.487671232876714</v>
      </c>
      <c r="C10400" s="91">
        <v>2.5422722893763992E-2</v>
      </c>
      <c r="D10400">
        <v>0.48469562050747295</v>
      </c>
    </row>
    <row r="10401" spans="1:4">
      <c r="A10401">
        <v>10399</v>
      </c>
      <c r="B10401">
        <v>28.490410958904111</v>
      </c>
      <c r="C10401" s="91">
        <v>2.5422166864033719E-2</v>
      </c>
      <c r="D10401">
        <v>0.48466953984443212</v>
      </c>
    </row>
    <row r="10402" spans="1:4">
      <c r="A10402">
        <v>10400</v>
      </c>
      <c r="B10402">
        <v>28.493150684931507</v>
      </c>
      <c r="C10402" s="91">
        <v>2.542161083430345E-2</v>
      </c>
      <c r="D10402">
        <v>0.48464346206132997</v>
      </c>
    </row>
    <row r="10403" spans="1:4">
      <c r="A10403">
        <v>10401</v>
      </c>
      <c r="B10403">
        <v>28.495890410958904</v>
      </c>
      <c r="C10403" s="91">
        <v>2.5421054804573177E-2</v>
      </c>
      <c r="D10403">
        <v>0.48461738715785274</v>
      </c>
    </row>
    <row r="10404" spans="1:4">
      <c r="A10404">
        <v>10402</v>
      </c>
      <c r="B10404">
        <v>28.4986301369863</v>
      </c>
      <c r="C10404" s="91">
        <v>2.5420498774842905E-2</v>
      </c>
      <c r="D10404">
        <v>0.48459131513368664</v>
      </c>
    </row>
    <row r="10405" spans="1:4">
      <c r="A10405">
        <v>10403</v>
      </c>
      <c r="B10405">
        <v>28.5013698630137</v>
      </c>
      <c r="C10405" s="91">
        <v>2.5419942745112636E-2</v>
      </c>
      <c r="D10405">
        <v>0.48456524598851775</v>
      </c>
    </row>
    <row r="10406" spans="1:4">
      <c r="A10406">
        <v>10404</v>
      </c>
      <c r="B10406">
        <v>28.504109589041096</v>
      </c>
      <c r="C10406" s="91">
        <v>2.5419386715382363E-2</v>
      </c>
      <c r="D10406">
        <v>0.48453917972203253</v>
      </c>
    </row>
    <row r="10407" spans="1:4">
      <c r="A10407">
        <v>10405</v>
      </c>
      <c r="B10407">
        <v>28.506849315068493</v>
      </c>
      <c r="C10407" s="91">
        <v>2.5418830685652091E-2</v>
      </c>
      <c r="D10407">
        <v>0.48451311633391725</v>
      </c>
    </row>
    <row r="10408" spans="1:4">
      <c r="A10408">
        <v>10406</v>
      </c>
      <c r="B10408">
        <v>28.509589041095889</v>
      </c>
      <c r="C10408" s="91">
        <v>2.5418274655921821E-2</v>
      </c>
      <c r="D10408">
        <v>0.48448705582385815</v>
      </c>
    </row>
    <row r="10409" spans="1:4">
      <c r="A10409">
        <v>10407</v>
      </c>
      <c r="B10409">
        <v>28.512328767123286</v>
      </c>
      <c r="C10409" s="91">
        <v>2.5417718626191549E-2</v>
      </c>
      <c r="D10409">
        <v>0.48446099819154181</v>
      </c>
    </row>
    <row r="10410" spans="1:4">
      <c r="A10410">
        <v>10408</v>
      </c>
      <c r="B10410">
        <v>28.515068493150686</v>
      </c>
      <c r="C10410" s="91">
        <v>2.5417162596461276E-2</v>
      </c>
      <c r="D10410">
        <v>0.48443494343665455</v>
      </c>
    </row>
    <row r="10411" spans="1:4">
      <c r="A10411">
        <v>10409</v>
      </c>
      <c r="B10411">
        <v>28.517808219178082</v>
      </c>
      <c r="C10411" s="91">
        <v>2.5416606566731007E-2</v>
      </c>
      <c r="D10411">
        <v>0.48440889155888284</v>
      </c>
    </row>
    <row r="10412" spans="1:4">
      <c r="A10412">
        <v>10410</v>
      </c>
      <c r="B10412">
        <v>28.520547945205479</v>
      </c>
      <c r="C10412" s="91">
        <v>2.5416050537000735E-2</v>
      </c>
      <c r="D10412">
        <v>0.48438284255791331</v>
      </c>
    </row>
    <row r="10413" spans="1:4">
      <c r="A10413">
        <v>10411</v>
      </c>
      <c r="B10413">
        <v>28.523287671232875</v>
      </c>
      <c r="C10413" s="91">
        <v>2.5415494507270462E-2</v>
      </c>
      <c r="D10413">
        <v>0.48435679643343255</v>
      </c>
    </row>
    <row r="10414" spans="1:4">
      <c r="A10414">
        <v>10412</v>
      </c>
      <c r="B10414">
        <v>28.526027397260275</v>
      </c>
      <c r="C10414" s="91">
        <v>2.5414938477540193E-2</v>
      </c>
      <c r="D10414">
        <v>0.48433075318512703</v>
      </c>
    </row>
    <row r="10415" spans="1:4">
      <c r="A10415">
        <v>10413</v>
      </c>
      <c r="B10415">
        <v>28.528767123287672</v>
      </c>
      <c r="C10415" s="91">
        <v>2.541438244780992E-2</v>
      </c>
      <c r="D10415">
        <v>0.48430471281268356</v>
      </c>
    </row>
    <row r="10416" spans="1:4">
      <c r="A10416">
        <v>10414</v>
      </c>
      <c r="B10416">
        <v>28.531506849315068</v>
      </c>
      <c r="C10416" s="91">
        <v>2.5413826418079648E-2</v>
      </c>
      <c r="D10416">
        <v>0.48427867531578878</v>
      </c>
    </row>
    <row r="10417" spans="1:4">
      <c r="A10417">
        <v>10415</v>
      </c>
      <c r="B10417">
        <v>28.534246575342465</v>
      </c>
      <c r="C10417" s="91">
        <v>2.5413270388349379E-2</v>
      </c>
      <c r="D10417">
        <v>0.48425264069412943</v>
      </c>
    </row>
    <row r="10418" spans="1:4">
      <c r="A10418">
        <v>10416</v>
      </c>
      <c r="B10418">
        <v>28.536986301369861</v>
      </c>
      <c r="C10418" s="91">
        <v>2.5412714358619106E-2</v>
      </c>
      <c r="D10418">
        <v>0.48422660894739233</v>
      </c>
    </row>
    <row r="10419" spans="1:4">
      <c r="A10419">
        <v>10417</v>
      </c>
      <c r="B10419">
        <v>28.539726027397261</v>
      </c>
      <c r="C10419" s="91">
        <v>2.5412158328888833E-2</v>
      </c>
      <c r="D10419">
        <v>0.48420058007526434</v>
      </c>
    </row>
    <row r="10420" spans="1:4">
      <c r="A10420">
        <v>10418</v>
      </c>
      <c r="B10420">
        <v>28.542465753424658</v>
      </c>
      <c r="C10420" s="91">
        <v>2.5411602299158564E-2</v>
      </c>
      <c r="D10420">
        <v>0.48417455407743221</v>
      </c>
    </row>
    <row r="10421" spans="1:4">
      <c r="A10421">
        <v>10419</v>
      </c>
      <c r="B10421">
        <v>28.545205479452054</v>
      </c>
      <c r="C10421" s="91">
        <v>2.5411046269428292E-2</v>
      </c>
      <c r="D10421">
        <v>0.48414853095358307</v>
      </c>
    </row>
    <row r="10422" spans="1:4">
      <c r="A10422">
        <v>10420</v>
      </c>
      <c r="B10422">
        <v>28.547945205479451</v>
      </c>
      <c r="C10422" s="91">
        <v>2.5410490239698019E-2</v>
      </c>
      <c r="D10422">
        <v>0.48412251070340373</v>
      </c>
    </row>
    <row r="10423" spans="1:4">
      <c r="A10423">
        <v>10421</v>
      </c>
      <c r="B10423">
        <v>28.550684931506851</v>
      </c>
      <c r="C10423" s="91">
        <v>2.540993420996775E-2</v>
      </c>
      <c r="D10423">
        <v>0.48409649332658117</v>
      </c>
    </row>
    <row r="10424" spans="1:4">
      <c r="A10424">
        <v>10422</v>
      </c>
      <c r="B10424">
        <v>28.553424657534247</v>
      </c>
      <c r="C10424" s="91">
        <v>2.5409378180237478E-2</v>
      </c>
      <c r="D10424">
        <v>0.48407047882280257</v>
      </c>
    </row>
    <row r="10425" spans="1:4">
      <c r="A10425">
        <v>10423</v>
      </c>
      <c r="B10425">
        <v>28.556164383561644</v>
      </c>
      <c r="C10425" s="91">
        <v>2.5408822150507205E-2</v>
      </c>
      <c r="D10425">
        <v>0.48404446719175498</v>
      </c>
    </row>
    <row r="10426" spans="1:4">
      <c r="A10426">
        <v>10424</v>
      </c>
      <c r="B10426">
        <v>28.55890410958904</v>
      </c>
      <c r="C10426" s="91">
        <v>2.5408266120776936E-2</v>
      </c>
      <c r="D10426">
        <v>0.48401845843312546</v>
      </c>
    </row>
    <row r="10427" spans="1:4">
      <c r="A10427">
        <v>10425</v>
      </c>
      <c r="B10427">
        <v>28.561643835616437</v>
      </c>
      <c r="C10427" s="91">
        <v>2.5407710091046663E-2</v>
      </c>
      <c r="D10427">
        <v>0.48399245254660128</v>
      </c>
    </row>
    <row r="10428" spans="1:4">
      <c r="A10428">
        <v>10426</v>
      </c>
      <c r="B10428">
        <v>28.564383561643837</v>
      </c>
      <c r="C10428" s="91">
        <v>2.5407154061316391E-2</v>
      </c>
      <c r="D10428">
        <v>0.48396644953186957</v>
      </c>
    </row>
    <row r="10429" spans="1:4">
      <c r="A10429">
        <v>10427</v>
      </c>
      <c r="B10429">
        <v>28.567123287671233</v>
      </c>
      <c r="C10429" s="91">
        <v>2.5406598031586122E-2</v>
      </c>
      <c r="D10429">
        <v>0.48394044938861769</v>
      </c>
    </row>
    <row r="10430" spans="1:4">
      <c r="A10430">
        <v>10428</v>
      </c>
      <c r="B10430">
        <v>28.56986301369863</v>
      </c>
      <c r="C10430" s="91">
        <v>2.5406042001855849E-2</v>
      </c>
      <c r="D10430">
        <v>0.48391445211653294</v>
      </c>
    </row>
    <row r="10431" spans="1:4">
      <c r="A10431">
        <v>10429</v>
      </c>
      <c r="B10431">
        <v>28.572602739726026</v>
      </c>
      <c r="C10431" s="91">
        <v>2.5405485972125576E-2</v>
      </c>
      <c r="D10431">
        <v>0.48388845771530259</v>
      </c>
    </row>
    <row r="10432" spans="1:4">
      <c r="A10432">
        <v>10430</v>
      </c>
      <c r="B10432">
        <v>28.575342465753426</v>
      </c>
      <c r="C10432" s="91">
        <v>2.5404929942395307E-2</v>
      </c>
      <c r="D10432">
        <v>0.48386246618461409</v>
      </c>
    </row>
    <row r="10433" spans="1:4">
      <c r="A10433">
        <v>10431</v>
      </c>
      <c r="B10433">
        <v>28.578082191780823</v>
      </c>
      <c r="C10433" s="91">
        <v>2.5404373912665035E-2</v>
      </c>
      <c r="D10433">
        <v>0.48383647752415487</v>
      </c>
    </row>
    <row r="10434" spans="1:4">
      <c r="A10434">
        <v>10432</v>
      </c>
      <c r="B10434">
        <v>28.580821917808219</v>
      </c>
      <c r="C10434" s="91">
        <v>2.5403817882934762E-2</v>
      </c>
      <c r="D10434">
        <v>0.48381049173361246</v>
      </c>
    </row>
    <row r="10435" spans="1:4">
      <c r="A10435">
        <v>10433</v>
      </c>
      <c r="B10435">
        <v>28.583561643835615</v>
      </c>
      <c r="C10435" s="91">
        <v>2.5403261853204493E-2</v>
      </c>
      <c r="D10435">
        <v>0.48378450881267426</v>
      </c>
    </row>
    <row r="10436" spans="1:4">
      <c r="A10436">
        <v>10434</v>
      </c>
      <c r="B10436">
        <v>28.586301369863012</v>
      </c>
      <c r="C10436" s="91">
        <v>2.540270582347422E-2</v>
      </c>
      <c r="D10436">
        <v>0.48375852876102798</v>
      </c>
    </row>
    <row r="10437" spans="1:4">
      <c r="A10437">
        <v>10435</v>
      </c>
      <c r="B10437">
        <v>28.589041095890412</v>
      </c>
      <c r="C10437" s="91">
        <v>2.5402149793743948E-2</v>
      </c>
      <c r="D10437">
        <v>0.48373255157836115</v>
      </c>
    </row>
    <row r="10438" spans="1:4">
      <c r="A10438">
        <v>10436</v>
      </c>
      <c r="B10438">
        <v>28.591780821917808</v>
      </c>
      <c r="C10438" s="91">
        <v>2.5401593764013679E-2</v>
      </c>
      <c r="D10438">
        <v>0.48370657726436139</v>
      </c>
    </row>
    <row r="10439" spans="1:4">
      <c r="A10439">
        <v>10437</v>
      </c>
      <c r="B10439">
        <v>28.594520547945205</v>
      </c>
      <c r="C10439" s="91">
        <v>2.5401037734283406E-2</v>
      </c>
      <c r="D10439">
        <v>0.48368060581871647</v>
      </c>
    </row>
    <row r="10440" spans="1:4">
      <c r="A10440">
        <v>10438</v>
      </c>
      <c r="B10440">
        <v>28.597260273972601</v>
      </c>
      <c r="C10440" s="91">
        <v>2.5400481704553134E-2</v>
      </c>
      <c r="D10440">
        <v>0.48365463724111413</v>
      </c>
    </row>
    <row r="10441" spans="1:4">
      <c r="A10441">
        <v>10439</v>
      </c>
      <c r="B10441">
        <v>28.6</v>
      </c>
      <c r="C10441" s="91">
        <v>2.5399925674822865E-2</v>
      </c>
      <c r="D10441">
        <v>0.483628671531242</v>
      </c>
    </row>
    <row r="10442" spans="1:4">
      <c r="A10442">
        <v>10440</v>
      </c>
      <c r="B10442">
        <v>28.602739726027398</v>
      </c>
      <c r="C10442" s="91">
        <v>2.5399369645092592E-2</v>
      </c>
      <c r="D10442">
        <v>0.48360270868878819</v>
      </c>
    </row>
    <row r="10443" spans="1:4">
      <c r="A10443">
        <v>10441</v>
      </c>
      <c r="B10443">
        <v>28.605479452054794</v>
      </c>
      <c r="C10443" s="91">
        <v>2.5398813615362319E-2</v>
      </c>
      <c r="D10443">
        <v>0.48357674871344031</v>
      </c>
    </row>
    <row r="10444" spans="1:4">
      <c r="A10444">
        <v>10442</v>
      </c>
      <c r="B10444">
        <v>28.608219178082191</v>
      </c>
      <c r="C10444" s="91">
        <v>2.539825758563205E-2</v>
      </c>
      <c r="D10444">
        <v>0.4835507916048864</v>
      </c>
    </row>
    <row r="10445" spans="1:4">
      <c r="A10445">
        <v>10443</v>
      </c>
      <c r="B10445">
        <v>28.610958904109587</v>
      </c>
      <c r="C10445" s="91">
        <v>2.5397701555901778E-2</v>
      </c>
      <c r="D10445">
        <v>0.48352483736281437</v>
      </c>
    </row>
    <row r="10446" spans="1:4">
      <c r="A10446">
        <v>10444</v>
      </c>
      <c r="B10446">
        <v>28.613698630136987</v>
      </c>
      <c r="C10446" s="91">
        <v>2.5397145526171505E-2</v>
      </c>
      <c r="D10446">
        <v>0.48349888598691221</v>
      </c>
    </row>
    <row r="10447" spans="1:4">
      <c r="A10447">
        <v>10445</v>
      </c>
      <c r="B10447">
        <v>28.616438356164384</v>
      </c>
      <c r="C10447" s="91">
        <v>2.5396589496441236E-2</v>
      </c>
      <c r="D10447">
        <v>0.48347293747686793</v>
      </c>
    </row>
    <row r="10448" spans="1:4">
      <c r="A10448">
        <v>10446</v>
      </c>
      <c r="B10448">
        <v>28.61917808219178</v>
      </c>
      <c r="C10448" s="91">
        <v>2.5396033466710963E-2</v>
      </c>
      <c r="D10448">
        <v>0.48344699183236972</v>
      </c>
    </row>
    <row r="10449" spans="1:4">
      <c r="A10449">
        <v>10447</v>
      </c>
      <c r="B10449">
        <v>28.621917808219177</v>
      </c>
      <c r="C10449" s="91">
        <v>2.5395477436980691E-2</v>
      </c>
      <c r="D10449">
        <v>0.48342104905310562</v>
      </c>
    </row>
    <row r="10450" spans="1:4">
      <c r="A10450">
        <v>10448</v>
      </c>
      <c r="B10450">
        <v>28.624657534246577</v>
      </c>
      <c r="C10450" s="91">
        <v>2.5394921407250422E-2</v>
      </c>
      <c r="D10450">
        <v>0.48339510913876377</v>
      </c>
    </row>
    <row r="10451" spans="1:4">
      <c r="A10451">
        <v>10449</v>
      </c>
      <c r="B10451">
        <v>28.627397260273973</v>
      </c>
      <c r="C10451" s="91">
        <v>2.5394365377520149E-2</v>
      </c>
      <c r="D10451">
        <v>0.48336917208903252</v>
      </c>
    </row>
    <row r="10452" spans="1:4">
      <c r="A10452">
        <v>10450</v>
      </c>
      <c r="B10452">
        <v>28.63013698630137</v>
      </c>
      <c r="C10452" s="91">
        <v>2.5393809347789877E-2</v>
      </c>
      <c r="D10452">
        <v>0.48334323790359995</v>
      </c>
    </row>
    <row r="10453" spans="1:4">
      <c r="A10453">
        <v>10451</v>
      </c>
      <c r="B10453">
        <v>28.632876712328766</v>
      </c>
      <c r="C10453" s="91">
        <v>2.5393253318059607E-2</v>
      </c>
      <c r="D10453">
        <v>0.48331730658215449</v>
      </c>
    </row>
    <row r="10454" spans="1:4">
      <c r="A10454">
        <v>10452</v>
      </c>
      <c r="B10454">
        <v>28.635616438356163</v>
      </c>
      <c r="C10454" s="91">
        <v>2.5392697288329335E-2</v>
      </c>
      <c r="D10454">
        <v>0.48329137812438444</v>
      </c>
    </row>
    <row r="10455" spans="1:4">
      <c r="A10455">
        <v>10453</v>
      </c>
      <c r="B10455">
        <v>28.638356164383563</v>
      </c>
      <c r="C10455" s="91">
        <v>2.5392141258599062E-2</v>
      </c>
      <c r="D10455">
        <v>0.4832654525299781</v>
      </c>
    </row>
    <row r="10456" spans="1:4">
      <c r="A10456">
        <v>10454</v>
      </c>
      <c r="B10456">
        <v>28.641095890410959</v>
      </c>
      <c r="C10456" s="91">
        <v>2.5391585228868793E-2</v>
      </c>
      <c r="D10456">
        <v>0.483239529798624</v>
      </c>
    </row>
    <row r="10457" spans="1:4">
      <c r="A10457">
        <v>10455</v>
      </c>
      <c r="B10457">
        <v>28.643835616438356</v>
      </c>
      <c r="C10457" s="91">
        <v>2.5391029199138521E-2</v>
      </c>
      <c r="D10457">
        <v>0.48321360993001061</v>
      </c>
    </row>
    <row r="10458" spans="1:4">
      <c r="A10458">
        <v>10456</v>
      </c>
      <c r="B10458">
        <v>28.646575342465752</v>
      </c>
      <c r="C10458" s="91">
        <v>2.5390473169408248E-2</v>
      </c>
      <c r="D10458">
        <v>0.48318769292382641</v>
      </c>
    </row>
    <row r="10459" spans="1:4">
      <c r="A10459">
        <v>10457</v>
      </c>
      <c r="B10459">
        <v>28.649315068493152</v>
      </c>
      <c r="C10459" s="91">
        <v>2.5389917139677979E-2</v>
      </c>
      <c r="D10459">
        <v>0.48316177877975985</v>
      </c>
    </row>
    <row r="10460" spans="1:4">
      <c r="A10460">
        <v>10458</v>
      </c>
      <c r="B10460">
        <v>28.652054794520549</v>
      </c>
      <c r="C10460" s="91">
        <v>2.5389361109947706E-2</v>
      </c>
      <c r="D10460">
        <v>0.4831358674974997</v>
      </c>
    </row>
    <row r="10461" spans="1:4">
      <c r="A10461">
        <v>10459</v>
      </c>
      <c r="B10461">
        <v>28.654794520547945</v>
      </c>
      <c r="C10461" s="91">
        <v>2.5388805080217434E-2</v>
      </c>
      <c r="D10461">
        <v>0.4831099590767346</v>
      </c>
    </row>
    <row r="10462" spans="1:4">
      <c r="A10462">
        <v>10460</v>
      </c>
      <c r="B10462">
        <v>28.657534246575342</v>
      </c>
      <c r="C10462" s="91">
        <v>2.5388249050487165E-2</v>
      </c>
      <c r="D10462">
        <v>0.48308405351715306</v>
      </c>
    </row>
    <row r="10463" spans="1:4">
      <c r="A10463">
        <v>10461</v>
      </c>
      <c r="B10463">
        <v>28.660273972602738</v>
      </c>
      <c r="C10463" s="91">
        <v>2.5387693020756892E-2</v>
      </c>
      <c r="D10463">
        <v>0.48305815081844394</v>
      </c>
    </row>
    <row r="10464" spans="1:4">
      <c r="A10464">
        <v>10462</v>
      </c>
      <c r="B10464">
        <v>28.663013698630138</v>
      </c>
      <c r="C10464" s="91">
        <v>2.538713699102662E-2</v>
      </c>
      <c r="D10464">
        <v>0.48303225098029595</v>
      </c>
    </row>
    <row r="10465" spans="1:4">
      <c r="A10465">
        <v>10463</v>
      </c>
      <c r="B10465">
        <v>28.665753424657535</v>
      </c>
      <c r="C10465" s="91">
        <v>2.538658096129635E-2</v>
      </c>
      <c r="D10465">
        <v>0.48300635400239794</v>
      </c>
    </row>
    <row r="10466" spans="1:4">
      <c r="A10466">
        <v>10464</v>
      </c>
      <c r="B10466">
        <v>28.668493150684931</v>
      </c>
      <c r="C10466" s="91">
        <v>2.5386024931566078E-2</v>
      </c>
      <c r="D10466">
        <v>0.48298045988443877</v>
      </c>
    </row>
    <row r="10467" spans="1:4">
      <c r="A10467">
        <v>10465</v>
      </c>
      <c r="B10467">
        <v>28.671232876712327</v>
      </c>
      <c r="C10467" s="91">
        <v>2.5385468901835809E-2</v>
      </c>
      <c r="D10467">
        <v>0.48295456862610725</v>
      </c>
    </row>
    <row r="10468" spans="1:4">
      <c r="A10468">
        <v>10466</v>
      </c>
      <c r="B10468">
        <v>28.673972602739727</v>
      </c>
      <c r="C10468" s="91">
        <v>2.5384912872105536E-2</v>
      </c>
      <c r="D10468">
        <v>0.4829286802270924</v>
      </c>
    </row>
    <row r="10469" spans="1:4">
      <c r="A10469">
        <v>10467</v>
      </c>
      <c r="B10469">
        <v>28.676712328767124</v>
      </c>
      <c r="C10469" s="91">
        <v>2.5384356842375264E-2</v>
      </c>
      <c r="D10469">
        <v>0.4829027946870833</v>
      </c>
    </row>
    <row r="10470" spans="1:4">
      <c r="A10470">
        <v>10468</v>
      </c>
      <c r="B10470">
        <v>28.67945205479452</v>
      </c>
      <c r="C10470" s="91">
        <v>2.5383800812644991E-2</v>
      </c>
      <c r="D10470">
        <v>0.48287691200576877</v>
      </c>
    </row>
    <row r="10471" spans="1:4">
      <c r="A10471">
        <v>10469</v>
      </c>
      <c r="B10471">
        <v>28.682191780821917</v>
      </c>
      <c r="C10471" s="91">
        <v>2.5383244782914722E-2</v>
      </c>
      <c r="D10471">
        <v>0.48285103218283792</v>
      </c>
    </row>
    <row r="10472" spans="1:4">
      <c r="A10472">
        <v>10470</v>
      </c>
      <c r="B10472">
        <v>28.684931506849313</v>
      </c>
      <c r="C10472" s="91">
        <v>2.5382688753184449E-2</v>
      </c>
      <c r="D10472">
        <v>0.48282515521798003</v>
      </c>
    </row>
    <row r="10473" spans="1:4">
      <c r="A10473">
        <v>10471</v>
      </c>
      <c r="B10473">
        <v>28.687671232876713</v>
      </c>
      <c r="C10473" s="91">
        <v>2.538213272345418E-2</v>
      </c>
      <c r="D10473">
        <v>0.48279928111088399</v>
      </c>
    </row>
    <row r="10474" spans="1:4">
      <c r="A10474">
        <v>10472</v>
      </c>
      <c r="B10474">
        <v>28.69041095890411</v>
      </c>
      <c r="C10474" s="91">
        <v>2.5381576693723908E-2</v>
      </c>
      <c r="D10474">
        <v>0.48277340986123929</v>
      </c>
    </row>
    <row r="10475" spans="1:4">
      <c r="A10475">
        <v>10473</v>
      </c>
      <c r="B10475">
        <v>28.693150684931506</v>
      </c>
      <c r="C10475" s="91">
        <v>2.5381020663993635E-2</v>
      </c>
      <c r="D10475">
        <v>0.482747541468735</v>
      </c>
    </row>
    <row r="10476" spans="1:4">
      <c r="A10476">
        <v>10474</v>
      </c>
      <c r="B10476">
        <v>28.695890410958903</v>
      </c>
      <c r="C10476" s="91">
        <v>2.5380464634263362E-2</v>
      </c>
      <c r="D10476">
        <v>0.48272167593306042</v>
      </c>
    </row>
    <row r="10477" spans="1:4">
      <c r="A10477">
        <v>10475</v>
      </c>
      <c r="B10477">
        <v>28.698630136986303</v>
      </c>
      <c r="C10477" s="91">
        <v>2.5379908604533093E-2</v>
      </c>
      <c r="D10477">
        <v>0.4826958132539047</v>
      </c>
    </row>
    <row r="10478" spans="1:4">
      <c r="A10478">
        <v>10476</v>
      </c>
      <c r="B10478">
        <v>28.701369863013699</v>
      </c>
      <c r="C10478" s="91">
        <v>2.5379352574802821E-2</v>
      </c>
      <c r="D10478">
        <v>0.48266995343095759</v>
      </c>
    </row>
    <row r="10479" spans="1:4">
      <c r="A10479">
        <v>10477</v>
      </c>
      <c r="B10479">
        <v>28.704109589041096</v>
      </c>
      <c r="C10479" s="91">
        <v>2.5378796545072552E-2</v>
      </c>
      <c r="D10479">
        <v>0.48264409646390821</v>
      </c>
    </row>
    <row r="10480" spans="1:4">
      <c r="A10480">
        <v>10478</v>
      </c>
      <c r="B10480">
        <v>28.706849315068492</v>
      </c>
      <c r="C10480" s="91">
        <v>2.5378240515342279E-2</v>
      </c>
      <c r="D10480">
        <v>0.48261824235244616</v>
      </c>
    </row>
    <row r="10481" spans="1:4">
      <c r="A10481">
        <v>10479</v>
      </c>
      <c r="B10481">
        <v>28.709589041095889</v>
      </c>
      <c r="C10481" s="91">
        <v>2.5377684485612007E-2</v>
      </c>
      <c r="D10481">
        <v>0.4825923910962609</v>
      </c>
    </row>
    <row r="10482" spans="1:4">
      <c r="A10482">
        <v>10480</v>
      </c>
      <c r="B10482">
        <v>28.712328767123289</v>
      </c>
      <c r="C10482" s="91">
        <v>2.5377128455881737E-2</v>
      </c>
      <c r="D10482">
        <v>0.48256654269504179</v>
      </c>
    </row>
    <row r="10483" spans="1:4">
      <c r="A10483">
        <v>10481</v>
      </c>
      <c r="B10483">
        <v>28.715068493150685</v>
      </c>
      <c r="C10483" s="91">
        <v>2.5376572426151465E-2</v>
      </c>
      <c r="D10483">
        <v>0.48254069714847869</v>
      </c>
    </row>
    <row r="10484" spans="1:4">
      <c r="A10484">
        <v>10482</v>
      </c>
      <c r="B10484">
        <v>28.717808219178082</v>
      </c>
      <c r="C10484" s="91">
        <v>2.5376016396421192E-2</v>
      </c>
      <c r="D10484">
        <v>0.48251485445626108</v>
      </c>
    </row>
    <row r="10485" spans="1:4">
      <c r="A10485">
        <v>10483</v>
      </c>
      <c r="B10485">
        <v>28.720547945205478</v>
      </c>
      <c r="C10485" s="91">
        <v>2.5375460366690923E-2</v>
      </c>
      <c r="D10485">
        <v>0.48248901461807864</v>
      </c>
    </row>
    <row r="10486" spans="1:4">
      <c r="A10486">
        <v>10484</v>
      </c>
      <c r="B10486">
        <v>28.723287671232878</v>
      </c>
      <c r="C10486" s="91">
        <v>2.5374904336960651E-2</v>
      </c>
      <c r="D10486">
        <v>0.48246317763362107</v>
      </c>
    </row>
    <row r="10487" spans="1:4">
      <c r="A10487">
        <v>10485</v>
      </c>
      <c r="B10487">
        <v>28.726027397260275</v>
      </c>
      <c r="C10487" s="91">
        <v>2.5374348307230378E-2</v>
      </c>
      <c r="D10487">
        <v>0.48243734350257811</v>
      </c>
    </row>
    <row r="10488" spans="1:4">
      <c r="A10488">
        <v>10486</v>
      </c>
      <c r="B10488">
        <v>28.728767123287671</v>
      </c>
      <c r="C10488" s="91">
        <v>2.5373792277500109E-2</v>
      </c>
      <c r="D10488">
        <v>0.48241151222463963</v>
      </c>
    </row>
    <row r="10489" spans="1:4">
      <c r="A10489">
        <v>10487</v>
      </c>
      <c r="B10489">
        <v>28.731506849315068</v>
      </c>
      <c r="C10489" s="91">
        <v>2.5373236247769836E-2</v>
      </c>
      <c r="D10489">
        <v>0.48238568379949537</v>
      </c>
    </row>
    <row r="10490" spans="1:4">
      <c r="A10490">
        <v>10488</v>
      </c>
      <c r="B10490">
        <v>28.734246575342464</v>
      </c>
      <c r="C10490" s="91">
        <v>2.5372680218039564E-2</v>
      </c>
      <c r="D10490">
        <v>0.48235985822683536</v>
      </c>
    </row>
    <row r="10491" spans="1:4">
      <c r="A10491">
        <v>10489</v>
      </c>
      <c r="B10491">
        <v>28.736986301369864</v>
      </c>
      <c r="C10491" s="91">
        <v>2.5372124188309295E-2</v>
      </c>
      <c r="D10491">
        <v>0.48233403550634923</v>
      </c>
    </row>
    <row r="10492" spans="1:4">
      <c r="A10492">
        <v>10490</v>
      </c>
      <c r="B10492">
        <v>28.739726027397261</v>
      </c>
      <c r="C10492" s="91">
        <v>2.5371568158579022E-2</v>
      </c>
      <c r="D10492">
        <v>0.4823082156377273</v>
      </c>
    </row>
    <row r="10493" spans="1:4">
      <c r="A10493">
        <v>10491</v>
      </c>
      <c r="B10493">
        <v>28.742465753424657</v>
      </c>
      <c r="C10493" s="91">
        <v>2.5371012128848749E-2</v>
      </c>
      <c r="D10493">
        <v>0.48228239862065936</v>
      </c>
    </row>
    <row r="10494" spans="1:4">
      <c r="A10494">
        <v>10492</v>
      </c>
      <c r="B10494">
        <v>28.745205479452054</v>
      </c>
      <c r="C10494" s="91">
        <v>2.537045609911848E-2</v>
      </c>
      <c r="D10494">
        <v>0.48225658445483549</v>
      </c>
    </row>
    <row r="10495" spans="1:4">
      <c r="A10495">
        <v>10493</v>
      </c>
      <c r="B10495">
        <v>28.747945205479454</v>
      </c>
      <c r="C10495" s="91">
        <v>2.5369900069388208E-2</v>
      </c>
      <c r="D10495">
        <v>0.48223077313994583</v>
      </c>
    </row>
    <row r="10496" spans="1:4">
      <c r="A10496">
        <v>10494</v>
      </c>
      <c r="B10496">
        <v>28.75068493150685</v>
      </c>
      <c r="C10496" s="91">
        <v>2.5369344039657935E-2</v>
      </c>
      <c r="D10496">
        <v>0.48220496467568053</v>
      </c>
    </row>
    <row r="10497" spans="1:4">
      <c r="A10497">
        <v>10495</v>
      </c>
      <c r="B10497">
        <v>28.753424657534246</v>
      </c>
      <c r="C10497" s="91">
        <v>2.5368788009927666E-2</v>
      </c>
      <c r="D10497">
        <v>0.48217915906172965</v>
      </c>
    </row>
    <row r="10498" spans="1:4">
      <c r="A10498">
        <v>10496</v>
      </c>
      <c r="B10498">
        <v>28.756164383561643</v>
      </c>
      <c r="C10498" s="91">
        <v>2.5368231980197394E-2</v>
      </c>
      <c r="D10498">
        <v>0.48215335629778361</v>
      </c>
    </row>
    <row r="10499" spans="1:4">
      <c r="A10499">
        <v>10497</v>
      </c>
      <c r="B10499">
        <v>28.758904109589039</v>
      </c>
      <c r="C10499" s="91">
        <v>2.5367675950467121E-2</v>
      </c>
      <c r="D10499">
        <v>0.4821275563835325</v>
      </c>
    </row>
    <row r="10500" spans="1:4">
      <c r="A10500">
        <v>10498</v>
      </c>
      <c r="B10500">
        <v>28.761643835616439</v>
      </c>
      <c r="C10500" s="91">
        <v>2.5367119920736852E-2</v>
      </c>
      <c r="D10500">
        <v>0.48210175931866656</v>
      </c>
    </row>
    <row r="10501" spans="1:4">
      <c r="A10501">
        <v>10499</v>
      </c>
      <c r="B10501">
        <v>28.764383561643836</v>
      </c>
      <c r="C10501" s="91">
        <v>2.5366563891006579E-2</v>
      </c>
      <c r="D10501">
        <v>0.48207596510287642</v>
      </c>
    </row>
    <row r="10502" spans="1:4">
      <c r="A10502">
        <v>10500</v>
      </c>
      <c r="B10502">
        <v>28.767123287671232</v>
      </c>
      <c r="C10502" s="91">
        <v>2.5366007861276307E-2</v>
      </c>
      <c r="D10502">
        <v>0.48205017373585235</v>
      </c>
    </row>
    <row r="10503" spans="1:4">
      <c r="A10503">
        <v>10501</v>
      </c>
      <c r="B10503">
        <v>28.769863013698629</v>
      </c>
      <c r="C10503" s="91">
        <v>2.5365451831546038E-2</v>
      </c>
      <c r="D10503">
        <v>0.48202438521728463</v>
      </c>
    </row>
    <row r="10504" spans="1:4">
      <c r="A10504">
        <v>10502</v>
      </c>
      <c r="B10504">
        <v>28.772602739726029</v>
      </c>
      <c r="C10504" s="91">
        <v>2.5364895801815765E-2</v>
      </c>
      <c r="D10504">
        <v>0.48199859954686386</v>
      </c>
    </row>
    <row r="10505" spans="1:4">
      <c r="A10505">
        <v>10503</v>
      </c>
      <c r="B10505">
        <v>28.775342465753425</v>
      </c>
      <c r="C10505" s="91">
        <v>2.5364339772085492E-2</v>
      </c>
      <c r="D10505">
        <v>0.48197281672428066</v>
      </c>
    </row>
    <row r="10506" spans="1:4">
      <c r="A10506">
        <v>10504</v>
      </c>
      <c r="B10506">
        <v>28.778082191780822</v>
      </c>
      <c r="C10506" s="91">
        <v>2.5363783742355223E-2</v>
      </c>
      <c r="D10506">
        <v>0.48194703674922534</v>
      </c>
    </row>
    <row r="10507" spans="1:4">
      <c r="A10507">
        <v>10505</v>
      </c>
      <c r="B10507">
        <v>28.780821917808218</v>
      </c>
      <c r="C10507" s="91">
        <v>2.5363227712624951E-2</v>
      </c>
      <c r="D10507">
        <v>0.48192125962138882</v>
      </c>
    </row>
    <row r="10508" spans="1:4">
      <c r="A10508">
        <v>10506</v>
      </c>
      <c r="B10508">
        <v>28.783561643835615</v>
      </c>
      <c r="C10508" s="91">
        <v>2.5362671682894678E-2</v>
      </c>
      <c r="D10508">
        <v>0.4818954853404615</v>
      </c>
    </row>
    <row r="10509" spans="1:4">
      <c r="A10509">
        <v>10507</v>
      </c>
      <c r="B10509">
        <v>28.786301369863015</v>
      </c>
      <c r="C10509" s="91">
        <v>2.5362115653164409E-2</v>
      </c>
      <c r="D10509">
        <v>0.48186971390613409</v>
      </c>
    </row>
    <row r="10510" spans="1:4">
      <c r="A10510">
        <v>10508</v>
      </c>
      <c r="B10510">
        <v>28.789041095890411</v>
      </c>
      <c r="C10510" s="91">
        <v>2.5361559623434136E-2</v>
      </c>
      <c r="D10510">
        <v>0.48184394531809743</v>
      </c>
    </row>
    <row r="10511" spans="1:4">
      <c r="A10511">
        <v>10509</v>
      </c>
      <c r="B10511">
        <v>28.791780821917808</v>
      </c>
      <c r="C10511" s="91">
        <v>2.5361003593703864E-2</v>
      </c>
      <c r="D10511">
        <v>0.48181817957604228</v>
      </c>
    </row>
    <row r="10512" spans="1:4">
      <c r="A10512">
        <v>10510</v>
      </c>
      <c r="B10512">
        <v>28.794520547945204</v>
      </c>
      <c r="C10512" s="91">
        <v>2.5360447563973595E-2</v>
      </c>
      <c r="D10512">
        <v>0.48179241667965939</v>
      </c>
    </row>
    <row r="10513" spans="1:4">
      <c r="A10513">
        <v>10511</v>
      </c>
      <c r="B10513">
        <v>28.797260273972604</v>
      </c>
      <c r="C10513" s="91">
        <v>2.5359891534243322E-2</v>
      </c>
      <c r="D10513">
        <v>0.48176665662863966</v>
      </c>
    </row>
    <row r="10514" spans="1:4">
      <c r="A10514">
        <v>10512</v>
      </c>
      <c r="B10514">
        <v>28.8</v>
      </c>
      <c r="C10514" s="91">
        <v>2.535933550451305E-2</v>
      </c>
      <c r="D10514">
        <v>0.48174089942267401</v>
      </c>
    </row>
    <row r="10515" spans="1:4">
      <c r="A10515">
        <v>10513</v>
      </c>
      <c r="B10515">
        <v>28.802739726027397</v>
      </c>
      <c r="C10515" s="91">
        <v>2.535877947478278E-2</v>
      </c>
      <c r="D10515">
        <v>0.4817151450614533</v>
      </c>
    </row>
    <row r="10516" spans="1:4">
      <c r="A10516">
        <v>10514</v>
      </c>
      <c r="B10516">
        <v>28.805479452054794</v>
      </c>
      <c r="C10516" s="91">
        <v>2.5358223445052508E-2</v>
      </c>
      <c r="D10516">
        <v>0.48168939354466866</v>
      </c>
    </row>
    <row r="10517" spans="1:4">
      <c r="A10517">
        <v>10515</v>
      </c>
      <c r="B10517">
        <v>28.80821917808219</v>
      </c>
      <c r="C10517" s="91">
        <v>2.5357667415322235E-2</v>
      </c>
      <c r="D10517">
        <v>0.48166364487201108</v>
      </c>
    </row>
    <row r="10518" spans="1:4">
      <c r="A10518">
        <v>10516</v>
      </c>
      <c r="B10518">
        <v>28.81095890410959</v>
      </c>
      <c r="C10518" s="91">
        <v>2.5357111385591966E-2</v>
      </c>
      <c r="D10518">
        <v>0.48163789904317139</v>
      </c>
    </row>
    <row r="10519" spans="1:4">
      <c r="A10519">
        <v>10517</v>
      </c>
      <c r="B10519">
        <v>28.813698630136987</v>
      </c>
      <c r="C10519" s="91">
        <v>2.5356555355861694E-2</v>
      </c>
      <c r="D10519">
        <v>0.48161215605784108</v>
      </c>
    </row>
    <row r="10520" spans="1:4">
      <c r="A10520">
        <v>10518</v>
      </c>
      <c r="B10520">
        <v>28.816438356164383</v>
      </c>
      <c r="C10520" s="91">
        <v>2.5355999326131421E-2</v>
      </c>
      <c r="D10520">
        <v>0.48158641591571111</v>
      </c>
    </row>
    <row r="10521" spans="1:4">
      <c r="A10521">
        <v>10519</v>
      </c>
      <c r="B10521">
        <v>28.81917808219178</v>
      </c>
      <c r="C10521" s="91">
        <v>2.5355443296401152E-2</v>
      </c>
      <c r="D10521">
        <v>0.48156067861647267</v>
      </c>
    </row>
    <row r="10522" spans="1:4">
      <c r="A10522">
        <v>10520</v>
      </c>
      <c r="B10522">
        <v>28.82191780821918</v>
      </c>
      <c r="C10522" s="91">
        <v>2.5354887266670879E-2</v>
      </c>
      <c r="D10522">
        <v>0.48153494415981701</v>
      </c>
    </row>
    <row r="10523" spans="1:4">
      <c r="A10523">
        <v>10521</v>
      </c>
      <c r="B10523">
        <v>28.824657534246576</v>
      </c>
      <c r="C10523" s="91">
        <v>2.5354331236940607E-2</v>
      </c>
      <c r="D10523">
        <v>0.48150921254543549</v>
      </c>
    </row>
    <row r="10524" spans="1:4">
      <c r="A10524">
        <v>10522</v>
      </c>
      <c r="B10524">
        <v>28.827397260273973</v>
      </c>
      <c r="C10524" s="91">
        <v>2.5353775207210338E-2</v>
      </c>
      <c r="D10524">
        <v>0.48148348377301936</v>
      </c>
    </row>
    <row r="10525" spans="1:4">
      <c r="A10525">
        <v>10523</v>
      </c>
      <c r="B10525">
        <v>28.830136986301369</v>
      </c>
      <c r="C10525" s="91">
        <v>2.5353219177480065E-2</v>
      </c>
      <c r="D10525">
        <v>0.48145775784226014</v>
      </c>
    </row>
    <row r="10526" spans="1:4">
      <c r="A10526">
        <v>10524</v>
      </c>
      <c r="B10526">
        <v>28.832876712328765</v>
      </c>
      <c r="C10526" s="91">
        <v>2.5352663147749793E-2</v>
      </c>
      <c r="D10526">
        <v>0.48143203475284907</v>
      </c>
    </row>
    <row r="10527" spans="1:4">
      <c r="A10527">
        <v>10525</v>
      </c>
      <c r="B10527">
        <v>28.835616438356166</v>
      </c>
      <c r="C10527" s="91">
        <v>2.5352107118019523E-2</v>
      </c>
      <c r="D10527">
        <v>0.48140631450447752</v>
      </c>
    </row>
    <row r="10528" spans="1:4">
      <c r="A10528">
        <v>10526</v>
      </c>
      <c r="B10528">
        <v>28.838356164383562</v>
      </c>
      <c r="C10528" s="91">
        <v>2.5351551088289251E-2</v>
      </c>
      <c r="D10528">
        <v>0.48138059709683728</v>
      </c>
    </row>
    <row r="10529" spans="1:4">
      <c r="A10529">
        <v>10527</v>
      </c>
      <c r="B10529">
        <v>28.841095890410958</v>
      </c>
      <c r="C10529" s="91">
        <v>2.5350995058558978E-2</v>
      </c>
      <c r="D10529">
        <v>0.48135488252961967</v>
      </c>
    </row>
    <row r="10530" spans="1:4">
      <c r="A10530">
        <v>10528</v>
      </c>
      <c r="B10530">
        <v>28.843835616438355</v>
      </c>
      <c r="C10530" s="91">
        <v>2.5350439028828709E-2</v>
      </c>
      <c r="D10530">
        <v>0.48132917080251636</v>
      </c>
    </row>
    <row r="10531" spans="1:4">
      <c r="A10531">
        <v>10529</v>
      </c>
      <c r="B10531">
        <v>28.846575342465755</v>
      </c>
      <c r="C10531" s="91">
        <v>2.5349882999098437E-2</v>
      </c>
      <c r="D10531">
        <v>0.48130346191521894</v>
      </c>
    </row>
    <row r="10532" spans="1:4">
      <c r="A10532">
        <v>10530</v>
      </c>
      <c r="B10532">
        <v>28.849315068493151</v>
      </c>
      <c r="C10532" s="91">
        <v>2.5349326969368164E-2</v>
      </c>
      <c r="D10532">
        <v>0.48127775586741905</v>
      </c>
    </row>
    <row r="10533" spans="1:4">
      <c r="A10533">
        <v>10531</v>
      </c>
      <c r="B10533">
        <v>28.852054794520548</v>
      </c>
      <c r="C10533" s="91">
        <v>2.5348770939637895E-2</v>
      </c>
      <c r="D10533">
        <v>0.48125205265880855</v>
      </c>
    </row>
    <row r="10534" spans="1:4">
      <c r="A10534">
        <v>10532</v>
      </c>
      <c r="B10534">
        <v>28.854794520547944</v>
      </c>
      <c r="C10534" s="91">
        <v>2.5348214909907622E-2</v>
      </c>
      <c r="D10534">
        <v>0.48122635228907901</v>
      </c>
    </row>
    <row r="10535" spans="1:4">
      <c r="A10535">
        <v>10533</v>
      </c>
      <c r="B10535">
        <v>28.857534246575341</v>
      </c>
      <c r="C10535" s="91">
        <v>2.534765888017735E-2</v>
      </c>
      <c r="D10535">
        <v>0.48120065475792229</v>
      </c>
    </row>
    <row r="10536" spans="1:4">
      <c r="A10536">
        <v>10534</v>
      </c>
      <c r="B10536">
        <v>28.860273972602741</v>
      </c>
      <c r="C10536" s="91">
        <v>2.5347102850447081E-2</v>
      </c>
      <c r="D10536">
        <v>0.48117496006503019</v>
      </c>
    </row>
    <row r="10537" spans="1:4">
      <c r="A10537">
        <v>10535</v>
      </c>
      <c r="B10537">
        <v>28.863013698630137</v>
      </c>
      <c r="C10537" s="91">
        <v>2.5346546820716808E-2</v>
      </c>
      <c r="D10537">
        <v>0.48114926821009468</v>
      </c>
    </row>
    <row r="10538" spans="1:4">
      <c r="A10538">
        <v>10536</v>
      </c>
      <c r="B10538">
        <v>28.865753424657534</v>
      </c>
      <c r="C10538" s="91">
        <v>2.5345990790986535E-2</v>
      </c>
      <c r="D10538">
        <v>0.48112357919280774</v>
      </c>
    </row>
    <row r="10539" spans="1:4">
      <c r="A10539">
        <v>10537</v>
      </c>
      <c r="B10539">
        <v>28.86849315068493</v>
      </c>
      <c r="C10539" s="91">
        <v>2.5345434761256266E-2</v>
      </c>
      <c r="D10539">
        <v>0.4810978930128611</v>
      </c>
    </row>
    <row r="10540" spans="1:4">
      <c r="A10540">
        <v>10538</v>
      </c>
      <c r="B10540">
        <v>28.87123287671233</v>
      </c>
      <c r="C10540" s="91">
        <v>2.5344878731525994E-2</v>
      </c>
      <c r="D10540">
        <v>0.4810722096699469</v>
      </c>
    </row>
    <row r="10541" spans="1:4">
      <c r="A10541">
        <v>10539</v>
      </c>
      <c r="B10541">
        <v>28.873972602739727</v>
      </c>
      <c r="C10541" s="91">
        <v>2.5344322701795721E-2</v>
      </c>
      <c r="D10541">
        <v>0.48104652916375723</v>
      </c>
    </row>
    <row r="10542" spans="1:4">
      <c r="A10542">
        <v>10540</v>
      </c>
      <c r="B10542">
        <v>28.876712328767123</v>
      </c>
      <c r="C10542" s="91">
        <v>2.5343766672065452E-2</v>
      </c>
      <c r="D10542">
        <v>0.48102085149398405</v>
      </c>
    </row>
    <row r="10543" spans="1:4">
      <c r="A10543">
        <v>10541</v>
      </c>
      <c r="B10543">
        <v>28.87945205479452</v>
      </c>
      <c r="C10543" s="91">
        <v>2.534321064233518E-2</v>
      </c>
      <c r="D10543">
        <v>0.48099517666031966</v>
      </c>
    </row>
    <row r="10544" spans="1:4">
      <c r="A10544">
        <v>10542</v>
      </c>
      <c r="B10544">
        <v>28.882191780821916</v>
      </c>
      <c r="C10544" s="91">
        <v>2.5342654612604907E-2</v>
      </c>
      <c r="D10544">
        <v>0.48096950466245619</v>
      </c>
    </row>
    <row r="10545" spans="1:4">
      <c r="A10545">
        <v>10543</v>
      </c>
      <c r="B10545">
        <v>28.884931506849316</v>
      </c>
      <c r="C10545" s="91">
        <v>2.5342098582874638E-2</v>
      </c>
      <c r="D10545">
        <v>0.48094383550008568</v>
      </c>
    </row>
    <row r="10546" spans="1:4">
      <c r="A10546">
        <v>10544</v>
      </c>
      <c r="B10546">
        <v>28.887671232876713</v>
      </c>
      <c r="C10546" s="91">
        <v>2.5341542553144365E-2</v>
      </c>
      <c r="D10546">
        <v>0.48091816917290064</v>
      </c>
    </row>
    <row r="10547" spans="1:4">
      <c r="A10547">
        <v>10545</v>
      </c>
      <c r="B10547">
        <v>28.890410958904109</v>
      </c>
      <c r="C10547" s="91">
        <v>2.5340986523414093E-2</v>
      </c>
      <c r="D10547">
        <v>0.48089250568059327</v>
      </c>
    </row>
    <row r="10548" spans="1:4">
      <c r="A10548">
        <v>10546</v>
      </c>
      <c r="B10548">
        <v>28.893150684931506</v>
      </c>
      <c r="C10548" s="91">
        <v>2.5340430493683824E-2</v>
      </c>
      <c r="D10548">
        <v>0.48086684502285587</v>
      </c>
    </row>
    <row r="10549" spans="1:4">
      <c r="A10549">
        <v>10547</v>
      </c>
      <c r="B10549">
        <v>28.895890410958906</v>
      </c>
      <c r="C10549" s="91">
        <v>2.5339874463953551E-2</v>
      </c>
      <c r="D10549">
        <v>0.48084118719938085</v>
      </c>
    </row>
    <row r="10550" spans="1:4">
      <c r="A10550">
        <v>10548</v>
      </c>
      <c r="B10550">
        <v>28.898630136986302</v>
      </c>
      <c r="C10550" s="91">
        <v>2.5339318434223278E-2</v>
      </c>
      <c r="D10550">
        <v>0.48081553220986073</v>
      </c>
    </row>
    <row r="10551" spans="1:4">
      <c r="A10551">
        <v>10549</v>
      </c>
      <c r="B10551">
        <v>28.901369863013699</v>
      </c>
      <c r="C10551" s="91">
        <v>2.5338762404493009E-2</v>
      </c>
      <c r="D10551">
        <v>0.48078988005398782</v>
      </c>
    </row>
    <row r="10552" spans="1:4">
      <c r="A10552">
        <v>10550</v>
      </c>
      <c r="B10552">
        <v>28.904109589041095</v>
      </c>
      <c r="C10552" s="91">
        <v>2.5338206374762737E-2</v>
      </c>
      <c r="D10552">
        <v>0.4807642307314548</v>
      </c>
    </row>
    <row r="10553" spans="1:4">
      <c r="A10553">
        <v>10551</v>
      </c>
      <c r="B10553">
        <v>28.906849315068492</v>
      </c>
      <c r="C10553" s="91">
        <v>2.5337650345032464E-2</v>
      </c>
      <c r="D10553">
        <v>0.48073858424195415</v>
      </c>
    </row>
    <row r="10554" spans="1:4">
      <c r="A10554">
        <v>10552</v>
      </c>
      <c r="B10554">
        <v>28.909589041095892</v>
      </c>
      <c r="C10554" s="91">
        <v>2.5337094315302195E-2</v>
      </c>
      <c r="D10554">
        <v>0.48071294058517833</v>
      </c>
    </row>
    <row r="10555" spans="1:4">
      <c r="A10555">
        <v>10553</v>
      </c>
      <c r="B10555">
        <v>28.912328767123288</v>
      </c>
      <c r="C10555" s="91">
        <v>2.5336538285571922E-2</v>
      </c>
      <c r="D10555">
        <v>0.48068729976082031</v>
      </c>
    </row>
    <row r="10556" spans="1:4">
      <c r="A10556">
        <v>10554</v>
      </c>
      <c r="B10556">
        <v>28.915068493150685</v>
      </c>
      <c r="C10556" s="91">
        <v>2.533598225584165E-2</v>
      </c>
      <c r="D10556">
        <v>0.4806616617685725</v>
      </c>
    </row>
    <row r="10557" spans="1:4">
      <c r="A10557">
        <v>10555</v>
      </c>
      <c r="B10557">
        <v>28.917808219178081</v>
      </c>
      <c r="C10557" s="91">
        <v>2.5335426226111381E-2</v>
      </c>
      <c r="D10557">
        <v>0.48063602660812771</v>
      </c>
    </row>
    <row r="10558" spans="1:4">
      <c r="A10558">
        <v>10556</v>
      </c>
      <c r="B10558">
        <v>28.920547945205481</v>
      </c>
      <c r="C10558" s="91">
        <v>2.5334870196381108E-2</v>
      </c>
      <c r="D10558">
        <v>0.48061039427917868</v>
      </c>
    </row>
    <row r="10559" spans="1:4">
      <c r="A10559">
        <v>10557</v>
      </c>
      <c r="B10559">
        <v>28.923287671232877</v>
      </c>
      <c r="C10559" s="91">
        <v>2.5334314166650836E-2</v>
      </c>
      <c r="D10559">
        <v>0.48058476478141837</v>
      </c>
    </row>
    <row r="10560" spans="1:4">
      <c r="A10560">
        <v>10558</v>
      </c>
      <c r="B10560">
        <v>28.926027397260274</v>
      </c>
      <c r="C10560" s="91">
        <v>2.5333758136920567E-2</v>
      </c>
      <c r="D10560">
        <v>0.48055913811453937</v>
      </c>
    </row>
    <row r="10561" spans="1:4">
      <c r="A10561">
        <v>10559</v>
      </c>
      <c r="B10561">
        <v>28.92876712328767</v>
      </c>
      <c r="C10561" s="91">
        <v>2.5333202107190294E-2</v>
      </c>
      <c r="D10561">
        <v>0.48053351427823476</v>
      </c>
    </row>
    <row r="10562" spans="1:4">
      <c r="A10562">
        <v>10560</v>
      </c>
      <c r="B10562">
        <v>28.931506849315067</v>
      </c>
      <c r="C10562" s="91">
        <v>2.5332646077460021E-2</v>
      </c>
      <c r="D10562">
        <v>0.48050789327219751</v>
      </c>
    </row>
    <row r="10563" spans="1:4">
      <c r="A10563">
        <v>10561</v>
      </c>
      <c r="B10563">
        <v>28.934246575342467</v>
      </c>
      <c r="C10563" s="91">
        <v>2.5332090047729752E-2</v>
      </c>
      <c r="D10563">
        <v>0.4804822750961204</v>
      </c>
    </row>
    <row r="10564" spans="1:4">
      <c r="A10564">
        <v>10562</v>
      </c>
      <c r="B10564">
        <v>28.936986301369863</v>
      </c>
      <c r="C10564" s="91">
        <v>2.533153401799948E-2</v>
      </c>
      <c r="D10564">
        <v>0.48045665974969665</v>
      </c>
    </row>
    <row r="10565" spans="1:4">
      <c r="A10565">
        <v>10563</v>
      </c>
      <c r="B10565">
        <v>28.93972602739726</v>
      </c>
      <c r="C10565" s="91">
        <v>2.5330977988269207E-2</v>
      </c>
      <c r="D10565">
        <v>0.48043104723261931</v>
      </c>
    </row>
    <row r="10566" spans="1:4">
      <c r="A10566">
        <v>10564</v>
      </c>
      <c r="B10566">
        <v>28.942465753424656</v>
      </c>
      <c r="C10566" s="91">
        <v>2.5330421958538938E-2</v>
      </c>
      <c r="D10566">
        <v>0.48040543754458132</v>
      </c>
    </row>
    <row r="10567" spans="1:4">
      <c r="A10567">
        <v>10565</v>
      </c>
      <c r="B10567">
        <v>28.945205479452056</v>
      </c>
      <c r="C10567" s="91">
        <v>2.5329865928808665E-2</v>
      </c>
      <c r="D10567">
        <v>0.4803798306852759</v>
      </c>
    </row>
    <row r="10568" spans="1:4">
      <c r="A10568">
        <v>10566</v>
      </c>
      <c r="B10568">
        <v>28.947945205479453</v>
      </c>
      <c r="C10568" s="91">
        <v>2.5329309899078393E-2</v>
      </c>
      <c r="D10568">
        <v>0.48035422665439642</v>
      </c>
    </row>
    <row r="10569" spans="1:4">
      <c r="A10569">
        <v>10567</v>
      </c>
      <c r="B10569">
        <v>28.950684931506849</v>
      </c>
      <c r="C10569" s="91">
        <v>2.5328753869348124E-2</v>
      </c>
      <c r="D10569">
        <v>0.48032862545163585</v>
      </c>
    </row>
    <row r="10570" spans="1:4">
      <c r="A10570">
        <v>10568</v>
      </c>
      <c r="B10570">
        <v>28.953424657534246</v>
      </c>
      <c r="C10570" s="91">
        <v>2.5328197839617851E-2</v>
      </c>
      <c r="D10570">
        <v>0.48030302707668765</v>
      </c>
    </row>
    <row r="10571" spans="1:4">
      <c r="A10571">
        <v>10569</v>
      </c>
      <c r="B10571">
        <v>28.956164383561642</v>
      </c>
      <c r="C10571" s="91">
        <v>2.5327641809887579E-2</v>
      </c>
      <c r="D10571">
        <v>0.48027743152924507</v>
      </c>
    </row>
    <row r="10572" spans="1:4">
      <c r="A10572">
        <v>10570</v>
      </c>
      <c r="B10572">
        <v>28.958904109589042</v>
      </c>
      <c r="C10572" s="91">
        <v>2.5327085780157309E-2</v>
      </c>
      <c r="D10572">
        <v>0.48025183880900141</v>
      </c>
    </row>
    <row r="10573" spans="1:4">
      <c r="A10573">
        <v>10571</v>
      </c>
      <c r="B10573">
        <v>28.961643835616439</v>
      </c>
      <c r="C10573" s="91">
        <v>2.5326529750427037E-2</v>
      </c>
      <c r="D10573">
        <v>0.48022624891565013</v>
      </c>
    </row>
    <row r="10574" spans="1:4">
      <c r="A10574">
        <v>10572</v>
      </c>
      <c r="B10574">
        <v>28.964383561643835</v>
      </c>
      <c r="C10574" s="91">
        <v>2.5325973720696764E-2</v>
      </c>
      <c r="D10574">
        <v>0.48020066184888477</v>
      </c>
    </row>
    <row r="10575" spans="1:4">
      <c r="A10575">
        <v>10573</v>
      </c>
      <c r="B10575">
        <v>28.967123287671232</v>
      </c>
      <c r="C10575" s="91">
        <v>2.5325417690966495E-2</v>
      </c>
      <c r="D10575">
        <v>0.48017507760839861</v>
      </c>
    </row>
    <row r="10576" spans="1:4">
      <c r="A10576">
        <v>10574</v>
      </c>
      <c r="B10576">
        <v>28.969863013698632</v>
      </c>
      <c r="C10576" s="91">
        <v>2.5324861661236223E-2</v>
      </c>
      <c r="D10576">
        <v>0.48014949619388531</v>
      </c>
    </row>
    <row r="10577" spans="1:4">
      <c r="A10577">
        <v>10575</v>
      </c>
      <c r="B10577">
        <v>28.972602739726028</v>
      </c>
      <c r="C10577" s="91">
        <v>2.532430563150595E-2</v>
      </c>
      <c r="D10577">
        <v>0.48012391760503847</v>
      </c>
    </row>
    <row r="10578" spans="1:4">
      <c r="A10578">
        <v>10576</v>
      </c>
      <c r="B10578">
        <v>28.975342465753425</v>
      </c>
      <c r="C10578" s="91">
        <v>2.5323749601775681E-2</v>
      </c>
      <c r="D10578">
        <v>0.48009834184155159</v>
      </c>
    </row>
    <row r="10579" spans="1:4">
      <c r="A10579">
        <v>10577</v>
      </c>
      <c r="B10579">
        <v>28.978082191780821</v>
      </c>
      <c r="C10579" s="91">
        <v>2.5323193572045408E-2</v>
      </c>
      <c r="D10579">
        <v>0.48007276890311845</v>
      </c>
    </row>
    <row r="10580" spans="1:4">
      <c r="A10580">
        <v>10578</v>
      </c>
      <c r="B10580">
        <v>28.980821917808218</v>
      </c>
      <c r="C10580" s="91">
        <v>2.5322637542315136E-2</v>
      </c>
      <c r="D10580">
        <v>0.48004719878943269</v>
      </c>
    </row>
    <row r="10581" spans="1:4">
      <c r="A10581">
        <v>10579</v>
      </c>
      <c r="B10581">
        <v>28.983561643835618</v>
      </c>
      <c r="C10581" s="91">
        <v>2.5322081512584867E-2</v>
      </c>
      <c r="D10581">
        <v>0.4800216315001879</v>
      </c>
    </row>
    <row r="10582" spans="1:4">
      <c r="A10582">
        <v>10580</v>
      </c>
      <c r="B10582">
        <v>28.986301369863014</v>
      </c>
      <c r="C10582" s="91">
        <v>2.5321525482854594E-2</v>
      </c>
      <c r="D10582">
        <v>0.47999606703507813</v>
      </c>
    </row>
    <row r="10583" spans="1:4">
      <c r="A10583">
        <v>10581</v>
      </c>
      <c r="B10583">
        <v>28.989041095890411</v>
      </c>
      <c r="C10583" s="91">
        <v>2.5320969453124322E-2</v>
      </c>
      <c r="D10583">
        <v>0.4799705053937971</v>
      </c>
    </row>
    <row r="10584" spans="1:4">
      <c r="A10584">
        <v>10582</v>
      </c>
      <c r="B10584">
        <v>28.991780821917807</v>
      </c>
      <c r="C10584" s="91">
        <v>2.5320413423394052E-2</v>
      </c>
      <c r="D10584">
        <v>0.47994494657603853</v>
      </c>
    </row>
    <row r="10585" spans="1:4">
      <c r="A10585">
        <v>10583</v>
      </c>
      <c r="B10585">
        <v>28.994520547945207</v>
      </c>
      <c r="C10585" s="91">
        <v>2.531985739366378E-2</v>
      </c>
      <c r="D10585">
        <v>0.47991939058149652</v>
      </c>
    </row>
    <row r="10586" spans="1:4">
      <c r="A10586">
        <v>10584</v>
      </c>
      <c r="B10586">
        <v>28.997260273972604</v>
      </c>
      <c r="C10586" s="91">
        <v>2.5319301363933507E-2</v>
      </c>
      <c r="D10586">
        <v>0.47989383740986497</v>
      </c>
    </row>
    <row r="10587" spans="1:4">
      <c r="A10587">
        <v>10585</v>
      </c>
      <c r="B10587">
        <v>29</v>
      </c>
      <c r="C10587" s="91">
        <v>2.5318745334203238E-2</v>
      </c>
      <c r="D10587">
        <v>0.47986828706083773</v>
      </c>
    </row>
    <row r="10588" spans="1:4">
      <c r="A10588">
        <v>10586</v>
      </c>
      <c r="B10588">
        <v>29.002739726027396</v>
      </c>
      <c r="C10588" s="91">
        <v>2.5318189304472966E-2</v>
      </c>
      <c r="D10588">
        <v>0.47984273953410911</v>
      </c>
    </row>
    <row r="10589" spans="1:4">
      <c r="A10589">
        <v>10587</v>
      </c>
      <c r="B10589">
        <v>29.005479452054793</v>
      </c>
      <c r="C10589" s="91">
        <v>2.5317633274742693E-2</v>
      </c>
      <c r="D10589">
        <v>0.47981719482937291</v>
      </c>
    </row>
    <row r="10590" spans="1:4">
      <c r="A10590">
        <v>10588</v>
      </c>
      <c r="B10590">
        <v>29.008219178082193</v>
      </c>
      <c r="C10590" s="91">
        <v>2.5317077245012424E-2</v>
      </c>
      <c r="D10590">
        <v>0.47979165294632337</v>
      </c>
    </row>
    <row r="10591" spans="1:4">
      <c r="A10591">
        <v>10589</v>
      </c>
      <c r="B10591">
        <v>29.010958904109589</v>
      </c>
      <c r="C10591" s="91">
        <v>2.5316521215282151E-2</v>
      </c>
      <c r="D10591">
        <v>0.47976611388465473</v>
      </c>
    </row>
    <row r="10592" spans="1:4">
      <c r="A10592">
        <v>10590</v>
      </c>
      <c r="B10592">
        <v>29.013698630136986</v>
      </c>
      <c r="C10592" s="91">
        <v>2.5315965185551879E-2</v>
      </c>
      <c r="D10592">
        <v>0.47974057764406103</v>
      </c>
    </row>
    <row r="10593" spans="1:4">
      <c r="A10593">
        <v>10591</v>
      </c>
      <c r="B10593">
        <v>29.016438356164382</v>
      </c>
      <c r="C10593" s="91">
        <v>2.531540915582161E-2</v>
      </c>
      <c r="D10593">
        <v>0.47971504422423661</v>
      </c>
    </row>
    <row r="10594" spans="1:4">
      <c r="A10594">
        <v>10592</v>
      </c>
      <c r="B10594">
        <v>29.019178082191782</v>
      </c>
      <c r="C10594" s="91">
        <v>2.5314853126091337E-2</v>
      </c>
      <c r="D10594">
        <v>0.47968951362487572</v>
      </c>
    </row>
    <row r="10595" spans="1:4">
      <c r="A10595">
        <v>10593</v>
      </c>
      <c r="B10595">
        <v>29.021917808219179</v>
      </c>
      <c r="C10595" s="91">
        <v>2.5314297096361064E-2</v>
      </c>
      <c r="D10595">
        <v>0.47966398584567277</v>
      </c>
    </row>
    <row r="10596" spans="1:4">
      <c r="A10596">
        <v>10594</v>
      </c>
      <c r="B10596">
        <v>29.024657534246575</v>
      </c>
      <c r="C10596" s="91">
        <v>2.5313741066630795E-2</v>
      </c>
      <c r="D10596">
        <v>0.47963846088632195</v>
      </c>
    </row>
    <row r="10597" spans="1:4">
      <c r="A10597">
        <v>10595</v>
      </c>
      <c r="B10597">
        <v>29.027397260273972</v>
      </c>
      <c r="C10597" s="91">
        <v>2.5313185036900523E-2</v>
      </c>
      <c r="D10597">
        <v>0.47961293874651789</v>
      </c>
    </row>
    <row r="10598" spans="1:4">
      <c r="A10598">
        <v>10596</v>
      </c>
      <c r="B10598">
        <v>29.030136986301368</v>
      </c>
      <c r="C10598" s="91">
        <v>2.531262900717025E-2</v>
      </c>
      <c r="D10598">
        <v>0.47958741942595495</v>
      </c>
    </row>
    <row r="10599" spans="1:4">
      <c r="A10599">
        <v>10597</v>
      </c>
      <c r="B10599">
        <v>29.032876712328768</v>
      </c>
      <c r="C10599" s="91">
        <v>2.5312072977439981E-2</v>
      </c>
      <c r="D10599">
        <v>0.47956190292432749</v>
      </c>
    </row>
    <row r="10600" spans="1:4">
      <c r="A10600">
        <v>10598</v>
      </c>
      <c r="B10600">
        <v>29.035616438356165</v>
      </c>
      <c r="C10600" s="91">
        <v>2.5311516947709709E-2</v>
      </c>
      <c r="D10600">
        <v>0.47953638924133024</v>
      </c>
    </row>
    <row r="10601" spans="1:4">
      <c r="A10601">
        <v>10599</v>
      </c>
      <c r="B10601">
        <v>29.038356164383561</v>
      </c>
      <c r="C10601" s="91">
        <v>2.5310960917979436E-2</v>
      </c>
      <c r="D10601">
        <v>0.47951087837665779</v>
      </c>
    </row>
    <row r="10602" spans="1:4">
      <c r="A10602">
        <v>10600</v>
      </c>
      <c r="B10602">
        <v>29.041095890410958</v>
      </c>
      <c r="C10602" s="91">
        <v>2.5310404888249167E-2</v>
      </c>
      <c r="D10602">
        <v>0.4794853703300046</v>
      </c>
    </row>
    <row r="10603" spans="1:4">
      <c r="A10603">
        <v>10601</v>
      </c>
      <c r="B10603">
        <v>29.043835616438358</v>
      </c>
      <c r="C10603" s="91">
        <v>2.5309848858518894E-2</v>
      </c>
      <c r="D10603">
        <v>0.47945986510106542</v>
      </c>
    </row>
    <row r="10604" spans="1:4">
      <c r="A10604">
        <v>10602</v>
      </c>
      <c r="B10604">
        <v>29.046575342465754</v>
      </c>
      <c r="C10604" s="91">
        <v>2.5309292828788625E-2</v>
      </c>
      <c r="D10604">
        <v>0.47943436268953493</v>
      </c>
    </row>
    <row r="10605" spans="1:4">
      <c r="A10605">
        <v>10603</v>
      </c>
      <c r="B10605">
        <v>29.049315068493151</v>
      </c>
      <c r="C10605" s="91">
        <v>2.5308736799058353E-2</v>
      </c>
      <c r="D10605">
        <v>0.47940886309510794</v>
      </c>
    </row>
    <row r="10606" spans="1:4">
      <c r="A10606">
        <v>10604</v>
      </c>
      <c r="B10606">
        <v>29.052054794520547</v>
      </c>
      <c r="C10606" s="91">
        <v>2.530818076932808E-2</v>
      </c>
      <c r="D10606">
        <v>0.47938336631747924</v>
      </c>
    </row>
    <row r="10607" spans="1:4">
      <c r="A10607">
        <v>10605</v>
      </c>
      <c r="B10607">
        <v>29.054794520547944</v>
      </c>
      <c r="C10607" s="91">
        <v>2.5307624739597807E-2</v>
      </c>
      <c r="D10607">
        <v>0.47935787235634369</v>
      </c>
    </row>
    <row r="10608" spans="1:4">
      <c r="A10608">
        <v>10606</v>
      </c>
      <c r="B10608">
        <v>29.057534246575344</v>
      </c>
      <c r="C10608" s="91">
        <v>2.5307068709867538E-2</v>
      </c>
      <c r="D10608">
        <v>0.47933238121139593</v>
      </c>
    </row>
    <row r="10609" spans="1:4">
      <c r="A10609">
        <v>10607</v>
      </c>
      <c r="B10609">
        <v>29.06027397260274</v>
      </c>
      <c r="C10609" s="91">
        <v>2.5306512680137266E-2</v>
      </c>
      <c r="D10609">
        <v>0.47930689288233119</v>
      </c>
    </row>
    <row r="10610" spans="1:4">
      <c r="A10610">
        <v>10608</v>
      </c>
      <c r="B10610">
        <v>29.063013698630137</v>
      </c>
      <c r="C10610" s="91">
        <v>2.5305956650406997E-2</v>
      </c>
      <c r="D10610">
        <v>0.47928140736884417</v>
      </c>
    </row>
    <row r="10611" spans="1:4">
      <c r="A10611">
        <v>10609</v>
      </c>
      <c r="B10611">
        <v>29.065753424657533</v>
      </c>
      <c r="C10611" s="91">
        <v>2.5305400620676724E-2</v>
      </c>
      <c r="D10611">
        <v>0.47925592467063005</v>
      </c>
    </row>
    <row r="10612" spans="1:4">
      <c r="A10612">
        <v>10610</v>
      </c>
      <c r="B10612">
        <v>29.068493150684933</v>
      </c>
      <c r="C10612" s="91">
        <v>2.5304844590946451E-2</v>
      </c>
      <c r="D10612">
        <v>0.4792304447873838</v>
      </c>
    </row>
    <row r="10613" spans="1:4">
      <c r="A10613">
        <v>10611</v>
      </c>
      <c r="B10613">
        <v>29.07123287671233</v>
      </c>
      <c r="C10613" s="91">
        <v>2.5304288561216179E-2</v>
      </c>
      <c r="D10613">
        <v>0.4792049677188005</v>
      </c>
    </row>
    <row r="10614" spans="1:4">
      <c r="A10614">
        <v>10612</v>
      </c>
      <c r="B10614">
        <v>29.073972602739726</v>
      </c>
      <c r="C10614" s="91">
        <v>2.530373253148591E-2</v>
      </c>
      <c r="D10614">
        <v>0.47917949346457528</v>
      </c>
    </row>
    <row r="10615" spans="1:4">
      <c r="A10615">
        <v>10613</v>
      </c>
      <c r="B10615">
        <v>29.076712328767123</v>
      </c>
      <c r="C10615" s="91">
        <v>2.5303176501755637E-2</v>
      </c>
      <c r="D10615">
        <v>0.47915402202440338</v>
      </c>
    </row>
    <row r="10616" spans="1:4">
      <c r="A10616">
        <v>10614</v>
      </c>
      <c r="B10616">
        <v>29.079452054794519</v>
      </c>
      <c r="C10616" s="91">
        <v>2.5302620472025368E-2</v>
      </c>
      <c r="D10616">
        <v>0.47912855339797988</v>
      </c>
    </row>
    <row r="10617" spans="1:4">
      <c r="A10617">
        <v>10615</v>
      </c>
      <c r="B10617">
        <v>29.082191780821919</v>
      </c>
      <c r="C10617" s="91">
        <v>2.5302064442295095E-2</v>
      </c>
      <c r="D10617">
        <v>0.47910308758500009</v>
      </c>
    </row>
    <row r="10618" spans="1:4">
      <c r="A10618">
        <v>10616</v>
      </c>
      <c r="B10618">
        <v>29.084931506849315</v>
      </c>
      <c r="C10618" s="91">
        <v>2.5301508412564823E-2</v>
      </c>
      <c r="D10618">
        <v>0.47907762458515935</v>
      </c>
    </row>
    <row r="10619" spans="1:4">
      <c r="A10619">
        <v>10617</v>
      </c>
      <c r="B10619">
        <v>29.087671232876712</v>
      </c>
      <c r="C10619" s="91">
        <v>2.5300952382834554E-2</v>
      </c>
      <c r="D10619">
        <v>0.4790521643981529</v>
      </c>
    </row>
    <row r="10620" spans="1:4">
      <c r="A10620">
        <v>10618</v>
      </c>
      <c r="B10620">
        <v>29.090410958904108</v>
      </c>
      <c r="C10620" s="91">
        <v>2.5300396353104281E-2</v>
      </c>
      <c r="D10620">
        <v>0.47902670702367622</v>
      </c>
    </row>
    <row r="10621" spans="1:4">
      <c r="A10621">
        <v>10619</v>
      </c>
      <c r="B10621">
        <v>29.093150684931508</v>
      </c>
      <c r="C10621" s="91">
        <v>2.5299840323374009E-2</v>
      </c>
      <c r="D10621">
        <v>0.47900125246142466</v>
      </c>
    </row>
    <row r="10622" spans="1:4">
      <c r="A10622">
        <v>10620</v>
      </c>
      <c r="B10622">
        <v>29.095890410958905</v>
      </c>
      <c r="C10622" s="91">
        <v>2.529928429364374E-2</v>
      </c>
      <c r="D10622">
        <v>0.47897580071109369</v>
      </c>
    </row>
    <row r="10623" spans="1:4">
      <c r="A10623">
        <v>10621</v>
      </c>
      <c r="B10623">
        <v>29.098630136986301</v>
      </c>
      <c r="C10623" s="91">
        <v>2.5298728263913467E-2</v>
      </c>
      <c r="D10623">
        <v>0.47895035177237888</v>
      </c>
    </row>
    <row r="10624" spans="1:4">
      <c r="A10624">
        <v>10622</v>
      </c>
      <c r="B10624">
        <v>29.101369863013698</v>
      </c>
      <c r="C10624" s="91">
        <v>2.5298172234183194E-2</v>
      </c>
      <c r="D10624">
        <v>0.4789249056449757</v>
      </c>
    </row>
    <row r="10625" spans="1:4">
      <c r="A10625">
        <v>10623</v>
      </c>
      <c r="B10625">
        <v>29.104109589041094</v>
      </c>
      <c r="C10625" s="91">
        <v>2.5297616204452925E-2</v>
      </c>
      <c r="D10625">
        <v>0.47889946232857972</v>
      </c>
    </row>
    <row r="10626" spans="1:4">
      <c r="A10626">
        <v>10624</v>
      </c>
      <c r="B10626">
        <v>29.106849315068494</v>
      </c>
      <c r="C10626" s="91">
        <v>2.5297060174722653E-2</v>
      </c>
      <c r="D10626">
        <v>0.47887402182288663</v>
      </c>
    </row>
    <row r="10627" spans="1:4">
      <c r="A10627">
        <v>10625</v>
      </c>
      <c r="B10627">
        <v>29.109589041095891</v>
      </c>
      <c r="C10627" s="91">
        <v>2.529650414499238E-2</v>
      </c>
      <c r="D10627">
        <v>0.47884858412759207</v>
      </c>
    </row>
    <row r="10628" spans="1:4">
      <c r="A10628">
        <v>10626</v>
      </c>
      <c r="B10628">
        <v>29.112328767123287</v>
      </c>
      <c r="C10628" s="91">
        <v>2.5295948115262111E-2</v>
      </c>
      <c r="D10628">
        <v>0.47882314924239172</v>
      </c>
    </row>
    <row r="10629" spans="1:4">
      <c r="A10629">
        <v>10627</v>
      </c>
      <c r="B10629">
        <v>29.115068493150684</v>
      </c>
      <c r="C10629" s="91">
        <v>2.5295392085531838E-2</v>
      </c>
      <c r="D10629">
        <v>0.47879771716698144</v>
      </c>
    </row>
    <row r="10630" spans="1:4">
      <c r="A10630">
        <v>10628</v>
      </c>
      <c r="B10630">
        <v>29.117808219178084</v>
      </c>
      <c r="C10630" s="91">
        <v>2.5294836055801566E-2</v>
      </c>
      <c r="D10630">
        <v>0.47877228790105691</v>
      </c>
    </row>
    <row r="10631" spans="1:4">
      <c r="A10631">
        <v>10629</v>
      </c>
      <c r="B10631">
        <v>29.12054794520548</v>
      </c>
      <c r="C10631" s="91">
        <v>2.5294280026071297E-2</v>
      </c>
      <c r="D10631">
        <v>0.47874686144431405</v>
      </c>
    </row>
    <row r="10632" spans="1:4">
      <c r="A10632">
        <v>10630</v>
      </c>
      <c r="B10632">
        <v>29.123287671232877</v>
      </c>
      <c r="C10632" s="91">
        <v>2.5293723996341024E-2</v>
      </c>
      <c r="D10632">
        <v>0.47872143779644877</v>
      </c>
    </row>
    <row r="10633" spans="1:4">
      <c r="A10633">
        <v>10631</v>
      </c>
      <c r="B10633">
        <v>29.126027397260273</v>
      </c>
      <c r="C10633" s="91">
        <v>2.5293167966610752E-2</v>
      </c>
      <c r="D10633">
        <v>0.4786960169571568</v>
      </c>
    </row>
    <row r="10634" spans="1:4">
      <c r="A10634">
        <v>10632</v>
      </c>
      <c r="B10634">
        <v>29.12876712328767</v>
      </c>
      <c r="C10634" s="91">
        <v>2.5292611936880482E-2</v>
      </c>
      <c r="D10634">
        <v>0.47867059892613428</v>
      </c>
    </row>
    <row r="10635" spans="1:4">
      <c r="A10635">
        <v>10633</v>
      </c>
      <c r="B10635">
        <v>29.13150684931507</v>
      </c>
      <c r="C10635" s="91">
        <v>2.529205590715021E-2</v>
      </c>
      <c r="D10635">
        <v>0.47864518370307713</v>
      </c>
    </row>
    <row r="10636" spans="1:4">
      <c r="A10636">
        <v>10634</v>
      </c>
      <c r="B10636">
        <v>29.134246575342466</v>
      </c>
      <c r="C10636" s="91">
        <v>2.5291499877419937E-2</v>
      </c>
      <c r="D10636">
        <v>0.47861977128768152</v>
      </c>
    </row>
    <row r="10637" spans="1:4">
      <c r="A10637">
        <v>10635</v>
      </c>
      <c r="B10637">
        <v>29.136986301369863</v>
      </c>
      <c r="C10637" s="91">
        <v>2.5290943847689668E-2</v>
      </c>
      <c r="D10637">
        <v>0.47859436167964337</v>
      </c>
    </row>
    <row r="10638" spans="1:4">
      <c r="A10638">
        <v>10636</v>
      </c>
      <c r="B10638">
        <v>29.139726027397259</v>
      </c>
      <c r="C10638" s="91">
        <v>2.5290387817959396E-2</v>
      </c>
      <c r="D10638">
        <v>0.47856895487865897</v>
      </c>
    </row>
    <row r="10639" spans="1:4">
      <c r="A10639">
        <v>10637</v>
      </c>
      <c r="B10639">
        <v>29.142465753424659</v>
      </c>
      <c r="C10639" s="91">
        <v>2.5289831788229123E-2</v>
      </c>
      <c r="D10639">
        <v>0.47854355088442435</v>
      </c>
    </row>
    <row r="10640" spans="1:4">
      <c r="A10640">
        <v>10638</v>
      </c>
      <c r="B10640">
        <v>29.145205479452056</v>
      </c>
      <c r="C10640" s="91">
        <v>2.5289275758498854E-2</v>
      </c>
      <c r="D10640">
        <v>0.47851814969663575</v>
      </c>
    </row>
    <row r="10641" spans="1:4">
      <c r="A10641">
        <v>10639</v>
      </c>
      <c r="B10641">
        <v>29.147945205479452</v>
      </c>
      <c r="C10641" s="91">
        <v>2.5288719728768581E-2</v>
      </c>
      <c r="D10641">
        <v>0.47849275131498958</v>
      </c>
    </row>
    <row r="10642" spans="1:4">
      <c r="A10642">
        <v>10640</v>
      </c>
      <c r="B10642">
        <v>29.150684931506849</v>
      </c>
      <c r="C10642" s="91">
        <v>2.5288163699038309E-2</v>
      </c>
      <c r="D10642">
        <v>0.47846735573918198</v>
      </c>
    </row>
    <row r="10643" spans="1:4">
      <c r="A10643">
        <v>10641</v>
      </c>
      <c r="B10643">
        <v>29.153424657534245</v>
      </c>
      <c r="C10643" s="91">
        <v>2.528760766930804E-2</v>
      </c>
      <c r="D10643">
        <v>0.47844196296890928</v>
      </c>
    </row>
    <row r="10644" spans="1:4">
      <c r="A10644">
        <v>10642</v>
      </c>
      <c r="B10644">
        <v>29.156164383561645</v>
      </c>
      <c r="C10644" s="91">
        <v>2.5287051639577767E-2</v>
      </c>
      <c r="D10644">
        <v>0.47841657300386792</v>
      </c>
    </row>
    <row r="10645" spans="1:4">
      <c r="A10645">
        <v>10643</v>
      </c>
      <c r="B10645">
        <v>29.158904109589042</v>
      </c>
      <c r="C10645" s="91">
        <v>2.5286495609847495E-2</v>
      </c>
      <c r="D10645">
        <v>0.4783911858437544</v>
      </c>
    </row>
    <row r="10646" spans="1:4">
      <c r="A10646">
        <v>10644</v>
      </c>
      <c r="B10646">
        <v>29.161643835616438</v>
      </c>
      <c r="C10646" s="91">
        <v>2.5285939580117225E-2</v>
      </c>
      <c r="D10646">
        <v>0.47836580148826496</v>
      </c>
    </row>
    <row r="10647" spans="1:4">
      <c r="A10647">
        <v>10645</v>
      </c>
      <c r="B10647">
        <v>29.164383561643834</v>
      </c>
      <c r="C10647" s="91">
        <v>2.5285383550386953E-2</v>
      </c>
      <c r="D10647">
        <v>0.47834041993709636</v>
      </c>
    </row>
    <row r="10648" spans="1:4">
      <c r="A10648">
        <v>10646</v>
      </c>
      <c r="B10648">
        <v>29.167123287671235</v>
      </c>
      <c r="C10648" s="91">
        <v>2.528482752065668E-2</v>
      </c>
      <c r="D10648">
        <v>0.478315041189945</v>
      </c>
    </row>
    <row r="10649" spans="1:4">
      <c r="A10649">
        <v>10647</v>
      </c>
      <c r="B10649">
        <v>29.169863013698631</v>
      </c>
      <c r="C10649" s="91">
        <v>2.5284271490926411E-2</v>
      </c>
      <c r="D10649">
        <v>0.47828966524650746</v>
      </c>
    </row>
    <row r="10650" spans="1:4">
      <c r="A10650">
        <v>10648</v>
      </c>
      <c r="B10650">
        <v>29.172602739726027</v>
      </c>
      <c r="C10650" s="91">
        <v>2.5283715461196139E-2</v>
      </c>
      <c r="D10650">
        <v>0.47826429210648047</v>
      </c>
    </row>
    <row r="10651" spans="1:4">
      <c r="A10651">
        <v>10649</v>
      </c>
      <c r="B10651">
        <v>29.175342465753424</v>
      </c>
      <c r="C10651" s="91">
        <v>2.5283159431465866E-2</v>
      </c>
      <c r="D10651">
        <v>0.47823892176956068</v>
      </c>
    </row>
    <row r="10652" spans="1:4">
      <c r="A10652">
        <v>10650</v>
      </c>
      <c r="B10652">
        <v>29.17808219178082</v>
      </c>
      <c r="C10652" s="91">
        <v>2.5282603401735597E-2</v>
      </c>
      <c r="D10652">
        <v>0.4782135542354447</v>
      </c>
    </row>
    <row r="10653" spans="1:4">
      <c r="A10653">
        <v>10651</v>
      </c>
      <c r="B10653">
        <v>29.18082191780822</v>
      </c>
      <c r="C10653" s="91">
        <v>2.5282047372005324E-2</v>
      </c>
      <c r="D10653">
        <v>0.47818818950382941</v>
      </c>
    </row>
    <row r="10654" spans="1:4">
      <c r="A10654">
        <v>10652</v>
      </c>
      <c r="B10654">
        <v>29.183561643835617</v>
      </c>
      <c r="C10654" s="91">
        <v>2.5281491342275052E-2</v>
      </c>
      <c r="D10654">
        <v>0.47816282757441153</v>
      </c>
    </row>
    <row r="10655" spans="1:4">
      <c r="A10655">
        <v>10653</v>
      </c>
      <c r="B10655">
        <v>29.186301369863013</v>
      </c>
      <c r="C10655" s="91">
        <v>2.5280935312544783E-2</v>
      </c>
      <c r="D10655">
        <v>0.47813746844688787</v>
      </c>
    </row>
    <row r="10656" spans="1:4">
      <c r="A10656">
        <v>10654</v>
      </c>
      <c r="B10656">
        <v>29.18904109589041</v>
      </c>
      <c r="C10656" s="91">
        <v>2.528037928281451E-2</v>
      </c>
      <c r="D10656">
        <v>0.4781121121209555</v>
      </c>
    </row>
    <row r="10657" spans="1:4">
      <c r="A10657">
        <v>10655</v>
      </c>
      <c r="B10657">
        <v>29.19178082191781</v>
      </c>
      <c r="C10657" s="91">
        <v>2.5279823253084237E-2</v>
      </c>
      <c r="D10657">
        <v>0.47808675859631111</v>
      </c>
    </row>
    <row r="10658" spans="1:4">
      <c r="A10658">
        <v>10656</v>
      </c>
      <c r="B10658">
        <v>29.194520547945206</v>
      </c>
      <c r="C10658" s="91">
        <v>2.5279267223353968E-2</v>
      </c>
      <c r="D10658">
        <v>0.47806140787265178</v>
      </c>
    </row>
    <row r="10659" spans="1:4">
      <c r="A10659">
        <v>10657</v>
      </c>
      <c r="B10659">
        <v>29.197260273972603</v>
      </c>
      <c r="C10659" s="91">
        <v>2.5278711193623696E-2</v>
      </c>
      <c r="D10659">
        <v>0.47803605994967457</v>
      </c>
    </row>
    <row r="10660" spans="1:4">
      <c r="A10660">
        <v>10658</v>
      </c>
      <c r="B10660">
        <v>29.2</v>
      </c>
      <c r="C10660" s="91">
        <v>2.5278155163893423E-2</v>
      </c>
      <c r="D10660">
        <v>0.47801071482707652</v>
      </c>
    </row>
    <row r="10661" spans="1:4">
      <c r="A10661">
        <v>10659</v>
      </c>
      <c r="B10661">
        <v>29.202739726027396</v>
      </c>
      <c r="C10661" s="91">
        <v>2.5277599134163154E-2</v>
      </c>
      <c r="D10661">
        <v>0.47798537250455453</v>
      </c>
    </row>
    <row r="10662" spans="1:4">
      <c r="A10662">
        <v>10660</v>
      </c>
      <c r="B10662">
        <v>29.205479452054796</v>
      </c>
      <c r="C10662" s="91">
        <v>2.5277043104432882E-2</v>
      </c>
      <c r="D10662">
        <v>0.47796003298180589</v>
      </c>
    </row>
    <row r="10663" spans="1:4">
      <c r="A10663">
        <v>10661</v>
      </c>
      <c r="B10663">
        <v>29.208219178082192</v>
      </c>
      <c r="C10663" s="91">
        <v>2.5276487074702609E-2</v>
      </c>
      <c r="D10663">
        <v>0.47793469625852775</v>
      </c>
    </row>
    <row r="10664" spans="1:4">
      <c r="A10664">
        <v>10662</v>
      </c>
      <c r="B10664">
        <v>29.210958904109589</v>
      </c>
      <c r="C10664" s="91">
        <v>2.527593104497234E-2</v>
      </c>
      <c r="D10664">
        <v>0.47790936233441733</v>
      </c>
    </row>
    <row r="10665" spans="1:4">
      <c r="A10665">
        <v>10663</v>
      </c>
      <c r="B10665">
        <v>29.213698630136985</v>
      </c>
      <c r="C10665" s="91">
        <v>2.5275375015242067E-2</v>
      </c>
      <c r="D10665">
        <v>0.47788403120917194</v>
      </c>
    </row>
    <row r="10666" spans="1:4">
      <c r="A10666">
        <v>10664</v>
      </c>
      <c r="B10666">
        <v>29.216438356164385</v>
      </c>
      <c r="C10666" s="91">
        <v>2.5274818985511795E-2</v>
      </c>
      <c r="D10666">
        <v>0.47785870288248877</v>
      </c>
    </row>
    <row r="10667" spans="1:4">
      <c r="A10667">
        <v>10665</v>
      </c>
      <c r="B10667">
        <v>29.219178082191782</v>
      </c>
      <c r="C10667" s="91">
        <v>2.5274262955781526E-2</v>
      </c>
      <c r="D10667">
        <v>0.47783337735406517</v>
      </c>
    </row>
    <row r="10668" spans="1:4">
      <c r="A10668">
        <v>10666</v>
      </c>
      <c r="B10668">
        <v>29.221917808219178</v>
      </c>
      <c r="C10668" s="91">
        <v>2.5273706926051253E-2</v>
      </c>
      <c r="D10668">
        <v>0.47780805462359865</v>
      </c>
    </row>
    <row r="10669" spans="1:4">
      <c r="A10669">
        <v>10667</v>
      </c>
      <c r="B10669">
        <v>29.224657534246575</v>
      </c>
      <c r="C10669" s="91">
        <v>2.527315089632098E-2</v>
      </c>
      <c r="D10669">
        <v>0.47778273469078653</v>
      </c>
    </row>
    <row r="10670" spans="1:4">
      <c r="A10670">
        <v>10668</v>
      </c>
      <c r="B10670">
        <v>29.227397260273971</v>
      </c>
      <c r="C10670" s="91">
        <v>2.5272594866590711E-2</v>
      </c>
      <c r="D10670">
        <v>0.4777574175553263</v>
      </c>
    </row>
    <row r="10671" spans="1:4">
      <c r="A10671">
        <v>10669</v>
      </c>
      <c r="B10671">
        <v>29.230136986301371</v>
      </c>
      <c r="C10671" s="91">
        <v>2.5272038836860439E-2</v>
      </c>
      <c r="D10671">
        <v>0.47773210321691539</v>
      </c>
    </row>
    <row r="10672" spans="1:4">
      <c r="A10672">
        <v>10670</v>
      </c>
      <c r="B10672">
        <v>29.232876712328768</v>
      </c>
      <c r="C10672" s="91">
        <v>2.5271482807130166E-2</v>
      </c>
      <c r="D10672">
        <v>0.47770679167525143</v>
      </c>
    </row>
    <row r="10673" spans="1:4">
      <c r="A10673">
        <v>10671</v>
      </c>
      <c r="B10673">
        <v>29.235616438356164</v>
      </c>
      <c r="C10673" s="91">
        <v>2.5270926777399897E-2</v>
      </c>
      <c r="D10673">
        <v>0.47768148293003199</v>
      </c>
    </row>
    <row r="10674" spans="1:4">
      <c r="A10674">
        <v>10672</v>
      </c>
      <c r="B10674">
        <v>29.238356164383561</v>
      </c>
      <c r="C10674" s="91">
        <v>2.5270370747669624E-2</v>
      </c>
      <c r="D10674">
        <v>0.47765617698095475</v>
      </c>
    </row>
    <row r="10675" spans="1:4">
      <c r="A10675">
        <v>10673</v>
      </c>
      <c r="B10675">
        <v>29.241095890410961</v>
      </c>
      <c r="C10675" s="91">
        <v>2.5269814717939352E-2</v>
      </c>
      <c r="D10675">
        <v>0.47763087382771729</v>
      </c>
    </row>
    <row r="10676" spans="1:4">
      <c r="A10676">
        <v>10674</v>
      </c>
      <c r="B10676">
        <v>29.243835616438357</v>
      </c>
      <c r="C10676" s="91">
        <v>2.5269258688209083E-2</v>
      </c>
      <c r="D10676">
        <v>0.47760557347001736</v>
      </c>
    </row>
    <row r="10677" spans="1:4">
      <c r="A10677">
        <v>10675</v>
      </c>
      <c r="B10677">
        <v>29.246575342465754</v>
      </c>
      <c r="C10677" s="91">
        <v>2.526870265847881E-2</v>
      </c>
      <c r="D10677">
        <v>0.47758027590755281</v>
      </c>
    </row>
    <row r="10678" spans="1:4">
      <c r="A10678">
        <v>10676</v>
      </c>
      <c r="B10678">
        <v>29.24931506849315</v>
      </c>
      <c r="C10678" s="91">
        <v>2.5268146628748538E-2</v>
      </c>
      <c r="D10678">
        <v>0.47755498114002132</v>
      </c>
    </row>
    <row r="10679" spans="1:4">
      <c r="A10679">
        <v>10677</v>
      </c>
      <c r="B10679">
        <v>29.252054794520546</v>
      </c>
      <c r="C10679" s="91">
        <v>2.5267590599018269E-2</v>
      </c>
      <c r="D10679">
        <v>0.47752968916712074</v>
      </c>
    </row>
    <row r="10680" spans="1:4">
      <c r="A10680">
        <v>10678</v>
      </c>
      <c r="B10680">
        <v>29.254794520547946</v>
      </c>
      <c r="C10680" s="91">
        <v>2.5267034569287996E-2</v>
      </c>
      <c r="D10680">
        <v>0.47750439998854893</v>
      </c>
    </row>
    <row r="10681" spans="1:4">
      <c r="A10681">
        <v>10679</v>
      </c>
      <c r="B10681">
        <v>29.257534246575343</v>
      </c>
      <c r="C10681" s="91">
        <v>2.5266478539557723E-2</v>
      </c>
      <c r="D10681">
        <v>0.47747911360400391</v>
      </c>
    </row>
    <row r="10682" spans="1:4">
      <c r="A10682">
        <v>10680</v>
      </c>
      <c r="B10682">
        <v>29.260273972602739</v>
      </c>
      <c r="C10682" s="91">
        <v>2.5265922509827454E-2</v>
      </c>
      <c r="D10682">
        <v>0.47745383001318364</v>
      </c>
    </row>
    <row r="10683" spans="1:4">
      <c r="A10683">
        <v>10681</v>
      </c>
      <c r="B10683">
        <v>29.263013698630136</v>
      </c>
      <c r="C10683" s="91">
        <v>2.5265366480097182E-2</v>
      </c>
      <c r="D10683">
        <v>0.47742854921578598</v>
      </c>
    </row>
    <row r="10684" spans="1:4">
      <c r="A10684">
        <v>10682</v>
      </c>
      <c r="B10684">
        <v>29.265753424657536</v>
      </c>
      <c r="C10684" s="91">
        <v>2.5264810450366909E-2</v>
      </c>
      <c r="D10684">
        <v>0.47740327121150916</v>
      </c>
    </row>
    <row r="10685" spans="1:4">
      <c r="A10685">
        <v>10683</v>
      </c>
      <c r="B10685">
        <v>29.268493150684932</v>
      </c>
      <c r="C10685" s="91">
        <v>2.526425442063664E-2</v>
      </c>
      <c r="D10685">
        <v>0.4773779960000511</v>
      </c>
    </row>
    <row r="10686" spans="1:4">
      <c r="A10686">
        <v>10684</v>
      </c>
      <c r="B10686">
        <v>29.271232876712329</v>
      </c>
      <c r="C10686" s="91">
        <v>2.5263698390906367E-2</v>
      </c>
      <c r="D10686">
        <v>0.47735272358111008</v>
      </c>
    </row>
    <row r="10687" spans="1:4">
      <c r="A10687">
        <v>10685</v>
      </c>
      <c r="B10687">
        <v>29.273972602739725</v>
      </c>
      <c r="C10687" s="91">
        <v>2.5263142361176095E-2</v>
      </c>
      <c r="D10687">
        <v>0.4773274539543842</v>
      </c>
    </row>
    <row r="10688" spans="1:4">
      <c r="A10688">
        <v>10686</v>
      </c>
      <c r="B10688">
        <v>29.276712328767122</v>
      </c>
      <c r="C10688" s="91">
        <v>2.5262586331445826E-2</v>
      </c>
      <c r="D10688">
        <v>0.47730218711957162</v>
      </c>
    </row>
    <row r="10689" spans="1:4">
      <c r="A10689">
        <v>10687</v>
      </c>
      <c r="B10689">
        <v>29.279452054794522</v>
      </c>
      <c r="C10689" s="91">
        <v>2.5262030301715553E-2</v>
      </c>
      <c r="D10689">
        <v>0.47727692307637065</v>
      </c>
    </row>
    <row r="10690" spans="1:4">
      <c r="A10690">
        <v>10688</v>
      </c>
      <c r="B10690">
        <v>29.282191780821918</v>
      </c>
      <c r="C10690" s="91">
        <v>2.5261474271985281E-2</v>
      </c>
      <c r="D10690">
        <v>0.47725166182447959</v>
      </c>
    </row>
    <row r="10691" spans="1:4">
      <c r="A10691">
        <v>10689</v>
      </c>
      <c r="B10691">
        <v>29.284931506849315</v>
      </c>
      <c r="C10691" s="91">
        <v>2.5260918242255011E-2</v>
      </c>
      <c r="D10691">
        <v>0.47722640336359679</v>
      </c>
    </row>
    <row r="10692" spans="1:4">
      <c r="A10692">
        <v>10690</v>
      </c>
      <c r="B10692">
        <v>29.287671232876711</v>
      </c>
      <c r="C10692" s="91">
        <v>2.5260362212524739E-2</v>
      </c>
      <c r="D10692">
        <v>0.47720114769342065</v>
      </c>
    </row>
    <row r="10693" spans="1:4">
      <c r="A10693">
        <v>10691</v>
      </c>
      <c r="B10693">
        <v>29.290410958904111</v>
      </c>
      <c r="C10693" s="91">
        <v>2.5259806182794466E-2</v>
      </c>
      <c r="D10693">
        <v>0.47717589481364941</v>
      </c>
    </row>
    <row r="10694" spans="1:4">
      <c r="A10694">
        <v>10692</v>
      </c>
      <c r="B10694">
        <v>29.293150684931508</v>
      </c>
      <c r="C10694" s="91">
        <v>2.5259250153064197E-2</v>
      </c>
      <c r="D10694">
        <v>0.47715064472398178</v>
      </c>
    </row>
    <row r="10695" spans="1:4">
      <c r="A10695">
        <v>10693</v>
      </c>
      <c r="B10695">
        <v>29.295890410958904</v>
      </c>
      <c r="C10695" s="91">
        <v>2.5258694123333925E-2</v>
      </c>
      <c r="D10695">
        <v>0.47712539742411614</v>
      </c>
    </row>
    <row r="10696" spans="1:4">
      <c r="A10696">
        <v>10694</v>
      </c>
      <c r="B10696">
        <v>29.298630136986301</v>
      </c>
      <c r="C10696" s="91">
        <v>2.5258138093603652E-2</v>
      </c>
      <c r="D10696">
        <v>0.47710015291375107</v>
      </c>
    </row>
    <row r="10697" spans="1:4">
      <c r="A10697">
        <v>10695</v>
      </c>
      <c r="B10697">
        <v>29.301369863013697</v>
      </c>
      <c r="C10697" s="91">
        <v>2.5257582063873383E-2</v>
      </c>
      <c r="D10697">
        <v>0.4770749111925851</v>
      </c>
    </row>
    <row r="10698" spans="1:4">
      <c r="A10698">
        <v>10696</v>
      </c>
      <c r="B10698">
        <v>29.304109589041097</v>
      </c>
      <c r="C10698" s="91">
        <v>2.525702603414311E-2</v>
      </c>
      <c r="D10698">
        <v>0.47704967226031686</v>
      </c>
    </row>
    <row r="10699" spans="1:4">
      <c r="A10699">
        <v>10697</v>
      </c>
      <c r="B10699">
        <v>29.306849315068494</v>
      </c>
      <c r="C10699" s="91">
        <v>2.5256470004412838E-2</v>
      </c>
      <c r="D10699">
        <v>0.47702443611664508</v>
      </c>
    </row>
    <row r="10700" spans="1:4">
      <c r="A10700">
        <v>10698</v>
      </c>
      <c r="B10700">
        <v>29.30958904109589</v>
      </c>
      <c r="C10700" s="91">
        <v>2.5255913974682569E-2</v>
      </c>
      <c r="D10700">
        <v>0.47699920276126845</v>
      </c>
    </row>
    <row r="10701" spans="1:4">
      <c r="A10701">
        <v>10699</v>
      </c>
      <c r="B10701">
        <v>29.312328767123287</v>
      </c>
      <c r="C10701" s="91">
        <v>2.5255357944952296E-2</v>
      </c>
      <c r="D10701">
        <v>0.47697397219388571</v>
      </c>
    </row>
    <row r="10702" spans="1:4">
      <c r="A10702">
        <v>10700</v>
      </c>
      <c r="B10702">
        <v>29.315068493150687</v>
      </c>
      <c r="C10702" s="91">
        <v>2.5254801915222024E-2</v>
      </c>
      <c r="D10702">
        <v>0.47694874441419571</v>
      </c>
    </row>
    <row r="10703" spans="1:4">
      <c r="A10703">
        <v>10701</v>
      </c>
      <c r="B10703">
        <v>29.317808219178083</v>
      </c>
      <c r="C10703" s="91">
        <v>2.5254245885491754E-2</v>
      </c>
      <c r="D10703">
        <v>0.47692351942189709</v>
      </c>
    </row>
    <row r="10704" spans="1:4">
      <c r="A10704">
        <v>10702</v>
      </c>
      <c r="B10704">
        <v>29.32054794520548</v>
      </c>
      <c r="C10704" s="91">
        <v>2.5253689855761482E-2</v>
      </c>
      <c r="D10704">
        <v>0.47689829721668903</v>
      </c>
    </row>
    <row r="10705" spans="1:4">
      <c r="A10705">
        <v>10703</v>
      </c>
      <c r="B10705">
        <v>29.323287671232876</v>
      </c>
      <c r="C10705" s="91">
        <v>2.5253133826031209E-2</v>
      </c>
      <c r="D10705">
        <v>0.47687307779827021</v>
      </c>
    </row>
    <row r="10706" spans="1:4">
      <c r="A10706">
        <v>10704</v>
      </c>
      <c r="B10706">
        <v>29.326027397260273</v>
      </c>
      <c r="C10706" s="91">
        <v>2.525257779630094E-2</v>
      </c>
      <c r="D10706">
        <v>0.47684786116633959</v>
      </c>
    </row>
    <row r="10707" spans="1:4">
      <c r="A10707">
        <v>10705</v>
      </c>
      <c r="B10707">
        <v>29.328767123287673</v>
      </c>
      <c r="C10707" s="91">
        <v>2.5252021766570668E-2</v>
      </c>
      <c r="D10707">
        <v>0.47682264732059632</v>
      </c>
    </row>
    <row r="10708" spans="1:4">
      <c r="A10708">
        <v>10706</v>
      </c>
      <c r="B10708">
        <v>29.331506849315069</v>
      </c>
      <c r="C10708" s="91">
        <v>2.5251465736840395E-2</v>
      </c>
      <c r="D10708">
        <v>0.47679743626073934</v>
      </c>
    </row>
    <row r="10709" spans="1:4">
      <c r="A10709">
        <v>10707</v>
      </c>
      <c r="B10709">
        <v>29.334246575342465</v>
      </c>
      <c r="C10709" s="91">
        <v>2.5250909707110126E-2</v>
      </c>
      <c r="D10709">
        <v>0.47677222798646773</v>
      </c>
    </row>
    <row r="10710" spans="1:4">
      <c r="A10710">
        <v>10708</v>
      </c>
      <c r="B10710">
        <v>29.336986301369862</v>
      </c>
      <c r="C10710" s="91">
        <v>2.5250353677379853E-2</v>
      </c>
      <c r="D10710">
        <v>0.47674702249748074</v>
      </c>
    </row>
    <row r="10711" spans="1:4">
      <c r="A10711">
        <v>10709</v>
      </c>
      <c r="B10711">
        <v>29.339726027397262</v>
      </c>
      <c r="C10711" s="91">
        <v>2.5249797647649581E-2</v>
      </c>
      <c r="D10711">
        <v>0.47672181979347733</v>
      </c>
    </row>
    <row r="10712" spans="1:4">
      <c r="A10712">
        <v>10710</v>
      </c>
      <c r="B10712">
        <v>29.342465753424658</v>
      </c>
      <c r="C10712" s="91">
        <v>2.5249241617919312E-2</v>
      </c>
      <c r="D10712">
        <v>0.47669661987415685</v>
      </c>
    </row>
    <row r="10713" spans="1:4">
      <c r="A10713">
        <v>10711</v>
      </c>
      <c r="B10713">
        <v>29.345205479452055</v>
      </c>
      <c r="C10713" s="91">
        <v>2.5248685588189039E-2</v>
      </c>
      <c r="D10713">
        <v>0.47667142273921853</v>
      </c>
    </row>
    <row r="10714" spans="1:4">
      <c r="A10714">
        <v>10712</v>
      </c>
      <c r="B10714">
        <v>29.347945205479451</v>
      </c>
      <c r="C10714" s="91">
        <v>2.5248129558458766E-2</v>
      </c>
      <c r="D10714">
        <v>0.47664622838836168</v>
      </c>
    </row>
    <row r="10715" spans="1:4">
      <c r="A10715">
        <v>10713</v>
      </c>
      <c r="B10715">
        <v>29.350684931506848</v>
      </c>
      <c r="C10715" s="91">
        <v>2.5247573528728497E-2</v>
      </c>
      <c r="D10715">
        <v>0.47662103682128548</v>
      </c>
    </row>
    <row r="10716" spans="1:4">
      <c r="A10716">
        <v>10714</v>
      </c>
      <c r="B10716">
        <v>29.353424657534248</v>
      </c>
      <c r="C10716" s="91">
        <v>2.5247017498998225E-2</v>
      </c>
      <c r="D10716">
        <v>0.47659584803768945</v>
      </c>
    </row>
    <row r="10717" spans="1:4">
      <c r="A10717">
        <v>10715</v>
      </c>
      <c r="B10717">
        <v>29.356164383561644</v>
      </c>
      <c r="C10717" s="91">
        <v>2.5246461469267952E-2</v>
      </c>
      <c r="D10717">
        <v>0.476570662037273</v>
      </c>
    </row>
    <row r="10718" spans="1:4">
      <c r="A10718">
        <v>10716</v>
      </c>
      <c r="B10718">
        <v>29.358904109589041</v>
      </c>
      <c r="C10718" s="91">
        <v>2.5245905439537683E-2</v>
      </c>
      <c r="D10718">
        <v>0.47654547881973547</v>
      </c>
    </row>
    <row r="10719" spans="1:4">
      <c r="A10719">
        <v>10717</v>
      </c>
      <c r="B10719">
        <v>29.361643835616437</v>
      </c>
      <c r="C10719" s="91">
        <v>2.524534940980741E-2</v>
      </c>
      <c r="D10719">
        <v>0.47652029838477655</v>
      </c>
    </row>
    <row r="10720" spans="1:4">
      <c r="A10720">
        <v>10718</v>
      </c>
      <c r="B10720">
        <v>29.364383561643837</v>
      </c>
      <c r="C10720" s="91">
        <v>2.5244793380077138E-2</v>
      </c>
      <c r="D10720">
        <v>0.4764951207320956</v>
      </c>
    </row>
    <row r="10721" spans="1:4">
      <c r="A10721">
        <v>10719</v>
      </c>
      <c r="B10721">
        <v>29.367123287671234</v>
      </c>
      <c r="C10721" s="91">
        <v>2.5244237350346869E-2</v>
      </c>
      <c r="D10721">
        <v>0.4764699458613923</v>
      </c>
    </row>
    <row r="10722" spans="1:4">
      <c r="A10722">
        <v>10720</v>
      </c>
      <c r="B10722">
        <v>29.36986301369863</v>
      </c>
      <c r="C10722" s="91">
        <v>2.5243681320616596E-2</v>
      </c>
      <c r="D10722">
        <v>0.47644477377236621</v>
      </c>
    </row>
    <row r="10723" spans="1:4">
      <c r="A10723">
        <v>10721</v>
      </c>
      <c r="B10723">
        <v>29.372602739726027</v>
      </c>
      <c r="C10723" s="91">
        <v>2.5243125290886324E-2</v>
      </c>
      <c r="D10723">
        <v>0.47641960446471704</v>
      </c>
    </row>
    <row r="10724" spans="1:4">
      <c r="A10724">
        <v>10722</v>
      </c>
      <c r="B10724">
        <v>29.375342465753423</v>
      </c>
      <c r="C10724" s="91">
        <v>2.5242569261156055E-2</v>
      </c>
      <c r="D10724">
        <v>0.47639443793814445</v>
      </c>
    </row>
    <row r="10725" spans="1:4">
      <c r="A10725">
        <v>10723</v>
      </c>
      <c r="B10725">
        <v>29.378082191780823</v>
      </c>
      <c r="C10725" s="91">
        <v>2.5242013231425782E-2</v>
      </c>
      <c r="D10725">
        <v>0.4763692741923482</v>
      </c>
    </row>
    <row r="10726" spans="1:4">
      <c r="A10726">
        <v>10724</v>
      </c>
      <c r="B10726">
        <v>29.38082191780822</v>
      </c>
      <c r="C10726" s="91">
        <v>2.5241457201695509E-2</v>
      </c>
      <c r="D10726">
        <v>0.47634411322702808</v>
      </c>
    </row>
    <row r="10727" spans="1:4">
      <c r="A10727">
        <v>10725</v>
      </c>
      <c r="B10727">
        <v>29.383561643835616</v>
      </c>
      <c r="C10727" s="91">
        <v>2.524090117196524E-2</v>
      </c>
      <c r="D10727">
        <v>0.47631895504188387</v>
      </c>
    </row>
    <row r="10728" spans="1:4">
      <c r="A10728">
        <v>10726</v>
      </c>
      <c r="B10728">
        <v>29.386301369863013</v>
      </c>
      <c r="C10728" s="91">
        <v>2.5240345142234968E-2</v>
      </c>
      <c r="D10728">
        <v>0.47629379963661556</v>
      </c>
    </row>
    <row r="10729" spans="1:4">
      <c r="A10729">
        <v>10727</v>
      </c>
      <c r="B10729">
        <v>29.389041095890413</v>
      </c>
      <c r="C10729" s="91">
        <v>2.5239789112504695E-2</v>
      </c>
      <c r="D10729">
        <v>0.47626864701092292</v>
      </c>
    </row>
    <row r="10730" spans="1:4">
      <c r="A10730">
        <v>10728</v>
      </c>
      <c r="B10730">
        <v>29.391780821917809</v>
      </c>
      <c r="C10730" s="91">
        <v>2.5239233082774426E-2</v>
      </c>
      <c r="D10730">
        <v>0.47624349716450598</v>
      </c>
    </row>
    <row r="10731" spans="1:4">
      <c r="A10731">
        <v>10729</v>
      </c>
      <c r="B10731">
        <v>29.394520547945206</v>
      </c>
      <c r="C10731" s="91">
        <v>2.5238677053044153E-2</v>
      </c>
      <c r="D10731">
        <v>0.47621835009706476</v>
      </c>
    </row>
    <row r="10732" spans="1:4">
      <c r="A10732">
        <v>10730</v>
      </c>
      <c r="B10732">
        <v>29.397260273972602</v>
      </c>
      <c r="C10732" s="91">
        <v>2.5238121023313881E-2</v>
      </c>
      <c r="D10732">
        <v>0.47619320580829921</v>
      </c>
    </row>
    <row r="10733" spans="1:4">
      <c r="A10733">
        <v>10731</v>
      </c>
      <c r="B10733">
        <v>29.4</v>
      </c>
      <c r="C10733" s="91">
        <v>2.5237564993583612E-2</v>
      </c>
      <c r="D10733">
        <v>0.47616806429790942</v>
      </c>
    </row>
    <row r="10734" spans="1:4">
      <c r="A10734">
        <v>10732</v>
      </c>
      <c r="B10734">
        <v>29.402739726027399</v>
      </c>
      <c r="C10734" s="91">
        <v>2.5237008963853339E-2</v>
      </c>
      <c r="D10734">
        <v>0.47614292556559557</v>
      </c>
    </row>
    <row r="10735" spans="1:4">
      <c r="A10735">
        <v>10733</v>
      </c>
      <c r="B10735">
        <v>29.405479452054795</v>
      </c>
      <c r="C10735" s="91">
        <v>2.5236452934123067E-2</v>
      </c>
      <c r="D10735">
        <v>0.47611778961105777</v>
      </c>
    </row>
    <row r="10736" spans="1:4">
      <c r="A10736">
        <v>10734</v>
      </c>
      <c r="B10736">
        <v>29.408219178082192</v>
      </c>
      <c r="C10736" s="91">
        <v>2.5235896904392797E-2</v>
      </c>
      <c r="D10736">
        <v>0.47609265643399618</v>
      </c>
    </row>
    <row r="10737" spans="1:4">
      <c r="A10737">
        <v>10735</v>
      </c>
      <c r="B10737">
        <v>29.410958904109588</v>
      </c>
      <c r="C10737" s="91">
        <v>2.5235340874662525E-2</v>
      </c>
      <c r="D10737">
        <v>0.47606752603411107</v>
      </c>
    </row>
    <row r="10738" spans="1:4">
      <c r="A10738">
        <v>10736</v>
      </c>
      <c r="B10738">
        <v>29.413698630136988</v>
      </c>
      <c r="C10738" s="91">
        <v>2.5234784844932252E-2</v>
      </c>
      <c r="D10738">
        <v>0.4760423984111028</v>
      </c>
    </row>
    <row r="10739" spans="1:4">
      <c r="A10739">
        <v>10737</v>
      </c>
      <c r="B10739">
        <v>29.416438356164385</v>
      </c>
      <c r="C10739" s="91">
        <v>2.5234228815201983E-2</v>
      </c>
      <c r="D10739">
        <v>0.47601727356467149</v>
      </c>
    </row>
    <row r="10740" spans="1:4">
      <c r="A10740">
        <v>10738</v>
      </c>
      <c r="B10740">
        <v>29.419178082191781</v>
      </c>
      <c r="C10740" s="91">
        <v>2.5233672785471711E-2</v>
      </c>
      <c r="D10740">
        <v>0.47599215149451773</v>
      </c>
    </row>
    <row r="10741" spans="1:4">
      <c r="A10741">
        <v>10739</v>
      </c>
      <c r="B10741">
        <v>29.421917808219177</v>
      </c>
      <c r="C10741" s="91">
        <v>2.5233116755741438E-2</v>
      </c>
      <c r="D10741">
        <v>0.47596703220034192</v>
      </c>
    </row>
    <row r="10742" spans="1:4">
      <c r="A10742">
        <v>10740</v>
      </c>
      <c r="B10742">
        <v>29.424657534246574</v>
      </c>
      <c r="C10742" s="91">
        <v>2.5232560726011169E-2</v>
      </c>
      <c r="D10742">
        <v>0.47594191568184424</v>
      </c>
    </row>
    <row r="10743" spans="1:4">
      <c r="A10743">
        <v>10741</v>
      </c>
      <c r="B10743">
        <v>29.427397260273974</v>
      </c>
      <c r="C10743" s="91">
        <v>2.5232004696280896E-2</v>
      </c>
      <c r="D10743">
        <v>0.47591680193872538</v>
      </c>
    </row>
    <row r="10744" spans="1:4">
      <c r="A10744">
        <v>10742</v>
      </c>
      <c r="B10744">
        <v>29.43013698630137</v>
      </c>
      <c r="C10744" s="91">
        <v>2.5231448666550624E-2</v>
      </c>
      <c r="D10744">
        <v>0.4758916909706859</v>
      </c>
    </row>
    <row r="10745" spans="1:4">
      <c r="A10745">
        <v>10743</v>
      </c>
      <c r="B10745">
        <v>29.432876712328767</v>
      </c>
      <c r="C10745" s="91">
        <v>2.5230892636820355E-2</v>
      </c>
      <c r="D10745">
        <v>0.47586658277742627</v>
      </c>
    </row>
    <row r="10746" spans="1:4">
      <c r="A10746">
        <v>10744</v>
      </c>
      <c r="B10746">
        <v>29.435616438356163</v>
      </c>
      <c r="C10746" s="91">
        <v>2.5230336607090082E-2</v>
      </c>
      <c r="D10746">
        <v>0.47584147735864718</v>
      </c>
    </row>
    <row r="10747" spans="1:4">
      <c r="A10747">
        <v>10745</v>
      </c>
      <c r="B10747">
        <v>29.438356164383563</v>
      </c>
      <c r="C10747" s="91">
        <v>2.5229780577359813E-2</v>
      </c>
      <c r="D10747">
        <v>0.47581637471404908</v>
      </c>
    </row>
    <row r="10748" spans="1:4">
      <c r="A10748">
        <v>10746</v>
      </c>
      <c r="B10748">
        <v>29.44109589041096</v>
      </c>
      <c r="C10748" s="91">
        <v>2.522922454762954E-2</v>
      </c>
      <c r="D10748">
        <v>0.475791274843333</v>
      </c>
    </row>
    <row r="10749" spans="1:4">
      <c r="A10749">
        <v>10747</v>
      </c>
      <c r="B10749">
        <v>29.443835616438356</v>
      </c>
      <c r="C10749" s="91">
        <v>2.5228668517899268E-2</v>
      </c>
      <c r="D10749">
        <v>0.47576617774619939</v>
      </c>
    </row>
    <row r="10750" spans="1:4">
      <c r="A10750">
        <v>10748</v>
      </c>
      <c r="B10750">
        <v>29.446575342465753</v>
      </c>
      <c r="C10750" s="91">
        <v>2.5228112488168995E-2</v>
      </c>
      <c r="D10750">
        <v>0.47574108342234922</v>
      </c>
    </row>
    <row r="10751" spans="1:4">
      <c r="A10751">
        <v>10749</v>
      </c>
      <c r="B10751">
        <v>29.449315068493149</v>
      </c>
      <c r="C10751" s="91">
        <v>2.5227556458438726E-2</v>
      </c>
      <c r="D10751">
        <v>0.47571599187148306</v>
      </c>
    </row>
    <row r="10752" spans="1:4">
      <c r="A10752">
        <v>10750</v>
      </c>
      <c r="B10752">
        <v>29.452054794520549</v>
      </c>
      <c r="C10752" s="91">
        <v>2.5227000428708454E-2</v>
      </c>
      <c r="D10752">
        <v>0.47569090309330198</v>
      </c>
    </row>
    <row r="10753" spans="1:4">
      <c r="A10753">
        <v>10751</v>
      </c>
      <c r="B10753">
        <v>29.454794520547946</v>
      </c>
      <c r="C10753" s="91">
        <v>2.5226444398978184E-2</v>
      </c>
      <c r="D10753">
        <v>0.47566581708750683</v>
      </c>
    </row>
    <row r="10754" spans="1:4">
      <c r="A10754">
        <v>10752</v>
      </c>
      <c r="B10754">
        <v>29.457534246575342</v>
      </c>
      <c r="C10754" s="91">
        <v>2.5225888369247912E-2</v>
      </c>
      <c r="D10754">
        <v>0.47564073385379851</v>
      </c>
    </row>
    <row r="10755" spans="1:4">
      <c r="A10755">
        <v>10753</v>
      </c>
      <c r="B10755">
        <v>29.460273972602739</v>
      </c>
      <c r="C10755" s="91">
        <v>2.5225332339517639E-2</v>
      </c>
      <c r="D10755">
        <v>0.47561565339187806</v>
      </c>
    </row>
    <row r="10756" spans="1:4">
      <c r="A10756">
        <v>10754</v>
      </c>
      <c r="B10756">
        <v>29.463013698630139</v>
      </c>
      <c r="C10756" s="91">
        <v>2.522477630978737E-2</v>
      </c>
      <c r="D10756">
        <v>0.47559057570144636</v>
      </c>
    </row>
    <row r="10757" spans="1:4">
      <c r="A10757">
        <v>10755</v>
      </c>
      <c r="B10757">
        <v>29.465753424657535</v>
      </c>
      <c r="C10757" s="91">
        <v>2.5224220280057098E-2</v>
      </c>
      <c r="D10757">
        <v>0.47556550078220472</v>
      </c>
    </row>
    <row r="10758" spans="1:4">
      <c r="A10758">
        <v>10756</v>
      </c>
      <c r="B10758">
        <v>29.468493150684932</v>
      </c>
      <c r="C10758" s="91">
        <v>2.5223664250326825E-2</v>
      </c>
      <c r="D10758">
        <v>0.47554042863385404</v>
      </c>
    </row>
    <row r="10759" spans="1:4">
      <c r="A10759">
        <v>10757</v>
      </c>
      <c r="B10759">
        <v>29.471232876712328</v>
      </c>
      <c r="C10759" s="91">
        <v>2.5223108220596556E-2</v>
      </c>
      <c r="D10759">
        <v>0.4755153592560955</v>
      </c>
    </row>
    <row r="10760" spans="1:4">
      <c r="A10760">
        <v>10758</v>
      </c>
      <c r="B10760">
        <v>29.473972602739725</v>
      </c>
      <c r="C10760" s="91">
        <v>2.5222552190866283E-2</v>
      </c>
      <c r="D10760">
        <v>0.47549029264863035</v>
      </c>
    </row>
    <row r="10761" spans="1:4">
      <c r="A10761">
        <v>10759</v>
      </c>
      <c r="B10761">
        <v>29.476712328767125</v>
      </c>
      <c r="C10761" s="91">
        <v>2.5221996161136011E-2</v>
      </c>
      <c r="D10761">
        <v>0.47546522881115971</v>
      </c>
    </row>
    <row r="10762" spans="1:4">
      <c r="A10762">
        <v>10760</v>
      </c>
      <c r="B10762">
        <v>29.479452054794521</v>
      </c>
      <c r="C10762" s="91">
        <v>2.5221440131405742E-2</v>
      </c>
      <c r="D10762">
        <v>0.47544016774338493</v>
      </c>
    </row>
    <row r="10763" spans="1:4">
      <c r="A10763">
        <v>10761</v>
      </c>
      <c r="B10763">
        <v>29.482191780821918</v>
      </c>
      <c r="C10763" s="91">
        <v>2.5220884101675469E-2</v>
      </c>
      <c r="D10763">
        <v>0.47541510944500731</v>
      </c>
    </row>
    <row r="10764" spans="1:4">
      <c r="A10764">
        <v>10762</v>
      </c>
      <c r="B10764">
        <v>29.484931506849314</v>
      </c>
      <c r="C10764" s="91">
        <v>2.5220328071945197E-2</v>
      </c>
      <c r="D10764">
        <v>0.47539005391572819</v>
      </c>
    </row>
    <row r="10765" spans="1:4">
      <c r="A10765">
        <v>10763</v>
      </c>
      <c r="B10765">
        <v>29.487671232876714</v>
      </c>
      <c r="C10765" s="91">
        <v>2.5219772042214927E-2</v>
      </c>
      <c r="D10765">
        <v>0.47536500115524888</v>
      </c>
    </row>
    <row r="10766" spans="1:4">
      <c r="A10766">
        <v>10764</v>
      </c>
      <c r="B10766">
        <v>29.490410958904111</v>
      </c>
      <c r="C10766" s="91">
        <v>2.5219216012484655E-2</v>
      </c>
      <c r="D10766">
        <v>0.47533995116327099</v>
      </c>
    </row>
    <row r="10767" spans="1:4">
      <c r="A10767">
        <v>10765</v>
      </c>
      <c r="B10767">
        <v>29.493150684931507</v>
      </c>
      <c r="C10767" s="91">
        <v>2.5218659982754382E-2</v>
      </c>
      <c r="D10767">
        <v>0.47531490393949588</v>
      </c>
    </row>
    <row r="10768" spans="1:4">
      <c r="A10768">
        <v>10766</v>
      </c>
      <c r="B10768">
        <v>29.495890410958904</v>
      </c>
      <c r="C10768" s="91">
        <v>2.5218103953024113E-2</v>
      </c>
      <c r="D10768">
        <v>0.47528985948362507</v>
      </c>
    </row>
    <row r="10769" spans="1:4">
      <c r="A10769">
        <v>10767</v>
      </c>
      <c r="B10769">
        <v>29.4986301369863</v>
      </c>
      <c r="C10769" s="91">
        <v>2.5217547923293841E-2</v>
      </c>
      <c r="D10769">
        <v>0.47526481779536012</v>
      </c>
    </row>
    <row r="10770" spans="1:4">
      <c r="A10770">
        <v>10768</v>
      </c>
      <c r="B10770">
        <v>29.5013698630137</v>
      </c>
      <c r="C10770" s="91">
        <v>2.5216991893563568E-2</v>
      </c>
      <c r="D10770">
        <v>0.47523977887440255</v>
      </c>
    </row>
    <row r="10771" spans="1:4">
      <c r="A10771">
        <v>10769</v>
      </c>
      <c r="B10771">
        <v>29.504109589041096</v>
      </c>
      <c r="C10771" s="91">
        <v>2.5216435863833299E-2</v>
      </c>
      <c r="D10771">
        <v>0.47521474272045411</v>
      </c>
    </row>
    <row r="10772" spans="1:4">
      <c r="A10772">
        <v>10770</v>
      </c>
      <c r="B10772">
        <v>29.506849315068493</v>
      </c>
      <c r="C10772" s="91">
        <v>2.5215879834103026E-2</v>
      </c>
      <c r="D10772">
        <v>0.47518970933321653</v>
      </c>
    </row>
    <row r="10773" spans="1:4">
      <c r="A10773">
        <v>10771</v>
      </c>
      <c r="B10773">
        <v>29.509589041095889</v>
      </c>
      <c r="C10773" s="91">
        <v>2.5215323804372754E-2</v>
      </c>
      <c r="D10773">
        <v>0.47516467871239138</v>
      </c>
    </row>
    <row r="10774" spans="1:4">
      <c r="A10774">
        <v>10772</v>
      </c>
      <c r="B10774">
        <v>29.512328767123286</v>
      </c>
      <c r="C10774" s="91">
        <v>2.5214767774642485E-2</v>
      </c>
      <c r="D10774">
        <v>0.47513965085768045</v>
      </c>
    </row>
    <row r="10775" spans="1:4">
      <c r="A10775">
        <v>10773</v>
      </c>
      <c r="B10775">
        <v>29.515068493150686</v>
      </c>
      <c r="C10775" s="91">
        <v>2.5214211744912212E-2</v>
      </c>
      <c r="D10775">
        <v>0.4751146257687856</v>
      </c>
    </row>
    <row r="10776" spans="1:4">
      <c r="A10776">
        <v>10774</v>
      </c>
      <c r="B10776">
        <v>29.517808219178082</v>
      </c>
      <c r="C10776" s="91">
        <v>2.5213655715181939E-2</v>
      </c>
      <c r="D10776">
        <v>0.47508960344540863</v>
      </c>
    </row>
    <row r="10777" spans="1:4">
      <c r="A10777">
        <v>10775</v>
      </c>
      <c r="B10777">
        <v>29.520547945205479</v>
      </c>
      <c r="C10777" s="91">
        <v>2.521309968545167E-2</v>
      </c>
      <c r="D10777">
        <v>0.47506458388725142</v>
      </c>
    </row>
    <row r="10778" spans="1:4">
      <c r="A10778">
        <v>10776</v>
      </c>
      <c r="B10778">
        <v>29.523287671232875</v>
      </c>
      <c r="C10778" s="91">
        <v>2.5212543655721398E-2</v>
      </c>
      <c r="D10778">
        <v>0.47503956709401596</v>
      </c>
    </row>
    <row r="10779" spans="1:4">
      <c r="A10779">
        <v>10777</v>
      </c>
      <c r="B10779">
        <v>29.526027397260275</v>
      </c>
      <c r="C10779" s="91">
        <v>2.5211987625991125E-2</v>
      </c>
      <c r="D10779">
        <v>0.47501455306540413</v>
      </c>
    </row>
    <row r="10780" spans="1:4">
      <c r="A10780">
        <v>10778</v>
      </c>
      <c r="B10780">
        <v>29.528767123287672</v>
      </c>
      <c r="C10780" s="91">
        <v>2.5211431596260856E-2</v>
      </c>
      <c r="D10780">
        <v>0.47498954180111791</v>
      </c>
    </row>
    <row r="10781" spans="1:4">
      <c r="A10781">
        <v>10779</v>
      </c>
      <c r="B10781">
        <v>29.531506849315068</v>
      </c>
      <c r="C10781" s="91">
        <v>2.5210875566530584E-2</v>
      </c>
      <c r="D10781">
        <v>0.47496453330085953</v>
      </c>
    </row>
    <row r="10782" spans="1:4">
      <c r="A10782">
        <v>10780</v>
      </c>
      <c r="B10782">
        <v>29.534246575342465</v>
      </c>
      <c r="C10782" s="91">
        <v>2.5210319536800311E-2</v>
      </c>
      <c r="D10782">
        <v>0.47493952756433094</v>
      </c>
    </row>
    <row r="10783" spans="1:4">
      <c r="A10783">
        <v>10781</v>
      </c>
      <c r="B10783">
        <v>29.536986301369861</v>
      </c>
      <c r="C10783" s="91">
        <v>2.5209763507070042E-2</v>
      </c>
      <c r="D10783">
        <v>0.47491452459123423</v>
      </c>
    </row>
    <row r="10784" spans="1:4">
      <c r="A10784">
        <v>10782</v>
      </c>
      <c r="B10784">
        <v>29.539726027397261</v>
      </c>
      <c r="C10784" s="91">
        <v>2.5209207477339769E-2</v>
      </c>
      <c r="D10784">
        <v>0.47488952438127158</v>
      </c>
    </row>
    <row r="10785" spans="1:4">
      <c r="A10785">
        <v>10783</v>
      </c>
      <c r="B10785">
        <v>29.542465753424658</v>
      </c>
      <c r="C10785" s="91">
        <v>2.5208651447609497E-2</v>
      </c>
      <c r="D10785">
        <v>0.47486452693414527</v>
      </c>
    </row>
    <row r="10786" spans="1:4">
      <c r="A10786">
        <v>10784</v>
      </c>
      <c r="B10786">
        <v>29.545205479452054</v>
      </c>
      <c r="C10786" s="91">
        <v>2.5208095417879228E-2</v>
      </c>
      <c r="D10786">
        <v>0.47483953224955749</v>
      </c>
    </row>
    <row r="10787" spans="1:4">
      <c r="A10787">
        <v>10785</v>
      </c>
      <c r="B10787">
        <v>29.547945205479451</v>
      </c>
      <c r="C10787" s="91">
        <v>2.5207539388148955E-2</v>
      </c>
      <c r="D10787">
        <v>0.47481454032721065</v>
      </c>
    </row>
    <row r="10788" spans="1:4">
      <c r="A10788">
        <v>10786</v>
      </c>
      <c r="B10788">
        <v>29.550684931506851</v>
      </c>
      <c r="C10788" s="91">
        <v>2.5206983358418682E-2</v>
      </c>
      <c r="D10788">
        <v>0.47478955116680693</v>
      </c>
    </row>
    <row r="10789" spans="1:4">
      <c r="A10789">
        <v>10787</v>
      </c>
      <c r="B10789">
        <v>29.553424657534247</v>
      </c>
      <c r="C10789" s="91">
        <v>2.5206427328688413E-2</v>
      </c>
      <c r="D10789">
        <v>0.47476456476804874</v>
      </c>
    </row>
    <row r="10790" spans="1:4">
      <c r="A10790">
        <v>10788</v>
      </c>
      <c r="B10790">
        <v>29.556164383561644</v>
      </c>
      <c r="C10790" s="91">
        <v>2.5205871298958141E-2</v>
      </c>
      <c r="D10790">
        <v>0.47473958113063863</v>
      </c>
    </row>
    <row r="10791" spans="1:4">
      <c r="A10791">
        <v>10789</v>
      </c>
      <c r="B10791">
        <v>29.55890410958904</v>
      </c>
      <c r="C10791" s="91">
        <v>2.5205315269227868E-2</v>
      </c>
      <c r="D10791">
        <v>0.47471460025427892</v>
      </c>
    </row>
    <row r="10792" spans="1:4">
      <c r="A10792">
        <v>10790</v>
      </c>
      <c r="B10792">
        <v>29.561643835616437</v>
      </c>
      <c r="C10792" s="91">
        <v>2.5204759239497599E-2</v>
      </c>
      <c r="D10792">
        <v>0.47468962213867211</v>
      </c>
    </row>
    <row r="10793" spans="1:4">
      <c r="A10793">
        <v>10791</v>
      </c>
      <c r="B10793">
        <v>29.564383561643837</v>
      </c>
      <c r="C10793" s="91">
        <v>2.5204203209767326E-2</v>
      </c>
      <c r="D10793">
        <v>0.47466464678352077</v>
      </c>
    </row>
    <row r="10794" spans="1:4">
      <c r="A10794">
        <v>10792</v>
      </c>
      <c r="B10794">
        <v>29.567123287671233</v>
      </c>
      <c r="C10794" s="91">
        <v>2.5203647180037054E-2</v>
      </c>
      <c r="D10794">
        <v>0.47463967418852748</v>
      </c>
    </row>
    <row r="10795" spans="1:4">
      <c r="A10795">
        <v>10793</v>
      </c>
      <c r="B10795">
        <v>29.56986301369863</v>
      </c>
      <c r="C10795" s="91">
        <v>2.5203091150306785E-2</v>
      </c>
      <c r="D10795">
        <v>0.47461470435339481</v>
      </c>
    </row>
    <row r="10796" spans="1:4">
      <c r="A10796">
        <v>10794</v>
      </c>
      <c r="B10796">
        <v>29.572602739726026</v>
      </c>
      <c r="C10796" s="91">
        <v>2.5202535120576512E-2</v>
      </c>
      <c r="D10796">
        <v>0.47458973727782555</v>
      </c>
    </row>
    <row r="10797" spans="1:4">
      <c r="A10797">
        <v>10795</v>
      </c>
      <c r="B10797">
        <v>29.575342465753426</v>
      </c>
      <c r="C10797" s="91">
        <v>2.520197909084624E-2</v>
      </c>
      <c r="D10797">
        <v>0.47456477296152222</v>
      </c>
    </row>
    <row r="10798" spans="1:4">
      <c r="A10798">
        <v>10796</v>
      </c>
      <c r="B10798">
        <v>29.578082191780823</v>
      </c>
      <c r="C10798" s="91">
        <v>2.520142306111597E-2</v>
      </c>
      <c r="D10798">
        <v>0.47453981140418772</v>
      </c>
    </row>
    <row r="10799" spans="1:4">
      <c r="A10799">
        <v>10797</v>
      </c>
      <c r="B10799">
        <v>29.580821917808219</v>
      </c>
      <c r="C10799" s="91">
        <v>2.5200867031385698E-2</v>
      </c>
      <c r="D10799">
        <v>0.47451485260552478</v>
      </c>
    </row>
    <row r="10800" spans="1:4">
      <c r="A10800">
        <v>10798</v>
      </c>
      <c r="B10800">
        <v>29.583561643835615</v>
      </c>
      <c r="C10800" s="91">
        <v>2.5200311001655425E-2</v>
      </c>
      <c r="D10800">
        <v>0.47448989656523621</v>
      </c>
    </row>
    <row r="10801" spans="1:4">
      <c r="A10801">
        <v>10799</v>
      </c>
      <c r="B10801">
        <v>29.586301369863012</v>
      </c>
      <c r="C10801" s="91">
        <v>2.5199754971925156E-2</v>
      </c>
      <c r="D10801">
        <v>0.47446494328302485</v>
      </c>
    </row>
    <row r="10802" spans="1:4">
      <c r="A10802">
        <v>10800</v>
      </c>
      <c r="B10802">
        <v>29.589041095890412</v>
      </c>
      <c r="C10802" s="91">
        <v>2.5199198942194884E-2</v>
      </c>
      <c r="D10802">
        <v>0.47443999275859361</v>
      </c>
    </row>
    <row r="10803" spans="1:4">
      <c r="A10803">
        <v>10801</v>
      </c>
      <c r="B10803">
        <v>29.591780821917808</v>
      </c>
      <c r="C10803" s="91">
        <v>2.5198642912464611E-2</v>
      </c>
      <c r="D10803">
        <v>0.4744150449916455</v>
      </c>
    </row>
    <row r="10804" spans="1:4">
      <c r="A10804">
        <v>10802</v>
      </c>
      <c r="B10804">
        <v>29.594520547945205</v>
      </c>
      <c r="C10804" s="91">
        <v>2.5198086882734342E-2</v>
      </c>
      <c r="D10804">
        <v>0.47439009998188342</v>
      </c>
    </row>
    <row r="10805" spans="1:4">
      <c r="A10805">
        <v>10803</v>
      </c>
      <c r="B10805">
        <v>29.597260273972601</v>
      </c>
      <c r="C10805" s="91">
        <v>2.5197530853004069E-2</v>
      </c>
      <c r="D10805">
        <v>0.4743651577290105</v>
      </c>
    </row>
    <row r="10806" spans="1:4">
      <c r="A10806">
        <v>10804</v>
      </c>
      <c r="B10806">
        <v>29.6</v>
      </c>
      <c r="C10806" s="91">
        <v>2.5196974823273797E-2</v>
      </c>
      <c r="D10806">
        <v>0.4743402182327297</v>
      </c>
    </row>
    <row r="10807" spans="1:4">
      <c r="A10807">
        <v>10805</v>
      </c>
      <c r="B10807">
        <v>29.602739726027398</v>
      </c>
      <c r="C10807" s="91">
        <v>2.5196418793543528E-2</v>
      </c>
      <c r="D10807">
        <v>0.47431528149274421</v>
      </c>
    </row>
    <row r="10808" spans="1:4">
      <c r="A10808">
        <v>10806</v>
      </c>
      <c r="B10808">
        <v>29.605479452054794</v>
      </c>
      <c r="C10808" s="91">
        <v>2.5195862763813255E-2</v>
      </c>
      <c r="D10808">
        <v>0.47429034750875715</v>
      </c>
    </row>
    <row r="10809" spans="1:4">
      <c r="A10809">
        <v>10807</v>
      </c>
      <c r="B10809">
        <v>29.608219178082191</v>
      </c>
      <c r="C10809" s="91">
        <v>2.5195306734082983E-2</v>
      </c>
      <c r="D10809">
        <v>0.47426541628047175</v>
      </c>
    </row>
    <row r="10810" spans="1:4">
      <c r="A10810">
        <v>10808</v>
      </c>
      <c r="B10810">
        <v>29.610958904109587</v>
      </c>
      <c r="C10810" s="91">
        <v>2.5194750704352713E-2</v>
      </c>
      <c r="D10810">
        <v>0.47424048780759115</v>
      </c>
    </row>
    <row r="10811" spans="1:4">
      <c r="A10811">
        <v>10809</v>
      </c>
      <c r="B10811">
        <v>29.613698630136987</v>
      </c>
      <c r="C10811" s="91">
        <v>2.5194194674622441E-2</v>
      </c>
      <c r="D10811">
        <v>0.47421556208981869</v>
      </c>
    </row>
    <row r="10812" spans="1:4">
      <c r="A10812">
        <v>10810</v>
      </c>
      <c r="B10812">
        <v>29.616438356164384</v>
      </c>
      <c r="C10812" s="91">
        <v>2.5193638644892168E-2</v>
      </c>
      <c r="D10812">
        <v>0.47419063912685772</v>
      </c>
    </row>
    <row r="10813" spans="1:4">
      <c r="A10813">
        <v>10811</v>
      </c>
      <c r="B10813">
        <v>29.61917808219178</v>
      </c>
      <c r="C10813" s="91">
        <v>2.5193082615161899E-2</v>
      </c>
      <c r="D10813">
        <v>0.47416571891841147</v>
      </c>
    </row>
    <row r="10814" spans="1:4">
      <c r="A10814">
        <v>10812</v>
      </c>
      <c r="B10814">
        <v>29.621917808219177</v>
      </c>
      <c r="C10814" s="91">
        <v>2.5192526585431627E-2</v>
      </c>
      <c r="D10814">
        <v>0.47414080146418347</v>
      </c>
    </row>
    <row r="10815" spans="1:4">
      <c r="A10815">
        <v>10813</v>
      </c>
      <c r="B10815">
        <v>29.624657534246577</v>
      </c>
      <c r="C10815" s="91">
        <v>2.5191970555701354E-2</v>
      </c>
      <c r="D10815">
        <v>0.47411588676387706</v>
      </c>
    </row>
    <row r="10816" spans="1:4">
      <c r="A10816">
        <v>10814</v>
      </c>
      <c r="B10816">
        <v>29.627397260273973</v>
      </c>
      <c r="C10816" s="91">
        <v>2.5191414525971085E-2</v>
      </c>
      <c r="D10816">
        <v>0.47409097481719575</v>
      </c>
    </row>
    <row r="10817" spans="1:4">
      <c r="A10817">
        <v>10815</v>
      </c>
      <c r="B10817">
        <v>29.63013698630137</v>
      </c>
      <c r="C10817" s="91">
        <v>2.5190858496240812E-2</v>
      </c>
      <c r="D10817">
        <v>0.47406606562384307</v>
      </c>
    </row>
    <row r="10818" spans="1:4">
      <c r="A10818">
        <v>10816</v>
      </c>
      <c r="B10818">
        <v>29.632876712328766</v>
      </c>
      <c r="C10818" s="91">
        <v>2.519030246651054E-2</v>
      </c>
      <c r="D10818">
        <v>0.47404115918352258</v>
      </c>
    </row>
    <row r="10819" spans="1:4">
      <c r="A10819">
        <v>10817</v>
      </c>
      <c r="B10819">
        <v>29.635616438356163</v>
      </c>
      <c r="C10819" s="91">
        <v>2.5189746436780271E-2</v>
      </c>
      <c r="D10819">
        <v>0.47401625549593784</v>
      </c>
    </row>
    <row r="10820" spans="1:4">
      <c r="A10820">
        <v>10818</v>
      </c>
      <c r="B10820">
        <v>29.638356164383563</v>
      </c>
      <c r="C10820" s="91">
        <v>2.5189190407049998E-2</v>
      </c>
      <c r="D10820">
        <v>0.4739913545607925</v>
      </c>
    </row>
    <row r="10821" spans="1:4">
      <c r="A10821">
        <v>10819</v>
      </c>
      <c r="B10821">
        <v>29.641095890410959</v>
      </c>
      <c r="C10821" s="91">
        <v>2.5188634377319725E-2</v>
      </c>
      <c r="D10821">
        <v>0.47396645637779033</v>
      </c>
    </row>
    <row r="10822" spans="1:4">
      <c r="A10822">
        <v>10820</v>
      </c>
      <c r="B10822">
        <v>29.643835616438356</v>
      </c>
      <c r="C10822" s="91">
        <v>2.5188078347589456E-2</v>
      </c>
      <c r="D10822">
        <v>0.47394156094663487</v>
      </c>
    </row>
    <row r="10823" spans="1:4">
      <c r="A10823">
        <v>10821</v>
      </c>
      <c r="B10823">
        <v>29.646575342465752</v>
      </c>
      <c r="C10823" s="91">
        <v>2.5187522317859184E-2</v>
      </c>
      <c r="D10823">
        <v>0.47391666826703011</v>
      </c>
    </row>
    <row r="10824" spans="1:4">
      <c r="A10824">
        <v>10822</v>
      </c>
      <c r="B10824">
        <v>29.649315068493152</v>
      </c>
      <c r="C10824" s="91">
        <v>2.5186966288128911E-2</v>
      </c>
      <c r="D10824">
        <v>0.47389177833867963</v>
      </c>
    </row>
    <row r="10825" spans="1:4">
      <c r="A10825">
        <v>10823</v>
      </c>
      <c r="B10825">
        <v>29.652054794520549</v>
      </c>
      <c r="C10825" s="91">
        <v>2.5186410258398642E-2</v>
      </c>
      <c r="D10825">
        <v>0.47386689116128733</v>
      </c>
    </row>
    <row r="10826" spans="1:4">
      <c r="A10826">
        <v>10824</v>
      </c>
      <c r="B10826">
        <v>29.654794520547945</v>
      </c>
      <c r="C10826" s="91">
        <v>2.518585422866837E-2</v>
      </c>
      <c r="D10826">
        <v>0.47384200673455723</v>
      </c>
    </row>
    <row r="10827" spans="1:4">
      <c r="A10827">
        <v>10825</v>
      </c>
      <c r="B10827">
        <v>29.657534246575342</v>
      </c>
      <c r="C10827" s="91">
        <v>2.5185298198938097E-2</v>
      </c>
      <c r="D10827">
        <v>0.47381712505819318</v>
      </c>
    </row>
    <row r="10828" spans="1:4">
      <c r="A10828">
        <v>10826</v>
      </c>
      <c r="B10828">
        <v>29.660273972602738</v>
      </c>
      <c r="C10828" s="91">
        <v>2.5184742169207828E-2</v>
      </c>
      <c r="D10828">
        <v>0.47379224613189908</v>
      </c>
    </row>
    <row r="10829" spans="1:4">
      <c r="A10829">
        <v>10827</v>
      </c>
      <c r="B10829">
        <v>29.663013698630138</v>
      </c>
      <c r="C10829" s="91">
        <v>2.5184186139477555E-2</v>
      </c>
      <c r="D10829">
        <v>0.47376736995537899</v>
      </c>
    </row>
    <row r="10830" spans="1:4">
      <c r="A10830">
        <v>10828</v>
      </c>
      <c r="B10830">
        <v>29.665753424657535</v>
      </c>
      <c r="C10830" s="91">
        <v>2.5183630109747283E-2</v>
      </c>
      <c r="D10830">
        <v>0.47374249652833694</v>
      </c>
    </row>
    <row r="10831" spans="1:4">
      <c r="A10831">
        <v>10829</v>
      </c>
      <c r="B10831">
        <v>29.668493150684931</v>
      </c>
      <c r="C10831" s="91">
        <v>2.5183074080017014E-2</v>
      </c>
      <c r="D10831">
        <v>0.473717625850477</v>
      </c>
    </row>
    <row r="10832" spans="1:4">
      <c r="A10832">
        <v>10830</v>
      </c>
      <c r="B10832">
        <v>29.671232876712327</v>
      </c>
      <c r="C10832" s="91">
        <v>2.5182518050286741E-2</v>
      </c>
      <c r="D10832">
        <v>0.47369275792150334</v>
      </c>
    </row>
    <row r="10833" spans="1:4">
      <c r="A10833">
        <v>10831</v>
      </c>
      <c r="B10833">
        <v>29.673972602739727</v>
      </c>
      <c r="C10833" s="91">
        <v>2.5181962020556468E-2</v>
      </c>
      <c r="D10833">
        <v>0.47366789274112014</v>
      </c>
    </row>
    <row r="10834" spans="1:4">
      <c r="A10834">
        <v>10832</v>
      </c>
      <c r="B10834">
        <v>29.676712328767124</v>
      </c>
      <c r="C10834" s="91">
        <v>2.5181405990826199E-2</v>
      </c>
      <c r="D10834">
        <v>0.47364303030903154</v>
      </c>
    </row>
    <row r="10835" spans="1:4">
      <c r="A10835">
        <v>10833</v>
      </c>
      <c r="B10835">
        <v>29.67945205479452</v>
      </c>
      <c r="C10835" s="91">
        <v>2.5180849961095927E-2</v>
      </c>
      <c r="D10835">
        <v>0.47361817062494183</v>
      </c>
    </row>
    <row r="10836" spans="1:4">
      <c r="A10836">
        <v>10834</v>
      </c>
      <c r="B10836">
        <v>29.682191780821917</v>
      </c>
      <c r="C10836" s="91">
        <v>2.5180293931365654E-2</v>
      </c>
      <c r="D10836">
        <v>0.4735933136885554</v>
      </c>
    </row>
    <row r="10837" spans="1:4">
      <c r="A10837">
        <v>10835</v>
      </c>
      <c r="B10837">
        <v>29.684931506849313</v>
      </c>
      <c r="C10837" s="91">
        <v>2.5179737901635385E-2</v>
      </c>
      <c r="D10837">
        <v>0.47356845949957632</v>
      </c>
    </row>
    <row r="10838" spans="1:4">
      <c r="A10838">
        <v>10836</v>
      </c>
      <c r="B10838">
        <v>29.687671232876713</v>
      </c>
      <c r="C10838" s="91">
        <v>2.5179181871905112E-2</v>
      </c>
      <c r="D10838">
        <v>0.47354360805770918</v>
      </c>
    </row>
    <row r="10839" spans="1:4">
      <c r="A10839">
        <v>10837</v>
      </c>
      <c r="B10839">
        <v>29.69041095890411</v>
      </c>
      <c r="C10839" s="91">
        <v>2.517862584217484E-2</v>
      </c>
      <c r="D10839">
        <v>0.47351875936265836</v>
      </c>
    </row>
    <row r="10840" spans="1:4">
      <c r="A10840">
        <v>10838</v>
      </c>
      <c r="B10840">
        <v>29.693150684931506</v>
      </c>
      <c r="C10840" s="91">
        <v>2.5178069812444571E-2</v>
      </c>
      <c r="D10840">
        <v>0.47349391341412828</v>
      </c>
    </row>
    <row r="10841" spans="1:4">
      <c r="A10841">
        <v>10839</v>
      </c>
      <c r="B10841">
        <v>29.695890410958903</v>
      </c>
      <c r="C10841" s="91">
        <v>2.5177513782714298E-2</v>
      </c>
      <c r="D10841">
        <v>0.47346907021182344</v>
      </c>
    </row>
    <row r="10842" spans="1:4">
      <c r="A10842">
        <v>10840</v>
      </c>
      <c r="B10842">
        <v>29.698630136986303</v>
      </c>
      <c r="C10842" s="91">
        <v>2.5176957752984026E-2</v>
      </c>
      <c r="D10842">
        <v>0.47344422975544836</v>
      </c>
    </row>
    <row r="10843" spans="1:4">
      <c r="A10843">
        <v>10841</v>
      </c>
      <c r="B10843">
        <v>29.701369863013699</v>
      </c>
      <c r="C10843" s="91">
        <v>2.5176401723253757E-2</v>
      </c>
      <c r="D10843">
        <v>0.47341939204470768</v>
      </c>
    </row>
    <row r="10844" spans="1:4">
      <c r="A10844">
        <v>10842</v>
      </c>
      <c r="B10844">
        <v>29.704109589041096</v>
      </c>
      <c r="C10844" s="91">
        <v>2.5175845693523484E-2</v>
      </c>
      <c r="D10844">
        <v>0.47339455707930589</v>
      </c>
    </row>
    <row r="10845" spans="1:4">
      <c r="A10845">
        <v>10843</v>
      </c>
      <c r="B10845">
        <v>29.706849315068492</v>
      </c>
      <c r="C10845" s="91">
        <v>2.5175289663793211E-2</v>
      </c>
      <c r="D10845">
        <v>0.47336972485894774</v>
      </c>
    </row>
    <row r="10846" spans="1:4">
      <c r="A10846">
        <v>10844</v>
      </c>
      <c r="B10846">
        <v>29.709589041095889</v>
      </c>
      <c r="C10846" s="91">
        <v>2.5174733634062942E-2</v>
      </c>
      <c r="D10846">
        <v>0.47334489538333796</v>
      </c>
    </row>
    <row r="10847" spans="1:4">
      <c r="A10847">
        <v>10845</v>
      </c>
      <c r="B10847">
        <v>29.712328767123289</v>
      </c>
      <c r="C10847" s="91">
        <v>2.517417760433267E-2</v>
      </c>
      <c r="D10847">
        <v>0.47332006865218113</v>
      </c>
    </row>
    <row r="10848" spans="1:4">
      <c r="A10848">
        <v>10846</v>
      </c>
      <c r="B10848">
        <v>29.715068493150685</v>
      </c>
      <c r="C10848" s="91">
        <v>2.5173621574602397E-2</v>
      </c>
      <c r="D10848">
        <v>0.47329524466518225</v>
      </c>
    </row>
    <row r="10849" spans="1:4">
      <c r="A10849">
        <v>10847</v>
      </c>
      <c r="B10849">
        <v>29.717808219178082</v>
      </c>
      <c r="C10849" s="91">
        <v>2.5173065544872128E-2</v>
      </c>
      <c r="D10849">
        <v>0.47327042342204589</v>
      </c>
    </row>
    <row r="10850" spans="1:4">
      <c r="A10850">
        <v>10848</v>
      </c>
      <c r="B10850">
        <v>29.720547945205478</v>
      </c>
      <c r="C10850" s="91">
        <v>2.5172509515141855E-2</v>
      </c>
      <c r="D10850">
        <v>0.47324560492247714</v>
      </c>
    </row>
    <row r="10851" spans="1:4">
      <c r="A10851">
        <v>10849</v>
      </c>
      <c r="B10851">
        <v>29.723287671232878</v>
      </c>
      <c r="C10851" s="91">
        <v>2.5171953485411583E-2</v>
      </c>
      <c r="D10851">
        <v>0.47322078916618077</v>
      </c>
    </row>
    <row r="10852" spans="1:4">
      <c r="A10852">
        <v>10850</v>
      </c>
      <c r="B10852">
        <v>29.726027397260275</v>
      </c>
      <c r="C10852" s="91">
        <v>2.5171397455681314E-2</v>
      </c>
      <c r="D10852">
        <v>0.47319597615286169</v>
      </c>
    </row>
    <row r="10853" spans="1:4">
      <c r="A10853">
        <v>10851</v>
      </c>
      <c r="B10853">
        <v>29.728767123287671</v>
      </c>
      <c r="C10853" s="91">
        <v>2.5170841425951041E-2</v>
      </c>
      <c r="D10853">
        <v>0.47317116588222502</v>
      </c>
    </row>
    <row r="10854" spans="1:4">
      <c r="A10854">
        <v>10852</v>
      </c>
      <c r="B10854">
        <v>29.731506849315068</v>
      </c>
      <c r="C10854" s="91">
        <v>2.5170285396220769E-2</v>
      </c>
      <c r="D10854">
        <v>0.47314635835397567</v>
      </c>
    </row>
    <row r="10855" spans="1:4">
      <c r="A10855">
        <v>10853</v>
      </c>
      <c r="B10855">
        <v>29.734246575342464</v>
      </c>
      <c r="C10855" s="91">
        <v>2.5169729366490499E-2</v>
      </c>
      <c r="D10855">
        <v>0.47312155356781871</v>
      </c>
    </row>
    <row r="10856" spans="1:4">
      <c r="A10856">
        <v>10854</v>
      </c>
      <c r="B10856">
        <v>29.736986301369864</v>
      </c>
      <c r="C10856" s="91">
        <v>2.5169173336760227E-2</v>
      </c>
      <c r="D10856">
        <v>0.47309675152345926</v>
      </c>
    </row>
    <row r="10857" spans="1:4">
      <c r="A10857">
        <v>10855</v>
      </c>
      <c r="B10857">
        <v>29.739726027397261</v>
      </c>
      <c r="C10857" s="91">
        <v>2.5168617307029954E-2</v>
      </c>
      <c r="D10857">
        <v>0.4730719522206025</v>
      </c>
    </row>
    <row r="10858" spans="1:4">
      <c r="A10858">
        <v>10856</v>
      </c>
      <c r="B10858">
        <v>29.742465753424657</v>
      </c>
      <c r="C10858" s="91">
        <v>2.5168061277299685E-2</v>
      </c>
      <c r="D10858">
        <v>0.4730471556589535</v>
      </c>
    </row>
    <row r="10859" spans="1:4">
      <c r="A10859">
        <v>10857</v>
      </c>
      <c r="B10859">
        <v>29.745205479452054</v>
      </c>
      <c r="C10859" s="91">
        <v>2.5167505247569413E-2</v>
      </c>
      <c r="D10859">
        <v>0.47302236183821766</v>
      </c>
    </row>
    <row r="10860" spans="1:4">
      <c r="A10860">
        <v>10858</v>
      </c>
      <c r="B10860">
        <v>29.747945205479454</v>
      </c>
      <c r="C10860" s="91">
        <v>2.516694921783914E-2</v>
      </c>
      <c r="D10860">
        <v>0.47299757075810001</v>
      </c>
    </row>
    <row r="10861" spans="1:4">
      <c r="A10861">
        <v>10859</v>
      </c>
      <c r="B10861">
        <v>29.75068493150685</v>
      </c>
      <c r="C10861" s="91">
        <v>2.5166393188108871E-2</v>
      </c>
      <c r="D10861">
        <v>0.47297278241830609</v>
      </c>
    </row>
    <row r="10862" spans="1:4">
      <c r="A10862">
        <v>10860</v>
      </c>
      <c r="B10862">
        <v>29.753424657534246</v>
      </c>
      <c r="C10862" s="91">
        <v>2.5165837158378598E-2</v>
      </c>
      <c r="D10862">
        <v>0.47294799681854116</v>
      </c>
    </row>
    <row r="10863" spans="1:4">
      <c r="A10863">
        <v>10861</v>
      </c>
      <c r="B10863">
        <v>29.756164383561643</v>
      </c>
      <c r="C10863" s="91">
        <v>2.5165281128648326E-2</v>
      </c>
      <c r="D10863">
        <v>0.47292321395851056</v>
      </c>
    </row>
    <row r="10864" spans="1:4">
      <c r="A10864">
        <v>10862</v>
      </c>
      <c r="B10864">
        <v>29.758904109589039</v>
      </c>
      <c r="C10864" s="91">
        <v>2.5164725098918057E-2</v>
      </c>
      <c r="D10864">
        <v>0.47289843383791969</v>
      </c>
    </row>
    <row r="10865" spans="1:4">
      <c r="A10865">
        <v>10863</v>
      </c>
      <c r="B10865">
        <v>29.761643835616439</v>
      </c>
      <c r="C10865" s="91">
        <v>2.5164169069187784E-2</v>
      </c>
      <c r="D10865">
        <v>0.47287365645647406</v>
      </c>
    </row>
    <row r="10866" spans="1:4">
      <c r="A10866">
        <v>10864</v>
      </c>
      <c r="B10866">
        <v>29.764383561643836</v>
      </c>
      <c r="C10866" s="91">
        <v>2.5163613039457512E-2</v>
      </c>
      <c r="D10866">
        <v>0.4728488818138793</v>
      </c>
    </row>
    <row r="10867" spans="1:4">
      <c r="A10867">
        <v>10865</v>
      </c>
      <c r="B10867">
        <v>29.767123287671232</v>
      </c>
      <c r="C10867" s="91">
        <v>2.5163057009727242E-2</v>
      </c>
      <c r="D10867">
        <v>0.47282410990984075</v>
      </c>
    </row>
    <row r="10868" spans="1:4">
      <c r="A10868">
        <v>10866</v>
      </c>
      <c r="B10868">
        <v>29.769863013698629</v>
      </c>
      <c r="C10868" s="91">
        <v>2.516250097999697E-2</v>
      </c>
      <c r="D10868">
        <v>0.47279934074406416</v>
      </c>
    </row>
    <row r="10869" spans="1:4">
      <c r="A10869">
        <v>10867</v>
      </c>
      <c r="B10869">
        <v>29.772602739726029</v>
      </c>
      <c r="C10869" s="91">
        <v>2.5161944950266697E-2</v>
      </c>
      <c r="D10869">
        <v>0.47277457431625503</v>
      </c>
    </row>
    <row r="10870" spans="1:4">
      <c r="A10870">
        <v>10868</v>
      </c>
      <c r="B10870">
        <v>29.775342465753425</v>
      </c>
      <c r="C10870" s="91">
        <v>2.5161388920536428E-2</v>
      </c>
      <c r="D10870">
        <v>0.47274981062611909</v>
      </c>
    </row>
    <row r="10871" spans="1:4">
      <c r="A10871">
        <v>10869</v>
      </c>
      <c r="B10871">
        <v>29.778082191780822</v>
      </c>
      <c r="C10871" s="91">
        <v>2.5160832890806156E-2</v>
      </c>
      <c r="D10871">
        <v>0.4727250496733621</v>
      </c>
    </row>
    <row r="10872" spans="1:4">
      <c r="A10872">
        <v>10870</v>
      </c>
      <c r="B10872">
        <v>29.780821917808218</v>
      </c>
      <c r="C10872" s="91">
        <v>2.5160276861075883E-2</v>
      </c>
      <c r="D10872">
        <v>0.47270029145768971</v>
      </c>
    </row>
    <row r="10873" spans="1:4">
      <c r="A10873">
        <v>10871</v>
      </c>
      <c r="B10873">
        <v>29.783561643835615</v>
      </c>
      <c r="C10873" s="91">
        <v>2.5159720831345614E-2</v>
      </c>
      <c r="D10873">
        <v>0.47267553597880774</v>
      </c>
    </row>
    <row r="10874" spans="1:4">
      <c r="A10874">
        <v>10872</v>
      </c>
      <c r="B10874">
        <v>29.786301369863015</v>
      </c>
      <c r="C10874" s="91">
        <v>2.5159164801615341E-2</v>
      </c>
      <c r="D10874">
        <v>0.47265078323642207</v>
      </c>
    </row>
    <row r="10875" spans="1:4">
      <c r="A10875">
        <v>10873</v>
      </c>
      <c r="B10875">
        <v>29.789041095890411</v>
      </c>
      <c r="C10875" s="91">
        <v>2.5158608771885069E-2</v>
      </c>
      <c r="D10875">
        <v>0.47262603323023855</v>
      </c>
    </row>
    <row r="10876" spans="1:4">
      <c r="A10876">
        <v>10874</v>
      </c>
      <c r="B10876">
        <v>29.791780821917808</v>
      </c>
      <c r="C10876" s="91">
        <v>2.51580527421548E-2</v>
      </c>
      <c r="D10876">
        <v>0.47260128595996304</v>
      </c>
    </row>
    <row r="10877" spans="1:4">
      <c r="A10877">
        <v>10875</v>
      </c>
      <c r="B10877">
        <v>29.794520547945204</v>
      </c>
      <c r="C10877" s="91">
        <v>2.5157496712424527E-2</v>
      </c>
      <c r="D10877">
        <v>0.47257654142530159</v>
      </c>
    </row>
    <row r="10878" spans="1:4">
      <c r="A10878">
        <v>10876</v>
      </c>
      <c r="B10878">
        <v>29.797260273972604</v>
      </c>
      <c r="C10878" s="91">
        <v>2.5156940682694254E-2</v>
      </c>
      <c r="D10878">
        <v>0.47255179962596006</v>
      </c>
    </row>
    <row r="10879" spans="1:4">
      <c r="A10879">
        <v>10877</v>
      </c>
      <c r="B10879">
        <v>29.8</v>
      </c>
      <c r="C10879" s="91">
        <v>2.5156384652963985E-2</v>
      </c>
      <c r="D10879">
        <v>0.47252706056164462</v>
      </c>
    </row>
    <row r="10880" spans="1:4">
      <c r="A10880">
        <v>10878</v>
      </c>
      <c r="B10880">
        <v>29.802739726027397</v>
      </c>
      <c r="C10880" s="91">
        <v>2.5155828623233713E-2</v>
      </c>
      <c r="D10880">
        <v>0.47250232423206129</v>
      </c>
    </row>
    <row r="10881" spans="1:4">
      <c r="A10881">
        <v>10879</v>
      </c>
      <c r="B10881">
        <v>29.805479452054794</v>
      </c>
      <c r="C10881" s="91">
        <v>2.515527259350344E-2</v>
      </c>
      <c r="D10881">
        <v>0.47247759063691613</v>
      </c>
    </row>
    <row r="10882" spans="1:4">
      <c r="A10882">
        <v>10880</v>
      </c>
      <c r="B10882">
        <v>29.80821917808219</v>
      </c>
      <c r="C10882" s="91">
        <v>2.5154716563773171E-2</v>
      </c>
      <c r="D10882">
        <v>0.47245285977591533</v>
      </c>
    </row>
    <row r="10883" spans="1:4">
      <c r="A10883">
        <v>10881</v>
      </c>
      <c r="B10883">
        <v>29.81095890410959</v>
      </c>
      <c r="C10883" s="91">
        <v>2.5154160534042899E-2</v>
      </c>
      <c r="D10883">
        <v>0.47242813164876502</v>
      </c>
    </row>
    <row r="10884" spans="1:4">
      <c r="A10884">
        <v>10882</v>
      </c>
      <c r="B10884">
        <v>29.813698630136987</v>
      </c>
      <c r="C10884" s="91">
        <v>2.5153604504312629E-2</v>
      </c>
      <c r="D10884">
        <v>0.47240340625517158</v>
      </c>
    </row>
    <row r="10885" spans="1:4">
      <c r="A10885">
        <v>10883</v>
      </c>
      <c r="B10885">
        <v>29.816438356164383</v>
      </c>
      <c r="C10885" s="91">
        <v>2.5153048474582357E-2</v>
      </c>
      <c r="D10885">
        <v>0.4723786835948412</v>
      </c>
    </row>
    <row r="10886" spans="1:4">
      <c r="A10886">
        <v>10884</v>
      </c>
      <c r="B10886">
        <v>29.81917808219178</v>
      </c>
      <c r="C10886" s="91">
        <v>2.5152492444852084E-2</v>
      </c>
      <c r="D10886">
        <v>0.47235396366748028</v>
      </c>
    </row>
    <row r="10887" spans="1:4">
      <c r="A10887">
        <v>10885</v>
      </c>
      <c r="B10887">
        <v>29.82191780821918</v>
      </c>
      <c r="C10887" s="91">
        <v>2.5151936415121812E-2</v>
      </c>
      <c r="D10887">
        <v>0.47232924647279501</v>
      </c>
    </row>
    <row r="10888" spans="1:4">
      <c r="A10888">
        <v>10886</v>
      </c>
      <c r="B10888">
        <v>29.824657534246576</v>
      </c>
      <c r="C10888" s="91">
        <v>2.5151380385391543E-2</v>
      </c>
      <c r="D10888">
        <v>0.47230453201049183</v>
      </c>
    </row>
    <row r="10889" spans="1:4">
      <c r="A10889">
        <v>10887</v>
      </c>
      <c r="B10889">
        <v>29.827397260273973</v>
      </c>
      <c r="C10889" s="91">
        <v>2.515082435566127E-2</v>
      </c>
      <c r="D10889">
        <v>0.47227982028027732</v>
      </c>
    </row>
    <row r="10890" spans="1:4">
      <c r="A10890">
        <v>10888</v>
      </c>
      <c r="B10890">
        <v>29.830136986301369</v>
      </c>
      <c r="C10890" s="91">
        <v>2.5150268325931001E-2</v>
      </c>
      <c r="D10890">
        <v>0.47225511128185782</v>
      </c>
    </row>
    <row r="10891" spans="1:4">
      <c r="A10891">
        <v>10889</v>
      </c>
      <c r="B10891">
        <v>29.832876712328765</v>
      </c>
      <c r="C10891" s="91">
        <v>2.5149712296200728E-2</v>
      </c>
      <c r="D10891">
        <v>0.4722304050149399</v>
      </c>
    </row>
    <row r="10892" spans="1:4">
      <c r="A10892">
        <v>10890</v>
      </c>
      <c r="B10892">
        <v>29.835616438356166</v>
      </c>
      <c r="C10892" s="91">
        <v>2.5149156266470456E-2</v>
      </c>
      <c r="D10892">
        <v>0.47220570147923008</v>
      </c>
    </row>
    <row r="10893" spans="1:4">
      <c r="A10893">
        <v>10891</v>
      </c>
      <c r="B10893">
        <v>29.838356164383562</v>
      </c>
      <c r="C10893" s="91">
        <v>2.5148600236740183E-2</v>
      </c>
      <c r="D10893">
        <v>0.47218100067443497</v>
      </c>
    </row>
    <row r="10894" spans="1:4">
      <c r="A10894">
        <v>10892</v>
      </c>
      <c r="B10894">
        <v>29.841095890410958</v>
      </c>
      <c r="C10894" s="91">
        <v>2.5148044207009914E-2</v>
      </c>
      <c r="D10894">
        <v>0.47215630260026115</v>
      </c>
    </row>
    <row r="10895" spans="1:4">
      <c r="A10895">
        <v>10893</v>
      </c>
      <c r="B10895">
        <v>29.843835616438355</v>
      </c>
      <c r="C10895" s="91">
        <v>2.5147488177279641E-2</v>
      </c>
      <c r="D10895">
        <v>0.47213160725641545</v>
      </c>
    </row>
    <row r="10896" spans="1:4">
      <c r="A10896">
        <v>10894</v>
      </c>
      <c r="B10896">
        <v>29.846575342465755</v>
      </c>
      <c r="C10896" s="91">
        <v>2.5146932147549372E-2</v>
      </c>
      <c r="D10896">
        <v>0.47210691464260446</v>
      </c>
    </row>
    <row r="10897" spans="1:4">
      <c r="A10897">
        <v>10895</v>
      </c>
      <c r="B10897">
        <v>29.849315068493151</v>
      </c>
      <c r="C10897" s="91">
        <v>2.51463761178191E-2</v>
      </c>
      <c r="D10897">
        <v>0.47208222475853501</v>
      </c>
    </row>
    <row r="10898" spans="1:4">
      <c r="A10898">
        <v>10896</v>
      </c>
      <c r="B10898">
        <v>29.852054794520548</v>
      </c>
      <c r="C10898" s="91">
        <v>2.5145820088088827E-2</v>
      </c>
      <c r="D10898">
        <v>0.47205753760391383</v>
      </c>
    </row>
    <row r="10899" spans="1:4">
      <c r="A10899">
        <v>10897</v>
      </c>
      <c r="B10899">
        <v>29.854794520547944</v>
      </c>
      <c r="C10899" s="91">
        <v>2.5145264058358555E-2</v>
      </c>
      <c r="D10899">
        <v>0.4720328531784479</v>
      </c>
    </row>
    <row r="10900" spans="1:4">
      <c r="A10900">
        <v>10898</v>
      </c>
      <c r="B10900">
        <v>29.857534246575341</v>
      </c>
      <c r="C10900" s="91">
        <v>2.5144708028628285E-2</v>
      </c>
      <c r="D10900">
        <v>0.47200817148184393</v>
      </c>
    </row>
    <row r="10901" spans="1:4">
      <c r="A10901">
        <v>10899</v>
      </c>
      <c r="B10901">
        <v>29.860273972602741</v>
      </c>
      <c r="C10901" s="91">
        <v>2.5144151998898013E-2</v>
      </c>
      <c r="D10901">
        <v>0.47198349251380883</v>
      </c>
    </row>
    <row r="10902" spans="1:4">
      <c r="A10902">
        <v>10900</v>
      </c>
      <c r="B10902">
        <v>29.863013698630137</v>
      </c>
      <c r="C10902" s="91">
        <v>2.5143595969167744E-2</v>
      </c>
      <c r="D10902">
        <v>0.47195881627404968</v>
      </c>
    </row>
    <row r="10903" spans="1:4">
      <c r="A10903">
        <v>10901</v>
      </c>
      <c r="B10903">
        <v>29.865753424657534</v>
      </c>
      <c r="C10903" s="91">
        <v>2.5143039939437471E-2</v>
      </c>
      <c r="D10903">
        <v>0.47193414276227347</v>
      </c>
    </row>
    <row r="10904" spans="1:4">
      <c r="A10904">
        <v>10902</v>
      </c>
      <c r="B10904">
        <v>29.86849315068493</v>
      </c>
      <c r="C10904" s="91">
        <v>2.5142483909707199E-2</v>
      </c>
      <c r="D10904">
        <v>0.47190947197818722</v>
      </c>
    </row>
    <row r="10905" spans="1:4">
      <c r="A10905">
        <v>10903</v>
      </c>
      <c r="B10905">
        <v>29.87123287671233</v>
      </c>
      <c r="C10905" s="91">
        <v>2.5141927879976926E-2</v>
      </c>
      <c r="D10905">
        <v>0.47188480392149795</v>
      </c>
    </row>
    <row r="10906" spans="1:4">
      <c r="A10906">
        <v>10904</v>
      </c>
      <c r="B10906">
        <v>29.873972602739727</v>
      </c>
      <c r="C10906" s="91">
        <v>2.5141371850246657E-2</v>
      </c>
      <c r="D10906">
        <v>0.47186013859191278</v>
      </c>
    </row>
    <row r="10907" spans="1:4">
      <c r="A10907">
        <v>10905</v>
      </c>
      <c r="B10907">
        <v>29.876712328767123</v>
      </c>
      <c r="C10907" s="91">
        <v>2.5140815820516384E-2</v>
      </c>
      <c r="D10907">
        <v>0.47183547598913905</v>
      </c>
    </row>
    <row r="10908" spans="1:4">
      <c r="A10908">
        <v>10906</v>
      </c>
      <c r="B10908">
        <v>29.87945205479452</v>
      </c>
      <c r="C10908" s="91">
        <v>2.5140259790786115E-2</v>
      </c>
      <c r="D10908">
        <v>0.47181081611288372</v>
      </c>
    </row>
    <row r="10909" spans="1:4">
      <c r="A10909">
        <v>10907</v>
      </c>
      <c r="B10909">
        <v>29.882191780821916</v>
      </c>
      <c r="C10909" s="91">
        <v>2.5139703761055843E-2</v>
      </c>
      <c r="D10909">
        <v>0.47178615896285425</v>
      </c>
    </row>
    <row r="10910" spans="1:4">
      <c r="A10910">
        <v>10908</v>
      </c>
      <c r="B10910">
        <v>29.884931506849316</v>
      </c>
      <c r="C10910" s="91">
        <v>2.513914773132557E-2</v>
      </c>
      <c r="D10910">
        <v>0.4717615045387577</v>
      </c>
    </row>
    <row r="10911" spans="1:4">
      <c r="A10911">
        <v>10909</v>
      </c>
      <c r="B10911">
        <v>29.887671232876713</v>
      </c>
      <c r="C10911" s="91">
        <v>2.5138591701595301E-2</v>
      </c>
      <c r="D10911">
        <v>0.47173685284030153</v>
      </c>
    </row>
    <row r="10912" spans="1:4">
      <c r="A10912">
        <v>10910</v>
      </c>
      <c r="B10912">
        <v>29.890410958904109</v>
      </c>
      <c r="C10912" s="91">
        <v>2.5138035671865028E-2</v>
      </c>
      <c r="D10912">
        <v>0.47171220386719315</v>
      </c>
    </row>
    <row r="10913" spans="1:4">
      <c r="A10913">
        <v>10911</v>
      </c>
      <c r="B10913">
        <v>29.893150684931506</v>
      </c>
      <c r="C10913" s="91">
        <v>2.5137479642134756E-2</v>
      </c>
      <c r="D10913">
        <v>0.47168755761913989</v>
      </c>
    </row>
    <row r="10914" spans="1:4">
      <c r="A10914">
        <v>10912</v>
      </c>
      <c r="B10914">
        <v>29.895890410958906</v>
      </c>
      <c r="C10914" s="91">
        <v>2.5136923612404487E-2</v>
      </c>
      <c r="D10914">
        <v>0.47166291409584904</v>
      </c>
    </row>
    <row r="10915" spans="1:4">
      <c r="A10915">
        <v>10913</v>
      </c>
      <c r="B10915">
        <v>29.898630136986302</v>
      </c>
      <c r="C10915" s="91">
        <v>2.5136367582674214E-2</v>
      </c>
      <c r="D10915">
        <v>0.47163827329702834</v>
      </c>
    </row>
    <row r="10916" spans="1:4">
      <c r="A10916">
        <v>10914</v>
      </c>
      <c r="B10916">
        <v>29.901369863013699</v>
      </c>
      <c r="C10916" s="91">
        <v>2.5135811552943942E-2</v>
      </c>
      <c r="D10916">
        <v>0.47161363522238531</v>
      </c>
    </row>
    <row r="10917" spans="1:4">
      <c r="A10917">
        <v>10915</v>
      </c>
      <c r="B10917">
        <v>29.904109589041095</v>
      </c>
      <c r="C10917" s="91">
        <v>2.5135255523213672E-2</v>
      </c>
      <c r="D10917">
        <v>0.47158899987162722</v>
      </c>
    </row>
    <row r="10918" spans="1:4">
      <c r="A10918">
        <v>10916</v>
      </c>
      <c r="B10918">
        <v>29.906849315068492</v>
      </c>
      <c r="C10918" s="91">
        <v>2.51346994934834E-2</v>
      </c>
      <c r="D10918">
        <v>0.47156436724446199</v>
      </c>
    </row>
    <row r="10919" spans="1:4">
      <c r="A10919">
        <v>10917</v>
      </c>
      <c r="B10919">
        <v>29.909589041095892</v>
      </c>
      <c r="C10919" s="91">
        <v>2.5134143463753127E-2</v>
      </c>
      <c r="D10919">
        <v>0.47153973734059712</v>
      </c>
    </row>
    <row r="10920" spans="1:4">
      <c r="A10920">
        <v>10918</v>
      </c>
      <c r="B10920">
        <v>29.912328767123288</v>
      </c>
      <c r="C10920" s="91">
        <v>2.5133587434022858E-2</v>
      </c>
      <c r="D10920">
        <v>0.47151511015974024</v>
      </c>
    </row>
    <row r="10921" spans="1:4">
      <c r="A10921">
        <v>10919</v>
      </c>
      <c r="B10921">
        <v>29.915068493150685</v>
      </c>
      <c r="C10921" s="91">
        <v>2.5133031404292586E-2</v>
      </c>
      <c r="D10921">
        <v>0.47149048570159924</v>
      </c>
    </row>
    <row r="10922" spans="1:4">
      <c r="A10922">
        <v>10920</v>
      </c>
      <c r="B10922">
        <v>29.917808219178081</v>
      </c>
      <c r="C10922" s="91">
        <v>2.5132475374562313E-2</v>
      </c>
      <c r="D10922">
        <v>0.47146586396588175</v>
      </c>
    </row>
    <row r="10923" spans="1:4">
      <c r="A10923">
        <v>10921</v>
      </c>
      <c r="B10923">
        <v>29.920547945205481</v>
      </c>
      <c r="C10923" s="91">
        <v>2.5131919344832044E-2</v>
      </c>
      <c r="D10923">
        <v>0.47144124495229556</v>
      </c>
    </row>
    <row r="10924" spans="1:4">
      <c r="A10924">
        <v>10922</v>
      </c>
      <c r="B10924">
        <v>29.923287671232877</v>
      </c>
      <c r="C10924" s="91">
        <v>2.5131363315101771E-2</v>
      </c>
      <c r="D10924">
        <v>0.47141662866054862</v>
      </c>
    </row>
    <row r="10925" spans="1:4">
      <c r="A10925">
        <v>10923</v>
      </c>
      <c r="B10925">
        <v>29.926027397260274</v>
      </c>
      <c r="C10925" s="91">
        <v>2.5130807285371499E-2</v>
      </c>
      <c r="D10925">
        <v>0.47139201509034884</v>
      </c>
    </row>
    <row r="10926" spans="1:4">
      <c r="A10926">
        <v>10924</v>
      </c>
      <c r="B10926">
        <v>29.92876712328767</v>
      </c>
      <c r="C10926" s="91">
        <v>2.513025125564123E-2</v>
      </c>
      <c r="D10926">
        <v>0.47136740424140394</v>
      </c>
    </row>
    <row r="10927" spans="1:4">
      <c r="A10927">
        <v>10925</v>
      </c>
      <c r="B10927">
        <v>29.931506849315067</v>
      </c>
      <c r="C10927" s="91">
        <v>2.5129695225910957E-2</v>
      </c>
      <c r="D10927">
        <v>0.47134279611342206</v>
      </c>
    </row>
    <row r="10928" spans="1:4">
      <c r="A10928">
        <v>10926</v>
      </c>
      <c r="B10928">
        <v>29.934246575342467</v>
      </c>
      <c r="C10928" s="91">
        <v>2.5129139196180685E-2</v>
      </c>
      <c r="D10928">
        <v>0.47131819070611114</v>
      </c>
    </row>
    <row r="10929" spans="1:4">
      <c r="A10929">
        <v>10927</v>
      </c>
      <c r="B10929">
        <v>29.936986301369863</v>
      </c>
      <c r="C10929" s="91">
        <v>2.5128583166450415E-2</v>
      </c>
      <c r="D10929">
        <v>0.47129358801917925</v>
      </c>
    </row>
    <row r="10930" spans="1:4">
      <c r="A10930">
        <v>10928</v>
      </c>
      <c r="B10930">
        <v>29.93972602739726</v>
      </c>
      <c r="C10930" s="91">
        <v>2.5128027136720143E-2</v>
      </c>
      <c r="D10930">
        <v>0.47126898805233453</v>
      </c>
    </row>
    <row r="10931" spans="1:4">
      <c r="A10931">
        <v>10929</v>
      </c>
      <c r="B10931">
        <v>29.942465753424656</v>
      </c>
      <c r="C10931" s="91">
        <v>2.512747110698987E-2</v>
      </c>
      <c r="D10931">
        <v>0.47124439080528496</v>
      </c>
    </row>
    <row r="10932" spans="1:4">
      <c r="A10932">
        <v>10930</v>
      </c>
      <c r="B10932">
        <v>29.945205479452056</v>
      </c>
      <c r="C10932" s="91">
        <v>2.5126915077259601E-2</v>
      </c>
      <c r="D10932">
        <v>0.47121979627773874</v>
      </c>
    </row>
    <row r="10933" spans="1:4">
      <c r="A10933">
        <v>10931</v>
      </c>
      <c r="B10933">
        <v>29.947945205479453</v>
      </c>
      <c r="C10933" s="91">
        <v>2.5126359047529329E-2</v>
      </c>
      <c r="D10933">
        <v>0.47119520446940422</v>
      </c>
    </row>
    <row r="10934" spans="1:4">
      <c r="A10934">
        <v>10932</v>
      </c>
      <c r="B10934">
        <v>29.950684931506849</v>
      </c>
      <c r="C10934" s="91">
        <v>2.5125803017799056E-2</v>
      </c>
      <c r="D10934">
        <v>0.4711706153799895</v>
      </c>
    </row>
    <row r="10935" spans="1:4">
      <c r="A10935">
        <v>10933</v>
      </c>
      <c r="B10935">
        <v>29.953424657534246</v>
      </c>
      <c r="C10935" s="91">
        <v>2.5125246988068787E-2</v>
      </c>
      <c r="D10935">
        <v>0.47114602900920299</v>
      </c>
    </row>
    <row r="10936" spans="1:4">
      <c r="A10936">
        <v>10934</v>
      </c>
      <c r="B10936">
        <v>29.956164383561642</v>
      </c>
      <c r="C10936" s="91">
        <v>2.5124690958338514E-2</v>
      </c>
      <c r="D10936">
        <v>0.47112144535675288</v>
      </c>
    </row>
    <row r="10937" spans="1:4">
      <c r="A10937">
        <v>10935</v>
      </c>
      <c r="B10937">
        <v>29.958904109589042</v>
      </c>
      <c r="C10937" s="91">
        <v>2.5124134928608242E-2</v>
      </c>
      <c r="D10937">
        <v>0.47109686442234755</v>
      </c>
    </row>
    <row r="10938" spans="1:4">
      <c r="A10938">
        <v>10936</v>
      </c>
      <c r="B10938">
        <v>29.961643835616439</v>
      </c>
      <c r="C10938" s="91">
        <v>2.5123578898877973E-2</v>
      </c>
      <c r="D10938">
        <v>0.47107228620569547</v>
      </c>
    </row>
    <row r="10939" spans="1:4">
      <c r="A10939">
        <v>10937</v>
      </c>
      <c r="B10939">
        <v>29.964383561643835</v>
      </c>
      <c r="C10939" s="91">
        <v>2.51230228691477E-2</v>
      </c>
      <c r="D10939">
        <v>0.47104771070650509</v>
      </c>
    </row>
    <row r="10940" spans="1:4">
      <c r="A10940">
        <v>10938</v>
      </c>
      <c r="B10940">
        <v>29.967123287671232</v>
      </c>
      <c r="C10940" s="91">
        <v>2.5122466839417427E-2</v>
      </c>
      <c r="D10940">
        <v>0.47102313792448486</v>
      </c>
    </row>
    <row r="10941" spans="1:4">
      <c r="A10941">
        <v>10939</v>
      </c>
      <c r="B10941">
        <v>29.969863013698632</v>
      </c>
      <c r="C10941" s="91">
        <v>2.5121910809687158E-2</v>
      </c>
      <c r="D10941">
        <v>0.4709985678593433</v>
      </c>
    </row>
    <row r="10942" spans="1:4">
      <c r="A10942">
        <v>10940</v>
      </c>
      <c r="B10942">
        <v>29.972602739726028</v>
      </c>
      <c r="C10942" s="91">
        <v>2.5121354779956886E-2</v>
      </c>
      <c r="D10942">
        <v>0.47097400051078903</v>
      </c>
    </row>
    <row r="10943" spans="1:4">
      <c r="A10943">
        <v>10941</v>
      </c>
      <c r="B10943">
        <v>29.975342465753425</v>
      </c>
      <c r="C10943" s="91">
        <v>2.5120798750226613E-2</v>
      </c>
      <c r="D10943">
        <v>0.47094943587853061</v>
      </c>
    </row>
    <row r="10944" spans="1:4">
      <c r="A10944">
        <v>10942</v>
      </c>
      <c r="B10944">
        <v>29.978082191780821</v>
      </c>
      <c r="C10944" s="91">
        <v>2.5120242720496344E-2</v>
      </c>
      <c r="D10944">
        <v>0.47092487396227661</v>
      </c>
    </row>
    <row r="10945" spans="1:4">
      <c r="A10945">
        <v>10943</v>
      </c>
      <c r="B10945">
        <v>29.980821917808218</v>
      </c>
      <c r="C10945" s="91">
        <v>2.5119686690766072E-2</v>
      </c>
      <c r="D10945">
        <v>0.47090031476173594</v>
      </c>
    </row>
    <row r="10946" spans="1:4">
      <c r="A10946">
        <v>10944</v>
      </c>
      <c r="B10946">
        <v>29.983561643835618</v>
      </c>
      <c r="C10946" s="91">
        <v>2.5119130661035799E-2</v>
      </c>
      <c r="D10946">
        <v>0.4708757582766171</v>
      </c>
    </row>
    <row r="10947" spans="1:4">
      <c r="A10947">
        <v>10945</v>
      </c>
      <c r="B10947">
        <v>29.986301369863014</v>
      </c>
      <c r="C10947" s="91">
        <v>2.511857463130553E-2</v>
      </c>
      <c r="D10947">
        <v>0.47085120450662893</v>
      </c>
    </row>
    <row r="10948" spans="1:4">
      <c r="A10948">
        <v>10946</v>
      </c>
      <c r="B10948">
        <v>29.989041095890411</v>
      </c>
      <c r="C10948" s="91">
        <v>2.5118018601575257E-2</v>
      </c>
      <c r="D10948">
        <v>0.47082665345148028</v>
      </c>
    </row>
    <row r="10949" spans="1:4">
      <c r="A10949">
        <v>10947</v>
      </c>
      <c r="B10949">
        <v>29.991780821917807</v>
      </c>
      <c r="C10949" s="91">
        <v>2.5117462571844985E-2</v>
      </c>
      <c r="D10949">
        <v>0.47080210511088</v>
      </c>
    </row>
    <row r="10950" spans="1:4">
      <c r="A10950">
        <v>10948</v>
      </c>
      <c r="B10950">
        <v>29.994520547945207</v>
      </c>
      <c r="C10950" s="91">
        <v>2.5116906542114716E-2</v>
      </c>
      <c r="D10950">
        <v>0.47077755948453681</v>
      </c>
    </row>
    <row r="10951" spans="1:4">
      <c r="A10951">
        <v>10949</v>
      </c>
      <c r="B10951">
        <v>29.997260273972604</v>
      </c>
      <c r="C10951" s="91">
        <v>2.5116350512384443E-2</v>
      </c>
      <c r="D10951">
        <v>0.47075301657215984</v>
      </c>
    </row>
    <row r="10952" spans="1:4">
      <c r="A10952">
        <v>10950</v>
      </c>
      <c r="B10952">
        <v>30</v>
      </c>
      <c r="C10952" s="91">
        <v>2.511579448265417E-2</v>
      </c>
      <c r="D10952">
        <v>0.47072847637345799</v>
      </c>
    </row>
    <row r="10953" spans="1:4">
      <c r="A10953">
        <v>10951</v>
      </c>
      <c r="B10953">
        <v>30.002739726027396</v>
      </c>
      <c r="C10953" s="91">
        <v>2.5115238452923901E-2</v>
      </c>
      <c r="D10953">
        <v>0.47070393888814027</v>
      </c>
    </row>
    <row r="10954" spans="1:4">
      <c r="A10954">
        <v>10952</v>
      </c>
      <c r="B10954">
        <v>30.005479452054793</v>
      </c>
      <c r="C10954" s="91">
        <v>2.5114682423193629E-2</v>
      </c>
      <c r="D10954">
        <v>0.47067940411591569</v>
      </c>
    </row>
    <row r="10955" spans="1:4">
      <c r="A10955">
        <v>10953</v>
      </c>
      <c r="B10955">
        <v>30.008219178082193</v>
      </c>
      <c r="C10955" s="91">
        <v>2.5114126393463356E-2</v>
      </c>
      <c r="D10955">
        <v>0.47065487205649337</v>
      </c>
    </row>
    <row r="10956" spans="1:4">
      <c r="A10956">
        <v>10954</v>
      </c>
      <c r="B10956">
        <v>30.010958904109589</v>
      </c>
      <c r="C10956" s="91">
        <v>2.5113570363733087E-2</v>
      </c>
      <c r="D10956">
        <v>0.47063034270958237</v>
      </c>
    </row>
    <row r="10957" spans="1:4">
      <c r="A10957">
        <v>10955</v>
      </c>
      <c r="B10957">
        <v>30.013698630136986</v>
      </c>
      <c r="C10957" s="91">
        <v>2.5113014334002814E-2</v>
      </c>
      <c r="D10957">
        <v>0.47060581607489199</v>
      </c>
    </row>
    <row r="10958" spans="1:4">
      <c r="A10958">
        <v>10956</v>
      </c>
      <c r="B10958">
        <v>30.016438356164382</v>
      </c>
      <c r="C10958" s="91">
        <v>2.5112458304272542E-2</v>
      </c>
      <c r="D10958">
        <v>0.47058129215213129</v>
      </c>
    </row>
    <row r="10959" spans="1:4">
      <c r="A10959">
        <v>10957</v>
      </c>
      <c r="B10959">
        <v>30.019178082191782</v>
      </c>
      <c r="C10959" s="91">
        <v>2.5111902274542273E-2</v>
      </c>
      <c r="D10959">
        <v>0.47055677094100951</v>
      </c>
    </row>
    <row r="10960" spans="1:4">
      <c r="A10960">
        <v>10958</v>
      </c>
      <c r="B10960">
        <v>30.021917808219179</v>
      </c>
      <c r="C10960" s="91">
        <v>2.5111346244812E-2</v>
      </c>
      <c r="D10960">
        <v>0.47053225244123614</v>
      </c>
    </row>
    <row r="10961" spans="1:4">
      <c r="A10961">
        <v>10959</v>
      </c>
      <c r="B10961">
        <v>30.024657534246575</v>
      </c>
      <c r="C10961" s="91">
        <v>2.5110876263167211E-2</v>
      </c>
      <c r="D10961">
        <v>0.47050652106710017</v>
      </c>
    </row>
    <row r="10962" spans="1:4">
      <c r="A10962">
        <v>10960</v>
      </c>
      <c r="B10962">
        <v>30.027397260273972</v>
      </c>
      <c r="C10962" s="91">
        <v>2.5110406281522425E-2</v>
      </c>
      <c r="D10962">
        <v>0.47048079231170364</v>
      </c>
    </row>
    <row r="10963" spans="1:4">
      <c r="A10963">
        <v>10961</v>
      </c>
      <c r="B10963">
        <v>30.030136986301368</v>
      </c>
      <c r="C10963" s="91">
        <v>2.5109936299877636E-2</v>
      </c>
      <c r="D10963">
        <v>0.4704550661747709</v>
      </c>
    </row>
    <row r="10964" spans="1:4">
      <c r="A10964">
        <v>10962</v>
      </c>
      <c r="B10964">
        <v>30.032876712328768</v>
      </c>
      <c r="C10964" s="91">
        <v>2.5109466318232847E-2</v>
      </c>
      <c r="D10964">
        <v>0.47042934265602604</v>
      </c>
    </row>
    <row r="10965" spans="1:4">
      <c r="A10965">
        <v>10963</v>
      </c>
      <c r="B10965">
        <v>30.035616438356165</v>
      </c>
      <c r="C10965" s="91">
        <v>2.5108996336588061E-2</v>
      </c>
      <c r="D10965">
        <v>0.47040362175519368</v>
      </c>
    </row>
    <row r="10966" spans="1:4">
      <c r="A10966">
        <v>10964</v>
      </c>
      <c r="B10966">
        <v>30.038356164383561</v>
      </c>
      <c r="C10966" s="91">
        <v>2.5108526354943272E-2</v>
      </c>
      <c r="D10966">
        <v>0.47037790347199809</v>
      </c>
    </row>
    <row r="10967" spans="1:4">
      <c r="A10967">
        <v>10965</v>
      </c>
      <c r="B10967">
        <v>30.041095890410958</v>
      </c>
      <c r="C10967" s="91">
        <v>2.5108056373298483E-2</v>
      </c>
      <c r="D10967">
        <v>0.47035218780616372</v>
      </c>
    </row>
    <row r="10968" spans="1:4">
      <c r="A10968">
        <v>10966</v>
      </c>
      <c r="B10968">
        <v>30.043835616438358</v>
      </c>
      <c r="C10968" s="91">
        <v>2.5107586391653693E-2</v>
      </c>
      <c r="D10968">
        <v>0.47032647475741501</v>
      </c>
    </row>
    <row r="10969" spans="1:4">
      <c r="A10969">
        <v>10967</v>
      </c>
      <c r="B10969">
        <v>30.046575342465754</v>
      </c>
      <c r="C10969" s="91">
        <v>2.5107116410008908E-2</v>
      </c>
      <c r="D10969">
        <v>0.47030076432547641</v>
      </c>
    </row>
    <row r="10970" spans="1:4">
      <c r="A10970">
        <v>10968</v>
      </c>
      <c r="B10970">
        <v>30.049315068493151</v>
      </c>
      <c r="C10970" s="91">
        <v>2.5106646428364118E-2</v>
      </c>
      <c r="D10970">
        <v>0.47027505651007262</v>
      </c>
    </row>
    <row r="10971" spans="1:4">
      <c r="A10971">
        <v>10969</v>
      </c>
      <c r="B10971">
        <v>30.052054794520547</v>
      </c>
      <c r="C10971" s="91">
        <v>2.5106176446719329E-2</v>
      </c>
      <c r="D10971">
        <v>0.47024935131092804</v>
      </c>
    </row>
    <row r="10972" spans="1:4">
      <c r="A10972">
        <v>10970</v>
      </c>
      <c r="B10972">
        <v>30.054794520547944</v>
      </c>
      <c r="C10972" s="91">
        <v>2.5105706465074543E-2</v>
      </c>
      <c r="D10972">
        <v>0.47022364872776734</v>
      </c>
    </row>
    <row r="10973" spans="1:4">
      <c r="A10973">
        <v>10971</v>
      </c>
      <c r="B10973">
        <v>30.057534246575344</v>
      </c>
      <c r="C10973" s="91">
        <v>2.5105236483429754E-2</v>
      </c>
      <c r="D10973">
        <v>0.47019794876031518</v>
      </c>
    </row>
    <row r="10974" spans="1:4">
      <c r="A10974">
        <v>10972</v>
      </c>
      <c r="B10974">
        <v>30.06027397260274</v>
      </c>
      <c r="C10974" s="91">
        <v>2.5104766501784965E-2</v>
      </c>
      <c r="D10974">
        <v>0.47017225140829622</v>
      </c>
    </row>
    <row r="10975" spans="1:4">
      <c r="A10975">
        <v>10973</v>
      </c>
      <c r="B10975">
        <v>30.063013698630137</v>
      </c>
      <c r="C10975" s="91">
        <v>2.5104296520140179E-2</v>
      </c>
      <c r="D10975">
        <v>0.47014655667143518</v>
      </c>
    </row>
    <row r="10976" spans="1:4">
      <c r="A10976">
        <v>10974</v>
      </c>
      <c r="B10976">
        <v>30.065753424657533</v>
      </c>
      <c r="C10976" s="91">
        <v>2.510382653849539E-2</v>
      </c>
      <c r="D10976">
        <v>0.47012086454945684</v>
      </c>
    </row>
    <row r="10977" spans="1:4">
      <c r="A10977">
        <v>10975</v>
      </c>
      <c r="B10977">
        <v>30.068493150684933</v>
      </c>
      <c r="C10977" s="91">
        <v>2.5103356556850601E-2</v>
      </c>
      <c r="D10977">
        <v>0.47009517504208587</v>
      </c>
    </row>
    <row r="10978" spans="1:4">
      <c r="A10978">
        <v>10976</v>
      </c>
      <c r="B10978">
        <v>30.07123287671233</v>
      </c>
      <c r="C10978" s="91">
        <v>2.5102886575205811E-2</v>
      </c>
      <c r="D10978">
        <v>0.4700694881490472</v>
      </c>
    </row>
    <row r="10979" spans="1:4">
      <c r="A10979">
        <v>10977</v>
      </c>
      <c r="B10979">
        <v>30.073972602739726</v>
      </c>
      <c r="C10979" s="91">
        <v>2.5102416593561026E-2</v>
      </c>
      <c r="D10979">
        <v>0.47004380387006561</v>
      </c>
    </row>
    <row r="10980" spans="1:4">
      <c r="A10980">
        <v>10978</v>
      </c>
      <c r="B10980">
        <v>30.076712328767123</v>
      </c>
      <c r="C10980" s="91">
        <v>2.5101946611916236E-2</v>
      </c>
      <c r="D10980">
        <v>0.470018122204866</v>
      </c>
    </row>
    <row r="10981" spans="1:4">
      <c r="A10981">
        <v>10979</v>
      </c>
      <c r="B10981">
        <v>30.079452054794519</v>
      </c>
      <c r="C10981" s="91">
        <v>2.5101476630271447E-2</v>
      </c>
      <c r="D10981">
        <v>0.4699924431531734</v>
      </c>
    </row>
    <row r="10982" spans="1:4">
      <c r="A10982">
        <v>10980</v>
      </c>
      <c r="B10982">
        <v>30.082191780821919</v>
      </c>
      <c r="C10982" s="91">
        <v>2.5101006648626661E-2</v>
      </c>
      <c r="D10982">
        <v>0.46996676671471249</v>
      </c>
    </row>
    <row r="10983" spans="1:4">
      <c r="A10983">
        <v>10981</v>
      </c>
      <c r="B10983">
        <v>30.084931506849315</v>
      </c>
      <c r="C10983" s="91">
        <v>2.5100536666981872E-2</v>
      </c>
      <c r="D10983">
        <v>0.46994109288920854</v>
      </c>
    </row>
    <row r="10984" spans="1:4">
      <c r="A10984">
        <v>10982</v>
      </c>
      <c r="B10984">
        <v>30.087671232876712</v>
      </c>
      <c r="C10984" s="91">
        <v>2.5100066685337083E-2</v>
      </c>
      <c r="D10984">
        <v>0.4699154216763865</v>
      </c>
    </row>
    <row r="10985" spans="1:4">
      <c r="A10985">
        <v>10983</v>
      </c>
      <c r="B10985">
        <v>30.090410958904108</v>
      </c>
      <c r="C10985" s="91">
        <v>2.5099596703692297E-2</v>
      </c>
      <c r="D10985">
        <v>0.46988975307597142</v>
      </c>
    </row>
    <row r="10986" spans="1:4">
      <c r="A10986">
        <v>10984</v>
      </c>
      <c r="B10986">
        <v>30.093150684931508</v>
      </c>
      <c r="C10986" s="91">
        <v>2.5099126722047508E-2</v>
      </c>
      <c r="D10986">
        <v>0.46986408708768834</v>
      </c>
    </row>
    <row r="10987" spans="1:4">
      <c r="A10987">
        <v>10985</v>
      </c>
      <c r="B10987">
        <v>30.095890410958905</v>
      </c>
      <c r="C10987" s="91">
        <v>2.5098656740402719E-2</v>
      </c>
      <c r="D10987">
        <v>0.4698384237112625</v>
      </c>
    </row>
    <row r="10988" spans="1:4">
      <c r="A10988">
        <v>10986</v>
      </c>
      <c r="B10988">
        <v>30.098630136986301</v>
      </c>
      <c r="C10988" s="91">
        <v>2.5098186758757933E-2</v>
      </c>
      <c r="D10988">
        <v>0.46981276294641894</v>
      </c>
    </row>
    <row r="10989" spans="1:4">
      <c r="A10989">
        <v>10987</v>
      </c>
      <c r="B10989">
        <v>30.101369863013698</v>
      </c>
      <c r="C10989" s="91">
        <v>2.5097716777113144E-2</v>
      </c>
      <c r="D10989">
        <v>0.46978710479288299</v>
      </c>
    </row>
    <row r="10990" spans="1:4">
      <c r="A10990">
        <v>10988</v>
      </c>
      <c r="B10990">
        <v>30.104109589041094</v>
      </c>
      <c r="C10990" s="91">
        <v>2.5097246795468355E-2</v>
      </c>
      <c r="D10990">
        <v>0.46976144925037988</v>
      </c>
    </row>
    <row r="10991" spans="1:4">
      <c r="A10991">
        <v>10989</v>
      </c>
      <c r="B10991">
        <v>30.106849315068494</v>
      </c>
      <c r="C10991" s="91">
        <v>2.5096776813823565E-2</v>
      </c>
      <c r="D10991">
        <v>0.46973579631863477</v>
      </c>
    </row>
    <row r="10992" spans="1:4">
      <c r="A10992">
        <v>10990</v>
      </c>
      <c r="B10992">
        <v>30.109589041095891</v>
      </c>
      <c r="C10992" s="91">
        <v>2.509630683217878E-2</v>
      </c>
      <c r="D10992">
        <v>0.4697101459973731</v>
      </c>
    </row>
    <row r="10993" spans="1:4">
      <c r="A10993">
        <v>10991</v>
      </c>
      <c r="B10993">
        <v>30.112328767123287</v>
      </c>
      <c r="C10993" s="91">
        <v>2.509583685053399E-2</v>
      </c>
      <c r="D10993">
        <v>0.46968449828632008</v>
      </c>
    </row>
    <row r="10994" spans="1:4">
      <c r="A10994">
        <v>10992</v>
      </c>
      <c r="B10994">
        <v>30.115068493150684</v>
      </c>
      <c r="C10994" s="91">
        <v>2.5095366868889201E-2</v>
      </c>
      <c r="D10994">
        <v>0.46965885318520123</v>
      </c>
    </row>
    <row r="10995" spans="1:4">
      <c r="A10995">
        <v>10993</v>
      </c>
      <c r="B10995">
        <v>30.117808219178084</v>
      </c>
      <c r="C10995" s="91">
        <v>2.5094896887244415E-2</v>
      </c>
      <c r="D10995">
        <v>0.46963321069374186</v>
      </c>
    </row>
    <row r="10996" spans="1:4">
      <c r="A10996">
        <v>10994</v>
      </c>
      <c r="B10996">
        <v>30.12054794520548</v>
      </c>
      <c r="C10996" s="91">
        <v>2.5094426905599626E-2</v>
      </c>
      <c r="D10996">
        <v>0.46960757081166749</v>
      </c>
    </row>
    <row r="10997" spans="1:4">
      <c r="A10997">
        <v>10995</v>
      </c>
      <c r="B10997">
        <v>30.123287671232877</v>
      </c>
      <c r="C10997" s="91">
        <v>2.5093956923954837E-2</v>
      </c>
      <c r="D10997">
        <v>0.46958193353870359</v>
      </c>
    </row>
    <row r="10998" spans="1:4">
      <c r="A10998">
        <v>10996</v>
      </c>
      <c r="B10998">
        <v>30.126027397260273</v>
      </c>
      <c r="C10998" s="91">
        <v>2.5093486942310051E-2</v>
      </c>
      <c r="D10998">
        <v>0.46955629887457562</v>
      </c>
    </row>
    <row r="10999" spans="1:4">
      <c r="A10999">
        <v>10997</v>
      </c>
      <c r="B10999">
        <v>30.12876712328767</v>
      </c>
      <c r="C10999" s="91">
        <v>2.5093016960665262E-2</v>
      </c>
      <c r="D10999">
        <v>0.46953066681900918</v>
      </c>
    </row>
    <row r="11000" spans="1:4">
      <c r="A11000">
        <v>10998</v>
      </c>
      <c r="B11000">
        <v>30.13150684931507</v>
      </c>
      <c r="C11000" s="91">
        <v>2.5092546979020473E-2</v>
      </c>
      <c r="D11000">
        <v>0.46950503737172983</v>
      </c>
    </row>
    <row r="11001" spans="1:4">
      <c r="A11001">
        <v>10999</v>
      </c>
      <c r="B11001">
        <v>30.134246575342466</v>
      </c>
      <c r="C11001" s="91">
        <v>2.5092076997375687E-2</v>
      </c>
      <c r="D11001">
        <v>0.46947941053246323</v>
      </c>
    </row>
    <row r="11002" spans="1:4">
      <c r="A11002">
        <v>11000</v>
      </c>
      <c r="B11002">
        <v>30.136986301369863</v>
      </c>
      <c r="C11002" s="91">
        <v>2.5091607015730898E-2</v>
      </c>
      <c r="D11002">
        <v>0.46945378630093509</v>
      </c>
    </row>
    <row r="11003" spans="1:4">
      <c r="A11003">
        <v>11001</v>
      </c>
      <c r="B11003">
        <v>30.139726027397259</v>
      </c>
      <c r="C11003" s="91">
        <v>2.5091137034086108E-2</v>
      </c>
      <c r="D11003">
        <v>0.4694281646768711</v>
      </c>
    </row>
    <row r="11004" spans="1:4">
      <c r="A11004">
        <v>11002</v>
      </c>
      <c r="B11004">
        <v>30.142465753424659</v>
      </c>
      <c r="C11004" s="91">
        <v>2.5090667052441319E-2</v>
      </c>
      <c r="D11004">
        <v>0.46940254565999684</v>
      </c>
    </row>
    <row r="11005" spans="1:4">
      <c r="A11005">
        <v>11003</v>
      </c>
      <c r="B11005">
        <v>30.145205479452056</v>
      </c>
      <c r="C11005" s="91">
        <v>2.5090197070796533E-2</v>
      </c>
      <c r="D11005">
        <v>0.46937692925003821</v>
      </c>
    </row>
    <row r="11006" spans="1:4">
      <c r="A11006">
        <v>11004</v>
      </c>
      <c r="B11006">
        <v>30.147945205479452</v>
      </c>
      <c r="C11006" s="91">
        <v>2.5089727089151744E-2</v>
      </c>
      <c r="D11006">
        <v>0.46935131544672098</v>
      </c>
    </row>
    <row r="11007" spans="1:4">
      <c r="A11007">
        <v>11005</v>
      </c>
      <c r="B11007">
        <v>30.150684931506849</v>
      </c>
      <c r="C11007" s="91">
        <v>2.5089257107506955E-2</v>
      </c>
      <c r="D11007">
        <v>0.46932570424977105</v>
      </c>
    </row>
    <row r="11008" spans="1:4">
      <c r="A11008">
        <v>11006</v>
      </c>
      <c r="B11008">
        <v>30.153424657534245</v>
      </c>
      <c r="C11008" s="91">
        <v>2.5088787125862169E-2</v>
      </c>
      <c r="D11008">
        <v>0.46930009565891406</v>
      </c>
    </row>
    <row r="11009" spans="1:4">
      <c r="A11009">
        <v>11007</v>
      </c>
      <c r="B11009">
        <v>30.156164383561645</v>
      </c>
      <c r="C11009" s="91">
        <v>2.508831714421738E-2</v>
      </c>
      <c r="D11009">
        <v>0.46927448967387619</v>
      </c>
    </row>
    <row r="11010" spans="1:4">
      <c r="A11010">
        <v>11008</v>
      </c>
      <c r="B11010">
        <v>30.158904109589042</v>
      </c>
      <c r="C11010" s="91">
        <v>2.5087847162572591E-2</v>
      </c>
      <c r="D11010">
        <v>0.46924888629438333</v>
      </c>
    </row>
    <row r="11011" spans="1:4">
      <c r="A11011">
        <v>11009</v>
      </c>
      <c r="B11011">
        <v>30.161643835616438</v>
      </c>
      <c r="C11011" s="91">
        <v>2.5087377180927805E-2</v>
      </c>
      <c r="D11011">
        <v>0.46922328552016129</v>
      </c>
    </row>
    <row r="11012" spans="1:4">
      <c r="A11012">
        <v>11010</v>
      </c>
      <c r="B11012">
        <v>30.164383561643834</v>
      </c>
      <c r="C11012" s="91">
        <v>2.5086907199283016E-2</v>
      </c>
      <c r="D11012">
        <v>0.46919768735093631</v>
      </c>
    </row>
    <row r="11013" spans="1:4">
      <c r="A11013">
        <v>11011</v>
      </c>
      <c r="B11013">
        <v>30.167123287671235</v>
      </c>
      <c r="C11013" s="91">
        <v>2.5086437217638227E-2</v>
      </c>
      <c r="D11013">
        <v>0.46917209178643421</v>
      </c>
    </row>
    <row r="11014" spans="1:4">
      <c r="A11014">
        <v>11012</v>
      </c>
      <c r="B11014">
        <v>30.169863013698631</v>
      </c>
      <c r="C11014" s="91">
        <v>2.5085967235993437E-2</v>
      </c>
      <c r="D11014">
        <v>0.46914649882638126</v>
      </c>
    </row>
    <row r="11015" spans="1:4">
      <c r="A11015">
        <v>11013</v>
      </c>
      <c r="B11015">
        <v>30.172602739726027</v>
      </c>
      <c r="C11015" s="91">
        <v>2.5085497254348652E-2</v>
      </c>
      <c r="D11015">
        <v>0.46912090847050342</v>
      </c>
    </row>
    <row r="11016" spans="1:4">
      <c r="A11016">
        <v>11014</v>
      </c>
      <c r="B11016">
        <v>30.175342465753424</v>
      </c>
      <c r="C11016" s="91">
        <v>2.5085027272703862E-2</v>
      </c>
      <c r="D11016">
        <v>0.469095320718527</v>
      </c>
    </row>
    <row r="11017" spans="1:4">
      <c r="A11017">
        <v>11015</v>
      </c>
      <c r="B11017">
        <v>30.17808219178082</v>
      </c>
      <c r="C11017" s="91">
        <v>2.5084557291059073E-2</v>
      </c>
      <c r="D11017">
        <v>0.46906973557017811</v>
      </c>
    </row>
    <row r="11018" spans="1:4">
      <c r="A11018">
        <v>11016</v>
      </c>
      <c r="B11018">
        <v>30.18082191780822</v>
      </c>
      <c r="C11018" s="91">
        <v>2.5084087309414287E-2</v>
      </c>
      <c r="D11018">
        <v>0.46904415302518288</v>
      </c>
    </row>
    <row r="11019" spans="1:4">
      <c r="A11019">
        <v>11017</v>
      </c>
      <c r="B11019">
        <v>30.183561643835617</v>
      </c>
      <c r="C11019" s="91">
        <v>2.5083617327769498E-2</v>
      </c>
      <c r="D11019">
        <v>0.46901857308326772</v>
      </c>
    </row>
    <row r="11020" spans="1:4">
      <c r="A11020">
        <v>11018</v>
      </c>
      <c r="B11020">
        <v>30.186301369863013</v>
      </c>
      <c r="C11020" s="91">
        <v>2.5083147346124709E-2</v>
      </c>
      <c r="D11020">
        <v>0.46899299574415887</v>
      </c>
    </row>
    <row r="11021" spans="1:4">
      <c r="A11021">
        <v>11019</v>
      </c>
      <c r="B11021">
        <v>30.18904109589041</v>
      </c>
      <c r="C11021" s="91">
        <v>2.5082677364479923E-2</v>
      </c>
      <c r="D11021">
        <v>0.4689674210075826</v>
      </c>
    </row>
    <row r="11022" spans="1:4">
      <c r="A11022">
        <v>11020</v>
      </c>
      <c r="B11022">
        <v>30.19178082191781</v>
      </c>
      <c r="C11022" s="91">
        <v>2.5082207382835134E-2</v>
      </c>
      <c r="D11022">
        <v>0.46894184887326534</v>
      </c>
    </row>
    <row r="11023" spans="1:4">
      <c r="A11023">
        <v>11021</v>
      </c>
      <c r="B11023">
        <v>30.194520547945206</v>
      </c>
      <c r="C11023" s="91">
        <v>2.5081737401190345E-2</v>
      </c>
      <c r="D11023">
        <v>0.4689162793409335</v>
      </c>
    </row>
    <row r="11024" spans="1:4">
      <c r="A11024">
        <v>11022</v>
      </c>
      <c r="B11024">
        <v>30.197260273972603</v>
      </c>
      <c r="C11024" s="91">
        <v>2.5081267419545559E-2</v>
      </c>
      <c r="D11024">
        <v>0.46889071241031344</v>
      </c>
    </row>
    <row r="11025" spans="1:4">
      <c r="A11025">
        <v>11023</v>
      </c>
      <c r="B11025">
        <v>30.2</v>
      </c>
      <c r="C11025" s="91">
        <v>2.508079743790077E-2</v>
      </c>
      <c r="D11025">
        <v>0.46886514808113167</v>
      </c>
    </row>
    <row r="11026" spans="1:4">
      <c r="A11026">
        <v>11024</v>
      </c>
      <c r="B11026">
        <v>30.202739726027396</v>
      </c>
      <c r="C11026" s="91">
        <v>2.508032745625598E-2</v>
      </c>
      <c r="D11026">
        <v>0.46883958635311468</v>
      </c>
    </row>
    <row r="11027" spans="1:4">
      <c r="A11027">
        <v>11025</v>
      </c>
      <c r="B11027">
        <v>30.205479452054796</v>
      </c>
      <c r="C11027" s="91">
        <v>2.5079857474611191E-2</v>
      </c>
      <c r="D11027">
        <v>0.46881402722598903</v>
      </c>
    </row>
    <row r="11028" spans="1:4">
      <c r="A11028">
        <v>11026</v>
      </c>
      <c r="B11028">
        <v>30.208219178082192</v>
      </c>
      <c r="C11028" s="91">
        <v>2.5079387492966405E-2</v>
      </c>
      <c r="D11028">
        <v>0.46878847069948126</v>
      </c>
    </row>
    <row r="11029" spans="1:4">
      <c r="A11029">
        <v>11027</v>
      </c>
      <c r="B11029">
        <v>30.210958904109589</v>
      </c>
      <c r="C11029" s="91">
        <v>2.5078917511321616E-2</v>
      </c>
      <c r="D11029">
        <v>0.46876291677331799</v>
      </c>
    </row>
    <row r="11030" spans="1:4">
      <c r="A11030">
        <v>11028</v>
      </c>
      <c r="B11030">
        <v>30.213698630136985</v>
      </c>
      <c r="C11030" s="91">
        <v>2.5078447529676827E-2</v>
      </c>
      <c r="D11030">
        <v>0.46873736544722594</v>
      </c>
    </row>
    <row r="11031" spans="1:4">
      <c r="A11031">
        <v>11029</v>
      </c>
      <c r="B11031">
        <v>30.216438356164385</v>
      </c>
      <c r="C11031" s="91">
        <v>2.5077977548032041E-2</v>
      </c>
      <c r="D11031">
        <v>0.4687118167209316</v>
      </c>
    </row>
    <row r="11032" spans="1:4">
      <c r="A11032">
        <v>11030</v>
      </c>
      <c r="B11032">
        <v>30.219178082191782</v>
      </c>
      <c r="C11032" s="91">
        <v>2.5077507566387252E-2</v>
      </c>
      <c r="D11032">
        <v>0.46868627059416185</v>
      </c>
    </row>
    <row r="11033" spans="1:4">
      <c r="A11033">
        <v>11031</v>
      </c>
      <c r="B11033">
        <v>30.221917808219178</v>
      </c>
      <c r="C11033" s="91">
        <v>2.5077037584742463E-2</v>
      </c>
      <c r="D11033">
        <v>0.46866072706664341</v>
      </c>
    </row>
    <row r="11034" spans="1:4">
      <c r="A11034">
        <v>11032</v>
      </c>
      <c r="B11034">
        <v>30.224657534246575</v>
      </c>
      <c r="C11034" s="91">
        <v>2.5076567603097677E-2</v>
      </c>
      <c r="D11034">
        <v>0.46863518613810295</v>
      </c>
    </row>
    <row r="11035" spans="1:4">
      <c r="A11035">
        <v>11033</v>
      </c>
      <c r="B11035">
        <v>30.227397260273971</v>
      </c>
      <c r="C11035" s="91">
        <v>2.5076097621452888E-2</v>
      </c>
      <c r="D11035">
        <v>0.46860964780826747</v>
      </c>
    </row>
    <row r="11036" spans="1:4">
      <c r="A11036">
        <v>11034</v>
      </c>
      <c r="B11036">
        <v>30.230136986301371</v>
      </c>
      <c r="C11036" s="91">
        <v>2.5075627639808099E-2</v>
      </c>
      <c r="D11036">
        <v>0.46858411207686368</v>
      </c>
    </row>
    <row r="11037" spans="1:4">
      <c r="A11037">
        <v>11035</v>
      </c>
      <c r="B11037">
        <v>30.232876712328768</v>
      </c>
      <c r="C11037" s="91">
        <v>2.5075157658163313E-2</v>
      </c>
      <c r="D11037">
        <v>0.46855857894361846</v>
      </c>
    </row>
    <row r="11038" spans="1:4">
      <c r="A11038">
        <v>11036</v>
      </c>
      <c r="B11038">
        <v>30.235616438356164</v>
      </c>
      <c r="C11038" s="91">
        <v>2.5074687676518524E-2</v>
      </c>
      <c r="D11038">
        <v>0.46853304840825888</v>
      </c>
    </row>
    <row r="11039" spans="1:4">
      <c r="A11039">
        <v>11037</v>
      </c>
      <c r="B11039">
        <v>30.238356164383561</v>
      </c>
      <c r="C11039" s="91">
        <v>2.5074217694873734E-2</v>
      </c>
      <c r="D11039">
        <v>0.46850752047051181</v>
      </c>
    </row>
    <row r="11040" spans="1:4">
      <c r="A11040">
        <v>11038</v>
      </c>
      <c r="B11040">
        <v>30.241095890410961</v>
      </c>
      <c r="C11040" s="91">
        <v>2.5073747713228945E-2</v>
      </c>
      <c r="D11040">
        <v>0.46848199513010413</v>
      </c>
    </row>
    <row r="11041" spans="1:4">
      <c r="A11041">
        <v>11039</v>
      </c>
      <c r="B11041">
        <v>30.243835616438357</v>
      </c>
      <c r="C11041" s="91">
        <v>2.5073277731584159E-2</v>
      </c>
      <c r="D11041">
        <v>0.46845647238676297</v>
      </c>
    </row>
    <row r="11042" spans="1:4">
      <c r="A11042">
        <v>11040</v>
      </c>
      <c r="B11042">
        <v>30.246575342465754</v>
      </c>
      <c r="C11042" s="91">
        <v>2.507280774993937E-2</v>
      </c>
      <c r="D11042">
        <v>0.46843095224021547</v>
      </c>
    </row>
    <row r="11043" spans="1:4">
      <c r="A11043">
        <v>11041</v>
      </c>
      <c r="B11043">
        <v>30.24931506849315</v>
      </c>
      <c r="C11043" s="91">
        <v>2.5072337768294581E-2</v>
      </c>
      <c r="D11043">
        <v>0.46840543469018869</v>
      </c>
    </row>
    <row r="11044" spans="1:4">
      <c r="A11044">
        <v>11042</v>
      </c>
      <c r="B11044">
        <v>30.252054794520546</v>
      </c>
      <c r="C11044" s="91">
        <v>2.5071867786649795E-2</v>
      </c>
      <c r="D11044">
        <v>0.46837991973640958</v>
      </c>
    </row>
    <row r="11045" spans="1:4">
      <c r="A11045">
        <v>11043</v>
      </c>
      <c r="B11045">
        <v>30.254794520547946</v>
      </c>
      <c r="C11045" s="91">
        <v>2.5071397805005006E-2</v>
      </c>
      <c r="D11045">
        <v>0.46835440737860551</v>
      </c>
    </row>
    <row r="11046" spans="1:4">
      <c r="A11046">
        <v>11044</v>
      </c>
      <c r="B11046">
        <v>30.257534246575343</v>
      </c>
      <c r="C11046" s="91">
        <v>2.5070927823360217E-2</v>
      </c>
      <c r="D11046">
        <v>0.46832889761650365</v>
      </c>
    </row>
    <row r="11047" spans="1:4">
      <c r="A11047">
        <v>11045</v>
      </c>
      <c r="B11047">
        <v>30.260273972602739</v>
      </c>
      <c r="C11047" s="91">
        <v>2.5070457841715431E-2</v>
      </c>
      <c r="D11047">
        <v>0.46830339044983116</v>
      </c>
    </row>
    <row r="11048" spans="1:4">
      <c r="A11048">
        <v>11046</v>
      </c>
      <c r="B11048">
        <v>30.263013698630136</v>
      </c>
      <c r="C11048" s="91">
        <v>2.5069987860070642E-2</v>
      </c>
      <c r="D11048">
        <v>0.46827788587831537</v>
      </c>
    </row>
    <row r="11049" spans="1:4">
      <c r="A11049">
        <v>11047</v>
      </c>
      <c r="B11049">
        <v>30.265753424657536</v>
      </c>
      <c r="C11049" s="91">
        <v>2.5069517878425852E-2</v>
      </c>
      <c r="D11049">
        <v>0.4682523839016835</v>
      </c>
    </row>
    <row r="11050" spans="1:4">
      <c r="A11050">
        <v>11048</v>
      </c>
      <c r="B11050">
        <v>30.268493150684932</v>
      </c>
      <c r="C11050" s="91">
        <v>2.5069047896781063E-2</v>
      </c>
      <c r="D11050">
        <v>0.4682268845196631</v>
      </c>
    </row>
    <row r="11051" spans="1:4">
      <c r="A11051">
        <v>11049</v>
      </c>
      <c r="B11051">
        <v>30.271232876712329</v>
      </c>
      <c r="C11051" s="91">
        <v>2.5068577915136277E-2</v>
      </c>
      <c r="D11051">
        <v>0.46820138773198128</v>
      </c>
    </row>
    <row r="11052" spans="1:4">
      <c r="A11052">
        <v>11050</v>
      </c>
      <c r="B11052">
        <v>30.273972602739725</v>
      </c>
      <c r="C11052" s="91">
        <v>2.5068107933491488E-2</v>
      </c>
      <c r="D11052">
        <v>0.46817589353836569</v>
      </c>
    </row>
    <row r="11053" spans="1:4">
      <c r="A11053">
        <v>11051</v>
      </c>
      <c r="B11053">
        <v>30.276712328767122</v>
      </c>
      <c r="C11053" s="91">
        <v>2.5067637951846699E-2</v>
      </c>
      <c r="D11053">
        <v>0.46815040193854363</v>
      </c>
    </row>
    <row r="11054" spans="1:4">
      <c r="A11054">
        <v>11052</v>
      </c>
      <c r="B11054">
        <v>30.279452054794522</v>
      </c>
      <c r="C11054" s="91">
        <v>2.5067167970201913E-2</v>
      </c>
      <c r="D11054">
        <v>0.46812491293224251</v>
      </c>
    </row>
    <row r="11055" spans="1:4">
      <c r="A11055">
        <v>11053</v>
      </c>
      <c r="B11055">
        <v>30.282191780821918</v>
      </c>
      <c r="C11055" s="91">
        <v>2.5066697988557124E-2</v>
      </c>
      <c r="D11055">
        <v>0.46809942651919012</v>
      </c>
    </row>
    <row r="11056" spans="1:4">
      <c r="A11056">
        <v>11054</v>
      </c>
      <c r="B11056">
        <v>30.284931506849315</v>
      </c>
      <c r="C11056" s="91">
        <v>2.5066228006912335E-2</v>
      </c>
      <c r="D11056">
        <v>0.46807394269911373</v>
      </c>
    </row>
    <row r="11057" spans="1:4">
      <c r="A11057">
        <v>11055</v>
      </c>
      <c r="B11057">
        <v>30.287671232876711</v>
      </c>
      <c r="C11057" s="91">
        <v>2.5065758025267549E-2</v>
      </c>
      <c r="D11057">
        <v>0.46804846147174106</v>
      </c>
    </row>
    <row r="11058" spans="1:4">
      <c r="A11058">
        <v>11056</v>
      </c>
      <c r="B11058">
        <v>30.290410958904111</v>
      </c>
      <c r="C11058" s="91">
        <v>2.506528804362276E-2</v>
      </c>
      <c r="D11058">
        <v>0.46802298283679966</v>
      </c>
    </row>
    <row r="11059" spans="1:4">
      <c r="A11059">
        <v>11057</v>
      </c>
      <c r="B11059">
        <v>30.293150684931508</v>
      </c>
      <c r="C11059" s="91">
        <v>2.506481806197797E-2</v>
      </c>
      <c r="D11059">
        <v>0.4679975067940173</v>
      </c>
    </row>
    <row r="11060" spans="1:4">
      <c r="A11060">
        <v>11058</v>
      </c>
      <c r="B11060">
        <v>30.295890410958904</v>
      </c>
      <c r="C11060" s="91">
        <v>2.5064348080333185E-2</v>
      </c>
      <c r="D11060">
        <v>0.4679720333431216</v>
      </c>
    </row>
    <row r="11061" spans="1:4">
      <c r="A11061">
        <v>11059</v>
      </c>
      <c r="B11061">
        <v>30.298630136986301</v>
      </c>
      <c r="C11061" s="91">
        <v>2.5063878098688396E-2</v>
      </c>
      <c r="D11061">
        <v>0.46794656248384026</v>
      </c>
    </row>
    <row r="11062" spans="1:4">
      <c r="A11062">
        <v>11060</v>
      </c>
      <c r="B11062">
        <v>30.301369863013697</v>
      </c>
      <c r="C11062" s="91">
        <v>2.5063408117043606E-2</v>
      </c>
      <c r="D11062">
        <v>0.46792109421590117</v>
      </c>
    </row>
    <row r="11063" spans="1:4">
      <c r="A11063">
        <v>11061</v>
      </c>
      <c r="B11063">
        <v>30.304109589041097</v>
      </c>
      <c r="C11063" s="91">
        <v>2.5062938135398817E-2</v>
      </c>
      <c r="D11063">
        <v>0.46789562853903188</v>
      </c>
    </row>
    <row r="11064" spans="1:4">
      <c r="A11064">
        <v>11062</v>
      </c>
      <c r="B11064">
        <v>30.306849315068494</v>
      </c>
      <c r="C11064" s="91">
        <v>2.5062468153754031E-2</v>
      </c>
      <c r="D11064">
        <v>0.46787016545296034</v>
      </c>
    </row>
    <row r="11065" spans="1:4">
      <c r="A11065">
        <v>11063</v>
      </c>
      <c r="B11065">
        <v>30.30958904109589</v>
      </c>
      <c r="C11065" s="91">
        <v>2.5061998172109242E-2</v>
      </c>
      <c r="D11065">
        <v>0.46784470495741454</v>
      </c>
    </row>
    <row r="11066" spans="1:4">
      <c r="A11066">
        <v>11064</v>
      </c>
      <c r="B11066">
        <v>30.312328767123287</v>
      </c>
      <c r="C11066" s="91">
        <v>2.5061528190464453E-2</v>
      </c>
      <c r="D11066">
        <v>0.4678192470521223</v>
      </c>
    </row>
    <row r="11067" spans="1:4">
      <c r="A11067">
        <v>11065</v>
      </c>
      <c r="B11067">
        <v>30.315068493150687</v>
      </c>
      <c r="C11067" s="91">
        <v>2.5061058208819667E-2</v>
      </c>
      <c r="D11067">
        <v>0.46779379173681135</v>
      </c>
    </row>
    <row r="11068" spans="1:4">
      <c r="A11068">
        <v>11066</v>
      </c>
      <c r="B11068">
        <v>30.317808219178083</v>
      </c>
      <c r="C11068" s="91">
        <v>2.5060588227174878E-2</v>
      </c>
      <c r="D11068">
        <v>0.46776833901121001</v>
      </c>
    </row>
    <row r="11069" spans="1:4">
      <c r="A11069">
        <v>11067</v>
      </c>
      <c r="B11069">
        <v>30.32054794520548</v>
      </c>
      <c r="C11069" s="91">
        <v>2.5060118245530089E-2</v>
      </c>
      <c r="D11069">
        <v>0.46774288887504606</v>
      </c>
    </row>
    <row r="11070" spans="1:4">
      <c r="A11070">
        <v>11068</v>
      </c>
      <c r="B11070">
        <v>30.323287671232876</v>
      </c>
      <c r="C11070" s="91">
        <v>2.5059648263885303E-2</v>
      </c>
      <c r="D11070">
        <v>0.46771744132804755</v>
      </c>
    </row>
    <row r="11071" spans="1:4">
      <c r="A11071">
        <v>11069</v>
      </c>
      <c r="B11071">
        <v>30.326027397260273</v>
      </c>
      <c r="C11071" s="91">
        <v>2.5059178282240514E-2</v>
      </c>
      <c r="D11071">
        <v>0.46769199636994258</v>
      </c>
    </row>
    <row r="11072" spans="1:4">
      <c r="A11072">
        <v>11070</v>
      </c>
      <c r="B11072">
        <v>30.328767123287673</v>
      </c>
      <c r="C11072" s="91">
        <v>2.5058708300595724E-2</v>
      </c>
      <c r="D11072">
        <v>0.46766655400045926</v>
      </c>
    </row>
    <row r="11073" spans="1:4">
      <c r="A11073">
        <v>11071</v>
      </c>
      <c r="B11073">
        <v>30.331506849315069</v>
      </c>
      <c r="C11073" s="91">
        <v>2.5058238318950939E-2</v>
      </c>
      <c r="D11073">
        <v>0.46764111421932575</v>
      </c>
    </row>
    <row r="11074" spans="1:4">
      <c r="A11074">
        <v>11072</v>
      </c>
      <c r="B11074">
        <v>30.334246575342465</v>
      </c>
      <c r="C11074" s="91">
        <v>2.5057768337306149E-2</v>
      </c>
      <c r="D11074">
        <v>0.46761567702627027</v>
      </c>
    </row>
    <row r="11075" spans="1:4">
      <c r="A11075">
        <v>11073</v>
      </c>
      <c r="B11075">
        <v>30.336986301369862</v>
      </c>
      <c r="C11075" s="91">
        <v>2.505729835566136E-2</v>
      </c>
      <c r="D11075">
        <v>0.46759024242102093</v>
      </c>
    </row>
    <row r="11076" spans="1:4">
      <c r="A11076">
        <v>11074</v>
      </c>
      <c r="B11076">
        <v>30.339726027397262</v>
      </c>
      <c r="C11076" s="91">
        <v>2.5056828374016571E-2</v>
      </c>
      <c r="D11076">
        <v>0.46756481040330605</v>
      </c>
    </row>
    <row r="11077" spans="1:4">
      <c r="A11077">
        <v>11075</v>
      </c>
      <c r="B11077">
        <v>30.342465753424658</v>
      </c>
      <c r="C11077" s="91">
        <v>2.5056358392371785E-2</v>
      </c>
      <c r="D11077">
        <v>0.46753938097285386</v>
      </c>
    </row>
    <row r="11078" spans="1:4">
      <c r="A11078">
        <v>11076</v>
      </c>
      <c r="B11078">
        <v>30.345205479452055</v>
      </c>
      <c r="C11078" s="91">
        <v>2.5055888410726996E-2</v>
      </c>
      <c r="D11078">
        <v>0.46751395412939267</v>
      </c>
    </row>
    <row r="11079" spans="1:4">
      <c r="A11079">
        <v>11077</v>
      </c>
      <c r="B11079">
        <v>30.347945205479451</v>
      </c>
      <c r="C11079" s="91">
        <v>2.5055418429082207E-2</v>
      </c>
      <c r="D11079">
        <v>0.46748852987265099</v>
      </c>
    </row>
    <row r="11080" spans="1:4">
      <c r="A11080">
        <v>11078</v>
      </c>
      <c r="B11080">
        <v>30.350684931506848</v>
      </c>
      <c r="C11080" s="91">
        <v>2.5054948447437421E-2</v>
      </c>
      <c r="D11080">
        <v>0.46746310820235693</v>
      </c>
    </row>
    <row r="11081" spans="1:4">
      <c r="A11081">
        <v>11079</v>
      </c>
      <c r="B11081">
        <v>30.353424657534248</v>
      </c>
      <c r="C11081" s="91">
        <v>2.5054478465792632E-2</v>
      </c>
      <c r="D11081">
        <v>0.46743768911823913</v>
      </c>
    </row>
    <row r="11082" spans="1:4">
      <c r="A11082">
        <v>11080</v>
      </c>
      <c r="B11082">
        <v>30.356164383561644</v>
      </c>
      <c r="C11082" s="91">
        <v>2.5054008484147842E-2</v>
      </c>
      <c r="D11082">
        <v>0.46741227262002599</v>
      </c>
    </row>
    <row r="11083" spans="1:4">
      <c r="A11083">
        <v>11081</v>
      </c>
      <c r="B11083">
        <v>30.358904109589041</v>
      </c>
      <c r="C11083" s="91">
        <v>2.5053538502503057E-2</v>
      </c>
      <c r="D11083">
        <v>0.46738685870744595</v>
      </c>
    </row>
    <row r="11084" spans="1:4">
      <c r="A11084">
        <v>11082</v>
      </c>
      <c r="B11084">
        <v>30.361643835616437</v>
      </c>
      <c r="C11084" s="91">
        <v>2.5053068520858267E-2</v>
      </c>
      <c r="D11084">
        <v>0.46736144738022756</v>
      </c>
    </row>
    <row r="11085" spans="1:4">
      <c r="A11085">
        <v>11083</v>
      </c>
      <c r="B11085">
        <v>30.364383561643837</v>
      </c>
      <c r="C11085" s="91">
        <v>2.5052598539213478E-2</v>
      </c>
      <c r="D11085">
        <v>0.46733603863809942</v>
      </c>
    </row>
    <row r="11086" spans="1:4">
      <c r="A11086">
        <v>11084</v>
      </c>
      <c r="B11086">
        <v>30.367123287671234</v>
      </c>
      <c r="C11086" s="91">
        <v>2.5052128557568689E-2</v>
      </c>
      <c r="D11086">
        <v>0.46731063248079013</v>
      </c>
    </row>
    <row r="11087" spans="1:4">
      <c r="A11087">
        <v>11085</v>
      </c>
      <c r="B11087">
        <v>30.36986301369863</v>
      </c>
      <c r="C11087" s="91">
        <v>2.5051658575923903E-2</v>
      </c>
      <c r="D11087">
        <v>0.46728522890802821</v>
      </c>
    </row>
    <row r="11088" spans="1:4">
      <c r="A11088">
        <v>11086</v>
      </c>
      <c r="B11088">
        <v>30.372602739726027</v>
      </c>
      <c r="C11088" s="91">
        <v>2.5051188594279114E-2</v>
      </c>
      <c r="D11088">
        <v>0.46725982791954246</v>
      </c>
    </row>
    <row r="11089" spans="1:4">
      <c r="A11089">
        <v>11087</v>
      </c>
      <c r="B11089">
        <v>30.375342465753423</v>
      </c>
      <c r="C11089" s="91">
        <v>2.5050718612634325E-2</v>
      </c>
      <c r="D11089">
        <v>0.46723442951506144</v>
      </c>
    </row>
    <row r="11090" spans="1:4">
      <c r="A11090">
        <v>11088</v>
      </c>
      <c r="B11090">
        <v>30.378082191780823</v>
      </c>
      <c r="C11090" s="91">
        <v>2.5050248630989539E-2</v>
      </c>
      <c r="D11090">
        <v>0.46720903369431399</v>
      </c>
    </row>
    <row r="11091" spans="1:4">
      <c r="A11091">
        <v>11089</v>
      </c>
      <c r="B11091">
        <v>30.38082191780822</v>
      </c>
      <c r="C11091" s="91">
        <v>2.504977864934475E-2</v>
      </c>
      <c r="D11091">
        <v>0.46718364045702887</v>
      </c>
    </row>
    <row r="11092" spans="1:4">
      <c r="A11092">
        <v>11090</v>
      </c>
      <c r="B11092">
        <v>30.383561643835616</v>
      </c>
      <c r="C11092" s="91">
        <v>2.5049308667699961E-2</v>
      </c>
      <c r="D11092">
        <v>0.46715824980293486</v>
      </c>
    </row>
    <row r="11093" spans="1:4">
      <c r="A11093">
        <v>11091</v>
      </c>
      <c r="B11093">
        <v>30.386301369863013</v>
      </c>
      <c r="C11093" s="91">
        <v>2.5048838686055175E-2</v>
      </c>
      <c r="D11093">
        <v>0.46713286173176072</v>
      </c>
    </row>
    <row r="11094" spans="1:4">
      <c r="A11094">
        <v>11092</v>
      </c>
      <c r="B11094">
        <v>30.389041095890413</v>
      </c>
      <c r="C11094" s="91">
        <v>2.5048368704410386E-2</v>
      </c>
      <c r="D11094">
        <v>0.46710747624323545</v>
      </c>
    </row>
    <row r="11095" spans="1:4">
      <c r="A11095">
        <v>11093</v>
      </c>
      <c r="B11095">
        <v>30.391780821917809</v>
      </c>
      <c r="C11095" s="91">
        <v>2.5047898722765596E-2</v>
      </c>
      <c r="D11095">
        <v>0.467082093337088</v>
      </c>
    </row>
    <row r="11096" spans="1:4">
      <c r="A11096">
        <v>11094</v>
      </c>
      <c r="B11096">
        <v>30.394520547945206</v>
      </c>
      <c r="C11096" s="91">
        <v>2.5047428741120811E-2</v>
      </c>
      <c r="D11096">
        <v>0.46705671301304708</v>
      </c>
    </row>
    <row r="11097" spans="1:4">
      <c r="A11097">
        <v>11095</v>
      </c>
      <c r="B11097">
        <v>30.397260273972602</v>
      </c>
      <c r="C11097" s="91">
        <v>2.5046958759476021E-2</v>
      </c>
      <c r="D11097">
        <v>0.46703133527084184</v>
      </c>
    </row>
    <row r="11098" spans="1:4">
      <c r="A11098">
        <v>11096</v>
      </c>
      <c r="B11098">
        <v>30.4</v>
      </c>
      <c r="C11098" s="91">
        <v>2.5046488777831232E-2</v>
      </c>
      <c r="D11098">
        <v>0.46700596011020129</v>
      </c>
    </row>
    <row r="11099" spans="1:4">
      <c r="A11099">
        <v>11097</v>
      </c>
      <c r="B11099">
        <v>30.402739726027399</v>
      </c>
      <c r="C11099" s="91">
        <v>2.5046018796186443E-2</v>
      </c>
      <c r="D11099">
        <v>0.46698058753085442</v>
      </c>
    </row>
    <row r="11100" spans="1:4">
      <c r="A11100">
        <v>11098</v>
      </c>
      <c r="B11100">
        <v>30.405479452054795</v>
      </c>
      <c r="C11100" s="91">
        <v>2.5045548814541657E-2</v>
      </c>
      <c r="D11100">
        <v>0.46695521753253028</v>
      </c>
    </row>
    <row r="11101" spans="1:4">
      <c r="A11101">
        <v>11099</v>
      </c>
      <c r="B11101">
        <v>30.408219178082192</v>
      </c>
      <c r="C11101" s="91">
        <v>2.5045078832896868E-2</v>
      </c>
      <c r="D11101">
        <v>0.46692985011495813</v>
      </c>
    </row>
    <row r="11102" spans="1:4">
      <c r="A11102">
        <v>11100</v>
      </c>
      <c r="B11102">
        <v>30.410958904109588</v>
      </c>
      <c r="C11102" s="91">
        <v>2.5044608851252079E-2</v>
      </c>
      <c r="D11102">
        <v>0.46690448527786693</v>
      </c>
    </row>
    <row r="11103" spans="1:4">
      <c r="A11103">
        <v>11101</v>
      </c>
      <c r="B11103">
        <v>30.413698630136988</v>
      </c>
      <c r="C11103" s="91">
        <v>2.5044138869607293E-2</v>
      </c>
      <c r="D11103">
        <v>0.466879123020986</v>
      </c>
    </row>
    <row r="11104" spans="1:4">
      <c r="A11104">
        <v>11102</v>
      </c>
      <c r="B11104">
        <v>30.416438356164385</v>
      </c>
      <c r="C11104" s="91">
        <v>2.5043668887962504E-2</v>
      </c>
      <c r="D11104">
        <v>0.46685376334404449</v>
      </c>
    </row>
    <row r="11105" spans="1:4">
      <c r="A11105">
        <v>11103</v>
      </c>
      <c r="B11105">
        <v>30.419178082191781</v>
      </c>
      <c r="C11105" s="91">
        <v>2.5043198906317714E-2</v>
      </c>
      <c r="D11105">
        <v>0.46682840624677169</v>
      </c>
    </row>
    <row r="11106" spans="1:4">
      <c r="A11106">
        <v>11104</v>
      </c>
      <c r="B11106">
        <v>30.421917808219177</v>
      </c>
      <c r="C11106" s="91">
        <v>2.5042728924672929E-2</v>
      </c>
      <c r="D11106">
        <v>0.46680305172889686</v>
      </c>
    </row>
    <row r="11107" spans="1:4">
      <c r="A11107">
        <v>11105</v>
      </c>
      <c r="B11107">
        <v>30.424657534246574</v>
      </c>
      <c r="C11107" s="91">
        <v>2.5042258943028139E-2</v>
      </c>
      <c r="D11107">
        <v>0.46677769979014944</v>
      </c>
    </row>
    <row r="11108" spans="1:4">
      <c r="A11108">
        <v>11106</v>
      </c>
      <c r="B11108">
        <v>30.427397260273974</v>
      </c>
      <c r="C11108" s="91">
        <v>2.504178896138335E-2</v>
      </c>
      <c r="D11108">
        <v>0.46675235043025853</v>
      </c>
    </row>
    <row r="11109" spans="1:4">
      <c r="A11109">
        <v>11107</v>
      </c>
      <c r="B11109">
        <v>30.43013698630137</v>
      </c>
      <c r="C11109" s="91">
        <v>2.5041318979738561E-2</v>
      </c>
      <c r="D11109">
        <v>0.46672700364895375</v>
      </c>
    </row>
    <row r="11110" spans="1:4">
      <c r="A11110">
        <v>11108</v>
      </c>
      <c r="B11110">
        <v>30.432876712328767</v>
      </c>
      <c r="C11110" s="91">
        <v>2.5040848998093775E-2</v>
      </c>
      <c r="D11110">
        <v>0.46670165944596442</v>
      </c>
    </row>
    <row r="11111" spans="1:4">
      <c r="A11111">
        <v>11109</v>
      </c>
      <c r="B11111">
        <v>30.435616438356163</v>
      </c>
      <c r="C11111" s="91">
        <v>2.5040379016448986E-2</v>
      </c>
      <c r="D11111">
        <v>0.46667631782102015</v>
      </c>
    </row>
    <row r="11112" spans="1:4">
      <c r="A11112">
        <v>11110</v>
      </c>
      <c r="B11112">
        <v>30.438356164383563</v>
      </c>
      <c r="C11112" s="91">
        <v>2.5039909034804197E-2</v>
      </c>
      <c r="D11112">
        <v>0.4666509787738502</v>
      </c>
    </row>
    <row r="11113" spans="1:4">
      <c r="A11113">
        <v>11111</v>
      </c>
      <c r="B11113">
        <v>30.44109589041096</v>
      </c>
      <c r="C11113" s="91">
        <v>2.5039439053159411E-2</v>
      </c>
      <c r="D11113">
        <v>0.46662564230418418</v>
      </c>
    </row>
    <row r="11114" spans="1:4">
      <c r="A11114">
        <v>11112</v>
      </c>
      <c r="B11114">
        <v>30.443835616438356</v>
      </c>
      <c r="C11114" s="91">
        <v>2.5038969071514622E-2</v>
      </c>
      <c r="D11114">
        <v>0.46660030841175187</v>
      </c>
    </row>
    <row r="11115" spans="1:4">
      <c r="A11115">
        <v>11113</v>
      </c>
      <c r="B11115">
        <v>30.446575342465753</v>
      </c>
      <c r="C11115" s="91">
        <v>2.5038499089869833E-2</v>
      </c>
      <c r="D11115">
        <v>0.46657497709628259</v>
      </c>
    </row>
    <row r="11116" spans="1:4">
      <c r="A11116">
        <v>11114</v>
      </c>
      <c r="B11116">
        <v>30.449315068493149</v>
      </c>
      <c r="C11116" s="91">
        <v>2.5038029108225047E-2</v>
      </c>
      <c r="D11116">
        <v>0.46654964835750606</v>
      </c>
    </row>
    <row r="11117" spans="1:4">
      <c r="A11117">
        <v>11115</v>
      </c>
      <c r="B11117">
        <v>30.452054794520549</v>
      </c>
      <c r="C11117" s="91">
        <v>2.5037559126580258E-2</v>
      </c>
      <c r="D11117">
        <v>0.466524322195152</v>
      </c>
    </row>
    <row r="11118" spans="1:4">
      <c r="A11118">
        <v>11116</v>
      </c>
      <c r="B11118">
        <v>30.454794520547946</v>
      </c>
      <c r="C11118" s="91">
        <v>2.5037089144935468E-2</v>
      </c>
      <c r="D11118">
        <v>0.46649899860895006</v>
      </c>
    </row>
    <row r="11119" spans="1:4">
      <c r="A11119">
        <v>11117</v>
      </c>
      <c r="B11119">
        <v>30.457534246575342</v>
      </c>
      <c r="C11119" s="91">
        <v>2.5036619163290683E-2</v>
      </c>
      <c r="D11119">
        <v>0.46647367759863001</v>
      </c>
    </row>
    <row r="11120" spans="1:4">
      <c r="A11120">
        <v>11118</v>
      </c>
      <c r="B11120">
        <v>30.460273972602739</v>
      </c>
      <c r="C11120" s="91">
        <v>2.5036149181645893E-2</v>
      </c>
      <c r="D11120">
        <v>0.46644835916392163</v>
      </c>
    </row>
    <row r="11121" spans="1:4">
      <c r="A11121">
        <v>11119</v>
      </c>
      <c r="B11121">
        <v>30.463013698630139</v>
      </c>
      <c r="C11121" s="91">
        <v>2.5035679200001104E-2</v>
      </c>
      <c r="D11121">
        <v>0.46642304330455464</v>
      </c>
    </row>
    <row r="11122" spans="1:4">
      <c r="A11122">
        <v>11120</v>
      </c>
      <c r="B11122">
        <v>30.465753424657535</v>
      </c>
      <c r="C11122" s="91">
        <v>2.5035209218356315E-2</v>
      </c>
      <c r="D11122">
        <v>0.46639773002025903</v>
      </c>
    </row>
    <row r="11123" spans="1:4">
      <c r="A11123">
        <v>11121</v>
      </c>
      <c r="B11123">
        <v>30.468493150684932</v>
      </c>
      <c r="C11123" s="91">
        <v>2.5034739236711529E-2</v>
      </c>
      <c r="D11123">
        <v>0.46637241931076456</v>
      </c>
    </row>
    <row r="11124" spans="1:4">
      <c r="A11124">
        <v>11122</v>
      </c>
      <c r="B11124">
        <v>30.471232876712328</v>
      </c>
      <c r="C11124" s="91">
        <v>2.503426925506674E-2</v>
      </c>
      <c r="D11124">
        <v>0.46634711117580113</v>
      </c>
    </row>
    <row r="11125" spans="1:4">
      <c r="A11125">
        <v>11123</v>
      </c>
      <c r="B11125">
        <v>30.473972602739725</v>
      </c>
      <c r="C11125" s="91">
        <v>2.5033799273421951E-2</v>
      </c>
      <c r="D11125">
        <v>0.46632180561509878</v>
      </c>
    </row>
    <row r="11126" spans="1:4">
      <c r="A11126">
        <v>11124</v>
      </c>
      <c r="B11126">
        <v>30.476712328767125</v>
      </c>
      <c r="C11126" s="91">
        <v>2.5033329291777165E-2</v>
      </c>
      <c r="D11126">
        <v>0.4662965026283874</v>
      </c>
    </row>
    <row r="11127" spans="1:4">
      <c r="A11127">
        <v>11125</v>
      </c>
      <c r="B11127">
        <v>30.479452054794521</v>
      </c>
      <c r="C11127" s="91">
        <v>2.5032859310132376E-2</v>
      </c>
      <c r="D11127">
        <v>0.46627120221539708</v>
      </c>
    </row>
    <row r="11128" spans="1:4">
      <c r="A11128">
        <v>11126</v>
      </c>
      <c r="B11128">
        <v>30.482191780821918</v>
      </c>
      <c r="C11128" s="91">
        <v>2.5032389328487586E-2</v>
      </c>
      <c r="D11128">
        <v>0.46624590437585789</v>
      </c>
    </row>
    <row r="11129" spans="1:4">
      <c r="A11129">
        <v>11127</v>
      </c>
      <c r="B11129">
        <v>30.484931506849314</v>
      </c>
      <c r="C11129" s="91">
        <v>2.5031919346842801E-2</v>
      </c>
      <c r="D11129">
        <v>0.46622060910949975</v>
      </c>
    </row>
    <row r="11130" spans="1:4">
      <c r="A11130">
        <v>11128</v>
      </c>
      <c r="B11130">
        <v>30.487671232876714</v>
      </c>
      <c r="C11130" s="91">
        <v>2.5031449365198011E-2</v>
      </c>
      <c r="D11130">
        <v>0.46619531641605289</v>
      </c>
    </row>
    <row r="11131" spans="1:4">
      <c r="A11131">
        <v>11129</v>
      </c>
      <c r="B11131">
        <v>30.490410958904111</v>
      </c>
      <c r="C11131" s="91">
        <v>2.5030979383553222E-2</v>
      </c>
      <c r="D11131">
        <v>0.46617002629524751</v>
      </c>
    </row>
    <row r="11132" spans="1:4">
      <c r="A11132">
        <v>11130</v>
      </c>
      <c r="B11132">
        <v>30.493150684931507</v>
      </c>
      <c r="C11132" s="91">
        <v>2.5030509401908436E-2</v>
      </c>
      <c r="D11132">
        <v>0.46614473874681372</v>
      </c>
    </row>
    <row r="11133" spans="1:4">
      <c r="A11133">
        <v>11131</v>
      </c>
      <c r="B11133">
        <v>30.495890410958904</v>
      </c>
      <c r="C11133" s="91">
        <v>2.5030039420263647E-2</v>
      </c>
      <c r="D11133">
        <v>0.46611945377048175</v>
      </c>
    </row>
    <row r="11134" spans="1:4">
      <c r="A11134">
        <v>11132</v>
      </c>
      <c r="B11134">
        <v>30.4986301369863</v>
      </c>
      <c r="C11134" s="91">
        <v>2.5029569438618858E-2</v>
      </c>
      <c r="D11134">
        <v>0.46609417136598191</v>
      </c>
    </row>
    <row r="11135" spans="1:4">
      <c r="A11135">
        <v>11133</v>
      </c>
      <c r="B11135">
        <v>30.5013698630137</v>
      </c>
      <c r="C11135" s="91">
        <v>2.5029099456974069E-2</v>
      </c>
      <c r="D11135">
        <v>0.46606889153304443</v>
      </c>
    </row>
    <row r="11136" spans="1:4">
      <c r="A11136">
        <v>11134</v>
      </c>
      <c r="B11136">
        <v>30.504109589041096</v>
      </c>
      <c r="C11136" s="91">
        <v>2.5028629475329283E-2</v>
      </c>
      <c r="D11136">
        <v>0.46604361427139962</v>
      </c>
    </row>
    <row r="11137" spans="1:4">
      <c r="A11137">
        <v>11135</v>
      </c>
      <c r="B11137">
        <v>30.506849315068493</v>
      </c>
      <c r="C11137" s="91">
        <v>2.5028159493684494E-2</v>
      </c>
      <c r="D11137">
        <v>0.46601833958077793</v>
      </c>
    </row>
    <row r="11138" spans="1:4">
      <c r="A11138">
        <v>11136</v>
      </c>
      <c r="B11138">
        <v>30.509589041095889</v>
      </c>
      <c r="C11138" s="91">
        <v>2.5027689512039705E-2</v>
      </c>
      <c r="D11138">
        <v>0.46599306746090974</v>
      </c>
    </row>
    <row r="11139" spans="1:4">
      <c r="A11139">
        <v>11137</v>
      </c>
      <c r="B11139">
        <v>30.512328767123286</v>
      </c>
      <c r="C11139" s="91">
        <v>2.5027219530394919E-2</v>
      </c>
      <c r="D11139">
        <v>0.46596779791152532</v>
      </c>
    </row>
    <row r="11140" spans="1:4">
      <c r="A11140">
        <v>11138</v>
      </c>
      <c r="B11140">
        <v>30.515068493150686</v>
      </c>
      <c r="C11140" s="91">
        <v>2.502674954875013E-2</v>
      </c>
      <c r="D11140">
        <v>0.46594253093235527</v>
      </c>
    </row>
    <row r="11141" spans="1:4">
      <c r="A11141">
        <v>11139</v>
      </c>
      <c r="B11141">
        <v>30.517808219178082</v>
      </c>
      <c r="C11141" s="91">
        <v>2.502627956710534E-2</v>
      </c>
      <c r="D11141">
        <v>0.46591726652313009</v>
      </c>
    </row>
    <row r="11142" spans="1:4">
      <c r="A11142">
        <v>11140</v>
      </c>
      <c r="B11142">
        <v>30.520547945205479</v>
      </c>
      <c r="C11142" s="91">
        <v>2.5025809585460555E-2</v>
      </c>
      <c r="D11142">
        <v>0.46589200468358027</v>
      </c>
    </row>
    <row r="11143" spans="1:4">
      <c r="A11143">
        <v>11141</v>
      </c>
      <c r="B11143">
        <v>30.523287671232875</v>
      </c>
      <c r="C11143" s="91">
        <v>2.5025339603815765E-2</v>
      </c>
      <c r="D11143">
        <v>0.46586674541343642</v>
      </c>
    </row>
    <row r="11144" spans="1:4">
      <c r="A11144">
        <v>11142</v>
      </c>
      <c r="B11144">
        <v>30.526027397260275</v>
      </c>
      <c r="C11144" s="91">
        <v>2.5024869622170976E-2</v>
      </c>
      <c r="D11144">
        <v>0.46584148871242909</v>
      </c>
    </row>
    <row r="11145" spans="1:4">
      <c r="A11145">
        <v>11143</v>
      </c>
      <c r="B11145">
        <v>30.528767123287672</v>
      </c>
      <c r="C11145" s="91">
        <v>2.5024399640526187E-2</v>
      </c>
      <c r="D11145">
        <v>0.46581623458028898</v>
      </c>
    </row>
    <row r="11146" spans="1:4">
      <c r="A11146">
        <v>11144</v>
      </c>
      <c r="B11146">
        <v>30.531506849315068</v>
      </c>
      <c r="C11146" s="91">
        <v>2.5023929658881401E-2</v>
      </c>
      <c r="D11146">
        <v>0.46579098301674665</v>
      </c>
    </row>
    <row r="11147" spans="1:4">
      <c r="A11147">
        <v>11145</v>
      </c>
      <c r="B11147">
        <v>30.534246575342465</v>
      </c>
      <c r="C11147" s="91">
        <v>2.5023459677236612E-2</v>
      </c>
      <c r="D11147">
        <v>0.46576573402153293</v>
      </c>
    </row>
    <row r="11148" spans="1:4">
      <c r="A11148">
        <v>11146</v>
      </c>
      <c r="B11148">
        <v>30.536986301369861</v>
      </c>
      <c r="C11148" s="91">
        <v>2.5022989695591823E-2</v>
      </c>
      <c r="D11148">
        <v>0.46574048759437853</v>
      </c>
    </row>
    <row r="11149" spans="1:4">
      <c r="A11149">
        <v>11147</v>
      </c>
      <c r="B11149">
        <v>30.539726027397261</v>
      </c>
      <c r="C11149" s="91">
        <v>2.5022519713947037E-2</v>
      </c>
      <c r="D11149">
        <v>0.46571524373501405</v>
      </c>
    </row>
    <row r="11150" spans="1:4">
      <c r="A11150">
        <v>11148</v>
      </c>
      <c r="B11150">
        <v>30.542465753424658</v>
      </c>
      <c r="C11150" s="91">
        <v>2.5022049732302248E-2</v>
      </c>
      <c r="D11150">
        <v>0.4656900024431706</v>
      </c>
    </row>
    <row r="11151" spans="1:4">
      <c r="A11151">
        <v>11149</v>
      </c>
      <c r="B11151">
        <v>30.545205479452054</v>
      </c>
      <c r="C11151" s="91">
        <v>2.5021579750657458E-2</v>
      </c>
      <c r="D11151">
        <v>0.46566476371857879</v>
      </c>
    </row>
    <row r="11152" spans="1:4">
      <c r="A11152">
        <v>11150</v>
      </c>
      <c r="B11152">
        <v>30.547945205479451</v>
      </c>
      <c r="C11152" s="91">
        <v>2.5021109769012673E-2</v>
      </c>
      <c r="D11152">
        <v>0.46563952756096955</v>
      </c>
    </row>
    <row r="11153" spans="1:4">
      <c r="A11153">
        <v>11151</v>
      </c>
      <c r="B11153">
        <v>30.550684931506851</v>
      </c>
      <c r="C11153" s="91">
        <v>2.5020639787367883E-2</v>
      </c>
      <c r="D11153">
        <v>0.46561429397007381</v>
      </c>
    </row>
    <row r="11154" spans="1:4">
      <c r="A11154">
        <v>11152</v>
      </c>
      <c r="B11154">
        <v>30.553424657534247</v>
      </c>
      <c r="C11154" s="91">
        <v>2.5020169805723094E-2</v>
      </c>
      <c r="D11154">
        <v>0.46558906294562258</v>
      </c>
    </row>
    <row r="11155" spans="1:4">
      <c r="A11155">
        <v>11153</v>
      </c>
      <c r="B11155">
        <v>30.556164383561644</v>
      </c>
      <c r="C11155" s="91">
        <v>2.5019699824078308E-2</v>
      </c>
      <c r="D11155">
        <v>0.46556383448734667</v>
      </c>
    </row>
    <row r="11156" spans="1:4">
      <c r="A11156">
        <v>11154</v>
      </c>
      <c r="B11156">
        <v>30.55890410958904</v>
      </c>
      <c r="C11156" s="91">
        <v>2.5019229842433519E-2</v>
      </c>
      <c r="D11156">
        <v>0.46553860859497731</v>
      </c>
    </row>
    <row r="11157" spans="1:4">
      <c r="A11157">
        <v>11155</v>
      </c>
      <c r="B11157">
        <v>30.561643835616437</v>
      </c>
      <c r="C11157" s="91">
        <v>2.501875986078873E-2</v>
      </c>
      <c r="D11157">
        <v>0.46551338526824537</v>
      </c>
    </row>
    <row r="11158" spans="1:4">
      <c r="A11158">
        <v>11156</v>
      </c>
      <c r="B11158">
        <v>30.564383561643837</v>
      </c>
      <c r="C11158" s="91">
        <v>2.5018289879143941E-2</v>
      </c>
      <c r="D11158">
        <v>0.46548816450688202</v>
      </c>
    </row>
    <row r="11159" spans="1:4">
      <c r="A11159">
        <v>11157</v>
      </c>
      <c r="B11159">
        <v>30.567123287671233</v>
      </c>
      <c r="C11159" s="91">
        <v>2.5017819897499155E-2</v>
      </c>
      <c r="D11159">
        <v>0.4654629463106183</v>
      </c>
    </row>
    <row r="11160" spans="1:4">
      <c r="A11160">
        <v>11158</v>
      </c>
      <c r="B11160">
        <v>30.56986301369863</v>
      </c>
      <c r="C11160" s="91">
        <v>2.5017349915854366E-2</v>
      </c>
      <c r="D11160">
        <v>0.46543773067918554</v>
      </c>
    </row>
    <row r="11161" spans="1:4">
      <c r="A11161">
        <v>11159</v>
      </c>
      <c r="B11161">
        <v>30.572602739726026</v>
      </c>
      <c r="C11161" s="91">
        <v>2.5016879934209577E-2</v>
      </c>
      <c r="D11161">
        <v>0.46541251761231472</v>
      </c>
    </row>
    <row r="11162" spans="1:4">
      <c r="A11162">
        <v>11160</v>
      </c>
      <c r="B11162">
        <v>30.575342465753426</v>
      </c>
      <c r="C11162" s="91">
        <v>2.5016409952564791E-2</v>
      </c>
      <c r="D11162">
        <v>0.46538730710973708</v>
      </c>
    </row>
    <row r="11163" spans="1:4">
      <c r="A11163">
        <v>11161</v>
      </c>
      <c r="B11163">
        <v>30.578082191780823</v>
      </c>
      <c r="C11163" s="91">
        <v>2.5015939970920002E-2</v>
      </c>
      <c r="D11163">
        <v>0.46536209917118404</v>
      </c>
    </row>
    <row r="11164" spans="1:4">
      <c r="A11164">
        <v>11162</v>
      </c>
      <c r="B11164">
        <v>30.580821917808219</v>
      </c>
      <c r="C11164" s="91">
        <v>2.5015469989275212E-2</v>
      </c>
      <c r="D11164">
        <v>0.46533689379638671</v>
      </c>
    </row>
    <row r="11165" spans="1:4">
      <c r="A11165">
        <v>11163</v>
      </c>
      <c r="B11165">
        <v>30.583561643835615</v>
      </c>
      <c r="C11165" s="91">
        <v>2.5015000007630427E-2</v>
      </c>
      <c r="D11165">
        <v>0.46531169098507652</v>
      </c>
    </row>
    <row r="11166" spans="1:4">
      <c r="A11166">
        <v>11164</v>
      </c>
      <c r="B11166">
        <v>30.586301369863012</v>
      </c>
      <c r="C11166" s="91">
        <v>2.5014530025985637E-2</v>
      </c>
      <c r="D11166">
        <v>0.4652864907369848</v>
      </c>
    </row>
    <row r="11167" spans="1:4">
      <c r="A11167">
        <v>11165</v>
      </c>
      <c r="B11167">
        <v>30.589041095890412</v>
      </c>
      <c r="C11167" s="91">
        <v>2.5014060044340848E-2</v>
      </c>
      <c r="D11167">
        <v>0.46526129305184288</v>
      </c>
    </row>
    <row r="11168" spans="1:4">
      <c r="A11168">
        <v>11166</v>
      </c>
      <c r="B11168">
        <v>30.591780821917808</v>
      </c>
      <c r="C11168" s="91">
        <v>2.5013590062696062E-2</v>
      </c>
      <c r="D11168">
        <v>0.46523609792938231</v>
      </c>
    </row>
    <row r="11169" spans="1:4">
      <c r="A11169">
        <v>11167</v>
      </c>
      <c r="B11169">
        <v>30.594520547945205</v>
      </c>
      <c r="C11169" s="91">
        <v>2.5013120081051273E-2</v>
      </c>
      <c r="D11169">
        <v>0.4652109053693344</v>
      </c>
    </row>
    <row r="11170" spans="1:4">
      <c r="A11170">
        <v>11168</v>
      </c>
      <c r="B11170">
        <v>30.597260273972601</v>
      </c>
      <c r="C11170" s="91">
        <v>2.5012650099406484E-2</v>
      </c>
      <c r="D11170">
        <v>0.46518571537143089</v>
      </c>
    </row>
    <row r="11171" spans="1:4">
      <c r="A11171">
        <v>11169</v>
      </c>
      <c r="B11171">
        <v>30.6</v>
      </c>
      <c r="C11171" s="91">
        <v>2.5012180117761695E-2</v>
      </c>
      <c r="D11171">
        <v>0.46516052793540302</v>
      </c>
    </row>
    <row r="11172" spans="1:4">
      <c r="A11172">
        <v>11170</v>
      </c>
      <c r="B11172">
        <v>30.602739726027398</v>
      </c>
      <c r="C11172" s="91">
        <v>2.5011710136116909E-2</v>
      </c>
      <c r="D11172">
        <v>0.46513534306098248</v>
      </c>
    </row>
    <row r="11173" spans="1:4">
      <c r="A11173">
        <v>11171</v>
      </c>
      <c r="B11173">
        <v>30.605479452054794</v>
      </c>
      <c r="C11173" s="91">
        <v>2.501124015447212E-2</v>
      </c>
      <c r="D11173">
        <v>0.4651101607479009</v>
      </c>
    </row>
    <row r="11174" spans="1:4">
      <c r="A11174">
        <v>11172</v>
      </c>
      <c r="B11174">
        <v>30.608219178082191</v>
      </c>
      <c r="C11174" s="91">
        <v>2.501077017282733E-2</v>
      </c>
      <c r="D11174">
        <v>0.46508498099588991</v>
      </c>
    </row>
    <row r="11175" spans="1:4">
      <c r="A11175">
        <v>11173</v>
      </c>
      <c r="B11175">
        <v>30.610958904109587</v>
      </c>
      <c r="C11175" s="91">
        <v>2.5010300191182545E-2</v>
      </c>
      <c r="D11175">
        <v>0.46505980380468109</v>
      </c>
    </row>
    <row r="11176" spans="1:4">
      <c r="A11176">
        <v>11174</v>
      </c>
      <c r="B11176">
        <v>30.613698630136987</v>
      </c>
      <c r="C11176" s="91">
        <v>2.5009830209537755E-2</v>
      </c>
      <c r="D11176">
        <v>0.46503462917400623</v>
      </c>
    </row>
    <row r="11177" spans="1:4">
      <c r="A11177">
        <v>11175</v>
      </c>
      <c r="B11177">
        <v>30.616438356164384</v>
      </c>
      <c r="C11177" s="91">
        <v>2.5009360227892966E-2</v>
      </c>
      <c r="D11177">
        <v>0.46500945710359703</v>
      </c>
    </row>
    <row r="11178" spans="1:4">
      <c r="A11178">
        <v>11176</v>
      </c>
      <c r="B11178">
        <v>30.61917808219178</v>
      </c>
      <c r="C11178" s="91">
        <v>2.500889024624818E-2</v>
      </c>
      <c r="D11178">
        <v>0.46498428759318522</v>
      </c>
    </row>
    <row r="11179" spans="1:4">
      <c r="A11179">
        <v>11177</v>
      </c>
      <c r="B11179">
        <v>30.621917808219177</v>
      </c>
      <c r="C11179" s="91">
        <v>2.5008420264603391E-2</v>
      </c>
      <c r="D11179">
        <v>0.46495912064250272</v>
      </c>
    </row>
    <row r="11180" spans="1:4">
      <c r="A11180">
        <v>11178</v>
      </c>
      <c r="B11180">
        <v>30.624657534246577</v>
      </c>
      <c r="C11180" s="91">
        <v>2.5007950282958602E-2</v>
      </c>
      <c r="D11180">
        <v>0.46493395625128126</v>
      </c>
    </row>
    <row r="11181" spans="1:4">
      <c r="A11181">
        <v>11179</v>
      </c>
      <c r="B11181">
        <v>30.627397260273973</v>
      </c>
      <c r="C11181" s="91">
        <v>2.5007480301313813E-2</v>
      </c>
      <c r="D11181">
        <v>0.46490879441925276</v>
      </c>
    </row>
    <row r="11182" spans="1:4">
      <c r="A11182">
        <v>11180</v>
      </c>
      <c r="B11182">
        <v>30.63013698630137</v>
      </c>
      <c r="C11182" s="91">
        <v>2.5007010319669027E-2</v>
      </c>
      <c r="D11182">
        <v>0.46488363514614905</v>
      </c>
    </row>
    <row r="11183" spans="1:4">
      <c r="A11183">
        <v>11181</v>
      </c>
      <c r="B11183">
        <v>30.632876712328766</v>
      </c>
      <c r="C11183" s="91">
        <v>2.5006540338024238E-2</v>
      </c>
      <c r="D11183">
        <v>0.46485847843170219</v>
      </c>
    </row>
    <row r="11184" spans="1:4">
      <c r="A11184">
        <v>11182</v>
      </c>
      <c r="B11184">
        <v>30.635616438356163</v>
      </c>
      <c r="C11184" s="91">
        <v>2.5006070356379449E-2</v>
      </c>
      <c r="D11184">
        <v>0.46483332427564411</v>
      </c>
    </row>
    <row r="11185" spans="1:4">
      <c r="A11185">
        <v>11183</v>
      </c>
      <c r="B11185">
        <v>30.638356164383563</v>
      </c>
      <c r="C11185" s="91">
        <v>2.5005600374734663E-2</v>
      </c>
      <c r="D11185">
        <v>0.46480817267770674</v>
      </c>
    </row>
    <row r="11186" spans="1:4">
      <c r="A11186">
        <v>11184</v>
      </c>
      <c r="B11186">
        <v>30.641095890410959</v>
      </c>
      <c r="C11186" s="91">
        <v>2.5005130393089874E-2</v>
      </c>
      <c r="D11186">
        <v>0.46478302363762225</v>
      </c>
    </row>
    <row r="11187" spans="1:4">
      <c r="A11187">
        <v>11185</v>
      </c>
      <c r="B11187">
        <v>30.643835616438356</v>
      </c>
      <c r="C11187" s="91">
        <v>2.5004660411445084E-2</v>
      </c>
      <c r="D11187">
        <v>0.46475787715512268</v>
      </c>
    </row>
    <row r="11188" spans="1:4">
      <c r="A11188">
        <v>11186</v>
      </c>
      <c r="B11188">
        <v>30.646575342465752</v>
      </c>
      <c r="C11188" s="91">
        <v>2.5004190429800299E-2</v>
      </c>
      <c r="D11188">
        <v>0.46473273322994008</v>
      </c>
    </row>
    <row r="11189" spans="1:4">
      <c r="A11189">
        <v>11187</v>
      </c>
      <c r="B11189">
        <v>30.649315068493152</v>
      </c>
      <c r="C11189" s="91">
        <v>2.5003720448155509E-2</v>
      </c>
      <c r="D11189">
        <v>0.46470759186180666</v>
      </c>
    </row>
    <row r="11190" spans="1:4">
      <c r="A11190">
        <v>11188</v>
      </c>
      <c r="B11190">
        <v>30.652054794520549</v>
      </c>
      <c r="C11190" s="91">
        <v>2.500325046651072E-2</v>
      </c>
      <c r="D11190">
        <v>0.46468245305045458</v>
      </c>
    </row>
    <row r="11191" spans="1:4">
      <c r="A11191">
        <v>11189</v>
      </c>
      <c r="B11191">
        <v>30.654794520547945</v>
      </c>
      <c r="C11191" s="91">
        <v>2.5002780484865934E-2</v>
      </c>
      <c r="D11191">
        <v>0.46465731679561595</v>
      </c>
    </row>
    <row r="11192" spans="1:4">
      <c r="A11192">
        <v>11190</v>
      </c>
      <c r="B11192">
        <v>30.657534246575342</v>
      </c>
      <c r="C11192" s="91">
        <v>2.5002310503221145E-2</v>
      </c>
      <c r="D11192">
        <v>0.46463218309702325</v>
      </c>
    </row>
    <row r="11193" spans="1:4">
      <c r="A11193">
        <v>11191</v>
      </c>
      <c r="B11193">
        <v>30.660273972602738</v>
      </c>
      <c r="C11193" s="91">
        <v>2.5001840521576356E-2</v>
      </c>
      <c r="D11193">
        <v>0.46460705195440866</v>
      </c>
    </row>
    <row r="11194" spans="1:4">
      <c r="A11194">
        <v>11192</v>
      </c>
      <c r="B11194">
        <v>30.663013698630138</v>
      </c>
      <c r="C11194" s="91">
        <v>2.5001370539931567E-2</v>
      </c>
      <c r="D11194">
        <v>0.46458192336750437</v>
      </c>
    </row>
    <row r="11195" spans="1:4">
      <c r="A11195">
        <v>11193</v>
      </c>
      <c r="B11195">
        <v>30.665753424657535</v>
      </c>
      <c r="C11195" s="91">
        <v>2.5000900558286781E-2</v>
      </c>
      <c r="D11195">
        <v>0.46455679733604288</v>
      </c>
    </row>
    <row r="11196" spans="1:4">
      <c r="A11196">
        <v>11194</v>
      </c>
      <c r="B11196">
        <v>30.668493150684931</v>
      </c>
      <c r="C11196" s="91">
        <v>2.5000430576641992E-2</v>
      </c>
      <c r="D11196">
        <v>0.46453167385975652</v>
      </c>
    </row>
    <row r="11197" spans="1:4">
      <c r="A11197">
        <v>11195</v>
      </c>
      <c r="B11197">
        <v>30.671232876712327</v>
      </c>
      <c r="C11197" s="91">
        <v>2.4999960594997202E-2</v>
      </c>
      <c r="D11197">
        <v>0.46450655293837778</v>
      </c>
    </row>
    <row r="11198" spans="1:4">
      <c r="A11198">
        <v>11196</v>
      </c>
      <c r="B11198">
        <v>30.673972602739727</v>
      </c>
      <c r="C11198" s="91">
        <v>2.4999490613352417E-2</v>
      </c>
      <c r="D11198">
        <v>0.46448143457163898</v>
      </c>
    </row>
    <row r="11199" spans="1:4">
      <c r="A11199">
        <v>11197</v>
      </c>
      <c r="B11199">
        <v>30.676712328767124</v>
      </c>
      <c r="C11199" s="91">
        <v>2.4999020631707627E-2</v>
      </c>
      <c r="D11199">
        <v>0.46445631875927268</v>
      </c>
    </row>
    <row r="11200" spans="1:4">
      <c r="A11200">
        <v>11198</v>
      </c>
      <c r="B11200">
        <v>30.67945205479452</v>
      </c>
      <c r="C11200" s="91">
        <v>2.4998550650062838E-2</v>
      </c>
      <c r="D11200">
        <v>0.46443120550101152</v>
      </c>
    </row>
    <row r="11201" spans="1:4">
      <c r="A11201">
        <v>11199</v>
      </c>
      <c r="B11201">
        <v>30.682191780821917</v>
      </c>
      <c r="C11201" s="91">
        <v>2.4998080668418052E-2</v>
      </c>
      <c r="D11201">
        <v>0.46440609479658784</v>
      </c>
    </row>
    <row r="11202" spans="1:4">
      <c r="A11202">
        <v>11200</v>
      </c>
      <c r="B11202">
        <v>30.684931506849313</v>
      </c>
      <c r="C11202" s="91">
        <v>2.4997610686773263E-2</v>
      </c>
      <c r="D11202">
        <v>0.46438098664573441</v>
      </c>
    </row>
    <row r="11203" spans="1:4">
      <c r="A11203">
        <v>11201</v>
      </c>
      <c r="B11203">
        <v>30.687671232876713</v>
      </c>
      <c r="C11203" s="91">
        <v>2.4997140705128474E-2</v>
      </c>
      <c r="D11203">
        <v>0.46435588104818371</v>
      </c>
    </row>
    <row r="11204" spans="1:4">
      <c r="A11204">
        <v>11202</v>
      </c>
      <c r="B11204">
        <v>30.69041095890411</v>
      </c>
      <c r="C11204" s="91">
        <v>2.4996670723483685E-2</v>
      </c>
      <c r="D11204">
        <v>0.46433077800366845</v>
      </c>
    </row>
    <row r="11205" spans="1:4">
      <c r="A11205">
        <v>11203</v>
      </c>
      <c r="B11205">
        <v>30.693150684931506</v>
      </c>
      <c r="C11205" s="91">
        <v>2.4996200741838899E-2</v>
      </c>
      <c r="D11205">
        <v>0.46430567751192142</v>
      </c>
    </row>
    <row r="11206" spans="1:4">
      <c r="A11206">
        <v>11204</v>
      </c>
      <c r="B11206">
        <v>30.695890410958903</v>
      </c>
      <c r="C11206" s="91">
        <v>2.499573076019411E-2</v>
      </c>
      <c r="D11206">
        <v>0.46428057957267527</v>
      </c>
    </row>
    <row r="11207" spans="1:4">
      <c r="A11207">
        <v>11205</v>
      </c>
      <c r="B11207">
        <v>30.698630136986303</v>
      </c>
      <c r="C11207" s="91">
        <v>2.4995260778549321E-2</v>
      </c>
      <c r="D11207">
        <v>0.4642554841856627</v>
      </c>
    </row>
    <row r="11208" spans="1:4">
      <c r="A11208">
        <v>11206</v>
      </c>
      <c r="B11208">
        <v>30.701369863013699</v>
      </c>
      <c r="C11208" s="91">
        <v>2.4994790796904535E-2</v>
      </c>
      <c r="D11208">
        <v>0.46423039135061656</v>
      </c>
    </row>
    <row r="11209" spans="1:4">
      <c r="A11209">
        <v>11207</v>
      </c>
      <c r="B11209">
        <v>30.704109589041096</v>
      </c>
      <c r="C11209" s="91">
        <v>2.4994320815259746E-2</v>
      </c>
      <c r="D11209">
        <v>0.46420530106726982</v>
      </c>
    </row>
    <row r="11210" spans="1:4">
      <c r="A11210">
        <v>11208</v>
      </c>
      <c r="B11210">
        <v>30.706849315068492</v>
      </c>
      <c r="C11210" s="91">
        <v>2.4993850833614956E-2</v>
      </c>
      <c r="D11210">
        <v>0.46418021333535509</v>
      </c>
    </row>
    <row r="11211" spans="1:4">
      <c r="A11211">
        <v>11209</v>
      </c>
      <c r="B11211">
        <v>30.709589041095889</v>
      </c>
      <c r="C11211" s="91">
        <v>2.4993380851970171E-2</v>
      </c>
      <c r="D11211">
        <v>0.46415512815460547</v>
      </c>
    </row>
    <row r="11212" spans="1:4">
      <c r="A11212">
        <v>11210</v>
      </c>
      <c r="B11212">
        <v>30.712328767123289</v>
      </c>
      <c r="C11212" s="91">
        <v>2.4992910870325381E-2</v>
      </c>
      <c r="D11212">
        <v>0.46413004552475373</v>
      </c>
    </row>
    <row r="11213" spans="1:4">
      <c r="A11213">
        <v>11211</v>
      </c>
      <c r="B11213">
        <v>30.715068493150685</v>
      </c>
      <c r="C11213" s="91">
        <v>2.4992440888680592E-2</v>
      </c>
      <c r="D11213">
        <v>0.46410496544553304</v>
      </c>
    </row>
    <row r="11214" spans="1:4">
      <c r="A11214">
        <v>11212</v>
      </c>
      <c r="B11214">
        <v>30.717808219178082</v>
      </c>
      <c r="C11214" s="91">
        <v>2.4991970907035806E-2</v>
      </c>
      <c r="D11214">
        <v>0.4640798879166762</v>
      </c>
    </row>
    <row r="11215" spans="1:4">
      <c r="A11215">
        <v>11213</v>
      </c>
      <c r="B11215">
        <v>30.720547945205478</v>
      </c>
      <c r="C11215" s="91">
        <v>2.4991500925391017E-2</v>
      </c>
      <c r="D11215">
        <v>0.46405481293791634</v>
      </c>
    </row>
    <row r="11216" spans="1:4">
      <c r="A11216">
        <v>11214</v>
      </c>
      <c r="B11216">
        <v>30.723287671232878</v>
      </c>
      <c r="C11216" s="91">
        <v>2.4991030943746228E-2</v>
      </c>
      <c r="D11216">
        <v>0.46402974050898654</v>
      </c>
    </row>
    <row r="11217" spans="1:4">
      <c r="A11217">
        <v>11215</v>
      </c>
      <c r="B11217">
        <v>30.726027397260275</v>
      </c>
      <c r="C11217" s="91">
        <v>2.4990560962101439E-2</v>
      </c>
      <c r="D11217">
        <v>0.46400467062961986</v>
      </c>
    </row>
    <row r="11218" spans="1:4">
      <c r="A11218">
        <v>11216</v>
      </c>
      <c r="B11218">
        <v>30.728767123287671</v>
      </c>
      <c r="C11218" s="91">
        <v>2.4990090980456653E-2</v>
      </c>
      <c r="D11218">
        <v>0.46397960329954951</v>
      </c>
    </row>
    <row r="11219" spans="1:4">
      <c r="A11219">
        <v>11217</v>
      </c>
      <c r="B11219">
        <v>30.731506849315068</v>
      </c>
      <c r="C11219" s="91">
        <v>2.4989620998811864E-2</v>
      </c>
      <c r="D11219">
        <v>0.46395453851850865</v>
      </c>
    </row>
    <row r="11220" spans="1:4">
      <c r="A11220">
        <v>11218</v>
      </c>
      <c r="B11220">
        <v>30.734246575342464</v>
      </c>
      <c r="C11220" s="91">
        <v>2.4989151017167074E-2</v>
      </c>
      <c r="D11220">
        <v>0.46392947628623032</v>
      </c>
    </row>
    <row r="11221" spans="1:4">
      <c r="A11221">
        <v>11219</v>
      </c>
      <c r="B11221">
        <v>30.736986301369864</v>
      </c>
      <c r="C11221" s="91">
        <v>2.4988681035522289E-2</v>
      </c>
      <c r="D11221">
        <v>0.46390441660244791</v>
      </c>
    </row>
    <row r="11222" spans="1:4">
      <c r="A11222">
        <v>11220</v>
      </c>
      <c r="B11222">
        <v>30.739726027397261</v>
      </c>
      <c r="C11222" s="91">
        <v>2.4988211053877499E-2</v>
      </c>
      <c r="D11222">
        <v>0.46387935946689479</v>
      </c>
    </row>
    <row r="11223" spans="1:4">
      <c r="A11223">
        <v>11221</v>
      </c>
      <c r="B11223">
        <v>30.742465753424657</v>
      </c>
      <c r="C11223" s="91">
        <v>2.498774107223271E-2</v>
      </c>
      <c r="D11223">
        <v>0.46385430487930407</v>
      </c>
    </row>
    <row r="11224" spans="1:4">
      <c r="A11224">
        <v>11222</v>
      </c>
      <c r="B11224">
        <v>30.745205479452054</v>
      </c>
      <c r="C11224" s="91">
        <v>2.4987271090587924E-2</v>
      </c>
      <c r="D11224">
        <v>0.46382925283940918</v>
      </c>
    </row>
    <row r="11225" spans="1:4">
      <c r="A11225">
        <v>11223</v>
      </c>
      <c r="B11225">
        <v>30.747945205479454</v>
      </c>
      <c r="C11225" s="91">
        <v>2.4986801108943135E-2</v>
      </c>
      <c r="D11225">
        <v>0.46380420334694344</v>
      </c>
    </row>
    <row r="11226" spans="1:4">
      <c r="A11226">
        <v>11224</v>
      </c>
      <c r="B11226">
        <v>30.75068493150685</v>
      </c>
      <c r="C11226" s="91">
        <v>2.4986331127298346E-2</v>
      </c>
      <c r="D11226">
        <v>0.46377915640164041</v>
      </c>
    </row>
    <row r="11227" spans="1:4">
      <c r="A11227">
        <v>11225</v>
      </c>
      <c r="B11227">
        <v>30.753424657534246</v>
      </c>
      <c r="C11227" s="91">
        <v>2.498586114565356E-2</v>
      </c>
      <c r="D11227">
        <v>0.46375411200323335</v>
      </c>
    </row>
    <row r="11228" spans="1:4">
      <c r="A11228">
        <v>11226</v>
      </c>
      <c r="B11228">
        <v>30.756164383561643</v>
      </c>
      <c r="C11228" s="91">
        <v>2.4985391164008771E-2</v>
      </c>
      <c r="D11228">
        <v>0.46372907015145592</v>
      </c>
    </row>
    <row r="11229" spans="1:4">
      <c r="A11229">
        <v>11227</v>
      </c>
      <c r="B11229">
        <v>30.758904109589039</v>
      </c>
      <c r="C11229" s="91">
        <v>2.4984921182363982E-2</v>
      </c>
      <c r="D11229">
        <v>0.4637040308460415</v>
      </c>
    </row>
    <row r="11230" spans="1:4">
      <c r="A11230">
        <v>11228</v>
      </c>
      <c r="B11230">
        <v>30.761643835616439</v>
      </c>
      <c r="C11230" s="91">
        <v>2.4984451200719193E-2</v>
      </c>
      <c r="D11230">
        <v>0.46367899408672358</v>
      </c>
    </row>
    <row r="11231" spans="1:4">
      <c r="A11231">
        <v>11229</v>
      </c>
      <c r="B11231">
        <v>30.764383561643836</v>
      </c>
      <c r="C11231" s="91">
        <v>2.4983981219074407E-2</v>
      </c>
      <c r="D11231">
        <v>0.46365395987323588</v>
      </c>
    </row>
    <row r="11232" spans="1:4">
      <c r="A11232">
        <v>11230</v>
      </c>
      <c r="B11232">
        <v>30.767123287671232</v>
      </c>
      <c r="C11232" s="91">
        <v>2.4983511237429618E-2</v>
      </c>
      <c r="D11232">
        <v>0.46362892820531204</v>
      </c>
    </row>
    <row r="11233" spans="1:4">
      <c r="A11233">
        <v>11231</v>
      </c>
      <c r="B11233">
        <v>30.769863013698629</v>
      </c>
      <c r="C11233" s="91">
        <v>2.4983041255784828E-2</v>
      </c>
      <c r="D11233">
        <v>0.46360389908268562</v>
      </c>
    </row>
    <row r="11234" spans="1:4">
      <c r="A11234">
        <v>11232</v>
      </c>
      <c r="B11234">
        <v>30.772602739726029</v>
      </c>
      <c r="C11234" s="91">
        <v>2.4982571274140043E-2</v>
      </c>
      <c r="D11234">
        <v>0.46357887250509022</v>
      </c>
    </row>
    <row r="11235" spans="1:4">
      <c r="A11235">
        <v>11233</v>
      </c>
      <c r="B11235">
        <v>30.775342465753425</v>
      </c>
      <c r="C11235" s="91">
        <v>2.4982101292495253E-2</v>
      </c>
      <c r="D11235">
        <v>0.46355384847225972</v>
      </c>
    </row>
    <row r="11236" spans="1:4">
      <c r="A11236">
        <v>11234</v>
      </c>
      <c r="B11236">
        <v>30.778082191780822</v>
      </c>
      <c r="C11236" s="91">
        <v>2.4981631310850464E-2</v>
      </c>
      <c r="D11236">
        <v>0.46352882698392789</v>
      </c>
    </row>
    <row r="11237" spans="1:4">
      <c r="A11237">
        <v>11235</v>
      </c>
      <c r="B11237">
        <v>30.780821917808218</v>
      </c>
      <c r="C11237" s="91">
        <v>2.4981161329205678E-2</v>
      </c>
      <c r="D11237">
        <v>0.46350380803982832</v>
      </c>
    </row>
    <row r="11238" spans="1:4">
      <c r="A11238">
        <v>11236</v>
      </c>
      <c r="B11238">
        <v>30.783561643835615</v>
      </c>
      <c r="C11238" s="91">
        <v>2.4980691347560889E-2</v>
      </c>
      <c r="D11238">
        <v>0.46347879163969502</v>
      </c>
    </row>
    <row r="11239" spans="1:4">
      <c r="A11239">
        <v>11237</v>
      </c>
      <c r="B11239">
        <v>30.786301369863015</v>
      </c>
      <c r="C11239" s="91">
        <v>2.49802213659161E-2</v>
      </c>
      <c r="D11239">
        <v>0.46345377778326163</v>
      </c>
    </row>
    <row r="11240" spans="1:4">
      <c r="A11240">
        <v>11238</v>
      </c>
      <c r="B11240">
        <v>30.789041095890411</v>
      </c>
      <c r="C11240" s="91">
        <v>2.4979751384271311E-2</v>
      </c>
      <c r="D11240">
        <v>0.46342876647026232</v>
      </c>
    </row>
    <row r="11241" spans="1:4">
      <c r="A11241">
        <v>11239</v>
      </c>
      <c r="B11241">
        <v>30.791780821917808</v>
      </c>
      <c r="C11241" s="91">
        <v>2.4979281402626525E-2</v>
      </c>
      <c r="D11241">
        <v>0.4634037577004308</v>
      </c>
    </row>
    <row r="11242" spans="1:4">
      <c r="A11242">
        <v>11240</v>
      </c>
      <c r="B11242">
        <v>30.794520547945204</v>
      </c>
      <c r="C11242" s="91">
        <v>2.4978811420981736E-2</v>
      </c>
      <c r="D11242">
        <v>0.4633787514735011</v>
      </c>
    </row>
    <row r="11243" spans="1:4">
      <c r="A11243">
        <v>11241</v>
      </c>
      <c r="B11243">
        <v>30.797260273972604</v>
      </c>
      <c r="C11243" s="91">
        <v>2.4978341439336946E-2</v>
      </c>
      <c r="D11243">
        <v>0.46335374778920718</v>
      </c>
    </row>
    <row r="11244" spans="1:4">
      <c r="A11244">
        <v>11242</v>
      </c>
      <c r="B11244">
        <v>30.8</v>
      </c>
      <c r="C11244" s="91">
        <v>2.4977871457692161E-2</v>
      </c>
      <c r="D11244">
        <v>0.46332874664728307</v>
      </c>
    </row>
    <row r="11245" spans="1:4">
      <c r="A11245">
        <v>11243</v>
      </c>
      <c r="B11245">
        <v>30.802739726027397</v>
      </c>
      <c r="C11245" s="91">
        <v>2.4977401476047371E-2</v>
      </c>
      <c r="D11245">
        <v>0.46330374804746288</v>
      </c>
    </row>
    <row r="11246" spans="1:4">
      <c r="A11246">
        <v>11244</v>
      </c>
      <c r="B11246">
        <v>30.805479452054794</v>
      </c>
      <c r="C11246" s="91">
        <v>2.4976931494402582E-2</v>
      </c>
      <c r="D11246">
        <v>0.46327875198948065</v>
      </c>
    </row>
    <row r="11247" spans="1:4">
      <c r="A11247">
        <v>11245</v>
      </c>
      <c r="B11247">
        <v>30.80821917808219</v>
      </c>
      <c r="C11247" s="91">
        <v>2.4976461512757796E-2</v>
      </c>
      <c r="D11247">
        <v>0.46325375847307049</v>
      </c>
    </row>
    <row r="11248" spans="1:4">
      <c r="A11248">
        <v>11246</v>
      </c>
      <c r="B11248">
        <v>30.81095890410959</v>
      </c>
      <c r="C11248" s="91">
        <v>2.4975991531113007E-2</v>
      </c>
      <c r="D11248">
        <v>0.46322876749796654</v>
      </c>
    </row>
    <row r="11249" spans="1:4">
      <c r="A11249">
        <v>11247</v>
      </c>
      <c r="B11249">
        <v>30.813698630136987</v>
      </c>
      <c r="C11249" s="91">
        <v>2.4975521549468218E-2</v>
      </c>
      <c r="D11249">
        <v>0.46320377906390314</v>
      </c>
    </row>
    <row r="11250" spans="1:4">
      <c r="A11250">
        <v>11248</v>
      </c>
      <c r="B11250">
        <v>30.816438356164383</v>
      </c>
      <c r="C11250" s="91">
        <v>2.4975051567823432E-2</v>
      </c>
      <c r="D11250">
        <v>0.46317879317061433</v>
      </c>
    </row>
    <row r="11251" spans="1:4">
      <c r="A11251">
        <v>11249</v>
      </c>
      <c r="B11251">
        <v>30.81917808219178</v>
      </c>
      <c r="C11251" s="91">
        <v>2.4974581586178643E-2</v>
      </c>
      <c r="D11251">
        <v>0.46315380981783449</v>
      </c>
    </row>
    <row r="11252" spans="1:4">
      <c r="A11252">
        <v>11250</v>
      </c>
      <c r="B11252">
        <v>30.82191780821918</v>
      </c>
      <c r="C11252" s="91">
        <v>2.4974111604533854E-2</v>
      </c>
      <c r="D11252">
        <v>0.46312882900529784</v>
      </c>
    </row>
    <row r="11253" spans="1:4">
      <c r="A11253">
        <v>11251</v>
      </c>
      <c r="B11253">
        <v>30.824657534246576</v>
      </c>
      <c r="C11253" s="91">
        <v>2.4973641622889065E-2</v>
      </c>
      <c r="D11253">
        <v>0.4631038507327388</v>
      </c>
    </row>
    <row r="11254" spans="1:4">
      <c r="A11254">
        <v>11252</v>
      </c>
      <c r="B11254">
        <v>30.827397260273973</v>
      </c>
      <c r="C11254" s="91">
        <v>2.4973171641244279E-2</v>
      </c>
      <c r="D11254">
        <v>0.46307887499989164</v>
      </c>
    </row>
    <row r="11255" spans="1:4">
      <c r="A11255">
        <v>11253</v>
      </c>
      <c r="B11255">
        <v>30.830136986301369</v>
      </c>
      <c r="C11255" s="91">
        <v>2.497270165959949E-2</v>
      </c>
      <c r="D11255">
        <v>0.46305390180649086</v>
      </c>
    </row>
    <row r="11256" spans="1:4">
      <c r="A11256">
        <v>11254</v>
      </c>
      <c r="B11256">
        <v>30.832876712328765</v>
      </c>
      <c r="C11256" s="91">
        <v>2.49722316779547E-2</v>
      </c>
      <c r="D11256">
        <v>0.46302893115227078</v>
      </c>
    </row>
    <row r="11257" spans="1:4">
      <c r="A11257">
        <v>11255</v>
      </c>
      <c r="B11257">
        <v>30.835616438356166</v>
      </c>
      <c r="C11257" s="91">
        <v>2.4971761696309915E-2</v>
      </c>
      <c r="D11257">
        <v>0.46300396303696584</v>
      </c>
    </row>
    <row r="11258" spans="1:4">
      <c r="A11258">
        <v>11256</v>
      </c>
      <c r="B11258">
        <v>30.838356164383562</v>
      </c>
      <c r="C11258" s="91">
        <v>2.4971291714665125E-2</v>
      </c>
      <c r="D11258">
        <v>0.46297899746031074</v>
      </c>
    </row>
    <row r="11259" spans="1:4">
      <c r="A11259">
        <v>11257</v>
      </c>
      <c r="B11259">
        <v>30.841095890410958</v>
      </c>
      <c r="C11259" s="91">
        <v>2.4970821733020336E-2</v>
      </c>
      <c r="D11259">
        <v>0.46295403442203981</v>
      </c>
    </row>
    <row r="11260" spans="1:4">
      <c r="A11260">
        <v>11258</v>
      </c>
      <c r="B11260">
        <v>30.843835616438355</v>
      </c>
      <c r="C11260" s="91">
        <v>2.497035175137555E-2</v>
      </c>
      <c r="D11260">
        <v>0.4629290739218877</v>
      </c>
    </row>
    <row r="11261" spans="1:4">
      <c r="A11261">
        <v>11259</v>
      </c>
      <c r="B11261">
        <v>30.846575342465755</v>
      </c>
      <c r="C11261" s="91">
        <v>2.4969881769730761E-2</v>
      </c>
      <c r="D11261">
        <v>0.46290411595958897</v>
      </c>
    </row>
    <row r="11262" spans="1:4">
      <c r="A11262">
        <v>11260</v>
      </c>
      <c r="B11262">
        <v>30.849315068493151</v>
      </c>
      <c r="C11262" s="91">
        <v>2.4969411788085972E-2</v>
      </c>
      <c r="D11262">
        <v>0.46287916053487832</v>
      </c>
    </row>
    <row r="11263" spans="1:4">
      <c r="A11263">
        <v>11261</v>
      </c>
      <c r="B11263">
        <v>30.852054794520548</v>
      </c>
      <c r="C11263" s="91">
        <v>2.4968941806441186E-2</v>
      </c>
      <c r="D11263">
        <v>0.46285420764749036</v>
      </c>
    </row>
    <row r="11264" spans="1:4">
      <c r="A11264">
        <v>11262</v>
      </c>
      <c r="B11264">
        <v>30.854794520547944</v>
      </c>
      <c r="C11264" s="91">
        <v>2.4968471824796397E-2</v>
      </c>
      <c r="D11264">
        <v>0.46282925729715985</v>
      </c>
    </row>
    <row r="11265" spans="1:4">
      <c r="A11265">
        <v>11263</v>
      </c>
      <c r="B11265">
        <v>30.857534246575341</v>
      </c>
      <c r="C11265" s="91">
        <v>2.4968001843151608E-2</v>
      </c>
      <c r="D11265">
        <v>0.46280430948362145</v>
      </c>
    </row>
    <row r="11266" spans="1:4">
      <c r="A11266">
        <v>11264</v>
      </c>
      <c r="B11266">
        <v>30.860273972602741</v>
      </c>
      <c r="C11266" s="91">
        <v>2.4967531861506818E-2</v>
      </c>
      <c r="D11266">
        <v>0.46277936420660998</v>
      </c>
    </row>
    <row r="11267" spans="1:4">
      <c r="A11267">
        <v>11265</v>
      </c>
      <c r="B11267">
        <v>30.863013698630137</v>
      </c>
      <c r="C11267" s="91">
        <v>2.4967061879862033E-2</v>
      </c>
      <c r="D11267">
        <v>0.46275442146586027</v>
      </c>
    </row>
    <row r="11268" spans="1:4">
      <c r="A11268">
        <v>11266</v>
      </c>
      <c r="B11268">
        <v>30.865753424657534</v>
      </c>
      <c r="C11268" s="91">
        <v>2.4966591898217243E-2</v>
      </c>
      <c r="D11268">
        <v>0.46272948126110708</v>
      </c>
    </row>
    <row r="11269" spans="1:4">
      <c r="A11269">
        <v>11267</v>
      </c>
      <c r="B11269">
        <v>30.86849315068493</v>
      </c>
      <c r="C11269" s="91">
        <v>2.4966121916572454E-2</v>
      </c>
      <c r="D11269">
        <v>0.4627045435920854</v>
      </c>
    </row>
    <row r="11270" spans="1:4">
      <c r="A11270">
        <v>11268</v>
      </c>
      <c r="B11270">
        <v>30.87123287671233</v>
      </c>
      <c r="C11270" s="91">
        <v>2.4965651934927668E-2</v>
      </c>
      <c r="D11270">
        <v>0.4626796084585299</v>
      </c>
    </row>
    <row r="11271" spans="1:4">
      <c r="A11271">
        <v>11269</v>
      </c>
      <c r="B11271">
        <v>30.873972602739727</v>
      </c>
      <c r="C11271" s="91">
        <v>2.4965181953282879E-2</v>
      </c>
      <c r="D11271">
        <v>0.46265467586017578</v>
      </c>
    </row>
    <row r="11272" spans="1:4">
      <c r="A11272">
        <v>11270</v>
      </c>
      <c r="B11272">
        <v>30.876712328767123</v>
      </c>
      <c r="C11272" s="91">
        <v>2.496471197163809E-2</v>
      </c>
      <c r="D11272">
        <v>0.46262974579675792</v>
      </c>
    </row>
    <row r="11273" spans="1:4">
      <c r="A11273">
        <v>11271</v>
      </c>
      <c r="B11273">
        <v>30.87945205479452</v>
      </c>
      <c r="C11273" s="91">
        <v>2.4964241989993304E-2</v>
      </c>
      <c r="D11273">
        <v>0.46260481826801125</v>
      </c>
    </row>
    <row r="11274" spans="1:4">
      <c r="A11274">
        <v>11272</v>
      </c>
      <c r="B11274">
        <v>30.882191780821916</v>
      </c>
      <c r="C11274" s="91">
        <v>2.4963772008348515E-2</v>
      </c>
      <c r="D11274">
        <v>0.46257989327367094</v>
      </c>
    </row>
    <row r="11275" spans="1:4">
      <c r="A11275">
        <v>11273</v>
      </c>
      <c r="B11275">
        <v>30.884931506849316</v>
      </c>
      <c r="C11275" s="91">
        <v>2.4963302026703726E-2</v>
      </c>
      <c r="D11275">
        <v>0.46255497081347197</v>
      </c>
    </row>
    <row r="11276" spans="1:4">
      <c r="A11276">
        <v>11274</v>
      </c>
      <c r="B11276">
        <v>30.887671232876713</v>
      </c>
      <c r="C11276" s="91">
        <v>2.4962832045058937E-2</v>
      </c>
      <c r="D11276">
        <v>0.46253005088714955</v>
      </c>
    </row>
    <row r="11277" spans="1:4">
      <c r="A11277">
        <v>11275</v>
      </c>
      <c r="B11277">
        <v>30.890410958904109</v>
      </c>
      <c r="C11277" s="91">
        <v>2.4962362063414151E-2</v>
      </c>
      <c r="D11277">
        <v>0.46250513349443867</v>
      </c>
    </row>
    <row r="11278" spans="1:4">
      <c r="A11278">
        <v>11276</v>
      </c>
      <c r="B11278">
        <v>30.893150684931506</v>
      </c>
      <c r="C11278" s="91">
        <v>2.4961892081769362E-2</v>
      </c>
      <c r="D11278">
        <v>0.4624802186350746</v>
      </c>
    </row>
    <row r="11279" spans="1:4">
      <c r="A11279">
        <v>11277</v>
      </c>
      <c r="B11279">
        <v>30.895890410958906</v>
      </c>
      <c r="C11279" s="91">
        <v>2.4961422100124572E-2</v>
      </c>
      <c r="D11279">
        <v>0.46245530630879256</v>
      </c>
    </row>
    <row r="11280" spans="1:4">
      <c r="A11280">
        <v>11278</v>
      </c>
      <c r="B11280">
        <v>30.898630136986302</v>
      </c>
      <c r="C11280" s="91">
        <v>2.4960952118479787E-2</v>
      </c>
      <c r="D11280">
        <v>0.46243039651532769</v>
      </c>
    </row>
    <row r="11281" spans="1:4">
      <c r="A11281">
        <v>11279</v>
      </c>
      <c r="B11281">
        <v>30.901369863013699</v>
      </c>
      <c r="C11281" s="91">
        <v>2.4960482136834997E-2</v>
      </c>
      <c r="D11281">
        <v>0.46240548925441555</v>
      </c>
    </row>
    <row r="11282" spans="1:4">
      <c r="A11282">
        <v>11280</v>
      </c>
      <c r="B11282">
        <v>30.904109589041095</v>
      </c>
      <c r="C11282" s="91">
        <v>2.4960012155190208E-2</v>
      </c>
      <c r="D11282">
        <v>0.46238058452579112</v>
      </c>
    </row>
    <row r="11283" spans="1:4">
      <c r="A11283">
        <v>11281</v>
      </c>
      <c r="B11283">
        <v>30.906849315068492</v>
      </c>
      <c r="C11283" s="91">
        <v>2.4959542173545422E-2</v>
      </c>
      <c r="D11283">
        <v>0.46235568232918983</v>
      </c>
    </row>
    <row r="11284" spans="1:4">
      <c r="A11284">
        <v>11282</v>
      </c>
      <c r="B11284">
        <v>30.909589041095892</v>
      </c>
      <c r="C11284" s="91">
        <v>2.4959072191900633E-2</v>
      </c>
      <c r="D11284">
        <v>0.46233078266434718</v>
      </c>
    </row>
    <row r="11285" spans="1:4">
      <c r="A11285">
        <v>11283</v>
      </c>
      <c r="B11285">
        <v>30.912328767123288</v>
      </c>
      <c r="C11285" s="91">
        <v>2.4958602210255844E-2</v>
      </c>
      <c r="D11285">
        <v>0.46230588553099855</v>
      </c>
    </row>
    <row r="11286" spans="1:4">
      <c r="A11286">
        <v>11284</v>
      </c>
      <c r="B11286">
        <v>30.915068493150685</v>
      </c>
      <c r="C11286" s="91">
        <v>2.4958132228611058E-2</v>
      </c>
      <c r="D11286">
        <v>0.46228099092887925</v>
      </c>
    </row>
    <row r="11287" spans="1:4">
      <c r="A11287">
        <v>11285</v>
      </c>
      <c r="B11287">
        <v>30.917808219178081</v>
      </c>
      <c r="C11287" s="91">
        <v>2.4957662246966269E-2</v>
      </c>
      <c r="D11287">
        <v>0.4622560988577249</v>
      </c>
    </row>
    <row r="11288" spans="1:4">
      <c r="A11288">
        <v>11286</v>
      </c>
      <c r="B11288">
        <v>30.920547945205481</v>
      </c>
      <c r="C11288" s="91">
        <v>2.495719226532148E-2</v>
      </c>
      <c r="D11288">
        <v>0.46223120931727096</v>
      </c>
    </row>
    <row r="11289" spans="1:4">
      <c r="A11289">
        <v>11287</v>
      </c>
      <c r="B11289">
        <v>30.923287671232877</v>
      </c>
      <c r="C11289" s="91">
        <v>2.495672228367669E-2</v>
      </c>
      <c r="D11289">
        <v>0.46220632230725306</v>
      </c>
    </row>
    <row r="11290" spans="1:4">
      <c r="A11290">
        <v>11288</v>
      </c>
      <c r="B11290">
        <v>30.926027397260274</v>
      </c>
      <c r="C11290" s="91">
        <v>2.4956252302031905E-2</v>
      </c>
      <c r="D11290">
        <v>0.46218143782740667</v>
      </c>
    </row>
    <row r="11291" spans="1:4">
      <c r="A11291">
        <v>11289</v>
      </c>
      <c r="B11291">
        <v>30.92876712328767</v>
      </c>
      <c r="C11291" s="91">
        <v>2.4955782320387115E-2</v>
      </c>
      <c r="D11291">
        <v>0.46215655587746746</v>
      </c>
    </row>
    <row r="11292" spans="1:4">
      <c r="A11292">
        <v>11290</v>
      </c>
      <c r="B11292">
        <v>30.931506849315067</v>
      </c>
      <c r="C11292" s="91">
        <v>2.4955312338742326E-2</v>
      </c>
      <c r="D11292">
        <v>0.46213167645717101</v>
      </c>
    </row>
    <row r="11293" spans="1:4">
      <c r="A11293">
        <v>11291</v>
      </c>
      <c r="B11293">
        <v>30.934246575342467</v>
      </c>
      <c r="C11293" s="91">
        <v>2.495484235709754E-2</v>
      </c>
      <c r="D11293">
        <v>0.46210679956625306</v>
      </c>
    </row>
    <row r="11294" spans="1:4">
      <c r="A11294">
        <v>11292</v>
      </c>
      <c r="B11294">
        <v>30.936986301369863</v>
      </c>
      <c r="C11294" s="91">
        <v>2.4954372375452751E-2</v>
      </c>
      <c r="D11294">
        <v>0.46208192520444935</v>
      </c>
    </row>
    <row r="11295" spans="1:4">
      <c r="A11295">
        <v>11293</v>
      </c>
      <c r="B11295">
        <v>30.93972602739726</v>
      </c>
      <c r="C11295" s="91">
        <v>2.4953902393807962E-2</v>
      </c>
      <c r="D11295">
        <v>0.46205705337149572</v>
      </c>
    </row>
    <row r="11296" spans="1:4">
      <c r="A11296">
        <v>11294</v>
      </c>
      <c r="B11296">
        <v>30.942465753424656</v>
      </c>
      <c r="C11296" s="91">
        <v>2.4953432412163176E-2</v>
      </c>
      <c r="D11296">
        <v>0.4620321840671277</v>
      </c>
    </row>
    <row r="11297" spans="1:4">
      <c r="A11297">
        <v>11295</v>
      </c>
      <c r="B11297">
        <v>30.945205479452056</v>
      </c>
      <c r="C11297" s="91">
        <v>2.4952962430518387E-2</v>
      </c>
      <c r="D11297">
        <v>0.4620073172910813</v>
      </c>
    </row>
    <row r="11298" spans="1:4">
      <c r="A11298">
        <v>11296</v>
      </c>
      <c r="B11298">
        <v>30.947945205479453</v>
      </c>
      <c r="C11298" s="91">
        <v>2.4952492448873598E-2</v>
      </c>
      <c r="D11298">
        <v>0.46198245304309232</v>
      </c>
    </row>
    <row r="11299" spans="1:4">
      <c r="A11299">
        <v>11297</v>
      </c>
      <c r="B11299">
        <v>30.950684931506849</v>
      </c>
      <c r="C11299" s="91">
        <v>2.4952022467228809E-2</v>
      </c>
      <c r="D11299">
        <v>0.46195759132289671</v>
      </c>
    </row>
    <row r="11300" spans="1:4">
      <c r="A11300">
        <v>11298</v>
      </c>
      <c r="B11300">
        <v>30.953424657534246</v>
      </c>
      <c r="C11300" s="91">
        <v>2.4951552485584023E-2</v>
      </c>
      <c r="D11300">
        <v>0.46193273213023023</v>
      </c>
    </row>
    <row r="11301" spans="1:4">
      <c r="A11301">
        <v>11299</v>
      </c>
      <c r="B11301">
        <v>30.956164383561642</v>
      </c>
      <c r="C11301" s="91">
        <v>2.4951082503939234E-2</v>
      </c>
      <c r="D11301">
        <v>0.46190787546482903</v>
      </c>
    </row>
    <row r="11302" spans="1:4">
      <c r="A11302">
        <v>11300</v>
      </c>
      <c r="B11302">
        <v>30.958904109589042</v>
      </c>
      <c r="C11302" s="91">
        <v>2.4950612522294444E-2</v>
      </c>
      <c r="D11302">
        <v>0.46188302132642894</v>
      </c>
    </row>
    <row r="11303" spans="1:4">
      <c r="A11303">
        <v>11301</v>
      </c>
      <c r="B11303">
        <v>30.961643835616439</v>
      </c>
      <c r="C11303" s="91">
        <v>2.4950142540649659E-2</v>
      </c>
      <c r="D11303">
        <v>0.46185816971476601</v>
      </c>
    </row>
    <row r="11304" spans="1:4">
      <c r="A11304">
        <v>11302</v>
      </c>
      <c r="B11304">
        <v>30.964383561643835</v>
      </c>
      <c r="C11304" s="91">
        <v>2.4949672559004869E-2</v>
      </c>
      <c r="D11304">
        <v>0.46183332062957638</v>
      </c>
    </row>
    <row r="11305" spans="1:4">
      <c r="A11305">
        <v>11303</v>
      </c>
      <c r="B11305">
        <v>30.967123287671232</v>
      </c>
      <c r="C11305" s="91">
        <v>2.494920257736008E-2</v>
      </c>
      <c r="D11305">
        <v>0.46180847407059611</v>
      </c>
    </row>
    <row r="11306" spans="1:4">
      <c r="A11306">
        <v>11304</v>
      </c>
      <c r="B11306">
        <v>30.969863013698632</v>
      </c>
      <c r="C11306" s="91">
        <v>2.4948732595715294E-2</v>
      </c>
      <c r="D11306">
        <v>0.46178363003756118</v>
      </c>
    </row>
    <row r="11307" spans="1:4">
      <c r="A11307">
        <v>11305</v>
      </c>
      <c r="B11307">
        <v>30.972602739726028</v>
      </c>
      <c r="C11307" s="91">
        <v>2.4948262614070505E-2</v>
      </c>
      <c r="D11307">
        <v>0.46175878853020802</v>
      </c>
    </row>
    <row r="11308" spans="1:4">
      <c r="A11308">
        <v>11306</v>
      </c>
      <c r="B11308">
        <v>30.975342465753425</v>
      </c>
      <c r="C11308" s="91">
        <v>2.4947792632425716E-2</v>
      </c>
      <c r="D11308">
        <v>0.46173394954827257</v>
      </c>
    </row>
    <row r="11309" spans="1:4">
      <c r="A11309">
        <v>11307</v>
      </c>
      <c r="B11309">
        <v>30.978082191780821</v>
      </c>
      <c r="C11309" s="91">
        <v>2.494732265078093E-2</v>
      </c>
      <c r="D11309">
        <v>0.4617091130914911</v>
      </c>
    </row>
    <row r="11310" spans="1:4">
      <c r="A11310">
        <v>11308</v>
      </c>
      <c r="B11310">
        <v>30.980821917808218</v>
      </c>
      <c r="C11310" s="91">
        <v>2.4946852669136141E-2</v>
      </c>
      <c r="D11310">
        <v>0.46168427915959998</v>
      </c>
    </row>
    <row r="11311" spans="1:4">
      <c r="A11311">
        <v>11309</v>
      </c>
      <c r="B11311">
        <v>30.983561643835618</v>
      </c>
      <c r="C11311" s="91">
        <v>2.4946382687491352E-2</v>
      </c>
      <c r="D11311">
        <v>0.46165944775233547</v>
      </c>
    </row>
    <row r="11312" spans="1:4">
      <c r="A11312">
        <v>11310</v>
      </c>
      <c r="B11312">
        <v>30.986301369863014</v>
      </c>
      <c r="C11312" s="91">
        <v>2.4945912705846562E-2</v>
      </c>
      <c r="D11312">
        <v>0.4616346188694338</v>
      </c>
    </row>
    <row r="11313" spans="1:4">
      <c r="A11313">
        <v>11311</v>
      </c>
      <c r="B11313">
        <v>30.989041095890411</v>
      </c>
      <c r="C11313" s="91">
        <v>2.4945442724201777E-2</v>
      </c>
      <c r="D11313">
        <v>0.46160979251063133</v>
      </c>
    </row>
    <row r="11314" spans="1:4">
      <c r="A11314">
        <v>11312</v>
      </c>
      <c r="B11314">
        <v>30.991780821917807</v>
      </c>
      <c r="C11314" s="91">
        <v>2.4944972742556987E-2</v>
      </c>
      <c r="D11314">
        <v>0.46158496867566462</v>
      </c>
    </row>
    <row r="11315" spans="1:4">
      <c r="A11315">
        <v>11313</v>
      </c>
      <c r="B11315">
        <v>30.994520547945207</v>
      </c>
      <c r="C11315" s="91">
        <v>2.4944502760912198E-2</v>
      </c>
      <c r="D11315">
        <v>0.46156014736426992</v>
      </c>
    </row>
    <row r="11316" spans="1:4">
      <c r="A11316">
        <v>11314</v>
      </c>
      <c r="B11316">
        <v>30.997260273972604</v>
      </c>
      <c r="C11316" s="91">
        <v>2.4944032779267412E-2</v>
      </c>
      <c r="D11316">
        <v>0.46153532857618373</v>
      </c>
    </row>
    <row r="11317" spans="1:4">
      <c r="A11317">
        <v>11315</v>
      </c>
      <c r="B11317">
        <v>31</v>
      </c>
      <c r="C11317" s="91">
        <v>2.4943562797622623E-2</v>
      </c>
      <c r="D11317">
        <v>0.4615105123111426</v>
      </c>
    </row>
    <row r="11318" spans="1:4">
      <c r="A11318">
        <v>11316</v>
      </c>
      <c r="B11318">
        <v>31.002739726027396</v>
      </c>
      <c r="C11318" s="91">
        <v>2.4943092815977834E-2</v>
      </c>
      <c r="D11318">
        <v>0.461485698568883</v>
      </c>
    </row>
    <row r="11319" spans="1:4">
      <c r="A11319">
        <v>11317</v>
      </c>
      <c r="B11319">
        <v>31.005479452054793</v>
      </c>
      <c r="C11319" s="91">
        <v>2.4942622834333048E-2</v>
      </c>
      <c r="D11319">
        <v>0.46146088734914148</v>
      </c>
    </row>
    <row r="11320" spans="1:4">
      <c r="A11320">
        <v>11318</v>
      </c>
      <c r="B11320">
        <v>31.008219178082193</v>
      </c>
      <c r="C11320" s="91">
        <v>2.4942152852688259E-2</v>
      </c>
      <c r="D11320">
        <v>0.46143607865165465</v>
      </c>
    </row>
    <row r="11321" spans="1:4">
      <c r="A11321">
        <v>11319</v>
      </c>
      <c r="B11321">
        <v>31.010958904109589</v>
      </c>
      <c r="C11321" s="91">
        <v>2.494168287104347E-2</v>
      </c>
      <c r="D11321">
        <v>0.46141127247615926</v>
      </c>
    </row>
    <row r="11322" spans="1:4">
      <c r="A11322">
        <v>11320</v>
      </c>
      <c r="B11322">
        <v>31.013698630136986</v>
      </c>
      <c r="C11322" s="91">
        <v>2.4941212889398684E-2</v>
      </c>
      <c r="D11322">
        <v>0.46138646882239176</v>
      </c>
    </row>
    <row r="11323" spans="1:4">
      <c r="A11323">
        <v>11321</v>
      </c>
      <c r="B11323">
        <v>31.016438356164382</v>
      </c>
      <c r="C11323" s="91">
        <v>2.4940742907753895E-2</v>
      </c>
      <c r="D11323">
        <v>0.46136166769008896</v>
      </c>
    </row>
    <row r="11324" spans="1:4">
      <c r="A11324">
        <v>11322</v>
      </c>
      <c r="B11324">
        <v>31.019178082191782</v>
      </c>
      <c r="C11324" s="91">
        <v>2.4940272926109106E-2</v>
      </c>
      <c r="D11324">
        <v>0.46133686907898758</v>
      </c>
    </row>
    <row r="11325" spans="1:4">
      <c r="A11325">
        <v>11323</v>
      </c>
      <c r="B11325">
        <v>31.021917808219179</v>
      </c>
      <c r="C11325" s="91">
        <v>2.4939802944464316E-2</v>
      </c>
      <c r="D11325">
        <v>0.46131207298882443</v>
      </c>
    </row>
    <row r="11326" spans="1:4">
      <c r="A11326">
        <v>11324</v>
      </c>
      <c r="B11326">
        <v>31.024657534246575</v>
      </c>
      <c r="C11326" s="91">
        <v>2.4939332962819531E-2</v>
      </c>
      <c r="D11326">
        <v>0.46128727941933617</v>
      </c>
    </row>
    <row r="11327" spans="1:4">
      <c r="A11327">
        <v>11325</v>
      </c>
      <c r="B11327">
        <v>31.027397260273972</v>
      </c>
      <c r="C11327" s="91">
        <v>2.4938862981174741E-2</v>
      </c>
      <c r="D11327">
        <v>0.46126248837025974</v>
      </c>
    </row>
    <row r="11328" spans="1:4">
      <c r="A11328">
        <v>11326</v>
      </c>
      <c r="B11328">
        <v>31.030136986301368</v>
      </c>
      <c r="C11328" s="91">
        <v>2.4938392999529952E-2</v>
      </c>
      <c r="D11328">
        <v>0.46123769984133201</v>
      </c>
    </row>
    <row r="11329" spans="1:4">
      <c r="A11329">
        <v>11327</v>
      </c>
      <c r="B11329">
        <v>31.032876712328768</v>
      </c>
      <c r="C11329" s="91">
        <v>2.4937923017885166E-2</v>
      </c>
      <c r="D11329">
        <v>0.46121291383228968</v>
      </c>
    </row>
    <row r="11330" spans="1:4">
      <c r="A11330">
        <v>11328</v>
      </c>
      <c r="B11330">
        <v>31.035616438356165</v>
      </c>
      <c r="C11330" s="91">
        <v>2.4937453036240377E-2</v>
      </c>
      <c r="D11330">
        <v>0.46118813034287004</v>
      </c>
    </row>
    <row r="11331" spans="1:4">
      <c r="A11331">
        <v>11329</v>
      </c>
      <c r="B11331">
        <v>31.038356164383561</v>
      </c>
      <c r="C11331" s="91">
        <v>2.4936983054595588E-2</v>
      </c>
      <c r="D11331">
        <v>0.46116334937280973</v>
      </c>
    </row>
    <row r="11332" spans="1:4">
      <c r="A11332">
        <v>11330</v>
      </c>
      <c r="B11332">
        <v>31.041095890410958</v>
      </c>
      <c r="C11332" s="91">
        <v>2.4936513072950802E-2</v>
      </c>
      <c r="D11332">
        <v>0.46113857092184585</v>
      </c>
    </row>
    <row r="11333" spans="1:4">
      <c r="A11333">
        <v>11331</v>
      </c>
      <c r="B11333">
        <v>31.043835616438358</v>
      </c>
      <c r="C11333" s="91">
        <v>2.4936043091306013E-2</v>
      </c>
      <c r="D11333">
        <v>0.46111379498971555</v>
      </c>
    </row>
    <row r="11334" spans="1:4">
      <c r="A11334">
        <v>11332</v>
      </c>
      <c r="B11334">
        <v>31.046575342465754</v>
      </c>
      <c r="C11334" s="91">
        <v>2.4935573109661224E-2</v>
      </c>
      <c r="D11334">
        <v>0.46108902157615572</v>
      </c>
    </row>
    <row r="11335" spans="1:4">
      <c r="A11335">
        <v>11333</v>
      </c>
      <c r="B11335">
        <v>31.049315068493151</v>
      </c>
      <c r="C11335" s="91">
        <v>2.4935103128016434E-2</v>
      </c>
      <c r="D11335">
        <v>0.46106425068090356</v>
      </c>
    </row>
    <row r="11336" spans="1:4">
      <c r="A11336">
        <v>11334</v>
      </c>
      <c r="B11336">
        <v>31.052054794520547</v>
      </c>
      <c r="C11336" s="91">
        <v>2.4934633146371649E-2</v>
      </c>
      <c r="D11336">
        <v>0.46103948230369612</v>
      </c>
    </row>
    <row r="11337" spans="1:4">
      <c r="A11337">
        <v>11335</v>
      </c>
      <c r="B11337">
        <v>31.054794520547944</v>
      </c>
      <c r="C11337" s="91">
        <v>2.4934163164726859E-2</v>
      </c>
      <c r="D11337">
        <v>0.46101471644427067</v>
      </c>
    </row>
    <row r="11338" spans="1:4">
      <c r="A11338">
        <v>11336</v>
      </c>
      <c r="B11338">
        <v>31.057534246575344</v>
      </c>
      <c r="C11338" s="91">
        <v>2.493369318308207E-2</v>
      </c>
      <c r="D11338">
        <v>0.46098995310236435</v>
      </c>
    </row>
    <row r="11339" spans="1:4">
      <c r="A11339">
        <v>11337</v>
      </c>
      <c r="B11339">
        <v>31.06027397260274</v>
      </c>
      <c r="C11339" s="91">
        <v>2.4933223201437284E-2</v>
      </c>
      <c r="D11339">
        <v>0.46096519227771438</v>
      </c>
    </row>
    <row r="11340" spans="1:4">
      <c r="A11340">
        <v>11338</v>
      </c>
      <c r="B11340">
        <v>31.063013698630137</v>
      </c>
      <c r="C11340" s="91">
        <v>2.4932753219792495E-2</v>
      </c>
      <c r="D11340">
        <v>0.46094043397005807</v>
      </c>
    </row>
    <row r="11341" spans="1:4">
      <c r="A11341">
        <v>11339</v>
      </c>
      <c r="B11341">
        <v>31.065753424657533</v>
      </c>
      <c r="C11341" s="91">
        <v>2.4932283238147706E-2</v>
      </c>
      <c r="D11341">
        <v>0.46091567817913265</v>
      </c>
    </row>
    <row r="11342" spans="1:4">
      <c r="A11342">
        <v>11340</v>
      </c>
      <c r="B11342">
        <v>31.068493150684933</v>
      </c>
      <c r="C11342" s="91">
        <v>2.493181325650292E-2</v>
      </c>
      <c r="D11342">
        <v>0.46089092490467543</v>
      </c>
    </row>
    <row r="11343" spans="1:4">
      <c r="A11343">
        <v>11341</v>
      </c>
      <c r="B11343">
        <v>31.07123287671233</v>
      </c>
      <c r="C11343" s="91">
        <v>2.4931343274858131E-2</v>
      </c>
      <c r="D11343">
        <v>0.46086617414642395</v>
      </c>
    </row>
    <row r="11344" spans="1:4">
      <c r="A11344">
        <v>11342</v>
      </c>
      <c r="B11344">
        <v>31.073972602739726</v>
      </c>
      <c r="C11344" s="91">
        <v>2.4930873293213342E-2</v>
      </c>
      <c r="D11344">
        <v>0.46084142590411548</v>
      </c>
    </row>
    <row r="11345" spans="1:4">
      <c r="A11345">
        <v>11343</v>
      </c>
      <c r="B11345">
        <v>31.076712328767123</v>
      </c>
      <c r="C11345" s="91">
        <v>2.4930403311568556E-2</v>
      </c>
      <c r="D11345">
        <v>0.46081668017748745</v>
      </c>
    </row>
    <row r="11346" spans="1:4">
      <c r="A11346">
        <v>11344</v>
      </c>
      <c r="B11346">
        <v>31.079452054794519</v>
      </c>
      <c r="C11346" s="91">
        <v>2.4929933329923767E-2</v>
      </c>
      <c r="D11346">
        <v>0.46079193696627735</v>
      </c>
    </row>
    <row r="11347" spans="1:4">
      <c r="A11347">
        <v>11345</v>
      </c>
      <c r="B11347">
        <v>31.082191780821919</v>
      </c>
      <c r="C11347" s="91">
        <v>2.4929463348278978E-2</v>
      </c>
      <c r="D11347">
        <v>0.46076719627022267</v>
      </c>
    </row>
    <row r="11348" spans="1:4">
      <c r="A11348">
        <v>11346</v>
      </c>
      <c r="B11348">
        <v>31.084931506849315</v>
      </c>
      <c r="C11348" s="91">
        <v>2.4928993366634188E-2</v>
      </c>
      <c r="D11348">
        <v>0.460742458089061</v>
      </c>
    </row>
    <row r="11349" spans="1:4">
      <c r="A11349">
        <v>11347</v>
      </c>
      <c r="B11349">
        <v>31.087671232876712</v>
      </c>
      <c r="C11349" s="91">
        <v>2.4928523384989403E-2</v>
      </c>
      <c r="D11349">
        <v>0.46071772242252984</v>
      </c>
    </row>
    <row r="11350" spans="1:4">
      <c r="A11350">
        <v>11348</v>
      </c>
      <c r="B11350">
        <v>31.090410958904108</v>
      </c>
      <c r="C11350" s="91">
        <v>2.4928053403344613E-2</v>
      </c>
      <c r="D11350">
        <v>0.46069298927036678</v>
      </c>
    </row>
    <row r="11351" spans="1:4">
      <c r="A11351">
        <v>11349</v>
      </c>
      <c r="B11351">
        <v>31.093150684931508</v>
      </c>
      <c r="C11351" s="91">
        <v>2.4927583421699824E-2</v>
      </c>
      <c r="D11351">
        <v>0.46066825863230948</v>
      </c>
    </row>
    <row r="11352" spans="1:4">
      <c r="A11352">
        <v>11350</v>
      </c>
      <c r="B11352">
        <v>31.095890410958905</v>
      </c>
      <c r="C11352" s="91">
        <v>2.4927113440055038E-2</v>
      </c>
      <c r="D11352">
        <v>0.46064353050809564</v>
      </c>
    </row>
    <row r="11353" spans="1:4">
      <c r="A11353">
        <v>11351</v>
      </c>
      <c r="B11353">
        <v>31.098630136986301</v>
      </c>
      <c r="C11353" s="91">
        <v>2.4926643458410249E-2</v>
      </c>
      <c r="D11353">
        <v>0.46061880489746299</v>
      </c>
    </row>
    <row r="11354" spans="1:4">
      <c r="A11354">
        <v>11352</v>
      </c>
      <c r="B11354">
        <v>31.101369863013698</v>
      </c>
      <c r="C11354" s="91">
        <v>2.492617347676546E-2</v>
      </c>
      <c r="D11354">
        <v>0.46059408180014921</v>
      </c>
    </row>
    <row r="11355" spans="1:4">
      <c r="A11355">
        <v>11353</v>
      </c>
      <c r="B11355">
        <v>31.104109589041094</v>
      </c>
      <c r="C11355" s="91">
        <v>2.4925703495120674E-2</v>
      </c>
      <c r="D11355">
        <v>0.46056936121589198</v>
      </c>
    </row>
    <row r="11356" spans="1:4">
      <c r="A11356">
        <v>11354</v>
      </c>
      <c r="B11356">
        <v>31.106849315068494</v>
      </c>
      <c r="C11356" s="91">
        <v>2.4925233513475885E-2</v>
      </c>
      <c r="D11356">
        <v>0.46054464314442922</v>
      </c>
    </row>
    <row r="11357" spans="1:4">
      <c r="A11357">
        <v>11355</v>
      </c>
      <c r="B11357">
        <v>31.109589041095891</v>
      </c>
      <c r="C11357" s="91">
        <v>2.4924763531831096E-2</v>
      </c>
      <c r="D11357">
        <v>0.46051992758549881</v>
      </c>
    </row>
    <row r="11358" spans="1:4">
      <c r="A11358">
        <v>11356</v>
      </c>
      <c r="B11358">
        <v>31.112328767123287</v>
      </c>
      <c r="C11358" s="91">
        <v>2.492429355018631E-2</v>
      </c>
      <c r="D11358">
        <v>0.4604952145388384</v>
      </c>
    </row>
    <row r="11359" spans="1:4">
      <c r="A11359">
        <v>11357</v>
      </c>
      <c r="B11359">
        <v>31.115068493150684</v>
      </c>
      <c r="C11359" s="91">
        <v>2.4923823568541521E-2</v>
      </c>
      <c r="D11359">
        <v>0.46047050400418621</v>
      </c>
    </row>
    <row r="11360" spans="1:4">
      <c r="A11360">
        <v>11358</v>
      </c>
      <c r="B11360">
        <v>31.117808219178084</v>
      </c>
      <c r="C11360" s="91">
        <v>2.4923353586896731E-2</v>
      </c>
      <c r="D11360">
        <v>0.46044579598127988</v>
      </c>
    </row>
    <row r="11361" spans="1:4">
      <c r="A11361">
        <v>11359</v>
      </c>
      <c r="B11361">
        <v>31.12054794520548</v>
      </c>
      <c r="C11361" s="91">
        <v>2.4922883605251942E-2</v>
      </c>
      <c r="D11361">
        <v>0.46042109046985757</v>
      </c>
    </row>
    <row r="11362" spans="1:4">
      <c r="A11362">
        <v>11360</v>
      </c>
      <c r="B11362">
        <v>31.123287671232877</v>
      </c>
      <c r="C11362" s="91">
        <v>2.4922413623607156E-2</v>
      </c>
      <c r="D11362">
        <v>0.46039638746965722</v>
      </c>
    </row>
    <row r="11363" spans="1:4">
      <c r="A11363">
        <v>11361</v>
      </c>
      <c r="B11363">
        <v>31.126027397260273</v>
      </c>
      <c r="C11363" s="91">
        <v>2.4921943641962367E-2</v>
      </c>
      <c r="D11363">
        <v>0.46037168698041681</v>
      </c>
    </row>
    <row r="11364" spans="1:4">
      <c r="A11364">
        <v>11362</v>
      </c>
      <c r="B11364">
        <v>31.12876712328767</v>
      </c>
      <c r="C11364" s="91">
        <v>2.4921473660317578E-2</v>
      </c>
      <c r="D11364">
        <v>0.46034698900187454</v>
      </c>
    </row>
    <row r="11365" spans="1:4">
      <c r="A11365">
        <v>11363</v>
      </c>
      <c r="B11365">
        <v>31.13150684931507</v>
      </c>
      <c r="C11365" s="91">
        <v>2.4921003678672792E-2</v>
      </c>
      <c r="D11365">
        <v>0.4603222935337683</v>
      </c>
    </row>
    <row r="11366" spans="1:4">
      <c r="A11366">
        <v>11364</v>
      </c>
      <c r="B11366">
        <v>31.134246575342466</v>
      </c>
      <c r="C11366" s="91">
        <v>2.4920533697028003E-2</v>
      </c>
      <c r="D11366">
        <v>0.46029760057583646</v>
      </c>
    </row>
    <row r="11367" spans="1:4">
      <c r="A11367">
        <v>11365</v>
      </c>
      <c r="B11367">
        <v>31.136986301369863</v>
      </c>
      <c r="C11367" s="91">
        <v>2.4920063715383214E-2</v>
      </c>
      <c r="D11367">
        <v>0.46027291012781713</v>
      </c>
    </row>
    <row r="11368" spans="1:4">
      <c r="A11368">
        <v>11366</v>
      </c>
      <c r="B11368">
        <v>31.139726027397259</v>
      </c>
      <c r="C11368" s="91">
        <v>2.4919593733738428E-2</v>
      </c>
      <c r="D11368">
        <v>0.46024822218944839</v>
      </c>
    </row>
    <row r="11369" spans="1:4">
      <c r="A11369">
        <v>11367</v>
      </c>
      <c r="B11369">
        <v>31.142465753424659</v>
      </c>
      <c r="C11369" s="91">
        <v>2.4919123752093639E-2</v>
      </c>
      <c r="D11369">
        <v>0.46022353676046857</v>
      </c>
    </row>
    <row r="11370" spans="1:4">
      <c r="A11370">
        <v>11368</v>
      </c>
      <c r="B11370">
        <v>31.145205479452056</v>
      </c>
      <c r="C11370" s="91">
        <v>2.4918653770448849E-2</v>
      </c>
      <c r="D11370">
        <v>0.46019885384061604</v>
      </c>
    </row>
    <row r="11371" spans="1:4">
      <c r="A11371">
        <v>11369</v>
      </c>
      <c r="B11371">
        <v>31.147945205479452</v>
      </c>
      <c r="C11371" s="91">
        <v>2.491818378880406E-2</v>
      </c>
      <c r="D11371">
        <v>0.46017417342962891</v>
      </c>
    </row>
    <row r="11372" spans="1:4">
      <c r="A11372">
        <v>11370</v>
      </c>
      <c r="B11372">
        <v>31.150684931506849</v>
      </c>
      <c r="C11372" s="91">
        <v>2.4917713807159275E-2</v>
      </c>
      <c r="D11372">
        <v>0.4601494955272456</v>
      </c>
    </row>
    <row r="11373" spans="1:4">
      <c r="A11373">
        <v>11371</v>
      </c>
      <c r="B11373">
        <v>31.153424657534245</v>
      </c>
      <c r="C11373" s="91">
        <v>2.4917243825514485E-2</v>
      </c>
      <c r="D11373">
        <v>0.46012482013320455</v>
      </c>
    </row>
    <row r="11374" spans="1:4">
      <c r="A11374">
        <v>11372</v>
      </c>
      <c r="B11374">
        <v>31.156164383561645</v>
      </c>
      <c r="C11374" s="91">
        <v>2.4916773843869696E-2</v>
      </c>
      <c r="D11374">
        <v>0.46010014724724402</v>
      </c>
    </row>
    <row r="11375" spans="1:4">
      <c r="A11375">
        <v>11373</v>
      </c>
      <c r="B11375">
        <v>31.158904109589042</v>
      </c>
      <c r="C11375" s="91">
        <v>2.491630386222491E-2</v>
      </c>
      <c r="D11375">
        <v>0.46007547686910255</v>
      </c>
    </row>
    <row r="11376" spans="1:4">
      <c r="A11376">
        <v>11374</v>
      </c>
      <c r="B11376">
        <v>31.161643835616438</v>
      </c>
      <c r="C11376" s="91">
        <v>2.4915833880580121E-2</v>
      </c>
      <c r="D11376">
        <v>0.46005080899851858</v>
      </c>
    </row>
    <row r="11377" spans="1:4">
      <c r="A11377">
        <v>11375</v>
      </c>
      <c r="B11377">
        <v>31.164383561643834</v>
      </c>
      <c r="C11377" s="91">
        <v>2.4915363898935332E-2</v>
      </c>
      <c r="D11377">
        <v>0.4600261436352307</v>
      </c>
    </row>
    <row r="11378" spans="1:4">
      <c r="A11378">
        <v>11376</v>
      </c>
      <c r="B11378">
        <v>31.167123287671235</v>
      </c>
      <c r="C11378" s="91">
        <v>2.4914893917290546E-2</v>
      </c>
      <c r="D11378">
        <v>0.46000148077897718</v>
      </c>
    </row>
    <row r="11379" spans="1:4">
      <c r="A11379">
        <v>11377</v>
      </c>
      <c r="B11379">
        <v>31.169863013698631</v>
      </c>
      <c r="C11379" s="91">
        <v>2.4914423935645757E-2</v>
      </c>
      <c r="D11379">
        <v>0.45997682042949695</v>
      </c>
    </row>
    <row r="11380" spans="1:4">
      <c r="A11380">
        <v>11378</v>
      </c>
      <c r="B11380">
        <v>31.172602739726027</v>
      </c>
      <c r="C11380" s="91">
        <v>2.4913953954000968E-2</v>
      </c>
      <c r="D11380">
        <v>0.45995216258652843</v>
      </c>
    </row>
    <row r="11381" spans="1:4">
      <c r="A11381">
        <v>11379</v>
      </c>
      <c r="B11381">
        <v>31.175342465753424</v>
      </c>
      <c r="C11381" s="91">
        <v>2.4913483972356182E-2</v>
      </c>
      <c r="D11381">
        <v>0.45992750724981019</v>
      </c>
    </row>
    <row r="11382" spans="1:4">
      <c r="A11382">
        <v>11380</v>
      </c>
      <c r="B11382">
        <v>31.17808219178082</v>
      </c>
      <c r="C11382" s="91">
        <v>2.4913013990711393E-2</v>
      </c>
      <c r="D11382">
        <v>0.45990285441908108</v>
      </c>
    </row>
    <row r="11383" spans="1:4">
      <c r="A11383">
        <v>11381</v>
      </c>
      <c r="B11383">
        <v>31.18082191780822</v>
      </c>
      <c r="C11383" s="91">
        <v>2.4912544009066603E-2</v>
      </c>
      <c r="D11383">
        <v>0.45987820409407965</v>
      </c>
    </row>
    <row r="11384" spans="1:4">
      <c r="A11384">
        <v>11382</v>
      </c>
      <c r="B11384">
        <v>31.183561643835617</v>
      </c>
      <c r="C11384" s="91">
        <v>2.4912074027421814E-2</v>
      </c>
      <c r="D11384">
        <v>0.45985355627454472</v>
      </c>
    </row>
    <row r="11385" spans="1:4">
      <c r="A11385">
        <v>11383</v>
      </c>
      <c r="B11385">
        <v>31.186301369863013</v>
      </c>
      <c r="C11385" s="91">
        <v>2.4911604045777028E-2</v>
      </c>
      <c r="D11385">
        <v>0.459828910960215</v>
      </c>
    </row>
    <row r="11386" spans="1:4">
      <c r="A11386">
        <v>11384</v>
      </c>
      <c r="B11386">
        <v>31.18904109589041</v>
      </c>
      <c r="C11386" s="91">
        <v>2.4911134064132239E-2</v>
      </c>
      <c r="D11386">
        <v>0.45980426815082936</v>
      </c>
    </row>
    <row r="11387" spans="1:4">
      <c r="A11387">
        <v>11385</v>
      </c>
      <c r="B11387">
        <v>31.19178082191781</v>
      </c>
      <c r="C11387" s="91">
        <v>2.491066408248745E-2</v>
      </c>
      <c r="D11387">
        <v>0.45977962784612658</v>
      </c>
    </row>
    <row r="11388" spans="1:4">
      <c r="A11388">
        <v>11386</v>
      </c>
      <c r="B11388">
        <v>31.194520547945206</v>
      </c>
      <c r="C11388" s="91">
        <v>2.4910194100842664E-2</v>
      </c>
      <c r="D11388">
        <v>0.45975499004584558</v>
      </c>
    </row>
    <row r="11389" spans="1:4">
      <c r="A11389">
        <v>11387</v>
      </c>
      <c r="B11389">
        <v>31.197260273972603</v>
      </c>
      <c r="C11389" s="91">
        <v>2.4909724119197875E-2</v>
      </c>
      <c r="D11389">
        <v>0.45973035474972529</v>
      </c>
    </row>
    <row r="11390" spans="1:4">
      <c r="A11390">
        <v>11388</v>
      </c>
      <c r="B11390">
        <v>31.2</v>
      </c>
      <c r="C11390" s="91">
        <v>2.4909254137553086E-2</v>
      </c>
      <c r="D11390">
        <v>0.45970572195750459</v>
      </c>
    </row>
    <row r="11391" spans="1:4">
      <c r="A11391">
        <v>11389</v>
      </c>
      <c r="B11391">
        <v>31.202739726027396</v>
      </c>
      <c r="C11391" s="91">
        <v>2.49087841559083E-2</v>
      </c>
      <c r="D11391">
        <v>0.4596810916689224</v>
      </c>
    </row>
    <row r="11392" spans="1:4">
      <c r="A11392">
        <v>11390</v>
      </c>
      <c r="B11392">
        <v>31.205479452054796</v>
      </c>
      <c r="C11392" s="91">
        <v>2.4908314174263511E-2</v>
      </c>
      <c r="D11392">
        <v>0.45965646388371778</v>
      </c>
    </row>
    <row r="11393" spans="1:4">
      <c r="A11393">
        <v>11391</v>
      </c>
      <c r="B11393">
        <v>31.208219178082192</v>
      </c>
      <c r="C11393" s="91">
        <v>2.4907844192618721E-2</v>
      </c>
      <c r="D11393">
        <v>0.45963183860162982</v>
      </c>
    </row>
    <row r="11394" spans="1:4">
      <c r="A11394">
        <v>11392</v>
      </c>
      <c r="B11394">
        <v>31.210958904109589</v>
      </c>
      <c r="C11394" s="91">
        <v>2.4907374210973936E-2</v>
      </c>
      <c r="D11394">
        <v>0.45960721582239755</v>
      </c>
    </row>
    <row r="11395" spans="1:4">
      <c r="A11395">
        <v>11393</v>
      </c>
      <c r="B11395">
        <v>31.213698630136985</v>
      </c>
      <c r="C11395" s="91">
        <v>2.4906904229329146E-2</v>
      </c>
      <c r="D11395">
        <v>0.45958259554576009</v>
      </c>
    </row>
    <row r="11396" spans="1:4">
      <c r="A11396">
        <v>11394</v>
      </c>
      <c r="B11396">
        <v>31.216438356164385</v>
      </c>
      <c r="C11396" s="91">
        <v>2.4906434247684357E-2</v>
      </c>
      <c r="D11396">
        <v>0.45955797777145652</v>
      </c>
    </row>
    <row r="11397" spans="1:4">
      <c r="A11397">
        <v>11395</v>
      </c>
      <c r="B11397">
        <v>31.219178082191782</v>
      </c>
      <c r="C11397" s="91">
        <v>2.4905964266039568E-2</v>
      </c>
      <c r="D11397">
        <v>0.45953336249922611</v>
      </c>
    </row>
    <row r="11398" spans="1:4">
      <c r="A11398">
        <v>11396</v>
      </c>
      <c r="B11398">
        <v>31.221917808219178</v>
      </c>
      <c r="C11398" s="91">
        <v>2.4905494284394782E-2</v>
      </c>
      <c r="D11398">
        <v>0.45950874972880795</v>
      </c>
    </row>
    <row r="11399" spans="1:4">
      <c r="A11399">
        <v>11397</v>
      </c>
      <c r="B11399">
        <v>31.224657534246575</v>
      </c>
      <c r="C11399" s="91">
        <v>2.4905024302749993E-2</v>
      </c>
      <c r="D11399">
        <v>0.45948413945994138</v>
      </c>
    </row>
    <row r="11400" spans="1:4">
      <c r="A11400">
        <v>11398</v>
      </c>
      <c r="B11400">
        <v>31.227397260273971</v>
      </c>
      <c r="C11400" s="91">
        <v>2.4904554321105204E-2</v>
      </c>
      <c r="D11400">
        <v>0.45945953169236564</v>
      </c>
    </row>
    <row r="11401" spans="1:4">
      <c r="A11401">
        <v>11399</v>
      </c>
      <c r="B11401">
        <v>31.230136986301371</v>
      </c>
      <c r="C11401" s="91">
        <v>2.4904084339460418E-2</v>
      </c>
      <c r="D11401">
        <v>0.4594349264258199</v>
      </c>
    </row>
    <row r="11402" spans="1:4">
      <c r="A11402">
        <v>11400</v>
      </c>
      <c r="B11402">
        <v>31.232876712328768</v>
      </c>
      <c r="C11402" s="91">
        <v>2.4903614357815629E-2</v>
      </c>
      <c r="D11402">
        <v>0.45941032366004375</v>
      </c>
    </row>
    <row r="11403" spans="1:4">
      <c r="A11403">
        <v>11401</v>
      </c>
      <c r="B11403">
        <v>31.235616438356164</v>
      </c>
      <c r="C11403" s="91">
        <v>2.490314437617084E-2</v>
      </c>
      <c r="D11403">
        <v>0.4593857233947764</v>
      </c>
    </row>
    <row r="11404" spans="1:4">
      <c r="A11404">
        <v>11402</v>
      </c>
      <c r="B11404">
        <v>31.238356164383561</v>
      </c>
      <c r="C11404" s="91">
        <v>2.4902674394526054E-2</v>
      </c>
      <c r="D11404">
        <v>0.45936112562975717</v>
      </c>
    </row>
    <row r="11405" spans="1:4">
      <c r="A11405">
        <v>11403</v>
      </c>
      <c r="B11405">
        <v>31.241095890410961</v>
      </c>
      <c r="C11405" s="91">
        <v>2.4902204412881265E-2</v>
      </c>
      <c r="D11405">
        <v>0.45933653036472571</v>
      </c>
    </row>
    <row r="11406" spans="1:4">
      <c r="A11406">
        <v>11404</v>
      </c>
      <c r="B11406">
        <v>31.243835616438357</v>
      </c>
      <c r="C11406" s="91">
        <v>2.4901734431236475E-2</v>
      </c>
      <c r="D11406">
        <v>0.4593119375994214</v>
      </c>
    </row>
    <row r="11407" spans="1:4">
      <c r="A11407">
        <v>11405</v>
      </c>
      <c r="B11407">
        <v>31.246575342465754</v>
      </c>
      <c r="C11407" s="91">
        <v>2.4901264449591686E-2</v>
      </c>
      <c r="D11407">
        <v>0.45928734733358373</v>
      </c>
    </row>
    <row r="11408" spans="1:4">
      <c r="A11408">
        <v>11406</v>
      </c>
      <c r="B11408">
        <v>31.24931506849315</v>
      </c>
      <c r="C11408" s="91">
        <v>2.49007944679469E-2</v>
      </c>
      <c r="D11408">
        <v>0.45926275956695223</v>
      </c>
    </row>
    <row r="11409" spans="1:4">
      <c r="A11409">
        <v>11407</v>
      </c>
      <c r="B11409">
        <v>31.252054794520546</v>
      </c>
      <c r="C11409" s="91">
        <v>2.4900324486302111E-2</v>
      </c>
      <c r="D11409">
        <v>0.45923817429926644</v>
      </c>
    </row>
    <row r="11410" spans="1:4">
      <c r="A11410">
        <v>11408</v>
      </c>
      <c r="B11410">
        <v>31.254794520547946</v>
      </c>
      <c r="C11410" s="91">
        <v>2.4899854504657322E-2</v>
      </c>
      <c r="D11410">
        <v>0.45921359153026603</v>
      </c>
    </row>
    <row r="11411" spans="1:4">
      <c r="A11411">
        <v>11409</v>
      </c>
      <c r="B11411">
        <v>31.257534246575343</v>
      </c>
      <c r="C11411" s="91">
        <v>2.4899384523012536E-2</v>
      </c>
      <c r="D11411">
        <v>0.45918901125969064</v>
      </c>
    </row>
    <row r="11412" spans="1:4">
      <c r="A11412">
        <v>11410</v>
      </c>
      <c r="B11412">
        <v>31.260273972602739</v>
      </c>
      <c r="C11412" s="91">
        <v>2.4898914541367747E-2</v>
      </c>
      <c r="D11412">
        <v>0.45916443348727987</v>
      </c>
    </row>
    <row r="11413" spans="1:4">
      <c r="A11413">
        <v>11411</v>
      </c>
      <c r="B11413">
        <v>31.263013698630136</v>
      </c>
      <c r="C11413" s="91">
        <v>2.4898444559722958E-2</v>
      </c>
      <c r="D11413">
        <v>0.45913985821277353</v>
      </c>
    </row>
    <row r="11414" spans="1:4">
      <c r="A11414">
        <v>11412</v>
      </c>
      <c r="B11414">
        <v>31.265753424657536</v>
      </c>
      <c r="C11414" s="91">
        <v>2.4897974578078172E-2</v>
      </c>
      <c r="D11414">
        <v>0.45911528543591118</v>
      </c>
    </row>
    <row r="11415" spans="1:4">
      <c r="A11415">
        <v>11413</v>
      </c>
      <c r="B11415">
        <v>31.268493150684932</v>
      </c>
      <c r="C11415" s="91">
        <v>2.4897504596433383E-2</v>
      </c>
      <c r="D11415">
        <v>0.45909071515643279</v>
      </c>
    </row>
    <row r="11416" spans="1:4">
      <c r="A11416">
        <v>11414</v>
      </c>
      <c r="B11416">
        <v>31.271232876712329</v>
      </c>
      <c r="C11416" s="91">
        <v>2.4897034614788593E-2</v>
      </c>
      <c r="D11416">
        <v>0.45906614737407808</v>
      </c>
    </row>
    <row r="11417" spans="1:4">
      <c r="A11417">
        <v>11415</v>
      </c>
      <c r="B11417">
        <v>31.273972602739725</v>
      </c>
      <c r="C11417" s="91">
        <v>2.4896564633143808E-2</v>
      </c>
      <c r="D11417">
        <v>0.45904158208858681</v>
      </c>
    </row>
    <row r="11418" spans="1:4">
      <c r="A11418">
        <v>11416</v>
      </c>
      <c r="B11418">
        <v>31.276712328767122</v>
      </c>
      <c r="C11418" s="91">
        <v>2.4896094651499018E-2</v>
      </c>
      <c r="D11418">
        <v>0.45901701929969901</v>
      </c>
    </row>
    <row r="11419" spans="1:4">
      <c r="A11419">
        <v>11417</v>
      </c>
      <c r="B11419">
        <v>31.279452054794522</v>
      </c>
      <c r="C11419" s="91">
        <v>2.4895624669854229E-2</v>
      </c>
      <c r="D11419">
        <v>0.45899245900715446</v>
      </c>
    </row>
    <row r="11420" spans="1:4">
      <c r="A11420">
        <v>11418</v>
      </c>
      <c r="B11420">
        <v>31.282191780821918</v>
      </c>
      <c r="C11420" s="91">
        <v>2.489515468820944E-2</v>
      </c>
      <c r="D11420">
        <v>0.45896790121069314</v>
      </c>
    </row>
    <row r="11421" spans="1:4">
      <c r="A11421">
        <v>11419</v>
      </c>
      <c r="B11421">
        <v>31.284931506849315</v>
      </c>
      <c r="C11421" s="91">
        <v>2.4894684706564654E-2</v>
      </c>
      <c r="D11421">
        <v>0.45894334591005498</v>
      </c>
    </row>
    <row r="11422" spans="1:4">
      <c r="A11422">
        <v>11420</v>
      </c>
      <c r="B11422">
        <v>31.287671232876711</v>
      </c>
      <c r="C11422" s="91">
        <v>2.4894214724919865E-2</v>
      </c>
      <c r="D11422">
        <v>0.45891879310498007</v>
      </c>
    </row>
    <row r="11423" spans="1:4">
      <c r="A11423">
        <v>11421</v>
      </c>
      <c r="B11423">
        <v>31.290410958904111</v>
      </c>
      <c r="C11423" s="91">
        <v>2.4893744743275076E-2</v>
      </c>
      <c r="D11423">
        <v>0.45889424279520835</v>
      </c>
    </row>
    <row r="11424" spans="1:4">
      <c r="A11424">
        <v>11422</v>
      </c>
      <c r="B11424">
        <v>31.293150684931508</v>
      </c>
      <c r="C11424" s="91">
        <v>2.489327476163029E-2</v>
      </c>
      <c r="D11424">
        <v>0.45886969498047986</v>
      </c>
    </row>
    <row r="11425" spans="1:4">
      <c r="A11425">
        <v>11423</v>
      </c>
      <c r="B11425">
        <v>31.295890410958904</v>
      </c>
      <c r="C11425" s="91">
        <v>2.4892804779985501E-2</v>
      </c>
      <c r="D11425">
        <v>0.45884514966053486</v>
      </c>
    </row>
    <row r="11426" spans="1:4">
      <c r="A11426">
        <v>11424</v>
      </c>
      <c r="B11426">
        <v>31.298630136986301</v>
      </c>
      <c r="C11426" s="91">
        <v>2.4892334798340712E-2</v>
      </c>
      <c r="D11426">
        <v>0.45882060683511339</v>
      </c>
    </row>
    <row r="11427" spans="1:4">
      <c r="A11427">
        <v>11425</v>
      </c>
      <c r="B11427">
        <v>31.301369863013697</v>
      </c>
      <c r="C11427" s="91">
        <v>2.4891864816695926E-2</v>
      </c>
      <c r="D11427">
        <v>0.45879606650395555</v>
      </c>
    </row>
    <row r="11428" spans="1:4">
      <c r="A11428">
        <v>11426</v>
      </c>
      <c r="B11428">
        <v>31.304109589041097</v>
      </c>
      <c r="C11428" s="91">
        <v>2.4891394835051137E-2</v>
      </c>
      <c r="D11428">
        <v>0.45877152866680165</v>
      </c>
    </row>
    <row r="11429" spans="1:4">
      <c r="A11429">
        <v>11427</v>
      </c>
      <c r="B11429">
        <v>31.306849315068494</v>
      </c>
      <c r="C11429" s="91">
        <v>2.4890924853406347E-2</v>
      </c>
      <c r="D11429">
        <v>0.45874699332339192</v>
      </c>
    </row>
    <row r="11430" spans="1:4">
      <c r="A11430">
        <v>11428</v>
      </c>
      <c r="B11430">
        <v>31.30958904109589</v>
      </c>
      <c r="C11430" s="91">
        <v>2.4890454871761558E-2</v>
      </c>
      <c r="D11430">
        <v>0.4587224604734666</v>
      </c>
    </row>
    <row r="11431" spans="1:4">
      <c r="A11431">
        <v>11429</v>
      </c>
      <c r="B11431">
        <v>31.312328767123287</v>
      </c>
      <c r="C11431" s="91">
        <v>2.4889984890116772E-2</v>
      </c>
      <c r="D11431">
        <v>0.45869793011676596</v>
      </c>
    </row>
    <row r="11432" spans="1:4">
      <c r="A11432">
        <v>11430</v>
      </c>
      <c r="B11432">
        <v>31.315068493150687</v>
      </c>
      <c r="C11432" s="91">
        <v>2.4889514908471983E-2</v>
      </c>
      <c r="D11432">
        <v>0.45867340225303033</v>
      </c>
    </row>
    <row r="11433" spans="1:4">
      <c r="A11433">
        <v>11431</v>
      </c>
      <c r="B11433">
        <v>31.317808219178083</v>
      </c>
      <c r="C11433" s="91">
        <v>2.4889044926827194E-2</v>
      </c>
      <c r="D11433">
        <v>0.45864887688200012</v>
      </c>
    </row>
    <row r="11434" spans="1:4">
      <c r="A11434">
        <v>11432</v>
      </c>
      <c r="B11434">
        <v>31.32054794520548</v>
      </c>
      <c r="C11434" s="91">
        <v>2.4888574945182408E-2</v>
      </c>
      <c r="D11434">
        <v>0.45862435400341572</v>
      </c>
    </row>
    <row r="11435" spans="1:4">
      <c r="A11435">
        <v>11433</v>
      </c>
      <c r="B11435">
        <v>31.323287671232876</v>
      </c>
      <c r="C11435" s="91">
        <v>2.4888104963537619E-2</v>
      </c>
      <c r="D11435">
        <v>0.45859983361701756</v>
      </c>
    </row>
    <row r="11436" spans="1:4">
      <c r="A11436">
        <v>11434</v>
      </c>
      <c r="B11436">
        <v>31.326027397260273</v>
      </c>
      <c r="C11436" s="91">
        <v>2.488763498189283E-2</v>
      </c>
      <c r="D11436">
        <v>0.45857531572254617</v>
      </c>
    </row>
    <row r="11437" spans="1:4">
      <c r="A11437">
        <v>11435</v>
      </c>
      <c r="B11437">
        <v>31.328767123287673</v>
      </c>
      <c r="C11437" s="91">
        <v>2.4887165000248044E-2</v>
      </c>
      <c r="D11437">
        <v>0.45855080031974188</v>
      </c>
    </row>
    <row r="11438" spans="1:4">
      <c r="A11438">
        <v>11436</v>
      </c>
      <c r="B11438">
        <v>31.331506849315069</v>
      </c>
      <c r="C11438" s="91">
        <v>2.4886695018603255E-2</v>
      </c>
      <c r="D11438">
        <v>0.45852628740834539</v>
      </c>
    </row>
    <row r="11439" spans="1:4">
      <c r="A11439">
        <v>11437</v>
      </c>
      <c r="B11439">
        <v>31.334246575342465</v>
      </c>
      <c r="C11439" s="91">
        <v>2.4886225036958465E-2</v>
      </c>
      <c r="D11439">
        <v>0.45850177698809724</v>
      </c>
    </row>
    <row r="11440" spans="1:4">
      <c r="A11440">
        <v>11438</v>
      </c>
      <c r="B11440">
        <v>31.336986301369862</v>
      </c>
      <c r="C11440" s="91">
        <v>2.488575505531368E-2</v>
      </c>
      <c r="D11440">
        <v>0.45847726905873792</v>
      </c>
    </row>
    <row r="11441" spans="1:4">
      <c r="A11441">
        <v>11439</v>
      </c>
      <c r="B11441">
        <v>31.339726027397262</v>
      </c>
      <c r="C11441" s="91">
        <v>2.488528507366889E-2</v>
      </c>
      <c r="D11441">
        <v>0.4584527636200082</v>
      </c>
    </row>
    <row r="11442" spans="1:4">
      <c r="A11442">
        <v>11440</v>
      </c>
      <c r="B11442">
        <v>31.342465753424658</v>
      </c>
      <c r="C11442" s="91">
        <v>2.4884815092024101E-2</v>
      </c>
      <c r="D11442">
        <v>0.45842826067164866</v>
      </c>
    </row>
    <row r="11443" spans="1:4">
      <c r="A11443">
        <v>11441</v>
      </c>
      <c r="B11443">
        <v>31.345205479452055</v>
      </c>
      <c r="C11443" s="91">
        <v>2.4884345110379312E-2</v>
      </c>
      <c r="D11443">
        <v>0.45840376021340007</v>
      </c>
    </row>
    <row r="11444" spans="1:4">
      <c r="A11444">
        <v>11442</v>
      </c>
      <c r="B11444">
        <v>31.347945205479451</v>
      </c>
      <c r="C11444" s="91">
        <v>2.4883875128734526E-2</v>
      </c>
      <c r="D11444">
        <v>0.45837926224500297</v>
      </c>
    </row>
    <row r="11445" spans="1:4">
      <c r="A11445">
        <v>11443</v>
      </c>
      <c r="B11445">
        <v>31.350684931506848</v>
      </c>
      <c r="C11445" s="91">
        <v>2.4883405147089737E-2</v>
      </c>
      <c r="D11445">
        <v>0.45835476676619841</v>
      </c>
    </row>
    <row r="11446" spans="1:4">
      <c r="A11446">
        <v>11444</v>
      </c>
      <c r="B11446">
        <v>31.353424657534248</v>
      </c>
      <c r="C11446" s="91">
        <v>2.4882935165444948E-2</v>
      </c>
      <c r="D11446">
        <v>0.45833027377672697</v>
      </c>
    </row>
    <row r="11447" spans="1:4">
      <c r="A11447">
        <v>11445</v>
      </c>
      <c r="B11447">
        <v>31.356164383561644</v>
      </c>
      <c r="C11447" s="91">
        <v>2.4882465183800162E-2</v>
      </c>
      <c r="D11447">
        <v>0.45830578327632959</v>
      </c>
    </row>
    <row r="11448" spans="1:4">
      <c r="A11448">
        <v>11446</v>
      </c>
      <c r="B11448">
        <v>31.358904109589041</v>
      </c>
      <c r="C11448" s="91">
        <v>2.4881995202155373E-2</v>
      </c>
      <c r="D11448">
        <v>0.45828129526474709</v>
      </c>
    </row>
    <row r="11449" spans="1:4">
      <c r="A11449">
        <v>11447</v>
      </c>
      <c r="B11449">
        <v>31.361643835616437</v>
      </c>
      <c r="C11449" s="91">
        <v>2.4881525220510584E-2</v>
      </c>
      <c r="D11449">
        <v>0.45825680974172045</v>
      </c>
    </row>
    <row r="11450" spans="1:4">
      <c r="A11450">
        <v>11448</v>
      </c>
      <c r="B11450">
        <v>31.364383561643837</v>
      </c>
      <c r="C11450" s="91">
        <v>2.4881055238865798E-2</v>
      </c>
      <c r="D11450">
        <v>0.45823232670699032</v>
      </c>
    </row>
    <row r="11451" spans="1:4">
      <c r="A11451">
        <v>11449</v>
      </c>
      <c r="B11451">
        <v>31.367123287671234</v>
      </c>
      <c r="C11451" s="91">
        <v>2.4880585257221009E-2</v>
      </c>
      <c r="D11451">
        <v>0.45820784616029803</v>
      </c>
    </row>
    <row r="11452" spans="1:4">
      <c r="A11452">
        <v>11450</v>
      </c>
      <c r="B11452">
        <v>31.36986301369863</v>
      </c>
      <c r="C11452" s="91">
        <v>2.4880115275576219E-2</v>
      </c>
      <c r="D11452">
        <v>0.45818336810138444</v>
      </c>
    </row>
    <row r="11453" spans="1:4">
      <c r="A11453">
        <v>11451</v>
      </c>
      <c r="B11453">
        <v>31.372602739726027</v>
      </c>
      <c r="C11453" s="91">
        <v>2.4879645293931434E-2</v>
      </c>
      <c r="D11453">
        <v>0.45815889252999042</v>
      </c>
    </row>
    <row r="11454" spans="1:4">
      <c r="A11454">
        <v>11452</v>
      </c>
      <c r="B11454">
        <v>31.375342465753423</v>
      </c>
      <c r="C11454" s="91">
        <v>2.4879175312286644E-2</v>
      </c>
      <c r="D11454">
        <v>0.45813441944585731</v>
      </c>
    </row>
    <row r="11455" spans="1:4">
      <c r="A11455">
        <v>11453</v>
      </c>
      <c r="B11455">
        <v>31.378082191780823</v>
      </c>
      <c r="C11455" s="91">
        <v>2.4878705330641855E-2</v>
      </c>
      <c r="D11455">
        <v>0.45810994884872597</v>
      </c>
    </row>
    <row r="11456" spans="1:4">
      <c r="A11456">
        <v>11454</v>
      </c>
      <c r="B11456">
        <v>31.38082191780822</v>
      </c>
      <c r="C11456" s="91">
        <v>2.4878235348997066E-2</v>
      </c>
      <c r="D11456">
        <v>0.45808548073833766</v>
      </c>
    </row>
    <row r="11457" spans="1:4">
      <c r="A11457">
        <v>11455</v>
      </c>
      <c r="B11457">
        <v>31.383561643835616</v>
      </c>
      <c r="C11457" s="91">
        <v>2.487776536735228E-2</v>
      </c>
      <c r="D11457">
        <v>0.45806101511443353</v>
      </c>
    </row>
    <row r="11458" spans="1:4">
      <c r="A11458">
        <v>11456</v>
      </c>
      <c r="B11458">
        <v>31.386301369863013</v>
      </c>
      <c r="C11458" s="91">
        <v>2.4877295385707491E-2</v>
      </c>
      <c r="D11458">
        <v>0.45803655197675469</v>
      </c>
    </row>
    <row r="11459" spans="1:4">
      <c r="A11459">
        <v>11457</v>
      </c>
      <c r="B11459">
        <v>31.389041095890413</v>
      </c>
      <c r="C11459" s="91">
        <v>2.4876825404062702E-2</v>
      </c>
      <c r="D11459">
        <v>0.45801209132504245</v>
      </c>
    </row>
    <row r="11460" spans="1:4">
      <c r="A11460">
        <v>11458</v>
      </c>
      <c r="B11460">
        <v>31.391780821917809</v>
      </c>
      <c r="C11460" s="91">
        <v>2.4876355422417916E-2</v>
      </c>
      <c r="D11460">
        <v>0.45798763315903795</v>
      </c>
    </row>
    <row r="11461" spans="1:4">
      <c r="A11461">
        <v>11459</v>
      </c>
      <c r="B11461">
        <v>31.394520547945206</v>
      </c>
      <c r="C11461" s="91">
        <v>2.4875885440773127E-2</v>
      </c>
      <c r="D11461">
        <v>0.45796317747848275</v>
      </c>
    </row>
    <row r="11462" spans="1:4">
      <c r="A11462">
        <v>11460</v>
      </c>
      <c r="B11462">
        <v>31.397260273972602</v>
      </c>
      <c r="C11462" s="91">
        <v>2.4875415459128337E-2</v>
      </c>
      <c r="D11462">
        <v>0.45793872428311788</v>
      </c>
    </row>
    <row r="11463" spans="1:4">
      <c r="A11463">
        <v>11461</v>
      </c>
      <c r="B11463">
        <v>31.4</v>
      </c>
      <c r="C11463" s="91">
        <v>2.4874945477483552E-2</v>
      </c>
      <c r="D11463">
        <v>0.45791427357268488</v>
      </c>
    </row>
    <row r="11464" spans="1:4">
      <c r="A11464">
        <v>11462</v>
      </c>
      <c r="B11464">
        <v>31.402739726027399</v>
      </c>
      <c r="C11464" s="91">
        <v>2.4874475495838762E-2</v>
      </c>
      <c r="D11464">
        <v>0.45788982534692502</v>
      </c>
    </row>
    <row r="11465" spans="1:4">
      <c r="A11465">
        <v>11463</v>
      </c>
      <c r="B11465">
        <v>31.405479452054795</v>
      </c>
      <c r="C11465" s="91">
        <v>2.4874005514193973E-2</v>
      </c>
      <c r="D11465">
        <v>0.45786537960557983</v>
      </c>
    </row>
    <row r="11466" spans="1:4">
      <c r="A11466">
        <v>11464</v>
      </c>
      <c r="B11466">
        <v>31.408219178082192</v>
      </c>
      <c r="C11466" s="91">
        <v>2.4873535532549184E-2</v>
      </c>
      <c r="D11466">
        <v>0.45784093634839079</v>
      </c>
    </row>
    <row r="11467" spans="1:4">
      <c r="A11467">
        <v>11465</v>
      </c>
      <c r="B11467">
        <v>31.410958904109588</v>
      </c>
      <c r="C11467" s="91">
        <v>2.4873065550904398E-2</v>
      </c>
      <c r="D11467">
        <v>0.45781649557509924</v>
      </c>
    </row>
    <row r="11468" spans="1:4">
      <c r="A11468">
        <v>11466</v>
      </c>
      <c r="B11468">
        <v>31.413698630136988</v>
      </c>
      <c r="C11468" s="91">
        <v>2.4872595569259609E-2</v>
      </c>
      <c r="D11468">
        <v>0.45779205728544686</v>
      </c>
    </row>
    <row r="11469" spans="1:4">
      <c r="A11469">
        <v>11467</v>
      </c>
      <c r="B11469">
        <v>31.416438356164385</v>
      </c>
      <c r="C11469" s="91">
        <v>2.487212558761482E-2</v>
      </c>
      <c r="D11469">
        <v>0.4577676214791751</v>
      </c>
    </row>
    <row r="11470" spans="1:4">
      <c r="A11470">
        <v>11468</v>
      </c>
      <c r="B11470">
        <v>31.419178082191781</v>
      </c>
      <c r="C11470" s="91">
        <v>2.4871655605970034E-2</v>
      </c>
      <c r="D11470">
        <v>0.4577431881560256</v>
      </c>
    </row>
    <row r="11471" spans="1:4">
      <c r="A11471">
        <v>11469</v>
      </c>
      <c r="B11471">
        <v>31.421917808219177</v>
      </c>
      <c r="C11471" s="91">
        <v>2.4871185624325245E-2</v>
      </c>
      <c r="D11471">
        <v>0.45771875731573997</v>
      </c>
    </row>
    <row r="11472" spans="1:4">
      <c r="A11472">
        <v>11470</v>
      </c>
      <c r="B11472">
        <v>31.424657534246574</v>
      </c>
      <c r="C11472" s="91">
        <v>2.4870715642680456E-2</v>
      </c>
      <c r="D11472">
        <v>0.45769432895805995</v>
      </c>
    </row>
    <row r="11473" spans="1:4">
      <c r="A11473">
        <v>11471</v>
      </c>
      <c r="B11473">
        <v>31.427397260273974</v>
      </c>
      <c r="C11473" s="91">
        <v>2.487024566103567E-2</v>
      </c>
      <c r="D11473">
        <v>0.45766990308272704</v>
      </c>
    </row>
    <row r="11474" spans="1:4">
      <c r="A11474">
        <v>11472</v>
      </c>
      <c r="B11474">
        <v>31.43013698630137</v>
      </c>
      <c r="C11474" s="91">
        <v>2.4869775679390881E-2</v>
      </c>
      <c r="D11474">
        <v>0.45764547968948316</v>
      </c>
    </row>
    <row r="11475" spans="1:4">
      <c r="A11475">
        <v>11473</v>
      </c>
      <c r="B11475">
        <v>31.432876712328767</v>
      </c>
      <c r="C11475" s="91">
        <v>2.4869305697746091E-2</v>
      </c>
      <c r="D11475">
        <v>0.45762105877806997</v>
      </c>
    </row>
    <row r="11476" spans="1:4">
      <c r="A11476">
        <v>11474</v>
      </c>
      <c r="B11476">
        <v>31.435616438356163</v>
      </c>
      <c r="C11476" s="91">
        <v>2.4868835716101306E-2</v>
      </c>
      <c r="D11476">
        <v>0.45759664034822917</v>
      </c>
    </row>
    <row r="11477" spans="1:4">
      <c r="A11477">
        <v>11475</v>
      </c>
      <c r="B11477">
        <v>31.438356164383563</v>
      </c>
      <c r="C11477" s="91">
        <v>2.4868365734456516E-2</v>
      </c>
      <c r="D11477">
        <v>0.45757222439970274</v>
      </c>
    </row>
    <row r="11478" spans="1:4">
      <c r="A11478">
        <v>11476</v>
      </c>
      <c r="B11478">
        <v>31.44109589041096</v>
      </c>
      <c r="C11478" s="91">
        <v>2.4867895752811727E-2</v>
      </c>
      <c r="D11478">
        <v>0.45754781093223251</v>
      </c>
    </row>
    <row r="11479" spans="1:4">
      <c r="A11479">
        <v>11477</v>
      </c>
      <c r="B11479">
        <v>31.443835616438356</v>
      </c>
      <c r="C11479" s="91">
        <v>2.4867425771166938E-2</v>
      </c>
      <c r="D11479">
        <v>0.45752339994556035</v>
      </c>
    </row>
    <row r="11480" spans="1:4">
      <c r="A11480">
        <v>11478</v>
      </c>
      <c r="B11480">
        <v>31.446575342465753</v>
      </c>
      <c r="C11480" s="91">
        <v>2.4866955789522152E-2</v>
      </c>
      <c r="D11480">
        <v>0.45749899143942807</v>
      </c>
    </row>
    <row r="11481" spans="1:4">
      <c r="A11481">
        <v>11479</v>
      </c>
      <c r="B11481">
        <v>31.449315068493149</v>
      </c>
      <c r="C11481" s="91">
        <v>2.4866485807877363E-2</v>
      </c>
      <c r="D11481">
        <v>0.45747458541357777</v>
      </c>
    </row>
    <row r="11482" spans="1:4">
      <c r="A11482">
        <v>11480</v>
      </c>
      <c r="B11482">
        <v>31.452054794520549</v>
      </c>
      <c r="C11482" s="91">
        <v>2.4866015826232574E-2</v>
      </c>
      <c r="D11482">
        <v>0.45745018186775138</v>
      </c>
    </row>
    <row r="11483" spans="1:4">
      <c r="A11483">
        <v>11481</v>
      </c>
      <c r="B11483">
        <v>31.454794520547946</v>
      </c>
      <c r="C11483" s="91">
        <v>2.4865545844587788E-2</v>
      </c>
      <c r="D11483">
        <v>0.45742578080169088</v>
      </c>
    </row>
    <row r="11484" spans="1:4">
      <c r="A11484">
        <v>11482</v>
      </c>
      <c r="B11484">
        <v>31.457534246575342</v>
      </c>
      <c r="C11484" s="91">
        <v>2.4865075862942999E-2</v>
      </c>
      <c r="D11484">
        <v>0.45740138221513837</v>
      </c>
    </row>
    <row r="11485" spans="1:4">
      <c r="A11485">
        <v>11483</v>
      </c>
      <c r="B11485">
        <v>31.460273972602739</v>
      </c>
      <c r="C11485" s="91">
        <v>2.4864605881298209E-2</v>
      </c>
      <c r="D11485">
        <v>0.457376986107836</v>
      </c>
    </row>
    <row r="11486" spans="1:4">
      <c r="A11486">
        <v>11484</v>
      </c>
      <c r="B11486">
        <v>31.463013698630139</v>
      </c>
      <c r="C11486" s="91">
        <v>2.4864135899653424E-2</v>
      </c>
      <c r="D11486">
        <v>0.4573525924795257</v>
      </c>
    </row>
    <row r="11487" spans="1:4">
      <c r="A11487">
        <v>11485</v>
      </c>
      <c r="B11487">
        <v>31.465753424657535</v>
      </c>
      <c r="C11487" s="91">
        <v>2.4863665918008634E-2</v>
      </c>
      <c r="D11487">
        <v>0.45732820132994983</v>
      </c>
    </row>
    <row r="11488" spans="1:4">
      <c r="A11488">
        <v>11486</v>
      </c>
      <c r="B11488">
        <v>31.468493150684932</v>
      </c>
      <c r="C11488" s="91">
        <v>2.4863195936363845E-2</v>
      </c>
      <c r="D11488">
        <v>0.45730381265885045</v>
      </c>
    </row>
    <row r="11489" spans="1:4">
      <c r="A11489">
        <v>11487</v>
      </c>
      <c r="B11489">
        <v>31.471232876712328</v>
      </c>
      <c r="C11489" s="91">
        <v>2.4862725954719059E-2</v>
      </c>
      <c r="D11489">
        <v>0.45727942646596975</v>
      </c>
    </row>
    <row r="11490" spans="1:4">
      <c r="A11490">
        <v>11488</v>
      </c>
      <c r="B11490">
        <v>31.473972602739725</v>
      </c>
      <c r="C11490" s="91">
        <v>2.486225597307427E-2</v>
      </c>
      <c r="D11490">
        <v>0.45725504275105011</v>
      </c>
    </row>
    <row r="11491" spans="1:4">
      <c r="A11491">
        <v>11489</v>
      </c>
      <c r="B11491">
        <v>31.476712328767125</v>
      </c>
      <c r="C11491" s="91">
        <v>2.4861785991429481E-2</v>
      </c>
      <c r="D11491">
        <v>0.45723066151383362</v>
      </c>
    </row>
    <row r="11492" spans="1:4">
      <c r="A11492">
        <v>11490</v>
      </c>
      <c r="B11492">
        <v>31.479452054794521</v>
      </c>
      <c r="C11492" s="91">
        <v>2.4861316009784692E-2</v>
      </c>
      <c r="D11492">
        <v>0.45720628275406283</v>
      </c>
    </row>
    <row r="11493" spans="1:4">
      <c r="A11493">
        <v>11491</v>
      </c>
      <c r="B11493">
        <v>31.482191780821918</v>
      </c>
      <c r="C11493" s="91">
        <v>2.4860846028139906E-2</v>
      </c>
      <c r="D11493">
        <v>0.45718190647147988</v>
      </c>
    </row>
    <row r="11494" spans="1:4">
      <c r="A11494">
        <v>11492</v>
      </c>
      <c r="B11494">
        <v>31.484931506849314</v>
      </c>
      <c r="C11494" s="91">
        <v>2.4860376046495117E-2</v>
      </c>
      <c r="D11494">
        <v>0.45715753266582732</v>
      </c>
    </row>
    <row r="11495" spans="1:4">
      <c r="A11495">
        <v>11493</v>
      </c>
      <c r="B11495">
        <v>31.487671232876714</v>
      </c>
      <c r="C11495" s="91">
        <v>2.4859906064850328E-2</v>
      </c>
      <c r="D11495">
        <v>0.45713316133684739</v>
      </c>
    </row>
    <row r="11496" spans="1:4">
      <c r="A11496">
        <v>11494</v>
      </c>
      <c r="B11496">
        <v>31.490410958904111</v>
      </c>
      <c r="C11496" s="91">
        <v>2.4859436083205542E-2</v>
      </c>
      <c r="D11496">
        <v>0.45710879248428266</v>
      </c>
    </row>
    <row r="11497" spans="1:4">
      <c r="A11497">
        <v>11495</v>
      </c>
      <c r="B11497">
        <v>31.493150684931507</v>
      </c>
      <c r="C11497" s="91">
        <v>2.4858966101560753E-2</v>
      </c>
      <c r="D11497">
        <v>0.45708442610787559</v>
      </c>
    </row>
    <row r="11498" spans="1:4">
      <c r="A11498">
        <v>11496</v>
      </c>
      <c r="B11498">
        <v>31.495890410958904</v>
      </c>
      <c r="C11498" s="91">
        <v>2.4858496119915963E-2</v>
      </c>
      <c r="D11498">
        <v>0.45706006220736867</v>
      </c>
    </row>
    <row r="11499" spans="1:4">
      <c r="A11499">
        <v>11497</v>
      </c>
      <c r="B11499">
        <v>31.4986301369863</v>
      </c>
      <c r="C11499" s="91">
        <v>2.4858026138271178E-2</v>
      </c>
      <c r="D11499">
        <v>0.45703570078250438</v>
      </c>
    </row>
    <row r="11500" spans="1:4">
      <c r="A11500">
        <v>11498</v>
      </c>
      <c r="B11500">
        <v>31.5013698630137</v>
      </c>
      <c r="C11500" s="91">
        <v>2.4857556156626388E-2</v>
      </c>
      <c r="D11500">
        <v>0.4570113418330255</v>
      </c>
    </row>
    <row r="11501" spans="1:4">
      <c r="A11501">
        <v>11499</v>
      </c>
      <c r="B11501">
        <v>31.504109589041096</v>
      </c>
      <c r="C11501" s="91">
        <v>2.4857086174981599E-2</v>
      </c>
      <c r="D11501">
        <v>0.45698698535867444</v>
      </c>
    </row>
    <row r="11502" spans="1:4">
      <c r="A11502">
        <v>11500</v>
      </c>
      <c r="B11502">
        <v>31.506849315068493</v>
      </c>
      <c r="C11502" s="91">
        <v>2.485661619333681E-2</v>
      </c>
      <c r="D11502">
        <v>0.45696263135919396</v>
      </c>
    </row>
    <row r="11503" spans="1:4">
      <c r="A11503">
        <v>11501</v>
      </c>
      <c r="B11503">
        <v>31.509589041095889</v>
      </c>
      <c r="C11503" s="91">
        <v>2.4856146211692024E-2</v>
      </c>
      <c r="D11503">
        <v>0.45693827983432661</v>
      </c>
    </row>
    <row r="11504" spans="1:4">
      <c r="A11504">
        <v>11502</v>
      </c>
      <c r="B11504">
        <v>31.512328767123286</v>
      </c>
      <c r="C11504" s="91">
        <v>2.4855676230047235E-2</v>
      </c>
      <c r="D11504">
        <v>0.45691393078381526</v>
      </c>
    </row>
    <row r="11505" spans="1:4">
      <c r="A11505">
        <v>11503</v>
      </c>
      <c r="B11505">
        <v>31.515068493150686</v>
      </c>
      <c r="C11505" s="91">
        <v>2.4855206248402446E-2</v>
      </c>
      <c r="D11505">
        <v>0.45688958420740255</v>
      </c>
    </row>
    <row r="11506" spans="1:4">
      <c r="A11506">
        <v>11504</v>
      </c>
      <c r="B11506">
        <v>31.517808219178082</v>
      </c>
      <c r="C11506" s="91">
        <v>2.485473626675766E-2</v>
      </c>
      <c r="D11506">
        <v>0.45686524010483121</v>
      </c>
    </row>
    <row r="11507" spans="1:4">
      <c r="A11507">
        <v>11505</v>
      </c>
      <c r="B11507">
        <v>31.520547945205479</v>
      </c>
      <c r="C11507" s="91">
        <v>2.4854266285112871E-2</v>
      </c>
      <c r="D11507">
        <v>0.45684089847584419</v>
      </c>
    </row>
    <row r="11508" spans="1:4">
      <c r="A11508">
        <v>11506</v>
      </c>
      <c r="B11508">
        <v>31.523287671232875</v>
      </c>
      <c r="C11508" s="91">
        <v>2.4853796303468081E-2</v>
      </c>
      <c r="D11508">
        <v>0.45681655932018428</v>
      </c>
    </row>
    <row r="11509" spans="1:4">
      <c r="A11509">
        <v>11507</v>
      </c>
      <c r="B11509">
        <v>31.526027397260275</v>
      </c>
      <c r="C11509" s="91">
        <v>2.4853326321823296E-2</v>
      </c>
      <c r="D11509">
        <v>0.45679222263759423</v>
      </c>
    </row>
    <row r="11510" spans="1:4">
      <c r="A11510">
        <v>11508</v>
      </c>
      <c r="B11510">
        <v>31.528767123287672</v>
      </c>
      <c r="C11510" s="91">
        <v>2.4852856340178506E-2</v>
      </c>
      <c r="D11510">
        <v>0.45676788842781707</v>
      </c>
    </row>
    <row r="11511" spans="1:4">
      <c r="A11511">
        <v>11509</v>
      </c>
      <c r="B11511">
        <v>31.531506849315068</v>
      </c>
      <c r="C11511" s="91">
        <v>2.4852386358533717E-2</v>
      </c>
      <c r="D11511">
        <v>0.4567435566905958</v>
      </c>
    </row>
    <row r="11512" spans="1:4">
      <c r="A11512">
        <v>11510</v>
      </c>
      <c r="B11512">
        <v>31.534246575342465</v>
      </c>
      <c r="C11512" s="91">
        <v>2.4851916376888931E-2</v>
      </c>
      <c r="D11512">
        <v>0.45671922742567322</v>
      </c>
    </row>
    <row r="11513" spans="1:4">
      <c r="A11513">
        <v>11511</v>
      </c>
      <c r="B11513">
        <v>31.536986301369861</v>
      </c>
      <c r="C11513" s="91">
        <v>2.4851446395244142E-2</v>
      </c>
      <c r="D11513">
        <v>0.45669490063279244</v>
      </c>
    </row>
    <row r="11514" spans="1:4">
      <c r="A11514">
        <v>11512</v>
      </c>
      <c r="B11514">
        <v>31.539726027397261</v>
      </c>
      <c r="C11514" s="91">
        <v>2.4850976413599353E-2</v>
      </c>
      <c r="D11514">
        <v>0.45667057631169644</v>
      </c>
    </row>
    <row r="11515" spans="1:4">
      <c r="A11515">
        <v>11513</v>
      </c>
      <c r="B11515">
        <v>31.542465753424658</v>
      </c>
      <c r="C11515" s="91">
        <v>2.4850506431954564E-2</v>
      </c>
      <c r="D11515">
        <v>0.45664625446212842</v>
      </c>
    </row>
    <row r="11516" spans="1:4">
      <c r="A11516">
        <v>11514</v>
      </c>
      <c r="B11516">
        <v>31.545205479452054</v>
      </c>
      <c r="C11516" s="91">
        <v>2.4850036450309778E-2</v>
      </c>
      <c r="D11516">
        <v>0.45662193508383131</v>
      </c>
    </row>
    <row r="11517" spans="1:4">
      <c r="A11517">
        <v>11515</v>
      </c>
      <c r="B11517">
        <v>31.547945205479451</v>
      </c>
      <c r="C11517" s="91">
        <v>2.4849566468664989E-2</v>
      </c>
      <c r="D11517">
        <v>0.45659761817654837</v>
      </c>
    </row>
    <row r="11518" spans="1:4">
      <c r="A11518">
        <v>11516</v>
      </c>
      <c r="B11518">
        <v>31.550684931506851</v>
      </c>
      <c r="C11518" s="91">
        <v>2.48490964870202E-2</v>
      </c>
      <c r="D11518">
        <v>0.4565733037400227</v>
      </c>
    </row>
    <row r="11519" spans="1:4">
      <c r="A11519">
        <v>11517</v>
      </c>
      <c r="B11519">
        <v>31.553424657534247</v>
      </c>
      <c r="C11519" s="91">
        <v>2.4848626505375414E-2</v>
      </c>
      <c r="D11519">
        <v>0.45654899177399749</v>
      </c>
    </row>
    <row r="11520" spans="1:4">
      <c r="A11520">
        <v>11518</v>
      </c>
      <c r="B11520">
        <v>31.556164383561644</v>
      </c>
      <c r="C11520" s="91">
        <v>2.4848156523730625E-2</v>
      </c>
      <c r="D11520">
        <v>0.45652468227821602</v>
      </c>
    </row>
    <row r="11521" spans="1:4">
      <c r="A11521">
        <v>11519</v>
      </c>
      <c r="B11521">
        <v>31.55890410958904</v>
      </c>
      <c r="C11521" s="91">
        <v>2.4847686542085835E-2</v>
      </c>
      <c r="D11521">
        <v>0.4565003752524216</v>
      </c>
    </row>
    <row r="11522" spans="1:4">
      <c r="A11522">
        <v>11520</v>
      </c>
      <c r="B11522">
        <v>31.561643835616437</v>
      </c>
      <c r="C11522" s="91">
        <v>2.484721656044105E-2</v>
      </c>
      <c r="D11522">
        <v>0.45647607069635743</v>
      </c>
    </row>
    <row r="11523" spans="1:4">
      <c r="A11523">
        <v>11521</v>
      </c>
      <c r="B11523">
        <v>31.564383561643837</v>
      </c>
      <c r="C11523" s="91">
        <v>2.484674657879626E-2</v>
      </c>
      <c r="D11523">
        <v>0.45645176860976688</v>
      </c>
    </row>
    <row r="11524" spans="1:4">
      <c r="A11524">
        <v>11522</v>
      </c>
      <c r="B11524">
        <v>31.567123287671233</v>
      </c>
      <c r="C11524" s="91">
        <v>2.4846276597151471E-2</v>
      </c>
      <c r="D11524">
        <v>0.45642746899239339</v>
      </c>
    </row>
    <row r="11525" spans="1:4">
      <c r="A11525">
        <v>11523</v>
      </c>
      <c r="B11525">
        <v>31.56986301369863</v>
      </c>
      <c r="C11525" s="91">
        <v>2.4845806615506685E-2</v>
      </c>
      <c r="D11525">
        <v>0.45640317184398016</v>
      </c>
    </row>
    <row r="11526" spans="1:4">
      <c r="A11526">
        <v>11524</v>
      </c>
      <c r="B11526">
        <v>31.572602739726026</v>
      </c>
      <c r="C11526" s="91">
        <v>2.4845336633861896E-2</v>
      </c>
      <c r="D11526">
        <v>0.45637887716427089</v>
      </c>
    </row>
    <row r="11527" spans="1:4">
      <c r="A11527">
        <v>11525</v>
      </c>
      <c r="B11527">
        <v>31.575342465753426</v>
      </c>
      <c r="C11527" s="91">
        <v>2.4844866652217107E-2</v>
      </c>
      <c r="D11527">
        <v>0.45635458495300879</v>
      </c>
    </row>
    <row r="11528" spans="1:4">
      <c r="A11528">
        <v>11526</v>
      </c>
      <c r="B11528">
        <v>31.578082191780823</v>
      </c>
      <c r="C11528" s="91">
        <v>2.4844396670572318E-2</v>
      </c>
      <c r="D11528">
        <v>0.45633029520993751</v>
      </c>
    </row>
    <row r="11529" spans="1:4">
      <c r="A11529">
        <v>11527</v>
      </c>
      <c r="B11529">
        <v>31.580821917808219</v>
      </c>
      <c r="C11529" s="91">
        <v>2.4843926688927532E-2</v>
      </c>
      <c r="D11529">
        <v>0.45630600793480053</v>
      </c>
    </row>
    <row r="11530" spans="1:4">
      <c r="A11530">
        <v>11528</v>
      </c>
      <c r="B11530">
        <v>31.583561643835615</v>
      </c>
      <c r="C11530" s="91">
        <v>2.4843456707282743E-2</v>
      </c>
      <c r="D11530">
        <v>0.45628172312734144</v>
      </c>
    </row>
    <row r="11531" spans="1:4">
      <c r="A11531">
        <v>11529</v>
      </c>
      <c r="B11531">
        <v>31.586301369863012</v>
      </c>
      <c r="C11531" s="91">
        <v>2.4842986725637953E-2</v>
      </c>
      <c r="D11531">
        <v>0.45625744078730379</v>
      </c>
    </row>
    <row r="11532" spans="1:4">
      <c r="A11532">
        <v>11530</v>
      </c>
      <c r="B11532">
        <v>31.589041095890412</v>
      </c>
      <c r="C11532" s="91">
        <v>2.4842516743993168E-2</v>
      </c>
      <c r="D11532">
        <v>0.45623316091443117</v>
      </c>
    </row>
    <row r="11533" spans="1:4">
      <c r="A11533">
        <v>11531</v>
      </c>
      <c r="B11533">
        <v>31.591780821917808</v>
      </c>
      <c r="C11533" s="91">
        <v>2.4842046762348378E-2</v>
      </c>
      <c r="D11533">
        <v>0.45620888350846739</v>
      </c>
    </row>
    <row r="11534" spans="1:4">
      <c r="A11534">
        <v>11532</v>
      </c>
      <c r="B11534">
        <v>31.594520547945205</v>
      </c>
      <c r="C11534" s="91">
        <v>2.4841576780703589E-2</v>
      </c>
      <c r="D11534">
        <v>0.45618460856915605</v>
      </c>
    </row>
    <row r="11535" spans="1:4">
      <c r="A11535">
        <v>11533</v>
      </c>
      <c r="B11535">
        <v>31.597260273972601</v>
      </c>
      <c r="C11535" s="91">
        <v>2.4841106799058803E-2</v>
      </c>
      <c r="D11535">
        <v>0.45616033609624079</v>
      </c>
    </row>
    <row r="11536" spans="1:4">
      <c r="A11536">
        <v>11534</v>
      </c>
      <c r="B11536">
        <v>31.6</v>
      </c>
      <c r="C11536" s="91">
        <v>2.4840636817414014E-2</v>
      </c>
      <c r="D11536">
        <v>0.4561360660894655</v>
      </c>
    </row>
    <row r="11537" spans="1:4">
      <c r="A11537">
        <v>11535</v>
      </c>
      <c r="B11537">
        <v>31.602739726027398</v>
      </c>
      <c r="C11537" s="91">
        <v>2.4840166835769225E-2</v>
      </c>
      <c r="D11537">
        <v>0.45611179854857392</v>
      </c>
    </row>
    <row r="11538" spans="1:4">
      <c r="A11538">
        <v>11536</v>
      </c>
      <c r="B11538">
        <v>31.605479452054794</v>
      </c>
      <c r="C11538" s="91">
        <v>2.4839696854124436E-2</v>
      </c>
      <c r="D11538">
        <v>0.45608753347330994</v>
      </c>
    </row>
    <row r="11539" spans="1:4">
      <c r="A11539">
        <v>11537</v>
      </c>
      <c r="B11539">
        <v>31.608219178082191</v>
      </c>
      <c r="C11539" s="91">
        <v>2.483922687247965E-2</v>
      </c>
      <c r="D11539">
        <v>0.45606327086341725</v>
      </c>
    </row>
    <row r="11540" spans="1:4">
      <c r="A11540">
        <v>11538</v>
      </c>
      <c r="B11540">
        <v>31.610958904109587</v>
      </c>
      <c r="C11540" s="91">
        <v>2.4838756890834861E-2</v>
      </c>
      <c r="D11540">
        <v>0.45603901071863989</v>
      </c>
    </row>
    <row r="11541" spans="1:4">
      <c r="A11541">
        <v>11539</v>
      </c>
      <c r="B11541">
        <v>31.613698630136987</v>
      </c>
      <c r="C11541" s="91">
        <v>2.4838286909190072E-2</v>
      </c>
      <c r="D11541">
        <v>0.45601475303872169</v>
      </c>
    </row>
    <row r="11542" spans="1:4">
      <c r="A11542">
        <v>11540</v>
      </c>
      <c r="B11542">
        <v>31.616438356164384</v>
      </c>
      <c r="C11542" s="91">
        <v>2.4837816927545286E-2</v>
      </c>
      <c r="D11542">
        <v>0.45599049782340662</v>
      </c>
    </row>
    <row r="11543" spans="1:4">
      <c r="A11543">
        <v>11541</v>
      </c>
      <c r="B11543">
        <v>31.61917808219178</v>
      </c>
      <c r="C11543" s="91">
        <v>2.4837346945900497E-2</v>
      </c>
      <c r="D11543">
        <v>0.45596624507243871</v>
      </c>
    </row>
    <row r="11544" spans="1:4">
      <c r="A11544">
        <v>11542</v>
      </c>
      <c r="B11544">
        <v>31.621917808219177</v>
      </c>
      <c r="C11544" s="91">
        <v>2.4836876964255707E-2</v>
      </c>
      <c r="D11544">
        <v>0.45594199478556202</v>
      </c>
    </row>
    <row r="11545" spans="1:4">
      <c r="A11545">
        <v>11543</v>
      </c>
      <c r="B11545">
        <v>31.624657534246577</v>
      </c>
      <c r="C11545" s="91">
        <v>2.4836406982610922E-2</v>
      </c>
      <c r="D11545">
        <v>0.45591774696252046</v>
      </c>
    </row>
    <row r="11546" spans="1:4">
      <c r="A11546">
        <v>11544</v>
      </c>
      <c r="B11546">
        <v>31.627397260273973</v>
      </c>
      <c r="C11546" s="91">
        <v>2.4835937000966132E-2</v>
      </c>
      <c r="D11546">
        <v>0.45589350160305825</v>
      </c>
    </row>
    <row r="11547" spans="1:4">
      <c r="A11547">
        <v>11545</v>
      </c>
      <c r="B11547">
        <v>31.63013698630137</v>
      </c>
      <c r="C11547" s="91">
        <v>2.4835467019321343E-2</v>
      </c>
      <c r="D11547">
        <v>0.45586925870691941</v>
      </c>
    </row>
    <row r="11548" spans="1:4">
      <c r="A11548">
        <v>11546</v>
      </c>
      <c r="B11548">
        <v>31.632876712328766</v>
      </c>
      <c r="C11548" s="91">
        <v>2.4834997037676557E-2</v>
      </c>
      <c r="D11548">
        <v>0.4558450182738481</v>
      </c>
    </row>
    <row r="11549" spans="1:4">
      <c r="A11549">
        <v>11547</v>
      </c>
      <c r="B11549">
        <v>31.635616438356163</v>
      </c>
      <c r="C11549" s="91">
        <v>2.4834527056031768E-2</v>
      </c>
      <c r="D11549">
        <v>0.45582078030358858</v>
      </c>
    </row>
    <row r="11550" spans="1:4">
      <c r="A11550">
        <v>11548</v>
      </c>
      <c r="B11550">
        <v>31.638356164383563</v>
      </c>
      <c r="C11550" s="91">
        <v>2.4834057074386979E-2</v>
      </c>
      <c r="D11550">
        <v>0.45579654479588505</v>
      </c>
    </row>
    <row r="11551" spans="1:4">
      <c r="A11551">
        <v>11549</v>
      </c>
      <c r="B11551">
        <v>31.641095890410959</v>
      </c>
      <c r="C11551" s="91">
        <v>2.483358709274219E-2</v>
      </c>
      <c r="D11551">
        <v>0.45577231175048166</v>
      </c>
    </row>
    <row r="11552" spans="1:4">
      <c r="A11552">
        <v>11550</v>
      </c>
      <c r="B11552">
        <v>31.643835616438356</v>
      </c>
      <c r="C11552" s="91">
        <v>2.4833117111097404E-2</v>
      </c>
      <c r="D11552">
        <v>0.45574808116712273</v>
      </c>
    </row>
    <row r="11553" spans="1:4">
      <c r="A11553">
        <v>11551</v>
      </c>
      <c r="B11553">
        <v>31.646575342465752</v>
      </c>
      <c r="C11553" s="91">
        <v>2.4832647129452615E-2</v>
      </c>
      <c r="D11553">
        <v>0.45572385304555268</v>
      </c>
    </row>
    <row r="11554" spans="1:4">
      <c r="A11554">
        <v>11552</v>
      </c>
      <c r="B11554">
        <v>31.649315068493152</v>
      </c>
      <c r="C11554" s="91">
        <v>2.4832177147807825E-2</v>
      </c>
      <c r="D11554">
        <v>0.45569962738551567</v>
      </c>
    </row>
    <row r="11555" spans="1:4">
      <c r="A11555">
        <v>11553</v>
      </c>
      <c r="B11555">
        <v>31.652054794520549</v>
      </c>
      <c r="C11555" s="91">
        <v>2.483170716616304E-2</v>
      </c>
      <c r="D11555">
        <v>0.45567540418675623</v>
      </c>
    </row>
    <row r="11556" spans="1:4">
      <c r="A11556">
        <v>11554</v>
      </c>
      <c r="B11556">
        <v>31.654794520547945</v>
      </c>
      <c r="C11556" s="91">
        <v>2.483123718451825E-2</v>
      </c>
      <c r="D11556">
        <v>0.45565118344901873</v>
      </c>
    </row>
    <row r="11557" spans="1:4">
      <c r="A11557">
        <v>11555</v>
      </c>
      <c r="B11557">
        <v>31.657534246575342</v>
      </c>
      <c r="C11557" s="91">
        <v>2.4830767202873461E-2</v>
      </c>
      <c r="D11557">
        <v>0.45562696517204765</v>
      </c>
    </row>
    <row r="11558" spans="1:4">
      <c r="A11558">
        <v>11556</v>
      </c>
      <c r="B11558">
        <v>31.660273972602738</v>
      </c>
      <c r="C11558" s="91">
        <v>2.4830297221228675E-2</v>
      </c>
      <c r="D11558">
        <v>0.45560274935558731</v>
      </c>
    </row>
    <row r="11559" spans="1:4">
      <c r="A11559">
        <v>11557</v>
      </c>
      <c r="B11559">
        <v>31.663013698630138</v>
      </c>
      <c r="C11559" s="91">
        <v>2.4829827239583886E-2</v>
      </c>
      <c r="D11559">
        <v>0.45557853599938236</v>
      </c>
    </row>
    <row r="11560" spans="1:4">
      <c r="A11560">
        <v>11558</v>
      </c>
      <c r="B11560">
        <v>31.665753424657535</v>
      </c>
      <c r="C11560" s="91">
        <v>2.4829357257939097E-2</v>
      </c>
      <c r="D11560">
        <v>0.45555432510317728</v>
      </c>
    </row>
    <row r="11561" spans="1:4">
      <c r="A11561">
        <v>11559</v>
      </c>
      <c r="B11561">
        <v>31.668493150684931</v>
      </c>
      <c r="C11561" s="91">
        <v>2.4828887276294308E-2</v>
      </c>
      <c r="D11561">
        <v>0.45553011666671678</v>
      </c>
    </row>
    <row r="11562" spans="1:4">
      <c r="A11562">
        <v>11560</v>
      </c>
      <c r="B11562">
        <v>31.671232876712327</v>
      </c>
      <c r="C11562" s="91">
        <v>2.4828417294649522E-2</v>
      </c>
      <c r="D11562">
        <v>0.45550591068974522</v>
      </c>
    </row>
    <row r="11563" spans="1:4">
      <c r="A11563">
        <v>11561</v>
      </c>
      <c r="B11563">
        <v>31.673972602739727</v>
      </c>
      <c r="C11563" s="91">
        <v>2.4827947313004733E-2</v>
      </c>
      <c r="D11563">
        <v>0.45548170717200742</v>
      </c>
    </row>
    <row r="11564" spans="1:4">
      <c r="A11564">
        <v>11562</v>
      </c>
      <c r="B11564">
        <v>31.676712328767124</v>
      </c>
      <c r="C11564" s="91">
        <v>2.4827477331359944E-2</v>
      </c>
      <c r="D11564">
        <v>0.45545750611324803</v>
      </c>
    </row>
    <row r="11565" spans="1:4">
      <c r="A11565">
        <v>11563</v>
      </c>
      <c r="B11565">
        <v>31.67945205479452</v>
      </c>
      <c r="C11565" s="91">
        <v>2.4827007349715158E-2</v>
      </c>
      <c r="D11565">
        <v>0.45543330751321165</v>
      </c>
    </row>
    <row r="11566" spans="1:4">
      <c r="A11566">
        <v>11564</v>
      </c>
      <c r="B11566">
        <v>31.682191780821917</v>
      </c>
      <c r="C11566" s="91">
        <v>2.4826537368070369E-2</v>
      </c>
      <c r="D11566">
        <v>0.45540911137164319</v>
      </c>
    </row>
    <row r="11567" spans="1:4">
      <c r="A11567">
        <v>11565</v>
      </c>
      <c r="B11567">
        <v>31.684931506849313</v>
      </c>
      <c r="C11567" s="91">
        <v>2.4826067386425579E-2</v>
      </c>
      <c r="D11567">
        <v>0.45538491768828726</v>
      </c>
    </row>
    <row r="11568" spans="1:4">
      <c r="A11568">
        <v>11566</v>
      </c>
      <c r="B11568">
        <v>31.687671232876713</v>
      </c>
      <c r="C11568" s="91">
        <v>2.4825597404780794E-2</v>
      </c>
      <c r="D11568">
        <v>0.45536072646288867</v>
      </c>
    </row>
    <row r="11569" spans="1:4">
      <c r="A11569">
        <v>11567</v>
      </c>
      <c r="B11569">
        <v>31.69041095890411</v>
      </c>
      <c r="C11569" s="91">
        <v>2.4825127423136004E-2</v>
      </c>
      <c r="D11569">
        <v>0.45533653769519239</v>
      </c>
    </row>
    <row r="11570" spans="1:4">
      <c r="A11570">
        <v>11568</v>
      </c>
      <c r="B11570">
        <v>31.693150684931506</v>
      </c>
      <c r="C11570" s="91">
        <v>2.4824657441491215E-2</v>
      </c>
      <c r="D11570">
        <v>0.45531235138494325</v>
      </c>
    </row>
    <row r="11571" spans="1:4">
      <c r="A11571">
        <v>11569</v>
      </c>
      <c r="B11571">
        <v>31.695890410958903</v>
      </c>
      <c r="C11571" s="91">
        <v>2.4824187459846429E-2</v>
      </c>
      <c r="D11571">
        <v>0.455288167531886</v>
      </c>
    </row>
    <row r="11572" spans="1:4">
      <c r="A11572">
        <v>11570</v>
      </c>
      <c r="B11572">
        <v>31.698630136986303</v>
      </c>
      <c r="C11572" s="91">
        <v>2.482371747820164E-2</v>
      </c>
      <c r="D11572">
        <v>0.45526398613576569</v>
      </c>
    </row>
    <row r="11573" spans="1:4">
      <c r="A11573">
        <v>11571</v>
      </c>
      <c r="B11573">
        <v>31.701369863013699</v>
      </c>
      <c r="C11573" s="91">
        <v>2.4823247496556851E-2</v>
      </c>
      <c r="D11573">
        <v>0.45523980719632734</v>
      </c>
    </row>
    <row r="11574" spans="1:4">
      <c r="A11574">
        <v>11572</v>
      </c>
      <c r="B11574">
        <v>31.704109589041096</v>
      </c>
      <c r="C11574" s="91">
        <v>2.4822777514912062E-2</v>
      </c>
      <c r="D11574">
        <v>0.45521563071331583</v>
      </c>
    </row>
    <row r="11575" spans="1:4">
      <c r="A11575">
        <v>11573</v>
      </c>
      <c r="B11575">
        <v>31.706849315068492</v>
      </c>
      <c r="C11575" s="91">
        <v>2.4822307533267276E-2</v>
      </c>
      <c r="D11575">
        <v>0.45519145668647615</v>
      </c>
    </row>
    <row r="11576" spans="1:4">
      <c r="A11576">
        <v>11574</v>
      </c>
      <c r="B11576">
        <v>31.709589041095889</v>
      </c>
      <c r="C11576" s="91">
        <v>2.4821837551622487E-2</v>
      </c>
      <c r="D11576">
        <v>0.45516728511555354</v>
      </c>
    </row>
    <row r="11577" spans="1:4">
      <c r="A11577">
        <v>11575</v>
      </c>
      <c r="B11577">
        <v>31.712328767123289</v>
      </c>
      <c r="C11577" s="91">
        <v>2.4821367569977697E-2</v>
      </c>
      <c r="D11577">
        <v>0.45514311600029295</v>
      </c>
    </row>
    <row r="11578" spans="1:4">
      <c r="A11578">
        <v>11576</v>
      </c>
      <c r="B11578">
        <v>31.715068493150685</v>
      </c>
      <c r="C11578" s="91">
        <v>2.4820897588332912E-2</v>
      </c>
      <c r="D11578">
        <v>0.45511894934043956</v>
      </c>
    </row>
    <row r="11579" spans="1:4">
      <c r="A11579">
        <v>11577</v>
      </c>
      <c r="B11579">
        <v>31.717808219178082</v>
      </c>
      <c r="C11579" s="91">
        <v>2.4820427606688122E-2</v>
      </c>
      <c r="D11579">
        <v>0.45509478513573853</v>
      </c>
    </row>
    <row r="11580" spans="1:4">
      <c r="A11580">
        <v>11578</v>
      </c>
      <c r="B11580">
        <v>31.720547945205478</v>
      </c>
      <c r="C11580" s="91">
        <v>2.4819957625043333E-2</v>
      </c>
      <c r="D11580">
        <v>0.45507062338593507</v>
      </c>
    </row>
    <row r="11581" spans="1:4">
      <c r="A11581">
        <v>11579</v>
      </c>
      <c r="B11581">
        <v>31.723287671232878</v>
      </c>
      <c r="C11581" s="91">
        <v>2.4819487643398547E-2</v>
      </c>
      <c r="D11581">
        <v>0.45504646409077437</v>
      </c>
    </row>
    <row r="11582" spans="1:4">
      <c r="A11582">
        <v>11580</v>
      </c>
      <c r="B11582">
        <v>31.726027397260275</v>
      </c>
      <c r="C11582" s="91">
        <v>2.4819017661753758E-2</v>
      </c>
      <c r="D11582">
        <v>0.45502230725000165</v>
      </c>
    </row>
    <row r="11583" spans="1:4">
      <c r="A11583">
        <v>11581</v>
      </c>
      <c r="B11583">
        <v>31.728767123287671</v>
      </c>
      <c r="C11583" s="91">
        <v>2.4818547680108969E-2</v>
      </c>
      <c r="D11583">
        <v>0.45499815286336232</v>
      </c>
    </row>
    <row r="11584" spans="1:4">
      <c r="A11584">
        <v>11582</v>
      </c>
      <c r="B11584">
        <v>31.731506849315068</v>
      </c>
      <c r="C11584" s="91">
        <v>2.4818077698464183E-2</v>
      </c>
      <c r="D11584">
        <v>0.45497400093060153</v>
      </c>
    </row>
    <row r="11585" spans="1:4">
      <c r="A11585">
        <v>11583</v>
      </c>
      <c r="B11585">
        <v>31.734246575342464</v>
      </c>
      <c r="C11585" s="91">
        <v>2.4817607716819394E-2</v>
      </c>
      <c r="D11585">
        <v>0.45494985145146483</v>
      </c>
    </row>
    <row r="11586" spans="1:4">
      <c r="A11586">
        <v>11584</v>
      </c>
      <c r="B11586">
        <v>31.736986301369864</v>
      </c>
      <c r="C11586" s="91">
        <v>2.4817137735174605E-2</v>
      </c>
      <c r="D11586">
        <v>0.45492570442569741</v>
      </c>
    </row>
    <row r="11587" spans="1:4">
      <c r="A11587">
        <v>11585</v>
      </c>
      <c r="B11587">
        <v>31.739726027397261</v>
      </c>
      <c r="C11587" s="91">
        <v>2.4816667753529816E-2</v>
      </c>
      <c r="D11587">
        <v>0.45490155985304487</v>
      </c>
    </row>
    <row r="11588" spans="1:4">
      <c r="A11588">
        <v>11586</v>
      </c>
      <c r="B11588">
        <v>31.742465753424657</v>
      </c>
      <c r="C11588" s="91">
        <v>2.481619777188503E-2</v>
      </c>
      <c r="D11588">
        <v>0.45487741773325252</v>
      </c>
    </row>
    <row r="11589" spans="1:4">
      <c r="A11589">
        <v>11587</v>
      </c>
      <c r="B11589">
        <v>31.745205479452054</v>
      </c>
      <c r="C11589" s="91">
        <v>2.4815727790240241E-2</v>
      </c>
      <c r="D11589">
        <v>0.4548532780660659</v>
      </c>
    </row>
    <row r="11590" spans="1:4">
      <c r="A11590">
        <v>11588</v>
      </c>
      <c r="B11590">
        <v>31.747945205479454</v>
      </c>
      <c r="C11590" s="91">
        <v>2.4815257808595451E-2</v>
      </c>
      <c r="D11590">
        <v>0.45482914085123055</v>
      </c>
    </row>
    <row r="11591" spans="1:4">
      <c r="A11591">
        <v>11589</v>
      </c>
      <c r="B11591">
        <v>31.75068493150685</v>
      </c>
      <c r="C11591" s="91">
        <v>2.4814787826950666E-2</v>
      </c>
      <c r="D11591">
        <v>0.45480500608849195</v>
      </c>
    </row>
    <row r="11592" spans="1:4">
      <c r="A11592">
        <v>11590</v>
      </c>
      <c r="B11592">
        <v>31.753424657534246</v>
      </c>
      <c r="C11592" s="91">
        <v>2.4814317845305876E-2</v>
      </c>
      <c r="D11592">
        <v>0.4547808737775958</v>
      </c>
    </row>
    <row r="11593" spans="1:4">
      <c r="A11593">
        <v>11591</v>
      </c>
      <c r="B11593">
        <v>31.756164383561643</v>
      </c>
      <c r="C11593" s="91">
        <v>2.4813847863661087E-2</v>
      </c>
      <c r="D11593">
        <v>0.45475674391828752</v>
      </c>
    </row>
    <row r="11594" spans="1:4">
      <c r="A11594">
        <v>11592</v>
      </c>
      <c r="B11594">
        <v>31.758904109589039</v>
      </c>
      <c r="C11594" s="91">
        <v>2.4813377882016301E-2</v>
      </c>
      <c r="D11594">
        <v>0.45473261651031299</v>
      </c>
    </row>
    <row r="11595" spans="1:4">
      <c r="A11595">
        <v>11593</v>
      </c>
      <c r="B11595">
        <v>31.761643835616439</v>
      </c>
      <c r="C11595" s="91">
        <v>2.4812907900371512E-2</v>
      </c>
      <c r="D11595">
        <v>0.45470849155341769</v>
      </c>
    </row>
    <row r="11596" spans="1:4">
      <c r="A11596">
        <v>11594</v>
      </c>
      <c r="B11596">
        <v>31.764383561643836</v>
      </c>
      <c r="C11596" s="91">
        <v>2.4812437918726723E-2</v>
      </c>
      <c r="D11596">
        <v>0.45468436904734749</v>
      </c>
    </row>
    <row r="11597" spans="1:4">
      <c r="A11597">
        <v>11595</v>
      </c>
      <c r="B11597">
        <v>31.767123287671232</v>
      </c>
      <c r="C11597" s="91">
        <v>2.4811967937081934E-2</v>
      </c>
      <c r="D11597">
        <v>0.45466024899184804</v>
      </c>
    </row>
    <row r="11598" spans="1:4">
      <c r="A11598">
        <v>11596</v>
      </c>
      <c r="B11598">
        <v>31.769863013698629</v>
      </c>
      <c r="C11598" s="91">
        <v>2.4811497955437148E-2</v>
      </c>
      <c r="D11598">
        <v>0.45463613138666509</v>
      </c>
    </row>
    <row r="11599" spans="1:4">
      <c r="A11599">
        <v>11597</v>
      </c>
      <c r="B11599">
        <v>31.772602739726029</v>
      </c>
      <c r="C11599" s="91">
        <v>2.4811027973792359E-2</v>
      </c>
      <c r="D11599">
        <v>0.45461201623154451</v>
      </c>
    </row>
    <row r="11600" spans="1:4">
      <c r="A11600">
        <v>11598</v>
      </c>
      <c r="B11600">
        <v>31.775342465753425</v>
      </c>
      <c r="C11600" s="91">
        <v>2.4810557992147569E-2</v>
      </c>
      <c r="D11600">
        <v>0.45458790352623207</v>
      </c>
    </row>
    <row r="11601" spans="1:4">
      <c r="A11601">
        <v>11599</v>
      </c>
      <c r="B11601">
        <v>31.778082191780822</v>
      </c>
      <c r="C11601" s="91">
        <v>2.4810088010502784E-2</v>
      </c>
      <c r="D11601">
        <v>0.4545637932704738</v>
      </c>
    </row>
    <row r="11602" spans="1:4">
      <c r="A11602">
        <v>11600</v>
      </c>
      <c r="B11602">
        <v>31.780821917808218</v>
      </c>
      <c r="C11602" s="91">
        <v>2.4809618028857994E-2</v>
      </c>
      <c r="D11602">
        <v>0.45453968546401546</v>
      </c>
    </row>
    <row r="11603" spans="1:4">
      <c r="A11603">
        <v>11601</v>
      </c>
      <c r="B11603">
        <v>31.783561643835615</v>
      </c>
      <c r="C11603" s="91">
        <v>2.4809148047213205E-2</v>
      </c>
      <c r="D11603">
        <v>0.45451558010660303</v>
      </c>
    </row>
    <row r="11604" spans="1:4">
      <c r="A11604">
        <v>11602</v>
      </c>
      <c r="B11604">
        <v>31.786301369863015</v>
      </c>
      <c r="C11604" s="91">
        <v>2.4808678065568419E-2</v>
      </c>
      <c r="D11604">
        <v>0.45449147719798239</v>
      </c>
    </row>
    <row r="11605" spans="1:4">
      <c r="A11605">
        <v>11603</v>
      </c>
      <c r="B11605">
        <v>31.789041095890411</v>
      </c>
      <c r="C11605" s="91">
        <v>2.480820808392363E-2</v>
      </c>
      <c r="D11605">
        <v>0.45446737673789966</v>
      </c>
    </row>
    <row r="11606" spans="1:4">
      <c r="A11606">
        <v>11604</v>
      </c>
      <c r="B11606">
        <v>31.791780821917808</v>
      </c>
      <c r="C11606" s="91">
        <v>2.4807738102278841E-2</v>
      </c>
      <c r="D11606">
        <v>0.45444327872610096</v>
      </c>
    </row>
    <row r="11607" spans="1:4">
      <c r="A11607">
        <v>11605</v>
      </c>
      <c r="B11607">
        <v>31.794520547945204</v>
      </c>
      <c r="C11607" s="91">
        <v>2.4807268120634055E-2</v>
      </c>
      <c r="D11607">
        <v>0.4544191831623321</v>
      </c>
    </row>
    <row r="11608" spans="1:4">
      <c r="A11608">
        <v>11606</v>
      </c>
      <c r="B11608">
        <v>31.797260273972604</v>
      </c>
      <c r="C11608" s="91">
        <v>2.4806798138989266E-2</v>
      </c>
      <c r="D11608">
        <v>0.45439509004633943</v>
      </c>
    </row>
    <row r="11609" spans="1:4">
      <c r="A11609">
        <v>11607</v>
      </c>
      <c r="B11609">
        <v>31.8</v>
      </c>
      <c r="C11609" s="91">
        <v>2.4806328157344477E-2</v>
      </c>
      <c r="D11609">
        <v>0.45437099937786896</v>
      </c>
    </row>
    <row r="11610" spans="1:4">
      <c r="A11610">
        <v>11608</v>
      </c>
      <c r="B11610">
        <v>31.802739726027397</v>
      </c>
      <c r="C11610" s="91">
        <v>2.4805858175699688E-2</v>
      </c>
      <c r="D11610">
        <v>0.45434691115666681</v>
      </c>
    </row>
    <row r="11611" spans="1:4">
      <c r="A11611">
        <v>11609</v>
      </c>
      <c r="B11611">
        <v>31.805479452054794</v>
      </c>
      <c r="C11611" s="91">
        <v>2.4805388194054902E-2</v>
      </c>
      <c r="D11611">
        <v>0.45432282538247926</v>
      </c>
    </row>
    <row r="11612" spans="1:4">
      <c r="A11612">
        <v>11610</v>
      </c>
      <c r="B11612">
        <v>31.80821917808219</v>
      </c>
      <c r="C11612" s="91">
        <v>2.4804918212410113E-2</v>
      </c>
      <c r="D11612">
        <v>0.4542987420550525</v>
      </c>
    </row>
    <row r="11613" spans="1:4">
      <c r="A11613">
        <v>11611</v>
      </c>
      <c r="B11613">
        <v>31.81095890410959</v>
      </c>
      <c r="C11613" s="91">
        <v>2.4804448230765323E-2</v>
      </c>
      <c r="D11613">
        <v>0.45427466117413284</v>
      </c>
    </row>
    <row r="11614" spans="1:4">
      <c r="A11614">
        <v>11612</v>
      </c>
      <c r="B11614">
        <v>31.813698630136987</v>
      </c>
      <c r="C11614" s="91">
        <v>2.4803978249120538E-2</v>
      </c>
      <c r="D11614">
        <v>0.4542505827394665</v>
      </c>
    </row>
    <row r="11615" spans="1:4">
      <c r="A11615">
        <v>11613</v>
      </c>
      <c r="B11615">
        <v>31.816438356164383</v>
      </c>
      <c r="C11615" s="91">
        <v>2.4803508267475748E-2</v>
      </c>
      <c r="D11615">
        <v>0.4542265067507999</v>
      </c>
    </row>
    <row r="11616" spans="1:4">
      <c r="A11616">
        <v>11614</v>
      </c>
      <c r="B11616">
        <v>31.81917808219178</v>
      </c>
      <c r="C11616" s="91">
        <v>2.4803038285830959E-2</v>
      </c>
      <c r="D11616">
        <v>0.45420243320787934</v>
      </c>
    </row>
    <row r="11617" spans="1:4">
      <c r="A11617">
        <v>11615</v>
      </c>
      <c r="B11617">
        <v>31.82191780821918</v>
      </c>
      <c r="C11617" s="91">
        <v>2.4802568304186173E-2</v>
      </c>
      <c r="D11617">
        <v>0.45417836211045104</v>
      </c>
    </row>
    <row r="11618" spans="1:4">
      <c r="A11618">
        <v>11616</v>
      </c>
      <c r="B11618">
        <v>31.824657534246576</v>
      </c>
      <c r="C11618" s="91">
        <v>2.4802098322541384E-2</v>
      </c>
      <c r="D11618">
        <v>0.4541542934582618</v>
      </c>
    </row>
    <row r="11619" spans="1:4">
      <c r="A11619">
        <v>11617</v>
      </c>
      <c r="B11619">
        <v>31.827397260273973</v>
      </c>
      <c r="C11619" s="91">
        <v>2.4801628340896595E-2</v>
      </c>
      <c r="D11619">
        <v>0.45413022725105784</v>
      </c>
    </row>
    <row r="11620" spans="1:4">
      <c r="A11620">
        <v>11618</v>
      </c>
      <c r="B11620">
        <v>31.830136986301369</v>
      </c>
      <c r="C11620" s="91">
        <v>2.4801158359251806E-2</v>
      </c>
      <c r="D11620">
        <v>0.45410616348858568</v>
      </c>
    </row>
    <row r="11621" spans="1:4">
      <c r="A11621">
        <v>11619</v>
      </c>
      <c r="B11621">
        <v>31.832876712328765</v>
      </c>
      <c r="C11621" s="91">
        <v>2.480068837760702E-2</v>
      </c>
      <c r="D11621">
        <v>0.45408210217059181</v>
      </c>
    </row>
    <row r="11622" spans="1:4">
      <c r="A11622">
        <v>11620</v>
      </c>
      <c r="B11622">
        <v>31.835616438356166</v>
      </c>
      <c r="C11622" s="91">
        <v>2.4800218395962231E-2</v>
      </c>
      <c r="D11622">
        <v>0.45405804329682276</v>
      </c>
    </row>
    <row r="11623" spans="1:4">
      <c r="A11623">
        <v>11621</v>
      </c>
      <c r="B11623">
        <v>31.838356164383562</v>
      </c>
      <c r="C11623" s="91">
        <v>2.4799748414317441E-2</v>
      </c>
      <c r="D11623">
        <v>0.45403398686702523</v>
      </c>
    </row>
    <row r="11624" spans="1:4">
      <c r="A11624">
        <v>11622</v>
      </c>
      <c r="B11624">
        <v>31.841095890410958</v>
      </c>
      <c r="C11624" s="91">
        <v>2.4799278432672656E-2</v>
      </c>
      <c r="D11624">
        <v>0.45400993288094577</v>
      </c>
    </row>
    <row r="11625" spans="1:4">
      <c r="A11625">
        <v>11623</v>
      </c>
      <c r="B11625">
        <v>31.843835616438355</v>
      </c>
      <c r="C11625" s="91">
        <v>2.4798808451027866E-2</v>
      </c>
      <c r="D11625">
        <v>0.45398588133833107</v>
      </c>
    </row>
    <row r="11626" spans="1:4">
      <c r="A11626">
        <v>11624</v>
      </c>
      <c r="B11626">
        <v>31.846575342465755</v>
      </c>
      <c r="C11626" s="91">
        <v>2.4798338469383077E-2</v>
      </c>
      <c r="D11626">
        <v>0.45396183223892772</v>
      </c>
    </row>
    <row r="11627" spans="1:4">
      <c r="A11627">
        <v>11625</v>
      </c>
      <c r="B11627">
        <v>31.849315068493151</v>
      </c>
      <c r="C11627" s="91">
        <v>2.4797868487738291E-2</v>
      </c>
      <c r="D11627">
        <v>0.45393778558248249</v>
      </c>
    </row>
    <row r="11628" spans="1:4">
      <c r="A11628">
        <v>11626</v>
      </c>
      <c r="B11628">
        <v>31.852054794520548</v>
      </c>
      <c r="C11628" s="91">
        <v>2.4797398506093502E-2</v>
      </c>
      <c r="D11628">
        <v>0.45391374136874219</v>
      </c>
    </row>
    <row r="11629" spans="1:4">
      <c r="A11629">
        <v>11627</v>
      </c>
      <c r="B11629">
        <v>31.854794520547944</v>
      </c>
      <c r="C11629" s="91">
        <v>2.4796928524448713E-2</v>
      </c>
      <c r="D11629">
        <v>0.45388969959745351</v>
      </c>
    </row>
    <row r="11630" spans="1:4">
      <c r="A11630">
        <v>11628</v>
      </c>
      <c r="B11630">
        <v>31.857534246575341</v>
      </c>
      <c r="C11630" s="91">
        <v>2.4796458542803927E-2</v>
      </c>
      <c r="D11630">
        <v>0.45386566026836322</v>
      </c>
    </row>
    <row r="11631" spans="1:4">
      <c r="A11631">
        <v>11629</v>
      </c>
      <c r="B11631">
        <v>31.860273972602741</v>
      </c>
      <c r="C11631" s="91">
        <v>2.4795988561159138E-2</v>
      </c>
      <c r="D11631">
        <v>0.45384162338121831</v>
      </c>
    </row>
    <row r="11632" spans="1:4">
      <c r="A11632">
        <v>11630</v>
      </c>
      <c r="B11632">
        <v>31.863013698630137</v>
      </c>
      <c r="C11632" s="91">
        <v>2.4795518579514349E-2</v>
      </c>
      <c r="D11632">
        <v>0.45381758893576557</v>
      </c>
    </row>
    <row r="11633" spans="1:4">
      <c r="A11633">
        <v>11631</v>
      </c>
      <c r="B11633">
        <v>31.865753424657534</v>
      </c>
      <c r="C11633" s="91">
        <v>2.479504859786956E-2</v>
      </c>
      <c r="D11633">
        <v>0.45379355693175188</v>
      </c>
    </row>
    <row r="11634" spans="1:4">
      <c r="A11634">
        <v>11632</v>
      </c>
      <c r="B11634">
        <v>31.86849315068493</v>
      </c>
      <c r="C11634" s="91">
        <v>2.4794578616224774E-2</v>
      </c>
      <c r="D11634">
        <v>0.45376952736892417</v>
      </c>
    </row>
    <row r="11635" spans="1:4">
      <c r="A11635">
        <v>11633</v>
      </c>
      <c r="B11635">
        <v>31.87123287671233</v>
      </c>
      <c r="C11635" s="91">
        <v>2.4794108634579985E-2</v>
      </c>
      <c r="D11635">
        <v>0.45374550024702953</v>
      </c>
    </row>
    <row r="11636" spans="1:4">
      <c r="A11636">
        <v>11634</v>
      </c>
      <c r="B11636">
        <v>31.873972602739727</v>
      </c>
      <c r="C11636" s="91">
        <v>2.4793638652935195E-2</v>
      </c>
      <c r="D11636">
        <v>0.45372147556581488</v>
      </c>
    </row>
    <row r="11637" spans="1:4">
      <c r="A11637">
        <v>11635</v>
      </c>
      <c r="B11637">
        <v>31.876712328767123</v>
      </c>
      <c r="C11637" s="91">
        <v>2.479316867129041E-2</v>
      </c>
      <c r="D11637">
        <v>0.4536974533250272</v>
      </c>
    </row>
    <row r="11638" spans="1:4">
      <c r="A11638">
        <v>11636</v>
      </c>
      <c r="B11638">
        <v>31.87945205479452</v>
      </c>
      <c r="C11638" s="91">
        <v>2.479269868964562E-2</v>
      </c>
      <c r="D11638">
        <v>0.45367343352441369</v>
      </c>
    </row>
    <row r="11639" spans="1:4">
      <c r="A11639">
        <v>11637</v>
      </c>
      <c r="B11639">
        <v>31.882191780821916</v>
      </c>
      <c r="C11639" s="91">
        <v>2.4792228708000831E-2</v>
      </c>
      <c r="D11639">
        <v>0.4536494161637214</v>
      </c>
    </row>
    <row r="11640" spans="1:4">
      <c r="A11640">
        <v>11638</v>
      </c>
      <c r="B11640">
        <v>31.884931506849316</v>
      </c>
      <c r="C11640" s="91">
        <v>2.4791758726356045E-2</v>
      </c>
      <c r="D11640">
        <v>0.45362540124269735</v>
      </c>
    </row>
    <row r="11641" spans="1:4">
      <c r="A11641">
        <v>11639</v>
      </c>
      <c r="B11641">
        <v>31.887671232876713</v>
      </c>
      <c r="C11641" s="91">
        <v>2.4791288744711256E-2</v>
      </c>
      <c r="D11641">
        <v>0.45360138876108891</v>
      </c>
    </row>
    <row r="11642" spans="1:4">
      <c r="A11642">
        <v>11640</v>
      </c>
      <c r="B11642">
        <v>31.890410958904109</v>
      </c>
      <c r="C11642" s="91">
        <v>2.4790818763066467E-2</v>
      </c>
      <c r="D11642">
        <v>0.45357737871864318</v>
      </c>
    </row>
    <row r="11643" spans="1:4">
      <c r="A11643">
        <v>11641</v>
      </c>
      <c r="B11643">
        <v>31.893150684931506</v>
      </c>
      <c r="C11643" s="91">
        <v>2.4790348781421681E-2</v>
      </c>
      <c r="D11643">
        <v>0.4535533711151073</v>
      </c>
    </row>
    <row r="11644" spans="1:4">
      <c r="A11644">
        <v>11642</v>
      </c>
      <c r="B11644">
        <v>31.895890410958906</v>
      </c>
      <c r="C11644" s="91">
        <v>2.4789878799776892E-2</v>
      </c>
      <c r="D11644">
        <v>0.45352936595022864</v>
      </c>
    </row>
    <row r="11645" spans="1:4">
      <c r="A11645">
        <v>11643</v>
      </c>
      <c r="B11645">
        <v>31.898630136986302</v>
      </c>
      <c r="C11645" s="91">
        <v>2.4789408818132103E-2</v>
      </c>
      <c r="D11645">
        <v>0.45350536322375451</v>
      </c>
    </row>
    <row r="11646" spans="1:4">
      <c r="A11646">
        <v>11644</v>
      </c>
      <c r="B11646">
        <v>31.901369863013699</v>
      </c>
      <c r="C11646" s="91">
        <v>2.4788938836487313E-2</v>
      </c>
      <c r="D11646">
        <v>0.45348136293543212</v>
      </c>
    </row>
    <row r="11647" spans="1:4">
      <c r="A11647">
        <v>11645</v>
      </c>
      <c r="B11647">
        <v>31.904109589041095</v>
      </c>
      <c r="C11647" s="91">
        <v>2.4788468854842528E-2</v>
      </c>
      <c r="D11647">
        <v>0.453457365085009</v>
      </c>
    </row>
    <row r="11648" spans="1:4">
      <c r="A11648">
        <v>11646</v>
      </c>
      <c r="B11648">
        <v>31.906849315068492</v>
      </c>
      <c r="C11648" s="91">
        <v>2.4787998873197738E-2</v>
      </c>
      <c r="D11648">
        <v>0.45343336967223241</v>
      </c>
    </row>
    <row r="11649" spans="1:4">
      <c r="A11649">
        <v>11647</v>
      </c>
      <c r="B11649">
        <v>31.909589041095892</v>
      </c>
      <c r="C11649" s="91">
        <v>2.4787528891552949E-2</v>
      </c>
      <c r="D11649">
        <v>0.45340937669684978</v>
      </c>
    </row>
    <row r="11650" spans="1:4">
      <c r="A11650">
        <v>11648</v>
      </c>
      <c r="B11650">
        <v>31.912328767123288</v>
      </c>
      <c r="C11650" s="91">
        <v>2.4787058909908163E-2</v>
      </c>
      <c r="D11650">
        <v>0.45338538615860857</v>
      </c>
    </row>
    <row r="11651" spans="1:4">
      <c r="A11651">
        <v>11649</v>
      </c>
      <c r="B11651">
        <v>31.915068493150685</v>
      </c>
      <c r="C11651" s="91">
        <v>2.4786588928263374E-2</v>
      </c>
      <c r="D11651">
        <v>0.45336139805725634</v>
      </c>
    </row>
    <row r="11652" spans="1:4">
      <c r="A11652">
        <v>11650</v>
      </c>
      <c r="B11652">
        <v>31.917808219178081</v>
      </c>
      <c r="C11652" s="91">
        <v>2.4786118946618585E-2</v>
      </c>
      <c r="D11652">
        <v>0.45333741239254061</v>
      </c>
    </row>
    <row r="11653" spans="1:4">
      <c r="A11653">
        <v>11651</v>
      </c>
      <c r="B11653">
        <v>31.920547945205481</v>
      </c>
      <c r="C11653" s="91">
        <v>2.4785648964973799E-2</v>
      </c>
      <c r="D11653">
        <v>0.45331342916420875</v>
      </c>
    </row>
    <row r="11654" spans="1:4">
      <c r="A11654">
        <v>11652</v>
      </c>
      <c r="B11654">
        <v>31.923287671232877</v>
      </c>
      <c r="C11654" s="91">
        <v>2.478517898332901E-2</v>
      </c>
      <c r="D11654">
        <v>0.45328944837200857</v>
      </c>
    </row>
    <row r="11655" spans="1:4">
      <c r="A11655">
        <v>11653</v>
      </c>
      <c r="B11655">
        <v>31.926027397260274</v>
      </c>
      <c r="C11655" s="91">
        <v>2.4784709001684221E-2</v>
      </c>
      <c r="D11655">
        <v>0.45326547001568762</v>
      </c>
    </row>
    <row r="11656" spans="1:4">
      <c r="A11656">
        <v>11654</v>
      </c>
      <c r="B11656">
        <v>31.92876712328767</v>
      </c>
      <c r="C11656" s="91">
        <v>2.4784239020039435E-2</v>
      </c>
      <c r="D11656">
        <v>0.45324149409499348</v>
      </c>
    </row>
    <row r="11657" spans="1:4">
      <c r="A11657">
        <v>11655</v>
      </c>
      <c r="B11657">
        <v>31.931506849315067</v>
      </c>
      <c r="C11657" s="91">
        <v>2.4783769038394646E-2</v>
      </c>
      <c r="D11657">
        <v>0.45321752060967391</v>
      </c>
    </row>
    <row r="11658" spans="1:4">
      <c r="A11658">
        <v>11656</v>
      </c>
      <c r="B11658">
        <v>31.934246575342467</v>
      </c>
      <c r="C11658" s="91">
        <v>2.4783299056749857E-2</v>
      </c>
      <c r="D11658">
        <v>0.45319354955947655</v>
      </c>
    </row>
    <row r="11659" spans="1:4">
      <c r="A11659">
        <v>11657</v>
      </c>
      <c r="B11659">
        <v>31.936986301369863</v>
      </c>
      <c r="C11659" s="91">
        <v>2.4782829075105067E-2</v>
      </c>
      <c r="D11659">
        <v>0.45316958094414928</v>
      </c>
    </row>
    <row r="11660" spans="1:4">
      <c r="A11660">
        <v>11658</v>
      </c>
      <c r="B11660">
        <v>31.93972602739726</v>
      </c>
      <c r="C11660" s="91">
        <v>2.4782359093460282E-2</v>
      </c>
      <c r="D11660">
        <v>0.45314561476343967</v>
      </c>
    </row>
    <row r="11661" spans="1:4">
      <c r="A11661">
        <v>11659</v>
      </c>
      <c r="B11661">
        <v>31.942465753424656</v>
      </c>
      <c r="C11661" s="91">
        <v>2.4781889111815492E-2</v>
      </c>
      <c r="D11661">
        <v>0.45312165101709562</v>
      </c>
    </row>
    <row r="11662" spans="1:4">
      <c r="A11662">
        <v>11660</v>
      </c>
      <c r="B11662">
        <v>31.945205479452056</v>
      </c>
      <c r="C11662" s="91">
        <v>2.4781419130170703E-2</v>
      </c>
      <c r="D11662">
        <v>0.45309768970486503</v>
      </c>
    </row>
    <row r="11663" spans="1:4">
      <c r="A11663">
        <v>11661</v>
      </c>
      <c r="B11663">
        <v>31.947945205479453</v>
      </c>
      <c r="C11663" s="91">
        <v>2.4780949148525917E-2</v>
      </c>
      <c r="D11663">
        <v>0.45307373082649577</v>
      </c>
    </row>
    <row r="11664" spans="1:4">
      <c r="A11664">
        <v>11662</v>
      </c>
      <c r="B11664">
        <v>31.950684931506849</v>
      </c>
      <c r="C11664" s="91">
        <v>2.4780479166881128E-2</v>
      </c>
      <c r="D11664">
        <v>0.45304977438173571</v>
      </c>
    </row>
    <row r="11665" spans="1:4">
      <c r="A11665">
        <v>11663</v>
      </c>
      <c r="B11665">
        <v>31.953424657534246</v>
      </c>
      <c r="C11665" s="91">
        <v>2.4780009185236339E-2</v>
      </c>
      <c r="D11665">
        <v>0.45302582037033279</v>
      </c>
    </row>
    <row r="11666" spans="1:4">
      <c r="A11666">
        <v>11664</v>
      </c>
      <c r="B11666">
        <v>31.956164383561642</v>
      </c>
      <c r="C11666" s="91">
        <v>2.4779539203591553E-2</v>
      </c>
      <c r="D11666">
        <v>0.45300186879203497</v>
      </c>
    </row>
    <row r="11667" spans="1:4">
      <c r="A11667">
        <v>11665</v>
      </c>
      <c r="B11667">
        <v>31.958904109589042</v>
      </c>
      <c r="C11667" s="91">
        <v>2.4779069221946764E-2</v>
      </c>
      <c r="D11667">
        <v>0.45297791964659023</v>
      </c>
    </row>
    <row r="11668" spans="1:4">
      <c r="A11668">
        <v>11666</v>
      </c>
      <c r="B11668">
        <v>31.961643835616439</v>
      </c>
      <c r="C11668" s="91">
        <v>2.4778599240301975E-2</v>
      </c>
      <c r="D11668">
        <v>0.45295397293374662</v>
      </c>
    </row>
    <row r="11669" spans="1:4">
      <c r="A11669">
        <v>11667</v>
      </c>
      <c r="B11669">
        <v>31.964383561643835</v>
      </c>
      <c r="C11669" s="91">
        <v>2.4778129258657185E-2</v>
      </c>
      <c r="D11669">
        <v>0.45293002865325233</v>
      </c>
    </row>
    <row r="11670" spans="1:4">
      <c r="A11670">
        <v>11668</v>
      </c>
      <c r="B11670">
        <v>31.967123287671232</v>
      </c>
      <c r="C11670" s="91">
        <v>2.47776592770124E-2</v>
      </c>
      <c r="D11670">
        <v>0.45290608680485522</v>
      </c>
    </row>
    <row r="11671" spans="1:4">
      <c r="A11671">
        <v>11669</v>
      </c>
      <c r="B11671">
        <v>31.969863013698632</v>
      </c>
      <c r="C11671" s="91">
        <v>2.477718929536761E-2</v>
      </c>
      <c r="D11671">
        <v>0.45288214738830357</v>
      </c>
    </row>
    <row r="11672" spans="1:4">
      <c r="A11672">
        <v>11670</v>
      </c>
      <c r="B11672">
        <v>31.972602739726028</v>
      </c>
      <c r="C11672" s="91">
        <v>2.4776719313722821E-2</v>
      </c>
      <c r="D11672">
        <v>0.45285821040334562</v>
      </c>
    </row>
    <row r="11673" spans="1:4">
      <c r="A11673">
        <v>11671</v>
      </c>
      <c r="B11673">
        <v>31.975342465753425</v>
      </c>
      <c r="C11673" s="91">
        <v>2.4776249332078035E-2</v>
      </c>
      <c r="D11673">
        <v>0.45283427584972941</v>
      </c>
    </row>
    <row r="11674" spans="1:4">
      <c r="A11674">
        <v>11672</v>
      </c>
      <c r="B11674">
        <v>31.978082191780821</v>
      </c>
      <c r="C11674" s="91">
        <v>2.4775779350433246E-2</v>
      </c>
      <c r="D11674">
        <v>0.45281034372720325</v>
      </c>
    </row>
    <row r="11675" spans="1:4">
      <c r="A11675">
        <v>11673</v>
      </c>
      <c r="B11675">
        <v>31.980821917808218</v>
      </c>
      <c r="C11675" s="91">
        <v>2.4775309368788457E-2</v>
      </c>
      <c r="D11675">
        <v>0.45278641403551534</v>
      </c>
    </row>
    <row r="11676" spans="1:4">
      <c r="A11676">
        <v>11674</v>
      </c>
      <c r="B11676">
        <v>31.983561643835618</v>
      </c>
      <c r="C11676" s="91">
        <v>2.4774839387143671E-2</v>
      </c>
      <c r="D11676">
        <v>0.452762486774414</v>
      </c>
    </row>
    <row r="11677" spans="1:4">
      <c r="A11677">
        <v>11675</v>
      </c>
      <c r="B11677">
        <v>31.986301369863014</v>
      </c>
      <c r="C11677" s="91">
        <v>2.4774369405498882E-2</v>
      </c>
      <c r="D11677">
        <v>0.45273856194364759</v>
      </c>
    </row>
    <row r="11678" spans="1:4">
      <c r="A11678">
        <v>11676</v>
      </c>
      <c r="B11678">
        <v>31.989041095890411</v>
      </c>
      <c r="C11678" s="91">
        <v>2.4773899423854093E-2</v>
      </c>
      <c r="D11678">
        <v>0.45271463954296448</v>
      </c>
    </row>
    <row r="11679" spans="1:4">
      <c r="A11679">
        <v>11677</v>
      </c>
      <c r="B11679">
        <v>31.991780821917807</v>
      </c>
      <c r="C11679" s="91">
        <v>2.4773429442209307E-2</v>
      </c>
      <c r="D11679">
        <v>0.45269071957211293</v>
      </c>
    </row>
    <row r="11680" spans="1:4">
      <c r="A11680">
        <v>11678</v>
      </c>
      <c r="B11680">
        <v>31.994520547945207</v>
      </c>
      <c r="C11680" s="91">
        <v>2.4772959460564518E-2</v>
      </c>
      <c r="D11680">
        <v>0.45266680203084142</v>
      </c>
    </row>
    <row r="11681" spans="1:4">
      <c r="A11681">
        <v>11679</v>
      </c>
      <c r="B11681">
        <v>31.997260273972604</v>
      </c>
      <c r="C11681" s="91">
        <v>2.4772489478919728E-2</v>
      </c>
      <c r="D11681">
        <v>0.45264288691889853</v>
      </c>
    </row>
    <row r="11682" spans="1:4">
      <c r="A11682">
        <v>11680</v>
      </c>
      <c r="B11682">
        <v>32</v>
      </c>
      <c r="C11682" s="91">
        <v>2.4772019497274939E-2</v>
      </c>
      <c r="D11682">
        <v>0.45261897423603259</v>
      </c>
    </row>
    <row r="11683" spans="1:4">
      <c r="A11683">
        <v>11681</v>
      </c>
      <c r="B11683">
        <v>32.0027397260274</v>
      </c>
      <c r="C11683" s="91">
        <v>2.4771549515630154E-2</v>
      </c>
      <c r="D11683">
        <v>0.45259506398199206</v>
      </c>
    </row>
    <row r="11684" spans="1:4">
      <c r="A11684">
        <v>11682</v>
      </c>
      <c r="B11684">
        <v>32.005479452054793</v>
      </c>
      <c r="C11684" s="91">
        <v>2.4771079533985364E-2</v>
      </c>
      <c r="D11684">
        <v>0.45257115615652577</v>
      </c>
    </row>
    <row r="11685" spans="1:4">
      <c r="A11685">
        <v>11683</v>
      </c>
      <c r="B11685">
        <v>32.008219178082193</v>
      </c>
      <c r="C11685" s="91">
        <v>2.4770609552340575E-2</v>
      </c>
      <c r="D11685">
        <v>0.45254725075938201</v>
      </c>
    </row>
    <row r="11686" spans="1:4">
      <c r="A11686">
        <v>11684</v>
      </c>
      <c r="B11686">
        <v>32.010958904109586</v>
      </c>
      <c r="C11686" s="91">
        <v>2.4770139570695789E-2</v>
      </c>
      <c r="D11686">
        <v>0.45252334779030956</v>
      </c>
    </row>
    <row r="11687" spans="1:4">
      <c r="A11687">
        <v>11685</v>
      </c>
      <c r="B11687">
        <v>32.013698630136986</v>
      </c>
      <c r="C11687" s="91">
        <v>2.4769669589051E-2</v>
      </c>
      <c r="D11687">
        <v>0.45249944724905694</v>
      </c>
    </row>
    <row r="11688" spans="1:4">
      <c r="A11688">
        <v>11686</v>
      </c>
      <c r="B11688">
        <v>32.016438356164386</v>
      </c>
      <c r="C11688" s="91">
        <v>2.4769199607406211E-2</v>
      </c>
      <c r="D11688">
        <v>0.45247554913537291</v>
      </c>
    </row>
    <row r="11689" spans="1:4">
      <c r="A11689">
        <v>11687</v>
      </c>
      <c r="B11689">
        <v>32.019178082191779</v>
      </c>
      <c r="C11689" s="91">
        <v>2.4768729625761425E-2</v>
      </c>
      <c r="D11689">
        <v>0.45245165344900617</v>
      </c>
    </row>
    <row r="11690" spans="1:4">
      <c r="A11690">
        <v>11688</v>
      </c>
      <c r="B11690">
        <v>32.021917808219179</v>
      </c>
      <c r="C11690" s="91">
        <v>2.4768259644116636E-2</v>
      </c>
      <c r="D11690">
        <v>0.45242776018970543</v>
      </c>
    </row>
    <row r="11691" spans="1:4">
      <c r="A11691">
        <v>11689</v>
      </c>
      <c r="B11691">
        <v>32.024657534246572</v>
      </c>
      <c r="C11691" s="91">
        <v>2.4767789662471847E-2</v>
      </c>
      <c r="D11691">
        <v>0.45240386935721955</v>
      </c>
    </row>
    <row r="11692" spans="1:4">
      <c r="A11692">
        <v>11690</v>
      </c>
      <c r="B11692">
        <v>32.027397260273972</v>
      </c>
      <c r="C11692" s="91">
        <v>2.4767319680827057E-2</v>
      </c>
      <c r="D11692">
        <v>0.45237998095129722</v>
      </c>
    </row>
    <row r="11693" spans="1:4">
      <c r="A11693">
        <v>11691</v>
      </c>
      <c r="B11693">
        <v>32.030136986301372</v>
      </c>
      <c r="C11693" s="91">
        <v>2.4766849699182272E-2</v>
      </c>
      <c r="D11693">
        <v>0.45235609497168727</v>
      </c>
    </row>
    <row r="11694" spans="1:4">
      <c r="A11694">
        <v>11692</v>
      </c>
      <c r="B11694">
        <v>32.032876712328765</v>
      </c>
      <c r="C11694" s="91">
        <v>2.4766379717537482E-2</v>
      </c>
      <c r="D11694">
        <v>0.45233221141813873</v>
      </c>
    </row>
    <row r="11695" spans="1:4">
      <c r="A11695">
        <v>11693</v>
      </c>
      <c r="B11695">
        <v>32.035616438356165</v>
      </c>
      <c r="C11695" s="91">
        <v>2.4765909735892693E-2</v>
      </c>
      <c r="D11695">
        <v>0.4523083302904003</v>
      </c>
    </row>
    <row r="11696" spans="1:4">
      <c r="A11696">
        <v>11694</v>
      </c>
      <c r="B11696">
        <v>32.038356164383565</v>
      </c>
      <c r="C11696" s="91">
        <v>2.4765439754247907E-2</v>
      </c>
      <c r="D11696">
        <v>0.45228445158822095</v>
      </c>
    </row>
    <row r="11697" spans="1:4">
      <c r="A11697">
        <v>11695</v>
      </c>
      <c r="B11697">
        <v>32.041095890410958</v>
      </c>
      <c r="C11697" s="91">
        <v>2.4764969772603118E-2</v>
      </c>
      <c r="D11697">
        <v>0.45226057531134978</v>
      </c>
    </row>
    <row r="11698" spans="1:4">
      <c r="A11698">
        <v>11696</v>
      </c>
      <c r="B11698">
        <v>32.043835616438358</v>
      </c>
      <c r="C11698" s="91">
        <v>2.4764499790958329E-2</v>
      </c>
      <c r="D11698">
        <v>0.45223670145953571</v>
      </c>
    </row>
    <row r="11699" spans="1:4">
      <c r="A11699">
        <v>11697</v>
      </c>
      <c r="B11699">
        <v>32.046575342465751</v>
      </c>
      <c r="C11699" s="91">
        <v>2.4764029809313543E-2</v>
      </c>
      <c r="D11699">
        <v>0.45221283003252771</v>
      </c>
    </row>
    <row r="11700" spans="1:4">
      <c r="A11700">
        <v>11698</v>
      </c>
      <c r="B11700">
        <v>32.049315068493151</v>
      </c>
      <c r="C11700" s="91">
        <v>2.4763559827668754E-2</v>
      </c>
      <c r="D11700">
        <v>0.45218896103007489</v>
      </c>
    </row>
    <row r="11701" spans="1:4">
      <c r="A11701">
        <v>11699</v>
      </c>
      <c r="B11701">
        <v>32.052054794520551</v>
      </c>
      <c r="C11701" s="91">
        <v>2.4763089846023965E-2</v>
      </c>
      <c r="D11701">
        <v>0.45216509445192632</v>
      </c>
    </row>
    <row r="11702" spans="1:4">
      <c r="A11702">
        <v>11700</v>
      </c>
      <c r="B11702">
        <v>32.054794520547944</v>
      </c>
      <c r="C11702" s="91">
        <v>2.4762619864379179E-2</v>
      </c>
      <c r="D11702">
        <v>0.45214123029783121</v>
      </c>
    </row>
    <row r="11703" spans="1:4">
      <c r="A11703">
        <v>11701</v>
      </c>
      <c r="B11703">
        <v>32.057534246575344</v>
      </c>
      <c r="C11703" s="91">
        <v>2.476214988273439E-2</v>
      </c>
      <c r="D11703">
        <v>0.45211736856753865</v>
      </c>
    </row>
    <row r="11704" spans="1:4">
      <c r="A11704">
        <v>11702</v>
      </c>
      <c r="B11704">
        <v>32.060273972602737</v>
      </c>
      <c r="C11704" s="91">
        <v>2.47616799010896E-2</v>
      </c>
      <c r="D11704">
        <v>0.45209350926079783</v>
      </c>
    </row>
    <row r="11705" spans="1:4">
      <c r="A11705">
        <v>11703</v>
      </c>
      <c r="B11705">
        <v>32.063013698630137</v>
      </c>
      <c r="C11705" s="91">
        <v>2.4761209919444811E-2</v>
      </c>
      <c r="D11705">
        <v>0.45206965237735791</v>
      </c>
    </row>
    <row r="11706" spans="1:4">
      <c r="A11706">
        <v>11704</v>
      </c>
      <c r="B11706">
        <v>32.065753424657537</v>
      </c>
      <c r="C11706" s="91">
        <v>2.4760739937800025E-2</v>
      </c>
      <c r="D11706">
        <v>0.45204579791696814</v>
      </c>
    </row>
    <row r="11707" spans="1:4">
      <c r="A11707">
        <v>11705</v>
      </c>
      <c r="B11707">
        <v>32.06849315068493</v>
      </c>
      <c r="C11707" s="91">
        <v>2.4760269956155236E-2</v>
      </c>
      <c r="D11707">
        <v>0.452021945879378</v>
      </c>
    </row>
    <row r="11708" spans="1:4">
      <c r="A11708">
        <v>11706</v>
      </c>
      <c r="B11708">
        <v>32.07123287671233</v>
      </c>
      <c r="C11708" s="91">
        <v>2.4759799974510447E-2</v>
      </c>
      <c r="D11708">
        <v>0.45199809626433662</v>
      </c>
    </row>
    <row r="11709" spans="1:4">
      <c r="A11709">
        <v>11707</v>
      </c>
      <c r="B11709">
        <v>32.073972602739723</v>
      </c>
      <c r="C11709" s="91">
        <v>2.4759329992865661E-2</v>
      </c>
      <c r="D11709">
        <v>0.45197424907159339</v>
      </c>
    </row>
    <row r="11710" spans="1:4">
      <c r="A11710">
        <v>11708</v>
      </c>
      <c r="B11710">
        <v>32.076712328767123</v>
      </c>
      <c r="C11710" s="91">
        <v>2.4758860011220872E-2</v>
      </c>
      <c r="D11710">
        <v>0.45195040430089767</v>
      </c>
    </row>
    <row r="11711" spans="1:4">
      <c r="A11711">
        <v>11709</v>
      </c>
      <c r="B11711">
        <v>32.079452054794523</v>
      </c>
      <c r="C11711" s="91">
        <v>2.4758390029576083E-2</v>
      </c>
      <c r="D11711">
        <v>0.45192656195199887</v>
      </c>
    </row>
    <row r="11712" spans="1:4">
      <c r="A11712">
        <v>11710</v>
      </c>
      <c r="B11712">
        <v>32.082191780821915</v>
      </c>
      <c r="C11712" s="91">
        <v>2.4757920047931297E-2</v>
      </c>
      <c r="D11712">
        <v>0.45190272202464654</v>
      </c>
    </row>
    <row r="11713" spans="1:4">
      <c r="A11713">
        <v>11711</v>
      </c>
      <c r="B11713">
        <v>32.084931506849315</v>
      </c>
      <c r="C11713" s="91">
        <v>2.4757450066286508E-2</v>
      </c>
      <c r="D11713">
        <v>0.45187888451859004</v>
      </c>
    </row>
    <row r="11714" spans="1:4">
      <c r="A11714">
        <v>11712</v>
      </c>
      <c r="B11714">
        <v>32.087671232876716</v>
      </c>
      <c r="C11714" s="91">
        <v>2.4756980084641719E-2</v>
      </c>
      <c r="D11714">
        <v>0.45185504943357885</v>
      </c>
    </row>
    <row r="11715" spans="1:4">
      <c r="A11715">
        <v>11713</v>
      </c>
      <c r="B11715">
        <v>32.090410958904108</v>
      </c>
      <c r="C11715" s="91">
        <v>2.4756510102996933E-2</v>
      </c>
      <c r="D11715">
        <v>0.45183121676936266</v>
      </c>
    </row>
    <row r="11716" spans="1:4">
      <c r="A11716">
        <v>11714</v>
      </c>
      <c r="B11716">
        <v>32.093150684931508</v>
      </c>
      <c r="C11716" s="91">
        <v>2.4756040121352144E-2</v>
      </c>
      <c r="D11716">
        <v>0.45180738652569091</v>
      </c>
    </row>
    <row r="11717" spans="1:4">
      <c r="A11717">
        <v>11715</v>
      </c>
      <c r="B11717">
        <v>32.095890410958901</v>
      </c>
      <c r="C11717" s="91">
        <v>2.4755570139707354E-2</v>
      </c>
      <c r="D11717">
        <v>0.45178355870231329</v>
      </c>
    </row>
    <row r="11718" spans="1:4">
      <c r="A11718">
        <v>11716</v>
      </c>
      <c r="B11718">
        <v>32.098630136986301</v>
      </c>
      <c r="C11718" s="91">
        <v>2.4755100158062565E-2</v>
      </c>
      <c r="D11718">
        <v>0.45175973329897934</v>
      </c>
    </row>
    <row r="11719" spans="1:4">
      <c r="A11719">
        <v>11717</v>
      </c>
      <c r="B11719">
        <v>32.101369863013701</v>
      </c>
      <c r="C11719" s="91">
        <v>2.4754630176417779E-2</v>
      </c>
      <c r="D11719">
        <v>0.45173591031543875</v>
      </c>
    </row>
    <row r="11720" spans="1:4">
      <c r="A11720">
        <v>11718</v>
      </c>
      <c r="B11720">
        <v>32.104109589041094</v>
      </c>
      <c r="C11720" s="91">
        <v>2.475416019477299E-2</v>
      </c>
      <c r="D11720">
        <v>0.45171208975144128</v>
      </c>
    </row>
    <row r="11721" spans="1:4">
      <c r="A11721">
        <v>11719</v>
      </c>
      <c r="B11721">
        <v>32.106849315068494</v>
      </c>
      <c r="C11721" s="91">
        <v>2.4753690213128201E-2</v>
      </c>
      <c r="D11721">
        <v>0.45168827160673664</v>
      </c>
    </row>
    <row r="11722" spans="1:4">
      <c r="A11722">
        <v>11720</v>
      </c>
      <c r="B11722">
        <v>32.109589041095887</v>
      </c>
      <c r="C11722" s="91">
        <v>2.4753220231483415E-2</v>
      </c>
      <c r="D11722">
        <v>0.45166445588107457</v>
      </c>
    </row>
    <row r="11723" spans="1:4">
      <c r="A11723">
        <v>11721</v>
      </c>
      <c r="B11723">
        <v>32.112328767123287</v>
      </c>
      <c r="C11723" s="91">
        <v>2.4752750249838626E-2</v>
      </c>
      <c r="D11723">
        <v>0.45164064257420483</v>
      </c>
    </row>
    <row r="11724" spans="1:4">
      <c r="A11724">
        <v>11722</v>
      </c>
      <c r="B11724">
        <v>32.115068493150687</v>
      </c>
      <c r="C11724" s="91">
        <v>2.4752280268193837E-2</v>
      </c>
      <c r="D11724">
        <v>0.4516168316858773</v>
      </c>
    </row>
    <row r="11725" spans="1:4">
      <c r="A11725">
        <v>11723</v>
      </c>
      <c r="B11725">
        <v>32.11780821917808</v>
      </c>
      <c r="C11725" s="91">
        <v>2.4751810286549051E-2</v>
      </c>
      <c r="D11725">
        <v>0.45159302321584188</v>
      </c>
    </row>
    <row r="11726" spans="1:4">
      <c r="A11726">
        <v>11724</v>
      </c>
      <c r="B11726">
        <v>32.12054794520548</v>
      </c>
      <c r="C11726" s="91">
        <v>2.4751340304904262E-2</v>
      </c>
      <c r="D11726">
        <v>0.45156921716384835</v>
      </c>
    </row>
    <row r="11727" spans="1:4">
      <c r="A11727">
        <v>11725</v>
      </c>
      <c r="B11727">
        <v>32.123287671232873</v>
      </c>
      <c r="C11727" s="91">
        <v>2.4750870323259472E-2</v>
      </c>
      <c r="D11727">
        <v>0.45154541352964678</v>
      </c>
    </row>
    <row r="11728" spans="1:4">
      <c r="A11728">
        <v>11726</v>
      </c>
      <c r="B11728">
        <v>32.126027397260273</v>
      </c>
      <c r="C11728" s="91">
        <v>2.4750400341614683E-2</v>
      </c>
      <c r="D11728">
        <v>0.45152161231298693</v>
      </c>
    </row>
    <row r="11729" spans="1:4">
      <c r="A11729">
        <v>11727</v>
      </c>
      <c r="B11729">
        <v>32.128767123287673</v>
      </c>
      <c r="C11729" s="91">
        <v>2.4749930359969897E-2</v>
      </c>
      <c r="D11729">
        <v>0.45149781351361878</v>
      </c>
    </row>
    <row r="11730" spans="1:4">
      <c r="A11730">
        <v>11728</v>
      </c>
      <c r="B11730">
        <v>32.131506849315066</v>
      </c>
      <c r="C11730" s="91">
        <v>2.4749460378325108E-2</v>
      </c>
      <c r="D11730">
        <v>0.4514740171312927</v>
      </c>
    </row>
    <row r="11731" spans="1:4">
      <c r="A11731">
        <v>11729</v>
      </c>
      <c r="B11731">
        <v>32.134246575342466</v>
      </c>
      <c r="C11731" s="91">
        <v>2.4748990396680319E-2</v>
      </c>
      <c r="D11731">
        <v>0.45145022316575834</v>
      </c>
    </row>
    <row r="11732" spans="1:4">
      <c r="A11732">
        <v>11730</v>
      </c>
      <c r="B11732">
        <v>32.136986301369866</v>
      </c>
      <c r="C11732" s="91">
        <v>2.4748520415035533E-2</v>
      </c>
      <c r="D11732">
        <v>0.45142643161676593</v>
      </c>
    </row>
    <row r="11733" spans="1:4">
      <c r="A11733">
        <v>11731</v>
      </c>
      <c r="B11733">
        <v>32.139726027397259</v>
      </c>
      <c r="C11733" s="91">
        <v>2.4748050433390744E-2</v>
      </c>
      <c r="D11733">
        <v>0.4514026424840657</v>
      </c>
    </row>
    <row r="11734" spans="1:4">
      <c r="A11734">
        <v>11732</v>
      </c>
      <c r="B11734">
        <v>32.142465753424659</v>
      </c>
      <c r="C11734" s="91">
        <v>2.4747580451745955E-2</v>
      </c>
      <c r="D11734">
        <v>0.45137885576740755</v>
      </c>
    </row>
    <row r="11735" spans="1:4">
      <c r="A11735">
        <v>11733</v>
      </c>
      <c r="B11735">
        <v>32.145205479452052</v>
      </c>
      <c r="C11735" s="91">
        <v>2.4747110470101169E-2</v>
      </c>
      <c r="D11735">
        <v>0.45135507146654186</v>
      </c>
    </row>
    <row r="11736" spans="1:4">
      <c r="A11736">
        <v>11734</v>
      </c>
      <c r="B11736">
        <v>32.147945205479452</v>
      </c>
      <c r="C11736" s="91">
        <v>2.474664048845638E-2</v>
      </c>
      <c r="D11736">
        <v>0.45133128958121871</v>
      </c>
    </row>
    <row r="11737" spans="1:4">
      <c r="A11737">
        <v>11735</v>
      </c>
      <c r="B11737">
        <v>32.150684931506852</v>
      </c>
      <c r="C11737" s="91">
        <v>2.4746170506811591E-2</v>
      </c>
      <c r="D11737">
        <v>0.45130751011118847</v>
      </c>
    </row>
    <row r="11738" spans="1:4">
      <c r="A11738">
        <v>11736</v>
      </c>
      <c r="B11738">
        <v>32.153424657534245</v>
      </c>
      <c r="C11738" s="91">
        <v>2.4745700525166805E-2</v>
      </c>
      <c r="D11738">
        <v>0.45128373305620129</v>
      </c>
    </row>
    <row r="11739" spans="1:4">
      <c r="A11739">
        <v>11737</v>
      </c>
      <c r="B11739">
        <v>32.156164383561645</v>
      </c>
      <c r="C11739" s="91">
        <v>2.4745230543522016E-2</v>
      </c>
      <c r="D11739">
        <v>0.45125995841600752</v>
      </c>
    </row>
    <row r="11740" spans="1:4">
      <c r="A11740">
        <v>11738</v>
      </c>
      <c r="B11740">
        <v>32.158904109589038</v>
      </c>
      <c r="C11740" s="91">
        <v>2.4744760561877226E-2</v>
      </c>
      <c r="D11740">
        <v>0.4512361861903576</v>
      </c>
    </row>
    <row r="11741" spans="1:4">
      <c r="A11741">
        <v>11739</v>
      </c>
      <c r="B11741">
        <v>32.161643835616438</v>
      </c>
      <c r="C11741" s="91">
        <v>2.4744290580232437E-2</v>
      </c>
      <c r="D11741">
        <v>0.45121241637900167</v>
      </c>
    </row>
    <row r="11742" spans="1:4">
      <c r="A11742">
        <v>11740</v>
      </c>
      <c r="B11742">
        <v>32.164383561643838</v>
      </c>
      <c r="C11742" s="91">
        <v>2.4743820598587651E-2</v>
      </c>
      <c r="D11742">
        <v>0.4511886489816902</v>
      </c>
    </row>
    <row r="11743" spans="1:4">
      <c r="A11743">
        <v>11741</v>
      </c>
      <c r="B11743">
        <v>32.167123287671231</v>
      </c>
      <c r="C11743" s="91">
        <v>2.4743350616942862E-2</v>
      </c>
      <c r="D11743">
        <v>0.45116488399817384</v>
      </c>
    </row>
    <row r="11744" spans="1:4">
      <c r="A11744">
        <v>11742</v>
      </c>
      <c r="B11744">
        <v>32.169863013698631</v>
      </c>
      <c r="C11744" s="91">
        <v>2.4742880635298073E-2</v>
      </c>
      <c r="D11744">
        <v>0.45114112142820278</v>
      </c>
    </row>
    <row r="11745" spans="1:4">
      <c r="A11745">
        <v>11743</v>
      </c>
      <c r="B11745">
        <v>32.172602739726024</v>
      </c>
      <c r="C11745" s="91">
        <v>2.4742410653653287E-2</v>
      </c>
      <c r="D11745">
        <v>0.45111736127152768</v>
      </c>
    </row>
    <row r="11746" spans="1:4">
      <c r="A11746">
        <v>11744</v>
      </c>
      <c r="B11746">
        <v>32.175342465753424</v>
      </c>
      <c r="C11746" s="91">
        <v>2.4741940672008498E-2</v>
      </c>
      <c r="D11746">
        <v>0.4510936035278989</v>
      </c>
    </row>
    <row r="11747" spans="1:4">
      <c r="A11747">
        <v>11745</v>
      </c>
      <c r="B11747">
        <v>32.178082191780824</v>
      </c>
      <c r="C11747" s="91">
        <v>2.4741470690363709E-2</v>
      </c>
      <c r="D11747">
        <v>0.45106984819706719</v>
      </c>
    </row>
    <row r="11748" spans="1:4">
      <c r="A11748">
        <v>11746</v>
      </c>
      <c r="B11748">
        <v>32.180821917808217</v>
      </c>
      <c r="C11748" s="91">
        <v>2.4741000708718923E-2</v>
      </c>
      <c r="D11748">
        <v>0.45104609527878309</v>
      </c>
    </row>
    <row r="11749" spans="1:4">
      <c r="A11749">
        <v>11747</v>
      </c>
      <c r="B11749">
        <v>32.183561643835617</v>
      </c>
      <c r="C11749" s="91">
        <v>2.4740530727074134E-2</v>
      </c>
      <c r="D11749">
        <v>0.45102234477279707</v>
      </c>
    </row>
    <row r="11750" spans="1:4">
      <c r="A11750">
        <v>11748</v>
      </c>
      <c r="B11750">
        <v>32.186301369863017</v>
      </c>
      <c r="C11750" s="91">
        <v>2.4740060745429344E-2</v>
      </c>
      <c r="D11750">
        <v>0.45099859667886</v>
      </c>
    </row>
    <row r="11751" spans="1:4">
      <c r="A11751">
        <v>11749</v>
      </c>
      <c r="B11751">
        <v>32.18904109589041</v>
      </c>
      <c r="C11751" s="91">
        <v>2.4739590763784555E-2</v>
      </c>
      <c r="D11751">
        <v>0.45097485099672252</v>
      </c>
    </row>
    <row r="11752" spans="1:4">
      <c r="A11752">
        <v>11750</v>
      </c>
      <c r="B11752">
        <v>32.19178082191781</v>
      </c>
      <c r="C11752" s="91">
        <v>2.4739120782139769E-2</v>
      </c>
      <c r="D11752">
        <v>0.45095110772613511</v>
      </c>
    </row>
    <row r="11753" spans="1:4">
      <c r="A11753">
        <v>11751</v>
      </c>
      <c r="B11753">
        <v>32.194520547945203</v>
      </c>
      <c r="C11753" s="91">
        <v>2.473865080049498E-2</v>
      </c>
      <c r="D11753">
        <v>0.45092736686684892</v>
      </c>
    </row>
    <row r="11754" spans="1:4">
      <c r="A11754">
        <v>11752</v>
      </c>
      <c r="B11754">
        <v>32.197260273972603</v>
      </c>
      <c r="C11754" s="91">
        <v>2.4738180818850191E-2</v>
      </c>
      <c r="D11754">
        <v>0.45090362841861437</v>
      </c>
    </row>
    <row r="11755" spans="1:4">
      <c r="A11755">
        <v>11753</v>
      </c>
      <c r="B11755">
        <v>32.200000000000003</v>
      </c>
      <c r="C11755" s="91">
        <v>2.4737710837205405E-2</v>
      </c>
      <c r="D11755">
        <v>0.45087989238118237</v>
      </c>
    </row>
    <row r="11756" spans="1:4">
      <c r="A11756">
        <v>11754</v>
      </c>
      <c r="B11756">
        <v>32.202739726027396</v>
      </c>
      <c r="C11756" s="91">
        <v>2.4737240855560616E-2</v>
      </c>
      <c r="D11756">
        <v>0.45085615875430402</v>
      </c>
    </row>
    <row r="11757" spans="1:4">
      <c r="A11757">
        <v>11755</v>
      </c>
      <c r="B11757">
        <v>32.205479452054796</v>
      </c>
      <c r="C11757" s="91">
        <v>2.4736770873915827E-2</v>
      </c>
      <c r="D11757">
        <v>0.45083242753772979</v>
      </c>
    </row>
    <row r="11758" spans="1:4">
      <c r="A11758">
        <v>11756</v>
      </c>
      <c r="B11758">
        <v>32.208219178082189</v>
      </c>
      <c r="C11758" s="91">
        <v>2.4736300892271041E-2</v>
      </c>
      <c r="D11758">
        <v>0.45080869873121088</v>
      </c>
    </row>
    <row r="11759" spans="1:4">
      <c r="A11759">
        <v>11757</v>
      </c>
      <c r="B11759">
        <v>32.210958904109589</v>
      </c>
      <c r="C11759" s="91">
        <v>2.4735830910626252E-2</v>
      </c>
      <c r="D11759">
        <v>0.45078497233449805</v>
      </c>
    </row>
    <row r="11760" spans="1:4">
      <c r="A11760">
        <v>11758</v>
      </c>
      <c r="B11760">
        <v>32.213698630136989</v>
      </c>
      <c r="C11760" s="91">
        <v>2.4735360928981463E-2</v>
      </c>
      <c r="D11760">
        <v>0.45076124834734238</v>
      </c>
    </row>
    <row r="11761" spans="1:4">
      <c r="A11761">
        <v>11759</v>
      </c>
      <c r="B11761">
        <v>32.216438356164382</v>
      </c>
      <c r="C11761" s="91">
        <v>2.4734890947336677E-2</v>
      </c>
      <c r="D11761">
        <v>0.45073752676949491</v>
      </c>
    </row>
    <row r="11762" spans="1:4">
      <c r="A11762">
        <v>11760</v>
      </c>
      <c r="B11762">
        <v>32.219178082191782</v>
      </c>
      <c r="C11762" s="91">
        <v>2.4734420965691888E-2</v>
      </c>
      <c r="D11762">
        <v>0.45071380760070651</v>
      </c>
    </row>
    <row r="11763" spans="1:4">
      <c r="A11763">
        <v>11761</v>
      </c>
      <c r="B11763">
        <v>32.221917808219175</v>
      </c>
      <c r="C11763" s="91">
        <v>2.4733950984047098E-2</v>
      </c>
      <c r="D11763">
        <v>0.45069009084072847</v>
      </c>
    </row>
    <row r="11764" spans="1:4">
      <c r="A11764">
        <v>11762</v>
      </c>
      <c r="B11764">
        <v>32.224657534246575</v>
      </c>
      <c r="C11764" s="91">
        <v>2.4733481002402309E-2</v>
      </c>
      <c r="D11764">
        <v>0.45066637648931163</v>
      </c>
    </row>
    <row r="11765" spans="1:4">
      <c r="A11765">
        <v>11763</v>
      </c>
      <c r="B11765">
        <v>32.227397260273975</v>
      </c>
      <c r="C11765" s="91">
        <v>2.4733011020757523E-2</v>
      </c>
      <c r="D11765">
        <v>0.45064266454620727</v>
      </c>
    </row>
    <row r="11766" spans="1:4">
      <c r="A11766">
        <v>11764</v>
      </c>
      <c r="B11766">
        <v>32.230136986301368</v>
      </c>
      <c r="C11766" s="91">
        <v>2.4732541039112734E-2</v>
      </c>
      <c r="D11766">
        <v>0.45061895501116667</v>
      </c>
    </row>
    <row r="11767" spans="1:4">
      <c r="A11767">
        <v>11765</v>
      </c>
      <c r="B11767">
        <v>32.232876712328768</v>
      </c>
      <c r="C11767" s="91">
        <v>2.4732071057467945E-2</v>
      </c>
      <c r="D11767">
        <v>0.45059524788394073</v>
      </c>
    </row>
    <row r="11768" spans="1:4">
      <c r="A11768">
        <v>11766</v>
      </c>
      <c r="B11768">
        <v>32.235616438356168</v>
      </c>
      <c r="C11768" s="91">
        <v>2.4731601075823159E-2</v>
      </c>
      <c r="D11768">
        <v>0.45057154316428089</v>
      </c>
    </row>
    <row r="11769" spans="1:4">
      <c r="A11769">
        <v>11767</v>
      </c>
      <c r="B11769">
        <v>32.238356164383561</v>
      </c>
      <c r="C11769" s="91">
        <v>2.473113109417837E-2</v>
      </c>
      <c r="D11769">
        <v>0.45054784085193839</v>
      </c>
    </row>
    <row r="11770" spans="1:4">
      <c r="A11770">
        <v>11768</v>
      </c>
      <c r="B11770">
        <v>32.241095890410961</v>
      </c>
      <c r="C11770" s="91">
        <v>2.4730661112533581E-2</v>
      </c>
      <c r="D11770">
        <v>0.45052414094666443</v>
      </c>
    </row>
    <row r="11771" spans="1:4">
      <c r="A11771">
        <v>11769</v>
      </c>
      <c r="B11771">
        <v>32.243835616438353</v>
      </c>
      <c r="C11771" s="91">
        <v>2.4730191130888795E-2</v>
      </c>
      <c r="D11771">
        <v>0.45050044344821039</v>
      </c>
    </row>
    <row r="11772" spans="1:4">
      <c r="A11772">
        <v>11770</v>
      </c>
      <c r="B11772">
        <v>32.246575342465754</v>
      </c>
      <c r="C11772" s="91">
        <v>2.4729721149244006E-2</v>
      </c>
      <c r="D11772">
        <v>0.45047674835632756</v>
      </c>
    </row>
    <row r="11773" spans="1:4">
      <c r="A11773">
        <v>11771</v>
      </c>
      <c r="B11773">
        <v>32.249315068493154</v>
      </c>
      <c r="C11773" s="91">
        <v>2.4729251167599216E-2</v>
      </c>
      <c r="D11773">
        <v>0.45045305567076738</v>
      </c>
    </row>
    <row r="11774" spans="1:4">
      <c r="A11774">
        <v>11772</v>
      </c>
      <c r="B11774">
        <v>32.252054794520546</v>
      </c>
      <c r="C11774" s="91">
        <v>2.4728781185954431E-2</v>
      </c>
      <c r="D11774">
        <v>0.45042936539128131</v>
      </c>
    </row>
    <row r="11775" spans="1:4">
      <c r="A11775">
        <v>11773</v>
      </c>
      <c r="B11775">
        <v>32.254794520547946</v>
      </c>
      <c r="C11775" s="91">
        <v>2.4728311204309641E-2</v>
      </c>
      <c r="D11775">
        <v>0.45040567751762073</v>
      </c>
    </row>
    <row r="11776" spans="1:4">
      <c r="A11776">
        <v>11774</v>
      </c>
      <c r="B11776">
        <v>32.257534246575339</v>
      </c>
      <c r="C11776" s="91">
        <v>2.4727841222664852E-2</v>
      </c>
      <c r="D11776">
        <v>0.45038199204953711</v>
      </c>
    </row>
    <row r="11777" spans="1:4">
      <c r="A11777">
        <v>11775</v>
      </c>
      <c r="B11777">
        <v>32.260273972602739</v>
      </c>
      <c r="C11777" s="91">
        <v>2.4727371241020063E-2</v>
      </c>
      <c r="D11777">
        <v>0.45035830898678197</v>
      </c>
    </row>
    <row r="11778" spans="1:4">
      <c r="A11778">
        <v>11776</v>
      </c>
      <c r="B11778">
        <v>32.263013698630139</v>
      </c>
      <c r="C11778" s="91">
        <v>2.4726901259375277E-2</v>
      </c>
      <c r="D11778">
        <v>0.45033462832910681</v>
      </c>
    </row>
    <row r="11779" spans="1:4">
      <c r="A11779">
        <v>11777</v>
      </c>
      <c r="B11779">
        <v>32.265753424657532</v>
      </c>
      <c r="C11779" s="91">
        <v>2.4726431277730488E-2</v>
      </c>
      <c r="D11779">
        <v>0.45031095007626337</v>
      </c>
    </row>
    <row r="11780" spans="1:4">
      <c r="A11780">
        <v>11778</v>
      </c>
      <c r="B11780">
        <v>32.268493150684932</v>
      </c>
      <c r="C11780" s="91">
        <v>2.4725961296085699E-2</v>
      </c>
      <c r="D11780">
        <v>0.45028727422800308</v>
      </c>
    </row>
    <row r="11781" spans="1:4">
      <c r="A11781">
        <v>11779</v>
      </c>
      <c r="B11781">
        <v>32.271232876712325</v>
      </c>
      <c r="C11781" s="91">
        <v>2.4725491314440913E-2</v>
      </c>
      <c r="D11781">
        <v>0.45026360078407762</v>
      </c>
    </row>
    <row r="11782" spans="1:4">
      <c r="A11782">
        <v>11780</v>
      </c>
      <c r="B11782">
        <v>32.273972602739725</v>
      </c>
      <c r="C11782" s="91">
        <v>2.4725021332796124E-2</v>
      </c>
      <c r="D11782">
        <v>0.45023992974423865</v>
      </c>
    </row>
    <row r="11783" spans="1:4">
      <c r="A11783">
        <v>11781</v>
      </c>
      <c r="B11783">
        <v>32.276712328767125</v>
      </c>
      <c r="C11783" s="91">
        <v>2.4724551351151335E-2</v>
      </c>
      <c r="D11783">
        <v>0.45021626110823793</v>
      </c>
    </row>
    <row r="11784" spans="1:4">
      <c r="A11784">
        <v>11782</v>
      </c>
      <c r="B11784">
        <v>32.279452054794518</v>
      </c>
      <c r="C11784" s="91">
        <v>2.4724081369506549E-2</v>
      </c>
      <c r="D11784">
        <v>0.45019259487582713</v>
      </c>
    </row>
    <row r="11785" spans="1:4">
      <c r="A11785">
        <v>11783</v>
      </c>
      <c r="B11785">
        <v>32.282191780821918</v>
      </c>
      <c r="C11785" s="91">
        <v>2.472361138786176E-2</v>
      </c>
      <c r="D11785">
        <v>0.45016893104675804</v>
      </c>
    </row>
    <row r="11786" spans="1:4">
      <c r="A11786">
        <v>11784</v>
      </c>
      <c r="B11786">
        <v>32.284931506849318</v>
      </c>
      <c r="C11786" s="91">
        <v>2.472314140621697E-2</v>
      </c>
      <c r="D11786">
        <v>0.45014526962078244</v>
      </c>
    </row>
    <row r="11787" spans="1:4">
      <c r="A11787">
        <v>11785</v>
      </c>
      <c r="B11787">
        <v>32.287671232876711</v>
      </c>
      <c r="C11787" s="91">
        <v>2.4722671424572185E-2</v>
      </c>
      <c r="D11787">
        <v>0.45012161059765221</v>
      </c>
    </row>
    <row r="11788" spans="1:4">
      <c r="A11788">
        <v>11786</v>
      </c>
      <c r="B11788">
        <v>32.290410958904111</v>
      </c>
      <c r="C11788" s="91">
        <v>2.4722201442927395E-2</v>
      </c>
      <c r="D11788">
        <v>0.4500979539771191</v>
      </c>
    </row>
    <row r="11789" spans="1:4">
      <c r="A11789">
        <v>11787</v>
      </c>
      <c r="B11789">
        <v>32.293150684931504</v>
      </c>
      <c r="C11789" s="91">
        <v>2.4721731461282606E-2</v>
      </c>
      <c r="D11789">
        <v>0.45007429975893509</v>
      </c>
    </row>
    <row r="11790" spans="1:4">
      <c r="A11790">
        <v>11788</v>
      </c>
      <c r="B11790">
        <v>32.295890410958904</v>
      </c>
      <c r="C11790" s="91">
        <v>2.4721261479637817E-2</v>
      </c>
      <c r="D11790">
        <v>0.4500506479428521</v>
      </c>
    </row>
    <row r="11791" spans="1:4">
      <c r="A11791">
        <v>11789</v>
      </c>
      <c r="B11791">
        <v>32.298630136986304</v>
      </c>
      <c r="C11791" s="91">
        <v>2.4720791497993031E-2</v>
      </c>
      <c r="D11791">
        <v>0.45002699852862194</v>
      </c>
    </row>
    <row r="11792" spans="1:4">
      <c r="A11792">
        <v>11790</v>
      </c>
      <c r="B11792">
        <v>32.301369863013697</v>
      </c>
      <c r="C11792" s="91">
        <v>2.4720321516348242E-2</v>
      </c>
      <c r="D11792">
        <v>0.45000335151599685</v>
      </c>
    </row>
    <row r="11793" spans="1:4">
      <c r="A11793">
        <v>11791</v>
      </c>
      <c r="B11793">
        <v>32.304109589041097</v>
      </c>
      <c r="C11793" s="91">
        <v>2.4719851534703453E-2</v>
      </c>
      <c r="D11793">
        <v>0.4499797069047286</v>
      </c>
    </row>
    <row r="11794" spans="1:4">
      <c r="A11794">
        <v>11792</v>
      </c>
      <c r="B11794">
        <v>32.30684931506849</v>
      </c>
      <c r="C11794" s="91">
        <v>2.4719381553058667E-2</v>
      </c>
      <c r="D11794">
        <v>0.44995606469456934</v>
      </c>
    </row>
    <row r="11795" spans="1:4">
      <c r="A11795">
        <v>11793</v>
      </c>
      <c r="B11795">
        <v>32.30958904109589</v>
      </c>
      <c r="C11795" s="91">
        <v>2.4718911571413878E-2</v>
      </c>
      <c r="D11795">
        <v>0.44993242488527119</v>
      </c>
    </row>
    <row r="11796" spans="1:4">
      <c r="A11796">
        <v>11794</v>
      </c>
      <c r="B11796">
        <v>32.31232876712329</v>
      </c>
      <c r="C11796" s="91">
        <v>2.4718441589769088E-2</v>
      </c>
      <c r="D11796">
        <v>0.44990878747658625</v>
      </c>
    </row>
    <row r="11797" spans="1:4">
      <c r="A11797">
        <v>11795</v>
      </c>
      <c r="B11797">
        <v>32.315068493150683</v>
      </c>
      <c r="C11797" s="91">
        <v>2.4717971608124303E-2</v>
      </c>
      <c r="D11797">
        <v>0.4498851524682666</v>
      </c>
    </row>
    <row r="11798" spans="1:4">
      <c r="A11798">
        <v>11796</v>
      </c>
      <c r="B11798">
        <v>32.317808219178083</v>
      </c>
      <c r="C11798" s="91">
        <v>2.4717501626479513E-2</v>
      </c>
      <c r="D11798">
        <v>0.4498615198600644</v>
      </c>
    </row>
    <row r="11799" spans="1:4">
      <c r="A11799">
        <v>11797</v>
      </c>
      <c r="B11799">
        <v>32.320547945205476</v>
      </c>
      <c r="C11799" s="91">
        <v>2.4717031644834724E-2</v>
      </c>
      <c r="D11799">
        <v>0.44983788965173199</v>
      </c>
    </row>
    <row r="11800" spans="1:4">
      <c r="A11800">
        <v>11798</v>
      </c>
      <c r="B11800">
        <v>32.323287671232876</v>
      </c>
      <c r="C11800" s="91">
        <v>2.4716561663189935E-2</v>
      </c>
      <c r="D11800">
        <v>0.44981426184302142</v>
      </c>
    </row>
    <row r="11801" spans="1:4">
      <c r="A11801">
        <v>11799</v>
      </c>
      <c r="B11801">
        <v>32.326027397260276</v>
      </c>
      <c r="C11801" s="91">
        <v>2.4716091681545149E-2</v>
      </c>
      <c r="D11801">
        <v>0.44979063643368505</v>
      </c>
    </row>
    <row r="11802" spans="1:4">
      <c r="A11802">
        <v>11800</v>
      </c>
      <c r="B11802">
        <v>32.328767123287669</v>
      </c>
      <c r="C11802" s="91">
        <v>2.471562169990036E-2</v>
      </c>
      <c r="D11802">
        <v>0.44976701342347525</v>
      </c>
    </row>
    <row r="11803" spans="1:4">
      <c r="A11803">
        <v>11801</v>
      </c>
      <c r="B11803">
        <v>32.331506849315069</v>
      </c>
      <c r="C11803" s="91">
        <v>2.4715151718255571E-2</v>
      </c>
      <c r="D11803">
        <v>0.44974339281214432</v>
      </c>
    </row>
    <row r="11804" spans="1:4">
      <c r="A11804">
        <v>11802</v>
      </c>
      <c r="B11804">
        <v>32.334246575342469</v>
      </c>
      <c r="C11804" s="91">
        <v>2.4714681736610785E-2</v>
      </c>
      <c r="D11804">
        <v>0.4497197745994444</v>
      </c>
    </row>
    <row r="11805" spans="1:4">
      <c r="A11805">
        <v>11803</v>
      </c>
      <c r="B11805">
        <v>32.336986301369862</v>
      </c>
      <c r="C11805" s="91">
        <v>2.4714211754965996E-2</v>
      </c>
      <c r="D11805">
        <v>0.44969615878512825</v>
      </c>
    </row>
    <row r="11806" spans="1:4">
      <c r="A11806">
        <v>11804</v>
      </c>
      <c r="B11806">
        <v>32.339726027397262</v>
      </c>
      <c r="C11806" s="91">
        <v>2.4713741773321207E-2</v>
      </c>
      <c r="D11806">
        <v>0.44967254536894807</v>
      </c>
    </row>
    <row r="11807" spans="1:4">
      <c r="A11807">
        <v>11805</v>
      </c>
      <c r="B11807">
        <v>32.342465753424655</v>
      </c>
      <c r="C11807" s="91">
        <v>2.4713271791676421E-2</v>
      </c>
      <c r="D11807">
        <v>0.44964893435065634</v>
      </c>
    </row>
    <row r="11808" spans="1:4">
      <c r="A11808">
        <v>11806</v>
      </c>
      <c r="B11808">
        <v>32.345205479452055</v>
      </c>
      <c r="C11808" s="91">
        <v>2.4712801810031632E-2</v>
      </c>
      <c r="D11808">
        <v>0.44962532573000558</v>
      </c>
    </row>
    <row r="11809" spans="1:4">
      <c r="A11809">
        <v>11807</v>
      </c>
      <c r="B11809">
        <v>32.347945205479455</v>
      </c>
      <c r="C11809" s="91">
        <v>2.4712331828386842E-2</v>
      </c>
      <c r="D11809">
        <v>0.44960171950674832</v>
      </c>
    </row>
    <row r="11810" spans="1:4">
      <c r="A11810">
        <v>11808</v>
      </c>
      <c r="B11810">
        <v>32.350684931506848</v>
      </c>
      <c r="C11810" s="91">
        <v>2.4711861846742057E-2</v>
      </c>
      <c r="D11810">
        <v>0.4495781156806371</v>
      </c>
    </row>
    <row r="11811" spans="1:4">
      <c r="A11811">
        <v>11809</v>
      </c>
      <c r="B11811">
        <v>32.353424657534248</v>
      </c>
      <c r="C11811" s="91">
        <v>2.4711391865097267E-2</v>
      </c>
      <c r="D11811">
        <v>0.44955451425142445</v>
      </c>
    </row>
    <row r="11812" spans="1:4">
      <c r="A11812">
        <v>11810</v>
      </c>
      <c r="B11812">
        <v>32.356164383561641</v>
      </c>
      <c r="C11812" s="91">
        <v>2.4710921883452478E-2</v>
      </c>
      <c r="D11812">
        <v>0.44953091521886313</v>
      </c>
    </row>
    <row r="11813" spans="1:4">
      <c r="A11813">
        <v>11811</v>
      </c>
      <c r="B11813">
        <v>32.358904109589041</v>
      </c>
      <c r="C11813" s="91">
        <v>2.4710451901807689E-2</v>
      </c>
      <c r="D11813">
        <v>0.4495073185827056</v>
      </c>
    </row>
    <row r="11814" spans="1:4">
      <c r="A11814">
        <v>11812</v>
      </c>
      <c r="B11814">
        <v>32.361643835616441</v>
      </c>
      <c r="C11814" s="91">
        <v>2.4709981920162903E-2</v>
      </c>
      <c r="D11814">
        <v>0.44948372434270456</v>
      </c>
    </row>
    <row r="11815" spans="1:4">
      <c r="A11815">
        <v>11813</v>
      </c>
      <c r="B11815">
        <v>32.364383561643834</v>
      </c>
      <c r="C11815" s="91">
        <v>2.4709511938518114E-2</v>
      </c>
      <c r="D11815">
        <v>0.44946013249861294</v>
      </c>
    </row>
    <row r="11816" spans="1:4">
      <c r="A11816">
        <v>11814</v>
      </c>
      <c r="B11816">
        <v>32.367123287671234</v>
      </c>
      <c r="C11816" s="91">
        <v>2.4709041956873325E-2</v>
      </c>
      <c r="D11816">
        <v>0.44943654305018327</v>
      </c>
    </row>
    <row r="11817" spans="1:4">
      <c r="A11817">
        <v>11815</v>
      </c>
      <c r="B11817">
        <v>32.369863013698627</v>
      </c>
      <c r="C11817" s="91">
        <v>2.4708571975228539E-2</v>
      </c>
      <c r="D11817">
        <v>0.44941295599716841</v>
      </c>
    </row>
    <row r="11818" spans="1:4">
      <c r="A11818">
        <v>11816</v>
      </c>
      <c r="B11818">
        <v>32.372602739726027</v>
      </c>
      <c r="C11818" s="91">
        <v>2.470810199358375E-2</v>
      </c>
      <c r="D11818">
        <v>0.449389371339321</v>
      </c>
    </row>
    <row r="11819" spans="1:4">
      <c r="A11819">
        <v>11817</v>
      </c>
      <c r="B11819">
        <v>32.375342465753427</v>
      </c>
      <c r="C11819" s="91">
        <v>2.470763201193896E-2</v>
      </c>
      <c r="D11819">
        <v>0.44936578907639413</v>
      </c>
    </row>
    <row r="11820" spans="1:4">
      <c r="A11820">
        <v>11818</v>
      </c>
      <c r="B11820">
        <v>32.37808219178082</v>
      </c>
      <c r="C11820" s="91">
        <v>2.4707162030294175E-2</v>
      </c>
      <c r="D11820">
        <v>0.44934220920814055</v>
      </c>
    </row>
    <row r="11821" spans="1:4">
      <c r="A11821">
        <v>11819</v>
      </c>
      <c r="B11821">
        <v>32.38082191780822</v>
      </c>
      <c r="C11821" s="91">
        <v>2.4706692048649385E-2</v>
      </c>
      <c r="D11821">
        <v>0.44931863173431308</v>
      </c>
    </row>
    <row r="11822" spans="1:4">
      <c r="A11822">
        <v>11820</v>
      </c>
      <c r="B11822">
        <v>32.38356164383562</v>
      </c>
      <c r="C11822" s="91">
        <v>2.4706222067004596E-2</v>
      </c>
      <c r="D11822">
        <v>0.44929505665466474</v>
      </c>
    </row>
    <row r="11823" spans="1:4">
      <c r="A11823">
        <v>11821</v>
      </c>
      <c r="B11823">
        <v>32.386301369863013</v>
      </c>
      <c r="C11823" s="91">
        <v>2.4705752085359807E-2</v>
      </c>
      <c r="D11823">
        <v>0.4492714839689485</v>
      </c>
    </row>
    <row r="11824" spans="1:4">
      <c r="A11824">
        <v>11822</v>
      </c>
      <c r="B11824">
        <v>32.389041095890413</v>
      </c>
      <c r="C11824" s="91">
        <v>2.4705282103715021E-2</v>
      </c>
      <c r="D11824">
        <v>0.4492479136769173</v>
      </c>
    </row>
    <row r="11825" spans="1:4">
      <c r="A11825">
        <v>11823</v>
      </c>
      <c r="B11825">
        <v>32.391780821917806</v>
      </c>
      <c r="C11825" s="91">
        <v>2.4704812122070232E-2</v>
      </c>
      <c r="D11825">
        <v>0.44922434577832426</v>
      </c>
    </row>
    <row r="11826" spans="1:4">
      <c r="A11826">
        <v>11824</v>
      </c>
      <c r="B11826">
        <v>32.394520547945206</v>
      </c>
      <c r="C11826" s="91">
        <v>2.4704342140425443E-2</v>
      </c>
      <c r="D11826">
        <v>0.44920078027292232</v>
      </c>
    </row>
    <row r="11827" spans="1:4">
      <c r="A11827">
        <v>11825</v>
      </c>
      <c r="B11827">
        <v>32.397260273972606</v>
      </c>
      <c r="C11827" s="91">
        <v>2.4703872158780657E-2</v>
      </c>
      <c r="D11827">
        <v>0.44917721716046455</v>
      </c>
    </row>
    <row r="11828" spans="1:4">
      <c r="A11828">
        <v>11826</v>
      </c>
      <c r="B11828">
        <v>32.4</v>
      </c>
      <c r="C11828" s="91">
        <v>2.4703402177135868E-2</v>
      </c>
      <c r="D11828">
        <v>0.44915365644070421</v>
      </c>
    </row>
    <row r="11829" spans="1:4">
      <c r="A11829">
        <v>11827</v>
      </c>
      <c r="B11829">
        <v>32.402739726027399</v>
      </c>
      <c r="C11829" s="91">
        <v>2.4702932195491079E-2</v>
      </c>
      <c r="D11829">
        <v>0.44913009811339438</v>
      </c>
    </row>
    <row r="11830" spans="1:4">
      <c r="A11830">
        <v>11828</v>
      </c>
      <c r="B11830">
        <v>32.405479452054792</v>
      </c>
      <c r="C11830" s="91">
        <v>2.4702462213846293E-2</v>
      </c>
      <c r="D11830">
        <v>0.44910654217828816</v>
      </c>
    </row>
    <row r="11831" spans="1:4">
      <c r="A11831">
        <v>11829</v>
      </c>
      <c r="B11831">
        <v>32.408219178082192</v>
      </c>
      <c r="C11831" s="91">
        <v>2.4701992232201504E-2</v>
      </c>
      <c r="D11831">
        <v>0.4490829886351389</v>
      </c>
    </row>
    <row r="11832" spans="1:4">
      <c r="A11832">
        <v>11830</v>
      </c>
      <c r="B11832">
        <v>32.410958904109592</v>
      </c>
      <c r="C11832" s="91">
        <v>2.4701522250556714E-2</v>
      </c>
      <c r="D11832">
        <v>0.44905943748369975</v>
      </c>
    </row>
    <row r="11833" spans="1:4">
      <c r="A11833">
        <v>11831</v>
      </c>
      <c r="B11833">
        <v>32.413698630136984</v>
      </c>
      <c r="C11833" s="91">
        <v>2.4701052268911929E-2</v>
      </c>
      <c r="D11833">
        <v>0.44903588872372402</v>
      </c>
    </row>
    <row r="11834" spans="1:4">
      <c r="A11834">
        <v>11832</v>
      </c>
      <c r="B11834">
        <v>32.416438356164385</v>
      </c>
      <c r="C11834" s="91">
        <v>2.4700582287267139E-2</v>
      </c>
      <c r="D11834">
        <v>0.44901234235496501</v>
      </c>
    </row>
    <row r="11835" spans="1:4">
      <c r="A11835">
        <v>11833</v>
      </c>
      <c r="B11835">
        <v>32.419178082191777</v>
      </c>
      <c r="C11835" s="91">
        <v>2.470011230562235E-2</v>
      </c>
      <c r="D11835">
        <v>0.44898879837717609</v>
      </c>
    </row>
    <row r="11836" spans="1:4">
      <c r="A11836">
        <v>11834</v>
      </c>
      <c r="B11836">
        <v>32.421917808219177</v>
      </c>
      <c r="C11836" s="91">
        <v>2.4699642323977561E-2</v>
      </c>
      <c r="D11836">
        <v>0.44896525679011057</v>
      </c>
    </row>
    <row r="11837" spans="1:4">
      <c r="A11837">
        <v>11835</v>
      </c>
      <c r="B11837">
        <v>32.424657534246577</v>
      </c>
      <c r="C11837" s="91">
        <v>2.4699172342332775E-2</v>
      </c>
      <c r="D11837">
        <v>0.44894171759352181</v>
      </c>
    </row>
    <row r="11838" spans="1:4">
      <c r="A11838">
        <v>11836</v>
      </c>
      <c r="B11838">
        <v>32.42739726027397</v>
      </c>
      <c r="C11838" s="91">
        <v>2.4698702360687986E-2</v>
      </c>
      <c r="D11838">
        <v>0.44891818078716345</v>
      </c>
    </row>
    <row r="11839" spans="1:4">
      <c r="A11839">
        <v>11837</v>
      </c>
      <c r="B11839">
        <v>32.43013698630137</v>
      </c>
      <c r="C11839" s="91">
        <v>2.4698232379043197E-2</v>
      </c>
      <c r="D11839">
        <v>0.44889464637078874</v>
      </c>
    </row>
    <row r="11840" spans="1:4">
      <c r="A11840">
        <v>11838</v>
      </c>
      <c r="B11840">
        <v>32.43287671232877</v>
      </c>
      <c r="C11840" s="91">
        <v>2.4697762397398411E-2</v>
      </c>
      <c r="D11840">
        <v>0.44887111434415117</v>
      </c>
    </row>
    <row r="11841" spans="1:4">
      <c r="A11841">
        <v>11839</v>
      </c>
      <c r="B11841">
        <v>32.435616438356163</v>
      </c>
      <c r="C11841" s="91">
        <v>2.4697292415753622E-2</v>
      </c>
      <c r="D11841">
        <v>0.44884758470700448</v>
      </c>
    </row>
    <row r="11842" spans="1:4">
      <c r="A11842">
        <v>11840</v>
      </c>
      <c r="B11842">
        <v>32.438356164383563</v>
      </c>
      <c r="C11842" s="91">
        <v>2.4696822434108832E-2</v>
      </c>
      <c r="D11842">
        <v>0.44882405745910209</v>
      </c>
    </row>
    <row r="11843" spans="1:4">
      <c r="A11843">
        <v>11841</v>
      </c>
      <c r="B11843">
        <v>32.441095890410956</v>
      </c>
      <c r="C11843" s="91">
        <v>2.4696352452464047E-2</v>
      </c>
      <c r="D11843">
        <v>0.44880053260019753</v>
      </c>
    </row>
    <row r="11844" spans="1:4">
      <c r="A11844">
        <v>11842</v>
      </c>
      <c r="B11844">
        <v>32.443835616438356</v>
      </c>
      <c r="C11844" s="91">
        <v>2.4695882470819257E-2</v>
      </c>
      <c r="D11844">
        <v>0.44877701013004451</v>
      </c>
    </row>
    <row r="11845" spans="1:4">
      <c r="A11845">
        <v>11843</v>
      </c>
      <c r="B11845">
        <v>32.446575342465756</v>
      </c>
      <c r="C11845" s="91">
        <v>2.4695412489174468E-2</v>
      </c>
      <c r="D11845">
        <v>0.44875349004839665</v>
      </c>
    </row>
    <row r="11846" spans="1:4">
      <c r="A11846">
        <v>11844</v>
      </c>
      <c r="B11846">
        <v>32.449315068493149</v>
      </c>
      <c r="C11846" s="91">
        <v>2.4694942507529682E-2</v>
      </c>
      <c r="D11846">
        <v>0.44872997235500767</v>
      </c>
    </row>
    <row r="11847" spans="1:4">
      <c r="A11847">
        <v>11845</v>
      </c>
      <c r="B11847">
        <v>32.452054794520549</v>
      </c>
      <c r="C11847" s="91">
        <v>2.4694472525884893E-2</v>
      </c>
      <c r="D11847">
        <v>0.44870645704963119</v>
      </c>
    </row>
    <row r="11848" spans="1:4">
      <c r="A11848">
        <v>11846</v>
      </c>
      <c r="B11848">
        <v>32.454794520547942</v>
      </c>
      <c r="C11848" s="91">
        <v>2.4694002544240104E-2</v>
      </c>
      <c r="D11848">
        <v>0.44868294413202114</v>
      </c>
    </row>
    <row r="11849" spans="1:4">
      <c r="A11849">
        <v>11847</v>
      </c>
      <c r="B11849">
        <v>32.457534246575342</v>
      </c>
      <c r="C11849" s="91">
        <v>2.4693532562595315E-2</v>
      </c>
      <c r="D11849">
        <v>0.44865943360193111</v>
      </c>
    </row>
    <row r="11850" spans="1:4">
      <c r="A11850">
        <v>11848</v>
      </c>
      <c r="B11850">
        <v>32.460273972602742</v>
      </c>
      <c r="C11850" s="91">
        <v>2.4693062580950529E-2</v>
      </c>
      <c r="D11850">
        <v>0.4486359254591149</v>
      </c>
    </row>
    <row r="11851" spans="1:4">
      <c r="A11851">
        <v>11849</v>
      </c>
      <c r="B11851">
        <v>32.463013698630135</v>
      </c>
      <c r="C11851" s="91">
        <v>2.469259259930574E-2</v>
      </c>
      <c r="D11851">
        <v>0.4486124197033266</v>
      </c>
    </row>
    <row r="11852" spans="1:4">
      <c r="A11852">
        <v>11850</v>
      </c>
      <c r="B11852">
        <v>32.465753424657535</v>
      </c>
      <c r="C11852" s="91">
        <v>2.4692122617660951E-2</v>
      </c>
      <c r="D11852">
        <v>0.44858891633431985</v>
      </c>
    </row>
    <row r="11853" spans="1:4">
      <c r="A11853">
        <v>11851</v>
      </c>
      <c r="B11853">
        <v>32.468493150684928</v>
      </c>
      <c r="C11853" s="91">
        <v>2.4691652636016165E-2</v>
      </c>
      <c r="D11853">
        <v>0.44856541535184857</v>
      </c>
    </row>
    <row r="11854" spans="1:4">
      <c r="A11854">
        <v>11852</v>
      </c>
      <c r="B11854">
        <v>32.471232876712328</v>
      </c>
      <c r="C11854" s="91">
        <v>2.4691182654371376E-2</v>
      </c>
      <c r="D11854">
        <v>0.44854191675566674</v>
      </c>
    </row>
    <row r="11855" spans="1:4">
      <c r="A11855">
        <v>11853</v>
      </c>
      <c r="B11855">
        <v>32.473972602739728</v>
      </c>
      <c r="C11855" s="91">
        <v>2.4690712672726586E-2</v>
      </c>
      <c r="D11855">
        <v>0.44851842054552837</v>
      </c>
    </row>
    <row r="11856" spans="1:4">
      <c r="A11856">
        <v>11854</v>
      </c>
      <c r="B11856">
        <v>32.476712328767121</v>
      </c>
      <c r="C11856" s="91">
        <v>2.4690242691081801E-2</v>
      </c>
      <c r="D11856">
        <v>0.44849492672118735</v>
      </c>
    </row>
    <row r="11857" spans="1:4">
      <c r="A11857">
        <v>11855</v>
      </c>
      <c r="B11857">
        <v>32.479452054794521</v>
      </c>
      <c r="C11857" s="91">
        <v>2.4689772709437011E-2</v>
      </c>
      <c r="D11857">
        <v>0.4484714352823978</v>
      </c>
    </row>
    <row r="11858" spans="1:4">
      <c r="A11858">
        <v>11856</v>
      </c>
      <c r="B11858">
        <v>32.482191780821921</v>
      </c>
      <c r="C11858" s="91">
        <v>2.4689302727792222E-2</v>
      </c>
      <c r="D11858">
        <v>0.44844794622891376</v>
      </c>
    </row>
    <row r="11859" spans="1:4">
      <c r="A11859">
        <v>11857</v>
      </c>
      <c r="B11859">
        <v>32.484931506849314</v>
      </c>
      <c r="C11859" s="91">
        <v>2.4688832746147433E-2</v>
      </c>
      <c r="D11859">
        <v>0.44842445956048937</v>
      </c>
    </row>
    <row r="11860" spans="1:4">
      <c r="A11860">
        <v>11858</v>
      </c>
      <c r="B11860">
        <v>32.487671232876714</v>
      </c>
      <c r="C11860" s="91">
        <v>2.4688362764502647E-2</v>
      </c>
      <c r="D11860">
        <v>0.44840097527687861</v>
      </c>
    </row>
    <row r="11861" spans="1:4">
      <c r="A11861">
        <v>11859</v>
      </c>
      <c r="B11861">
        <v>32.490410958904107</v>
      </c>
      <c r="C11861" s="91">
        <v>2.4687892782857858E-2</v>
      </c>
      <c r="D11861">
        <v>0.44837749337783572</v>
      </c>
    </row>
    <row r="11862" spans="1:4">
      <c r="A11862">
        <v>11860</v>
      </c>
      <c r="B11862">
        <v>32.493150684931507</v>
      </c>
      <c r="C11862" s="91">
        <v>2.4687422801213069E-2</v>
      </c>
      <c r="D11862">
        <v>0.44835401386311491</v>
      </c>
    </row>
    <row r="11863" spans="1:4">
      <c r="A11863">
        <v>11861</v>
      </c>
      <c r="B11863">
        <v>32.495890410958907</v>
      </c>
      <c r="C11863" s="91">
        <v>2.4686952819568283E-2</v>
      </c>
      <c r="D11863">
        <v>0.44833053673247031</v>
      </c>
    </row>
    <row r="11864" spans="1:4">
      <c r="A11864">
        <v>11862</v>
      </c>
      <c r="B11864">
        <v>32.4986301369863</v>
      </c>
      <c r="C11864" s="91">
        <v>2.4686482837923494E-2</v>
      </c>
      <c r="D11864">
        <v>0.44830706198565634</v>
      </c>
    </row>
    <row r="11865" spans="1:4">
      <c r="A11865">
        <v>11863</v>
      </c>
      <c r="B11865">
        <v>32.5013698630137</v>
      </c>
      <c r="C11865" s="91">
        <v>2.4686012856278704E-2</v>
      </c>
      <c r="D11865">
        <v>0.44828358962242709</v>
      </c>
    </row>
    <row r="11866" spans="1:4">
      <c r="A11866">
        <v>11864</v>
      </c>
      <c r="B11866">
        <v>32.504109589041093</v>
      </c>
      <c r="C11866" s="91">
        <v>2.4685542874633919E-2</v>
      </c>
      <c r="D11866">
        <v>0.44826011964253692</v>
      </c>
    </row>
    <row r="11867" spans="1:4">
      <c r="A11867">
        <v>11865</v>
      </c>
      <c r="B11867">
        <v>32.506849315068493</v>
      </c>
      <c r="C11867" s="91">
        <v>2.4685072892989129E-2</v>
      </c>
      <c r="D11867">
        <v>0.4482366520457402</v>
      </c>
    </row>
    <row r="11868" spans="1:4">
      <c r="A11868">
        <v>11866</v>
      </c>
      <c r="B11868">
        <v>32.509589041095893</v>
      </c>
      <c r="C11868" s="91">
        <v>2.468460291134434E-2</v>
      </c>
      <c r="D11868">
        <v>0.44821318683179134</v>
      </c>
    </row>
    <row r="11869" spans="1:4">
      <c r="A11869">
        <v>11867</v>
      </c>
      <c r="B11869">
        <v>32.512328767123286</v>
      </c>
      <c r="C11869" s="91">
        <v>2.4684132929699554E-2</v>
      </c>
      <c r="D11869">
        <v>0.44818972400044471</v>
      </c>
    </row>
    <row r="11870" spans="1:4">
      <c r="A11870">
        <v>11868</v>
      </c>
      <c r="B11870">
        <v>32.515068493150686</v>
      </c>
      <c r="C11870" s="91">
        <v>2.4683662948054765E-2</v>
      </c>
      <c r="D11870">
        <v>0.44816626355145461</v>
      </c>
    </row>
    <row r="11871" spans="1:4">
      <c r="A11871">
        <v>11869</v>
      </c>
      <c r="B11871">
        <v>32.517808219178079</v>
      </c>
      <c r="C11871" s="91">
        <v>2.4683192966409976E-2</v>
      </c>
      <c r="D11871">
        <v>0.4481428054845758</v>
      </c>
    </row>
    <row r="11872" spans="1:4">
      <c r="A11872">
        <v>11870</v>
      </c>
      <c r="B11872">
        <v>32.520547945205479</v>
      </c>
      <c r="C11872" s="91">
        <v>2.4682722984765187E-2</v>
      </c>
      <c r="D11872">
        <v>0.44811934979956258</v>
      </c>
    </row>
    <row r="11873" spans="1:4">
      <c r="A11873">
        <v>11871</v>
      </c>
      <c r="B11873">
        <v>32.523287671232879</v>
      </c>
      <c r="C11873" s="91">
        <v>2.4682253003120401E-2</v>
      </c>
      <c r="D11873">
        <v>0.44809589649616938</v>
      </c>
    </row>
    <row r="11874" spans="1:4">
      <c r="A11874">
        <v>11872</v>
      </c>
      <c r="B11874">
        <v>32.526027397260272</v>
      </c>
      <c r="C11874" s="91">
        <v>2.4681783021475612E-2</v>
      </c>
      <c r="D11874">
        <v>0.44807244557415099</v>
      </c>
    </row>
    <row r="11875" spans="1:4">
      <c r="A11875">
        <v>11873</v>
      </c>
      <c r="B11875">
        <v>32.528767123287672</v>
      </c>
      <c r="C11875" s="91">
        <v>2.4681313039830823E-2</v>
      </c>
      <c r="D11875">
        <v>0.4480489970332619</v>
      </c>
    </row>
    <row r="11876" spans="1:4">
      <c r="A11876">
        <v>11874</v>
      </c>
      <c r="B11876">
        <v>32.531506849315072</v>
      </c>
      <c r="C11876" s="91">
        <v>2.4680843058186037E-2</v>
      </c>
      <c r="D11876">
        <v>0.44802555087325663</v>
      </c>
    </row>
    <row r="11877" spans="1:4">
      <c r="A11877">
        <v>11875</v>
      </c>
      <c r="B11877">
        <v>32.534246575342465</v>
      </c>
      <c r="C11877" s="91">
        <v>2.4680373076541248E-2</v>
      </c>
      <c r="D11877">
        <v>0.4480021070938901</v>
      </c>
    </row>
    <row r="11878" spans="1:4">
      <c r="A11878">
        <v>11876</v>
      </c>
      <c r="B11878">
        <v>32.536986301369865</v>
      </c>
      <c r="C11878" s="91">
        <v>2.4679903094896458E-2</v>
      </c>
      <c r="D11878">
        <v>0.44797866569491673</v>
      </c>
    </row>
    <row r="11879" spans="1:4">
      <c r="A11879">
        <v>11877</v>
      </c>
      <c r="B11879">
        <v>32.539726027397258</v>
      </c>
      <c r="C11879" s="91">
        <v>2.4679433113251673E-2</v>
      </c>
      <c r="D11879">
        <v>0.44795522667609133</v>
      </c>
    </row>
    <row r="11880" spans="1:4">
      <c r="A11880">
        <v>11878</v>
      </c>
      <c r="B11880">
        <v>32.542465753424658</v>
      </c>
      <c r="C11880" s="91">
        <v>2.4678963131606883E-2</v>
      </c>
      <c r="D11880">
        <v>0.44793179003716871</v>
      </c>
    </row>
    <row r="11881" spans="1:4">
      <c r="A11881">
        <v>11879</v>
      </c>
      <c r="B11881">
        <v>32.545205479452058</v>
      </c>
      <c r="C11881" s="91">
        <v>2.4678493149962094E-2</v>
      </c>
      <c r="D11881">
        <v>0.4479083557779035</v>
      </c>
    </row>
    <row r="11882" spans="1:4">
      <c r="A11882">
        <v>11880</v>
      </c>
      <c r="B11882">
        <v>32.547945205479451</v>
      </c>
      <c r="C11882" s="91">
        <v>2.4678023168317305E-2</v>
      </c>
      <c r="D11882">
        <v>0.44788492389805074</v>
      </c>
    </row>
    <row r="11883" spans="1:4">
      <c r="A11883">
        <v>11881</v>
      </c>
      <c r="B11883">
        <v>32.550684931506851</v>
      </c>
      <c r="C11883" s="91">
        <v>2.4677553186672519E-2</v>
      </c>
      <c r="D11883">
        <v>0.447861494397365</v>
      </c>
    </row>
    <row r="11884" spans="1:4">
      <c r="A11884">
        <v>11882</v>
      </c>
      <c r="B11884">
        <v>32.553424657534244</v>
      </c>
      <c r="C11884" s="91">
        <v>2.467708320502773E-2</v>
      </c>
      <c r="D11884">
        <v>0.44783806727560138</v>
      </c>
    </row>
    <row r="11885" spans="1:4">
      <c r="A11885">
        <v>11883</v>
      </c>
      <c r="B11885">
        <v>32.556164383561644</v>
      </c>
      <c r="C11885" s="91">
        <v>2.4676613223382941E-2</v>
      </c>
      <c r="D11885">
        <v>0.44781464253251463</v>
      </c>
    </row>
    <row r="11886" spans="1:4">
      <c r="A11886">
        <v>11884</v>
      </c>
      <c r="B11886">
        <v>32.558904109589044</v>
      </c>
      <c r="C11886" s="91">
        <v>2.4676143241738155E-2</v>
      </c>
      <c r="D11886">
        <v>0.44779122016785972</v>
      </c>
    </row>
    <row r="11887" spans="1:4">
      <c r="A11887">
        <v>11885</v>
      </c>
      <c r="B11887">
        <v>32.561643835616437</v>
      </c>
      <c r="C11887" s="91">
        <v>2.4675673260093366E-2</v>
      </c>
      <c r="D11887">
        <v>0.44776780018139173</v>
      </c>
    </row>
    <row r="11888" spans="1:4">
      <c r="A11888">
        <v>11886</v>
      </c>
      <c r="B11888">
        <v>32.564383561643837</v>
      </c>
      <c r="C11888" s="91">
        <v>2.4675203278448576E-2</v>
      </c>
      <c r="D11888">
        <v>0.44774438257286547</v>
      </c>
    </row>
    <row r="11889" spans="1:4">
      <c r="A11889">
        <v>11887</v>
      </c>
      <c r="B11889">
        <v>32.56712328767123</v>
      </c>
      <c r="C11889" s="91">
        <v>2.4674733296803791E-2</v>
      </c>
      <c r="D11889">
        <v>0.44772096734203615</v>
      </c>
    </row>
    <row r="11890" spans="1:4">
      <c r="A11890">
        <v>11888</v>
      </c>
      <c r="B11890">
        <v>32.56986301369863</v>
      </c>
      <c r="C11890" s="91">
        <v>2.4674263315159001E-2</v>
      </c>
      <c r="D11890">
        <v>0.44769755448865872</v>
      </c>
    </row>
    <row r="11891" spans="1:4">
      <c r="A11891">
        <v>11889</v>
      </c>
      <c r="B11891">
        <v>32.57260273972603</v>
      </c>
      <c r="C11891" s="91">
        <v>2.4673793333514212E-2</v>
      </c>
      <c r="D11891">
        <v>0.44767414401248828</v>
      </c>
    </row>
    <row r="11892" spans="1:4">
      <c r="A11892">
        <v>11890</v>
      </c>
      <c r="B11892">
        <v>32.575342465753423</v>
      </c>
      <c r="C11892" s="91">
        <v>2.4673323351869426E-2</v>
      </c>
      <c r="D11892">
        <v>0.44765073591327997</v>
      </c>
    </row>
    <row r="11893" spans="1:4">
      <c r="A11893">
        <v>11891</v>
      </c>
      <c r="B11893">
        <v>32.578082191780823</v>
      </c>
      <c r="C11893" s="91">
        <v>2.4672853370224637E-2</v>
      </c>
      <c r="D11893">
        <v>0.44762733019078893</v>
      </c>
    </row>
    <row r="11894" spans="1:4">
      <c r="A11894">
        <v>11892</v>
      </c>
      <c r="B11894">
        <v>32.580821917808223</v>
      </c>
      <c r="C11894" s="91">
        <v>2.4672383388579848E-2</v>
      </c>
      <c r="D11894">
        <v>0.44760392684477035</v>
      </c>
    </row>
    <row r="11895" spans="1:4">
      <c r="A11895">
        <v>11893</v>
      </c>
      <c r="B11895">
        <v>32.583561643835615</v>
      </c>
      <c r="C11895" s="91">
        <v>2.4671913406935059E-2</v>
      </c>
      <c r="D11895">
        <v>0.44758052587497948</v>
      </c>
    </row>
    <row r="11896" spans="1:4">
      <c r="A11896">
        <v>11894</v>
      </c>
      <c r="B11896">
        <v>32.586301369863016</v>
      </c>
      <c r="C11896" s="91">
        <v>2.4671443425290273E-2</v>
      </c>
      <c r="D11896">
        <v>0.44755712728117147</v>
      </c>
    </row>
    <row r="11897" spans="1:4">
      <c r="A11897">
        <v>11895</v>
      </c>
      <c r="B11897">
        <v>32.589041095890408</v>
      </c>
      <c r="C11897" s="91">
        <v>2.4670973443645484E-2</v>
      </c>
      <c r="D11897">
        <v>0.44753373106310179</v>
      </c>
    </row>
    <row r="11898" spans="1:4">
      <c r="A11898">
        <v>11896</v>
      </c>
      <c r="B11898">
        <v>32.591780821917808</v>
      </c>
      <c r="C11898" s="91">
        <v>2.4670503462000695E-2</v>
      </c>
      <c r="D11898">
        <v>0.44751033722052547</v>
      </c>
    </row>
    <row r="11899" spans="1:4">
      <c r="A11899">
        <v>11897</v>
      </c>
      <c r="B11899">
        <v>32.594520547945208</v>
      </c>
      <c r="C11899" s="91">
        <v>2.4670033480355909E-2</v>
      </c>
      <c r="D11899">
        <v>0.44748694575319803</v>
      </c>
    </row>
    <row r="11900" spans="1:4">
      <c r="A11900">
        <v>11898</v>
      </c>
      <c r="B11900">
        <v>32.597260273972601</v>
      </c>
      <c r="C11900" s="91">
        <v>2.466956349871112E-2</v>
      </c>
      <c r="D11900">
        <v>0.44746355666087495</v>
      </c>
    </row>
    <row r="11901" spans="1:4">
      <c r="A11901">
        <v>11899</v>
      </c>
      <c r="B11901">
        <v>32.6</v>
      </c>
      <c r="C11901" s="91">
        <v>2.466909351706633E-2</v>
      </c>
      <c r="D11901">
        <v>0.44744016994331137</v>
      </c>
    </row>
    <row r="11902" spans="1:4">
      <c r="A11902">
        <v>11900</v>
      </c>
      <c r="B11902">
        <v>32.602739726027394</v>
      </c>
      <c r="C11902" s="91">
        <v>2.4668623535421545E-2</v>
      </c>
      <c r="D11902">
        <v>0.44741678560026288</v>
      </c>
    </row>
    <row r="11903" spans="1:4">
      <c r="A11903">
        <v>11901</v>
      </c>
      <c r="B11903">
        <v>32.605479452054794</v>
      </c>
      <c r="C11903" s="91">
        <v>2.4668153553776755E-2</v>
      </c>
      <c r="D11903">
        <v>0.44739340363148494</v>
      </c>
    </row>
    <row r="11904" spans="1:4">
      <c r="A11904">
        <v>11902</v>
      </c>
      <c r="B11904">
        <v>32.608219178082194</v>
      </c>
      <c r="C11904" s="91">
        <v>2.4667683572131966E-2</v>
      </c>
      <c r="D11904">
        <v>0.44737002403673298</v>
      </c>
    </row>
    <row r="11905" spans="1:4">
      <c r="A11905">
        <v>11903</v>
      </c>
      <c r="B11905">
        <v>32.610958904109587</v>
      </c>
      <c r="C11905" s="91">
        <v>2.466721359048718E-2</v>
      </c>
      <c r="D11905">
        <v>0.44734664681576258</v>
      </c>
    </row>
    <row r="11906" spans="1:4">
      <c r="A11906">
        <v>11904</v>
      </c>
      <c r="B11906">
        <v>32.613698630136987</v>
      </c>
      <c r="C11906" s="91">
        <v>2.4666743608842391E-2</v>
      </c>
      <c r="D11906">
        <v>0.44732327196832922</v>
      </c>
    </row>
    <row r="11907" spans="1:4">
      <c r="A11907">
        <v>11905</v>
      </c>
      <c r="B11907">
        <v>32.61643835616438</v>
      </c>
      <c r="C11907" s="91">
        <v>2.4666273627197602E-2</v>
      </c>
      <c r="D11907">
        <v>0.44729989949418869</v>
      </c>
    </row>
    <row r="11908" spans="1:4">
      <c r="A11908">
        <v>11906</v>
      </c>
      <c r="B11908">
        <v>32.61917808219178</v>
      </c>
      <c r="C11908" s="91">
        <v>2.4665803645552813E-2</v>
      </c>
      <c r="D11908">
        <v>0.44727652939309637</v>
      </c>
    </row>
    <row r="11909" spans="1:4">
      <c r="A11909">
        <v>11907</v>
      </c>
      <c r="B11909">
        <v>32.62191780821918</v>
      </c>
      <c r="C11909" s="91">
        <v>2.4665333663908027E-2</v>
      </c>
      <c r="D11909">
        <v>0.44725316166480794</v>
      </c>
    </row>
    <row r="11910" spans="1:4">
      <c r="A11910">
        <v>11908</v>
      </c>
      <c r="B11910">
        <v>32.624657534246573</v>
      </c>
      <c r="C11910" s="91">
        <v>2.4664863682263238E-2</v>
      </c>
      <c r="D11910">
        <v>0.44722979630907927</v>
      </c>
    </row>
    <row r="11911" spans="1:4">
      <c r="A11911">
        <v>11909</v>
      </c>
      <c r="B11911">
        <v>32.627397260273973</v>
      </c>
      <c r="C11911" s="91">
        <v>2.4664393700618448E-2</v>
      </c>
      <c r="D11911">
        <v>0.44720643332566595</v>
      </c>
    </row>
    <row r="11912" spans="1:4">
      <c r="A11912">
        <v>11910</v>
      </c>
      <c r="B11912">
        <v>32.630136986301373</v>
      </c>
      <c r="C11912" s="91">
        <v>2.4663923718973663E-2</v>
      </c>
      <c r="D11912">
        <v>0.44718307271432367</v>
      </c>
    </row>
    <row r="11913" spans="1:4">
      <c r="A11913">
        <v>11911</v>
      </c>
      <c r="B11913">
        <v>32.632876712328766</v>
      </c>
      <c r="C11913" s="91">
        <v>2.4663453737328873E-2</v>
      </c>
      <c r="D11913">
        <v>0.44715971447480835</v>
      </c>
    </row>
    <row r="11914" spans="1:4">
      <c r="A11914">
        <v>11912</v>
      </c>
      <c r="B11914">
        <v>32.635616438356166</v>
      </c>
      <c r="C11914" s="91">
        <v>2.4662983755684084E-2</v>
      </c>
      <c r="D11914">
        <v>0.44713635860687567</v>
      </c>
    </row>
    <row r="11915" spans="1:4">
      <c r="A11915">
        <v>11913</v>
      </c>
      <c r="B11915">
        <v>32.638356164383559</v>
      </c>
      <c r="C11915" s="91">
        <v>2.4662513774039298E-2</v>
      </c>
      <c r="D11915">
        <v>0.44711300511028151</v>
      </c>
    </row>
    <row r="11916" spans="1:4">
      <c r="A11916">
        <v>11914</v>
      </c>
      <c r="B11916">
        <v>32.641095890410959</v>
      </c>
      <c r="C11916" s="91">
        <v>2.4662043792394509E-2</v>
      </c>
      <c r="D11916">
        <v>0.44708965398478173</v>
      </c>
    </row>
    <row r="11917" spans="1:4">
      <c r="A11917">
        <v>11915</v>
      </c>
      <c r="B11917">
        <v>32.643835616438359</v>
      </c>
      <c r="C11917" s="91">
        <v>2.466157381074972E-2</v>
      </c>
      <c r="D11917">
        <v>0.44706630523013219</v>
      </c>
    </row>
    <row r="11918" spans="1:4">
      <c r="A11918">
        <v>11916</v>
      </c>
      <c r="B11918">
        <v>32.646575342465752</v>
      </c>
      <c r="C11918" s="91">
        <v>2.4661103829104931E-2</v>
      </c>
      <c r="D11918">
        <v>0.44704295884608902</v>
      </c>
    </row>
    <row r="11919" spans="1:4">
      <c r="A11919">
        <v>11917</v>
      </c>
      <c r="B11919">
        <v>32.649315068493152</v>
      </c>
      <c r="C11919" s="91">
        <v>2.4660633847460145E-2</v>
      </c>
      <c r="D11919">
        <v>0.44701961483240787</v>
      </c>
    </row>
    <row r="11920" spans="1:4">
      <c r="A11920">
        <v>11918</v>
      </c>
      <c r="B11920">
        <v>32.652054794520545</v>
      </c>
      <c r="C11920" s="91">
        <v>2.4660163865815356E-2</v>
      </c>
      <c r="D11920">
        <v>0.44699627318884505</v>
      </c>
    </row>
    <row r="11921" spans="1:4">
      <c r="A11921">
        <v>11919</v>
      </c>
      <c r="B11921">
        <v>32.654794520547945</v>
      </c>
      <c r="C11921" s="91">
        <v>2.4659693884170567E-2</v>
      </c>
      <c r="D11921">
        <v>0.4469729339151563</v>
      </c>
    </row>
    <row r="11922" spans="1:4">
      <c r="A11922">
        <v>11920</v>
      </c>
      <c r="B11922">
        <v>32.657534246575345</v>
      </c>
      <c r="C11922" s="91">
        <v>2.4659223902525781E-2</v>
      </c>
      <c r="D11922">
        <v>0.44694959701109777</v>
      </c>
    </row>
    <row r="11923" spans="1:4">
      <c r="A11923">
        <v>11921</v>
      </c>
      <c r="B11923">
        <v>32.660273972602738</v>
      </c>
      <c r="C11923" s="91">
        <v>2.4658753920880992E-2</v>
      </c>
      <c r="D11923">
        <v>0.44692626247642575</v>
      </c>
    </row>
    <row r="11924" spans="1:4">
      <c r="A11924">
        <v>11922</v>
      </c>
      <c r="B11924">
        <v>32.663013698630138</v>
      </c>
      <c r="C11924" s="91">
        <v>2.4658283939236202E-2</v>
      </c>
      <c r="D11924">
        <v>0.44690293031089606</v>
      </c>
    </row>
    <row r="11925" spans="1:4">
      <c r="A11925">
        <v>11923</v>
      </c>
      <c r="B11925">
        <v>32.665753424657531</v>
      </c>
      <c r="C11925" s="91">
        <v>2.4657813957591417E-2</v>
      </c>
      <c r="D11925">
        <v>0.44687960051426501</v>
      </c>
    </row>
    <row r="11926" spans="1:4">
      <c r="A11926">
        <v>11924</v>
      </c>
      <c r="B11926">
        <v>32.668493150684931</v>
      </c>
      <c r="C11926" s="91">
        <v>2.4657343975946627E-2</v>
      </c>
      <c r="D11926">
        <v>0.44685627308628872</v>
      </c>
    </row>
    <row r="11927" spans="1:4">
      <c r="A11927">
        <v>11925</v>
      </c>
      <c r="B11927">
        <v>32.671232876712331</v>
      </c>
      <c r="C11927" s="91">
        <v>2.4656873994301838E-2</v>
      </c>
      <c r="D11927">
        <v>0.44683294802672341</v>
      </c>
    </row>
    <row r="11928" spans="1:4">
      <c r="A11928">
        <v>11926</v>
      </c>
      <c r="B11928">
        <v>32.673972602739724</v>
      </c>
      <c r="C11928" s="91">
        <v>2.4656404012657052E-2</v>
      </c>
      <c r="D11928">
        <v>0.44680962533532542</v>
      </c>
    </row>
    <row r="11929" spans="1:4">
      <c r="A11929">
        <v>11927</v>
      </c>
      <c r="B11929">
        <v>32.676712328767124</v>
      </c>
      <c r="C11929" s="91">
        <v>2.4655934031012263E-2</v>
      </c>
      <c r="D11929">
        <v>0.44678630501185085</v>
      </c>
    </row>
    <row r="11930" spans="1:4">
      <c r="A11930">
        <v>11928</v>
      </c>
      <c r="B11930">
        <v>32.679452054794524</v>
      </c>
      <c r="C11930" s="91">
        <v>2.4655464049367474E-2</v>
      </c>
      <c r="D11930">
        <v>0.4467629870560561</v>
      </c>
    </row>
    <row r="11931" spans="1:4">
      <c r="A11931">
        <v>11929</v>
      </c>
      <c r="B11931">
        <v>32.682191780821917</v>
      </c>
      <c r="C11931" s="91">
        <v>2.4654994067722685E-2</v>
      </c>
      <c r="D11931">
        <v>0.44673967146769761</v>
      </c>
    </row>
    <row r="11932" spans="1:4">
      <c r="A11932">
        <v>11930</v>
      </c>
      <c r="B11932">
        <v>32.684931506849317</v>
      </c>
      <c r="C11932" s="91">
        <v>2.4654524086077899E-2</v>
      </c>
      <c r="D11932">
        <v>0.4467163582465315</v>
      </c>
    </row>
    <row r="11933" spans="1:4">
      <c r="A11933">
        <v>11931</v>
      </c>
      <c r="B11933">
        <v>32.68767123287671</v>
      </c>
      <c r="C11933" s="91">
        <v>2.465405410443311E-2</v>
      </c>
      <c r="D11933">
        <v>0.44669304739231441</v>
      </c>
    </row>
    <row r="11934" spans="1:4">
      <c r="A11934">
        <v>11932</v>
      </c>
      <c r="B11934">
        <v>32.69041095890411</v>
      </c>
      <c r="C11934" s="91">
        <v>2.465358412278832E-2</v>
      </c>
      <c r="D11934">
        <v>0.44666973890480255</v>
      </c>
    </row>
    <row r="11935" spans="1:4">
      <c r="A11935">
        <v>11933</v>
      </c>
      <c r="B11935">
        <v>32.69315068493151</v>
      </c>
      <c r="C11935" s="91">
        <v>2.4653114141143535E-2</v>
      </c>
      <c r="D11935">
        <v>0.44664643278375249</v>
      </c>
    </row>
    <row r="11936" spans="1:4">
      <c r="A11936">
        <v>11934</v>
      </c>
      <c r="B11936">
        <v>32.695890410958903</v>
      </c>
      <c r="C11936" s="91">
        <v>2.4652644159498745E-2</v>
      </c>
      <c r="D11936">
        <v>0.44662312902892076</v>
      </c>
    </row>
    <row r="11937" spans="1:4">
      <c r="A11937">
        <v>11935</v>
      </c>
      <c r="B11937">
        <v>32.698630136986303</v>
      </c>
      <c r="C11937" s="91">
        <v>2.4652174177853956E-2</v>
      </c>
      <c r="D11937">
        <v>0.44659982764006378</v>
      </c>
    </row>
    <row r="11938" spans="1:4">
      <c r="A11938">
        <v>11936</v>
      </c>
      <c r="B11938">
        <v>32.701369863013696</v>
      </c>
      <c r="C11938" s="91">
        <v>2.465170419620917E-2</v>
      </c>
      <c r="D11938">
        <v>0.4465765286169382</v>
      </c>
    </row>
    <row r="11939" spans="1:4">
      <c r="A11939">
        <v>11937</v>
      </c>
      <c r="B11939">
        <v>32.704109589041096</v>
      </c>
      <c r="C11939" s="91">
        <v>2.4651234214564381E-2</v>
      </c>
      <c r="D11939">
        <v>0.44655323195930052</v>
      </c>
    </row>
    <row r="11940" spans="1:4">
      <c r="A11940">
        <v>11938</v>
      </c>
      <c r="B11940">
        <v>32.706849315068496</v>
      </c>
      <c r="C11940" s="91">
        <v>2.4650764232919592E-2</v>
      </c>
      <c r="D11940">
        <v>0.44652993766690741</v>
      </c>
    </row>
    <row r="11941" spans="1:4">
      <c r="A11941">
        <v>11939</v>
      </c>
      <c r="B11941">
        <v>32.709589041095889</v>
      </c>
      <c r="C11941" s="91">
        <v>2.4650294251274806E-2</v>
      </c>
      <c r="D11941">
        <v>0.44650664573951548</v>
      </c>
    </row>
    <row r="11942" spans="1:4">
      <c r="A11942">
        <v>11940</v>
      </c>
      <c r="B11942">
        <v>32.712328767123289</v>
      </c>
      <c r="C11942" s="91">
        <v>2.4649824269630017E-2</v>
      </c>
      <c r="D11942">
        <v>0.4464833561768814</v>
      </c>
    </row>
    <row r="11943" spans="1:4">
      <c r="A11943">
        <v>11941</v>
      </c>
      <c r="B11943">
        <v>32.715068493150682</v>
      </c>
      <c r="C11943" s="91">
        <v>2.4649354287985228E-2</v>
      </c>
      <c r="D11943">
        <v>0.44646006897876195</v>
      </c>
    </row>
    <row r="11944" spans="1:4">
      <c r="A11944">
        <v>11942</v>
      </c>
      <c r="B11944">
        <v>32.717808219178082</v>
      </c>
      <c r="C11944" s="91">
        <v>2.4648884306340439E-2</v>
      </c>
      <c r="D11944">
        <v>0.44643678414491378</v>
      </c>
    </row>
    <row r="11945" spans="1:4">
      <c r="A11945">
        <v>11943</v>
      </c>
      <c r="B11945">
        <v>32.720547945205482</v>
      </c>
      <c r="C11945" s="91">
        <v>2.4648414324695653E-2</v>
      </c>
      <c r="D11945">
        <v>0.44641350167509364</v>
      </c>
    </row>
    <row r="11946" spans="1:4">
      <c r="A11946">
        <v>11944</v>
      </c>
      <c r="B11946">
        <v>32.723287671232875</v>
      </c>
      <c r="C11946" s="91">
        <v>2.4647944343050864E-2</v>
      </c>
      <c r="D11946">
        <v>0.4463902215690585</v>
      </c>
    </row>
    <row r="11947" spans="1:4">
      <c r="A11947">
        <v>11945</v>
      </c>
      <c r="B11947">
        <v>32.726027397260275</v>
      </c>
      <c r="C11947" s="91">
        <v>2.4647474361406074E-2</v>
      </c>
      <c r="D11947">
        <v>0.44636694382656494</v>
      </c>
    </row>
    <row r="11948" spans="1:4">
      <c r="A11948">
        <v>11946</v>
      </c>
      <c r="B11948">
        <v>32.728767123287675</v>
      </c>
      <c r="C11948" s="91">
        <v>2.4647004379761289E-2</v>
      </c>
      <c r="D11948">
        <v>0.44634366844736995</v>
      </c>
    </row>
    <row r="11949" spans="1:4">
      <c r="A11949">
        <v>11947</v>
      </c>
      <c r="B11949">
        <v>32.731506849315068</v>
      </c>
      <c r="C11949" s="91">
        <v>2.4646534398116499E-2</v>
      </c>
      <c r="D11949">
        <v>0.44632039543123048</v>
      </c>
    </row>
    <row r="11950" spans="1:4">
      <c r="A11950">
        <v>11948</v>
      </c>
      <c r="B11950">
        <v>32.734246575342468</v>
      </c>
      <c r="C11950" s="91">
        <v>2.464606441647171E-2</v>
      </c>
      <c r="D11950">
        <v>0.4462971247779034</v>
      </c>
    </row>
    <row r="11951" spans="1:4">
      <c r="A11951">
        <v>11949</v>
      </c>
      <c r="B11951">
        <v>32.736986301369861</v>
      </c>
      <c r="C11951" s="91">
        <v>2.4645594434826924E-2</v>
      </c>
      <c r="D11951">
        <v>0.44627385648714563</v>
      </c>
    </row>
    <row r="11952" spans="1:4">
      <c r="A11952">
        <v>11950</v>
      </c>
      <c r="B11952">
        <v>32.739726027397261</v>
      </c>
      <c r="C11952" s="91">
        <v>2.4645124453182135E-2</v>
      </c>
      <c r="D11952">
        <v>0.44625059055871419</v>
      </c>
    </row>
    <row r="11953" spans="1:4">
      <c r="A11953">
        <v>11951</v>
      </c>
      <c r="B11953">
        <v>32.742465753424661</v>
      </c>
      <c r="C11953" s="91">
        <v>2.4644654471537346E-2</v>
      </c>
      <c r="D11953">
        <v>0.44622732699236606</v>
      </c>
    </row>
    <row r="11954" spans="1:4">
      <c r="A11954">
        <v>11952</v>
      </c>
      <c r="B11954">
        <v>32.745205479452054</v>
      </c>
      <c r="C11954" s="91">
        <v>2.4644184489892557E-2</v>
      </c>
      <c r="D11954">
        <v>0.44620406578785832</v>
      </c>
    </row>
    <row r="11955" spans="1:4">
      <c r="A11955">
        <v>11953</v>
      </c>
      <c r="B11955">
        <v>32.747945205479454</v>
      </c>
      <c r="C11955" s="91">
        <v>2.4643714508247771E-2</v>
      </c>
      <c r="D11955">
        <v>0.44618080694494799</v>
      </c>
    </row>
    <row r="11956" spans="1:4">
      <c r="A11956">
        <v>11954</v>
      </c>
      <c r="B11956">
        <v>32.750684931506846</v>
      </c>
      <c r="C11956" s="91">
        <v>2.4643244526602982E-2</v>
      </c>
      <c r="D11956">
        <v>0.44615755046339234</v>
      </c>
    </row>
    <row r="11957" spans="1:4">
      <c r="A11957">
        <v>11955</v>
      </c>
      <c r="B11957">
        <v>32.753424657534246</v>
      </c>
      <c r="C11957" s="91">
        <v>2.4642774544958192E-2</v>
      </c>
      <c r="D11957">
        <v>0.44613429634294832</v>
      </c>
    </row>
    <row r="11958" spans="1:4">
      <c r="A11958">
        <v>11956</v>
      </c>
      <c r="B11958">
        <v>32.756164383561647</v>
      </c>
      <c r="C11958" s="91">
        <v>2.4642304563313407E-2</v>
      </c>
      <c r="D11958">
        <v>0.44611104458337314</v>
      </c>
    </row>
    <row r="11959" spans="1:4">
      <c r="A11959">
        <v>11957</v>
      </c>
      <c r="B11959">
        <v>32.758904109589039</v>
      </c>
      <c r="C11959" s="91">
        <v>2.4641834581668617E-2</v>
      </c>
      <c r="D11959">
        <v>0.44608779518442415</v>
      </c>
    </row>
    <row r="11960" spans="1:4">
      <c r="A11960">
        <v>11958</v>
      </c>
      <c r="B11960">
        <v>32.761643835616439</v>
      </c>
      <c r="C11960" s="91">
        <v>2.4641364600023828E-2</v>
      </c>
      <c r="D11960">
        <v>0.44606454814585839</v>
      </c>
    </row>
    <row r="11961" spans="1:4">
      <c r="A11961">
        <v>11959</v>
      </c>
      <c r="B11961">
        <v>32.764383561643832</v>
      </c>
      <c r="C11961" s="91">
        <v>2.4640894618379042E-2</v>
      </c>
      <c r="D11961">
        <v>0.4460413034674332</v>
      </c>
    </row>
    <row r="11962" spans="1:4">
      <c r="A11962">
        <v>11960</v>
      </c>
      <c r="B11962">
        <v>32.767123287671232</v>
      </c>
      <c r="C11962" s="91">
        <v>2.4640424636734253E-2</v>
      </c>
      <c r="D11962">
        <v>0.44601806114890591</v>
      </c>
    </row>
    <row r="11963" spans="1:4">
      <c r="A11963">
        <v>11961</v>
      </c>
      <c r="B11963">
        <v>32.769863013698632</v>
      </c>
      <c r="C11963" s="91">
        <v>2.4639954655089464E-2</v>
      </c>
      <c r="D11963">
        <v>0.44599482119003375</v>
      </c>
    </row>
    <row r="11964" spans="1:4">
      <c r="A11964">
        <v>11962</v>
      </c>
      <c r="B11964">
        <v>32.772602739726025</v>
      </c>
      <c r="C11964" s="91">
        <v>2.4639484673444678E-2</v>
      </c>
      <c r="D11964">
        <v>0.44597158359057421</v>
      </c>
    </row>
    <row r="11965" spans="1:4">
      <c r="A11965">
        <v>11963</v>
      </c>
      <c r="B11965">
        <v>32.775342465753425</v>
      </c>
      <c r="C11965" s="91">
        <v>2.4639014691799889E-2</v>
      </c>
      <c r="D11965">
        <v>0.44594834835028457</v>
      </c>
    </row>
    <row r="11966" spans="1:4">
      <c r="A11966">
        <v>11964</v>
      </c>
      <c r="B11966">
        <v>32.778082191780825</v>
      </c>
      <c r="C11966" s="91">
        <v>2.46385447101551E-2</v>
      </c>
      <c r="D11966">
        <v>0.44592511546892222</v>
      </c>
    </row>
    <row r="11967" spans="1:4">
      <c r="A11967">
        <v>11965</v>
      </c>
      <c r="B11967">
        <v>32.780821917808218</v>
      </c>
      <c r="C11967" s="91">
        <v>2.463807472851031E-2</v>
      </c>
      <c r="D11967">
        <v>0.44590188494624483</v>
      </c>
    </row>
    <row r="11968" spans="1:4">
      <c r="A11968">
        <v>11966</v>
      </c>
      <c r="B11968">
        <v>32.783561643835618</v>
      </c>
      <c r="C11968" s="91">
        <v>2.4637604746865525E-2</v>
      </c>
      <c r="D11968">
        <v>0.4458786567820095</v>
      </c>
    </row>
    <row r="11969" spans="1:4">
      <c r="A11969">
        <v>11967</v>
      </c>
      <c r="B11969">
        <v>32.786301369863011</v>
      </c>
      <c r="C11969" s="91">
        <v>2.4637134765220736E-2</v>
      </c>
      <c r="D11969">
        <v>0.44585543097597413</v>
      </c>
    </row>
    <row r="11970" spans="1:4">
      <c r="A11970">
        <v>11968</v>
      </c>
      <c r="B11970">
        <v>32.789041095890411</v>
      </c>
      <c r="C11970" s="91">
        <v>2.4636664783575946E-2</v>
      </c>
      <c r="D11970">
        <v>0.44583220752789599</v>
      </c>
    </row>
    <row r="11971" spans="1:4">
      <c r="A11971">
        <v>11969</v>
      </c>
      <c r="B11971">
        <v>32.791780821917811</v>
      </c>
      <c r="C11971" s="91">
        <v>2.4636194801931161E-2</v>
      </c>
      <c r="D11971">
        <v>0.44580898643753269</v>
      </c>
    </row>
    <row r="11972" spans="1:4">
      <c r="A11972">
        <v>11970</v>
      </c>
      <c r="B11972">
        <v>32.794520547945204</v>
      </c>
      <c r="C11972" s="91">
        <v>2.4635724820286371E-2</v>
      </c>
      <c r="D11972">
        <v>0.44578576770464207</v>
      </c>
    </row>
    <row r="11973" spans="1:4">
      <c r="A11973">
        <v>11971</v>
      </c>
      <c r="B11973">
        <v>32.797260273972604</v>
      </c>
      <c r="C11973" s="91">
        <v>2.4635254838641582E-2</v>
      </c>
      <c r="D11973">
        <v>0.44576255132898146</v>
      </c>
    </row>
    <row r="11974" spans="1:4">
      <c r="A11974">
        <v>11972</v>
      </c>
      <c r="B11974">
        <v>32.799999999999997</v>
      </c>
      <c r="C11974" s="91">
        <v>2.4634784856996796E-2</v>
      </c>
      <c r="D11974">
        <v>0.44573933731030868</v>
      </c>
    </row>
    <row r="11975" spans="1:4">
      <c r="A11975">
        <v>11973</v>
      </c>
      <c r="B11975">
        <v>32.802739726027397</v>
      </c>
      <c r="C11975" s="91">
        <v>2.4634314875352007E-2</v>
      </c>
      <c r="D11975">
        <v>0.44571612564838131</v>
      </c>
    </row>
    <row r="11976" spans="1:4">
      <c r="A11976">
        <v>11974</v>
      </c>
      <c r="B11976">
        <v>32.805479452054797</v>
      </c>
      <c r="C11976" s="91">
        <v>2.4633844893707218E-2</v>
      </c>
      <c r="D11976">
        <v>0.44569291634295721</v>
      </c>
    </row>
    <row r="11977" spans="1:4">
      <c r="A11977">
        <v>11975</v>
      </c>
      <c r="B11977">
        <v>32.80821917808219</v>
      </c>
      <c r="C11977" s="91">
        <v>2.4633374912062432E-2</v>
      </c>
      <c r="D11977">
        <v>0.44566970939379408</v>
      </c>
    </row>
    <row r="11978" spans="1:4">
      <c r="A11978">
        <v>11976</v>
      </c>
      <c r="B11978">
        <v>32.81095890410959</v>
      </c>
      <c r="C11978" s="91">
        <v>2.4632904930417643E-2</v>
      </c>
      <c r="D11978">
        <v>0.44564650480064971</v>
      </c>
    </row>
    <row r="11979" spans="1:4">
      <c r="A11979">
        <v>11977</v>
      </c>
      <c r="B11979">
        <v>32.813698630136983</v>
      </c>
      <c r="C11979" s="91">
        <v>2.4632434948772854E-2</v>
      </c>
      <c r="D11979">
        <v>0.44562330256328198</v>
      </c>
    </row>
    <row r="11980" spans="1:4">
      <c r="A11980">
        <v>11978</v>
      </c>
      <c r="B11980">
        <v>32.816438356164383</v>
      </c>
      <c r="C11980" s="91">
        <v>2.4631964967128064E-2</v>
      </c>
      <c r="D11980">
        <v>0.44560010268144856</v>
      </c>
    </row>
    <row r="11981" spans="1:4">
      <c r="A11981">
        <v>11979</v>
      </c>
      <c r="B11981">
        <v>32.819178082191783</v>
      </c>
      <c r="C11981" s="91">
        <v>2.4631494985483279E-2</v>
      </c>
      <c r="D11981">
        <v>0.44557690515490744</v>
      </c>
    </row>
    <row r="11982" spans="1:4">
      <c r="A11982">
        <v>11980</v>
      </c>
      <c r="B11982">
        <v>32.821917808219176</v>
      </c>
      <c r="C11982" s="91">
        <v>2.4631025003838489E-2</v>
      </c>
      <c r="D11982">
        <v>0.44555370998341665</v>
      </c>
    </row>
    <row r="11983" spans="1:4">
      <c r="A11983">
        <v>11981</v>
      </c>
      <c r="B11983">
        <v>32.824657534246576</v>
      </c>
      <c r="C11983" s="91">
        <v>2.46305550221937E-2</v>
      </c>
      <c r="D11983">
        <v>0.44553051716673392</v>
      </c>
    </row>
    <row r="11984" spans="1:4">
      <c r="A11984">
        <v>11982</v>
      </c>
      <c r="B11984">
        <v>32.827397260273976</v>
      </c>
      <c r="C11984" s="91">
        <v>2.4630085040548914E-2</v>
      </c>
      <c r="D11984">
        <v>0.44550732670461729</v>
      </c>
    </row>
    <row r="11985" spans="1:4">
      <c r="A11985">
        <v>11983</v>
      </c>
      <c r="B11985">
        <v>32.830136986301369</v>
      </c>
      <c r="C11985" s="91">
        <v>2.4629615058904125E-2</v>
      </c>
      <c r="D11985">
        <v>0.4454841385968249</v>
      </c>
    </row>
    <row r="11986" spans="1:4">
      <c r="A11986">
        <v>11984</v>
      </c>
      <c r="B11986">
        <v>32.832876712328769</v>
      </c>
      <c r="C11986" s="91">
        <v>2.4629145077259336E-2</v>
      </c>
      <c r="D11986">
        <v>0.44546095284311465</v>
      </c>
    </row>
    <row r="11987" spans="1:4">
      <c r="A11987">
        <v>11985</v>
      </c>
      <c r="B11987">
        <v>32.835616438356162</v>
      </c>
      <c r="C11987" s="91">
        <v>2.462867509561455E-2</v>
      </c>
      <c r="D11987">
        <v>0.44543776944324459</v>
      </c>
    </row>
    <row r="11988" spans="1:4">
      <c r="A11988">
        <v>11986</v>
      </c>
      <c r="B11988">
        <v>32.838356164383562</v>
      </c>
      <c r="C11988" s="91">
        <v>2.4628205113969761E-2</v>
      </c>
      <c r="D11988">
        <v>0.44541458839697284</v>
      </c>
    </row>
    <row r="11989" spans="1:4">
      <c r="A11989">
        <v>11987</v>
      </c>
      <c r="B11989">
        <v>32.841095890410962</v>
      </c>
      <c r="C11989" s="91">
        <v>2.4627735132324972E-2</v>
      </c>
      <c r="D11989">
        <v>0.44539140970405755</v>
      </c>
    </row>
    <row r="11990" spans="1:4">
      <c r="A11990">
        <v>11988</v>
      </c>
      <c r="B11990">
        <v>32.843835616438355</v>
      </c>
      <c r="C11990" s="91">
        <v>2.4627265150680182E-2</v>
      </c>
      <c r="D11990">
        <v>0.4453682333642569</v>
      </c>
    </row>
    <row r="11991" spans="1:4">
      <c r="A11991">
        <v>11989</v>
      </c>
      <c r="B11991">
        <v>32.846575342465755</v>
      </c>
      <c r="C11991" s="91">
        <v>2.4626795169035397E-2</v>
      </c>
      <c r="D11991">
        <v>0.44534505937732893</v>
      </c>
    </row>
    <row r="11992" spans="1:4">
      <c r="A11992">
        <v>11990</v>
      </c>
      <c r="B11992">
        <v>32.849315068493148</v>
      </c>
      <c r="C11992" s="91">
        <v>2.4626325187390607E-2</v>
      </c>
      <c r="D11992">
        <v>0.44532188774303211</v>
      </c>
    </row>
    <row r="11993" spans="1:4">
      <c r="A11993">
        <v>11991</v>
      </c>
      <c r="B11993">
        <v>32.852054794520548</v>
      </c>
      <c r="C11993" s="91">
        <v>2.4625855205745818E-2</v>
      </c>
      <c r="D11993">
        <v>0.44529871846112451</v>
      </c>
    </row>
    <row r="11994" spans="1:4">
      <c r="A11994">
        <v>11992</v>
      </c>
      <c r="B11994">
        <v>32.854794520547948</v>
      </c>
      <c r="C11994" s="91">
        <v>2.4625385224101033E-2</v>
      </c>
      <c r="D11994">
        <v>0.44527555153136439</v>
      </c>
    </row>
    <row r="11995" spans="1:4">
      <c r="A11995">
        <v>11993</v>
      </c>
      <c r="B11995">
        <v>32.857534246575341</v>
      </c>
      <c r="C11995" s="91">
        <v>2.4624915242456243E-2</v>
      </c>
      <c r="D11995">
        <v>0.44525238695351016</v>
      </c>
    </row>
    <row r="11996" spans="1:4">
      <c r="A11996">
        <v>11994</v>
      </c>
      <c r="B11996">
        <v>32.860273972602741</v>
      </c>
      <c r="C11996" s="91">
        <v>2.4624445260811454E-2</v>
      </c>
      <c r="D11996">
        <v>0.44522922472732013</v>
      </c>
    </row>
    <row r="11997" spans="1:4">
      <c r="A11997">
        <v>11995</v>
      </c>
      <c r="B11997">
        <v>32.863013698630134</v>
      </c>
      <c r="C11997" s="91">
        <v>2.4623975279166668E-2</v>
      </c>
      <c r="D11997">
        <v>0.44520606485255265</v>
      </c>
    </row>
    <row r="11998" spans="1:4">
      <c r="A11998">
        <v>11996</v>
      </c>
      <c r="B11998">
        <v>32.865753424657534</v>
      </c>
      <c r="C11998" s="91">
        <v>2.4623505297521879E-2</v>
      </c>
      <c r="D11998">
        <v>0.44518290732896609</v>
      </c>
    </row>
    <row r="11999" spans="1:4">
      <c r="A11999">
        <v>11997</v>
      </c>
      <c r="B11999">
        <v>32.868493150684934</v>
      </c>
      <c r="C11999" s="91">
        <v>2.462303531587709E-2</v>
      </c>
      <c r="D11999">
        <v>0.44515975215631898</v>
      </c>
    </row>
    <row r="12000" spans="1:4">
      <c r="A12000">
        <v>11998</v>
      </c>
      <c r="B12000">
        <v>32.871232876712327</v>
      </c>
      <c r="C12000" s="91">
        <v>2.4622565334232304E-2</v>
      </c>
      <c r="D12000">
        <v>0.44513659933436978</v>
      </c>
    </row>
    <row r="12001" spans="1:4">
      <c r="A12001">
        <v>11999</v>
      </c>
      <c r="B12001">
        <v>32.873972602739727</v>
      </c>
      <c r="C12001" s="91">
        <v>2.4622095352587515E-2</v>
      </c>
      <c r="D12001">
        <v>0.44511344886287685</v>
      </c>
    </row>
    <row r="12002" spans="1:4">
      <c r="A12002">
        <v>12000</v>
      </c>
      <c r="B12002">
        <v>32.876712328767127</v>
      </c>
      <c r="C12002" s="91">
        <v>2.4621625370942726E-2</v>
      </c>
      <c r="D12002">
        <v>0.44509030074159878</v>
      </c>
    </row>
    <row r="12003" spans="1:4">
      <c r="A12003">
        <v>12001</v>
      </c>
      <c r="B12003">
        <v>32.87945205479452</v>
      </c>
      <c r="C12003" s="91">
        <v>2.4621155389297936E-2</v>
      </c>
      <c r="D12003">
        <v>0.44506715497029425</v>
      </c>
    </row>
    <row r="12004" spans="1:4">
      <c r="A12004">
        <v>12002</v>
      </c>
      <c r="B12004">
        <v>32.88219178082192</v>
      </c>
      <c r="C12004" s="91">
        <v>2.4620685407653151E-2</v>
      </c>
      <c r="D12004">
        <v>0.44504401154872164</v>
      </c>
    </row>
    <row r="12005" spans="1:4">
      <c r="A12005">
        <v>12003</v>
      </c>
      <c r="B12005">
        <v>32.884931506849313</v>
      </c>
      <c r="C12005" s="91">
        <v>2.4620215426008361E-2</v>
      </c>
      <c r="D12005">
        <v>0.4450208704766398</v>
      </c>
    </row>
    <row r="12006" spans="1:4">
      <c r="A12006">
        <v>12004</v>
      </c>
      <c r="B12006">
        <v>32.887671232876713</v>
      </c>
      <c r="C12006" s="91">
        <v>2.4619745444363572E-2</v>
      </c>
      <c r="D12006">
        <v>0.44499773175380714</v>
      </c>
    </row>
    <row r="12007" spans="1:4">
      <c r="A12007">
        <v>12005</v>
      </c>
      <c r="B12007">
        <v>32.890410958904113</v>
      </c>
      <c r="C12007" s="91">
        <v>2.4619275462718786E-2</v>
      </c>
      <c r="D12007">
        <v>0.44497459537998241</v>
      </c>
    </row>
    <row r="12008" spans="1:4">
      <c r="A12008">
        <v>12006</v>
      </c>
      <c r="B12008">
        <v>32.893150684931506</v>
      </c>
      <c r="C12008" s="91">
        <v>2.4618805481073997E-2</v>
      </c>
      <c r="D12008">
        <v>0.44495146135492453</v>
      </c>
    </row>
    <row r="12009" spans="1:4">
      <c r="A12009">
        <v>12007</v>
      </c>
      <c r="B12009">
        <v>32.895890410958906</v>
      </c>
      <c r="C12009" s="91">
        <v>2.4618335499429208E-2</v>
      </c>
      <c r="D12009">
        <v>0.44492832967839197</v>
      </c>
    </row>
    <row r="12010" spans="1:4">
      <c r="A12010">
        <v>12008</v>
      </c>
      <c r="B12010">
        <v>32.898630136986299</v>
      </c>
      <c r="C12010" s="91">
        <v>2.4617865517784422E-2</v>
      </c>
      <c r="D12010">
        <v>0.44490520035014364</v>
      </c>
    </row>
    <row r="12011" spans="1:4">
      <c r="A12011">
        <v>12009</v>
      </c>
      <c r="B12011">
        <v>32.901369863013699</v>
      </c>
      <c r="C12011" s="91">
        <v>2.4617395536139633E-2</v>
      </c>
      <c r="D12011">
        <v>0.44488207336993824</v>
      </c>
    </row>
    <row r="12012" spans="1:4">
      <c r="A12012">
        <v>12010</v>
      </c>
      <c r="B12012">
        <v>32.904109589041099</v>
      </c>
      <c r="C12012" s="91">
        <v>2.4616925554494844E-2</v>
      </c>
      <c r="D12012">
        <v>0.44485894873753468</v>
      </c>
    </row>
    <row r="12013" spans="1:4">
      <c r="A12013">
        <v>12011</v>
      </c>
      <c r="B12013">
        <v>32.906849315068492</v>
      </c>
      <c r="C12013" s="91">
        <v>2.4616455572850054E-2</v>
      </c>
      <c r="D12013">
        <v>0.44483582645269187</v>
      </c>
    </row>
    <row r="12014" spans="1:4">
      <c r="A12014">
        <v>12012</v>
      </c>
      <c r="B12014">
        <v>32.909589041095892</v>
      </c>
      <c r="C12014" s="91">
        <v>2.4615985591205269E-2</v>
      </c>
      <c r="D12014">
        <v>0.44481270651516847</v>
      </c>
    </row>
    <row r="12015" spans="1:4">
      <c r="A12015">
        <v>12013</v>
      </c>
      <c r="B12015">
        <v>32.912328767123284</v>
      </c>
      <c r="C12015" s="91">
        <v>2.4615515609560479E-2</v>
      </c>
      <c r="D12015">
        <v>0.44478958892472376</v>
      </c>
    </row>
    <row r="12016" spans="1:4">
      <c r="A12016">
        <v>12014</v>
      </c>
      <c r="B12016">
        <v>32.915068493150685</v>
      </c>
      <c r="C12016" s="91">
        <v>2.461504562791569E-2</v>
      </c>
      <c r="D12016">
        <v>0.44476647368111649</v>
      </c>
    </row>
    <row r="12017" spans="1:4">
      <c r="A12017">
        <v>12015</v>
      </c>
      <c r="B12017">
        <v>32.917808219178085</v>
      </c>
      <c r="C12017" s="91">
        <v>2.4614575646270904E-2</v>
      </c>
      <c r="D12017">
        <v>0.44474336078410553</v>
      </c>
    </row>
    <row r="12018" spans="1:4">
      <c r="A12018">
        <v>12016</v>
      </c>
      <c r="B12018">
        <v>32.920547945205477</v>
      </c>
      <c r="C12018" s="91">
        <v>2.4614105664626115E-2</v>
      </c>
      <c r="D12018">
        <v>0.44472025023345019</v>
      </c>
    </row>
    <row r="12019" spans="1:4">
      <c r="A12019">
        <v>12017</v>
      </c>
      <c r="B12019">
        <v>32.923287671232877</v>
      </c>
      <c r="C12019" s="91">
        <v>2.4613635682981326E-2</v>
      </c>
      <c r="D12019">
        <v>0.44469714202890931</v>
      </c>
    </row>
    <row r="12020" spans="1:4">
      <c r="A12020">
        <v>12018</v>
      </c>
      <c r="B12020">
        <v>32.926027397260277</v>
      </c>
      <c r="C12020" s="91">
        <v>2.461316570133654E-2</v>
      </c>
      <c r="D12020">
        <v>0.44467403617024193</v>
      </c>
    </row>
    <row r="12021" spans="1:4">
      <c r="A12021">
        <v>12019</v>
      </c>
      <c r="B12021">
        <v>32.92876712328767</v>
      </c>
      <c r="C12021" s="91">
        <v>2.4612695719691751E-2</v>
      </c>
      <c r="D12021">
        <v>0.44465093265720734</v>
      </c>
    </row>
    <row r="12022" spans="1:4">
      <c r="A12022">
        <v>12020</v>
      </c>
      <c r="B12022">
        <v>32.93150684931507</v>
      </c>
      <c r="C12022" s="91">
        <v>2.4612225738046962E-2</v>
      </c>
      <c r="D12022">
        <v>0.44462783148956458</v>
      </c>
    </row>
    <row r="12023" spans="1:4">
      <c r="A12023">
        <v>12021</v>
      </c>
      <c r="B12023">
        <v>32.934246575342463</v>
      </c>
      <c r="C12023" s="91">
        <v>2.4611755756402176E-2</v>
      </c>
      <c r="D12023">
        <v>0.44460473266707284</v>
      </c>
    </row>
    <row r="12024" spans="1:4">
      <c r="A12024">
        <v>12022</v>
      </c>
      <c r="B12024">
        <v>32.936986301369863</v>
      </c>
      <c r="C12024" s="91">
        <v>2.4611285774757387E-2</v>
      </c>
      <c r="D12024">
        <v>0.44458163618949126</v>
      </c>
    </row>
    <row r="12025" spans="1:4">
      <c r="A12025">
        <v>12023</v>
      </c>
      <c r="B12025">
        <v>32.939726027397263</v>
      </c>
      <c r="C12025" s="91">
        <v>2.4610815793112598E-2</v>
      </c>
      <c r="D12025">
        <v>0.44455854205657913</v>
      </c>
    </row>
    <row r="12026" spans="1:4">
      <c r="A12026">
        <v>12024</v>
      </c>
      <c r="B12026">
        <v>32.942465753424656</v>
      </c>
      <c r="C12026" s="91">
        <v>2.4610345811467808E-2</v>
      </c>
      <c r="D12026">
        <v>0.44453545026809577</v>
      </c>
    </row>
    <row r="12027" spans="1:4">
      <c r="A12027">
        <v>12025</v>
      </c>
      <c r="B12027">
        <v>32.945205479452056</v>
      </c>
      <c r="C12027" s="91">
        <v>2.4609875829823023E-2</v>
      </c>
      <c r="D12027">
        <v>0.44451236082380025</v>
      </c>
    </row>
    <row r="12028" spans="1:4">
      <c r="A12028">
        <v>12026</v>
      </c>
      <c r="B12028">
        <v>32.947945205479449</v>
      </c>
      <c r="C12028" s="91">
        <v>2.4609405848178233E-2</v>
      </c>
      <c r="D12028">
        <v>0.44448927372345215</v>
      </c>
    </row>
    <row r="12029" spans="1:4">
      <c r="A12029">
        <v>12027</v>
      </c>
      <c r="B12029">
        <v>32.950684931506849</v>
      </c>
      <c r="C12029" s="91">
        <v>2.4608935866533444E-2</v>
      </c>
      <c r="D12029">
        <v>0.44446618896681073</v>
      </c>
    </row>
    <row r="12030" spans="1:4">
      <c r="A12030">
        <v>12028</v>
      </c>
      <c r="B12030">
        <v>32.953424657534249</v>
      </c>
      <c r="C12030" s="91">
        <v>2.4608465884888658E-2</v>
      </c>
      <c r="D12030">
        <v>0.44444310655363523</v>
      </c>
    </row>
    <row r="12031" spans="1:4">
      <c r="A12031">
        <v>12029</v>
      </c>
      <c r="B12031">
        <v>32.956164383561642</v>
      </c>
      <c r="C12031" s="91">
        <v>2.4607995903243869E-2</v>
      </c>
      <c r="D12031">
        <v>0.44442002648368534</v>
      </c>
    </row>
    <row r="12032" spans="1:4">
      <c r="A12032">
        <v>12030</v>
      </c>
      <c r="B12032">
        <v>32.958904109589042</v>
      </c>
      <c r="C12032" s="91">
        <v>2.460752592159908E-2</v>
      </c>
      <c r="D12032">
        <v>0.44439694875672031</v>
      </c>
    </row>
    <row r="12033" spans="1:4">
      <c r="A12033">
        <v>12031</v>
      </c>
      <c r="B12033">
        <v>32.961643835616435</v>
      </c>
      <c r="C12033" s="91">
        <v>2.4607055939954294E-2</v>
      </c>
      <c r="D12033">
        <v>0.44437387337249967</v>
      </c>
    </row>
    <row r="12034" spans="1:4">
      <c r="A12034">
        <v>12032</v>
      </c>
      <c r="B12034">
        <v>32.964383561643835</v>
      </c>
      <c r="C12034" s="91">
        <v>2.4606585958309505E-2</v>
      </c>
      <c r="D12034">
        <v>0.44435080033078289</v>
      </c>
    </row>
    <row r="12035" spans="1:4">
      <c r="A12035">
        <v>12033</v>
      </c>
      <c r="B12035">
        <v>32.967123287671235</v>
      </c>
      <c r="C12035" s="91">
        <v>2.4606115976664716E-2</v>
      </c>
      <c r="D12035">
        <v>0.44432772963132955</v>
      </c>
    </row>
    <row r="12036" spans="1:4">
      <c r="A12036">
        <v>12034</v>
      </c>
      <c r="B12036">
        <v>32.969863013698628</v>
      </c>
      <c r="C12036" s="91">
        <v>2.460564599501993E-2</v>
      </c>
      <c r="D12036">
        <v>0.44430466127389923</v>
      </c>
    </row>
    <row r="12037" spans="1:4">
      <c r="A12037">
        <v>12035</v>
      </c>
      <c r="B12037">
        <v>32.972602739726028</v>
      </c>
      <c r="C12037" s="91">
        <v>2.4605176013375141E-2</v>
      </c>
      <c r="D12037">
        <v>0.44428159525825145</v>
      </c>
    </row>
    <row r="12038" spans="1:4">
      <c r="A12038">
        <v>12036</v>
      </c>
      <c r="B12038">
        <v>32.975342465753428</v>
      </c>
      <c r="C12038" s="91">
        <v>2.4604706031730351E-2</v>
      </c>
      <c r="D12038">
        <v>0.44425853158414597</v>
      </c>
    </row>
    <row r="12039" spans="1:4">
      <c r="A12039">
        <v>12037</v>
      </c>
      <c r="B12039">
        <v>32.978082191780821</v>
      </c>
      <c r="C12039" s="91">
        <v>2.4604236050085562E-2</v>
      </c>
      <c r="D12039">
        <v>0.44423547025134236</v>
      </c>
    </row>
    <row r="12040" spans="1:4">
      <c r="A12040">
        <v>12038</v>
      </c>
      <c r="B12040">
        <v>32.980821917808221</v>
      </c>
      <c r="C12040" s="91">
        <v>2.4603766068440776E-2</v>
      </c>
      <c r="D12040">
        <v>0.4442124112596002</v>
      </c>
    </row>
    <row r="12041" spans="1:4">
      <c r="A12041">
        <v>12039</v>
      </c>
      <c r="B12041">
        <v>32.983561643835614</v>
      </c>
      <c r="C12041" s="91">
        <v>2.4603296086795987E-2</v>
      </c>
      <c r="D12041">
        <v>0.44418935460867953</v>
      </c>
    </row>
    <row r="12042" spans="1:4">
      <c r="A12042">
        <v>12040</v>
      </c>
      <c r="B12042">
        <v>32.986301369863014</v>
      </c>
      <c r="C12042" s="91">
        <v>2.4602826105151198E-2</v>
      </c>
      <c r="D12042">
        <v>0.44416630029833976</v>
      </c>
    </row>
    <row r="12043" spans="1:4">
      <c r="A12043">
        <v>12041</v>
      </c>
      <c r="B12043">
        <v>32.989041095890414</v>
      </c>
      <c r="C12043" s="91">
        <v>2.4602356123506412E-2</v>
      </c>
      <c r="D12043">
        <v>0.44414324832834079</v>
      </c>
    </row>
    <row r="12044" spans="1:4">
      <c r="A12044">
        <v>12042</v>
      </c>
      <c r="B12044">
        <v>32.991780821917807</v>
      </c>
      <c r="C12044" s="91">
        <v>2.4601886141861623E-2</v>
      </c>
      <c r="D12044">
        <v>0.4441201986984426</v>
      </c>
    </row>
    <row r="12045" spans="1:4">
      <c r="A12045">
        <v>12043</v>
      </c>
      <c r="B12045">
        <v>32.994520547945207</v>
      </c>
      <c r="C12045" s="91">
        <v>2.4601416160216834E-2</v>
      </c>
      <c r="D12045">
        <v>0.44409715140840478</v>
      </c>
    </row>
    <row r="12046" spans="1:4">
      <c r="A12046">
        <v>12044</v>
      </c>
      <c r="B12046">
        <v>32.9972602739726</v>
      </c>
      <c r="C12046" s="91">
        <v>2.4600946178572048E-2</v>
      </c>
      <c r="D12046">
        <v>0.44407410645798734</v>
      </c>
    </row>
    <row r="12047" spans="1:4">
      <c r="A12047">
        <v>12045</v>
      </c>
      <c r="B12047">
        <v>33</v>
      </c>
      <c r="C12047" s="91">
        <v>2.4600476196927259E-2</v>
      </c>
      <c r="D12047">
        <v>0.44405106384695014</v>
      </c>
    </row>
    <row r="12048" spans="1:4">
      <c r="A12048">
        <v>12046</v>
      </c>
      <c r="B12048">
        <v>33.0027397260274</v>
      </c>
      <c r="C12048" s="91">
        <v>2.460000621528247E-2</v>
      </c>
      <c r="D12048">
        <v>0.44402802357505317</v>
      </c>
    </row>
    <row r="12049" spans="1:4">
      <c r="A12049">
        <v>12047</v>
      </c>
      <c r="B12049">
        <v>33.005479452054793</v>
      </c>
      <c r="C12049" s="91">
        <v>2.459953623363768E-2</v>
      </c>
      <c r="D12049">
        <v>0.44400498564205637</v>
      </c>
    </row>
    <row r="12050" spans="1:4">
      <c r="A12050">
        <v>12048</v>
      </c>
      <c r="B12050">
        <v>33.008219178082193</v>
      </c>
      <c r="C12050" s="91">
        <v>2.4599066251992895E-2</v>
      </c>
      <c r="D12050">
        <v>0.44398195004771962</v>
      </c>
    </row>
    <row r="12051" spans="1:4">
      <c r="A12051">
        <v>12049</v>
      </c>
      <c r="B12051">
        <v>33.010958904109586</v>
      </c>
      <c r="C12051" s="91">
        <v>2.4598596270348105E-2</v>
      </c>
      <c r="D12051">
        <v>0.44395891679180316</v>
      </c>
    </row>
    <row r="12052" spans="1:4">
      <c r="A12052">
        <v>12050</v>
      </c>
      <c r="B12052">
        <v>33.013698630136986</v>
      </c>
      <c r="C12052" s="91">
        <v>2.4598126288703316E-2</v>
      </c>
      <c r="D12052">
        <v>0.44393588587406685</v>
      </c>
    </row>
    <row r="12053" spans="1:4">
      <c r="A12053">
        <v>12051</v>
      </c>
      <c r="B12053">
        <v>33.016438356164386</v>
      </c>
      <c r="C12053" s="91">
        <v>2.459765630705853E-2</v>
      </c>
      <c r="D12053">
        <v>0.44391285729427082</v>
      </c>
    </row>
    <row r="12054" spans="1:4">
      <c r="A12054">
        <v>12052</v>
      </c>
      <c r="B12054">
        <v>33.019178082191779</v>
      </c>
      <c r="C12054" s="91">
        <v>2.4597186325413741E-2</v>
      </c>
      <c r="D12054">
        <v>0.44388983105217533</v>
      </c>
    </row>
    <row r="12055" spans="1:4">
      <c r="A12055">
        <v>12053</v>
      </c>
      <c r="B12055">
        <v>33.021917808219179</v>
      </c>
      <c r="C12055" s="91">
        <v>2.4596716343768952E-2</v>
      </c>
      <c r="D12055">
        <v>0.44386680714754034</v>
      </c>
    </row>
    <row r="12056" spans="1:4">
      <c r="A12056">
        <v>12054</v>
      </c>
      <c r="B12056">
        <v>33.024657534246572</v>
      </c>
      <c r="C12056" s="91">
        <v>2.4596246362124166E-2</v>
      </c>
      <c r="D12056">
        <v>0.44384378558012622</v>
      </c>
    </row>
    <row r="12057" spans="1:4">
      <c r="A12057">
        <v>12055</v>
      </c>
      <c r="B12057">
        <v>33.027397260273972</v>
      </c>
      <c r="C12057" s="91">
        <v>2.4595776380479377E-2</v>
      </c>
      <c r="D12057">
        <v>0.44382076634969297</v>
      </c>
    </row>
    <row r="12058" spans="1:4">
      <c r="A12058">
        <v>12056</v>
      </c>
      <c r="B12058">
        <v>33.030136986301372</v>
      </c>
      <c r="C12058" s="91">
        <v>2.4595306398834588E-2</v>
      </c>
      <c r="D12058">
        <v>0.44379774945600092</v>
      </c>
    </row>
    <row r="12059" spans="1:4">
      <c r="A12059">
        <v>12057</v>
      </c>
      <c r="B12059">
        <v>33.032876712328765</v>
      </c>
      <c r="C12059" s="91">
        <v>2.4594836417189802E-2</v>
      </c>
      <c r="D12059">
        <v>0.44377473489881042</v>
      </c>
    </row>
    <row r="12060" spans="1:4">
      <c r="A12060">
        <v>12058</v>
      </c>
      <c r="B12060">
        <v>33.035616438356165</v>
      </c>
      <c r="C12060" s="91">
        <v>2.4594366435545013E-2</v>
      </c>
      <c r="D12060">
        <v>0.44375172267788165</v>
      </c>
    </row>
    <row r="12061" spans="1:4">
      <c r="A12061">
        <v>12059</v>
      </c>
      <c r="B12061">
        <v>33.038356164383565</v>
      </c>
      <c r="C12061" s="91">
        <v>2.4593896453900223E-2</v>
      </c>
      <c r="D12061">
        <v>0.44372871279297499</v>
      </c>
    </row>
    <row r="12062" spans="1:4">
      <c r="A12062">
        <v>12060</v>
      </c>
      <c r="B12062">
        <v>33.041095890410958</v>
      </c>
      <c r="C12062" s="91">
        <v>2.4593426472255434E-2</v>
      </c>
      <c r="D12062">
        <v>0.44370570524385089</v>
      </c>
    </row>
    <row r="12063" spans="1:4">
      <c r="A12063">
        <v>12061</v>
      </c>
      <c r="B12063">
        <v>33.043835616438358</v>
      </c>
      <c r="C12063" s="91">
        <v>2.4592956490610648E-2</v>
      </c>
      <c r="D12063">
        <v>0.44368270003026949</v>
      </c>
    </row>
    <row r="12064" spans="1:4">
      <c r="A12064">
        <v>12062</v>
      </c>
      <c r="B12064">
        <v>33.046575342465751</v>
      </c>
      <c r="C12064" s="91">
        <v>2.4592486508965859E-2</v>
      </c>
      <c r="D12064">
        <v>0.44365969715199149</v>
      </c>
    </row>
    <row r="12065" spans="1:4">
      <c r="A12065">
        <v>12063</v>
      </c>
      <c r="B12065">
        <v>33.049315068493151</v>
      </c>
      <c r="C12065" s="91">
        <v>2.459201652732107E-2</v>
      </c>
      <c r="D12065">
        <v>0.44363669660877719</v>
      </c>
    </row>
    <row r="12066" spans="1:4">
      <c r="A12066">
        <v>12064</v>
      </c>
      <c r="B12066">
        <v>33.052054794520551</v>
      </c>
      <c r="C12066" s="91">
        <v>2.4591546545676284E-2</v>
      </c>
      <c r="D12066">
        <v>0.44361369840038706</v>
      </c>
    </row>
    <row r="12067" spans="1:4">
      <c r="A12067">
        <v>12065</v>
      </c>
      <c r="B12067">
        <v>33.054794520547944</v>
      </c>
      <c r="C12067" s="91">
        <v>2.4591076564031495E-2</v>
      </c>
      <c r="D12067">
        <v>0.44359070252658178</v>
      </c>
    </row>
    <row r="12068" spans="1:4">
      <c r="A12068">
        <v>12066</v>
      </c>
      <c r="B12068">
        <v>33.057534246575344</v>
      </c>
      <c r="C12068" s="91">
        <v>2.4590606582386706E-2</v>
      </c>
      <c r="D12068">
        <v>0.44356770898712167</v>
      </c>
    </row>
    <row r="12069" spans="1:4">
      <c r="A12069">
        <v>12067</v>
      </c>
      <c r="B12069">
        <v>33.060273972602737</v>
      </c>
      <c r="C12069" s="91">
        <v>2.459013660074192E-2</v>
      </c>
      <c r="D12069">
        <v>0.44354471778176752</v>
      </c>
    </row>
    <row r="12070" spans="1:4">
      <c r="A12070">
        <v>12068</v>
      </c>
      <c r="B12070">
        <v>33.063013698630137</v>
      </c>
      <c r="C12070" s="91">
        <v>2.4589666619097131E-2</v>
      </c>
      <c r="D12070">
        <v>0.44352172891027974</v>
      </c>
    </row>
    <row r="12071" spans="1:4">
      <c r="A12071">
        <v>12069</v>
      </c>
      <c r="B12071">
        <v>33.065753424657537</v>
      </c>
      <c r="C12071" s="91">
        <v>2.4589196637452342E-2</v>
      </c>
      <c r="D12071">
        <v>0.44349874237241904</v>
      </c>
    </row>
    <row r="12072" spans="1:4">
      <c r="A12072">
        <v>12070</v>
      </c>
      <c r="B12072">
        <v>33.06849315068493</v>
      </c>
      <c r="C12072" s="91">
        <v>2.4588726655807552E-2</v>
      </c>
      <c r="D12072">
        <v>0.44347575816794621</v>
      </c>
    </row>
    <row r="12073" spans="1:4">
      <c r="A12073">
        <v>12071</v>
      </c>
      <c r="B12073">
        <v>33.07123287671233</v>
      </c>
      <c r="C12073" s="91">
        <v>2.4588256674162767E-2</v>
      </c>
      <c r="D12073">
        <v>0.44345277629662172</v>
      </c>
    </row>
    <row r="12074" spans="1:4">
      <c r="A12074">
        <v>12072</v>
      </c>
      <c r="B12074">
        <v>33.073972602739723</v>
      </c>
      <c r="C12074" s="91">
        <v>2.4587786692517977E-2</v>
      </c>
      <c r="D12074">
        <v>0.44342979675820648</v>
      </c>
    </row>
    <row r="12075" spans="1:4">
      <c r="A12075">
        <v>12073</v>
      </c>
      <c r="B12075">
        <v>33.076712328767123</v>
      </c>
      <c r="C12075" s="91">
        <v>2.4587316710873188E-2</v>
      </c>
      <c r="D12075">
        <v>0.44340681955246114</v>
      </c>
    </row>
    <row r="12076" spans="1:4">
      <c r="A12076">
        <v>12074</v>
      </c>
      <c r="B12076">
        <v>33.079452054794523</v>
      </c>
      <c r="C12076" s="91">
        <v>2.4586846729228402E-2</v>
      </c>
      <c r="D12076">
        <v>0.44338384467914643</v>
      </c>
    </row>
    <row r="12077" spans="1:4">
      <c r="A12077">
        <v>12075</v>
      </c>
      <c r="B12077">
        <v>33.082191780821915</v>
      </c>
      <c r="C12077" s="91">
        <v>2.4586376747583613E-2</v>
      </c>
      <c r="D12077">
        <v>0.44336087213802344</v>
      </c>
    </row>
    <row r="12078" spans="1:4">
      <c r="A12078">
        <v>12076</v>
      </c>
      <c r="B12078">
        <v>33.084931506849315</v>
      </c>
      <c r="C12078" s="91">
        <v>2.4585906765938824E-2</v>
      </c>
      <c r="D12078">
        <v>0.4433379019288527</v>
      </c>
    </row>
    <row r="12079" spans="1:4">
      <c r="A12079">
        <v>12077</v>
      </c>
      <c r="B12079">
        <v>33.087671232876716</v>
      </c>
      <c r="C12079" s="91">
        <v>2.4585436784294038E-2</v>
      </c>
      <c r="D12079">
        <v>0.44331493405139527</v>
      </c>
    </row>
    <row r="12080" spans="1:4">
      <c r="A12080">
        <v>12078</v>
      </c>
      <c r="B12080">
        <v>33.090410958904108</v>
      </c>
      <c r="C12080" s="91">
        <v>2.4584966802649249E-2</v>
      </c>
      <c r="D12080">
        <v>0.44329196850541208</v>
      </c>
    </row>
    <row r="12081" spans="1:4">
      <c r="A12081">
        <v>12079</v>
      </c>
      <c r="B12081">
        <v>33.093150684931508</v>
      </c>
      <c r="C12081" s="91">
        <v>2.458449682100446E-2</v>
      </c>
      <c r="D12081">
        <v>0.44326900529066393</v>
      </c>
    </row>
    <row r="12082" spans="1:4">
      <c r="A12082">
        <v>12080</v>
      </c>
      <c r="B12082">
        <v>33.095890410958901</v>
      </c>
      <c r="C12082" s="91">
        <v>2.4584026839359674E-2</v>
      </c>
      <c r="D12082">
        <v>0.4432460444069119</v>
      </c>
    </row>
    <row r="12083" spans="1:4">
      <c r="A12083">
        <v>12081</v>
      </c>
      <c r="B12083">
        <v>33.098630136986301</v>
      </c>
      <c r="C12083" s="91">
        <v>2.4583556857714885E-2</v>
      </c>
      <c r="D12083">
        <v>0.44322308585391695</v>
      </c>
    </row>
    <row r="12084" spans="1:4">
      <c r="A12084">
        <v>12082</v>
      </c>
      <c r="B12084">
        <v>33.101369863013701</v>
      </c>
      <c r="C12084" s="91">
        <v>2.4583086876070095E-2</v>
      </c>
      <c r="D12084">
        <v>0.44320012963144012</v>
      </c>
    </row>
    <row r="12085" spans="1:4">
      <c r="A12085">
        <v>12083</v>
      </c>
      <c r="B12085">
        <v>33.104109589041094</v>
      </c>
      <c r="C12085" s="91">
        <v>2.4582616894425306E-2</v>
      </c>
      <c r="D12085">
        <v>0.44317717573924253</v>
      </c>
    </row>
    <row r="12086" spans="1:4">
      <c r="A12086">
        <v>12084</v>
      </c>
      <c r="B12086">
        <v>33.106849315068494</v>
      </c>
      <c r="C12086" s="91">
        <v>2.458214691278052E-2</v>
      </c>
      <c r="D12086">
        <v>0.44315422417708511</v>
      </c>
    </row>
    <row r="12087" spans="1:4">
      <c r="A12087">
        <v>12085</v>
      </c>
      <c r="B12087">
        <v>33.109589041095887</v>
      </c>
      <c r="C12087" s="91">
        <v>2.4581676931135731E-2</v>
      </c>
      <c r="D12087">
        <v>0.44313127494472915</v>
      </c>
    </row>
    <row r="12088" spans="1:4">
      <c r="A12088">
        <v>12086</v>
      </c>
      <c r="B12088">
        <v>33.112328767123287</v>
      </c>
      <c r="C12088" s="91">
        <v>2.4581206949490942E-2</v>
      </c>
      <c r="D12088">
        <v>0.44310832804193573</v>
      </c>
    </row>
    <row r="12089" spans="1:4">
      <c r="A12089">
        <v>12087</v>
      </c>
      <c r="B12089">
        <v>33.115068493150687</v>
      </c>
      <c r="C12089" s="91">
        <v>2.4580736967846156E-2</v>
      </c>
      <c r="D12089">
        <v>0.44308538346846593</v>
      </c>
    </row>
    <row r="12090" spans="1:4">
      <c r="A12090">
        <v>12088</v>
      </c>
      <c r="B12090">
        <v>33.11780821917808</v>
      </c>
      <c r="C12090" s="91">
        <v>2.4580266986201367E-2</v>
      </c>
      <c r="D12090">
        <v>0.44306244122408117</v>
      </c>
    </row>
    <row r="12091" spans="1:4">
      <c r="A12091">
        <v>12089</v>
      </c>
      <c r="B12091">
        <v>33.12054794520548</v>
      </c>
      <c r="C12091" s="91">
        <v>2.4579797004556578E-2</v>
      </c>
      <c r="D12091">
        <v>0.44303950130854264</v>
      </c>
    </row>
    <row r="12092" spans="1:4">
      <c r="A12092">
        <v>12090</v>
      </c>
      <c r="B12092">
        <v>33.123287671232873</v>
      </c>
      <c r="C12092" s="91">
        <v>2.4579327022911792E-2</v>
      </c>
      <c r="D12092">
        <v>0.44301656372161147</v>
      </c>
    </row>
    <row r="12093" spans="1:4">
      <c r="A12093">
        <v>12091</v>
      </c>
      <c r="B12093">
        <v>33.126027397260273</v>
      </c>
      <c r="C12093" s="91">
        <v>2.4578857041267003E-2</v>
      </c>
      <c r="D12093">
        <v>0.44299362846304907</v>
      </c>
    </row>
    <row r="12094" spans="1:4">
      <c r="A12094">
        <v>12092</v>
      </c>
      <c r="B12094">
        <v>33.128767123287673</v>
      </c>
      <c r="C12094" s="91">
        <v>2.4578387059622214E-2</v>
      </c>
      <c r="D12094">
        <v>0.44297069553261675</v>
      </c>
    </row>
    <row r="12095" spans="1:4">
      <c r="A12095">
        <v>12093</v>
      </c>
      <c r="B12095">
        <v>33.131506849315066</v>
      </c>
      <c r="C12095" s="91">
        <v>2.4577917077977428E-2</v>
      </c>
      <c r="D12095">
        <v>0.44294776493007593</v>
      </c>
    </row>
    <row r="12096" spans="1:4">
      <c r="A12096">
        <v>12094</v>
      </c>
      <c r="B12096">
        <v>33.134246575342466</v>
      </c>
      <c r="C12096" s="91">
        <v>2.4577447096332639E-2</v>
      </c>
      <c r="D12096">
        <v>0.44292483665518795</v>
      </c>
    </row>
    <row r="12097" spans="1:4">
      <c r="A12097">
        <v>12095</v>
      </c>
      <c r="B12097">
        <v>33.136986301369866</v>
      </c>
      <c r="C12097" s="91">
        <v>2.4576977114687849E-2</v>
      </c>
      <c r="D12097">
        <v>0.44290191070771423</v>
      </c>
    </row>
    <row r="12098" spans="1:4">
      <c r="A12098">
        <v>12096</v>
      </c>
      <c r="B12098">
        <v>33.139726027397259</v>
      </c>
      <c r="C12098" s="91">
        <v>2.457650713304306E-2</v>
      </c>
      <c r="D12098">
        <v>0.4428789870874163</v>
      </c>
    </row>
    <row r="12099" spans="1:4">
      <c r="A12099">
        <v>12097</v>
      </c>
      <c r="B12099">
        <v>33.142465753424659</v>
      </c>
      <c r="C12099" s="91">
        <v>2.4576037151398274E-2</v>
      </c>
      <c r="D12099">
        <v>0.44285606579405551</v>
      </c>
    </row>
    <row r="12100" spans="1:4">
      <c r="A12100">
        <v>12098</v>
      </c>
      <c r="B12100">
        <v>33.145205479452052</v>
      </c>
      <c r="C12100" s="91">
        <v>2.4575567169753485E-2</v>
      </c>
      <c r="D12100">
        <v>0.44283314682739355</v>
      </c>
    </row>
    <row r="12101" spans="1:4">
      <c r="A12101">
        <v>12099</v>
      </c>
      <c r="B12101">
        <v>33.147945205479452</v>
      </c>
      <c r="C12101" s="91">
        <v>2.4575097188108696E-2</v>
      </c>
      <c r="D12101">
        <v>0.44281023018719184</v>
      </c>
    </row>
    <row r="12102" spans="1:4">
      <c r="A12102">
        <v>12100</v>
      </c>
      <c r="B12102">
        <v>33.150684931506852</v>
      </c>
      <c r="C12102" s="91">
        <v>2.457462720646391E-2</v>
      </c>
      <c r="D12102">
        <v>0.44278731587321191</v>
      </c>
    </row>
    <row r="12103" spans="1:4">
      <c r="A12103">
        <v>12101</v>
      </c>
      <c r="B12103">
        <v>33.153424657534245</v>
      </c>
      <c r="C12103" s="91">
        <v>2.4574157224819121E-2</v>
      </c>
      <c r="D12103">
        <v>0.44276440388521554</v>
      </c>
    </row>
    <row r="12104" spans="1:4">
      <c r="A12104">
        <v>12102</v>
      </c>
      <c r="B12104">
        <v>33.156164383561645</v>
      </c>
      <c r="C12104" s="91">
        <v>2.4573687243174332E-2</v>
      </c>
      <c r="D12104">
        <v>0.44274149422296422</v>
      </c>
    </row>
    <row r="12105" spans="1:4">
      <c r="A12105">
        <v>12103</v>
      </c>
      <c r="B12105">
        <v>33.158904109589038</v>
      </c>
      <c r="C12105" s="91">
        <v>2.4573217261529546E-2</v>
      </c>
      <c r="D12105">
        <v>0.44271858688621968</v>
      </c>
    </row>
    <row r="12106" spans="1:4">
      <c r="A12106">
        <v>12104</v>
      </c>
      <c r="B12106">
        <v>33.161643835616438</v>
      </c>
      <c r="C12106" s="91">
        <v>2.4572747279884757E-2</v>
      </c>
      <c r="D12106">
        <v>0.44269568187474362</v>
      </c>
    </row>
    <row r="12107" spans="1:4">
      <c r="A12107">
        <v>12105</v>
      </c>
      <c r="B12107">
        <v>33.164383561643838</v>
      </c>
      <c r="C12107" s="91">
        <v>2.4572277298239967E-2</v>
      </c>
      <c r="D12107">
        <v>0.44267277918829773</v>
      </c>
    </row>
    <row r="12108" spans="1:4">
      <c r="A12108">
        <v>12106</v>
      </c>
      <c r="B12108">
        <v>33.167123287671231</v>
      </c>
      <c r="C12108" s="91">
        <v>2.4571807316595182E-2</v>
      </c>
      <c r="D12108">
        <v>0.44264987882664386</v>
      </c>
    </row>
    <row r="12109" spans="1:4">
      <c r="A12109">
        <v>12107</v>
      </c>
      <c r="B12109">
        <v>33.169863013698631</v>
      </c>
      <c r="C12109" s="91">
        <v>2.4571337334950392E-2</v>
      </c>
      <c r="D12109">
        <v>0.44262698078954366</v>
      </c>
    </row>
    <row r="12110" spans="1:4">
      <c r="A12110">
        <v>12108</v>
      </c>
      <c r="B12110">
        <v>33.172602739726024</v>
      </c>
      <c r="C12110" s="91">
        <v>2.4570867353305603E-2</v>
      </c>
      <c r="D12110">
        <v>0.44260408507675914</v>
      </c>
    </row>
    <row r="12111" spans="1:4">
      <c r="A12111">
        <v>12109</v>
      </c>
      <c r="B12111">
        <v>33.175342465753424</v>
      </c>
      <c r="C12111" s="91">
        <v>2.4570397371660814E-2</v>
      </c>
      <c r="D12111">
        <v>0.44258119168805193</v>
      </c>
    </row>
    <row r="12112" spans="1:4">
      <c r="A12112">
        <v>12110</v>
      </c>
      <c r="B12112">
        <v>33.178082191780824</v>
      </c>
      <c r="C12112" s="91">
        <v>2.4569927390016028E-2</v>
      </c>
      <c r="D12112">
        <v>0.44255830062318402</v>
      </c>
    </row>
    <row r="12113" spans="1:4">
      <c r="A12113">
        <v>12111</v>
      </c>
      <c r="B12113">
        <v>33.180821917808217</v>
      </c>
      <c r="C12113" s="91">
        <v>2.4569457408371239E-2</v>
      </c>
      <c r="D12113">
        <v>0.44253541188191736</v>
      </c>
    </row>
    <row r="12114" spans="1:4">
      <c r="A12114">
        <v>12112</v>
      </c>
      <c r="B12114">
        <v>33.183561643835617</v>
      </c>
      <c r="C12114" s="91">
        <v>2.456898742672645E-2</v>
      </c>
      <c r="D12114">
        <v>0.44251252546401382</v>
      </c>
    </row>
    <row r="12115" spans="1:4">
      <c r="A12115">
        <v>12113</v>
      </c>
      <c r="B12115">
        <v>33.186301369863017</v>
      </c>
      <c r="C12115" s="91">
        <v>2.4568517445081664E-2</v>
      </c>
      <c r="D12115">
        <v>0.4424896413692353</v>
      </c>
    </row>
    <row r="12116" spans="1:4">
      <c r="A12116">
        <v>12114</v>
      </c>
      <c r="B12116">
        <v>33.18904109589041</v>
      </c>
      <c r="C12116" s="91">
        <v>2.4568047463436875E-2</v>
      </c>
      <c r="D12116">
        <v>0.44246675959734405</v>
      </c>
    </row>
    <row r="12117" spans="1:4">
      <c r="A12117">
        <v>12115</v>
      </c>
      <c r="B12117">
        <v>33.19178082191781</v>
      </c>
      <c r="C12117" s="91">
        <v>2.4567577481792086E-2</v>
      </c>
      <c r="D12117">
        <v>0.44244388014810188</v>
      </c>
    </row>
    <row r="12118" spans="1:4">
      <c r="A12118">
        <v>12116</v>
      </c>
      <c r="B12118">
        <v>33.194520547945203</v>
      </c>
      <c r="C12118" s="91">
        <v>2.45671075001473E-2</v>
      </c>
      <c r="D12118">
        <v>0.44242100302127091</v>
      </c>
    </row>
    <row r="12119" spans="1:4">
      <c r="A12119">
        <v>12117</v>
      </c>
      <c r="B12119">
        <v>33.197260273972603</v>
      </c>
      <c r="C12119" s="91">
        <v>2.4566637518502511E-2</v>
      </c>
      <c r="D12119">
        <v>0.44239812821661328</v>
      </c>
    </row>
    <row r="12120" spans="1:4">
      <c r="A12120">
        <v>12118</v>
      </c>
      <c r="B12120">
        <v>33.200000000000003</v>
      </c>
      <c r="C12120" s="91">
        <v>2.4566167536857721E-2</v>
      </c>
      <c r="D12120">
        <v>0.44237525573389103</v>
      </c>
    </row>
    <row r="12121" spans="1:4">
      <c r="A12121">
        <v>12119</v>
      </c>
      <c r="B12121">
        <v>33.202739726027396</v>
      </c>
      <c r="C12121" s="91">
        <v>2.4565697555212932E-2</v>
      </c>
      <c r="D12121">
        <v>0.44235238557286638</v>
      </c>
    </row>
    <row r="12122" spans="1:4">
      <c r="A12122">
        <v>12120</v>
      </c>
      <c r="B12122">
        <v>33.205479452054796</v>
      </c>
      <c r="C12122" s="91">
        <v>2.4565227573568146E-2</v>
      </c>
      <c r="D12122">
        <v>0.44232951773330142</v>
      </c>
    </row>
    <row r="12123" spans="1:4">
      <c r="A12123">
        <v>12121</v>
      </c>
      <c r="B12123">
        <v>33.208219178082189</v>
      </c>
      <c r="C12123" s="91">
        <v>2.4564757591923357E-2</v>
      </c>
      <c r="D12123">
        <v>0.44230665221495852</v>
      </c>
    </row>
    <row r="12124" spans="1:4">
      <c r="A12124">
        <v>12122</v>
      </c>
      <c r="B12124">
        <v>33.210958904109589</v>
      </c>
      <c r="C12124" s="91">
        <v>2.4564287610278568E-2</v>
      </c>
      <c r="D12124">
        <v>0.44228378901759974</v>
      </c>
    </row>
    <row r="12125" spans="1:4">
      <c r="A12125">
        <v>12123</v>
      </c>
      <c r="B12125">
        <v>33.213698630136989</v>
      </c>
      <c r="C12125" s="91">
        <v>2.4563817628633782E-2</v>
      </c>
      <c r="D12125">
        <v>0.4422609281409875</v>
      </c>
    </row>
    <row r="12126" spans="1:4">
      <c r="A12126">
        <v>12124</v>
      </c>
      <c r="B12126">
        <v>33.216438356164382</v>
      </c>
      <c r="C12126" s="91">
        <v>2.4563347646988993E-2</v>
      </c>
      <c r="D12126">
        <v>0.44223806958488404</v>
      </c>
    </row>
    <row r="12127" spans="1:4">
      <c r="A12127">
        <v>12125</v>
      </c>
      <c r="B12127">
        <v>33.219178082191782</v>
      </c>
      <c r="C12127" s="91">
        <v>2.4562877665344204E-2</v>
      </c>
      <c r="D12127">
        <v>0.44221521334905173</v>
      </c>
    </row>
    <row r="12128" spans="1:4">
      <c r="A12128">
        <v>12126</v>
      </c>
      <c r="B12128">
        <v>33.221917808219175</v>
      </c>
      <c r="C12128" s="91">
        <v>2.4562407683699418E-2</v>
      </c>
      <c r="D12128">
        <v>0.44219235943325286</v>
      </c>
    </row>
    <row r="12129" spans="1:4">
      <c r="A12129">
        <v>12127</v>
      </c>
      <c r="B12129">
        <v>33.224657534246575</v>
      </c>
      <c r="C12129" s="91">
        <v>2.4561937702054629E-2</v>
      </c>
      <c r="D12129">
        <v>0.44216950783724984</v>
      </c>
    </row>
    <row r="12130" spans="1:4">
      <c r="A12130">
        <v>12128</v>
      </c>
      <c r="B12130">
        <v>33.227397260273975</v>
      </c>
      <c r="C12130" s="91">
        <v>2.4561467720409839E-2</v>
      </c>
      <c r="D12130">
        <v>0.44214665856080515</v>
      </c>
    </row>
    <row r="12131" spans="1:4">
      <c r="A12131">
        <v>12129</v>
      </c>
      <c r="B12131">
        <v>33.230136986301368</v>
      </c>
      <c r="C12131" s="91">
        <v>2.456099773876505E-2</v>
      </c>
      <c r="D12131">
        <v>0.4421238116036813</v>
      </c>
    </row>
    <row r="12132" spans="1:4">
      <c r="A12132">
        <v>12130</v>
      </c>
      <c r="B12132">
        <v>33.232876712328768</v>
      </c>
      <c r="C12132" s="91">
        <v>2.4560527757120264E-2</v>
      </c>
      <c r="D12132">
        <v>0.44210096696564055</v>
      </c>
    </row>
    <row r="12133" spans="1:4">
      <c r="A12133">
        <v>12131</v>
      </c>
      <c r="B12133">
        <v>33.235616438356168</v>
      </c>
      <c r="C12133" s="91">
        <v>2.4560057775475475E-2</v>
      </c>
      <c r="D12133">
        <v>0.44207812464644558</v>
      </c>
    </row>
    <row r="12134" spans="1:4">
      <c r="A12134">
        <v>12132</v>
      </c>
      <c r="B12134">
        <v>33.238356164383561</v>
      </c>
      <c r="C12134" s="91">
        <v>2.4559587793830686E-2</v>
      </c>
      <c r="D12134">
        <v>0.44205528464585903</v>
      </c>
    </row>
    <row r="12135" spans="1:4">
      <c r="A12135">
        <v>12133</v>
      </c>
      <c r="B12135">
        <v>33.241095890410961</v>
      </c>
      <c r="C12135" s="91">
        <v>2.45591178121859E-2</v>
      </c>
      <c r="D12135">
        <v>0.44203244696364319</v>
      </c>
    </row>
    <row r="12136" spans="1:4">
      <c r="A12136">
        <v>12134</v>
      </c>
      <c r="B12136">
        <v>33.243835616438353</v>
      </c>
      <c r="C12136" s="91">
        <v>2.4558647830541111E-2</v>
      </c>
      <c r="D12136">
        <v>0.44200961159956093</v>
      </c>
    </row>
    <row r="12137" spans="1:4">
      <c r="A12137">
        <v>12135</v>
      </c>
      <c r="B12137">
        <v>33.246575342465754</v>
      </c>
      <c r="C12137" s="91">
        <v>2.4558177848896322E-2</v>
      </c>
      <c r="D12137">
        <v>0.44198677855337476</v>
      </c>
    </row>
    <row r="12138" spans="1:4">
      <c r="A12138">
        <v>12136</v>
      </c>
      <c r="B12138">
        <v>33.249315068493154</v>
      </c>
      <c r="C12138" s="91">
        <v>2.4557707867251536E-2</v>
      </c>
      <c r="D12138">
        <v>0.44196394782484733</v>
      </c>
    </row>
    <row r="12139" spans="1:4">
      <c r="A12139">
        <v>12137</v>
      </c>
      <c r="B12139">
        <v>33.252054794520546</v>
      </c>
      <c r="C12139" s="91">
        <v>2.4557237885606747E-2</v>
      </c>
      <c r="D12139">
        <v>0.44194111941374142</v>
      </c>
    </row>
    <row r="12140" spans="1:4">
      <c r="A12140">
        <v>12138</v>
      </c>
      <c r="B12140">
        <v>33.254794520547946</v>
      </c>
      <c r="C12140" s="91">
        <v>2.4556767903961958E-2</v>
      </c>
      <c r="D12140">
        <v>0.44191829331981974</v>
      </c>
    </row>
    <row r="12141" spans="1:4">
      <c r="A12141">
        <v>12139</v>
      </c>
      <c r="B12141">
        <v>33.257534246575339</v>
      </c>
      <c r="C12141" s="91">
        <v>2.4556297922317172E-2</v>
      </c>
      <c r="D12141">
        <v>0.44189546954284498</v>
      </c>
    </row>
    <row r="12142" spans="1:4">
      <c r="A12142">
        <v>12140</v>
      </c>
      <c r="B12142">
        <v>33.260273972602739</v>
      </c>
      <c r="C12142" s="91">
        <v>2.4555827940672383E-2</v>
      </c>
      <c r="D12142">
        <v>0.44187264808257992</v>
      </c>
    </row>
    <row r="12143" spans="1:4">
      <c r="A12143">
        <v>12141</v>
      </c>
      <c r="B12143">
        <v>33.263013698630139</v>
      </c>
      <c r="C12143" s="91">
        <v>2.4555357959027593E-2</v>
      </c>
      <c r="D12143">
        <v>0.44184982893878744</v>
      </c>
    </row>
    <row r="12144" spans="1:4">
      <c r="A12144">
        <v>12142</v>
      </c>
      <c r="B12144">
        <v>33.265753424657532</v>
      </c>
      <c r="C12144" s="91">
        <v>2.4554887977382804E-2</v>
      </c>
      <c r="D12144">
        <v>0.44182701211123049</v>
      </c>
    </row>
    <row r="12145" spans="1:4">
      <c r="A12145">
        <v>12143</v>
      </c>
      <c r="B12145">
        <v>33.268493150684932</v>
      </c>
      <c r="C12145" s="91">
        <v>2.4554417995738018E-2</v>
      </c>
      <c r="D12145">
        <v>0.44180419759967166</v>
      </c>
    </row>
    <row r="12146" spans="1:4">
      <c r="A12146">
        <v>12144</v>
      </c>
      <c r="B12146">
        <v>33.271232876712325</v>
      </c>
      <c r="C12146" s="91">
        <v>2.4553948014093229E-2</v>
      </c>
      <c r="D12146">
        <v>0.44178138540387413</v>
      </c>
    </row>
    <row r="12147" spans="1:4">
      <c r="A12147">
        <v>12145</v>
      </c>
      <c r="B12147">
        <v>33.273972602739725</v>
      </c>
      <c r="C12147" s="91">
        <v>2.455347803244844E-2</v>
      </c>
      <c r="D12147">
        <v>0.44175857552360065</v>
      </c>
    </row>
    <row r="12148" spans="1:4">
      <c r="A12148">
        <v>12146</v>
      </c>
      <c r="B12148">
        <v>33.276712328767125</v>
      </c>
      <c r="C12148" s="91">
        <v>2.4553008050803654E-2</v>
      </c>
      <c r="D12148">
        <v>0.44173576795861419</v>
      </c>
    </row>
    <row r="12149" spans="1:4">
      <c r="A12149">
        <v>12147</v>
      </c>
      <c r="B12149">
        <v>33.279452054794518</v>
      </c>
      <c r="C12149" s="91">
        <v>2.4552538069158865E-2</v>
      </c>
      <c r="D12149">
        <v>0.44171296270867805</v>
      </c>
    </row>
    <row r="12150" spans="1:4">
      <c r="A12150">
        <v>12148</v>
      </c>
      <c r="B12150">
        <v>33.282191780821918</v>
      </c>
      <c r="C12150" s="91">
        <v>2.4552068087514076E-2</v>
      </c>
      <c r="D12150">
        <v>0.44169015977355486</v>
      </c>
    </row>
    <row r="12151" spans="1:4">
      <c r="A12151">
        <v>12149</v>
      </c>
      <c r="B12151">
        <v>33.284931506849318</v>
      </c>
      <c r="C12151" s="91">
        <v>2.455159810586929E-2</v>
      </c>
      <c r="D12151">
        <v>0.44166735915300775</v>
      </c>
    </row>
    <row r="12152" spans="1:4">
      <c r="A12152">
        <v>12150</v>
      </c>
      <c r="B12152">
        <v>33.287671232876711</v>
      </c>
      <c r="C12152" s="91">
        <v>2.4551128124224501E-2</v>
      </c>
      <c r="D12152">
        <v>0.44164456084680009</v>
      </c>
    </row>
    <row r="12153" spans="1:4">
      <c r="A12153">
        <v>12151</v>
      </c>
      <c r="B12153">
        <v>33.290410958904111</v>
      </c>
      <c r="C12153" s="91">
        <v>2.4550658142579711E-2</v>
      </c>
      <c r="D12153">
        <v>0.44162176485469479</v>
      </c>
    </row>
    <row r="12154" spans="1:4">
      <c r="A12154">
        <v>12152</v>
      </c>
      <c r="B12154">
        <v>33.293150684931504</v>
      </c>
      <c r="C12154" s="91">
        <v>2.4550188160934926E-2</v>
      </c>
      <c r="D12154">
        <v>0.44159897117645491</v>
      </c>
    </row>
    <row r="12155" spans="1:4">
      <c r="A12155">
        <v>12153</v>
      </c>
      <c r="B12155">
        <v>33.295890410958904</v>
      </c>
      <c r="C12155" s="91">
        <v>2.4549718179290136E-2</v>
      </c>
      <c r="D12155">
        <v>0.44157617981184383</v>
      </c>
    </row>
    <row r="12156" spans="1:4">
      <c r="A12156">
        <v>12154</v>
      </c>
      <c r="B12156">
        <v>33.298630136986304</v>
      </c>
      <c r="C12156" s="91">
        <v>2.4549248197645347E-2</v>
      </c>
      <c r="D12156">
        <v>0.44155339076062461</v>
      </c>
    </row>
    <row r="12157" spans="1:4">
      <c r="A12157">
        <v>12155</v>
      </c>
      <c r="B12157">
        <v>33.301369863013697</v>
      </c>
      <c r="C12157" s="91">
        <v>2.4548778216000558E-2</v>
      </c>
      <c r="D12157">
        <v>0.44153060402256056</v>
      </c>
    </row>
    <row r="12158" spans="1:4">
      <c r="A12158">
        <v>12156</v>
      </c>
      <c r="B12158">
        <v>33.304109589041097</v>
      </c>
      <c r="C12158" s="91">
        <v>2.4548308234355772E-2</v>
      </c>
      <c r="D12158">
        <v>0.44150781959741492</v>
      </c>
    </row>
    <row r="12159" spans="1:4">
      <c r="A12159">
        <v>12157</v>
      </c>
      <c r="B12159">
        <v>33.30684931506849</v>
      </c>
      <c r="C12159" s="91">
        <v>2.4547838252710983E-2</v>
      </c>
      <c r="D12159">
        <v>0.44148503748495105</v>
      </c>
    </row>
    <row r="12160" spans="1:4">
      <c r="A12160">
        <v>12158</v>
      </c>
      <c r="B12160">
        <v>33.30958904109589</v>
      </c>
      <c r="C12160" s="91">
        <v>2.4547368271066194E-2</v>
      </c>
      <c r="D12160">
        <v>0.44146225768493214</v>
      </c>
    </row>
    <row r="12161" spans="1:4">
      <c r="A12161">
        <v>12159</v>
      </c>
      <c r="B12161">
        <v>33.31232876712329</v>
      </c>
      <c r="C12161" s="91">
        <v>2.4546898289421408E-2</v>
      </c>
      <c r="D12161">
        <v>0.44143948019712159</v>
      </c>
    </row>
    <row r="12162" spans="1:4">
      <c r="A12162">
        <v>12160</v>
      </c>
      <c r="B12162">
        <v>33.315068493150683</v>
      </c>
      <c r="C12162" s="91">
        <v>2.4546428307776619E-2</v>
      </c>
      <c r="D12162">
        <v>0.44141670502128294</v>
      </c>
    </row>
    <row r="12163" spans="1:4">
      <c r="A12163">
        <v>12161</v>
      </c>
      <c r="B12163">
        <v>33.317808219178083</v>
      </c>
      <c r="C12163" s="91">
        <v>2.454595832613183E-2</v>
      </c>
      <c r="D12163">
        <v>0.44139393215717948</v>
      </c>
    </row>
    <row r="12164" spans="1:4">
      <c r="A12164">
        <v>12162</v>
      </c>
      <c r="B12164">
        <v>33.320547945205476</v>
      </c>
      <c r="C12164" s="91">
        <v>2.4545488344487044E-2</v>
      </c>
      <c r="D12164">
        <v>0.44137116160457462</v>
      </c>
    </row>
    <row r="12165" spans="1:4">
      <c r="A12165">
        <v>12163</v>
      </c>
      <c r="B12165">
        <v>33.323287671232876</v>
      </c>
      <c r="C12165" s="91">
        <v>2.4545018362842255E-2</v>
      </c>
      <c r="D12165">
        <v>0.44134839336323195</v>
      </c>
    </row>
    <row r="12166" spans="1:4">
      <c r="A12166">
        <v>12164</v>
      </c>
      <c r="B12166">
        <v>33.326027397260276</v>
      </c>
      <c r="C12166" s="91">
        <v>2.4544548381197465E-2</v>
      </c>
      <c r="D12166">
        <v>0.44132562743291492</v>
      </c>
    </row>
    <row r="12167" spans="1:4">
      <c r="A12167">
        <v>12165</v>
      </c>
      <c r="B12167">
        <v>33.328767123287669</v>
      </c>
      <c r="C12167" s="91">
        <v>2.454407839955268E-2</v>
      </c>
      <c r="D12167">
        <v>0.44130286381338701</v>
      </c>
    </row>
    <row r="12168" spans="1:4">
      <c r="A12168">
        <v>12166</v>
      </c>
      <c r="B12168">
        <v>33.331506849315069</v>
      </c>
      <c r="C12168" s="91">
        <v>2.454360841790789E-2</v>
      </c>
      <c r="D12168">
        <v>0.44128010250441191</v>
      </c>
    </row>
    <row r="12169" spans="1:4">
      <c r="A12169">
        <v>12167</v>
      </c>
      <c r="B12169">
        <v>33.334246575342469</v>
      </c>
      <c r="C12169" s="91">
        <v>2.4543138436263101E-2</v>
      </c>
      <c r="D12169">
        <v>0.44125734350575313</v>
      </c>
    </row>
    <row r="12170" spans="1:4">
      <c r="A12170">
        <v>12168</v>
      </c>
      <c r="B12170">
        <v>33.336986301369862</v>
      </c>
      <c r="C12170" s="91">
        <v>2.4542668454618312E-2</v>
      </c>
      <c r="D12170">
        <v>0.44123458681717437</v>
      </c>
    </row>
    <row r="12171" spans="1:4">
      <c r="A12171">
        <v>12169</v>
      </c>
      <c r="B12171">
        <v>33.339726027397262</v>
      </c>
      <c r="C12171" s="91">
        <v>2.4542198472973526E-2</v>
      </c>
      <c r="D12171">
        <v>0.4412118324384392</v>
      </c>
    </row>
    <row r="12172" spans="1:4">
      <c r="A12172">
        <v>12170</v>
      </c>
      <c r="B12172">
        <v>33.342465753424655</v>
      </c>
      <c r="C12172" s="91">
        <v>2.4541728491328737E-2</v>
      </c>
      <c r="D12172">
        <v>0.44118908036931143</v>
      </c>
    </row>
    <row r="12173" spans="1:4">
      <c r="A12173">
        <v>12171</v>
      </c>
      <c r="B12173">
        <v>33.345205479452055</v>
      </c>
      <c r="C12173" s="91">
        <v>2.4541258509683948E-2</v>
      </c>
      <c r="D12173">
        <v>0.44116633060955462</v>
      </c>
    </row>
    <row r="12174" spans="1:4">
      <c r="A12174">
        <v>12172</v>
      </c>
      <c r="B12174">
        <v>33.347945205479455</v>
      </c>
      <c r="C12174" s="91">
        <v>2.4540788528039162E-2</v>
      </c>
      <c r="D12174">
        <v>0.4411435831589326</v>
      </c>
    </row>
    <row r="12175" spans="1:4">
      <c r="A12175">
        <v>12173</v>
      </c>
      <c r="B12175">
        <v>33.350684931506848</v>
      </c>
      <c r="C12175" s="91">
        <v>2.4540318546394373E-2</v>
      </c>
      <c r="D12175">
        <v>0.44112083801720925</v>
      </c>
    </row>
    <row r="12176" spans="1:4">
      <c r="A12176">
        <v>12174</v>
      </c>
      <c r="B12176">
        <v>33.353424657534248</v>
      </c>
      <c r="C12176" s="91">
        <v>2.4539848564749583E-2</v>
      </c>
      <c r="D12176">
        <v>0.44109809518414822</v>
      </c>
    </row>
    <row r="12177" spans="1:4">
      <c r="A12177">
        <v>12175</v>
      </c>
      <c r="B12177">
        <v>33.356164383561641</v>
      </c>
      <c r="C12177" s="91">
        <v>2.4539378583104798E-2</v>
      </c>
      <c r="D12177">
        <v>0.44107535465951342</v>
      </c>
    </row>
    <row r="12178" spans="1:4">
      <c r="A12178">
        <v>12176</v>
      </c>
      <c r="B12178">
        <v>33.358904109589041</v>
      </c>
      <c r="C12178" s="91">
        <v>2.4538908601460008E-2</v>
      </c>
      <c r="D12178">
        <v>0.4410526164430687</v>
      </c>
    </row>
    <row r="12179" spans="1:4">
      <c r="A12179">
        <v>12177</v>
      </c>
      <c r="B12179">
        <v>33.361643835616441</v>
      </c>
      <c r="C12179" s="91">
        <v>2.4538438619815219E-2</v>
      </c>
      <c r="D12179">
        <v>0.44102988053457787</v>
      </c>
    </row>
    <row r="12180" spans="1:4">
      <c r="A12180">
        <v>12178</v>
      </c>
      <c r="B12180">
        <v>33.364383561643834</v>
      </c>
      <c r="C12180" s="91">
        <v>2.4537968638170433E-2</v>
      </c>
      <c r="D12180">
        <v>0.44100714693380511</v>
      </c>
    </row>
    <row r="12181" spans="1:4">
      <c r="A12181">
        <v>12179</v>
      </c>
      <c r="B12181">
        <v>33.367123287671234</v>
      </c>
      <c r="C12181" s="91">
        <v>2.4537498656525644E-2</v>
      </c>
      <c r="D12181">
        <v>0.44098441564051416</v>
      </c>
    </row>
    <row r="12182" spans="1:4">
      <c r="A12182">
        <v>12180</v>
      </c>
      <c r="B12182">
        <v>33.369863013698627</v>
      </c>
      <c r="C12182" s="91">
        <v>2.4537028674880855E-2</v>
      </c>
      <c r="D12182">
        <v>0.44096168665446916</v>
      </c>
    </row>
    <row r="12183" spans="1:4">
      <c r="A12183">
        <v>12181</v>
      </c>
      <c r="B12183">
        <v>33.372602739726027</v>
      </c>
      <c r="C12183" s="91">
        <v>2.4536558693236066E-2</v>
      </c>
      <c r="D12183">
        <v>0.44093895997543392</v>
      </c>
    </row>
    <row r="12184" spans="1:4">
      <c r="A12184">
        <v>12182</v>
      </c>
      <c r="B12184">
        <v>33.375342465753427</v>
      </c>
      <c r="C12184" s="91">
        <v>2.453608871159128E-2</v>
      </c>
      <c r="D12184">
        <v>0.44091623560317261</v>
      </c>
    </row>
    <row r="12185" spans="1:4">
      <c r="A12185">
        <v>12183</v>
      </c>
      <c r="B12185">
        <v>33.37808219178082</v>
      </c>
      <c r="C12185" s="91">
        <v>2.4535618729946491E-2</v>
      </c>
      <c r="D12185">
        <v>0.44089351353744943</v>
      </c>
    </row>
    <row r="12186" spans="1:4">
      <c r="A12186">
        <v>12184</v>
      </c>
      <c r="B12186">
        <v>33.38082191780822</v>
      </c>
      <c r="C12186" s="91">
        <v>2.4535148748301702E-2</v>
      </c>
      <c r="D12186">
        <v>0.44087079377802829</v>
      </c>
    </row>
    <row r="12187" spans="1:4">
      <c r="A12187">
        <v>12185</v>
      </c>
      <c r="B12187">
        <v>33.38356164383562</v>
      </c>
      <c r="C12187" s="91">
        <v>2.4534678766656916E-2</v>
      </c>
      <c r="D12187">
        <v>0.44084807632467332</v>
      </c>
    </row>
    <row r="12188" spans="1:4">
      <c r="A12188">
        <v>12186</v>
      </c>
      <c r="B12188">
        <v>33.386301369863013</v>
      </c>
      <c r="C12188" s="91">
        <v>2.4534208785012127E-2</v>
      </c>
      <c r="D12188">
        <v>0.44082536117714899</v>
      </c>
    </row>
    <row r="12189" spans="1:4">
      <c r="A12189">
        <v>12187</v>
      </c>
      <c r="B12189">
        <v>33.389041095890413</v>
      </c>
      <c r="C12189" s="91">
        <v>2.4533738803367337E-2</v>
      </c>
      <c r="D12189">
        <v>0.44080264833521915</v>
      </c>
    </row>
    <row r="12190" spans="1:4">
      <c r="A12190">
        <v>12188</v>
      </c>
      <c r="B12190">
        <v>33.391780821917806</v>
      </c>
      <c r="C12190" s="91">
        <v>2.4533268821722552E-2</v>
      </c>
      <c r="D12190">
        <v>0.44077993779864816</v>
      </c>
    </row>
    <row r="12191" spans="1:4">
      <c r="A12191">
        <v>12189</v>
      </c>
      <c r="B12191">
        <v>33.394520547945206</v>
      </c>
      <c r="C12191" s="91">
        <v>2.4532798840077762E-2</v>
      </c>
      <c r="D12191">
        <v>0.44075722956720031</v>
      </c>
    </row>
    <row r="12192" spans="1:4">
      <c r="A12192">
        <v>12190</v>
      </c>
      <c r="B12192">
        <v>33.397260273972606</v>
      </c>
      <c r="C12192" s="91">
        <v>2.4532328858432973E-2</v>
      </c>
      <c r="D12192">
        <v>0.44073452364063986</v>
      </c>
    </row>
    <row r="12193" spans="1:4">
      <c r="A12193">
        <v>12191</v>
      </c>
      <c r="B12193">
        <v>33.4</v>
      </c>
      <c r="C12193" s="91">
        <v>2.4531858876788184E-2</v>
      </c>
      <c r="D12193">
        <v>0.44071182001873122</v>
      </c>
    </row>
    <row r="12194" spans="1:4">
      <c r="A12194">
        <v>12192</v>
      </c>
      <c r="B12194">
        <v>33.402739726027399</v>
      </c>
      <c r="C12194" s="91">
        <v>2.4531388895143398E-2</v>
      </c>
      <c r="D12194">
        <v>0.4406891187012385</v>
      </c>
    </row>
    <row r="12195" spans="1:4">
      <c r="A12195">
        <v>12193</v>
      </c>
      <c r="B12195">
        <v>33.405479452054792</v>
      </c>
      <c r="C12195" s="91">
        <v>2.4530918913498609E-2</v>
      </c>
      <c r="D12195">
        <v>0.4406664196879263</v>
      </c>
    </row>
    <row r="12196" spans="1:4">
      <c r="A12196">
        <v>12194</v>
      </c>
      <c r="B12196">
        <v>33.408219178082192</v>
      </c>
      <c r="C12196" s="91">
        <v>2.453044893185382E-2</v>
      </c>
      <c r="D12196">
        <v>0.44064372297855897</v>
      </c>
    </row>
    <row r="12197" spans="1:4">
      <c r="A12197">
        <v>12195</v>
      </c>
      <c r="B12197">
        <v>33.410958904109592</v>
      </c>
      <c r="C12197" s="91">
        <v>2.4529978950209034E-2</v>
      </c>
      <c r="D12197">
        <v>0.44062102857290086</v>
      </c>
    </row>
    <row r="12198" spans="1:4">
      <c r="A12198">
        <v>12196</v>
      </c>
      <c r="B12198">
        <v>33.413698630136984</v>
      </c>
      <c r="C12198" s="91">
        <v>2.4529508968564245E-2</v>
      </c>
      <c r="D12198">
        <v>0.44059833647071667</v>
      </c>
    </row>
    <row r="12199" spans="1:4">
      <c r="A12199">
        <v>12197</v>
      </c>
      <c r="B12199">
        <v>33.416438356164385</v>
      </c>
      <c r="C12199" s="91">
        <v>2.4529038986919455E-2</v>
      </c>
      <c r="D12199">
        <v>0.44057564667177057</v>
      </c>
    </row>
    <row r="12200" spans="1:4">
      <c r="A12200">
        <v>12198</v>
      </c>
      <c r="B12200">
        <v>33.419178082191777</v>
      </c>
      <c r="C12200" s="91">
        <v>2.452856900527467E-2</v>
      </c>
      <c r="D12200">
        <v>0.44055295917582737</v>
      </c>
    </row>
    <row r="12201" spans="1:4">
      <c r="A12201">
        <v>12199</v>
      </c>
      <c r="B12201">
        <v>33.421917808219177</v>
      </c>
      <c r="C12201" s="91">
        <v>2.452809902362988E-2</v>
      </c>
      <c r="D12201">
        <v>0.44053027398265149</v>
      </c>
    </row>
    <row r="12202" spans="1:4">
      <c r="A12202">
        <v>12200</v>
      </c>
      <c r="B12202">
        <v>33.424657534246577</v>
      </c>
      <c r="C12202" s="91">
        <v>2.4527629041985091E-2</v>
      </c>
      <c r="D12202">
        <v>0.44050759109200743</v>
      </c>
    </row>
    <row r="12203" spans="1:4">
      <c r="A12203">
        <v>12201</v>
      </c>
      <c r="B12203">
        <v>33.42739726027397</v>
      </c>
      <c r="C12203" s="91">
        <v>2.4527159060340302E-2</v>
      </c>
      <c r="D12203">
        <v>0.44048491050366018</v>
      </c>
    </row>
    <row r="12204" spans="1:4">
      <c r="A12204">
        <v>12202</v>
      </c>
      <c r="B12204">
        <v>33.43013698630137</v>
      </c>
      <c r="C12204" s="91">
        <v>2.4526689078695516E-2</v>
      </c>
      <c r="D12204">
        <v>0.44046223221737385</v>
      </c>
    </row>
    <row r="12205" spans="1:4">
      <c r="A12205">
        <v>12203</v>
      </c>
      <c r="B12205">
        <v>33.43287671232877</v>
      </c>
      <c r="C12205" s="91">
        <v>2.4526219097050727E-2</v>
      </c>
      <c r="D12205">
        <v>0.44043955623291353</v>
      </c>
    </row>
    <row r="12206" spans="1:4">
      <c r="A12206">
        <v>12204</v>
      </c>
      <c r="B12206">
        <v>33.435616438356163</v>
      </c>
      <c r="C12206" s="91">
        <v>2.4525749115405938E-2</v>
      </c>
      <c r="D12206">
        <v>0.44041688255004385</v>
      </c>
    </row>
    <row r="12207" spans="1:4">
      <c r="A12207">
        <v>12205</v>
      </c>
      <c r="B12207">
        <v>33.438356164383563</v>
      </c>
      <c r="C12207" s="91">
        <v>2.4525279133761152E-2</v>
      </c>
      <c r="D12207">
        <v>0.44039421116852939</v>
      </c>
    </row>
    <row r="12208" spans="1:4">
      <c r="A12208">
        <v>12206</v>
      </c>
      <c r="B12208">
        <v>33.441095890410956</v>
      </c>
      <c r="C12208" s="91">
        <v>2.4524809152116363E-2</v>
      </c>
      <c r="D12208">
        <v>0.44037154208813512</v>
      </c>
    </row>
    <row r="12209" spans="1:4">
      <c r="A12209">
        <v>12207</v>
      </c>
      <c r="B12209">
        <v>33.443835616438356</v>
      </c>
      <c r="C12209" s="91">
        <v>2.4524339170471574E-2</v>
      </c>
      <c r="D12209">
        <v>0.44034887530862565</v>
      </c>
    </row>
    <row r="12210" spans="1:4">
      <c r="A12210">
        <v>12208</v>
      </c>
      <c r="B12210">
        <v>33.446575342465756</v>
      </c>
      <c r="C12210" s="91">
        <v>2.4523869188826788E-2</v>
      </c>
      <c r="D12210">
        <v>0.44032621082976586</v>
      </c>
    </row>
    <row r="12211" spans="1:4">
      <c r="A12211">
        <v>12209</v>
      </c>
      <c r="B12211">
        <v>33.449315068493149</v>
      </c>
      <c r="C12211" s="91">
        <v>2.4523399207181999E-2</v>
      </c>
      <c r="D12211">
        <v>0.44030354865132082</v>
      </c>
    </row>
    <row r="12212" spans="1:4">
      <c r="A12212">
        <v>12210</v>
      </c>
      <c r="B12212">
        <v>33.452054794520549</v>
      </c>
      <c r="C12212" s="91">
        <v>2.4522929225537209E-2</v>
      </c>
      <c r="D12212">
        <v>0.4402808887730551</v>
      </c>
    </row>
    <row r="12213" spans="1:4">
      <c r="A12213">
        <v>12211</v>
      </c>
      <c r="B12213">
        <v>33.454794520547942</v>
      </c>
      <c r="C12213" s="91">
        <v>2.4522459243892424E-2</v>
      </c>
      <c r="D12213">
        <v>0.44025823119473378</v>
      </c>
    </row>
    <row r="12214" spans="1:4">
      <c r="A12214">
        <v>12212</v>
      </c>
      <c r="B12214">
        <v>33.457534246575342</v>
      </c>
      <c r="C12214" s="91">
        <v>2.4521989262247634E-2</v>
      </c>
      <c r="D12214">
        <v>0.44023557591612178</v>
      </c>
    </row>
    <row r="12215" spans="1:4">
      <c r="A12215">
        <v>12213</v>
      </c>
      <c r="B12215">
        <v>33.460273972602742</v>
      </c>
      <c r="C12215" s="91">
        <v>2.4521519280602845E-2</v>
      </c>
      <c r="D12215">
        <v>0.44021292293698405</v>
      </c>
    </row>
    <row r="12216" spans="1:4">
      <c r="A12216">
        <v>12214</v>
      </c>
      <c r="B12216">
        <v>33.463013698630135</v>
      </c>
      <c r="C12216" s="91">
        <v>2.4521049298958056E-2</v>
      </c>
      <c r="D12216">
        <v>0.44019027225708574</v>
      </c>
    </row>
    <row r="12217" spans="1:4">
      <c r="A12217">
        <v>12215</v>
      </c>
      <c r="B12217">
        <v>33.465753424657535</v>
      </c>
      <c r="C12217" s="91">
        <v>2.452057931731327E-2</v>
      </c>
      <c r="D12217">
        <v>0.44016762387619163</v>
      </c>
    </row>
    <row r="12218" spans="1:4">
      <c r="A12218">
        <v>12216</v>
      </c>
      <c r="B12218">
        <v>33.468493150684928</v>
      </c>
      <c r="C12218" s="91">
        <v>2.4520109335668481E-2</v>
      </c>
      <c r="D12218">
        <v>0.44014497779406703</v>
      </c>
    </row>
    <row r="12219" spans="1:4">
      <c r="A12219">
        <v>12217</v>
      </c>
      <c r="B12219">
        <v>33.471232876712328</v>
      </c>
      <c r="C12219" s="91">
        <v>2.4519639354023692E-2</v>
      </c>
      <c r="D12219">
        <v>0.4401223340104769</v>
      </c>
    </row>
    <row r="12220" spans="1:4">
      <c r="A12220">
        <v>12218</v>
      </c>
      <c r="B12220">
        <v>33.473972602739728</v>
      </c>
      <c r="C12220" s="91">
        <v>2.4519169372378906E-2</v>
      </c>
      <c r="D12220">
        <v>0.44009969252518633</v>
      </c>
    </row>
    <row r="12221" spans="1:4">
      <c r="A12221">
        <v>12219</v>
      </c>
      <c r="B12221">
        <v>33.476712328767121</v>
      </c>
      <c r="C12221" s="91">
        <v>2.4518699390734117E-2</v>
      </c>
      <c r="D12221">
        <v>0.44007705333796071</v>
      </c>
    </row>
    <row r="12222" spans="1:4">
      <c r="A12222">
        <v>12220</v>
      </c>
      <c r="B12222">
        <v>33.479452054794521</v>
      </c>
      <c r="C12222" s="91">
        <v>2.4518229409089327E-2</v>
      </c>
      <c r="D12222">
        <v>0.44005441644856491</v>
      </c>
    </row>
    <row r="12223" spans="1:4">
      <c r="A12223">
        <v>12221</v>
      </c>
      <c r="B12223">
        <v>33.482191780821921</v>
      </c>
      <c r="C12223" s="91">
        <v>2.4517759427444542E-2</v>
      </c>
      <c r="D12223">
        <v>0.44003178185676428</v>
      </c>
    </row>
    <row r="12224" spans="1:4">
      <c r="A12224">
        <v>12222</v>
      </c>
      <c r="B12224">
        <v>33.484931506849314</v>
      </c>
      <c r="C12224" s="91">
        <v>2.4517289445799752E-2</v>
      </c>
      <c r="D12224">
        <v>0.44000914956232418</v>
      </c>
    </row>
    <row r="12225" spans="1:4">
      <c r="A12225">
        <v>12223</v>
      </c>
      <c r="B12225">
        <v>33.487671232876714</v>
      </c>
      <c r="C12225" s="91">
        <v>2.4516819464154963E-2</v>
      </c>
      <c r="D12225">
        <v>0.43998651956500973</v>
      </c>
    </row>
    <row r="12226" spans="1:4">
      <c r="A12226">
        <v>12224</v>
      </c>
      <c r="B12226">
        <v>33.490410958904107</v>
      </c>
      <c r="C12226" s="91">
        <v>2.4516349482510177E-2</v>
      </c>
      <c r="D12226">
        <v>0.43996389186458629</v>
      </c>
    </row>
    <row r="12227" spans="1:4">
      <c r="A12227">
        <v>12225</v>
      </c>
      <c r="B12227">
        <v>33.493150684931507</v>
      </c>
      <c r="C12227" s="91">
        <v>2.4515879500865388E-2</v>
      </c>
      <c r="D12227">
        <v>0.43994126646081927</v>
      </c>
    </row>
    <row r="12228" spans="1:4">
      <c r="A12228">
        <v>12226</v>
      </c>
      <c r="B12228">
        <v>33.495890410958907</v>
      </c>
      <c r="C12228" s="91">
        <v>2.4515409519220599E-2</v>
      </c>
      <c r="D12228">
        <v>0.43991864335347386</v>
      </c>
    </row>
    <row r="12229" spans="1:4">
      <c r="A12229">
        <v>12227</v>
      </c>
      <c r="B12229">
        <v>33.4986301369863</v>
      </c>
      <c r="C12229" s="91">
        <v>2.451493953757581E-2</v>
      </c>
      <c r="D12229">
        <v>0.43989602254231563</v>
      </c>
    </row>
    <row r="12230" spans="1:4">
      <c r="A12230">
        <v>12228</v>
      </c>
      <c r="B12230">
        <v>33.5013698630137</v>
      </c>
      <c r="C12230" s="91">
        <v>2.4514469555931024E-2</v>
      </c>
      <c r="D12230">
        <v>0.43987340402710984</v>
      </c>
    </row>
    <row r="12231" spans="1:4">
      <c r="A12231">
        <v>12229</v>
      </c>
      <c r="B12231">
        <v>33.504109589041093</v>
      </c>
      <c r="C12231" s="91">
        <v>2.4513999574286235E-2</v>
      </c>
      <c r="D12231">
        <v>0.43985078780762216</v>
      </c>
    </row>
    <row r="12232" spans="1:4">
      <c r="A12232">
        <v>12230</v>
      </c>
      <c r="B12232">
        <v>33.506849315068493</v>
      </c>
      <c r="C12232" s="91">
        <v>2.4513529592641446E-2</v>
      </c>
      <c r="D12232">
        <v>0.43982817388361778</v>
      </c>
    </row>
    <row r="12233" spans="1:4">
      <c r="A12233">
        <v>12231</v>
      </c>
      <c r="B12233">
        <v>33.509589041095893</v>
      </c>
      <c r="C12233" s="91">
        <v>2.451305961099666E-2</v>
      </c>
      <c r="D12233">
        <v>0.43980556225486245</v>
      </c>
    </row>
    <row r="12234" spans="1:4">
      <c r="A12234">
        <v>12232</v>
      </c>
      <c r="B12234">
        <v>33.512328767123286</v>
      </c>
      <c r="C12234" s="91">
        <v>2.4512589629351871E-2</v>
      </c>
      <c r="D12234">
        <v>0.43978295292112174</v>
      </c>
    </row>
    <row r="12235" spans="1:4">
      <c r="A12235">
        <v>12233</v>
      </c>
      <c r="B12235">
        <v>33.515068493150686</v>
      </c>
      <c r="C12235" s="91">
        <v>2.4512119647707081E-2</v>
      </c>
      <c r="D12235">
        <v>0.43976034588216101</v>
      </c>
    </row>
    <row r="12236" spans="1:4">
      <c r="A12236">
        <v>12234</v>
      </c>
      <c r="B12236">
        <v>33.517808219178079</v>
      </c>
      <c r="C12236" s="91">
        <v>2.4511649666062296E-2</v>
      </c>
      <c r="D12236">
        <v>0.439737741137746</v>
      </c>
    </row>
    <row r="12237" spans="1:4">
      <c r="A12237">
        <v>12235</v>
      </c>
      <c r="B12237">
        <v>33.520547945205479</v>
      </c>
      <c r="C12237" s="91">
        <v>2.4511179684417506E-2</v>
      </c>
      <c r="D12237">
        <v>0.43971513868764228</v>
      </c>
    </row>
    <row r="12238" spans="1:4">
      <c r="A12238">
        <v>12236</v>
      </c>
      <c r="B12238">
        <v>33.523287671232879</v>
      </c>
      <c r="C12238" s="91">
        <v>2.4510709702772717E-2</v>
      </c>
      <c r="D12238">
        <v>0.43969253853161555</v>
      </c>
    </row>
    <row r="12239" spans="1:4">
      <c r="A12239">
        <v>12237</v>
      </c>
      <c r="B12239">
        <v>33.526027397260272</v>
      </c>
      <c r="C12239" s="91">
        <v>2.4510239721127931E-2</v>
      </c>
      <c r="D12239">
        <v>0.43966994066943155</v>
      </c>
    </row>
    <row r="12240" spans="1:4">
      <c r="A12240">
        <v>12238</v>
      </c>
      <c r="B12240">
        <v>33.528767123287672</v>
      </c>
      <c r="C12240" s="91">
        <v>2.4509769739483142E-2</v>
      </c>
      <c r="D12240">
        <v>0.43964734510085596</v>
      </c>
    </row>
    <row r="12241" spans="1:4">
      <c r="A12241">
        <v>12239</v>
      </c>
      <c r="B12241">
        <v>33.531506849315072</v>
      </c>
      <c r="C12241" s="91">
        <v>2.4509299757838353E-2</v>
      </c>
      <c r="D12241">
        <v>0.43962475182565447</v>
      </c>
    </row>
    <row r="12242" spans="1:4">
      <c r="A12242">
        <v>12240</v>
      </c>
      <c r="B12242">
        <v>33.534246575342465</v>
      </c>
      <c r="C12242" s="91">
        <v>2.4508829776193564E-2</v>
      </c>
      <c r="D12242">
        <v>0.43960216084359305</v>
      </c>
    </row>
    <row r="12243" spans="1:4">
      <c r="A12243">
        <v>12241</v>
      </c>
      <c r="B12243">
        <v>33.536986301369865</v>
      </c>
      <c r="C12243" s="91">
        <v>2.4508359794548778E-2</v>
      </c>
      <c r="D12243">
        <v>0.43957957215443721</v>
      </c>
    </row>
    <row r="12244" spans="1:4">
      <c r="A12244">
        <v>12242</v>
      </c>
      <c r="B12244">
        <v>33.539726027397258</v>
      </c>
      <c r="C12244" s="91">
        <v>2.4507889812903989E-2</v>
      </c>
      <c r="D12244">
        <v>0.43955698575795304</v>
      </c>
    </row>
    <row r="12245" spans="1:4">
      <c r="A12245">
        <v>12243</v>
      </c>
      <c r="B12245">
        <v>33.542465753424658</v>
      </c>
      <c r="C12245" s="91">
        <v>2.4507419831259199E-2</v>
      </c>
      <c r="D12245">
        <v>0.43953440165390634</v>
      </c>
    </row>
    <row r="12246" spans="1:4">
      <c r="A12246">
        <v>12244</v>
      </c>
      <c r="B12246">
        <v>33.545205479452058</v>
      </c>
      <c r="C12246" s="91">
        <v>2.4506949849614414E-2</v>
      </c>
      <c r="D12246">
        <v>0.43951181984206295</v>
      </c>
    </row>
    <row r="12247" spans="1:4">
      <c r="A12247">
        <v>12245</v>
      </c>
      <c r="B12247">
        <v>33.547945205479451</v>
      </c>
      <c r="C12247" s="91">
        <v>2.4506479867969624E-2</v>
      </c>
      <c r="D12247">
        <v>0.43948924032218889</v>
      </c>
    </row>
    <row r="12248" spans="1:4">
      <c r="A12248">
        <v>12246</v>
      </c>
      <c r="B12248">
        <v>33.550684931506851</v>
      </c>
      <c r="C12248" s="91">
        <v>2.4506009886324835E-2</v>
      </c>
      <c r="D12248">
        <v>0.43946666309405008</v>
      </c>
    </row>
    <row r="12249" spans="1:4">
      <c r="A12249">
        <v>12247</v>
      </c>
      <c r="B12249">
        <v>33.553424657534244</v>
      </c>
      <c r="C12249" s="91">
        <v>2.4505539904680049E-2</v>
      </c>
      <c r="D12249">
        <v>0.43944408815741248</v>
      </c>
    </row>
    <row r="12250" spans="1:4">
      <c r="A12250">
        <v>12248</v>
      </c>
      <c r="B12250">
        <v>33.556164383561644</v>
      </c>
      <c r="C12250" s="91">
        <v>2.450506992303526E-2</v>
      </c>
      <c r="D12250">
        <v>0.43942151551204212</v>
      </c>
    </row>
    <row r="12251" spans="1:4">
      <c r="A12251">
        <v>12249</v>
      </c>
      <c r="B12251">
        <v>33.558904109589044</v>
      </c>
      <c r="C12251" s="91">
        <v>2.4504599941390471E-2</v>
      </c>
      <c r="D12251">
        <v>0.43939894515770517</v>
      </c>
    </row>
    <row r="12252" spans="1:4">
      <c r="A12252">
        <v>12250</v>
      </c>
      <c r="B12252">
        <v>33.561643835616437</v>
      </c>
      <c r="C12252" s="91">
        <v>2.4504129959745682E-2</v>
      </c>
      <c r="D12252">
        <v>0.43937637709416755</v>
      </c>
    </row>
    <row r="12253" spans="1:4">
      <c r="A12253">
        <v>12251</v>
      </c>
      <c r="B12253">
        <v>33.564383561643837</v>
      </c>
      <c r="C12253" s="91">
        <v>2.4503659978100896E-2</v>
      </c>
      <c r="D12253">
        <v>0.43935381132119533</v>
      </c>
    </row>
    <row r="12254" spans="1:4">
      <c r="A12254">
        <v>12252</v>
      </c>
      <c r="B12254">
        <v>33.56712328767123</v>
      </c>
      <c r="C12254" s="91">
        <v>2.4503189996456107E-2</v>
      </c>
      <c r="D12254">
        <v>0.43933124783855487</v>
      </c>
    </row>
    <row r="12255" spans="1:4">
      <c r="A12255">
        <v>12253</v>
      </c>
      <c r="B12255">
        <v>33.56986301369863</v>
      </c>
      <c r="C12255" s="91">
        <v>2.4502720014811318E-2</v>
      </c>
      <c r="D12255">
        <v>0.43930868664601214</v>
      </c>
    </row>
    <row r="12256" spans="1:4">
      <c r="A12256">
        <v>12254</v>
      </c>
      <c r="B12256">
        <v>33.57260273972603</v>
      </c>
      <c r="C12256" s="91">
        <v>2.4502250033166532E-2</v>
      </c>
      <c r="D12256">
        <v>0.43928612774333337</v>
      </c>
    </row>
    <row r="12257" spans="1:4">
      <c r="A12257">
        <v>12255</v>
      </c>
      <c r="B12257">
        <v>33.575342465753423</v>
      </c>
      <c r="C12257" s="91">
        <v>2.4501780051521743E-2</v>
      </c>
      <c r="D12257">
        <v>0.43926357113028497</v>
      </c>
    </row>
    <row r="12258" spans="1:4">
      <c r="A12258">
        <v>12256</v>
      </c>
      <c r="B12258">
        <v>33.578082191780823</v>
      </c>
      <c r="C12258" s="91">
        <v>2.4501310069876953E-2</v>
      </c>
      <c r="D12258">
        <v>0.43924101680663291</v>
      </c>
    </row>
    <row r="12259" spans="1:4">
      <c r="A12259">
        <v>12257</v>
      </c>
      <c r="B12259">
        <v>33.580821917808223</v>
      </c>
      <c r="C12259" s="91">
        <v>2.4500840088232168E-2</v>
      </c>
      <c r="D12259">
        <v>0.4392184647721436</v>
      </c>
    </row>
    <row r="12260" spans="1:4">
      <c r="A12260">
        <v>12258</v>
      </c>
      <c r="B12260">
        <v>33.583561643835615</v>
      </c>
      <c r="C12260" s="91">
        <v>2.4500370106587378E-2</v>
      </c>
      <c r="D12260">
        <v>0.43919591502658351</v>
      </c>
    </row>
    <row r="12261" spans="1:4">
      <c r="A12261">
        <v>12259</v>
      </c>
      <c r="B12261">
        <v>33.586301369863016</v>
      </c>
      <c r="C12261" s="91">
        <v>2.4499900124942589E-2</v>
      </c>
      <c r="D12261">
        <v>0.43917336756971875</v>
      </c>
    </row>
    <row r="12262" spans="1:4">
      <c r="A12262">
        <v>12260</v>
      </c>
      <c r="B12262">
        <v>33.589041095890408</v>
      </c>
      <c r="C12262" s="91">
        <v>2.4499430143297803E-2</v>
      </c>
      <c r="D12262">
        <v>0.43915082240131581</v>
      </c>
    </row>
    <row r="12263" spans="1:4">
      <c r="A12263">
        <v>12261</v>
      </c>
      <c r="B12263">
        <v>33.591780821917808</v>
      </c>
      <c r="C12263" s="91">
        <v>2.4498960161653014E-2</v>
      </c>
      <c r="D12263">
        <v>0.43912827952114114</v>
      </c>
    </row>
    <row r="12264" spans="1:4">
      <c r="A12264">
        <v>12262</v>
      </c>
      <c r="B12264">
        <v>33.594520547945208</v>
      </c>
      <c r="C12264" s="91">
        <v>2.4498490180008225E-2</v>
      </c>
      <c r="D12264">
        <v>0.43910573892896104</v>
      </c>
    </row>
    <row r="12265" spans="1:4">
      <c r="A12265">
        <v>12263</v>
      </c>
      <c r="B12265">
        <v>33.597260273972601</v>
      </c>
      <c r="C12265" s="91">
        <v>2.4498020198363436E-2</v>
      </c>
      <c r="D12265">
        <v>0.43908320062454209</v>
      </c>
    </row>
    <row r="12266" spans="1:4">
      <c r="A12266">
        <v>12264</v>
      </c>
      <c r="B12266">
        <v>33.6</v>
      </c>
      <c r="C12266" s="91">
        <v>2.449755021671865E-2</v>
      </c>
      <c r="D12266">
        <v>0.43906066460765064</v>
      </c>
    </row>
    <row r="12267" spans="1:4">
      <c r="A12267">
        <v>12265</v>
      </c>
      <c r="B12267">
        <v>33.602739726027394</v>
      </c>
      <c r="C12267" s="91">
        <v>2.4497080235073861E-2</v>
      </c>
      <c r="D12267">
        <v>0.43903813087805355</v>
      </c>
    </row>
    <row r="12268" spans="1:4">
      <c r="A12268">
        <v>12266</v>
      </c>
      <c r="B12268">
        <v>33.605479452054794</v>
      </c>
      <c r="C12268" s="91">
        <v>2.4496610253429071E-2</v>
      </c>
      <c r="D12268">
        <v>0.43901559943551693</v>
      </c>
    </row>
    <row r="12269" spans="1:4">
      <c r="A12269">
        <v>12267</v>
      </c>
      <c r="B12269">
        <v>33.608219178082194</v>
      </c>
      <c r="C12269" s="91">
        <v>2.4496140271784286E-2</v>
      </c>
      <c r="D12269">
        <v>0.43899307027980755</v>
      </c>
    </row>
    <row r="12270" spans="1:4">
      <c r="A12270">
        <v>12268</v>
      </c>
      <c r="B12270">
        <v>33.610958904109587</v>
      </c>
      <c r="C12270" s="91">
        <v>2.4495670290139496E-2</v>
      </c>
      <c r="D12270">
        <v>0.43897054341069219</v>
      </c>
    </row>
    <row r="12271" spans="1:4">
      <c r="A12271">
        <v>12269</v>
      </c>
      <c r="B12271">
        <v>33.613698630136987</v>
      </c>
      <c r="C12271" s="91">
        <v>2.4495200308494707E-2</v>
      </c>
      <c r="D12271">
        <v>0.43894801882793727</v>
      </c>
    </row>
    <row r="12272" spans="1:4">
      <c r="A12272">
        <v>12270</v>
      </c>
      <c r="B12272">
        <v>33.61643835616438</v>
      </c>
      <c r="C12272" s="91">
        <v>2.4494730326849921E-2</v>
      </c>
      <c r="D12272">
        <v>0.43892549653130958</v>
      </c>
    </row>
    <row r="12273" spans="1:4">
      <c r="A12273">
        <v>12271</v>
      </c>
      <c r="B12273">
        <v>33.61917808219178</v>
      </c>
      <c r="C12273" s="91">
        <v>2.4494260345205132E-2</v>
      </c>
      <c r="D12273">
        <v>0.4389029765205758</v>
      </c>
    </row>
    <row r="12274" spans="1:4">
      <c r="A12274">
        <v>12272</v>
      </c>
      <c r="B12274">
        <v>33.62191780821918</v>
      </c>
      <c r="C12274" s="91">
        <v>2.4493790363560343E-2</v>
      </c>
      <c r="D12274">
        <v>0.43888045879550258</v>
      </c>
    </row>
    <row r="12275" spans="1:4">
      <c r="A12275">
        <v>12273</v>
      </c>
      <c r="B12275">
        <v>33.624657534246573</v>
      </c>
      <c r="C12275" s="91">
        <v>2.4493320381915554E-2</v>
      </c>
      <c r="D12275">
        <v>0.43885794335585682</v>
      </c>
    </row>
    <row r="12276" spans="1:4">
      <c r="A12276">
        <v>12274</v>
      </c>
      <c r="B12276">
        <v>33.627397260273973</v>
      </c>
      <c r="C12276" s="91">
        <v>2.4492850400270768E-2</v>
      </c>
      <c r="D12276">
        <v>0.43883543020140514</v>
      </c>
    </row>
    <row r="12277" spans="1:4">
      <c r="A12277">
        <v>12275</v>
      </c>
      <c r="B12277">
        <v>33.630136986301373</v>
      </c>
      <c r="C12277" s="91">
        <v>2.4492380418625979E-2</v>
      </c>
      <c r="D12277">
        <v>0.43881291933191446</v>
      </c>
    </row>
    <row r="12278" spans="1:4">
      <c r="A12278">
        <v>12276</v>
      </c>
      <c r="B12278">
        <v>33.632876712328766</v>
      </c>
      <c r="C12278" s="91">
        <v>2.4491910436981189E-2</v>
      </c>
      <c r="D12278">
        <v>0.43879041074715175</v>
      </c>
    </row>
    <row r="12279" spans="1:4">
      <c r="A12279">
        <v>12277</v>
      </c>
      <c r="B12279">
        <v>33.635616438356166</v>
      </c>
      <c r="C12279" s="91">
        <v>2.4491440455336404E-2</v>
      </c>
      <c r="D12279">
        <v>0.43876790444688363</v>
      </c>
    </row>
    <row r="12280" spans="1:4">
      <c r="A12280">
        <v>12278</v>
      </c>
      <c r="B12280">
        <v>33.638356164383559</v>
      </c>
      <c r="C12280" s="91">
        <v>2.4490970473691615E-2</v>
      </c>
      <c r="D12280">
        <v>0.43874540043087723</v>
      </c>
    </row>
    <row r="12281" spans="1:4">
      <c r="A12281">
        <v>12279</v>
      </c>
      <c r="B12281">
        <v>33.641095890410959</v>
      </c>
      <c r="C12281" s="91">
        <v>2.4490500492046825E-2</v>
      </c>
      <c r="D12281">
        <v>0.43872289869889941</v>
      </c>
    </row>
    <row r="12282" spans="1:4">
      <c r="A12282">
        <v>12280</v>
      </c>
      <c r="B12282">
        <v>33.643835616438359</v>
      </c>
      <c r="C12282" s="91">
        <v>2.449003051040204E-2</v>
      </c>
      <c r="D12282">
        <v>0.43870039925071702</v>
      </c>
    </row>
    <row r="12283" spans="1:4">
      <c r="A12283">
        <v>12281</v>
      </c>
      <c r="B12283">
        <v>33.646575342465752</v>
      </c>
      <c r="C12283" s="91">
        <v>2.448956052875725E-2</v>
      </c>
      <c r="D12283">
        <v>0.4386779020860973</v>
      </c>
    </row>
    <row r="12284" spans="1:4">
      <c r="A12284">
        <v>12282</v>
      </c>
      <c r="B12284">
        <v>33.649315068493152</v>
      </c>
      <c r="C12284" s="91">
        <v>2.4489090547112461E-2</v>
      </c>
      <c r="D12284">
        <v>0.43865540720480711</v>
      </c>
    </row>
    <row r="12285" spans="1:4">
      <c r="A12285">
        <v>12283</v>
      </c>
      <c r="B12285">
        <v>33.652054794520545</v>
      </c>
      <c r="C12285" s="91">
        <v>2.4488620565467675E-2</v>
      </c>
      <c r="D12285">
        <v>0.43863291460661352</v>
      </c>
    </row>
    <row r="12286" spans="1:4">
      <c r="A12286">
        <v>12284</v>
      </c>
      <c r="B12286">
        <v>33.654794520547945</v>
      </c>
      <c r="C12286" s="91">
        <v>2.4488150583822886E-2</v>
      </c>
      <c r="D12286">
        <v>0.43861042429128361</v>
      </c>
    </row>
    <row r="12287" spans="1:4">
      <c r="A12287">
        <v>12285</v>
      </c>
      <c r="B12287">
        <v>33.657534246575345</v>
      </c>
      <c r="C12287" s="91">
        <v>2.4487680602178097E-2</v>
      </c>
      <c r="D12287">
        <v>0.43858793625858455</v>
      </c>
    </row>
    <row r="12288" spans="1:4">
      <c r="A12288">
        <v>12286</v>
      </c>
      <c r="B12288">
        <v>33.660273972602738</v>
      </c>
      <c r="C12288" s="91">
        <v>2.4487210620533308E-2</v>
      </c>
      <c r="D12288">
        <v>0.43856545050828355</v>
      </c>
    </row>
    <row r="12289" spans="1:4">
      <c r="A12289">
        <v>12287</v>
      </c>
      <c r="B12289">
        <v>33.663013698630138</v>
      </c>
      <c r="C12289" s="91">
        <v>2.4486740638888522E-2</v>
      </c>
      <c r="D12289">
        <v>0.43854296704014756</v>
      </c>
    </row>
    <row r="12290" spans="1:4">
      <c r="A12290">
        <v>12288</v>
      </c>
      <c r="B12290">
        <v>33.665753424657531</v>
      </c>
      <c r="C12290" s="91">
        <v>2.4486270657243733E-2</v>
      </c>
      <c r="D12290">
        <v>0.43852048585394404</v>
      </c>
    </row>
    <row r="12291" spans="1:4">
      <c r="A12291">
        <v>12289</v>
      </c>
      <c r="B12291">
        <v>33.668493150684931</v>
      </c>
      <c r="C12291" s="91">
        <v>2.4485800675598943E-2</v>
      </c>
      <c r="D12291">
        <v>0.43849800694944002</v>
      </c>
    </row>
    <row r="12292" spans="1:4">
      <c r="A12292">
        <v>12290</v>
      </c>
      <c r="B12292">
        <v>33.671232876712331</v>
      </c>
      <c r="C12292" s="91">
        <v>2.4485330693954158E-2</v>
      </c>
      <c r="D12292">
        <v>0.4384755303264028</v>
      </c>
    </row>
    <row r="12293" spans="1:4">
      <c r="A12293">
        <v>12291</v>
      </c>
      <c r="B12293">
        <v>33.673972602739724</v>
      </c>
      <c r="C12293" s="91">
        <v>2.4484860712309368E-2</v>
      </c>
      <c r="D12293">
        <v>0.43845305598459988</v>
      </c>
    </row>
    <row r="12294" spans="1:4">
      <c r="A12294">
        <v>12292</v>
      </c>
      <c r="B12294">
        <v>33.676712328767124</v>
      </c>
      <c r="C12294" s="91">
        <v>2.4484390730664579E-2</v>
      </c>
      <c r="D12294">
        <v>0.4384305839237983</v>
      </c>
    </row>
    <row r="12295" spans="1:4">
      <c r="A12295">
        <v>12293</v>
      </c>
      <c r="B12295">
        <v>33.679452054794524</v>
      </c>
      <c r="C12295" s="91">
        <v>2.4483920749019793E-2</v>
      </c>
      <c r="D12295">
        <v>0.43840811414376557</v>
      </c>
    </row>
    <row r="12296" spans="1:4">
      <c r="A12296">
        <v>12294</v>
      </c>
      <c r="B12296">
        <v>33.682191780821917</v>
      </c>
      <c r="C12296" s="91">
        <v>2.4483450767375004E-2</v>
      </c>
      <c r="D12296">
        <v>0.43838564664426916</v>
      </c>
    </row>
    <row r="12297" spans="1:4">
      <c r="A12297">
        <v>12295</v>
      </c>
      <c r="B12297">
        <v>33.684931506849317</v>
      </c>
      <c r="C12297" s="91">
        <v>2.4482980785730215E-2</v>
      </c>
      <c r="D12297">
        <v>0.43836318142507619</v>
      </c>
    </row>
    <row r="12298" spans="1:4">
      <c r="A12298">
        <v>12296</v>
      </c>
      <c r="B12298">
        <v>33.68767123287671</v>
      </c>
      <c r="C12298" s="91">
        <v>2.4482510804085429E-2</v>
      </c>
      <c r="D12298">
        <v>0.43834071848595435</v>
      </c>
    </row>
    <row r="12299" spans="1:4">
      <c r="A12299">
        <v>12297</v>
      </c>
      <c r="B12299">
        <v>33.69041095890411</v>
      </c>
      <c r="C12299" s="91">
        <v>2.448204082244064E-2</v>
      </c>
      <c r="D12299">
        <v>0.43831825782667105</v>
      </c>
    </row>
    <row r="12300" spans="1:4">
      <c r="A12300">
        <v>12298</v>
      </c>
      <c r="B12300">
        <v>33.69315068493151</v>
      </c>
      <c r="C12300" s="91">
        <v>2.4481570840795851E-2</v>
      </c>
      <c r="D12300">
        <v>0.43829579944699376</v>
      </c>
    </row>
    <row r="12301" spans="1:4">
      <c r="A12301">
        <v>12299</v>
      </c>
      <c r="B12301">
        <v>33.695890410958903</v>
      </c>
      <c r="C12301" s="91">
        <v>2.4481100859151061E-2</v>
      </c>
      <c r="D12301">
        <v>0.4382733433466901</v>
      </c>
    </row>
    <row r="12302" spans="1:4">
      <c r="A12302">
        <v>12300</v>
      </c>
      <c r="B12302">
        <v>33.698630136986303</v>
      </c>
      <c r="C12302" s="91">
        <v>2.4480630877506276E-2</v>
      </c>
      <c r="D12302">
        <v>0.43825088952552738</v>
      </c>
    </row>
    <row r="12303" spans="1:4">
      <c r="A12303">
        <v>12301</v>
      </c>
      <c r="B12303">
        <v>33.701369863013696</v>
      </c>
      <c r="C12303" s="91">
        <v>2.4480160895861486E-2</v>
      </c>
      <c r="D12303">
        <v>0.43822843798327354</v>
      </c>
    </row>
    <row r="12304" spans="1:4">
      <c r="A12304">
        <v>12302</v>
      </c>
      <c r="B12304">
        <v>33.704109589041096</v>
      </c>
      <c r="C12304" s="91">
        <v>2.4479690914216697E-2</v>
      </c>
      <c r="D12304">
        <v>0.43820598871969596</v>
      </c>
    </row>
    <row r="12305" spans="1:4">
      <c r="A12305">
        <v>12303</v>
      </c>
      <c r="B12305">
        <v>33.706849315068496</v>
      </c>
      <c r="C12305" s="91">
        <v>2.4479220932571912E-2</v>
      </c>
      <c r="D12305">
        <v>0.43818354173456231</v>
      </c>
    </row>
    <row r="12306" spans="1:4">
      <c r="A12306">
        <v>12304</v>
      </c>
      <c r="B12306">
        <v>33.709589041095889</v>
      </c>
      <c r="C12306" s="91">
        <v>2.4478750950927122E-2</v>
      </c>
      <c r="D12306">
        <v>0.43816109702764039</v>
      </c>
    </row>
    <row r="12307" spans="1:4">
      <c r="A12307">
        <v>12305</v>
      </c>
      <c r="B12307">
        <v>33.712328767123289</v>
      </c>
      <c r="C12307" s="91">
        <v>2.4478280969282333E-2</v>
      </c>
      <c r="D12307">
        <v>0.43813865459869777</v>
      </c>
    </row>
    <row r="12308" spans="1:4">
      <c r="A12308">
        <v>12306</v>
      </c>
      <c r="B12308">
        <v>33.715068493150682</v>
      </c>
      <c r="C12308" s="91">
        <v>2.4477810987637547E-2</v>
      </c>
      <c r="D12308">
        <v>0.43811621444750226</v>
      </c>
    </row>
    <row r="12309" spans="1:4">
      <c r="A12309">
        <v>12307</v>
      </c>
      <c r="B12309">
        <v>33.717808219178082</v>
      </c>
      <c r="C12309" s="91">
        <v>2.4477341005992758E-2</v>
      </c>
      <c r="D12309">
        <v>0.43809377657382159</v>
      </c>
    </row>
    <row r="12310" spans="1:4">
      <c r="A12310">
        <v>12308</v>
      </c>
      <c r="B12310">
        <v>33.720547945205482</v>
      </c>
      <c r="C12310" s="91">
        <v>2.4476871024347969E-2</v>
      </c>
      <c r="D12310">
        <v>0.43807134097742356</v>
      </c>
    </row>
    <row r="12311" spans="1:4">
      <c r="A12311">
        <v>12309</v>
      </c>
      <c r="B12311">
        <v>33.723287671232875</v>
      </c>
      <c r="C12311" s="91">
        <v>2.4476401042703183E-2</v>
      </c>
      <c r="D12311">
        <v>0.43804890765807603</v>
      </c>
    </row>
    <row r="12312" spans="1:4">
      <c r="A12312">
        <v>12310</v>
      </c>
      <c r="B12312">
        <v>33.726027397260275</v>
      </c>
      <c r="C12312" s="91">
        <v>2.4475931061058394E-2</v>
      </c>
      <c r="D12312">
        <v>0.43802647661554683</v>
      </c>
    </row>
    <row r="12313" spans="1:4">
      <c r="A12313">
        <v>12311</v>
      </c>
      <c r="B12313">
        <v>33.728767123287675</v>
      </c>
      <c r="C12313" s="91">
        <v>2.4475461079413605E-2</v>
      </c>
      <c r="D12313">
        <v>0.43800404784960384</v>
      </c>
    </row>
    <row r="12314" spans="1:4">
      <c r="A12314">
        <v>12312</v>
      </c>
      <c r="B12314">
        <v>33.731506849315068</v>
      </c>
      <c r="C12314" s="91">
        <v>2.4474991097768815E-2</v>
      </c>
      <c r="D12314">
        <v>0.43798162136001506</v>
      </c>
    </row>
    <row r="12315" spans="1:4">
      <c r="A12315">
        <v>12313</v>
      </c>
      <c r="B12315">
        <v>33.734246575342468</v>
      </c>
      <c r="C12315" s="91">
        <v>2.447452111612403E-2</v>
      </c>
      <c r="D12315">
        <v>0.43795919714654824</v>
      </c>
    </row>
    <row r="12316" spans="1:4">
      <c r="A12316">
        <v>12314</v>
      </c>
      <c r="B12316">
        <v>33.736986301369861</v>
      </c>
      <c r="C12316" s="91">
        <v>2.447405113447924E-2</v>
      </c>
      <c r="D12316">
        <v>0.43793677520897151</v>
      </c>
    </row>
    <row r="12317" spans="1:4">
      <c r="A12317">
        <v>12315</v>
      </c>
      <c r="B12317">
        <v>33.739726027397261</v>
      </c>
      <c r="C12317" s="91">
        <v>2.4473581152834451E-2</v>
      </c>
      <c r="D12317">
        <v>0.43791435554705282</v>
      </c>
    </row>
    <row r="12318" spans="1:4">
      <c r="A12318">
        <v>12316</v>
      </c>
      <c r="B12318">
        <v>33.742465753424661</v>
      </c>
      <c r="C12318" s="91">
        <v>2.4473111171189665E-2</v>
      </c>
      <c r="D12318">
        <v>0.43789193816056021</v>
      </c>
    </row>
    <row r="12319" spans="1:4">
      <c r="A12319">
        <v>12317</v>
      </c>
      <c r="B12319">
        <v>33.745205479452054</v>
      </c>
      <c r="C12319" s="91">
        <v>2.4472641189544876E-2</v>
      </c>
      <c r="D12319">
        <v>0.43786952304926174</v>
      </c>
    </row>
    <row r="12320" spans="1:4">
      <c r="A12320">
        <v>12318</v>
      </c>
      <c r="B12320">
        <v>33.747945205479454</v>
      </c>
      <c r="C12320" s="91">
        <v>2.4472171207900087E-2</v>
      </c>
      <c r="D12320">
        <v>0.43784711021292555</v>
      </c>
    </row>
    <row r="12321" spans="1:4">
      <c r="A12321">
        <v>12319</v>
      </c>
      <c r="B12321">
        <v>33.750684931506846</v>
      </c>
      <c r="C12321" s="91">
        <v>2.4471701226255301E-2</v>
      </c>
      <c r="D12321">
        <v>0.43782469965131959</v>
      </c>
    </row>
    <row r="12322" spans="1:4">
      <c r="A12322">
        <v>12320</v>
      </c>
      <c r="B12322">
        <v>33.753424657534246</v>
      </c>
      <c r="C12322" s="91">
        <v>2.4471231244610512E-2</v>
      </c>
      <c r="D12322">
        <v>0.43780229136421223</v>
      </c>
    </row>
    <row r="12323" spans="1:4">
      <c r="A12323">
        <v>12321</v>
      </c>
      <c r="B12323">
        <v>33.756164383561647</v>
      </c>
      <c r="C12323" s="91">
        <v>2.4470761262965723E-2</v>
      </c>
      <c r="D12323">
        <v>0.43777988535137152</v>
      </c>
    </row>
    <row r="12324" spans="1:4">
      <c r="A12324">
        <v>12322</v>
      </c>
      <c r="B12324">
        <v>33.758904109589039</v>
      </c>
      <c r="C12324" s="91">
        <v>2.4470291281320933E-2</v>
      </c>
      <c r="D12324">
        <v>0.43775748161256572</v>
      </c>
    </row>
    <row r="12325" spans="1:4">
      <c r="A12325">
        <v>12323</v>
      </c>
      <c r="B12325">
        <v>33.761643835616439</v>
      </c>
      <c r="C12325" s="91">
        <v>2.4469821299676148E-2</v>
      </c>
      <c r="D12325">
        <v>0.4377350801475629</v>
      </c>
    </row>
    <row r="12326" spans="1:4">
      <c r="A12326">
        <v>12324</v>
      </c>
      <c r="B12326">
        <v>33.764383561643832</v>
      </c>
      <c r="C12326" s="91">
        <v>2.4469351318031358E-2</v>
      </c>
      <c r="D12326">
        <v>0.43771268095613169</v>
      </c>
    </row>
    <row r="12327" spans="1:4">
      <c r="A12327">
        <v>12325</v>
      </c>
      <c r="B12327">
        <v>33.767123287671232</v>
      </c>
      <c r="C12327" s="91">
        <v>2.4468881336386569E-2</v>
      </c>
      <c r="D12327">
        <v>0.43769028403804</v>
      </c>
    </row>
    <row r="12328" spans="1:4">
      <c r="A12328">
        <v>12326</v>
      </c>
      <c r="B12328">
        <v>33.769863013698632</v>
      </c>
      <c r="C12328" s="91">
        <v>2.4468411354741783E-2</v>
      </c>
      <c r="D12328">
        <v>0.43766788939305634</v>
      </c>
    </row>
    <row r="12329" spans="1:4">
      <c r="A12329">
        <v>12327</v>
      </c>
      <c r="B12329">
        <v>33.772602739726025</v>
      </c>
      <c r="C12329" s="91">
        <v>2.4467941373096994E-2</v>
      </c>
      <c r="D12329">
        <v>0.43764549702094913</v>
      </c>
    </row>
    <row r="12330" spans="1:4">
      <c r="A12330">
        <v>12328</v>
      </c>
      <c r="B12330">
        <v>33.775342465753425</v>
      </c>
      <c r="C12330" s="91">
        <v>2.4467471391452205E-2</v>
      </c>
      <c r="D12330">
        <v>0.43762310692148654</v>
      </c>
    </row>
    <row r="12331" spans="1:4">
      <c r="A12331">
        <v>12329</v>
      </c>
      <c r="B12331">
        <v>33.778082191780825</v>
      </c>
      <c r="C12331" s="91">
        <v>2.4467001409807419E-2</v>
      </c>
      <c r="D12331">
        <v>0.43760071909443715</v>
      </c>
    </row>
    <row r="12332" spans="1:4">
      <c r="A12332">
        <v>12330</v>
      </c>
      <c r="B12332">
        <v>33.780821917808218</v>
      </c>
      <c r="C12332" s="91">
        <v>2.446653142816263E-2</v>
      </c>
      <c r="D12332">
        <v>0.43757833353956943</v>
      </c>
    </row>
    <row r="12333" spans="1:4">
      <c r="A12333">
        <v>12331</v>
      </c>
      <c r="B12333">
        <v>33.783561643835618</v>
      </c>
      <c r="C12333" s="91">
        <v>2.4466061446517841E-2</v>
      </c>
      <c r="D12333">
        <v>0.43755595025665173</v>
      </c>
    </row>
    <row r="12334" spans="1:4">
      <c r="A12334">
        <v>12332</v>
      </c>
      <c r="B12334">
        <v>33.786301369863011</v>
      </c>
      <c r="C12334" s="91">
        <v>2.4465591464873052E-2</v>
      </c>
      <c r="D12334">
        <v>0.43753356924545272</v>
      </c>
    </row>
    <row r="12335" spans="1:4">
      <c r="A12335">
        <v>12333</v>
      </c>
      <c r="B12335">
        <v>33.789041095890411</v>
      </c>
      <c r="C12335" s="91">
        <v>2.4465121483228266E-2</v>
      </c>
      <c r="D12335">
        <v>0.43751119050574067</v>
      </c>
    </row>
    <row r="12336" spans="1:4">
      <c r="A12336">
        <v>12334</v>
      </c>
      <c r="B12336">
        <v>33.791780821917811</v>
      </c>
      <c r="C12336" s="91">
        <v>2.4464651501583477E-2</v>
      </c>
      <c r="D12336">
        <v>0.43748881403728435</v>
      </c>
    </row>
    <row r="12337" spans="1:4">
      <c r="A12337">
        <v>12335</v>
      </c>
      <c r="B12337">
        <v>33.794520547945204</v>
      </c>
      <c r="C12337" s="91">
        <v>2.4464181519938687E-2</v>
      </c>
      <c r="D12337">
        <v>0.43746643983985234</v>
      </c>
    </row>
    <row r="12338" spans="1:4">
      <c r="A12338">
        <v>12336</v>
      </c>
      <c r="B12338">
        <v>33.797260273972604</v>
      </c>
      <c r="C12338" s="91">
        <v>2.4463711538293902E-2</v>
      </c>
      <c r="D12338">
        <v>0.43744406791321311</v>
      </c>
    </row>
    <row r="12339" spans="1:4">
      <c r="A12339">
        <v>12337</v>
      </c>
      <c r="B12339">
        <v>33.799999999999997</v>
      </c>
      <c r="C12339" s="91">
        <v>2.4463241556649112E-2</v>
      </c>
      <c r="D12339">
        <v>0.43742169825713556</v>
      </c>
    </row>
    <row r="12340" spans="1:4">
      <c r="A12340">
        <v>12338</v>
      </c>
      <c r="B12340">
        <v>33.802739726027397</v>
      </c>
      <c r="C12340" s="91">
        <v>2.4462771575004323E-2</v>
      </c>
      <c r="D12340">
        <v>0.4373993308713881</v>
      </c>
    </row>
    <row r="12341" spans="1:4">
      <c r="A12341">
        <v>12339</v>
      </c>
      <c r="B12341">
        <v>33.805479452054797</v>
      </c>
      <c r="C12341" s="91">
        <v>2.4462301593359537E-2</v>
      </c>
      <c r="D12341">
        <v>0.43737696575573948</v>
      </c>
    </row>
    <row r="12342" spans="1:4">
      <c r="A12342">
        <v>12340</v>
      </c>
      <c r="B12342">
        <v>33.80821917808219</v>
      </c>
      <c r="C12342" s="91">
        <v>2.4461831611714748E-2</v>
      </c>
      <c r="D12342">
        <v>0.4373546029099587</v>
      </c>
    </row>
    <row r="12343" spans="1:4">
      <c r="A12343">
        <v>12341</v>
      </c>
      <c r="B12343">
        <v>33.81095890410959</v>
      </c>
      <c r="C12343" s="91">
        <v>2.4461361630069959E-2</v>
      </c>
      <c r="D12343">
        <v>0.43733224233381424</v>
      </c>
    </row>
    <row r="12344" spans="1:4">
      <c r="A12344">
        <v>12342</v>
      </c>
      <c r="B12344">
        <v>33.813698630136983</v>
      </c>
      <c r="C12344" s="91">
        <v>2.4460891648425173E-2</v>
      </c>
      <c r="D12344">
        <v>0.43730988402707505</v>
      </c>
    </row>
    <row r="12345" spans="1:4">
      <c r="A12345">
        <v>12343</v>
      </c>
      <c r="B12345">
        <v>33.816438356164383</v>
      </c>
      <c r="C12345" s="91">
        <v>2.4460421666780384E-2</v>
      </c>
      <c r="D12345">
        <v>0.43728752798950987</v>
      </c>
    </row>
    <row r="12346" spans="1:4">
      <c r="A12346">
        <v>12344</v>
      </c>
      <c r="B12346">
        <v>33.819178082191783</v>
      </c>
      <c r="C12346" s="91">
        <v>2.4459951685135595E-2</v>
      </c>
      <c r="D12346">
        <v>0.43726517422088751</v>
      </c>
    </row>
    <row r="12347" spans="1:4">
      <c r="A12347">
        <v>12345</v>
      </c>
      <c r="B12347">
        <v>33.821917808219176</v>
      </c>
      <c r="C12347" s="91">
        <v>2.4459481703490805E-2</v>
      </c>
      <c r="D12347">
        <v>0.43724282272097709</v>
      </c>
    </row>
    <row r="12348" spans="1:4">
      <c r="A12348">
        <v>12346</v>
      </c>
      <c r="B12348">
        <v>33.824657534246576</v>
      </c>
      <c r="C12348" s="91">
        <v>2.445901172184602E-2</v>
      </c>
      <c r="D12348">
        <v>0.43722047348954723</v>
      </c>
    </row>
    <row r="12349" spans="1:4">
      <c r="A12349">
        <v>12347</v>
      </c>
      <c r="B12349">
        <v>33.827397260273976</v>
      </c>
      <c r="C12349" s="91">
        <v>2.445854174020123E-2</v>
      </c>
      <c r="D12349">
        <v>0.43719812652636703</v>
      </c>
    </row>
    <row r="12350" spans="1:4">
      <c r="A12350">
        <v>12348</v>
      </c>
      <c r="B12350">
        <v>33.830136986301369</v>
      </c>
      <c r="C12350" s="91">
        <v>2.4458071758556441E-2</v>
      </c>
      <c r="D12350">
        <v>0.43717578183120548</v>
      </c>
    </row>
    <row r="12351" spans="1:4">
      <c r="A12351">
        <v>12349</v>
      </c>
      <c r="B12351">
        <v>33.832876712328769</v>
      </c>
      <c r="C12351" s="91">
        <v>2.4457601776911655E-2</v>
      </c>
      <c r="D12351">
        <v>0.43715343940383145</v>
      </c>
    </row>
    <row r="12352" spans="1:4">
      <c r="A12352">
        <v>12350</v>
      </c>
      <c r="B12352">
        <v>33.835616438356162</v>
      </c>
      <c r="C12352" s="91">
        <v>2.4457131795266866E-2</v>
      </c>
      <c r="D12352">
        <v>0.43713109924401417</v>
      </c>
    </row>
    <row r="12353" spans="1:4">
      <c r="A12353">
        <v>12351</v>
      </c>
      <c r="B12353">
        <v>33.838356164383562</v>
      </c>
      <c r="C12353" s="91">
        <v>2.4456661813622077E-2</v>
      </c>
      <c r="D12353">
        <v>0.43710876135152255</v>
      </c>
    </row>
    <row r="12354" spans="1:4">
      <c r="A12354">
        <v>12352</v>
      </c>
      <c r="B12354">
        <v>33.841095890410962</v>
      </c>
      <c r="C12354" s="91">
        <v>2.4456191831977291E-2</v>
      </c>
      <c r="D12354">
        <v>0.43708642572612566</v>
      </c>
    </row>
    <row r="12355" spans="1:4">
      <c r="A12355">
        <v>12353</v>
      </c>
      <c r="B12355">
        <v>33.843835616438355</v>
      </c>
      <c r="C12355" s="91">
        <v>2.4455721850332502E-2</v>
      </c>
      <c r="D12355">
        <v>0.43706409236759275</v>
      </c>
    </row>
    <row r="12356" spans="1:4">
      <c r="A12356">
        <v>12354</v>
      </c>
      <c r="B12356">
        <v>33.846575342465755</v>
      </c>
      <c r="C12356" s="91">
        <v>2.4455251868687713E-2</v>
      </c>
      <c r="D12356">
        <v>0.43704176127569289</v>
      </c>
    </row>
    <row r="12357" spans="1:4">
      <c r="A12357">
        <v>12355</v>
      </c>
      <c r="B12357">
        <v>33.849315068493148</v>
      </c>
      <c r="C12357" s="91">
        <v>2.4454781887042927E-2</v>
      </c>
      <c r="D12357">
        <v>0.4370194324501952</v>
      </c>
    </row>
    <row r="12358" spans="1:4">
      <c r="A12358">
        <v>12356</v>
      </c>
      <c r="B12358">
        <v>33.852054794520548</v>
      </c>
      <c r="C12358" s="91">
        <v>2.4454311905398138E-2</v>
      </c>
      <c r="D12358">
        <v>0.43699710589086899</v>
      </c>
    </row>
    <row r="12359" spans="1:4">
      <c r="A12359">
        <v>12357</v>
      </c>
      <c r="B12359">
        <v>33.854794520547948</v>
      </c>
      <c r="C12359" s="91">
        <v>2.4453841923753349E-2</v>
      </c>
      <c r="D12359">
        <v>0.43697478159748343</v>
      </c>
    </row>
    <row r="12360" spans="1:4">
      <c r="A12360">
        <v>12358</v>
      </c>
      <c r="B12360">
        <v>33.857534246575341</v>
      </c>
      <c r="C12360" s="91">
        <v>2.4453371942108559E-2</v>
      </c>
      <c r="D12360">
        <v>0.43695245956980788</v>
      </c>
    </row>
    <row r="12361" spans="1:4">
      <c r="A12361">
        <v>12359</v>
      </c>
      <c r="B12361">
        <v>33.860273972602741</v>
      </c>
      <c r="C12361" s="91">
        <v>2.4452901960463774E-2</v>
      </c>
      <c r="D12361">
        <v>0.43693013980761142</v>
      </c>
    </row>
    <row r="12362" spans="1:4">
      <c r="A12362">
        <v>12360</v>
      </c>
      <c r="B12362">
        <v>33.863013698630134</v>
      </c>
      <c r="C12362" s="91">
        <v>2.4452431978818984E-2</v>
      </c>
      <c r="D12362">
        <v>0.43690782231066366</v>
      </c>
    </row>
    <row r="12363" spans="1:4">
      <c r="A12363">
        <v>12361</v>
      </c>
      <c r="B12363">
        <v>33.865753424657534</v>
      </c>
      <c r="C12363" s="91">
        <v>2.4451961997174195E-2</v>
      </c>
      <c r="D12363">
        <v>0.43688550707873369</v>
      </c>
    </row>
    <row r="12364" spans="1:4">
      <c r="A12364">
        <v>12362</v>
      </c>
      <c r="B12364">
        <v>33.868493150684934</v>
      </c>
      <c r="C12364" s="91">
        <v>2.4451492015529409E-2</v>
      </c>
      <c r="D12364">
        <v>0.43686319411159102</v>
      </c>
    </row>
    <row r="12365" spans="1:4">
      <c r="A12365">
        <v>12363</v>
      </c>
      <c r="B12365">
        <v>33.871232876712327</v>
      </c>
      <c r="C12365" s="91">
        <v>2.445102203388462E-2</v>
      </c>
      <c r="D12365">
        <v>0.43684088340900512</v>
      </c>
    </row>
    <row r="12366" spans="1:4">
      <c r="A12366">
        <v>12364</v>
      </c>
      <c r="B12366">
        <v>33.873972602739727</v>
      </c>
      <c r="C12366" s="91">
        <v>2.4450552052239831E-2</v>
      </c>
      <c r="D12366">
        <v>0.43681857497074539</v>
      </c>
    </row>
    <row r="12367" spans="1:4">
      <c r="A12367">
        <v>12365</v>
      </c>
      <c r="B12367">
        <v>33.876712328767127</v>
      </c>
      <c r="C12367" s="91">
        <v>2.4450082070595045E-2</v>
      </c>
      <c r="D12367">
        <v>0.43679626879658112</v>
      </c>
    </row>
    <row r="12368" spans="1:4">
      <c r="A12368">
        <v>12366</v>
      </c>
      <c r="B12368">
        <v>33.87945205479452</v>
      </c>
      <c r="C12368" s="91">
        <v>2.4449612088950256E-2</v>
      </c>
      <c r="D12368">
        <v>0.43677396488628212</v>
      </c>
    </row>
    <row r="12369" spans="1:4">
      <c r="A12369">
        <v>12367</v>
      </c>
      <c r="B12369">
        <v>33.88219178082192</v>
      </c>
      <c r="C12369" s="91">
        <v>2.4449142107305467E-2</v>
      </c>
      <c r="D12369">
        <v>0.43675166323961767</v>
      </c>
    </row>
    <row r="12370" spans="1:4">
      <c r="A12370">
        <v>12368</v>
      </c>
      <c r="B12370">
        <v>33.884931506849313</v>
      </c>
      <c r="C12370" s="91">
        <v>2.4448672125660681E-2</v>
      </c>
      <c r="D12370">
        <v>0.43672936385635747</v>
      </c>
    </row>
    <row r="12371" spans="1:4">
      <c r="A12371">
        <v>12369</v>
      </c>
      <c r="B12371">
        <v>33.887671232876713</v>
      </c>
      <c r="C12371" s="91">
        <v>2.4448202144015892E-2</v>
      </c>
      <c r="D12371">
        <v>0.43670706673627097</v>
      </c>
    </row>
    <row r="12372" spans="1:4">
      <c r="A12372">
        <v>12370</v>
      </c>
      <c r="B12372">
        <v>33.890410958904113</v>
      </c>
      <c r="C12372" s="91">
        <v>2.4447732162371102E-2</v>
      </c>
      <c r="D12372">
        <v>0.43668477187912791</v>
      </c>
    </row>
    <row r="12373" spans="1:4">
      <c r="A12373">
        <v>12371</v>
      </c>
      <c r="B12373">
        <v>33.893150684931506</v>
      </c>
      <c r="C12373" s="91">
        <v>2.4447262180726313E-2</v>
      </c>
      <c r="D12373">
        <v>0.43666247928469798</v>
      </c>
    </row>
    <row r="12374" spans="1:4">
      <c r="A12374">
        <v>12372</v>
      </c>
      <c r="B12374">
        <v>33.895890410958906</v>
      </c>
      <c r="C12374" s="91">
        <v>2.4446792199081527E-2</v>
      </c>
      <c r="D12374">
        <v>0.43664018895275059</v>
      </c>
    </row>
    <row r="12375" spans="1:4">
      <c r="A12375">
        <v>12373</v>
      </c>
      <c r="B12375">
        <v>33.898630136986299</v>
      </c>
      <c r="C12375" s="91">
        <v>2.4446322217436738E-2</v>
      </c>
      <c r="D12375">
        <v>0.43661790088305585</v>
      </c>
    </row>
    <row r="12376" spans="1:4">
      <c r="A12376">
        <v>12374</v>
      </c>
      <c r="B12376">
        <v>33.901369863013699</v>
      </c>
      <c r="C12376" s="91">
        <v>2.4445852235791949E-2</v>
      </c>
      <c r="D12376">
        <v>0.43659561507538308</v>
      </c>
    </row>
    <row r="12377" spans="1:4">
      <c r="A12377">
        <v>12375</v>
      </c>
      <c r="B12377">
        <v>33.904109589041099</v>
      </c>
      <c r="C12377" s="91">
        <v>2.4445382254147163E-2</v>
      </c>
      <c r="D12377">
        <v>0.43657333152950223</v>
      </c>
    </row>
    <row r="12378" spans="1:4">
      <c r="A12378">
        <v>12376</v>
      </c>
      <c r="B12378">
        <v>33.906849315068492</v>
      </c>
      <c r="C12378" s="91">
        <v>2.4444912272502374E-2</v>
      </c>
      <c r="D12378">
        <v>0.43655105024518326</v>
      </c>
    </row>
    <row r="12379" spans="1:4">
      <c r="A12379">
        <v>12377</v>
      </c>
      <c r="B12379">
        <v>33.909589041095892</v>
      </c>
      <c r="C12379" s="91">
        <v>2.4444442290857585E-2</v>
      </c>
      <c r="D12379">
        <v>0.43652877122219569</v>
      </c>
    </row>
    <row r="12380" spans="1:4">
      <c r="A12380">
        <v>12378</v>
      </c>
      <c r="B12380">
        <v>33.912328767123284</v>
      </c>
      <c r="C12380" s="91">
        <v>2.4443972309212799E-2</v>
      </c>
      <c r="D12380">
        <v>0.43650649446030948</v>
      </c>
    </row>
    <row r="12381" spans="1:4">
      <c r="A12381">
        <v>12379</v>
      </c>
      <c r="B12381">
        <v>33.915068493150685</v>
      </c>
      <c r="C12381" s="91">
        <v>2.444350232756801E-2</v>
      </c>
      <c r="D12381">
        <v>0.43648421995929459</v>
      </c>
    </row>
    <row r="12382" spans="1:4">
      <c r="A12382">
        <v>12380</v>
      </c>
      <c r="B12382">
        <v>33.917808219178085</v>
      </c>
      <c r="C12382" s="91">
        <v>2.4443032345923221E-2</v>
      </c>
      <c r="D12382">
        <v>0.43646194771892083</v>
      </c>
    </row>
    <row r="12383" spans="1:4">
      <c r="A12383">
        <v>12381</v>
      </c>
      <c r="B12383">
        <v>33.920547945205477</v>
      </c>
      <c r="C12383" s="91">
        <v>2.4442562364278431E-2</v>
      </c>
      <c r="D12383">
        <v>0.43643967773895825</v>
      </c>
    </row>
    <row r="12384" spans="1:4">
      <c r="A12384">
        <v>12382</v>
      </c>
      <c r="B12384">
        <v>33.923287671232877</v>
      </c>
      <c r="C12384" s="91">
        <v>2.4442092382633646E-2</v>
      </c>
      <c r="D12384">
        <v>0.43641741001917667</v>
      </c>
    </row>
    <row r="12385" spans="1:4">
      <c r="A12385">
        <v>12383</v>
      </c>
      <c r="B12385">
        <v>33.926027397260277</v>
      </c>
      <c r="C12385" s="91">
        <v>2.4441622400988856E-2</v>
      </c>
      <c r="D12385">
        <v>0.43639514455934614</v>
      </c>
    </row>
    <row r="12386" spans="1:4">
      <c r="A12386">
        <v>12384</v>
      </c>
      <c r="B12386">
        <v>33.92876712328767</v>
      </c>
      <c r="C12386" s="91">
        <v>2.4441152419344067E-2</v>
      </c>
      <c r="D12386">
        <v>0.4363728813592368</v>
      </c>
    </row>
    <row r="12387" spans="1:4">
      <c r="A12387">
        <v>12385</v>
      </c>
      <c r="B12387">
        <v>33.93150684931507</v>
      </c>
      <c r="C12387" s="91">
        <v>2.4440682437699281E-2</v>
      </c>
      <c r="D12387">
        <v>0.43635062041861855</v>
      </c>
    </row>
    <row r="12388" spans="1:4">
      <c r="A12388">
        <v>12386</v>
      </c>
      <c r="B12388">
        <v>33.934246575342463</v>
      </c>
      <c r="C12388" s="91">
        <v>2.4440212456054492E-2</v>
      </c>
      <c r="D12388">
        <v>0.43632836173726153</v>
      </c>
    </row>
    <row r="12389" spans="1:4">
      <c r="A12389">
        <v>12387</v>
      </c>
      <c r="B12389">
        <v>33.936986301369863</v>
      </c>
      <c r="C12389" s="91">
        <v>2.4439742474409703E-2</v>
      </c>
      <c r="D12389">
        <v>0.43630610531493591</v>
      </c>
    </row>
    <row r="12390" spans="1:4">
      <c r="A12390">
        <v>12388</v>
      </c>
      <c r="B12390">
        <v>33.939726027397263</v>
      </c>
      <c r="C12390" s="91">
        <v>2.4439272492764917E-2</v>
      </c>
      <c r="D12390">
        <v>0.43628385115141166</v>
      </c>
    </row>
    <row r="12391" spans="1:4">
      <c r="A12391">
        <v>12389</v>
      </c>
      <c r="B12391">
        <v>33.942465753424656</v>
      </c>
      <c r="C12391" s="91">
        <v>2.4438802511120128E-2</v>
      </c>
      <c r="D12391">
        <v>0.43626159924645919</v>
      </c>
    </row>
    <row r="12392" spans="1:4">
      <c r="A12392">
        <v>12390</v>
      </c>
      <c r="B12392">
        <v>33.945205479452056</v>
      </c>
      <c r="C12392" s="91">
        <v>2.4438332529475339E-2</v>
      </c>
      <c r="D12392">
        <v>0.4362393495998485</v>
      </c>
    </row>
    <row r="12393" spans="1:4">
      <c r="A12393">
        <v>12391</v>
      </c>
      <c r="B12393">
        <v>33.947945205479449</v>
      </c>
      <c r="C12393" s="91">
        <v>2.4437862547830553E-2</v>
      </c>
      <c r="D12393">
        <v>0.43621710221134991</v>
      </c>
    </row>
    <row r="12394" spans="1:4">
      <c r="A12394">
        <v>12392</v>
      </c>
      <c r="B12394">
        <v>33.950684931506849</v>
      </c>
      <c r="C12394" s="91">
        <v>2.4437392566185764E-2</v>
      </c>
      <c r="D12394">
        <v>0.43619485708073369</v>
      </c>
    </row>
    <row r="12395" spans="1:4">
      <c r="A12395">
        <v>12393</v>
      </c>
      <c r="B12395">
        <v>33.953424657534249</v>
      </c>
      <c r="C12395" s="91">
        <v>2.4436922584540974E-2</v>
      </c>
      <c r="D12395">
        <v>0.43617261420777004</v>
      </c>
    </row>
    <row r="12396" spans="1:4">
      <c r="A12396">
        <v>12394</v>
      </c>
      <c r="B12396">
        <v>33.956164383561642</v>
      </c>
      <c r="C12396" s="91">
        <v>2.4436452602896185E-2</v>
      </c>
      <c r="D12396">
        <v>0.43615037359222947</v>
      </c>
    </row>
    <row r="12397" spans="1:4">
      <c r="A12397">
        <v>12395</v>
      </c>
      <c r="B12397">
        <v>33.958904109589042</v>
      </c>
      <c r="C12397" s="91">
        <v>2.4435982621251399E-2</v>
      </c>
      <c r="D12397">
        <v>0.43612813523388205</v>
      </c>
    </row>
    <row r="12398" spans="1:4">
      <c r="A12398">
        <v>12396</v>
      </c>
      <c r="B12398">
        <v>33.961643835616435</v>
      </c>
      <c r="C12398" s="91">
        <v>2.443551263960661E-2</v>
      </c>
      <c r="D12398">
        <v>0.43610589913249848</v>
      </c>
    </row>
    <row r="12399" spans="1:4">
      <c r="A12399">
        <v>12397</v>
      </c>
      <c r="B12399">
        <v>33.964383561643835</v>
      </c>
      <c r="C12399" s="91">
        <v>2.4435042657961821E-2</v>
      </c>
      <c r="D12399">
        <v>0.43608366528784881</v>
      </c>
    </row>
    <row r="12400" spans="1:4">
      <c r="A12400">
        <v>12398</v>
      </c>
      <c r="B12400">
        <v>33.967123287671235</v>
      </c>
      <c r="C12400" s="91">
        <v>2.4434572676317035E-2</v>
      </c>
      <c r="D12400">
        <v>0.43606143369970368</v>
      </c>
    </row>
    <row r="12401" spans="1:4">
      <c r="A12401">
        <v>12399</v>
      </c>
      <c r="B12401">
        <v>33.969863013698628</v>
      </c>
      <c r="C12401" s="91">
        <v>2.4434102694672246E-2</v>
      </c>
      <c r="D12401">
        <v>0.43603920436783361</v>
      </c>
    </row>
    <row r="12402" spans="1:4">
      <c r="A12402">
        <v>12400</v>
      </c>
      <c r="B12402">
        <v>33.972602739726028</v>
      </c>
      <c r="C12402" s="91">
        <v>2.4433632713027457E-2</v>
      </c>
      <c r="D12402">
        <v>0.436016977292009</v>
      </c>
    </row>
    <row r="12403" spans="1:4">
      <c r="A12403">
        <v>12401</v>
      </c>
      <c r="B12403">
        <v>33.975342465753428</v>
      </c>
      <c r="C12403" s="91">
        <v>2.4433162731382671E-2</v>
      </c>
      <c r="D12403">
        <v>0.4359947524720002</v>
      </c>
    </row>
    <row r="12404" spans="1:4">
      <c r="A12404">
        <v>12402</v>
      </c>
      <c r="B12404">
        <v>33.978082191780821</v>
      </c>
      <c r="C12404" s="91">
        <v>2.4432692749737882E-2</v>
      </c>
      <c r="D12404">
        <v>0.43597252990757818</v>
      </c>
    </row>
    <row r="12405" spans="1:4">
      <c r="A12405">
        <v>12403</v>
      </c>
      <c r="B12405">
        <v>33.980821917808221</v>
      </c>
      <c r="C12405" s="91">
        <v>2.4432222768093093E-2</v>
      </c>
      <c r="D12405">
        <v>0.43595030959851316</v>
      </c>
    </row>
    <row r="12406" spans="1:4">
      <c r="A12406">
        <v>12404</v>
      </c>
      <c r="B12406">
        <v>33.983561643835614</v>
      </c>
      <c r="C12406" s="91">
        <v>2.4431752786448303E-2</v>
      </c>
      <c r="D12406">
        <v>0.4359280915445759</v>
      </c>
    </row>
    <row r="12407" spans="1:4">
      <c r="A12407">
        <v>12405</v>
      </c>
      <c r="B12407">
        <v>33.986301369863014</v>
      </c>
      <c r="C12407" s="91">
        <v>2.4431282804803518E-2</v>
      </c>
      <c r="D12407">
        <v>0.43590587574553691</v>
      </c>
    </row>
    <row r="12408" spans="1:4">
      <c r="A12408">
        <v>12406</v>
      </c>
      <c r="B12408">
        <v>33.989041095890414</v>
      </c>
      <c r="C12408" s="91">
        <v>2.4430812823158728E-2</v>
      </c>
      <c r="D12408">
        <v>0.43588366220116703</v>
      </c>
    </row>
    <row r="12409" spans="1:4">
      <c r="A12409">
        <v>12407</v>
      </c>
      <c r="B12409">
        <v>33.991780821917807</v>
      </c>
      <c r="C12409" s="91">
        <v>2.4430342841513939E-2</v>
      </c>
      <c r="D12409">
        <v>0.4358614509112369</v>
      </c>
    </row>
    <row r="12410" spans="1:4">
      <c r="A12410">
        <v>12408</v>
      </c>
      <c r="B12410">
        <v>33.994520547945207</v>
      </c>
      <c r="C12410" s="91">
        <v>2.4429872859869153E-2</v>
      </c>
      <c r="D12410">
        <v>0.43583924187551709</v>
      </c>
    </row>
    <row r="12411" spans="1:4">
      <c r="A12411">
        <v>12409</v>
      </c>
      <c r="B12411">
        <v>33.9972602739726</v>
      </c>
      <c r="C12411" s="91">
        <v>2.4429402878224364E-2</v>
      </c>
      <c r="D12411">
        <v>0.43581703509377862</v>
      </c>
    </row>
    <row r="12412" spans="1:4">
      <c r="A12412">
        <v>12410</v>
      </c>
      <c r="B12412">
        <v>34</v>
      </c>
      <c r="C12412" s="91">
        <v>2.4428932896579575E-2</v>
      </c>
      <c r="D12412">
        <v>0.4357948305657921</v>
      </c>
    </row>
    <row r="12413" spans="1:4">
      <c r="A12413">
        <v>12411</v>
      </c>
      <c r="B12413">
        <v>34.0027397260274</v>
      </c>
      <c r="C12413" s="91">
        <v>2.4428462914934789E-2</v>
      </c>
      <c r="D12413">
        <v>0.43577262829132823</v>
      </c>
    </row>
    <row r="12414" spans="1:4">
      <c r="A12414">
        <v>12412</v>
      </c>
      <c r="B12414">
        <v>34.005479452054793</v>
      </c>
      <c r="C12414" s="91">
        <v>2.442799293329E-2</v>
      </c>
      <c r="D12414">
        <v>0.4357504282701582</v>
      </c>
    </row>
    <row r="12415" spans="1:4">
      <c r="A12415">
        <v>12413</v>
      </c>
      <c r="B12415">
        <v>34.008219178082193</v>
      </c>
      <c r="C12415" s="91">
        <v>2.4427522951645211E-2</v>
      </c>
      <c r="D12415">
        <v>0.43572823050205256</v>
      </c>
    </row>
    <row r="12416" spans="1:4">
      <c r="A12416">
        <v>12414</v>
      </c>
      <c r="B12416">
        <v>34.010958904109586</v>
      </c>
      <c r="C12416" s="91">
        <v>2.4427052970000425E-2</v>
      </c>
      <c r="D12416">
        <v>0.43570603498678234</v>
      </c>
    </row>
    <row r="12417" spans="1:4">
      <c r="A12417">
        <v>12415</v>
      </c>
      <c r="B12417">
        <v>34.013698630136986</v>
      </c>
      <c r="C12417" s="91">
        <v>2.4426582988355636E-2</v>
      </c>
      <c r="D12417">
        <v>0.4356838417241185</v>
      </c>
    </row>
    <row r="12418" spans="1:4">
      <c r="A12418">
        <v>12416</v>
      </c>
      <c r="B12418">
        <v>34.016438356164386</v>
      </c>
      <c r="C12418" s="91">
        <v>2.4426113006710846E-2</v>
      </c>
      <c r="D12418">
        <v>0.43566165071383195</v>
      </c>
    </row>
    <row r="12419" spans="1:4">
      <c r="A12419">
        <v>12417</v>
      </c>
      <c r="B12419">
        <v>34.019178082191779</v>
      </c>
      <c r="C12419" s="91">
        <v>2.4425643025066057E-2</v>
      </c>
      <c r="D12419">
        <v>0.4356394619556937</v>
      </c>
    </row>
    <row r="12420" spans="1:4">
      <c r="A12420">
        <v>12418</v>
      </c>
      <c r="B12420">
        <v>34.021917808219179</v>
      </c>
      <c r="C12420" s="91">
        <v>2.4425173043421271E-2</v>
      </c>
      <c r="D12420">
        <v>0.43561727544947465</v>
      </c>
    </row>
    <row r="12421" spans="1:4">
      <c r="A12421">
        <v>12419</v>
      </c>
      <c r="B12421">
        <v>34.024657534246572</v>
      </c>
      <c r="C12421" s="91">
        <v>2.4424703061776482E-2</v>
      </c>
      <c r="D12421">
        <v>0.43559509119494599</v>
      </c>
    </row>
    <row r="12422" spans="1:4">
      <c r="A12422">
        <v>12420</v>
      </c>
      <c r="B12422">
        <v>34.027397260273972</v>
      </c>
      <c r="C12422" s="91">
        <v>2.4424233080131693E-2</v>
      </c>
      <c r="D12422">
        <v>0.4355729091918788</v>
      </c>
    </row>
    <row r="12423" spans="1:4">
      <c r="A12423">
        <v>12421</v>
      </c>
      <c r="B12423">
        <v>34.030136986301372</v>
      </c>
      <c r="C12423" s="91">
        <v>2.4423763098486907E-2</v>
      </c>
      <c r="D12423">
        <v>0.43555072944004397</v>
      </c>
    </row>
    <row r="12424" spans="1:4">
      <c r="A12424">
        <v>12422</v>
      </c>
      <c r="B12424">
        <v>34.032876712328765</v>
      </c>
      <c r="C12424" s="91">
        <v>2.4423293116842118E-2</v>
      </c>
      <c r="D12424">
        <v>0.43552855193921297</v>
      </c>
    </row>
    <row r="12425" spans="1:4">
      <c r="A12425">
        <v>12423</v>
      </c>
      <c r="B12425">
        <v>34.035616438356165</v>
      </c>
      <c r="C12425" s="91">
        <v>2.4422823135197329E-2</v>
      </c>
      <c r="D12425">
        <v>0.4355063766891567</v>
      </c>
    </row>
    <row r="12426" spans="1:4">
      <c r="A12426">
        <v>12424</v>
      </c>
      <c r="B12426">
        <v>34.038356164383565</v>
      </c>
      <c r="C12426" s="91">
        <v>2.4422353153552543E-2</v>
      </c>
      <c r="D12426">
        <v>0.4354842036896463</v>
      </c>
    </row>
    <row r="12427" spans="1:4">
      <c r="A12427">
        <v>12425</v>
      </c>
      <c r="B12427">
        <v>34.041095890410958</v>
      </c>
      <c r="C12427" s="91">
        <v>2.4421883171907754E-2</v>
      </c>
      <c r="D12427">
        <v>0.43546203294045333</v>
      </c>
    </row>
    <row r="12428" spans="1:4">
      <c r="A12428">
        <v>12426</v>
      </c>
      <c r="B12428">
        <v>34.043835616438358</v>
      </c>
      <c r="C12428" s="91">
        <v>2.4421413190262965E-2</v>
      </c>
      <c r="D12428">
        <v>0.43543986444134875</v>
      </c>
    </row>
    <row r="12429" spans="1:4">
      <c r="A12429">
        <v>12427</v>
      </c>
      <c r="B12429">
        <v>34.046575342465751</v>
      </c>
      <c r="C12429" s="91">
        <v>2.4420943208618179E-2</v>
      </c>
      <c r="D12429">
        <v>0.43541769819210385</v>
      </c>
    </row>
    <row r="12430" spans="1:4">
      <c r="A12430">
        <v>12428</v>
      </c>
      <c r="B12430">
        <v>34.049315068493151</v>
      </c>
      <c r="C12430" s="91">
        <v>2.442047322697339E-2</v>
      </c>
      <c r="D12430">
        <v>0.43539553419249005</v>
      </c>
    </row>
    <row r="12431" spans="1:4">
      <c r="A12431">
        <v>12429</v>
      </c>
      <c r="B12431">
        <v>34.052054794520551</v>
      </c>
      <c r="C12431" s="91">
        <v>2.44200032453286E-2</v>
      </c>
      <c r="D12431">
        <v>0.43537337244227858</v>
      </c>
    </row>
    <row r="12432" spans="1:4">
      <c r="A12432">
        <v>12430</v>
      </c>
      <c r="B12432">
        <v>34.054794520547944</v>
      </c>
      <c r="C12432" s="91">
        <v>2.4419533263683811E-2</v>
      </c>
      <c r="D12432">
        <v>0.43535121294124102</v>
      </c>
    </row>
    <row r="12433" spans="1:4">
      <c r="A12433">
        <v>12431</v>
      </c>
      <c r="B12433">
        <v>34.057534246575344</v>
      </c>
      <c r="C12433" s="91">
        <v>2.4419063282039025E-2</v>
      </c>
      <c r="D12433">
        <v>0.43532905568914837</v>
      </c>
    </row>
    <row r="12434" spans="1:4">
      <c r="A12434">
        <v>12432</v>
      </c>
      <c r="B12434">
        <v>34.060273972602737</v>
      </c>
      <c r="C12434" s="91">
        <v>2.4418593300394236E-2</v>
      </c>
      <c r="D12434">
        <v>0.43530690068577249</v>
      </c>
    </row>
    <row r="12435" spans="1:4">
      <c r="A12435">
        <v>12433</v>
      </c>
      <c r="B12435">
        <v>34.063013698630137</v>
      </c>
      <c r="C12435" s="91">
        <v>2.4418123318749447E-2</v>
      </c>
      <c r="D12435">
        <v>0.43528474793088451</v>
      </c>
    </row>
    <row r="12436" spans="1:4">
      <c r="A12436">
        <v>12434</v>
      </c>
      <c r="B12436">
        <v>34.065753424657537</v>
      </c>
      <c r="C12436" s="91">
        <v>2.4417653337104661E-2</v>
      </c>
      <c r="D12436">
        <v>0.43526259742425594</v>
      </c>
    </row>
    <row r="12437" spans="1:4">
      <c r="A12437">
        <v>12435</v>
      </c>
      <c r="B12437">
        <v>34.06849315068493</v>
      </c>
      <c r="C12437" s="91">
        <v>2.4417183355459872E-2</v>
      </c>
      <c r="D12437">
        <v>0.43524044916565852</v>
      </c>
    </row>
    <row r="12438" spans="1:4">
      <c r="A12438">
        <v>12436</v>
      </c>
      <c r="B12438">
        <v>34.07123287671233</v>
      </c>
      <c r="C12438" s="91">
        <v>2.4416713373815083E-2</v>
      </c>
      <c r="D12438">
        <v>0.43521830315486359</v>
      </c>
    </row>
    <row r="12439" spans="1:4">
      <c r="A12439">
        <v>12437</v>
      </c>
      <c r="B12439">
        <v>34.073972602739723</v>
      </c>
      <c r="C12439" s="91">
        <v>2.4416243392170297E-2</v>
      </c>
      <c r="D12439">
        <v>0.4351961593916428</v>
      </c>
    </row>
    <row r="12440" spans="1:4">
      <c r="A12440">
        <v>12438</v>
      </c>
      <c r="B12440">
        <v>34.076712328767123</v>
      </c>
      <c r="C12440" s="91">
        <v>2.4415773410525508E-2</v>
      </c>
      <c r="D12440">
        <v>0.43517401787576765</v>
      </c>
    </row>
    <row r="12441" spans="1:4">
      <c r="A12441">
        <v>12439</v>
      </c>
      <c r="B12441">
        <v>34.079452054794523</v>
      </c>
      <c r="C12441" s="91">
        <v>2.4415303428880718E-2</v>
      </c>
      <c r="D12441">
        <v>0.43515187860700982</v>
      </c>
    </row>
    <row r="12442" spans="1:4">
      <c r="A12442">
        <v>12440</v>
      </c>
      <c r="B12442">
        <v>34.082191780821915</v>
      </c>
      <c r="C12442" s="91">
        <v>2.4414833447235929E-2</v>
      </c>
      <c r="D12442">
        <v>0.43512974158514106</v>
      </c>
    </row>
    <row r="12443" spans="1:4">
      <c r="A12443">
        <v>12441</v>
      </c>
      <c r="B12443">
        <v>34.084931506849315</v>
      </c>
      <c r="C12443" s="91">
        <v>2.4414363465591143E-2</v>
      </c>
      <c r="D12443">
        <v>0.43510760680993288</v>
      </c>
    </row>
    <row r="12444" spans="1:4">
      <c r="A12444">
        <v>12442</v>
      </c>
      <c r="B12444">
        <v>34.087671232876716</v>
      </c>
      <c r="C12444" s="91">
        <v>2.4413893483946354E-2</v>
      </c>
      <c r="D12444">
        <v>0.43508547428115707</v>
      </c>
    </row>
    <row r="12445" spans="1:4">
      <c r="A12445">
        <v>12443</v>
      </c>
      <c r="B12445">
        <v>34.090410958904108</v>
      </c>
      <c r="C12445" s="91">
        <v>2.4413423502301565E-2</v>
      </c>
      <c r="D12445">
        <v>0.43506334399858548</v>
      </c>
    </row>
    <row r="12446" spans="1:4">
      <c r="A12446">
        <v>12444</v>
      </c>
      <c r="B12446">
        <v>34.093150684931508</v>
      </c>
      <c r="C12446" s="91">
        <v>2.4412953520656779E-2</v>
      </c>
      <c r="D12446">
        <v>0.43504121596198964</v>
      </c>
    </row>
    <row r="12447" spans="1:4">
      <c r="A12447">
        <v>12445</v>
      </c>
      <c r="B12447">
        <v>34.095890410958901</v>
      </c>
      <c r="C12447" s="91">
        <v>2.441248353901199E-2</v>
      </c>
      <c r="D12447">
        <v>0.4350190901711416</v>
      </c>
    </row>
    <row r="12448" spans="1:4">
      <c r="A12448">
        <v>12446</v>
      </c>
      <c r="B12448">
        <v>34.098630136986301</v>
      </c>
      <c r="C12448" s="91">
        <v>2.4412013557367201E-2</v>
      </c>
      <c r="D12448">
        <v>0.434996966625813</v>
      </c>
    </row>
    <row r="12449" spans="1:4">
      <c r="A12449">
        <v>12447</v>
      </c>
      <c r="B12449">
        <v>34.101369863013701</v>
      </c>
      <c r="C12449" s="91">
        <v>2.4411543575722415E-2</v>
      </c>
      <c r="D12449">
        <v>0.43497484532577579</v>
      </c>
    </row>
    <row r="12450" spans="1:4">
      <c r="A12450">
        <v>12448</v>
      </c>
      <c r="B12450">
        <v>34.104109589041094</v>
      </c>
      <c r="C12450" s="91">
        <v>2.4411073594077626E-2</v>
      </c>
      <c r="D12450">
        <v>0.43495272627080189</v>
      </c>
    </row>
    <row r="12451" spans="1:4">
      <c r="A12451">
        <v>12449</v>
      </c>
      <c r="B12451">
        <v>34.106849315068494</v>
      </c>
      <c r="C12451" s="91">
        <v>2.4410603612432837E-2</v>
      </c>
      <c r="D12451">
        <v>0.43493060946066309</v>
      </c>
    </row>
    <row r="12452" spans="1:4">
      <c r="A12452">
        <v>12450</v>
      </c>
      <c r="B12452">
        <v>34.109589041095887</v>
      </c>
      <c r="C12452" s="91">
        <v>2.4410133630788051E-2</v>
      </c>
      <c r="D12452">
        <v>0.43490849489513145</v>
      </c>
    </row>
    <row r="12453" spans="1:4">
      <c r="A12453">
        <v>12451</v>
      </c>
      <c r="B12453">
        <v>34.112328767123287</v>
      </c>
      <c r="C12453" s="91">
        <v>2.4409663649143262E-2</v>
      </c>
      <c r="D12453">
        <v>0.43488638257397882</v>
      </c>
    </row>
    <row r="12454" spans="1:4">
      <c r="A12454">
        <v>12452</v>
      </c>
      <c r="B12454">
        <v>34.115068493150687</v>
      </c>
      <c r="C12454" s="91">
        <v>2.4409193667498472E-2</v>
      </c>
      <c r="D12454">
        <v>0.43486427249697734</v>
      </c>
    </row>
    <row r="12455" spans="1:4">
      <c r="A12455">
        <v>12453</v>
      </c>
      <c r="B12455">
        <v>34.11780821917808</v>
      </c>
      <c r="C12455" s="91">
        <v>2.4408723685853683E-2</v>
      </c>
      <c r="D12455">
        <v>0.43484216466389902</v>
      </c>
    </row>
    <row r="12456" spans="1:4">
      <c r="A12456">
        <v>12454</v>
      </c>
      <c r="B12456">
        <v>34.12054794520548</v>
      </c>
      <c r="C12456" s="91">
        <v>2.4408253704208897E-2</v>
      </c>
      <c r="D12456">
        <v>0.43482005907451571</v>
      </c>
    </row>
    <row r="12457" spans="1:4">
      <c r="A12457">
        <v>12455</v>
      </c>
      <c r="B12457">
        <v>34.123287671232873</v>
      </c>
      <c r="C12457" s="91">
        <v>2.4407783722564108E-2</v>
      </c>
      <c r="D12457">
        <v>0.43479795572859986</v>
      </c>
    </row>
    <row r="12458" spans="1:4">
      <c r="A12458">
        <v>12456</v>
      </c>
      <c r="B12458">
        <v>34.126027397260273</v>
      </c>
      <c r="C12458" s="91">
        <v>2.4407313740919319E-2</v>
      </c>
      <c r="D12458">
        <v>0.43477585462592327</v>
      </c>
    </row>
    <row r="12459" spans="1:4">
      <c r="A12459">
        <v>12457</v>
      </c>
      <c r="B12459">
        <v>34.128767123287673</v>
      </c>
      <c r="C12459" s="91">
        <v>2.4406843759274533E-2</v>
      </c>
      <c r="D12459">
        <v>0.43475375576625819</v>
      </c>
    </row>
    <row r="12460" spans="1:4">
      <c r="A12460">
        <v>12458</v>
      </c>
      <c r="B12460">
        <v>34.131506849315066</v>
      </c>
      <c r="C12460" s="91">
        <v>2.4406373777629744E-2</v>
      </c>
      <c r="D12460">
        <v>0.434731659149377</v>
      </c>
    </row>
    <row r="12461" spans="1:4">
      <c r="A12461">
        <v>12459</v>
      </c>
      <c r="B12461">
        <v>34.134246575342466</v>
      </c>
      <c r="C12461" s="91">
        <v>2.4405903795984955E-2</v>
      </c>
      <c r="D12461">
        <v>0.43470956477505152</v>
      </c>
    </row>
    <row r="12462" spans="1:4">
      <c r="A12462">
        <v>12460</v>
      </c>
      <c r="B12462">
        <v>34.136986301369866</v>
      </c>
      <c r="C12462" s="91">
        <v>2.4405433814340169E-2</v>
      </c>
      <c r="D12462">
        <v>0.43468747264305424</v>
      </c>
    </row>
    <row r="12463" spans="1:4">
      <c r="A12463">
        <v>12461</v>
      </c>
      <c r="B12463">
        <v>34.139726027397259</v>
      </c>
      <c r="C12463" s="91">
        <v>2.440496383269538E-2</v>
      </c>
      <c r="D12463">
        <v>0.43466538275315741</v>
      </c>
    </row>
    <row r="12464" spans="1:4">
      <c r="A12464">
        <v>12462</v>
      </c>
      <c r="B12464">
        <v>34.142465753424659</v>
      </c>
      <c r="C12464" s="91">
        <v>2.440449385105059E-2</v>
      </c>
      <c r="D12464">
        <v>0.43464329510513322</v>
      </c>
    </row>
    <row r="12465" spans="1:4">
      <c r="A12465">
        <v>12463</v>
      </c>
      <c r="B12465">
        <v>34.145205479452052</v>
      </c>
      <c r="C12465" s="91">
        <v>2.4404023869405801E-2</v>
      </c>
      <c r="D12465">
        <v>0.43462120969875412</v>
      </c>
    </row>
    <row r="12466" spans="1:4">
      <c r="A12466">
        <v>12464</v>
      </c>
      <c r="B12466">
        <v>34.147945205479452</v>
      </c>
      <c r="C12466" s="91">
        <v>2.4403553887761015E-2</v>
      </c>
      <c r="D12466">
        <v>0.43459912653379223</v>
      </c>
    </row>
    <row r="12467" spans="1:4">
      <c r="A12467">
        <v>12465</v>
      </c>
      <c r="B12467">
        <v>34.150684931506852</v>
      </c>
      <c r="C12467" s="91">
        <v>2.4403083906116226E-2</v>
      </c>
      <c r="D12467">
        <v>0.4345770456100202</v>
      </c>
    </row>
    <row r="12468" spans="1:4">
      <c r="A12468">
        <v>12466</v>
      </c>
      <c r="B12468">
        <v>34.153424657534245</v>
      </c>
      <c r="C12468" s="91">
        <v>2.4402613924471437E-2</v>
      </c>
      <c r="D12468">
        <v>0.4345549669272103</v>
      </c>
    </row>
    <row r="12469" spans="1:4">
      <c r="A12469">
        <v>12467</v>
      </c>
      <c r="B12469">
        <v>34.156164383561645</v>
      </c>
      <c r="C12469" s="91">
        <v>2.4402143942826651E-2</v>
      </c>
      <c r="D12469">
        <v>0.43453289048513488</v>
      </c>
    </row>
    <row r="12470" spans="1:4">
      <c r="A12470">
        <v>12468</v>
      </c>
      <c r="B12470">
        <v>34.158904109589038</v>
      </c>
      <c r="C12470" s="91">
        <v>2.4401673961181862E-2</v>
      </c>
      <c r="D12470">
        <v>0.43451081628356664</v>
      </c>
    </row>
    <row r="12471" spans="1:4">
      <c r="A12471">
        <v>12469</v>
      </c>
      <c r="B12471">
        <v>34.161643835616438</v>
      </c>
      <c r="C12471" s="91">
        <v>2.4401203979537073E-2</v>
      </c>
      <c r="D12471">
        <v>0.43448874432227785</v>
      </c>
    </row>
    <row r="12472" spans="1:4">
      <c r="A12472">
        <v>12470</v>
      </c>
      <c r="B12472">
        <v>34.164383561643838</v>
      </c>
      <c r="C12472" s="91">
        <v>2.4400733997892287E-2</v>
      </c>
      <c r="D12472">
        <v>0.43446667460104105</v>
      </c>
    </row>
    <row r="12473" spans="1:4">
      <c r="A12473">
        <v>12471</v>
      </c>
      <c r="B12473">
        <v>34.167123287671231</v>
      </c>
      <c r="C12473" s="91">
        <v>2.4400264016247498E-2</v>
      </c>
      <c r="D12473">
        <v>0.43444460711962901</v>
      </c>
    </row>
    <row r="12474" spans="1:4">
      <c r="A12474">
        <v>12472</v>
      </c>
      <c r="B12474">
        <v>34.169863013698631</v>
      </c>
      <c r="C12474" s="91">
        <v>2.4399794034602709E-2</v>
      </c>
      <c r="D12474">
        <v>0.43442254187781404</v>
      </c>
    </row>
    <row r="12475" spans="1:4">
      <c r="A12475">
        <v>12473</v>
      </c>
      <c r="B12475">
        <v>34.172602739726024</v>
      </c>
      <c r="C12475" s="91">
        <v>2.4399324052957923E-2</v>
      </c>
      <c r="D12475">
        <v>0.43440047887536892</v>
      </c>
    </row>
    <row r="12476" spans="1:4">
      <c r="A12476">
        <v>12474</v>
      </c>
      <c r="B12476">
        <v>34.175342465753424</v>
      </c>
      <c r="C12476" s="91">
        <v>2.4398854071313134E-2</v>
      </c>
      <c r="D12476">
        <v>0.43437841811206623</v>
      </c>
    </row>
    <row r="12477" spans="1:4">
      <c r="A12477">
        <v>12475</v>
      </c>
      <c r="B12477">
        <v>34.178082191780824</v>
      </c>
      <c r="C12477" s="91">
        <v>2.4398384089668344E-2</v>
      </c>
      <c r="D12477">
        <v>0.4343563595876786</v>
      </c>
    </row>
    <row r="12478" spans="1:4">
      <c r="A12478">
        <v>12476</v>
      </c>
      <c r="B12478">
        <v>34.180821917808217</v>
      </c>
      <c r="C12478" s="91">
        <v>2.4397914108023555E-2</v>
      </c>
      <c r="D12478">
        <v>0.43433430330197886</v>
      </c>
    </row>
    <row r="12479" spans="1:4">
      <c r="A12479">
        <v>12477</v>
      </c>
      <c r="B12479">
        <v>34.183561643835617</v>
      </c>
      <c r="C12479" s="91">
        <v>2.4397444126378769E-2</v>
      </c>
      <c r="D12479">
        <v>0.43431224925473949</v>
      </c>
    </row>
    <row r="12480" spans="1:4">
      <c r="A12480">
        <v>12478</v>
      </c>
      <c r="B12480">
        <v>34.186301369863017</v>
      </c>
      <c r="C12480" s="91">
        <v>2.439697414473398E-2</v>
      </c>
      <c r="D12480">
        <v>0.43429019744573344</v>
      </c>
    </row>
    <row r="12481" spans="1:4">
      <c r="A12481">
        <v>12479</v>
      </c>
      <c r="B12481">
        <v>34.18904109589041</v>
      </c>
      <c r="C12481" s="91">
        <v>2.4396504163089191E-2</v>
      </c>
      <c r="D12481">
        <v>0.43426814787473356</v>
      </c>
    </row>
    <row r="12482" spans="1:4">
      <c r="A12482">
        <v>12480</v>
      </c>
      <c r="B12482">
        <v>34.19178082191781</v>
      </c>
      <c r="C12482" s="91">
        <v>2.4396034181444405E-2</v>
      </c>
      <c r="D12482">
        <v>0.4342461005415123</v>
      </c>
    </row>
    <row r="12483" spans="1:4">
      <c r="A12483">
        <v>12481</v>
      </c>
      <c r="B12483">
        <v>34.194520547945203</v>
      </c>
      <c r="C12483" s="91">
        <v>2.4395564199799616E-2</v>
      </c>
      <c r="D12483">
        <v>0.43422405544584297</v>
      </c>
    </row>
    <row r="12484" spans="1:4">
      <c r="A12484">
        <v>12482</v>
      </c>
      <c r="B12484">
        <v>34.197260273972603</v>
      </c>
      <c r="C12484" s="91">
        <v>2.4395094218154827E-2</v>
      </c>
      <c r="D12484">
        <v>0.43420201258749802</v>
      </c>
    </row>
    <row r="12485" spans="1:4">
      <c r="A12485">
        <v>12483</v>
      </c>
      <c r="B12485">
        <v>34.200000000000003</v>
      </c>
      <c r="C12485" s="91">
        <v>2.4394624236510041E-2</v>
      </c>
      <c r="D12485">
        <v>0.43417997196625058</v>
      </c>
    </row>
    <row r="12486" spans="1:4">
      <c r="A12486">
        <v>12484</v>
      </c>
      <c r="B12486">
        <v>34.202739726027396</v>
      </c>
      <c r="C12486" s="91">
        <v>2.4394154254865252E-2</v>
      </c>
      <c r="D12486">
        <v>0.43415793358187366</v>
      </c>
    </row>
    <row r="12487" spans="1:4">
      <c r="A12487">
        <v>12485</v>
      </c>
      <c r="B12487">
        <v>34.205479452054796</v>
      </c>
      <c r="C12487" s="91">
        <v>2.4393684273220462E-2</v>
      </c>
      <c r="D12487">
        <v>0.43413589743413994</v>
      </c>
    </row>
    <row r="12488" spans="1:4">
      <c r="A12488">
        <v>12486</v>
      </c>
      <c r="B12488">
        <v>34.208219178082189</v>
      </c>
      <c r="C12488" s="91">
        <v>2.4393214291575677E-2</v>
      </c>
      <c r="D12488">
        <v>0.43411386352282261</v>
      </c>
    </row>
    <row r="12489" spans="1:4">
      <c r="A12489">
        <v>12487</v>
      </c>
      <c r="B12489">
        <v>34.210958904109589</v>
      </c>
      <c r="C12489" s="91">
        <v>2.4392744309930887E-2</v>
      </c>
      <c r="D12489">
        <v>0.43409183184769456</v>
      </c>
    </row>
    <row r="12490" spans="1:4">
      <c r="A12490">
        <v>12488</v>
      </c>
      <c r="B12490">
        <v>34.213698630136989</v>
      </c>
      <c r="C12490" s="91">
        <v>2.4392274328286098E-2</v>
      </c>
      <c r="D12490">
        <v>0.43406980240852894</v>
      </c>
    </row>
    <row r="12491" spans="1:4">
      <c r="A12491">
        <v>12489</v>
      </c>
      <c r="B12491">
        <v>34.216438356164382</v>
      </c>
      <c r="C12491" s="91">
        <v>2.4391804346641309E-2</v>
      </c>
      <c r="D12491">
        <v>0.4340477752050988</v>
      </c>
    </row>
    <row r="12492" spans="1:4">
      <c r="A12492">
        <v>12490</v>
      </c>
      <c r="B12492">
        <v>34.219178082191782</v>
      </c>
      <c r="C12492" s="91">
        <v>2.4391334364996523E-2</v>
      </c>
      <c r="D12492">
        <v>0.43402575023717704</v>
      </c>
    </row>
    <row r="12493" spans="1:4">
      <c r="A12493">
        <v>12491</v>
      </c>
      <c r="B12493">
        <v>34.221917808219175</v>
      </c>
      <c r="C12493" s="91">
        <v>2.4390864383351734E-2</v>
      </c>
      <c r="D12493">
        <v>0.43400372750453708</v>
      </c>
    </row>
    <row r="12494" spans="1:4">
      <c r="A12494">
        <v>12492</v>
      </c>
      <c r="B12494">
        <v>34.224657534246575</v>
      </c>
      <c r="C12494" s="91">
        <v>2.4390394401706945E-2</v>
      </c>
      <c r="D12494">
        <v>0.43398170700695188</v>
      </c>
    </row>
    <row r="12495" spans="1:4">
      <c r="A12495">
        <v>12493</v>
      </c>
      <c r="B12495">
        <v>34.227397260273975</v>
      </c>
      <c r="C12495" s="91">
        <v>2.4389924420062159E-2</v>
      </c>
      <c r="D12495">
        <v>0.43395968874419466</v>
      </c>
    </row>
    <row r="12496" spans="1:4">
      <c r="A12496">
        <v>12494</v>
      </c>
      <c r="B12496">
        <v>34.230136986301368</v>
      </c>
      <c r="C12496" s="91">
        <v>2.438945443841737E-2</v>
      </c>
      <c r="D12496">
        <v>0.43393767271603878</v>
      </c>
    </row>
    <row r="12497" spans="1:4">
      <c r="A12497">
        <v>12495</v>
      </c>
      <c r="B12497">
        <v>34.232876712328768</v>
      </c>
      <c r="C12497" s="91">
        <v>2.4388984456772581E-2</v>
      </c>
      <c r="D12497">
        <v>0.43391565892225731</v>
      </c>
    </row>
    <row r="12498" spans="1:4">
      <c r="A12498">
        <v>12496</v>
      </c>
      <c r="B12498">
        <v>34.235616438356168</v>
      </c>
      <c r="C12498" s="91">
        <v>2.4388514475127795E-2</v>
      </c>
      <c r="D12498">
        <v>0.43389364736262348</v>
      </c>
    </row>
    <row r="12499" spans="1:4">
      <c r="A12499">
        <v>12497</v>
      </c>
      <c r="B12499">
        <v>34.238356164383561</v>
      </c>
      <c r="C12499" s="91">
        <v>2.4388044493483006E-2</v>
      </c>
      <c r="D12499">
        <v>0.43387163803691087</v>
      </c>
    </row>
    <row r="12500" spans="1:4">
      <c r="A12500">
        <v>12498</v>
      </c>
      <c r="B12500">
        <v>34.241095890410961</v>
      </c>
      <c r="C12500" s="91">
        <v>2.4387574511838216E-2</v>
      </c>
      <c r="D12500">
        <v>0.43384963094489248</v>
      </c>
    </row>
    <row r="12501" spans="1:4">
      <c r="A12501">
        <v>12499</v>
      </c>
      <c r="B12501">
        <v>34.243835616438353</v>
      </c>
      <c r="C12501" s="91">
        <v>2.4387104530193427E-2</v>
      </c>
      <c r="D12501">
        <v>0.43382762608634196</v>
      </c>
    </row>
    <row r="12502" spans="1:4">
      <c r="A12502">
        <v>12500</v>
      </c>
      <c r="B12502">
        <v>34.246575342465754</v>
      </c>
      <c r="C12502" s="91">
        <v>2.4386634548548641E-2</v>
      </c>
      <c r="D12502">
        <v>0.43380562346103235</v>
      </c>
    </row>
    <row r="12503" spans="1:4">
      <c r="A12503">
        <v>12501</v>
      </c>
      <c r="B12503">
        <v>34.249315068493154</v>
      </c>
      <c r="C12503" s="91">
        <v>2.4386164566903852E-2</v>
      </c>
      <c r="D12503">
        <v>0.43378362306873736</v>
      </c>
    </row>
    <row r="12504" spans="1:4">
      <c r="A12504">
        <v>12502</v>
      </c>
      <c r="B12504">
        <v>34.252054794520546</v>
      </c>
      <c r="C12504" s="91">
        <v>2.4385694585259063E-2</v>
      </c>
      <c r="D12504">
        <v>0.43376162490923031</v>
      </c>
    </row>
    <row r="12505" spans="1:4">
      <c r="A12505">
        <v>12503</v>
      </c>
      <c r="B12505">
        <v>34.254794520547946</v>
      </c>
      <c r="C12505" s="91">
        <v>2.4385224603614277E-2</v>
      </c>
      <c r="D12505">
        <v>0.43373962898228469</v>
      </c>
    </row>
    <row r="12506" spans="1:4">
      <c r="A12506">
        <v>12504</v>
      </c>
      <c r="B12506">
        <v>34.257534246575339</v>
      </c>
      <c r="C12506" s="91">
        <v>2.4384754621969488E-2</v>
      </c>
      <c r="D12506">
        <v>0.4337176352876741</v>
      </c>
    </row>
    <row r="12507" spans="1:4">
      <c r="A12507">
        <v>12505</v>
      </c>
      <c r="B12507">
        <v>34.260273972602739</v>
      </c>
      <c r="C12507" s="91">
        <v>2.4384284640324699E-2</v>
      </c>
      <c r="D12507">
        <v>0.43369564382517184</v>
      </c>
    </row>
    <row r="12508" spans="1:4">
      <c r="A12508">
        <v>12506</v>
      </c>
      <c r="B12508">
        <v>34.263013698630139</v>
      </c>
      <c r="C12508" s="91">
        <v>2.4383814658679913E-2</v>
      </c>
      <c r="D12508">
        <v>0.43367365459455165</v>
      </c>
    </row>
    <row r="12509" spans="1:4">
      <c r="A12509">
        <v>12507</v>
      </c>
      <c r="B12509">
        <v>34.265753424657532</v>
      </c>
      <c r="C12509" s="91">
        <v>2.4383344677035124E-2</v>
      </c>
      <c r="D12509">
        <v>0.4336516675955871</v>
      </c>
    </row>
    <row r="12510" spans="1:4">
      <c r="A12510">
        <v>12508</v>
      </c>
      <c r="B12510">
        <v>34.268493150684932</v>
      </c>
      <c r="C12510" s="91">
        <v>2.4382874695390334E-2</v>
      </c>
      <c r="D12510">
        <v>0.43362968282805175</v>
      </c>
    </row>
    <row r="12511" spans="1:4">
      <c r="A12511">
        <v>12509</v>
      </c>
      <c r="B12511">
        <v>34.271232876712325</v>
      </c>
      <c r="C12511" s="91">
        <v>2.4382404713745549E-2</v>
      </c>
      <c r="D12511">
        <v>0.43360770029171924</v>
      </c>
    </row>
    <row r="12512" spans="1:4">
      <c r="A12512">
        <v>12510</v>
      </c>
      <c r="B12512">
        <v>34.273972602739725</v>
      </c>
      <c r="C12512" s="91">
        <v>2.4381934732100759E-2</v>
      </c>
      <c r="D12512">
        <v>0.4335857199863633</v>
      </c>
    </row>
    <row r="12513" spans="1:4">
      <c r="A12513">
        <v>12511</v>
      </c>
      <c r="B12513">
        <v>34.276712328767125</v>
      </c>
      <c r="C12513" s="91">
        <v>2.438146475045597E-2</v>
      </c>
      <c r="D12513">
        <v>0.43356374191175762</v>
      </c>
    </row>
    <row r="12514" spans="1:4">
      <c r="A12514">
        <v>12512</v>
      </c>
      <c r="B12514">
        <v>34.279452054794518</v>
      </c>
      <c r="C12514" s="91">
        <v>2.4380994768811181E-2</v>
      </c>
      <c r="D12514">
        <v>0.43354176606767592</v>
      </c>
    </row>
    <row r="12515" spans="1:4">
      <c r="A12515">
        <v>12513</v>
      </c>
      <c r="B12515">
        <v>34.282191780821918</v>
      </c>
      <c r="C12515" s="91">
        <v>2.4380524787166395E-2</v>
      </c>
      <c r="D12515">
        <v>0.43351979245389188</v>
      </c>
    </row>
    <row r="12516" spans="1:4">
      <c r="A12516">
        <v>12514</v>
      </c>
      <c r="B12516">
        <v>34.284931506849318</v>
      </c>
      <c r="C12516" s="91">
        <v>2.4380054805521606E-2</v>
      </c>
      <c r="D12516">
        <v>0.43349782107017942</v>
      </c>
    </row>
    <row r="12517" spans="1:4">
      <c r="A12517">
        <v>12515</v>
      </c>
      <c r="B12517">
        <v>34.287671232876711</v>
      </c>
      <c r="C12517" s="91">
        <v>2.4379584823876817E-2</v>
      </c>
      <c r="D12517">
        <v>0.43347585191631238</v>
      </c>
    </row>
    <row r="12518" spans="1:4">
      <c r="A12518">
        <v>12516</v>
      </c>
      <c r="B12518">
        <v>34.290410958904111</v>
      </c>
      <c r="C12518" s="91">
        <v>2.4379114842232031E-2</v>
      </c>
      <c r="D12518">
        <v>0.43345388499206439</v>
      </c>
    </row>
    <row r="12519" spans="1:4">
      <c r="A12519">
        <v>12517</v>
      </c>
      <c r="B12519">
        <v>34.293150684931504</v>
      </c>
      <c r="C12519" s="91">
        <v>2.4378644860587242E-2</v>
      </c>
      <c r="D12519">
        <v>0.43343192029720956</v>
      </c>
    </row>
    <row r="12520" spans="1:4">
      <c r="A12520">
        <v>12518</v>
      </c>
      <c r="B12520">
        <v>34.295890410958904</v>
      </c>
      <c r="C12520" s="91">
        <v>2.4378174878942453E-2</v>
      </c>
      <c r="D12520">
        <v>0.43340995783152159</v>
      </c>
    </row>
    <row r="12521" spans="1:4">
      <c r="A12521">
        <v>12519</v>
      </c>
      <c r="B12521">
        <v>34.298630136986304</v>
      </c>
      <c r="C12521" s="91">
        <v>2.4377704897297667E-2</v>
      </c>
      <c r="D12521">
        <v>0.43338799759477448</v>
      </c>
    </row>
    <row r="12522" spans="1:4">
      <c r="A12522">
        <v>12520</v>
      </c>
      <c r="B12522">
        <v>34.301369863013697</v>
      </c>
      <c r="C12522" s="91">
        <v>2.4377234915652878E-2</v>
      </c>
      <c r="D12522">
        <v>0.43336603958674236</v>
      </c>
    </row>
    <row r="12523" spans="1:4">
      <c r="A12523">
        <v>12521</v>
      </c>
      <c r="B12523">
        <v>34.304109589041097</v>
      </c>
      <c r="C12523" s="91">
        <v>2.4376764934008088E-2</v>
      </c>
      <c r="D12523">
        <v>0.43334408380719897</v>
      </c>
    </row>
    <row r="12524" spans="1:4">
      <c r="A12524">
        <v>12522</v>
      </c>
      <c r="B12524">
        <v>34.30684931506849</v>
      </c>
      <c r="C12524" s="91">
        <v>2.4376294952363303E-2</v>
      </c>
      <c r="D12524">
        <v>0.43332213025591854</v>
      </c>
    </row>
    <row r="12525" spans="1:4">
      <c r="A12525">
        <v>12523</v>
      </c>
      <c r="B12525">
        <v>34.30958904109589</v>
      </c>
      <c r="C12525" s="91">
        <v>2.4375824970718513E-2</v>
      </c>
      <c r="D12525">
        <v>0.43330017893267492</v>
      </c>
    </row>
    <row r="12526" spans="1:4">
      <c r="A12526">
        <v>12524</v>
      </c>
      <c r="B12526">
        <v>34.31232876712329</v>
      </c>
      <c r="C12526" s="91">
        <v>2.4375354989073724E-2</v>
      </c>
      <c r="D12526">
        <v>0.43327822983724229</v>
      </c>
    </row>
    <row r="12527" spans="1:4">
      <c r="A12527">
        <v>12525</v>
      </c>
      <c r="B12527">
        <v>34.315068493150683</v>
      </c>
      <c r="C12527" s="91">
        <v>2.4374885007428935E-2</v>
      </c>
      <c r="D12527">
        <v>0.43325628296939483</v>
      </c>
    </row>
    <row r="12528" spans="1:4">
      <c r="A12528">
        <v>12526</v>
      </c>
      <c r="B12528">
        <v>34.317808219178083</v>
      </c>
      <c r="C12528" s="91">
        <v>2.4374415025784149E-2</v>
      </c>
      <c r="D12528">
        <v>0.43323433832890645</v>
      </c>
    </row>
    <row r="12529" spans="1:4">
      <c r="A12529">
        <v>12527</v>
      </c>
      <c r="B12529">
        <v>34.320547945205476</v>
      </c>
      <c r="C12529" s="91">
        <v>2.437394504413936E-2</v>
      </c>
      <c r="D12529">
        <v>0.43321239591555155</v>
      </c>
    </row>
    <row r="12530" spans="1:4">
      <c r="A12530">
        <v>12528</v>
      </c>
      <c r="B12530">
        <v>34.323287671232876</v>
      </c>
      <c r="C12530" s="91">
        <v>2.4373475062494571E-2</v>
      </c>
      <c r="D12530">
        <v>0.43319045572910414</v>
      </c>
    </row>
    <row r="12531" spans="1:4">
      <c r="A12531">
        <v>12529</v>
      </c>
      <c r="B12531">
        <v>34.326027397260276</v>
      </c>
      <c r="C12531" s="91">
        <v>2.4373005080849785E-2</v>
      </c>
      <c r="D12531">
        <v>0.43316851776933846</v>
      </c>
    </row>
    <row r="12532" spans="1:4">
      <c r="A12532">
        <v>12530</v>
      </c>
      <c r="B12532">
        <v>34.328767123287669</v>
      </c>
      <c r="C12532" s="91">
        <v>2.4372535099204996E-2</v>
      </c>
      <c r="D12532">
        <v>0.43314658203602896</v>
      </c>
    </row>
    <row r="12533" spans="1:4">
      <c r="A12533">
        <v>12531</v>
      </c>
      <c r="B12533">
        <v>34.331506849315069</v>
      </c>
      <c r="C12533" s="91">
        <v>2.4372065117560206E-2</v>
      </c>
      <c r="D12533">
        <v>0.43312464852894966</v>
      </c>
    </row>
    <row r="12534" spans="1:4">
      <c r="A12534">
        <v>12532</v>
      </c>
      <c r="B12534">
        <v>34.334246575342469</v>
      </c>
      <c r="C12534" s="91">
        <v>2.4371595135915421E-2</v>
      </c>
      <c r="D12534">
        <v>0.43310271724787491</v>
      </c>
    </row>
    <row r="12535" spans="1:4">
      <c r="A12535">
        <v>12533</v>
      </c>
      <c r="B12535">
        <v>34.336986301369862</v>
      </c>
      <c r="C12535" s="91">
        <v>2.4371125154270631E-2</v>
      </c>
      <c r="D12535">
        <v>0.43308078819257922</v>
      </c>
    </row>
    <row r="12536" spans="1:4">
      <c r="A12536">
        <v>12534</v>
      </c>
      <c r="B12536">
        <v>34.339726027397262</v>
      </c>
      <c r="C12536" s="91">
        <v>2.4370655172625842E-2</v>
      </c>
      <c r="D12536">
        <v>0.43305886136283683</v>
      </c>
    </row>
    <row r="12537" spans="1:4">
      <c r="A12537">
        <v>12535</v>
      </c>
      <c r="B12537">
        <v>34.342465753424655</v>
      </c>
      <c r="C12537" s="91">
        <v>2.4370185190981053E-2</v>
      </c>
      <c r="D12537">
        <v>0.43303693675842214</v>
      </c>
    </row>
    <row r="12538" spans="1:4">
      <c r="A12538">
        <v>12536</v>
      </c>
      <c r="B12538">
        <v>34.345205479452055</v>
      </c>
      <c r="C12538" s="91">
        <v>2.4369715209336267E-2</v>
      </c>
      <c r="D12538">
        <v>0.43301501437910939</v>
      </c>
    </row>
    <row r="12539" spans="1:4">
      <c r="A12539">
        <v>12537</v>
      </c>
      <c r="B12539">
        <v>34.347945205479455</v>
      </c>
      <c r="C12539" s="91">
        <v>2.4369245227691478E-2</v>
      </c>
      <c r="D12539">
        <v>0.4329930942246733</v>
      </c>
    </row>
    <row r="12540" spans="1:4">
      <c r="A12540">
        <v>12538</v>
      </c>
      <c r="B12540">
        <v>34.350684931506848</v>
      </c>
      <c r="C12540" s="91">
        <v>2.4368775246046689E-2</v>
      </c>
      <c r="D12540">
        <v>0.43297117629488829</v>
      </c>
    </row>
    <row r="12541" spans="1:4">
      <c r="A12541">
        <v>12539</v>
      </c>
      <c r="B12541">
        <v>34.353424657534248</v>
      </c>
      <c r="C12541" s="91">
        <v>2.4368305264401903E-2</v>
      </c>
      <c r="D12541">
        <v>0.43294926058952871</v>
      </c>
    </row>
    <row r="12542" spans="1:4">
      <c r="A12542">
        <v>12540</v>
      </c>
      <c r="B12542">
        <v>34.356164383561641</v>
      </c>
      <c r="C12542" s="91">
        <v>2.4367835282757114E-2</v>
      </c>
      <c r="D12542">
        <v>0.43292734710836928</v>
      </c>
    </row>
    <row r="12543" spans="1:4">
      <c r="A12543">
        <v>12541</v>
      </c>
      <c r="B12543">
        <v>34.358904109589041</v>
      </c>
      <c r="C12543" s="91">
        <v>2.4367365301112325E-2</v>
      </c>
      <c r="D12543">
        <v>0.43290543585118441</v>
      </c>
    </row>
    <row r="12544" spans="1:4">
      <c r="A12544">
        <v>12542</v>
      </c>
      <c r="B12544">
        <v>34.361643835616441</v>
      </c>
      <c r="C12544" s="91">
        <v>2.4366895319467539E-2</v>
      </c>
      <c r="D12544">
        <v>0.43288352681774878</v>
      </c>
    </row>
    <row r="12545" spans="1:4">
      <c r="A12545">
        <v>12543</v>
      </c>
      <c r="B12545">
        <v>34.364383561643834</v>
      </c>
      <c r="C12545" s="91">
        <v>2.436642533782275E-2</v>
      </c>
      <c r="D12545">
        <v>0.43286162000783701</v>
      </c>
    </row>
    <row r="12546" spans="1:4">
      <c r="A12546">
        <v>12544</v>
      </c>
      <c r="B12546">
        <v>34.367123287671234</v>
      </c>
      <c r="C12546" s="91">
        <v>2.436595535617796E-2</v>
      </c>
      <c r="D12546">
        <v>0.43283971542122368</v>
      </c>
    </row>
    <row r="12547" spans="1:4">
      <c r="A12547">
        <v>12545</v>
      </c>
      <c r="B12547">
        <v>34.369863013698627</v>
      </c>
      <c r="C12547" s="91">
        <v>2.4365485374533175E-2</v>
      </c>
      <c r="D12547">
        <v>0.43281781305768352</v>
      </c>
    </row>
    <row r="12548" spans="1:4">
      <c r="A12548">
        <v>12546</v>
      </c>
      <c r="B12548">
        <v>34.372602739726027</v>
      </c>
      <c r="C12548" s="91">
        <v>2.4365015392888385E-2</v>
      </c>
      <c r="D12548">
        <v>0.43279591291699121</v>
      </c>
    </row>
    <row r="12549" spans="1:4">
      <c r="A12549">
        <v>12547</v>
      </c>
      <c r="B12549">
        <v>34.375342465753427</v>
      </c>
      <c r="C12549" s="91">
        <v>2.4364545411243596E-2</v>
      </c>
      <c r="D12549">
        <v>0.43277401499892149</v>
      </c>
    </row>
    <row r="12550" spans="1:4">
      <c r="A12550">
        <v>12548</v>
      </c>
      <c r="B12550">
        <v>34.37808219178082</v>
      </c>
      <c r="C12550" s="91">
        <v>2.4364075429598807E-2</v>
      </c>
      <c r="D12550">
        <v>0.43275211930324919</v>
      </c>
    </row>
    <row r="12551" spans="1:4">
      <c r="A12551">
        <v>12549</v>
      </c>
      <c r="B12551">
        <v>34.38082191780822</v>
      </c>
      <c r="C12551" s="91">
        <v>2.4363605447954021E-2</v>
      </c>
      <c r="D12551">
        <v>0.4327302258297489</v>
      </c>
    </row>
    <row r="12552" spans="1:4">
      <c r="A12552">
        <v>12550</v>
      </c>
      <c r="B12552">
        <v>34.38356164383562</v>
      </c>
      <c r="C12552" s="91">
        <v>2.4363135466309232E-2</v>
      </c>
      <c r="D12552">
        <v>0.43270833457819569</v>
      </c>
    </row>
    <row r="12553" spans="1:4">
      <c r="A12553">
        <v>12551</v>
      </c>
      <c r="B12553">
        <v>34.386301369863013</v>
      </c>
      <c r="C12553" s="91">
        <v>2.4362665484664443E-2</v>
      </c>
      <c r="D12553">
        <v>0.43268644554836427</v>
      </c>
    </row>
    <row r="12554" spans="1:4">
      <c r="A12554">
        <v>12552</v>
      </c>
      <c r="B12554">
        <v>34.389041095890413</v>
      </c>
      <c r="C12554" s="91">
        <v>2.4362195503019657E-2</v>
      </c>
      <c r="D12554">
        <v>0.43266455874002951</v>
      </c>
    </row>
    <row r="12555" spans="1:4">
      <c r="A12555">
        <v>12553</v>
      </c>
      <c r="B12555">
        <v>34.391780821917806</v>
      </c>
      <c r="C12555" s="91">
        <v>2.4361725521374868E-2</v>
      </c>
      <c r="D12555">
        <v>0.43264267415296637</v>
      </c>
    </row>
    <row r="12556" spans="1:4">
      <c r="A12556">
        <v>12554</v>
      </c>
      <c r="B12556">
        <v>34.394520547945206</v>
      </c>
      <c r="C12556" s="91">
        <v>2.4361255539730078E-2</v>
      </c>
      <c r="D12556">
        <v>0.43262079178694979</v>
      </c>
    </row>
    <row r="12557" spans="1:4">
      <c r="A12557">
        <v>12555</v>
      </c>
      <c r="B12557">
        <v>34.397260273972606</v>
      </c>
      <c r="C12557" s="91">
        <v>2.4360785558085293E-2</v>
      </c>
      <c r="D12557">
        <v>0.43259891164175451</v>
      </c>
    </row>
    <row r="12558" spans="1:4">
      <c r="A12558">
        <v>12556</v>
      </c>
      <c r="B12558">
        <v>34.4</v>
      </c>
      <c r="C12558" s="91">
        <v>2.4360315576440503E-2</v>
      </c>
      <c r="D12558">
        <v>0.43257703371715595</v>
      </c>
    </row>
    <row r="12559" spans="1:4">
      <c r="A12559">
        <v>12557</v>
      </c>
      <c r="B12559">
        <v>34.402739726027399</v>
      </c>
      <c r="C12559" s="91">
        <v>2.4359845594795714E-2</v>
      </c>
      <c r="D12559">
        <v>0.43255515801292871</v>
      </c>
    </row>
    <row r="12560" spans="1:4">
      <c r="A12560">
        <v>12558</v>
      </c>
      <c r="B12560">
        <v>34.405479452054792</v>
      </c>
      <c r="C12560" s="91">
        <v>2.4359375613150928E-2</v>
      </c>
      <c r="D12560">
        <v>0.43253328452884809</v>
      </c>
    </row>
    <row r="12561" spans="1:4">
      <c r="A12561">
        <v>12559</v>
      </c>
      <c r="B12561">
        <v>34.408219178082192</v>
      </c>
      <c r="C12561" s="91">
        <v>2.4358905631506139E-2</v>
      </c>
      <c r="D12561">
        <v>0.432511413264689</v>
      </c>
    </row>
    <row r="12562" spans="1:4">
      <c r="A12562">
        <v>12560</v>
      </c>
      <c r="B12562">
        <v>34.410958904109592</v>
      </c>
      <c r="C12562" s="91">
        <v>2.435843564986135E-2</v>
      </c>
      <c r="D12562">
        <v>0.43248954422022667</v>
      </c>
    </row>
    <row r="12563" spans="1:4">
      <c r="A12563">
        <v>12561</v>
      </c>
      <c r="B12563">
        <v>34.413698630136984</v>
      </c>
      <c r="C12563" s="91">
        <v>2.4357965668216561E-2</v>
      </c>
      <c r="D12563">
        <v>0.43246767739523628</v>
      </c>
    </row>
    <row r="12564" spans="1:4">
      <c r="A12564">
        <v>12562</v>
      </c>
      <c r="B12564">
        <v>34.416438356164385</v>
      </c>
      <c r="C12564" s="91">
        <v>2.4357495686571775E-2</v>
      </c>
      <c r="D12564">
        <v>0.43244581278949273</v>
      </c>
    </row>
    <row r="12565" spans="1:4">
      <c r="A12565">
        <v>12563</v>
      </c>
      <c r="B12565">
        <v>34.419178082191777</v>
      </c>
      <c r="C12565" s="91">
        <v>2.4357025704926986E-2</v>
      </c>
      <c r="D12565">
        <v>0.43242395040277154</v>
      </c>
    </row>
    <row r="12566" spans="1:4">
      <c r="A12566">
        <v>12564</v>
      </c>
      <c r="B12566">
        <v>34.421917808219177</v>
      </c>
      <c r="C12566" s="91">
        <v>2.4356555723282197E-2</v>
      </c>
      <c r="D12566">
        <v>0.43240209023484771</v>
      </c>
    </row>
    <row r="12567" spans="1:4">
      <c r="A12567">
        <v>12565</v>
      </c>
      <c r="B12567">
        <v>34.424657534246577</v>
      </c>
      <c r="C12567" s="91">
        <v>2.4356085741637411E-2</v>
      </c>
      <c r="D12567">
        <v>0.43238023228549644</v>
      </c>
    </row>
    <row r="12568" spans="1:4">
      <c r="A12568">
        <v>12566</v>
      </c>
      <c r="B12568">
        <v>34.42739726027397</v>
      </c>
      <c r="C12568" s="91">
        <v>2.4355615759992622E-2</v>
      </c>
      <c r="D12568">
        <v>0.43235837655449322</v>
      </c>
    </row>
    <row r="12569" spans="1:4">
      <c r="A12569">
        <v>12567</v>
      </c>
      <c r="B12569">
        <v>34.43013698630137</v>
      </c>
      <c r="C12569" s="91">
        <v>2.4355145778347832E-2</v>
      </c>
      <c r="D12569">
        <v>0.43233652304161324</v>
      </c>
    </row>
    <row r="12570" spans="1:4">
      <c r="A12570">
        <v>12568</v>
      </c>
      <c r="B12570">
        <v>34.43287671232877</v>
      </c>
      <c r="C12570" s="91">
        <v>2.4354675796703047E-2</v>
      </c>
      <c r="D12570">
        <v>0.43231467174663174</v>
      </c>
    </row>
    <row r="12571" spans="1:4">
      <c r="A12571">
        <v>12569</v>
      </c>
      <c r="B12571">
        <v>34.435616438356163</v>
      </c>
      <c r="C12571" s="91">
        <v>2.4354205815058257E-2</v>
      </c>
      <c r="D12571">
        <v>0.43229282266932434</v>
      </c>
    </row>
    <row r="12572" spans="1:4">
      <c r="A12572">
        <v>12570</v>
      </c>
      <c r="B12572">
        <v>34.438356164383563</v>
      </c>
      <c r="C12572" s="91">
        <v>2.4353735833413468E-2</v>
      </c>
      <c r="D12572">
        <v>0.43227097580946611</v>
      </c>
    </row>
    <row r="12573" spans="1:4">
      <c r="A12573">
        <v>12571</v>
      </c>
      <c r="B12573">
        <v>34.441095890410956</v>
      </c>
      <c r="C12573" s="91">
        <v>2.4353265851768679E-2</v>
      </c>
      <c r="D12573">
        <v>0.43224913116683278</v>
      </c>
    </row>
    <row r="12574" spans="1:4">
      <c r="A12574">
        <v>12572</v>
      </c>
      <c r="B12574">
        <v>34.443835616438356</v>
      </c>
      <c r="C12574" s="91">
        <v>2.4352795870123893E-2</v>
      </c>
      <c r="D12574">
        <v>0.43222728874119942</v>
      </c>
    </row>
    <row r="12575" spans="1:4">
      <c r="A12575">
        <v>12573</v>
      </c>
      <c r="B12575">
        <v>34.446575342465756</v>
      </c>
      <c r="C12575" s="91">
        <v>2.4352325888479104E-2</v>
      </c>
      <c r="D12575">
        <v>0.43220544853234183</v>
      </c>
    </row>
    <row r="12576" spans="1:4">
      <c r="A12576">
        <v>12574</v>
      </c>
      <c r="B12576">
        <v>34.449315068493149</v>
      </c>
      <c r="C12576" s="91">
        <v>2.4351855906834315E-2</v>
      </c>
      <c r="D12576">
        <v>0.43218361054003546</v>
      </c>
    </row>
    <row r="12577" spans="1:4">
      <c r="A12577">
        <v>12575</v>
      </c>
      <c r="B12577">
        <v>34.452054794520549</v>
      </c>
      <c r="C12577" s="91">
        <v>2.4351385925189529E-2</v>
      </c>
      <c r="D12577">
        <v>0.43216177476405565</v>
      </c>
    </row>
    <row r="12578" spans="1:4">
      <c r="A12578">
        <v>12576</v>
      </c>
      <c r="B12578">
        <v>34.454794520547942</v>
      </c>
      <c r="C12578" s="91">
        <v>2.435091594354474E-2</v>
      </c>
      <c r="D12578">
        <v>0.43213994120417826</v>
      </c>
    </row>
    <row r="12579" spans="1:4">
      <c r="A12579">
        <v>12577</v>
      </c>
      <c r="B12579">
        <v>34.457534246575342</v>
      </c>
      <c r="C12579" s="91">
        <v>2.435044596189995E-2</v>
      </c>
      <c r="D12579">
        <v>0.43211810986017862</v>
      </c>
    </row>
    <row r="12580" spans="1:4">
      <c r="A12580">
        <v>12578</v>
      </c>
      <c r="B12580">
        <v>34.460273972602742</v>
      </c>
      <c r="C12580" s="91">
        <v>2.4349975980255165E-2</v>
      </c>
      <c r="D12580">
        <v>0.43209628073183232</v>
      </c>
    </row>
    <row r="12581" spans="1:4">
      <c r="A12581">
        <v>12579</v>
      </c>
      <c r="B12581">
        <v>34.463013698630135</v>
      </c>
      <c r="C12581" s="91">
        <v>2.4349505998610375E-2</v>
      </c>
      <c r="D12581">
        <v>0.43207445381891535</v>
      </c>
    </row>
    <row r="12582" spans="1:4">
      <c r="A12582">
        <v>12580</v>
      </c>
      <c r="B12582">
        <v>34.465753424657535</v>
      </c>
      <c r="C12582" s="91">
        <v>2.4349036016965586E-2</v>
      </c>
      <c r="D12582">
        <v>0.43205262912120301</v>
      </c>
    </row>
    <row r="12583" spans="1:4">
      <c r="A12583">
        <v>12581</v>
      </c>
      <c r="B12583">
        <v>34.468493150684928</v>
      </c>
      <c r="C12583" s="91">
        <v>2.43485660353208E-2</v>
      </c>
      <c r="D12583">
        <v>0.43203080663847121</v>
      </c>
    </row>
    <row r="12584" spans="1:4">
      <c r="A12584">
        <v>12582</v>
      </c>
      <c r="B12584">
        <v>34.471232876712328</v>
      </c>
      <c r="C12584" s="91">
        <v>2.4348096053676011E-2</v>
      </c>
      <c r="D12584">
        <v>0.43200898637049556</v>
      </c>
    </row>
    <row r="12585" spans="1:4">
      <c r="A12585">
        <v>12583</v>
      </c>
      <c r="B12585">
        <v>34.473972602739728</v>
      </c>
      <c r="C12585" s="91">
        <v>2.4347626072031222E-2</v>
      </c>
      <c r="D12585">
        <v>0.43198716831705192</v>
      </c>
    </row>
    <row r="12586" spans="1:4">
      <c r="A12586">
        <v>12584</v>
      </c>
      <c r="B12586">
        <v>34.476712328767121</v>
      </c>
      <c r="C12586" s="91">
        <v>2.4347156090386433E-2</v>
      </c>
      <c r="D12586">
        <v>0.43196535247791612</v>
      </c>
    </row>
    <row r="12587" spans="1:4">
      <c r="A12587">
        <v>12585</v>
      </c>
      <c r="B12587">
        <v>34.479452054794521</v>
      </c>
      <c r="C12587" s="91">
        <v>2.4346686108741647E-2</v>
      </c>
      <c r="D12587">
        <v>0.43194353885286374</v>
      </c>
    </row>
    <row r="12588" spans="1:4">
      <c r="A12588">
        <v>12586</v>
      </c>
      <c r="B12588">
        <v>34.482191780821921</v>
      </c>
      <c r="C12588" s="91">
        <v>2.4346216127096858E-2</v>
      </c>
      <c r="D12588">
        <v>0.43192172744167084</v>
      </c>
    </row>
    <row r="12589" spans="1:4">
      <c r="A12589">
        <v>12587</v>
      </c>
      <c r="B12589">
        <v>34.484931506849314</v>
      </c>
      <c r="C12589" s="91">
        <v>2.4345746145452068E-2</v>
      </c>
      <c r="D12589">
        <v>0.43189991824411328</v>
      </c>
    </row>
    <row r="12590" spans="1:4">
      <c r="A12590">
        <v>12588</v>
      </c>
      <c r="B12590">
        <v>34.487671232876714</v>
      </c>
      <c r="C12590" s="91">
        <v>2.4345276163807283E-2</v>
      </c>
      <c r="D12590">
        <v>0.43187811125996678</v>
      </c>
    </row>
    <row r="12591" spans="1:4">
      <c r="A12591">
        <v>12589</v>
      </c>
      <c r="B12591">
        <v>34.490410958904107</v>
      </c>
      <c r="C12591" s="91">
        <v>2.4344806182162494E-2</v>
      </c>
      <c r="D12591">
        <v>0.43185630648900752</v>
      </c>
    </row>
    <row r="12592" spans="1:4">
      <c r="A12592">
        <v>12590</v>
      </c>
      <c r="B12592">
        <v>34.493150684931507</v>
      </c>
      <c r="C12592" s="91">
        <v>2.4344336200517704E-2</v>
      </c>
      <c r="D12592">
        <v>0.4318345039310113</v>
      </c>
    </row>
    <row r="12593" spans="1:4">
      <c r="A12593">
        <v>12591</v>
      </c>
      <c r="B12593">
        <v>34.495890410958907</v>
      </c>
      <c r="C12593" s="91">
        <v>2.4343866218872919E-2</v>
      </c>
      <c r="D12593">
        <v>0.43181270358575408</v>
      </c>
    </row>
    <row r="12594" spans="1:4">
      <c r="A12594">
        <v>12592</v>
      </c>
      <c r="B12594">
        <v>34.4986301369863</v>
      </c>
      <c r="C12594" s="91">
        <v>2.4343396237228129E-2</v>
      </c>
      <c r="D12594">
        <v>0.43179090545301202</v>
      </c>
    </row>
    <row r="12595" spans="1:4">
      <c r="A12595">
        <v>12593</v>
      </c>
      <c r="B12595">
        <v>34.5013698630137</v>
      </c>
      <c r="C12595" s="91">
        <v>2.434292625558334E-2</v>
      </c>
      <c r="D12595">
        <v>0.43176910953256104</v>
      </c>
    </row>
    <row r="12596" spans="1:4">
      <c r="A12596">
        <v>12594</v>
      </c>
      <c r="B12596">
        <v>34.504109589041093</v>
      </c>
      <c r="C12596" s="91">
        <v>2.4342456273938551E-2</v>
      </c>
      <c r="D12596">
        <v>0.43174731582417736</v>
      </c>
    </row>
    <row r="12597" spans="1:4">
      <c r="A12597">
        <v>12595</v>
      </c>
      <c r="B12597">
        <v>34.506849315068493</v>
      </c>
      <c r="C12597" s="91">
        <v>2.4341986292293765E-2</v>
      </c>
      <c r="D12597">
        <v>0.43172552432763672</v>
      </c>
    </row>
    <row r="12598" spans="1:4">
      <c r="A12598">
        <v>12596</v>
      </c>
      <c r="B12598">
        <v>34.509589041095893</v>
      </c>
      <c r="C12598" s="91">
        <v>2.4341516310648976E-2</v>
      </c>
      <c r="D12598">
        <v>0.43170373504271564</v>
      </c>
    </row>
    <row r="12599" spans="1:4">
      <c r="A12599">
        <v>12597</v>
      </c>
      <c r="B12599">
        <v>34.512328767123286</v>
      </c>
      <c r="C12599" s="91">
        <v>2.4341046329004187E-2</v>
      </c>
      <c r="D12599">
        <v>0.43168194796919024</v>
      </c>
    </row>
    <row r="12600" spans="1:4">
      <c r="A12600">
        <v>12598</v>
      </c>
      <c r="B12600">
        <v>34.515068493150686</v>
      </c>
      <c r="C12600" s="91">
        <v>2.4340576347359401E-2</v>
      </c>
      <c r="D12600">
        <v>0.43166016310683647</v>
      </c>
    </row>
    <row r="12601" spans="1:4">
      <c r="A12601">
        <v>12599</v>
      </c>
      <c r="B12601">
        <v>34.517808219178079</v>
      </c>
      <c r="C12601" s="91">
        <v>2.4340106365714612E-2</v>
      </c>
      <c r="D12601">
        <v>0.43163838045543068</v>
      </c>
    </row>
    <row r="12602" spans="1:4">
      <c r="A12602">
        <v>12600</v>
      </c>
      <c r="B12602">
        <v>34.520547945205479</v>
      </c>
      <c r="C12602" s="91">
        <v>2.4339636384069822E-2</v>
      </c>
      <c r="D12602">
        <v>0.43161660001474916</v>
      </c>
    </row>
    <row r="12603" spans="1:4">
      <c r="A12603">
        <v>12601</v>
      </c>
      <c r="B12603">
        <v>34.523287671232879</v>
      </c>
      <c r="C12603" s="91">
        <v>2.4339166402425037E-2</v>
      </c>
      <c r="D12603">
        <v>0.43159482178456804</v>
      </c>
    </row>
    <row r="12604" spans="1:4">
      <c r="A12604">
        <v>12602</v>
      </c>
      <c r="B12604">
        <v>34.526027397260272</v>
      </c>
      <c r="C12604" s="91">
        <v>2.4338696420780247E-2</v>
      </c>
      <c r="D12604">
        <v>0.43157304576466382</v>
      </c>
    </row>
    <row r="12605" spans="1:4">
      <c r="A12605">
        <v>12603</v>
      </c>
      <c r="B12605">
        <v>34.528767123287672</v>
      </c>
      <c r="C12605" s="91">
        <v>2.4338226439135458E-2</v>
      </c>
      <c r="D12605">
        <v>0.43155127195481263</v>
      </c>
    </row>
    <row r="12606" spans="1:4">
      <c r="A12606">
        <v>12604</v>
      </c>
      <c r="B12606">
        <v>34.531506849315072</v>
      </c>
      <c r="C12606" s="91">
        <v>2.4337756457490672E-2</v>
      </c>
      <c r="D12606">
        <v>0.43152950035479082</v>
      </c>
    </row>
    <row r="12607" spans="1:4">
      <c r="A12607">
        <v>12605</v>
      </c>
      <c r="B12607">
        <v>34.534246575342465</v>
      </c>
      <c r="C12607" s="91">
        <v>2.4337286475845883E-2</v>
      </c>
      <c r="D12607">
        <v>0.43150773096437506</v>
      </c>
    </row>
    <row r="12608" spans="1:4">
      <c r="A12608">
        <v>12606</v>
      </c>
      <c r="B12608">
        <v>34.536986301369865</v>
      </c>
      <c r="C12608" s="91">
        <v>2.4336816494201094E-2</v>
      </c>
      <c r="D12608">
        <v>0.43148596378334142</v>
      </c>
    </row>
    <row r="12609" spans="1:4">
      <c r="A12609">
        <v>12607</v>
      </c>
      <c r="B12609">
        <v>34.539726027397258</v>
      </c>
      <c r="C12609" s="91">
        <v>2.4336346512556305E-2</v>
      </c>
      <c r="D12609">
        <v>0.43146419881146658</v>
      </c>
    </row>
    <row r="12610" spans="1:4">
      <c r="A12610">
        <v>12608</v>
      </c>
      <c r="B12610">
        <v>34.542465753424658</v>
      </c>
      <c r="C12610" s="91">
        <v>2.4335876530911519E-2</v>
      </c>
      <c r="D12610">
        <v>0.43144243604852683</v>
      </c>
    </row>
    <row r="12611" spans="1:4">
      <c r="A12611">
        <v>12609</v>
      </c>
      <c r="B12611">
        <v>34.545205479452058</v>
      </c>
      <c r="C12611" s="91">
        <v>2.433540654926673E-2</v>
      </c>
      <c r="D12611">
        <v>0.43142067549429874</v>
      </c>
    </row>
    <row r="12612" spans="1:4">
      <c r="A12612">
        <v>12610</v>
      </c>
      <c r="B12612">
        <v>34.547945205479451</v>
      </c>
      <c r="C12612" s="91">
        <v>2.433493656762194E-2</v>
      </c>
      <c r="D12612">
        <v>0.43139891714855894</v>
      </c>
    </row>
    <row r="12613" spans="1:4">
      <c r="A12613">
        <v>12611</v>
      </c>
      <c r="B12613">
        <v>34.550684931506851</v>
      </c>
      <c r="C12613" s="91">
        <v>2.4334466585977155E-2</v>
      </c>
      <c r="D12613">
        <v>0.43137716101108375</v>
      </c>
    </row>
    <row r="12614" spans="1:4">
      <c r="A12614">
        <v>12612</v>
      </c>
      <c r="B12614">
        <v>34.553424657534244</v>
      </c>
      <c r="C12614" s="91">
        <v>2.4333996604332365E-2</v>
      </c>
      <c r="D12614">
        <v>0.43135540708165004</v>
      </c>
    </row>
    <row r="12615" spans="1:4">
      <c r="A12615">
        <v>12613</v>
      </c>
      <c r="B12615">
        <v>34.556164383561644</v>
      </c>
      <c r="C12615" s="91">
        <v>2.4333526622687576E-2</v>
      </c>
      <c r="D12615">
        <v>0.43133365536003415</v>
      </c>
    </row>
    <row r="12616" spans="1:4">
      <c r="A12616">
        <v>12614</v>
      </c>
      <c r="B12616">
        <v>34.558904109589044</v>
      </c>
      <c r="C12616" s="91">
        <v>2.4333056641042791E-2</v>
      </c>
      <c r="D12616">
        <v>0.43131190584601276</v>
      </c>
    </row>
    <row r="12617" spans="1:4">
      <c r="A12617">
        <v>12615</v>
      </c>
      <c r="B12617">
        <v>34.561643835616437</v>
      </c>
      <c r="C12617" s="91">
        <v>2.4332586659398001E-2</v>
      </c>
      <c r="D12617">
        <v>0.43129015853936281</v>
      </c>
    </row>
    <row r="12618" spans="1:4">
      <c r="A12618">
        <v>12616</v>
      </c>
      <c r="B12618">
        <v>34.564383561643837</v>
      </c>
      <c r="C12618" s="91">
        <v>2.4332116677753212E-2</v>
      </c>
      <c r="D12618">
        <v>0.43126841343986072</v>
      </c>
    </row>
    <row r="12619" spans="1:4">
      <c r="A12619">
        <v>12617</v>
      </c>
      <c r="B12619">
        <v>34.56712328767123</v>
      </c>
      <c r="C12619" s="91">
        <v>2.4331646696108426E-2</v>
      </c>
      <c r="D12619">
        <v>0.43124667054728327</v>
      </c>
    </row>
    <row r="12620" spans="1:4">
      <c r="A12620">
        <v>12618</v>
      </c>
      <c r="B12620">
        <v>34.56986301369863</v>
      </c>
      <c r="C12620" s="91">
        <v>2.4331176714463637E-2</v>
      </c>
      <c r="D12620">
        <v>0.4312249298614072</v>
      </c>
    </row>
    <row r="12621" spans="1:4">
      <c r="A12621">
        <v>12619</v>
      </c>
      <c r="B12621">
        <v>34.57260273972603</v>
      </c>
      <c r="C12621" s="91">
        <v>2.4330706732818848E-2</v>
      </c>
      <c r="D12621">
        <v>0.43120319138200935</v>
      </c>
    </row>
    <row r="12622" spans="1:4">
      <c r="A12622">
        <v>12620</v>
      </c>
      <c r="B12622">
        <v>34.575342465753423</v>
      </c>
      <c r="C12622" s="91">
        <v>2.4330236751174059E-2</v>
      </c>
      <c r="D12622">
        <v>0.43118145510886657</v>
      </c>
    </row>
    <row r="12623" spans="1:4">
      <c r="A12623">
        <v>12621</v>
      </c>
      <c r="B12623">
        <v>34.578082191780823</v>
      </c>
      <c r="C12623" s="91">
        <v>2.4329766769529273E-2</v>
      </c>
      <c r="D12623">
        <v>0.43115972104175554</v>
      </c>
    </row>
    <row r="12624" spans="1:4">
      <c r="A12624">
        <v>12622</v>
      </c>
      <c r="B12624">
        <v>34.580821917808223</v>
      </c>
      <c r="C12624" s="91">
        <v>2.4329296787884484E-2</v>
      </c>
      <c r="D12624">
        <v>0.43113798918045321</v>
      </c>
    </row>
    <row r="12625" spans="1:4">
      <c r="A12625">
        <v>12623</v>
      </c>
      <c r="B12625">
        <v>34.583561643835615</v>
      </c>
      <c r="C12625" s="91">
        <v>2.4328826806239694E-2</v>
      </c>
      <c r="D12625">
        <v>0.43111625952473659</v>
      </c>
    </row>
    <row r="12626" spans="1:4">
      <c r="A12626">
        <v>12624</v>
      </c>
      <c r="B12626">
        <v>34.586301369863016</v>
      </c>
      <c r="C12626" s="91">
        <v>2.4328356824594909E-2</v>
      </c>
      <c r="D12626">
        <v>0.43109453207438236</v>
      </c>
    </row>
    <row r="12627" spans="1:4">
      <c r="A12627">
        <v>12625</v>
      </c>
      <c r="B12627">
        <v>34.589041095890408</v>
      </c>
      <c r="C12627" s="91">
        <v>2.4327886842950119E-2</v>
      </c>
      <c r="D12627">
        <v>0.43107280682916771</v>
      </c>
    </row>
    <row r="12628" spans="1:4">
      <c r="A12628">
        <v>12626</v>
      </c>
      <c r="B12628">
        <v>34.591780821917808</v>
      </c>
      <c r="C12628" s="91">
        <v>2.432741686130533E-2</v>
      </c>
      <c r="D12628">
        <v>0.43105108378886942</v>
      </c>
    </row>
    <row r="12629" spans="1:4">
      <c r="A12629">
        <v>12627</v>
      </c>
      <c r="B12629">
        <v>34.594520547945208</v>
      </c>
      <c r="C12629" s="91">
        <v>2.4326946879660544E-2</v>
      </c>
      <c r="D12629">
        <v>0.43102936295326455</v>
      </c>
    </row>
    <row r="12630" spans="1:4">
      <c r="A12630">
        <v>12628</v>
      </c>
      <c r="B12630">
        <v>34.597260273972601</v>
      </c>
      <c r="C12630" s="91">
        <v>2.4326476898015755E-2</v>
      </c>
      <c r="D12630">
        <v>0.43100764432213029</v>
      </c>
    </row>
    <row r="12631" spans="1:4">
      <c r="A12631">
        <v>12629</v>
      </c>
      <c r="B12631">
        <v>34.6</v>
      </c>
      <c r="C12631" s="91">
        <v>2.4326006916370966E-2</v>
      </c>
      <c r="D12631">
        <v>0.43098592789524348</v>
      </c>
    </row>
    <row r="12632" spans="1:4">
      <c r="A12632">
        <v>12630</v>
      </c>
      <c r="B12632">
        <v>34.602739726027394</v>
      </c>
      <c r="C12632" s="91">
        <v>2.4325536934726177E-2</v>
      </c>
      <c r="D12632">
        <v>0.43096421367238136</v>
      </c>
    </row>
    <row r="12633" spans="1:4">
      <c r="A12633">
        <v>12631</v>
      </c>
      <c r="B12633">
        <v>34.605479452054794</v>
      </c>
      <c r="C12633" s="91">
        <v>2.4325066953081391E-2</v>
      </c>
      <c r="D12633">
        <v>0.43094250165332099</v>
      </c>
    </row>
    <row r="12634" spans="1:4">
      <c r="A12634">
        <v>12632</v>
      </c>
      <c r="B12634">
        <v>34.608219178082194</v>
      </c>
      <c r="C12634" s="91">
        <v>2.4324596971436602E-2</v>
      </c>
      <c r="D12634">
        <v>0.43092079183783943</v>
      </c>
    </row>
    <row r="12635" spans="1:4">
      <c r="A12635">
        <v>12633</v>
      </c>
      <c r="B12635">
        <v>34.610958904109587</v>
      </c>
      <c r="C12635" s="91">
        <v>2.4324126989791812E-2</v>
      </c>
      <c r="D12635">
        <v>0.43089908422571416</v>
      </c>
    </row>
    <row r="12636" spans="1:4">
      <c r="A12636">
        <v>12634</v>
      </c>
      <c r="B12636">
        <v>34.613698630136987</v>
      </c>
      <c r="C12636" s="91">
        <v>2.4323657008147027E-2</v>
      </c>
      <c r="D12636">
        <v>0.43087737881672195</v>
      </c>
    </row>
    <row r="12637" spans="1:4">
      <c r="A12637">
        <v>12635</v>
      </c>
      <c r="B12637">
        <v>34.61643835616438</v>
      </c>
      <c r="C12637" s="91">
        <v>2.4323187026502237E-2</v>
      </c>
      <c r="D12637">
        <v>0.43085567561064048</v>
      </c>
    </row>
    <row r="12638" spans="1:4">
      <c r="A12638">
        <v>12636</v>
      </c>
      <c r="B12638">
        <v>34.61917808219178</v>
      </c>
      <c r="C12638" s="91">
        <v>2.4322717044857448E-2</v>
      </c>
      <c r="D12638">
        <v>0.43083397460724659</v>
      </c>
    </row>
    <row r="12639" spans="1:4">
      <c r="A12639">
        <v>12637</v>
      </c>
      <c r="B12639">
        <v>34.62191780821918</v>
      </c>
      <c r="C12639" s="91">
        <v>2.4322247063212662E-2</v>
      </c>
      <c r="D12639">
        <v>0.43081227580631787</v>
      </c>
    </row>
    <row r="12640" spans="1:4">
      <c r="A12640">
        <v>12638</v>
      </c>
      <c r="B12640">
        <v>34.624657534246573</v>
      </c>
      <c r="C12640" s="91">
        <v>2.4321777081567873E-2</v>
      </c>
      <c r="D12640">
        <v>0.43079057920763159</v>
      </c>
    </row>
    <row r="12641" spans="1:4">
      <c r="A12641">
        <v>12639</v>
      </c>
      <c r="B12641">
        <v>34.627397260273973</v>
      </c>
      <c r="C12641" s="91">
        <v>2.4321307099923084E-2</v>
      </c>
      <c r="D12641">
        <v>0.43076888481096492</v>
      </c>
    </row>
    <row r="12642" spans="1:4">
      <c r="A12642">
        <v>12640</v>
      </c>
      <c r="B12642">
        <v>34.630136986301373</v>
      </c>
      <c r="C12642" s="91">
        <v>2.4320837118278298E-2</v>
      </c>
      <c r="D12642">
        <v>0.43074719261609534</v>
      </c>
    </row>
    <row r="12643" spans="1:4">
      <c r="A12643">
        <v>12641</v>
      </c>
      <c r="B12643">
        <v>34.632876712328766</v>
      </c>
      <c r="C12643" s="91">
        <v>2.4320367136633509E-2</v>
      </c>
      <c r="D12643">
        <v>0.43072550262280046</v>
      </c>
    </row>
    <row r="12644" spans="1:4">
      <c r="A12644">
        <v>12642</v>
      </c>
      <c r="B12644">
        <v>34.635616438356166</v>
      </c>
      <c r="C12644" s="91">
        <v>2.431989715498872E-2</v>
      </c>
      <c r="D12644">
        <v>0.43070381483085735</v>
      </c>
    </row>
    <row r="12645" spans="1:4">
      <c r="A12645">
        <v>12643</v>
      </c>
      <c r="B12645">
        <v>34.638356164383559</v>
      </c>
      <c r="C12645" s="91">
        <v>2.4319427173343931E-2</v>
      </c>
      <c r="D12645">
        <v>0.43068212924004373</v>
      </c>
    </row>
    <row r="12646" spans="1:4">
      <c r="A12646">
        <v>12644</v>
      </c>
      <c r="B12646">
        <v>34.641095890410959</v>
      </c>
      <c r="C12646" s="91">
        <v>2.4318957191699145E-2</v>
      </c>
      <c r="D12646">
        <v>0.43066044585013691</v>
      </c>
    </row>
    <row r="12647" spans="1:4">
      <c r="A12647">
        <v>12645</v>
      </c>
      <c r="B12647">
        <v>34.643835616438359</v>
      </c>
      <c r="C12647" s="91">
        <v>2.4318487210054356E-2</v>
      </c>
      <c r="D12647">
        <v>0.4306387646609145</v>
      </c>
    </row>
    <row r="12648" spans="1:4">
      <c r="A12648">
        <v>12646</v>
      </c>
      <c r="B12648">
        <v>34.646575342465752</v>
      </c>
      <c r="C12648" s="91">
        <v>2.4318017228409566E-2</v>
      </c>
      <c r="D12648">
        <v>0.43061708567215407</v>
      </c>
    </row>
    <row r="12649" spans="1:4">
      <c r="A12649">
        <v>12647</v>
      </c>
      <c r="B12649">
        <v>34.649315068493152</v>
      </c>
      <c r="C12649" s="91">
        <v>2.4317547246764781E-2</v>
      </c>
      <c r="D12649">
        <v>0.43059540888363312</v>
      </c>
    </row>
    <row r="12650" spans="1:4">
      <c r="A12650">
        <v>12648</v>
      </c>
      <c r="B12650">
        <v>34.652054794520545</v>
      </c>
      <c r="C12650" s="91">
        <v>2.4317077265119991E-2</v>
      </c>
      <c r="D12650">
        <v>0.4305737342951293</v>
      </c>
    </row>
    <row r="12651" spans="1:4">
      <c r="A12651">
        <v>12649</v>
      </c>
      <c r="B12651">
        <v>34.654794520547945</v>
      </c>
      <c r="C12651" s="91">
        <v>2.4316607283475202E-2</v>
      </c>
      <c r="D12651">
        <v>0.43055206190642026</v>
      </c>
    </row>
    <row r="12652" spans="1:4">
      <c r="A12652">
        <v>12650</v>
      </c>
      <c r="B12652">
        <v>34.657534246575345</v>
      </c>
      <c r="C12652" s="91">
        <v>2.4316137301830416E-2</v>
      </c>
      <c r="D12652">
        <v>0.43053039171728347</v>
      </c>
    </row>
    <row r="12653" spans="1:4">
      <c r="A12653">
        <v>12651</v>
      </c>
      <c r="B12653">
        <v>34.660273972602738</v>
      </c>
      <c r="C12653" s="91">
        <v>2.4315667320185627E-2</v>
      </c>
      <c r="D12653">
        <v>0.43050872372749693</v>
      </c>
    </row>
    <row r="12654" spans="1:4">
      <c r="A12654">
        <v>12652</v>
      </c>
      <c r="B12654">
        <v>34.663013698630138</v>
      </c>
      <c r="C12654" s="91">
        <v>2.4315197338540838E-2</v>
      </c>
      <c r="D12654">
        <v>0.43048705793683806</v>
      </c>
    </row>
    <row r="12655" spans="1:4">
      <c r="A12655">
        <v>12653</v>
      </c>
      <c r="B12655">
        <v>34.665753424657531</v>
      </c>
      <c r="C12655" s="91">
        <v>2.4314727356896049E-2</v>
      </c>
      <c r="D12655">
        <v>0.43046539434508485</v>
      </c>
    </row>
    <row r="12656" spans="1:4">
      <c r="A12656">
        <v>12654</v>
      </c>
      <c r="B12656">
        <v>34.668493150684931</v>
      </c>
      <c r="C12656" s="91">
        <v>2.4314257375251263E-2</v>
      </c>
      <c r="D12656">
        <v>0.43044373295201477</v>
      </c>
    </row>
    <row r="12657" spans="1:4">
      <c r="A12657">
        <v>12655</v>
      </c>
      <c r="B12657">
        <v>34.671232876712331</v>
      </c>
      <c r="C12657" s="91">
        <v>2.4313787393606474E-2</v>
      </c>
      <c r="D12657">
        <v>0.43042207375740582</v>
      </c>
    </row>
    <row r="12658" spans="1:4">
      <c r="A12658">
        <v>12656</v>
      </c>
      <c r="B12658">
        <v>34.673972602739724</v>
      </c>
      <c r="C12658" s="91">
        <v>2.4313317411961684E-2</v>
      </c>
      <c r="D12658">
        <v>0.43040041676103591</v>
      </c>
    </row>
    <row r="12659" spans="1:4">
      <c r="A12659">
        <v>12657</v>
      </c>
      <c r="B12659">
        <v>34.676712328767124</v>
      </c>
      <c r="C12659" s="91">
        <v>2.4312847430316899E-2</v>
      </c>
      <c r="D12659">
        <v>0.4303787619626826</v>
      </c>
    </row>
    <row r="12660" spans="1:4">
      <c r="A12660">
        <v>12658</v>
      </c>
      <c r="B12660">
        <v>34.679452054794524</v>
      </c>
      <c r="C12660" s="91">
        <v>2.4312377448672109E-2</v>
      </c>
      <c r="D12660">
        <v>0.43035710936212407</v>
      </c>
    </row>
    <row r="12661" spans="1:4">
      <c r="A12661">
        <v>12659</v>
      </c>
      <c r="B12661">
        <v>34.682191780821917</v>
      </c>
      <c r="C12661" s="91">
        <v>2.431190746702732E-2</v>
      </c>
      <c r="D12661">
        <v>0.43033545895913811</v>
      </c>
    </row>
    <row r="12662" spans="1:4">
      <c r="A12662">
        <v>12660</v>
      </c>
      <c r="B12662">
        <v>34.684931506849317</v>
      </c>
      <c r="C12662" s="91">
        <v>2.4311437485382534E-2</v>
      </c>
      <c r="D12662">
        <v>0.43031381075350256</v>
      </c>
    </row>
    <row r="12663" spans="1:4">
      <c r="A12663">
        <v>12661</v>
      </c>
      <c r="B12663">
        <v>34.68767123287671</v>
      </c>
      <c r="C12663" s="91">
        <v>2.4310967503737745E-2</v>
      </c>
      <c r="D12663">
        <v>0.43029216474499554</v>
      </c>
    </row>
    <row r="12664" spans="1:4">
      <c r="A12664">
        <v>12662</v>
      </c>
      <c r="B12664">
        <v>34.69041095890411</v>
      </c>
      <c r="C12664" s="91">
        <v>2.4310497522092956E-2</v>
      </c>
      <c r="D12664">
        <v>0.43027052093339496</v>
      </c>
    </row>
    <row r="12665" spans="1:4">
      <c r="A12665">
        <v>12663</v>
      </c>
      <c r="B12665">
        <v>34.69315068493151</v>
      </c>
      <c r="C12665" s="91">
        <v>2.431002754044817E-2</v>
      </c>
      <c r="D12665">
        <v>0.43024887931847877</v>
      </c>
    </row>
    <row r="12666" spans="1:4">
      <c r="A12666">
        <v>12664</v>
      </c>
      <c r="B12666">
        <v>34.695890410958903</v>
      </c>
      <c r="C12666" s="91">
        <v>2.4309557558803381E-2</v>
      </c>
      <c r="D12666">
        <v>0.43022723990002526</v>
      </c>
    </row>
    <row r="12667" spans="1:4">
      <c r="A12667">
        <v>12665</v>
      </c>
      <c r="B12667">
        <v>34.698630136986303</v>
      </c>
      <c r="C12667" s="91">
        <v>2.4309087577158592E-2</v>
      </c>
      <c r="D12667">
        <v>0.43020560267781227</v>
      </c>
    </row>
    <row r="12668" spans="1:4">
      <c r="A12668">
        <v>12666</v>
      </c>
      <c r="B12668">
        <v>34.701369863013696</v>
      </c>
      <c r="C12668" s="91">
        <v>2.4308617595513803E-2</v>
      </c>
      <c r="D12668">
        <v>0.43018396765161809</v>
      </c>
    </row>
    <row r="12669" spans="1:4">
      <c r="A12669">
        <v>12667</v>
      </c>
      <c r="B12669">
        <v>34.704109589041096</v>
      </c>
      <c r="C12669" s="91">
        <v>2.4308147613869017E-2</v>
      </c>
      <c r="D12669">
        <v>0.43016233482122063</v>
      </c>
    </row>
    <row r="12670" spans="1:4">
      <c r="A12670">
        <v>12668</v>
      </c>
      <c r="B12670">
        <v>34.706849315068496</v>
      </c>
      <c r="C12670" s="91">
        <v>2.4307677632224228E-2</v>
      </c>
      <c r="D12670">
        <v>0.43014070418639822</v>
      </c>
    </row>
    <row r="12671" spans="1:4">
      <c r="A12671">
        <v>12669</v>
      </c>
      <c r="B12671">
        <v>34.709589041095889</v>
      </c>
      <c r="C12671" s="91">
        <v>2.4307207650579438E-2</v>
      </c>
      <c r="D12671">
        <v>0.43011907574692909</v>
      </c>
    </row>
    <row r="12672" spans="1:4">
      <c r="A12672">
        <v>12670</v>
      </c>
      <c r="B12672">
        <v>34.712328767123289</v>
      </c>
      <c r="C12672" s="91">
        <v>2.4306737668934653E-2</v>
      </c>
      <c r="D12672">
        <v>0.43009744950259121</v>
      </c>
    </row>
    <row r="12673" spans="1:4">
      <c r="A12673">
        <v>12671</v>
      </c>
      <c r="B12673">
        <v>34.715068493150682</v>
      </c>
      <c r="C12673" s="91">
        <v>2.4306267687289863E-2</v>
      </c>
      <c r="D12673">
        <v>0.4300758254531632</v>
      </c>
    </row>
    <row r="12674" spans="1:4">
      <c r="A12674">
        <v>12672</v>
      </c>
      <c r="B12674">
        <v>34.717808219178082</v>
      </c>
      <c r="C12674" s="91">
        <v>2.4305797705645074E-2</v>
      </c>
      <c r="D12674">
        <v>0.43005420359842295</v>
      </c>
    </row>
    <row r="12675" spans="1:4">
      <c r="A12675">
        <v>12673</v>
      </c>
      <c r="B12675">
        <v>34.720547945205482</v>
      </c>
      <c r="C12675" s="91">
        <v>2.4305327724000288E-2</v>
      </c>
      <c r="D12675">
        <v>0.43003258393814897</v>
      </c>
    </row>
    <row r="12676" spans="1:4">
      <c r="A12676">
        <v>12674</v>
      </c>
      <c r="B12676">
        <v>34.723287671232875</v>
      </c>
      <c r="C12676" s="91">
        <v>2.4304857742355499E-2</v>
      </c>
      <c r="D12676">
        <v>0.43001096647211967</v>
      </c>
    </row>
    <row r="12677" spans="1:4">
      <c r="A12677">
        <v>12675</v>
      </c>
      <c r="B12677">
        <v>34.726027397260275</v>
      </c>
      <c r="C12677" s="91">
        <v>2.430438776071071E-2</v>
      </c>
      <c r="D12677">
        <v>0.42998935120011322</v>
      </c>
    </row>
    <row r="12678" spans="1:4">
      <c r="A12678">
        <v>12676</v>
      </c>
      <c r="B12678">
        <v>34.728767123287675</v>
      </c>
      <c r="C12678" s="91">
        <v>2.4303917779065924E-2</v>
      </c>
      <c r="D12678">
        <v>0.42996773812190808</v>
      </c>
    </row>
    <row r="12679" spans="1:4">
      <c r="A12679">
        <v>12677</v>
      </c>
      <c r="B12679">
        <v>34.731506849315068</v>
      </c>
      <c r="C12679" s="91">
        <v>2.4303447797421135E-2</v>
      </c>
      <c r="D12679">
        <v>0.42994612723728276</v>
      </c>
    </row>
    <row r="12680" spans="1:4">
      <c r="A12680">
        <v>12678</v>
      </c>
      <c r="B12680">
        <v>34.734246575342468</v>
      </c>
      <c r="C12680" s="91">
        <v>2.4302977815776346E-2</v>
      </c>
      <c r="D12680">
        <v>0.42992451854601554</v>
      </c>
    </row>
    <row r="12681" spans="1:4">
      <c r="A12681">
        <v>12679</v>
      </c>
      <c r="B12681">
        <v>34.736986301369861</v>
      </c>
      <c r="C12681" s="91">
        <v>2.4302507834131556E-2</v>
      </c>
      <c r="D12681">
        <v>0.42990291204788506</v>
      </c>
    </row>
    <row r="12682" spans="1:4">
      <c r="A12682">
        <v>12680</v>
      </c>
      <c r="B12682">
        <v>34.739726027397261</v>
      </c>
      <c r="C12682" s="91">
        <v>2.4302037852486771E-2</v>
      </c>
      <c r="D12682">
        <v>0.42988130774266964</v>
      </c>
    </row>
    <row r="12683" spans="1:4">
      <c r="A12683">
        <v>12681</v>
      </c>
      <c r="B12683">
        <v>34.742465753424661</v>
      </c>
      <c r="C12683" s="91">
        <v>2.4301567870841981E-2</v>
      </c>
      <c r="D12683">
        <v>0.42985970563014791</v>
      </c>
    </row>
    <row r="12684" spans="1:4">
      <c r="A12684">
        <v>12682</v>
      </c>
      <c r="B12684">
        <v>34.745205479452054</v>
      </c>
      <c r="C12684" s="91">
        <v>2.4301097889197192E-2</v>
      </c>
      <c r="D12684">
        <v>0.42983810571009851</v>
      </c>
    </row>
    <row r="12685" spans="1:4">
      <c r="A12685">
        <v>12683</v>
      </c>
      <c r="B12685">
        <v>34.747945205479454</v>
      </c>
      <c r="C12685" s="91">
        <v>2.4300627907552406E-2</v>
      </c>
      <c r="D12685">
        <v>0.42981650798229981</v>
      </c>
    </row>
    <row r="12686" spans="1:4">
      <c r="A12686">
        <v>12684</v>
      </c>
      <c r="B12686">
        <v>34.750684931506846</v>
      </c>
      <c r="C12686" s="91">
        <v>2.4300157925907617E-2</v>
      </c>
      <c r="D12686">
        <v>0.42979491244653062</v>
      </c>
    </row>
    <row r="12687" spans="1:4">
      <c r="A12687">
        <v>12685</v>
      </c>
      <c r="B12687">
        <v>34.753424657534246</v>
      </c>
      <c r="C12687" s="91">
        <v>2.4299687944262828E-2</v>
      </c>
      <c r="D12687">
        <v>0.42977331910256944</v>
      </c>
    </row>
    <row r="12688" spans="1:4">
      <c r="A12688">
        <v>12686</v>
      </c>
      <c r="B12688">
        <v>34.756164383561647</v>
      </c>
      <c r="C12688" s="91">
        <v>2.4299217962618042E-2</v>
      </c>
      <c r="D12688">
        <v>0.42975172795019495</v>
      </c>
    </row>
    <row r="12689" spans="1:4">
      <c r="A12689">
        <v>12687</v>
      </c>
      <c r="B12689">
        <v>34.758904109589039</v>
      </c>
      <c r="C12689" s="91">
        <v>2.4298747980973253E-2</v>
      </c>
      <c r="D12689">
        <v>0.42973013898918605</v>
      </c>
    </row>
    <row r="12690" spans="1:4">
      <c r="A12690">
        <v>12688</v>
      </c>
      <c r="B12690">
        <v>34.761643835616439</v>
      </c>
      <c r="C12690" s="91">
        <v>2.4298277999328464E-2</v>
      </c>
      <c r="D12690">
        <v>0.42970855221932119</v>
      </c>
    </row>
    <row r="12691" spans="1:4">
      <c r="A12691">
        <v>12689</v>
      </c>
      <c r="B12691">
        <v>34.764383561643832</v>
      </c>
      <c r="C12691" s="91">
        <v>2.4297808017683678E-2</v>
      </c>
      <c r="D12691">
        <v>0.42968696764037922</v>
      </c>
    </row>
    <row r="12692" spans="1:4">
      <c r="A12692">
        <v>12690</v>
      </c>
      <c r="B12692">
        <v>34.767123287671232</v>
      </c>
      <c r="C12692" s="91">
        <v>2.4297338036038889E-2</v>
      </c>
      <c r="D12692">
        <v>0.42966538525213904</v>
      </c>
    </row>
    <row r="12693" spans="1:4">
      <c r="A12693">
        <v>12691</v>
      </c>
      <c r="B12693">
        <v>34.769863013698632</v>
      </c>
      <c r="C12693" s="91">
        <v>2.42968680543941E-2</v>
      </c>
      <c r="D12693">
        <v>0.42964380505437927</v>
      </c>
    </row>
    <row r="12694" spans="1:4">
      <c r="A12694">
        <v>12692</v>
      </c>
      <c r="B12694">
        <v>34.772602739726025</v>
      </c>
      <c r="C12694" s="91">
        <v>2.429639807274931E-2</v>
      </c>
      <c r="D12694">
        <v>0.42962222704687891</v>
      </c>
    </row>
    <row r="12695" spans="1:4">
      <c r="A12695">
        <v>12693</v>
      </c>
      <c r="B12695">
        <v>34.775342465753425</v>
      </c>
      <c r="C12695" s="91">
        <v>2.4295928091104525E-2</v>
      </c>
      <c r="D12695">
        <v>0.42960065122941665</v>
      </c>
    </row>
    <row r="12696" spans="1:4">
      <c r="A12696">
        <v>12694</v>
      </c>
      <c r="B12696">
        <v>34.778082191780825</v>
      </c>
      <c r="C12696" s="91">
        <v>2.4295458109459735E-2</v>
      </c>
      <c r="D12696">
        <v>0.42957907760177155</v>
      </c>
    </row>
    <row r="12697" spans="1:4">
      <c r="A12697">
        <v>12695</v>
      </c>
      <c r="B12697">
        <v>34.780821917808218</v>
      </c>
      <c r="C12697" s="91">
        <v>2.4294988127814946E-2</v>
      </c>
      <c r="D12697">
        <v>0.42955750616372246</v>
      </c>
    </row>
    <row r="12698" spans="1:4">
      <c r="A12698">
        <v>12696</v>
      </c>
      <c r="B12698">
        <v>34.783561643835618</v>
      </c>
      <c r="C12698" s="91">
        <v>2.429451814617016E-2</v>
      </c>
      <c r="D12698">
        <v>0.42953593691504827</v>
      </c>
    </row>
    <row r="12699" spans="1:4">
      <c r="A12699">
        <v>12697</v>
      </c>
      <c r="B12699">
        <v>34.786301369863011</v>
      </c>
      <c r="C12699" s="91">
        <v>2.4294048164525371E-2</v>
      </c>
      <c r="D12699">
        <v>0.4295143698555281</v>
      </c>
    </row>
    <row r="12700" spans="1:4">
      <c r="A12700">
        <v>12698</v>
      </c>
      <c r="B12700">
        <v>34.789041095890411</v>
      </c>
      <c r="C12700" s="91">
        <v>2.4293578182880582E-2</v>
      </c>
      <c r="D12700">
        <v>0.4294928049849408</v>
      </c>
    </row>
    <row r="12701" spans="1:4">
      <c r="A12701">
        <v>12699</v>
      </c>
      <c r="B12701">
        <v>34.791780821917811</v>
      </c>
      <c r="C12701" s="91">
        <v>2.4293108201235796E-2</v>
      </c>
      <c r="D12701">
        <v>0.42947124230306549</v>
      </c>
    </row>
    <row r="12702" spans="1:4">
      <c r="A12702">
        <v>12700</v>
      </c>
      <c r="B12702">
        <v>34.794520547945204</v>
      </c>
      <c r="C12702" s="91">
        <v>2.4292638219591007E-2</v>
      </c>
      <c r="D12702">
        <v>0.42944968180968124</v>
      </c>
    </row>
    <row r="12703" spans="1:4">
      <c r="A12703">
        <v>12701</v>
      </c>
      <c r="B12703">
        <v>34.797260273972604</v>
      </c>
      <c r="C12703" s="91">
        <v>2.4292168237946218E-2</v>
      </c>
      <c r="D12703">
        <v>0.42942812350456705</v>
      </c>
    </row>
    <row r="12704" spans="1:4">
      <c r="A12704">
        <v>12702</v>
      </c>
      <c r="B12704">
        <v>34.799999999999997</v>
      </c>
      <c r="C12704" s="91">
        <v>2.4291698256301428E-2</v>
      </c>
      <c r="D12704">
        <v>0.42940656738750221</v>
      </c>
    </row>
    <row r="12705" spans="1:4">
      <c r="A12705">
        <v>12703</v>
      </c>
      <c r="B12705">
        <v>34.802739726027397</v>
      </c>
      <c r="C12705" s="91">
        <v>2.4291228274656643E-2</v>
      </c>
      <c r="D12705">
        <v>0.42938501345826557</v>
      </c>
    </row>
    <row r="12706" spans="1:4">
      <c r="A12706">
        <v>12704</v>
      </c>
      <c r="B12706">
        <v>34.805479452054797</v>
      </c>
      <c r="C12706" s="91">
        <v>2.4290758293011853E-2</v>
      </c>
      <c r="D12706">
        <v>0.42936346171663659</v>
      </c>
    </row>
    <row r="12707" spans="1:4">
      <c r="A12707">
        <v>12705</v>
      </c>
      <c r="B12707">
        <v>34.80821917808219</v>
      </c>
      <c r="C12707" s="91">
        <v>2.4290288311367064E-2</v>
      </c>
      <c r="D12707">
        <v>0.42934191216239442</v>
      </c>
    </row>
    <row r="12708" spans="1:4">
      <c r="A12708">
        <v>12706</v>
      </c>
      <c r="B12708">
        <v>34.81095890410959</v>
      </c>
      <c r="C12708" s="91">
        <v>2.4289818329722278E-2</v>
      </c>
      <c r="D12708">
        <v>0.4293203647953181</v>
      </c>
    </row>
    <row r="12709" spans="1:4">
      <c r="A12709">
        <v>12707</v>
      </c>
      <c r="B12709">
        <v>34.813698630136983</v>
      </c>
      <c r="C12709" s="91">
        <v>2.4289348348077489E-2</v>
      </c>
      <c r="D12709">
        <v>0.42929881961518718</v>
      </c>
    </row>
    <row r="12710" spans="1:4">
      <c r="A12710">
        <v>12708</v>
      </c>
      <c r="B12710">
        <v>34.816438356164383</v>
      </c>
      <c r="C12710" s="91">
        <v>2.42888783664327E-2</v>
      </c>
      <c r="D12710">
        <v>0.42927727662178067</v>
      </c>
    </row>
    <row r="12711" spans="1:4">
      <c r="A12711">
        <v>12709</v>
      </c>
      <c r="B12711">
        <v>34.819178082191783</v>
      </c>
      <c r="C12711" s="91">
        <v>2.4288408384787914E-2</v>
      </c>
      <c r="D12711">
        <v>0.42925573581487791</v>
      </c>
    </row>
    <row r="12712" spans="1:4">
      <c r="A12712">
        <v>12710</v>
      </c>
      <c r="B12712">
        <v>34.821917808219176</v>
      </c>
      <c r="C12712" s="91">
        <v>2.4287938403143125E-2</v>
      </c>
      <c r="D12712">
        <v>0.42923419719425848</v>
      </c>
    </row>
    <row r="12713" spans="1:4">
      <c r="A12713">
        <v>12711</v>
      </c>
      <c r="B12713">
        <v>34.824657534246576</v>
      </c>
      <c r="C12713" s="91">
        <v>2.4287468421498336E-2</v>
      </c>
      <c r="D12713">
        <v>0.42921266075970155</v>
      </c>
    </row>
    <row r="12714" spans="1:4">
      <c r="A12714">
        <v>12712</v>
      </c>
      <c r="B12714">
        <v>34.827397260273976</v>
      </c>
      <c r="C12714" s="91">
        <v>2.4286998439853547E-2</v>
      </c>
      <c r="D12714">
        <v>0.42919112651098651</v>
      </c>
    </row>
    <row r="12715" spans="1:4">
      <c r="A12715">
        <v>12713</v>
      </c>
      <c r="B12715">
        <v>34.830136986301369</v>
      </c>
      <c r="C12715" s="91">
        <v>2.4286528458208761E-2</v>
      </c>
      <c r="D12715">
        <v>0.42916959444789282</v>
      </c>
    </row>
    <row r="12716" spans="1:4">
      <c r="A12716">
        <v>12714</v>
      </c>
      <c r="B12716">
        <v>34.832876712328769</v>
      </c>
      <c r="C12716" s="91">
        <v>2.4286058476563972E-2</v>
      </c>
      <c r="D12716">
        <v>0.42914806457020005</v>
      </c>
    </row>
    <row r="12717" spans="1:4">
      <c r="A12717">
        <v>12715</v>
      </c>
      <c r="B12717">
        <v>34.835616438356162</v>
      </c>
      <c r="C12717" s="91">
        <v>2.4285588494919182E-2</v>
      </c>
      <c r="D12717">
        <v>0.42912653687768754</v>
      </c>
    </row>
    <row r="12718" spans="1:4">
      <c r="A12718">
        <v>12716</v>
      </c>
      <c r="B12718">
        <v>34.838356164383562</v>
      </c>
      <c r="C12718" s="91">
        <v>2.4285118513274397E-2</v>
      </c>
      <c r="D12718">
        <v>0.42910501137013474</v>
      </c>
    </row>
    <row r="12719" spans="1:4">
      <c r="A12719">
        <v>12717</v>
      </c>
      <c r="B12719">
        <v>34.841095890410962</v>
      </c>
      <c r="C12719" s="91">
        <v>2.4284648531629607E-2</v>
      </c>
      <c r="D12719">
        <v>0.42908348804732133</v>
      </c>
    </row>
    <row r="12720" spans="1:4">
      <c r="A12720">
        <v>12718</v>
      </c>
      <c r="B12720">
        <v>34.843835616438355</v>
      </c>
      <c r="C12720" s="91">
        <v>2.4284178549984818E-2</v>
      </c>
      <c r="D12720">
        <v>0.42906196690902687</v>
      </c>
    </row>
    <row r="12721" spans="1:4">
      <c r="A12721">
        <v>12719</v>
      </c>
      <c r="B12721">
        <v>34.846575342465755</v>
      </c>
      <c r="C12721" s="91">
        <v>2.4283708568340032E-2</v>
      </c>
      <c r="D12721">
        <v>0.42904044795503082</v>
      </c>
    </row>
    <row r="12722" spans="1:4">
      <c r="A12722">
        <v>12720</v>
      </c>
      <c r="B12722">
        <v>34.849315068493148</v>
      </c>
      <c r="C12722" s="91">
        <v>2.4283238586695243E-2</v>
      </c>
      <c r="D12722">
        <v>0.42901893118511297</v>
      </c>
    </row>
    <row r="12723" spans="1:4">
      <c r="A12723">
        <v>12721</v>
      </c>
      <c r="B12723">
        <v>34.852054794520548</v>
      </c>
      <c r="C12723" s="91">
        <v>2.4282768605050454E-2</v>
      </c>
      <c r="D12723">
        <v>0.42899741659905277</v>
      </c>
    </row>
    <row r="12724" spans="1:4">
      <c r="A12724">
        <v>12722</v>
      </c>
      <c r="B12724">
        <v>34.854794520547948</v>
      </c>
      <c r="C12724" s="91">
        <v>2.4282298623405668E-2</v>
      </c>
      <c r="D12724">
        <v>0.42897590419663001</v>
      </c>
    </row>
    <row r="12725" spans="1:4">
      <c r="A12725">
        <v>12723</v>
      </c>
      <c r="B12725">
        <v>34.857534246575341</v>
      </c>
      <c r="C12725" s="91">
        <v>2.4281828641760879E-2</v>
      </c>
      <c r="D12725">
        <v>0.42895439397762453</v>
      </c>
    </row>
    <row r="12726" spans="1:4">
      <c r="A12726">
        <v>12724</v>
      </c>
      <c r="B12726">
        <v>34.860273972602741</v>
      </c>
      <c r="C12726" s="91">
        <v>2.428135866011609E-2</v>
      </c>
      <c r="D12726">
        <v>0.42893288594181583</v>
      </c>
    </row>
    <row r="12727" spans="1:4">
      <c r="A12727">
        <v>12725</v>
      </c>
      <c r="B12727">
        <v>34.863013698630134</v>
      </c>
      <c r="C12727" s="91">
        <v>2.42808886784713E-2</v>
      </c>
      <c r="D12727">
        <v>0.42891138008898383</v>
      </c>
    </row>
    <row r="12728" spans="1:4">
      <c r="A12728">
        <v>12726</v>
      </c>
      <c r="B12728">
        <v>34.865753424657534</v>
      </c>
      <c r="C12728" s="91">
        <v>2.4280418696826515E-2</v>
      </c>
      <c r="D12728">
        <v>0.42888987641890808</v>
      </c>
    </row>
    <row r="12729" spans="1:4">
      <c r="A12729">
        <v>12727</v>
      </c>
      <c r="B12729">
        <v>34.868493150684934</v>
      </c>
      <c r="C12729" s="91">
        <v>2.4279948715181725E-2</v>
      </c>
      <c r="D12729">
        <v>0.42886837493136865</v>
      </c>
    </row>
    <row r="12730" spans="1:4">
      <c r="A12730">
        <v>12728</v>
      </c>
      <c r="B12730">
        <v>34.871232876712327</v>
      </c>
      <c r="C12730" s="91">
        <v>2.4279478733536936E-2</v>
      </c>
      <c r="D12730">
        <v>0.42884687562614537</v>
      </c>
    </row>
    <row r="12731" spans="1:4">
      <c r="A12731">
        <v>12729</v>
      </c>
      <c r="B12731">
        <v>34.873972602739727</v>
      </c>
      <c r="C12731" s="91">
        <v>2.427900875189215E-2</v>
      </c>
      <c r="D12731">
        <v>0.42882537850301788</v>
      </c>
    </row>
    <row r="12732" spans="1:4">
      <c r="A12732">
        <v>12730</v>
      </c>
      <c r="B12732">
        <v>34.876712328767127</v>
      </c>
      <c r="C12732" s="91">
        <v>2.4278538770247361E-2</v>
      </c>
      <c r="D12732">
        <v>0.42880388356176635</v>
      </c>
    </row>
    <row r="12733" spans="1:4">
      <c r="A12733">
        <v>12731</v>
      </c>
      <c r="B12733">
        <v>34.87945205479452</v>
      </c>
      <c r="C12733" s="91">
        <v>2.4278068788602572E-2</v>
      </c>
      <c r="D12733">
        <v>0.42878239080217057</v>
      </c>
    </row>
    <row r="12734" spans="1:4">
      <c r="A12734">
        <v>12732</v>
      </c>
      <c r="B12734">
        <v>34.88219178082192</v>
      </c>
      <c r="C12734" s="91">
        <v>2.4277598806957786E-2</v>
      </c>
      <c r="D12734">
        <v>0.42876090022401042</v>
      </c>
    </row>
    <row r="12735" spans="1:4">
      <c r="A12735">
        <v>12733</v>
      </c>
      <c r="B12735">
        <v>34.884931506849313</v>
      </c>
      <c r="C12735" s="91">
        <v>2.4277128825312997E-2</v>
      </c>
      <c r="D12735">
        <v>0.42873941182706615</v>
      </c>
    </row>
    <row r="12736" spans="1:4">
      <c r="A12736">
        <v>12734</v>
      </c>
      <c r="B12736">
        <v>34.887671232876713</v>
      </c>
      <c r="C12736" s="91">
        <v>2.4276658843668208E-2</v>
      </c>
      <c r="D12736">
        <v>0.42871792561111749</v>
      </c>
    </row>
    <row r="12737" spans="1:4">
      <c r="A12737">
        <v>12735</v>
      </c>
      <c r="B12737">
        <v>34.890410958904113</v>
      </c>
      <c r="C12737" s="91">
        <v>2.4276188862023422E-2</v>
      </c>
      <c r="D12737">
        <v>0.4286964415759445</v>
      </c>
    </row>
    <row r="12738" spans="1:4">
      <c r="A12738">
        <v>12736</v>
      </c>
      <c r="B12738">
        <v>34.893150684931506</v>
      </c>
      <c r="C12738" s="91">
        <v>2.4275718880378633E-2</v>
      </c>
      <c r="D12738">
        <v>0.42867495972132752</v>
      </c>
    </row>
    <row r="12739" spans="1:4">
      <c r="A12739">
        <v>12737</v>
      </c>
      <c r="B12739">
        <v>34.895890410958906</v>
      </c>
      <c r="C12739" s="91">
        <v>2.4275248898733844E-2</v>
      </c>
      <c r="D12739">
        <v>0.42865348004704634</v>
      </c>
    </row>
    <row r="12740" spans="1:4">
      <c r="A12740">
        <v>12738</v>
      </c>
      <c r="B12740">
        <v>34.898630136986299</v>
      </c>
      <c r="C12740" s="91">
        <v>2.4274778917089054E-2</v>
      </c>
      <c r="D12740">
        <v>0.42863200255288131</v>
      </c>
    </row>
    <row r="12741" spans="1:4">
      <c r="A12741">
        <v>12739</v>
      </c>
      <c r="B12741">
        <v>34.901369863013699</v>
      </c>
      <c r="C12741" s="91">
        <v>2.4274308935444269E-2</v>
      </c>
      <c r="D12741">
        <v>0.42861052723861226</v>
      </c>
    </row>
    <row r="12742" spans="1:4">
      <c r="A12742">
        <v>12740</v>
      </c>
      <c r="B12742">
        <v>34.904109589041099</v>
      </c>
      <c r="C12742" s="91">
        <v>2.4273838953799479E-2</v>
      </c>
      <c r="D12742">
        <v>0.42858905410401971</v>
      </c>
    </row>
    <row r="12743" spans="1:4">
      <c r="A12743">
        <v>12741</v>
      </c>
      <c r="B12743">
        <v>34.906849315068492</v>
      </c>
      <c r="C12743" s="91">
        <v>2.427336897215469E-2</v>
      </c>
      <c r="D12743">
        <v>0.42856758314888371</v>
      </c>
    </row>
    <row r="12744" spans="1:4">
      <c r="A12744">
        <v>12742</v>
      </c>
      <c r="B12744">
        <v>34.909589041095892</v>
      </c>
      <c r="C12744" s="91">
        <v>2.4272898990509904E-2</v>
      </c>
      <c r="D12744">
        <v>0.42854611437298445</v>
      </c>
    </row>
    <row r="12745" spans="1:4">
      <c r="A12745">
        <v>12743</v>
      </c>
      <c r="B12745">
        <v>34.912328767123284</v>
      </c>
      <c r="C12745" s="91">
        <v>2.4272429008865115E-2</v>
      </c>
      <c r="D12745">
        <v>0.42852464777610239</v>
      </c>
    </row>
    <row r="12746" spans="1:4">
      <c r="A12746">
        <v>12744</v>
      </c>
      <c r="B12746">
        <v>34.915068493150685</v>
      </c>
      <c r="C12746" s="91">
        <v>2.4271959027220326E-2</v>
      </c>
      <c r="D12746">
        <v>0.42850318335801757</v>
      </c>
    </row>
    <row r="12747" spans="1:4">
      <c r="A12747">
        <v>12745</v>
      </c>
      <c r="B12747">
        <v>34.917808219178085</v>
      </c>
      <c r="C12747" s="91">
        <v>2.427148904557554E-2</v>
      </c>
      <c r="D12747">
        <v>0.42848172111851035</v>
      </c>
    </row>
    <row r="12748" spans="1:4">
      <c r="A12748">
        <v>12746</v>
      </c>
      <c r="B12748">
        <v>34.920547945205477</v>
      </c>
      <c r="C12748" s="91">
        <v>2.4271019063930751E-2</v>
      </c>
      <c r="D12748">
        <v>0.42846026105736135</v>
      </c>
    </row>
    <row r="12749" spans="1:4">
      <c r="A12749">
        <v>12747</v>
      </c>
      <c r="B12749">
        <v>34.923287671232877</v>
      </c>
      <c r="C12749" s="91">
        <v>2.4270549082285962E-2</v>
      </c>
      <c r="D12749">
        <v>0.42843880317435057</v>
      </c>
    </row>
    <row r="12750" spans="1:4">
      <c r="A12750">
        <v>12748</v>
      </c>
      <c r="B12750">
        <v>34.926027397260277</v>
      </c>
      <c r="C12750" s="91">
        <v>2.4270079100641176E-2</v>
      </c>
      <c r="D12750">
        <v>0.42841734746925858</v>
      </c>
    </row>
    <row r="12751" spans="1:4">
      <c r="A12751">
        <v>12749</v>
      </c>
      <c r="B12751">
        <v>34.92876712328767</v>
      </c>
      <c r="C12751" s="91">
        <v>2.4269609118996387E-2</v>
      </c>
      <c r="D12751">
        <v>0.42839589394186589</v>
      </c>
    </row>
    <row r="12752" spans="1:4">
      <c r="A12752">
        <v>12750</v>
      </c>
      <c r="B12752">
        <v>34.93150684931507</v>
      </c>
      <c r="C12752" s="91">
        <v>2.4269139137351597E-2</v>
      </c>
      <c r="D12752">
        <v>0.42837444259195284</v>
      </c>
    </row>
    <row r="12753" spans="1:4">
      <c r="A12753">
        <v>12751</v>
      </c>
      <c r="B12753">
        <v>34.934246575342463</v>
      </c>
      <c r="C12753" s="91">
        <v>2.4268669155706808E-2</v>
      </c>
      <c r="D12753">
        <v>0.42835299341929994</v>
      </c>
    </row>
    <row r="12754" spans="1:4">
      <c r="A12754">
        <v>12752</v>
      </c>
      <c r="B12754">
        <v>34.936986301369863</v>
      </c>
      <c r="C12754" s="91">
        <v>2.4268199174062022E-2</v>
      </c>
      <c r="D12754">
        <v>0.42833154642368765</v>
      </c>
    </row>
    <row r="12755" spans="1:4">
      <c r="A12755">
        <v>12753</v>
      </c>
      <c r="B12755">
        <v>34.939726027397263</v>
      </c>
      <c r="C12755" s="91">
        <v>2.4267729192417233E-2</v>
      </c>
      <c r="D12755">
        <v>0.42831010160489658</v>
      </c>
    </row>
    <row r="12756" spans="1:4">
      <c r="A12756">
        <v>12754</v>
      </c>
      <c r="B12756">
        <v>34.942465753424656</v>
      </c>
      <c r="C12756" s="91">
        <v>2.4267259210772444E-2</v>
      </c>
      <c r="D12756">
        <v>0.4282886589627074</v>
      </c>
    </row>
    <row r="12757" spans="1:4">
      <c r="A12757">
        <v>12755</v>
      </c>
      <c r="B12757">
        <v>34.945205479452056</v>
      </c>
      <c r="C12757" s="91">
        <v>2.4266789229127658E-2</v>
      </c>
      <c r="D12757">
        <v>0.42826721849690041</v>
      </c>
    </row>
    <row r="12758" spans="1:4">
      <c r="A12758">
        <v>12756</v>
      </c>
      <c r="B12758">
        <v>34.947945205479449</v>
      </c>
      <c r="C12758" s="91">
        <v>2.4266319247482869E-2</v>
      </c>
      <c r="D12758">
        <v>0.42824578020725651</v>
      </c>
    </row>
    <row r="12759" spans="1:4">
      <c r="A12759">
        <v>12757</v>
      </c>
      <c r="B12759">
        <v>34.950684931506849</v>
      </c>
      <c r="C12759" s="91">
        <v>2.426584926583808E-2</v>
      </c>
      <c r="D12759">
        <v>0.4282243440935562</v>
      </c>
    </row>
    <row r="12760" spans="1:4">
      <c r="A12760">
        <v>12758</v>
      </c>
      <c r="B12760">
        <v>34.953424657534249</v>
      </c>
      <c r="C12760" s="91">
        <v>2.4265379284193294E-2</v>
      </c>
      <c r="D12760">
        <v>0.42820291015558015</v>
      </c>
    </row>
    <row r="12761" spans="1:4">
      <c r="A12761">
        <v>12759</v>
      </c>
      <c r="B12761">
        <v>34.956164383561642</v>
      </c>
      <c r="C12761" s="91">
        <v>2.4264909302548505E-2</v>
      </c>
      <c r="D12761">
        <v>0.42818147839310927</v>
      </c>
    </row>
    <row r="12762" spans="1:4">
      <c r="A12762">
        <v>12760</v>
      </c>
      <c r="B12762">
        <v>34.958904109589042</v>
      </c>
      <c r="C12762" s="91">
        <v>2.4264439320903716E-2</v>
      </c>
      <c r="D12762">
        <v>0.42816004880592401</v>
      </c>
    </row>
    <row r="12763" spans="1:4">
      <c r="A12763">
        <v>12761</v>
      </c>
      <c r="B12763">
        <v>34.961643835616435</v>
      </c>
      <c r="C12763" s="91">
        <v>2.4263969339258926E-2</v>
      </c>
      <c r="D12763">
        <v>0.42813862139380543</v>
      </c>
    </row>
    <row r="12764" spans="1:4">
      <c r="A12764">
        <v>12762</v>
      </c>
      <c r="B12764">
        <v>34.964383561643835</v>
      </c>
      <c r="C12764" s="91">
        <v>2.4263499357614141E-2</v>
      </c>
      <c r="D12764">
        <v>0.42811719615653393</v>
      </c>
    </row>
    <row r="12765" spans="1:4">
      <c r="A12765">
        <v>12763</v>
      </c>
      <c r="B12765">
        <v>34.967123287671235</v>
      </c>
      <c r="C12765" s="91">
        <v>2.4263029375969351E-2</v>
      </c>
      <c r="D12765">
        <v>0.42809577309389069</v>
      </c>
    </row>
    <row r="12766" spans="1:4">
      <c r="A12766">
        <v>12764</v>
      </c>
      <c r="B12766">
        <v>34.969863013698628</v>
      </c>
      <c r="C12766" s="91">
        <v>2.4262559394324562E-2</v>
      </c>
      <c r="D12766">
        <v>0.42807435220565648</v>
      </c>
    </row>
    <row r="12767" spans="1:4">
      <c r="A12767">
        <v>12765</v>
      </c>
      <c r="B12767">
        <v>34.972602739726028</v>
      </c>
      <c r="C12767" s="91">
        <v>2.4262089412679776E-2</v>
      </c>
      <c r="D12767">
        <v>0.42805293349161194</v>
      </c>
    </row>
    <row r="12768" spans="1:4">
      <c r="A12768">
        <v>12766</v>
      </c>
      <c r="B12768">
        <v>34.975342465753428</v>
      </c>
      <c r="C12768" s="91">
        <v>2.4261619431034987E-2</v>
      </c>
      <c r="D12768">
        <v>0.42803151695153818</v>
      </c>
    </row>
    <row r="12769" spans="1:4">
      <c r="A12769">
        <v>12767</v>
      </c>
      <c r="B12769">
        <v>34.978082191780821</v>
      </c>
      <c r="C12769" s="91">
        <v>2.4261149449390198E-2</v>
      </c>
      <c r="D12769">
        <v>0.42801010258521621</v>
      </c>
    </row>
    <row r="12770" spans="1:4">
      <c r="A12770">
        <v>12768</v>
      </c>
      <c r="B12770">
        <v>34.980821917808221</v>
      </c>
      <c r="C12770" s="91">
        <v>2.4260679467745412E-2</v>
      </c>
      <c r="D12770">
        <v>0.42798869039242676</v>
      </c>
    </row>
    <row r="12771" spans="1:4">
      <c r="A12771">
        <v>12769</v>
      </c>
      <c r="B12771">
        <v>34.983561643835614</v>
      </c>
      <c r="C12771" s="91">
        <v>2.4260209486100623E-2</v>
      </c>
      <c r="D12771">
        <v>0.42796728037295101</v>
      </c>
    </row>
    <row r="12772" spans="1:4">
      <c r="A12772">
        <v>12770</v>
      </c>
      <c r="B12772">
        <v>34.986301369863014</v>
      </c>
      <c r="C12772" s="91">
        <v>2.4259739504455834E-2</v>
      </c>
      <c r="D12772">
        <v>0.42794587252656979</v>
      </c>
    </row>
    <row r="12773" spans="1:4">
      <c r="A12773">
        <v>12771</v>
      </c>
      <c r="B12773">
        <v>34.989041095890414</v>
      </c>
      <c r="C12773" s="91">
        <v>2.4259269522811044E-2</v>
      </c>
      <c r="D12773">
        <v>0.42792446685306423</v>
      </c>
    </row>
    <row r="12774" spans="1:4">
      <c r="A12774">
        <v>12772</v>
      </c>
      <c r="B12774">
        <v>34.991780821917807</v>
      </c>
      <c r="C12774" s="91">
        <v>2.4258799541166259E-2</v>
      </c>
      <c r="D12774">
        <v>0.42790306335221545</v>
      </c>
    </row>
    <row r="12775" spans="1:4">
      <c r="A12775">
        <v>12773</v>
      </c>
      <c r="B12775">
        <v>34.994520547945207</v>
      </c>
      <c r="C12775" s="91">
        <v>2.4258329559521469E-2</v>
      </c>
      <c r="D12775">
        <v>0.42788166202380445</v>
      </c>
    </row>
    <row r="12776" spans="1:4">
      <c r="A12776">
        <v>12774</v>
      </c>
      <c r="B12776">
        <v>34.9972602739726</v>
      </c>
      <c r="C12776" s="91">
        <v>2.425785957787668E-2</v>
      </c>
      <c r="D12776">
        <v>0.42786026286761247</v>
      </c>
    </row>
    <row r="12777" spans="1:4">
      <c r="A12777">
        <v>12775</v>
      </c>
      <c r="B12777">
        <v>35</v>
      </c>
      <c r="C12777" s="91">
        <v>2.4257389596231894E-2</v>
      </c>
      <c r="D12777">
        <v>0.42783886588342046</v>
      </c>
    </row>
    <row r="12778" spans="1:4">
      <c r="A12778">
        <v>12776</v>
      </c>
      <c r="B12778">
        <v>35.0027397260274</v>
      </c>
      <c r="C12778" s="91">
        <v>2.4256919614587105E-2</v>
      </c>
      <c r="D12778">
        <v>0.42781747107100976</v>
      </c>
    </row>
    <row r="12779" spans="1:4">
      <c r="A12779">
        <v>12777</v>
      </c>
      <c r="B12779">
        <v>35.005479452054793</v>
      </c>
      <c r="C12779" s="91">
        <v>2.4256449632942316E-2</v>
      </c>
      <c r="D12779">
        <v>0.4277960784301616</v>
      </c>
    </row>
    <row r="12780" spans="1:4">
      <c r="A12780">
        <v>12778</v>
      </c>
      <c r="B12780">
        <v>35.008219178082193</v>
      </c>
      <c r="C12780" s="91">
        <v>2.425597965129753E-2</v>
      </c>
      <c r="D12780">
        <v>0.42777468796065704</v>
      </c>
    </row>
    <row r="12781" spans="1:4">
      <c r="A12781">
        <v>12779</v>
      </c>
      <c r="B12781">
        <v>35.010958904109586</v>
      </c>
      <c r="C12781" s="91">
        <v>2.4255509669652741E-2</v>
      </c>
      <c r="D12781">
        <v>0.42775329966227754</v>
      </c>
    </row>
    <row r="12782" spans="1:4">
      <c r="A12782">
        <v>12780</v>
      </c>
      <c r="B12782">
        <v>35.013698630136986</v>
      </c>
      <c r="C12782" s="91">
        <v>2.4255039688007952E-2</v>
      </c>
      <c r="D12782">
        <v>0.42773191353480428</v>
      </c>
    </row>
    <row r="12783" spans="1:4">
      <c r="A12783">
        <v>12781</v>
      </c>
      <c r="B12783">
        <v>35.016438356164386</v>
      </c>
      <c r="C12783" s="91">
        <v>2.4254569706363166E-2</v>
      </c>
      <c r="D12783">
        <v>0.42771052957801847</v>
      </c>
    </row>
    <row r="12784" spans="1:4">
      <c r="A12784">
        <v>12782</v>
      </c>
      <c r="B12784">
        <v>35.019178082191779</v>
      </c>
      <c r="C12784" s="91">
        <v>2.4254099724718377E-2</v>
      </c>
      <c r="D12784">
        <v>0.42768914779170175</v>
      </c>
    </row>
    <row r="12785" spans="1:4">
      <c r="A12785">
        <v>12783</v>
      </c>
      <c r="B12785">
        <v>35.021917808219179</v>
      </c>
      <c r="C12785" s="91">
        <v>2.4253629743073588E-2</v>
      </c>
      <c r="D12785">
        <v>0.42766776817563529</v>
      </c>
    </row>
    <row r="12786" spans="1:4">
      <c r="A12786">
        <v>12784</v>
      </c>
      <c r="B12786">
        <v>35.024657534246572</v>
      </c>
      <c r="C12786" s="91">
        <v>2.4253159761428798E-2</v>
      </c>
      <c r="D12786">
        <v>0.42764639072960053</v>
      </c>
    </row>
    <row r="12787" spans="1:4">
      <c r="A12787">
        <v>12785</v>
      </c>
      <c r="B12787">
        <v>35.027397260273972</v>
      </c>
      <c r="C12787" s="91">
        <v>2.4252689779784013E-2</v>
      </c>
      <c r="D12787">
        <v>0.42762501545337878</v>
      </c>
    </row>
    <row r="12788" spans="1:4">
      <c r="A12788">
        <v>12786</v>
      </c>
      <c r="B12788">
        <v>35.030136986301372</v>
      </c>
      <c r="C12788" s="91">
        <v>2.4252219798139223E-2</v>
      </c>
      <c r="D12788">
        <v>0.42760364234675163</v>
      </c>
    </row>
    <row r="12789" spans="1:4">
      <c r="A12789">
        <v>12787</v>
      </c>
      <c r="B12789">
        <v>35.032876712328765</v>
      </c>
      <c r="C12789" s="91">
        <v>2.4251749816494434E-2</v>
      </c>
      <c r="D12789">
        <v>0.42758227140950067</v>
      </c>
    </row>
    <row r="12790" spans="1:4">
      <c r="A12790">
        <v>12788</v>
      </c>
      <c r="B12790">
        <v>35.035616438356165</v>
      </c>
      <c r="C12790" s="91">
        <v>2.4251279834849648E-2</v>
      </c>
      <c r="D12790">
        <v>0.42756090264140711</v>
      </c>
    </row>
    <row r="12791" spans="1:4">
      <c r="A12791">
        <v>12789</v>
      </c>
      <c r="B12791">
        <v>35.038356164383565</v>
      </c>
      <c r="C12791" s="91">
        <v>2.4250809853204859E-2</v>
      </c>
      <c r="D12791">
        <v>0.4275395360422527</v>
      </c>
    </row>
    <row r="12792" spans="1:4">
      <c r="A12792">
        <v>12790</v>
      </c>
      <c r="B12792">
        <v>35.041095890410958</v>
      </c>
      <c r="C12792" s="91">
        <v>2.425033987156007E-2</v>
      </c>
      <c r="D12792">
        <v>0.42751817161181904</v>
      </c>
    </row>
    <row r="12793" spans="1:4">
      <c r="A12793">
        <v>12791</v>
      </c>
      <c r="B12793">
        <v>35.043835616438358</v>
      </c>
      <c r="C12793" s="91">
        <v>2.4249869889915284E-2</v>
      </c>
      <c r="D12793">
        <v>0.42749680934988749</v>
      </c>
    </row>
    <row r="12794" spans="1:4">
      <c r="A12794">
        <v>12792</v>
      </c>
      <c r="B12794">
        <v>35.046575342465751</v>
      </c>
      <c r="C12794" s="91">
        <v>2.4249399908270495E-2</v>
      </c>
      <c r="D12794">
        <v>0.42747544925623998</v>
      </c>
    </row>
    <row r="12795" spans="1:4">
      <c r="A12795">
        <v>12793</v>
      </c>
      <c r="B12795">
        <v>35.049315068493151</v>
      </c>
      <c r="C12795" s="91">
        <v>2.4248929926625706E-2</v>
      </c>
      <c r="D12795">
        <v>0.42745409133065793</v>
      </c>
    </row>
    <row r="12796" spans="1:4">
      <c r="A12796">
        <v>12794</v>
      </c>
      <c r="B12796">
        <v>35.052054794520551</v>
      </c>
      <c r="C12796" s="91">
        <v>2.424845994498092E-2</v>
      </c>
      <c r="D12796">
        <v>0.42743273557292299</v>
      </c>
    </row>
    <row r="12797" spans="1:4">
      <c r="A12797">
        <v>12795</v>
      </c>
      <c r="B12797">
        <v>35.054794520547944</v>
      </c>
      <c r="C12797" s="91">
        <v>2.4247989963336131E-2</v>
      </c>
      <c r="D12797">
        <v>0.42741138198281714</v>
      </c>
    </row>
    <row r="12798" spans="1:4">
      <c r="A12798">
        <v>12796</v>
      </c>
      <c r="B12798">
        <v>35.057534246575344</v>
      </c>
      <c r="C12798" s="91">
        <v>2.4247519981691341E-2</v>
      </c>
      <c r="D12798">
        <v>0.42739003056012187</v>
      </c>
    </row>
    <row r="12799" spans="1:4">
      <c r="A12799">
        <v>12797</v>
      </c>
      <c r="B12799">
        <v>35.060273972602737</v>
      </c>
      <c r="C12799" s="91">
        <v>2.4247050000046552E-2</v>
      </c>
      <c r="D12799">
        <v>0.42736868130461902</v>
      </c>
    </row>
    <row r="12800" spans="1:4">
      <c r="A12800">
        <v>12798</v>
      </c>
      <c r="B12800">
        <v>35.063013698630137</v>
      </c>
      <c r="C12800" s="91">
        <v>2.4246580018401766E-2</v>
      </c>
      <c r="D12800">
        <v>0.42734733421609022</v>
      </c>
    </row>
    <row r="12801" spans="1:4">
      <c r="A12801">
        <v>12799</v>
      </c>
      <c r="B12801">
        <v>35.065753424657537</v>
      </c>
      <c r="C12801" s="91">
        <v>2.4246110036756977E-2</v>
      </c>
      <c r="D12801">
        <v>0.42732598929431753</v>
      </c>
    </row>
    <row r="12802" spans="1:4">
      <c r="A12802">
        <v>12800</v>
      </c>
      <c r="B12802">
        <v>35.06849315068493</v>
      </c>
      <c r="C12802" s="91">
        <v>2.4245640055112188E-2</v>
      </c>
      <c r="D12802">
        <v>0.42730464653908268</v>
      </c>
    </row>
    <row r="12803" spans="1:4">
      <c r="A12803">
        <v>12801</v>
      </c>
      <c r="B12803">
        <v>35.07123287671233</v>
      </c>
      <c r="C12803" s="91">
        <v>2.4245170073467402E-2</v>
      </c>
      <c r="D12803">
        <v>0.4272833059501675</v>
      </c>
    </row>
    <row r="12804" spans="1:4">
      <c r="A12804">
        <v>12802</v>
      </c>
      <c r="B12804">
        <v>35.073972602739723</v>
      </c>
      <c r="C12804" s="91">
        <v>2.4244700091822613E-2</v>
      </c>
      <c r="D12804">
        <v>0.42726196752735407</v>
      </c>
    </row>
    <row r="12805" spans="1:4">
      <c r="A12805">
        <v>12803</v>
      </c>
      <c r="B12805">
        <v>35.076712328767123</v>
      </c>
      <c r="C12805" s="91">
        <v>2.4244230110177824E-2</v>
      </c>
      <c r="D12805">
        <v>0.427240631270424</v>
      </c>
    </row>
    <row r="12806" spans="1:4">
      <c r="A12806">
        <v>12804</v>
      </c>
      <c r="B12806">
        <v>35.079452054794523</v>
      </c>
      <c r="C12806" s="91">
        <v>2.4243760128533038E-2</v>
      </c>
      <c r="D12806">
        <v>0.42721929717915946</v>
      </c>
    </row>
    <row r="12807" spans="1:4">
      <c r="A12807">
        <v>12805</v>
      </c>
      <c r="B12807">
        <v>35.082191780821915</v>
      </c>
      <c r="C12807" s="91">
        <v>2.4243290146888249E-2</v>
      </c>
      <c r="D12807">
        <v>0.42719796525334253</v>
      </c>
    </row>
    <row r="12808" spans="1:4">
      <c r="A12808">
        <v>12806</v>
      </c>
      <c r="B12808">
        <v>35.084931506849315</v>
      </c>
      <c r="C12808" s="91">
        <v>2.424282016524346E-2</v>
      </c>
      <c r="D12808">
        <v>0.42717663549275492</v>
      </c>
    </row>
    <row r="12809" spans="1:4">
      <c r="A12809">
        <v>12807</v>
      </c>
      <c r="B12809">
        <v>35.087671232876716</v>
      </c>
      <c r="C12809" s="91">
        <v>2.4242350183598674E-2</v>
      </c>
      <c r="D12809">
        <v>0.42715530789717882</v>
      </c>
    </row>
    <row r="12810" spans="1:4">
      <c r="A12810">
        <v>12808</v>
      </c>
      <c r="B12810">
        <v>35.090410958904108</v>
      </c>
      <c r="C12810" s="91">
        <v>2.4241880201953885E-2</v>
      </c>
      <c r="D12810">
        <v>0.42713398246639639</v>
      </c>
    </row>
    <row r="12811" spans="1:4">
      <c r="A12811">
        <v>12809</v>
      </c>
      <c r="B12811">
        <v>35.093150684931508</v>
      </c>
      <c r="C12811" s="91">
        <v>2.4241410220309095E-2</v>
      </c>
      <c r="D12811">
        <v>0.42711265920018959</v>
      </c>
    </row>
    <row r="12812" spans="1:4">
      <c r="A12812">
        <v>12810</v>
      </c>
      <c r="B12812">
        <v>35.095890410958901</v>
      </c>
      <c r="C12812" s="91">
        <v>2.4240940238664306E-2</v>
      </c>
      <c r="D12812">
        <v>0.42709133809834066</v>
      </c>
    </row>
    <row r="12813" spans="1:4">
      <c r="A12813">
        <v>12811</v>
      </c>
      <c r="B12813">
        <v>35.098630136986301</v>
      </c>
      <c r="C12813" s="91">
        <v>2.424047025701952E-2</v>
      </c>
      <c r="D12813">
        <v>0.42707001916063148</v>
      </c>
    </row>
    <row r="12814" spans="1:4">
      <c r="A12814">
        <v>12812</v>
      </c>
      <c r="B12814">
        <v>35.101369863013701</v>
      </c>
      <c r="C12814" s="91">
        <v>2.4240000275374731E-2</v>
      </c>
      <c r="D12814">
        <v>0.42704870238684445</v>
      </c>
    </row>
    <row r="12815" spans="1:4">
      <c r="A12815">
        <v>12813</v>
      </c>
      <c r="B12815">
        <v>35.104109589041094</v>
      </c>
      <c r="C12815" s="91">
        <v>2.4239530293729942E-2</v>
      </c>
      <c r="D12815">
        <v>0.42702738777676186</v>
      </c>
    </row>
    <row r="12816" spans="1:4">
      <c r="A12816">
        <v>12814</v>
      </c>
      <c r="B12816">
        <v>35.106849315068494</v>
      </c>
      <c r="C12816" s="91">
        <v>2.4239060312085156E-2</v>
      </c>
      <c r="D12816">
        <v>0.42700607533016566</v>
      </c>
    </row>
    <row r="12817" spans="1:4">
      <c r="A12817">
        <v>12815</v>
      </c>
      <c r="B12817">
        <v>35.109589041095887</v>
      </c>
      <c r="C12817" s="91">
        <v>2.4238590330440367E-2</v>
      </c>
      <c r="D12817">
        <v>0.42698476504683835</v>
      </c>
    </row>
    <row r="12818" spans="1:4">
      <c r="A12818">
        <v>12816</v>
      </c>
      <c r="B12818">
        <v>35.112328767123287</v>
      </c>
      <c r="C12818" s="91">
        <v>2.4238120348795578E-2</v>
      </c>
      <c r="D12818">
        <v>0.42696345692656207</v>
      </c>
    </row>
    <row r="12819" spans="1:4">
      <c r="A12819">
        <v>12817</v>
      </c>
      <c r="B12819">
        <v>35.115068493150687</v>
      </c>
      <c r="C12819" s="91">
        <v>2.4237650367150792E-2</v>
      </c>
      <c r="D12819">
        <v>0.42694215096911908</v>
      </c>
    </row>
    <row r="12820" spans="1:4">
      <c r="A12820">
        <v>12818</v>
      </c>
      <c r="B12820">
        <v>35.11780821917808</v>
      </c>
      <c r="C12820" s="91">
        <v>2.4237180385506003E-2</v>
      </c>
      <c r="D12820">
        <v>0.42692084717429196</v>
      </c>
    </row>
    <row r="12821" spans="1:4">
      <c r="A12821">
        <v>12819</v>
      </c>
      <c r="B12821">
        <v>35.12054794520548</v>
      </c>
      <c r="C12821" s="91">
        <v>2.4236710403861213E-2</v>
      </c>
      <c r="D12821">
        <v>0.42689954554186282</v>
      </c>
    </row>
    <row r="12822" spans="1:4">
      <c r="A12822">
        <v>12820</v>
      </c>
      <c r="B12822">
        <v>35.123287671232873</v>
      </c>
      <c r="C12822" s="91">
        <v>2.4236240422216428E-2</v>
      </c>
      <c r="D12822">
        <v>0.42687824607161423</v>
      </c>
    </row>
    <row r="12823" spans="1:4">
      <c r="A12823">
        <v>12821</v>
      </c>
      <c r="B12823">
        <v>35.126027397260273</v>
      </c>
      <c r="C12823" s="91">
        <v>2.4235770440571638E-2</v>
      </c>
      <c r="D12823">
        <v>0.42685694876332858</v>
      </c>
    </row>
    <row r="12824" spans="1:4">
      <c r="A12824">
        <v>12822</v>
      </c>
      <c r="B12824">
        <v>35.128767123287673</v>
      </c>
      <c r="C12824" s="91">
        <v>2.4235300458926849E-2</v>
      </c>
      <c r="D12824">
        <v>0.42683565361678821</v>
      </c>
    </row>
    <row r="12825" spans="1:4">
      <c r="A12825">
        <v>12823</v>
      </c>
      <c r="B12825">
        <v>35.131506849315066</v>
      </c>
      <c r="C12825" s="91">
        <v>2.423483047728206E-2</v>
      </c>
      <c r="D12825">
        <v>0.42681436063177575</v>
      </c>
    </row>
    <row r="12826" spans="1:4">
      <c r="A12826">
        <v>12824</v>
      </c>
      <c r="B12826">
        <v>35.134246575342466</v>
      </c>
      <c r="C12826" s="91">
        <v>2.4234360495637274E-2</v>
      </c>
      <c r="D12826">
        <v>0.42679306980807352</v>
      </c>
    </row>
    <row r="12827" spans="1:4">
      <c r="A12827">
        <v>12825</v>
      </c>
      <c r="B12827">
        <v>35.136986301369866</v>
      </c>
      <c r="C12827" s="91">
        <v>2.4233890513992485E-2</v>
      </c>
      <c r="D12827">
        <v>0.42677178114546421</v>
      </c>
    </row>
    <row r="12828" spans="1:4">
      <c r="A12828">
        <v>12826</v>
      </c>
      <c r="B12828">
        <v>35.139726027397259</v>
      </c>
      <c r="C12828" s="91">
        <v>2.4233420532347696E-2</v>
      </c>
      <c r="D12828">
        <v>0.42675049464373038</v>
      </c>
    </row>
    <row r="12829" spans="1:4">
      <c r="A12829">
        <v>12827</v>
      </c>
      <c r="B12829">
        <v>35.142465753424659</v>
      </c>
      <c r="C12829" s="91">
        <v>2.423295055070291E-2</v>
      </c>
      <c r="D12829">
        <v>0.42672921030265443</v>
      </c>
    </row>
    <row r="12830" spans="1:4">
      <c r="A12830">
        <v>12828</v>
      </c>
      <c r="B12830">
        <v>35.145205479452052</v>
      </c>
      <c r="C12830" s="91">
        <v>2.4232480569058121E-2</v>
      </c>
      <c r="D12830">
        <v>0.42670792812201924</v>
      </c>
    </row>
    <row r="12831" spans="1:4">
      <c r="A12831">
        <v>12829</v>
      </c>
      <c r="B12831">
        <v>35.147945205479452</v>
      </c>
      <c r="C12831" s="91">
        <v>2.4232010587413332E-2</v>
      </c>
      <c r="D12831">
        <v>0.42668664810160728</v>
      </c>
    </row>
    <row r="12832" spans="1:4">
      <c r="A12832">
        <v>12830</v>
      </c>
      <c r="B12832">
        <v>35.150684931506852</v>
      </c>
      <c r="C12832" s="91">
        <v>2.4231540605768546E-2</v>
      </c>
      <c r="D12832">
        <v>0.42666537024120116</v>
      </c>
    </row>
    <row r="12833" spans="1:4">
      <c r="A12833">
        <v>12831</v>
      </c>
      <c r="B12833">
        <v>35.153424657534245</v>
      </c>
      <c r="C12833" s="91">
        <v>2.4231070624123757E-2</v>
      </c>
      <c r="D12833">
        <v>0.42664409454058383</v>
      </c>
    </row>
    <row r="12834" spans="1:4">
      <c r="A12834">
        <v>12832</v>
      </c>
      <c r="B12834">
        <v>35.156164383561645</v>
      </c>
      <c r="C12834" s="91">
        <v>2.4230600642478967E-2</v>
      </c>
      <c r="D12834">
        <v>0.4266228209995378</v>
      </c>
    </row>
    <row r="12835" spans="1:4">
      <c r="A12835">
        <v>12833</v>
      </c>
      <c r="B12835">
        <v>35.158904109589038</v>
      </c>
      <c r="C12835" s="91">
        <v>2.4230130660834178E-2</v>
      </c>
      <c r="D12835">
        <v>0.42660154961784597</v>
      </c>
    </row>
    <row r="12836" spans="1:4">
      <c r="A12836">
        <v>12834</v>
      </c>
      <c r="B12836">
        <v>35.161643835616438</v>
      </c>
      <c r="C12836" s="91">
        <v>2.4229660679189392E-2</v>
      </c>
      <c r="D12836">
        <v>0.42658028039529089</v>
      </c>
    </row>
    <row r="12837" spans="1:4">
      <c r="A12837">
        <v>12835</v>
      </c>
      <c r="B12837">
        <v>35.164383561643838</v>
      </c>
      <c r="C12837" s="91">
        <v>2.4229190697544603E-2</v>
      </c>
      <c r="D12837">
        <v>0.42655901333165552</v>
      </c>
    </row>
    <row r="12838" spans="1:4">
      <c r="A12838">
        <v>12836</v>
      </c>
      <c r="B12838">
        <v>35.167123287671231</v>
      </c>
      <c r="C12838" s="91">
        <v>2.4228720715899814E-2</v>
      </c>
      <c r="D12838">
        <v>0.42653774842672282</v>
      </c>
    </row>
    <row r="12839" spans="1:4">
      <c r="A12839">
        <v>12837</v>
      </c>
      <c r="B12839">
        <v>35.169863013698631</v>
      </c>
      <c r="C12839" s="91">
        <v>2.4228250734255028E-2</v>
      </c>
      <c r="D12839">
        <v>0.42651648568027534</v>
      </c>
    </row>
    <row r="12840" spans="1:4">
      <c r="A12840">
        <v>12838</v>
      </c>
      <c r="B12840">
        <v>35.172602739726024</v>
      </c>
      <c r="C12840" s="91">
        <v>2.4227780752610239E-2</v>
      </c>
      <c r="D12840">
        <v>0.42649522509209636</v>
      </c>
    </row>
    <row r="12841" spans="1:4">
      <c r="A12841">
        <v>12839</v>
      </c>
      <c r="B12841">
        <v>35.175342465753424</v>
      </c>
      <c r="C12841" s="91">
        <v>2.422731077096545E-2</v>
      </c>
      <c r="D12841">
        <v>0.42647396666196841</v>
      </c>
    </row>
    <row r="12842" spans="1:4">
      <c r="A12842">
        <v>12840</v>
      </c>
      <c r="B12842">
        <v>35.178082191780824</v>
      </c>
      <c r="C12842" s="91">
        <v>2.4226840789320664E-2</v>
      </c>
      <c r="D12842">
        <v>0.42645271038967458</v>
      </c>
    </row>
    <row r="12843" spans="1:4">
      <c r="A12843">
        <v>12841</v>
      </c>
      <c r="B12843">
        <v>35.180821917808217</v>
      </c>
      <c r="C12843" s="91">
        <v>2.4226370807675875E-2</v>
      </c>
      <c r="D12843">
        <v>0.42643145627499807</v>
      </c>
    </row>
    <row r="12844" spans="1:4">
      <c r="A12844">
        <v>12842</v>
      </c>
      <c r="B12844">
        <v>35.183561643835617</v>
      </c>
      <c r="C12844" s="91">
        <v>2.4225900826031085E-2</v>
      </c>
      <c r="D12844">
        <v>0.42641020431772153</v>
      </c>
    </row>
    <row r="12845" spans="1:4">
      <c r="A12845">
        <v>12843</v>
      </c>
      <c r="B12845">
        <v>35.186301369863017</v>
      </c>
      <c r="C12845" s="91">
        <v>2.4225430844386296E-2</v>
      </c>
      <c r="D12845">
        <v>0.42638895451762815</v>
      </c>
    </row>
    <row r="12846" spans="1:4">
      <c r="A12846">
        <v>12844</v>
      </c>
      <c r="B12846">
        <v>35.18904109589041</v>
      </c>
      <c r="C12846" s="91">
        <v>2.422496086274151E-2</v>
      </c>
      <c r="D12846">
        <v>0.42636770687450098</v>
      </c>
    </row>
    <row r="12847" spans="1:4">
      <c r="A12847">
        <v>12845</v>
      </c>
      <c r="B12847">
        <v>35.19178082191781</v>
      </c>
      <c r="C12847" s="91">
        <v>2.4224490881096721E-2</v>
      </c>
      <c r="D12847">
        <v>0.4263464613881231</v>
      </c>
    </row>
    <row r="12848" spans="1:4">
      <c r="A12848">
        <v>12846</v>
      </c>
      <c r="B12848">
        <v>35.194520547945203</v>
      </c>
      <c r="C12848" s="91">
        <v>2.4224020899451932E-2</v>
      </c>
      <c r="D12848">
        <v>0.42632521805827767</v>
      </c>
    </row>
    <row r="12849" spans="1:4">
      <c r="A12849">
        <v>12847</v>
      </c>
      <c r="B12849">
        <v>35.197260273972603</v>
      </c>
      <c r="C12849" s="91">
        <v>2.4223550917807146E-2</v>
      </c>
      <c r="D12849">
        <v>0.42630397688474764</v>
      </c>
    </row>
    <row r="12850" spans="1:4">
      <c r="A12850">
        <v>12848</v>
      </c>
      <c r="B12850">
        <v>35.200000000000003</v>
      </c>
      <c r="C12850" s="91">
        <v>2.4223080936162357E-2</v>
      </c>
      <c r="D12850">
        <v>0.42628273786731641</v>
      </c>
    </row>
    <row r="12851" spans="1:4">
      <c r="A12851">
        <v>12849</v>
      </c>
      <c r="B12851">
        <v>35.202739726027396</v>
      </c>
      <c r="C12851" s="91">
        <v>2.4222610954517568E-2</v>
      </c>
      <c r="D12851">
        <v>0.4262615010057671</v>
      </c>
    </row>
    <row r="12852" spans="1:4">
      <c r="A12852">
        <v>12850</v>
      </c>
      <c r="B12852">
        <v>35.205479452054796</v>
      </c>
      <c r="C12852" s="91">
        <v>2.4222140972872782E-2</v>
      </c>
      <c r="D12852">
        <v>0.42624026629988276</v>
      </c>
    </row>
    <row r="12853" spans="1:4">
      <c r="A12853">
        <v>12851</v>
      </c>
      <c r="B12853">
        <v>35.208219178082189</v>
      </c>
      <c r="C12853" s="91">
        <v>2.4221670991227993E-2</v>
      </c>
      <c r="D12853">
        <v>0.42621903374944686</v>
      </c>
    </row>
    <row r="12854" spans="1:4">
      <c r="A12854">
        <v>12852</v>
      </c>
      <c r="B12854">
        <v>35.210958904109589</v>
      </c>
      <c r="C12854" s="91">
        <v>2.4221201009583204E-2</v>
      </c>
      <c r="D12854">
        <v>0.42619780335424262</v>
      </c>
    </row>
    <row r="12855" spans="1:4">
      <c r="A12855">
        <v>12853</v>
      </c>
      <c r="B12855">
        <v>35.213698630136989</v>
      </c>
      <c r="C12855" s="91">
        <v>2.4220731027938418E-2</v>
      </c>
      <c r="D12855">
        <v>0.42617657511405316</v>
      </c>
    </row>
    <row r="12856" spans="1:4">
      <c r="A12856">
        <v>12854</v>
      </c>
      <c r="B12856">
        <v>35.216438356164382</v>
      </c>
      <c r="C12856" s="91">
        <v>2.4220261046293629E-2</v>
      </c>
      <c r="D12856">
        <v>0.42615534902866214</v>
      </c>
    </row>
    <row r="12857" spans="1:4">
      <c r="A12857">
        <v>12855</v>
      </c>
      <c r="B12857">
        <v>35.219178082191782</v>
      </c>
      <c r="C12857" s="91">
        <v>2.4219791064648839E-2</v>
      </c>
      <c r="D12857">
        <v>0.42613412509785265</v>
      </c>
    </row>
    <row r="12858" spans="1:4">
      <c r="A12858">
        <v>12856</v>
      </c>
      <c r="B12858">
        <v>35.221917808219175</v>
      </c>
      <c r="C12858" s="91">
        <v>2.421932108300405E-2</v>
      </c>
      <c r="D12858">
        <v>0.42611290332140817</v>
      </c>
    </row>
    <row r="12859" spans="1:4">
      <c r="A12859">
        <v>12857</v>
      </c>
      <c r="B12859">
        <v>35.224657534246575</v>
      </c>
      <c r="C12859" s="91">
        <v>2.4218851101359264E-2</v>
      </c>
      <c r="D12859">
        <v>0.42609168369911204</v>
      </c>
    </row>
    <row r="12860" spans="1:4">
      <c r="A12860">
        <v>12858</v>
      </c>
      <c r="B12860">
        <v>35.227397260273975</v>
      </c>
      <c r="C12860" s="91">
        <v>2.4218381119714475E-2</v>
      </c>
      <c r="D12860">
        <v>0.42607046623074785</v>
      </c>
    </row>
    <row r="12861" spans="1:4">
      <c r="A12861">
        <v>12859</v>
      </c>
      <c r="B12861">
        <v>35.230136986301368</v>
      </c>
      <c r="C12861" s="91">
        <v>2.4217911138069686E-2</v>
      </c>
      <c r="D12861">
        <v>0.42604925091609896</v>
      </c>
    </row>
    <row r="12862" spans="1:4">
      <c r="A12862">
        <v>12860</v>
      </c>
      <c r="B12862">
        <v>35.232876712328768</v>
      </c>
      <c r="C12862" s="91">
        <v>2.42174411564249E-2</v>
      </c>
      <c r="D12862">
        <v>0.4260280377549488</v>
      </c>
    </row>
    <row r="12863" spans="1:4">
      <c r="A12863">
        <v>12861</v>
      </c>
      <c r="B12863">
        <v>35.235616438356168</v>
      </c>
      <c r="C12863" s="91">
        <v>2.4216971174780111E-2</v>
      </c>
      <c r="D12863">
        <v>0.42600682674708101</v>
      </c>
    </row>
    <row r="12864" spans="1:4">
      <c r="A12864">
        <v>12862</v>
      </c>
      <c r="B12864">
        <v>35.238356164383561</v>
      </c>
      <c r="C12864" s="91">
        <v>2.4216501193135322E-2</v>
      </c>
      <c r="D12864">
        <v>0.42598561789227918</v>
      </c>
    </row>
    <row r="12865" spans="1:4">
      <c r="A12865">
        <v>12863</v>
      </c>
      <c r="B12865">
        <v>35.241095890410961</v>
      </c>
      <c r="C12865" s="91">
        <v>2.4216031211490536E-2</v>
      </c>
      <c r="D12865">
        <v>0.42596441119032663</v>
      </c>
    </row>
    <row r="12866" spans="1:4">
      <c r="A12866">
        <v>12864</v>
      </c>
      <c r="B12866">
        <v>35.243835616438353</v>
      </c>
      <c r="C12866" s="91">
        <v>2.4215561229845747E-2</v>
      </c>
      <c r="D12866">
        <v>0.42594320664100732</v>
      </c>
    </row>
    <row r="12867" spans="1:4">
      <c r="A12867">
        <v>12865</v>
      </c>
      <c r="B12867">
        <v>35.246575342465754</v>
      </c>
      <c r="C12867" s="91">
        <v>2.4215091248200957E-2</v>
      </c>
      <c r="D12867">
        <v>0.42592200424410465</v>
      </c>
    </row>
    <row r="12868" spans="1:4">
      <c r="A12868">
        <v>12866</v>
      </c>
      <c r="B12868">
        <v>35.249315068493154</v>
      </c>
      <c r="C12868" s="91">
        <v>2.4214621266556172E-2</v>
      </c>
      <c r="D12868">
        <v>0.42590080399940217</v>
      </c>
    </row>
    <row r="12869" spans="1:4">
      <c r="A12869">
        <v>12867</v>
      </c>
      <c r="B12869">
        <v>35.252054794520546</v>
      </c>
      <c r="C12869" s="91">
        <v>2.4214151284911382E-2</v>
      </c>
      <c r="D12869">
        <v>0.42587960590668394</v>
      </c>
    </row>
    <row r="12870" spans="1:4">
      <c r="A12870">
        <v>12868</v>
      </c>
      <c r="B12870">
        <v>35.254794520547946</v>
      </c>
      <c r="C12870" s="91">
        <v>2.4213681303266593E-2</v>
      </c>
      <c r="D12870">
        <v>0.42585840996573338</v>
      </c>
    </row>
    <row r="12871" spans="1:4">
      <c r="A12871">
        <v>12869</v>
      </c>
      <c r="B12871">
        <v>35.257534246575339</v>
      </c>
      <c r="C12871" s="91">
        <v>2.4213211321621804E-2</v>
      </c>
      <c r="D12871">
        <v>0.4258372161763343</v>
      </c>
    </row>
    <row r="12872" spans="1:4">
      <c r="A12872">
        <v>12870</v>
      </c>
      <c r="B12872">
        <v>35.260273972602739</v>
      </c>
      <c r="C12872" s="91">
        <v>2.4212741339977018E-2</v>
      </c>
      <c r="D12872">
        <v>0.42581602453827039</v>
      </c>
    </row>
    <row r="12873" spans="1:4">
      <c r="A12873">
        <v>12871</v>
      </c>
      <c r="B12873">
        <v>35.263013698630139</v>
      </c>
      <c r="C12873" s="91">
        <v>2.4212271358332229E-2</v>
      </c>
      <c r="D12873">
        <v>0.42579483505132559</v>
      </c>
    </row>
    <row r="12874" spans="1:4">
      <c r="A12874">
        <v>12872</v>
      </c>
      <c r="B12874">
        <v>35.265753424657532</v>
      </c>
      <c r="C12874" s="91">
        <v>2.421180137668744E-2</v>
      </c>
      <c r="D12874">
        <v>0.42577364771528375</v>
      </c>
    </row>
    <row r="12875" spans="1:4">
      <c r="A12875">
        <v>12873</v>
      </c>
      <c r="B12875">
        <v>35.268493150684932</v>
      </c>
      <c r="C12875" s="91">
        <v>2.4211331395042654E-2</v>
      </c>
      <c r="D12875">
        <v>0.42575246252992849</v>
      </c>
    </row>
    <row r="12876" spans="1:4">
      <c r="A12876">
        <v>12874</v>
      </c>
      <c r="B12876">
        <v>35.271232876712325</v>
      </c>
      <c r="C12876" s="91">
        <v>2.4210861413397865E-2</v>
      </c>
      <c r="D12876">
        <v>0.42573127949504391</v>
      </c>
    </row>
    <row r="12877" spans="1:4">
      <c r="A12877">
        <v>12875</v>
      </c>
      <c r="B12877">
        <v>35.273972602739725</v>
      </c>
      <c r="C12877" s="91">
        <v>2.4210391431753076E-2</v>
      </c>
      <c r="D12877">
        <v>0.42571009861041387</v>
      </c>
    </row>
    <row r="12878" spans="1:4">
      <c r="A12878">
        <v>12876</v>
      </c>
      <c r="B12878">
        <v>35.276712328767125</v>
      </c>
      <c r="C12878" s="91">
        <v>2.420992145010829E-2</v>
      </c>
      <c r="D12878">
        <v>0.42568891987582208</v>
      </c>
    </row>
    <row r="12879" spans="1:4">
      <c r="A12879">
        <v>12877</v>
      </c>
      <c r="B12879">
        <v>35.279452054794518</v>
      </c>
      <c r="C12879" s="91">
        <v>2.4209451468463501E-2</v>
      </c>
      <c r="D12879">
        <v>0.42566774329105289</v>
      </c>
    </row>
    <row r="12880" spans="1:4">
      <c r="A12880">
        <v>12878</v>
      </c>
      <c r="B12880">
        <v>35.282191780821918</v>
      </c>
      <c r="C12880" s="91">
        <v>2.4208981486818711E-2</v>
      </c>
      <c r="D12880">
        <v>0.42564656885588997</v>
      </c>
    </row>
    <row r="12881" spans="1:4">
      <c r="A12881">
        <v>12879</v>
      </c>
      <c r="B12881">
        <v>35.284931506849318</v>
      </c>
      <c r="C12881" s="91">
        <v>2.4208511505173926E-2</v>
      </c>
      <c r="D12881">
        <v>0.42562539657011744</v>
      </c>
    </row>
    <row r="12882" spans="1:4">
      <c r="A12882">
        <v>12880</v>
      </c>
      <c r="B12882">
        <v>35.287671232876711</v>
      </c>
      <c r="C12882" s="91">
        <v>2.4208041523529136E-2</v>
      </c>
      <c r="D12882">
        <v>0.42560422643351936</v>
      </c>
    </row>
    <row r="12883" spans="1:4">
      <c r="A12883">
        <v>12881</v>
      </c>
      <c r="B12883">
        <v>35.290410958904111</v>
      </c>
      <c r="C12883" s="91">
        <v>2.4207571541884347E-2</v>
      </c>
      <c r="D12883">
        <v>0.42558305844587979</v>
      </c>
    </row>
    <row r="12884" spans="1:4">
      <c r="A12884">
        <v>12882</v>
      </c>
      <c r="B12884">
        <v>35.293150684931504</v>
      </c>
      <c r="C12884" s="91">
        <v>2.4207101560239558E-2</v>
      </c>
      <c r="D12884">
        <v>0.42556189260698291</v>
      </c>
    </row>
    <row r="12885" spans="1:4">
      <c r="A12885">
        <v>12883</v>
      </c>
      <c r="B12885">
        <v>35.295890410958904</v>
      </c>
      <c r="C12885" s="91">
        <v>2.4206631578594772E-2</v>
      </c>
      <c r="D12885">
        <v>0.4255407289166126</v>
      </c>
    </row>
    <row r="12886" spans="1:4">
      <c r="A12886">
        <v>12884</v>
      </c>
      <c r="B12886">
        <v>35.298630136986304</v>
      </c>
      <c r="C12886" s="91">
        <v>2.4206161596949983E-2</v>
      </c>
      <c r="D12886">
        <v>0.42551956737455321</v>
      </c>
    </row>
    <row r="12887" spans="1:4">
      <c r="A12887">
        <v>12885</v>
      </c>
      <c r="B12887">
        <v>35.301369863013697</v>
      </c>
      <c r="C12887" s="91">
        <v>2.4205691615305194E-2</v>
      </c>
      <c r="D12887">
        <v>0.42549840798058897</v>
      </c>
    </row>
    <row r="12888" spans="1:4">
      <c r="A12888">
        <v>12886</v>
      </c>
      <c r="B12888">
        <v>35.304109589041097</v>
      </c>
      <c r="C12888" s="91">
        <v>2.4205221633660408E-2</v>
      </c>
      <c r="D12888">
        <v>0.42547725073450388</v>
      </c>
    </row>
    <row r="12889" spans="1:4">
      <c r="A12889">
        <v>12887</v>
      </c>
      <c r="B12889">
        <v>35.30684931506849</v>
      </c>
      <c r="C12889" s="91">
        <v>2.4204751652015619E-2</v>
      </c>
      <c r="D12889">
        <v>0.42545609563608239</v>
      </c>
    </row>
    <row r="12890" spans="1:4">
      <c r="A12890">
        <v>12888</v>
      </c>
      <c r="B12890">
        <v>35.30958904109589</v>
      </c>
      <c r="C12890" s="91">
        <v>2.4204281670370829E-2</v>
      </c>
      <c r="D12890">
        <v>0.42543494268510851</v>
      </c>
    </row>
    <row r="12891" spans="1:4">
      <c r="A12891">
        <v>12889</v>
      </c>
      <c r="B12891">
        <v>35.31232876712329</v>
      </c>
      <c r="C12891" s="91">
        <v>2.4203811688726044E-2</v>
      </c>
      <c r="D12891">
        <v>0.42541379188136669</v>
      </c>
    </row>
    <row r="12892" spans="1:4">
      <c r="A12892">
        <v>12890</v>
      </c>
      <c r="B12892">
        <v>35.315068493150683</v>
      </c>
      <c r="C12892" s="91">
        <v>2.4203341707081254E-2</v>
      </c>
      <c r="D12892">
        <v>0.42539264322464132</v>
      </c>
    </row>
    <row r="12893" spans="1:4">
      <c r="A12893">
        <v>12891</v>
      </c>
      <c r="B12893">
        <v>35.317808219178083</v>
      </c>
      <c r="C12893" s="91">
        <v>2.4202871725436465E-2</v>
      </c>
      <c r="D12893">
        <v>0.42537149671471658</v>
      </c>
    </row>
    <row r="12894" spans="1:4">
      <c r="A12894">
        <v>12892</v>
      </c>
      <c r="B12894">
        <v>35.320547945205476</v>
      </c>
      <c r="C12894" s="91">
        <v>2.4202401743791676E-2</v>
      </c>
      <c r="D12894">
        <v>0.42535035235137697</v>
      </c>
    </row>
    <row r="12895" spans="1:4">
      <c r="A12895">
        <v>12893</v>
      </c>
      <c r="B12895">
        <v>35.323287671232876</v>
      </c>
      <c r="C12895" s="91">
        <v>2.420193176214689E-2</v>
      </c>
      <c r="D12895">
        <v>0.42532921013440672</v>
      </c>
    </row>
    <row r="12896" spans="1:4">
      <c r="A12896">
        <v>12894</v>
      </c>
      <c r="B12896">
        <v>35.326027397260276</v>
      </c>
      <c r="C12896" s="91">
        <v>2.4201461780502101E-2</v>
      </c>
      <c r="D12896">
        <v>0.42530807006359039</v>
      </c>
    </row>
    <row r="12897" spans="1:4">
      <c r="A12897">
        <v>12895</v>
      </c>
      <c r="B12897">
        <v>35.328767123287669</v>
      </c>
      <c r="C12897" s="91">
        <v>2.4200991798857312E-2</v>
      </c>
      <c r="D12897">
        <v>0.42528693213871244</v>
      </c>
    </row>
    <row r="12898" spans="1:4">
      <c r="A12898">
        <v>12896</v>
      </c>
      <c r="B12898">
        <v>35.331506849315069</v>
      </c>
      <c r="C12898" s="91">
        <v>2.4200521817212526E-2</v>
      </c>
      <c r="D12898">
        <v>0.42526579635955719</v>
      </c>
    </row>
    <row r="12899" spans="1:4">
      <c r="A12899">
        <v>12897</v>
      </c>
      <c r="B12899">
        <v>35.334246575342469</v>
      </c>
      <c r="C12899" s="91">
        <v>2.4200051835567737E-2</v>
      </c>
      <c r="D12899">
        <v>0.42524466272590938</v>
      </c>
    </row>
    <row r="12900" spans="1:4">
      <c r="A12900">
        <v>12898</v>
      </c>
      <c r="B12900">
        <v>35.336986301369862</v>
      </c>
      <c r="C12900" s="91">
        <v>2.4199581853922947E-2</v>
      </c>
      <c r="D12900">
        <v>0.42522353123755341</v>
      </c>
    </row>
    <row r="12901" spans="1:4">
      <c r="A12901">
        <v>12899</v>
      </c>
      <c r="B12901">
        <v>35.339726027397262</v>
      </c>
      <c r="C12901" s="91">
        <v>2.4199111872278162E-2</v>
      </c>
      <c r="D12901">
        <v>0.42520240189427377</v>
      </c>
    </row>
    <row r="12902" spans="1:4">
      <c r="A12902">
        <v>12900</v>
      </c>
      <c r="B12902">
        <v>35.342465753424655</v>
      </c>
      <c r="C12902" s="91">
        <v>2.4198641890633373E-2</v>
      </c>
      <c r="D12902">
        <v>0.4251812746958552</v>
      </c>
    </row>
    <row r="12903" spans="1:4">
      <c r="A12903">
        <v>12901</v>
      </c>
      <c r="B12903">
        <v>35.345205479452055</v>
      </c>
      <c r="C12903" s="91">
        <v>2.4198171908988583E-2</v>
      </c>
      <c r="D12903">
        <v>0.42516014964208226</v>
      </c>
    </row>
    <row r="12904" spans="1:4">
      <c r="A12904">
        <v>12902</v>
      </c>
      <c r="B12904">
        <v>35.347945205479455</v>
      </c>
      <c r="C12904" s="91">
        <v>2.4197701927343798E-2</v>
      </c>
      <c r="D12904">
        <v>0.42513902673273946</v>
      </c>
    </row>
    <row r="12905" spans="1:4">
      <c r="A12905">
        <v>12903</v>
      </c>
      <c r="B12905">
        <v>35.350684931506848</v>
      </c>
      <c r="C12905" s="91">
        <v>2.4197231945699008E-2</v>
      </c>
      <c r="D12905">
        <v>0.42511790596761173</v>
      </c>
    </row>
    <row r="12906" spans="1:4">
      <c r="A12906">
        <v>12904</v>
      </c>
      <c r="B12906">
        <v>35.353424657534248</v>
      </c>
      <c r="C12906" s="91">
        <v>2.4196761964054219E-2</v>
      </c>
      <c r="D12906">
        <v>0.42509678734648354</v>
      </c>
    </row>
    <row r="12907" spans="1:4">
      <c r="A12907">
        <v>12905</v>
      </c>
      <c r="B12907">
        <v>35.356164383561641</v>
      </c>
      <c r="C12907" s="91">
        <v>2.419629198240943E-2</v>
      </c>
      <c r="D12907">
        <v>0.42507567086913983</v>
      </c>
    </row>
    <row r="12908" spans="1:4">
      <c r="A12908">
        <v>12906</v>
      </c>
      <c r="B12908">
        <v>35.358904109589041</v>
      </c>
      <c r="C12908" s="91">
        <v>2.4195822000764644E-2</v>
      </c>
      <c r="D12908">
        <v>0.425054556535365</v>
      </c>
    </row>
    <row r="12909" spans="1:4">
      <c r="A12909">
        <v>12907</v>
      </c>
      <c r="B12909">
        <v>35.361643835616441</v>
      </c>
      <c r="C12909" s="91">
        <v>2.4195352019119855E-2</v>
      </c>
      <c r="D12909">
        <v>0.42503344434494417</v>
      </c>
    </row>
    <row r="12910" spans="1:4">
      <c r="A12910">
        <v>12908</v>
      </c>
      <c r="B12910">
        <v>35.364383561643834</v>
      </c>
      <c r="C12910" s="91">
        <v>2.4194882037475066E-2</v>
      </c>
      <c r="D12910">
        <v>0.42501233429766205</v>
      </c>
    </row>
    <row r="12911" spans="1:4">
      <c r="A12911">
        <v>12909</v>
      </c>
      <c r="B12911">
        <v>35.367123287671234</v>
      </c>
      <c r="C12911" s="91">
        <v>2.419441205583028E-2</v>
      </c>
      <c r="D12911">
        <v>0.42499122639330333</v>
      </c>
    </row>
    <row r="12912" spans="1:4">
      <c r="A12912">
        <v>12910</v>
      </c>
      <c r="B12912">
        <v>35.369863013698627</v>
      </c>
      <c r="C12912" s="91">
        <v>2.4193942074185491E-2</v>
      </c>
      <c r="D12912">
        <v>0.42497012063165313</v>
      </c>
    </row>
    <row r="12913" spans="1:4">
      <c r="A12913">
        <v>12911</v>
      </c>
      <c r="B12913">
        <v>35.372602739726027</v>
      </c>
      <c r="C12913" s="91">
        <v>2.4193472092540701E-2</v>
      </c>
      <c r="D12913">
        <v>0.4249490170124961</v>
      </c>
    </row>
    <row r="12914" spans="1:4">
      <c r="A12914">
        <v>12912</v>
      </c>
      <c r="B12914">
        <v>35.375342465753427</v>
      </c>
      <c r="C12914" s="91">
        <v>2.4193002110895916E-2</v>
      </c>
      <c r="D12914">
        <v>0.42492791553561721</v>
      </c>
    </row>
    <row r="12915" spans="1:4">
      <c r="A12915">
        <v>12913</v>
      </c>
      <c r="B12915">
        <v>35.37808219178082</v>
      </c>
      <c r="C12915" s="91">
        <v>2.4192532129251126E-2</v>
      </c>
      <c r="D12915">
        <v>0.42490681620080156</v>
      </c>
    </row>
    <row r="12916" spans="1:4">
      <c r="A12916">
        <v>12914</v>
      </c>
      <c r="B12916">
        <v>35.38082191780822</v>
      </c>
      <c r="C12916" s="91">
        <v>2.4192062147606337E-2</v>
      </c>
      <c r="D12916">
        <v>0.4248857190078339</v>
      </c>
    </row>
    <row r="12917" spans="1:4">
      <c r="A12917">
        <v>12915</v>
      </c>
      <c r="B12917">
        <v>35.38356164383562</v>
      </c>
      <c r="C12917" s="91">
        <v>2.4191592165961548E-2</v>
      </c>
      <c r="D12917">
        <v>0.42486462395649938</v>
      </c>
    </row>
    <row r="12918" spans="1:4">
      <c r="A12918">
        <v>12916</v>
      </c>
      <c r="B12918">
        <v>35.386301369863013</v>
      </c>
      <c r="C12918" s="91">
        <v>2.4191122184316762E-2</v>
      </c>
      <c r="D12918">
        <v>0.42484353104658296</v>
      </c>
    </row>
    <row r="12919" spans="1:4">
      <c r="A12919">
        <v>12917</v>
      </c>
      <c r="B12919">
        <v>35.389041095890413</v>
      </c>
      <c r="C12919" s="91">
        <v>2.4190652202671973E-2</v>
      </c>
      <c r="D12919">
        <v>0.42482244027786964</v>
      </c>
    </row>
    <row r="12920" spans="1:4">
      <c r="A12920">
        <v>12918</v>
      </c>
      <c r="B12920">
        <v>35.391780821917806</v>
      </c>
      <c r="C12920" s="91">
        <v>2.4190182221027184E-2</v>
      </c>
      <c r="D12920">
        <v>0.42480135165014465</v>
      </c>
    </row>
    <row r="12921" spans="1:4">
      <c r="A12921">
        <v>12919</v>
      </c>
      <c r="B12921">
        <v>35.394520547945206</v>
      </c>
      <c r="C12921" s="91">
        <v>2.4189712239382398E-2</v>
      </c>
      <c r="D12921">
        <v>0.42478026516319295</v>
      </c>
    </row>
    <row r="12922" spans="1:4">
      <c r="A12922">
        <v>12920</v>
      </c>
      <c r="B12922">
        <v>35.397260273972606</v>
      </c>
      <c r="C12922" s="91">
        <v>2.4189242257737609E-2</v>
      </c>
      <c r="D12922">
        <v>0.4247591808167997</v>
      </c>
    </row>
    <row r="12923" spans="1:4">
      <c r="A12923">
        <v>12921</v>
      </c>
      <c r="B12923">
        <v>35.4</v>
      </c>
      <c r="C12923" s="91">
        <v>2.4188772276092819E-2</v>
      </c>
      <c r="D12923">
        <v>0.42473809861075018</v>
      </c>
    </row>
    <row r="12924" spans="1:4">
      <c r="A12924">
        <v>12922</v>
      </c>
      <c r="B12924">
        <v>35.402739726027399</v>
      </c>
      <c r="C12924" s="91">
        <v>2.4188302294448034E-2</v>
      </c>
      <c r="D12924">
        <v>0.42471701854482941</v>
      </c>
    </row>
    <row r="12925" spans="1:4">
      <c r="A12925">
        <v>12923</v>
      </c>
      <c r="B12925">
        <v>35.405479452054792</v>
      </c>
      <c r="C12925" s="91">
        <v>2.4187832312803244E-2</v>
      </c>
      <c r="D12925">
        <v>0.42469594061882271</v>
      </c>
    </row>
    <row r="12926" spans="1:4">
      <c r="A12926">
        <v>12924</v>
      </c>
      <c r="B12926">
        <v>35.408219178082192</v>
      </c>
      <c r="C12926" s="91">
        <v>2.4187362331158455E-2</v>
      </c>
      <c r="D12926">
        <v>0.42467486483251521</v>
      </c>
    </row>
    <row r="12927" spans="1:4">
      <c r="A12927">
        <v>12925</v>
      </c>
      <c r="B12927">
        <v>35.410958904109592</v>
      </c>
      <c r="C12927" s="91">
        <v>2.418689234951367E-2</v>
      </c>
      <c r="D12927">
        <v>0.4246537911856923</v>
      </c>
    </row>
    <row r="12928" spans="1:4">
      <c r="A12928">
        <v>12926</v>
      </c>
      <c r="B12928">
        <v>35.413698630136984</v>
      </c>
      <c r="C12928" s="91">
        <v>2.418642236786888E-2</v>
      </c>
      <c r="D12928">
        <v>0.42463271967813926</v>
      </c>
    </row>
    <row r="12929" spans="1:4">
      <c r="A12929">
        <v>12927</v>
      </c>
      <c r="B12929">
        <v>35.416438356164385</v>
      </c>
      <c r="C12929" s="91">
        <v>2.4185952386224091E-2</v>
      </c>
      <c r="D12929">
        <v>0.42461165030964138</v>
      </c>
    </row>
    <row r="12930" spans="1:4">
      <c r="A12930">
        <v>12928</v>
      </c>
      <c r="B12930">
        <v>35.419178082191777</v>
      </c>
      <c r="C12930" s="91">
        <v>2.4185482404579302E-2</v>
      </c>
      <c r="D12930">
        <v>0.42459058307998404</v>
      </c>
    </row>
    <row r="12931" spans="1:4">
      <c r="A12931">
        <v>12929</v>
      </c>
      <c r="B12931">
        <v>35.421917808219177</v>
      </c>
      <c r="C12931" s="91">
        <v>2.4185012422934516E-2</v>
      </c>
      <c r="D12931">
        <v>0.42456951798895248</v>
      </c>
    </row>
    <row r="12932" spans="1:4">
      <c r="A12932">
        <v>12930</v>
      </c>
      <c r="B12932">
        <v>35.424657534246577</v>
      </c>
      <c r="C12932" s="91">
        <v>2.4184542441289727E-2</v>
      </c>
      <c r="D12932">
        <v>0.42454845503633226</v>
      </c>
    </row>
    <row r="12933" spans="1:4">
      <c r="A12933">
        <v>12931</v>
      </c>
      <c r="B12933">
        <v>35.42739726027397</v>
      </c>
      <c r="C12933" s="91">
        <v>2.4184072459644938E-2</v>
      </c>
      <c r="D12933">
        <v>0.42452739422190883</v>
      </c>
    </row>
    <row r="12934" spans="1:4">
      <c r="A12934">
        <v>12932</v>
      </c>
      <c r="B12934">
        <v>35.43013698630137</v>
      </c>
      <c r="C12934" s="91">
        <v>2.4183602478000152E-2</v>
      </c>
      <c r="D12934">
        <v>0.42450633554546746</v>
      </c>
    </row>
    <row r="12935" spans="1:4">
      <c r="A12935">
        <v>12933</v>
      </c>
      <c r="B12935">
        <v>35.43287671232877</v>
      </c>
      <c r="C12935" s="91">
        <v>2.4183132496355363E-2</v>
      </c>
      <c r="D12935">
        <v>0.42448527900679384</v>
      </c>
    </row>
    <row r="12936" spans="1:4">
      <c r="A12936">
        <v>12934</v>
      </c>
      <c r="B12936">
        <v>35.435616438356163</v>
      </c>
      <c r="C12936" s="91">
        <v>2.4182662514710573E-2</v>
      </c>
      <c r="D12936">
        <v>0.4244642246056734</v>
      </c>
    </row>
    <row r="12937" spans="1:4">
      <c r="A12937">
        <v>12935</v>
      </c>
      <c r="B12937">
        <v>35.438356164383563</v>
      </c>
      <c r="C12937" s="91">
        <v>2.4182192533065788E-2</v>
      </c>
      <c r="D12937">
        <v>0.42444317234189166</v>
      </c>
    </row>
    <row r="12938" spans="1:4">
      <c r="A12938">
        <v>12936</v>
      </c>
      <c r="B12938">
        <v>35.441095890410956</v>
      </c>
      <c r="C12938" s="91">
        <v>2.4181722551420998E-2</v>
      </c>
      <c r="D12938">
        <v>0.42442212221523429</v>
      </c>
    </row>
    <row r="12939" spans="1:4">
      <c r="A12939">
        <v>12937</v>
      </c>
      <c r="B12939">
        <v>35.443835616438356</v>
      </c>
      <c r="C12939" s="91">
        <v>2.4181252569776209E-2</v>
      </c>
      <c r="D12939">
        <v>0.42440107422548673</v>
      </c>
    </row>
    <row r="12940" spans="1:4">
      <c r="A12940">
        <v>12938</v>
      </c>
      <c r="B12940">
        <v>35.446575342465756</v>
      </c>
      <c r="C12940" s="91">
        <v>2.4180782588131423E-2</v>
      </c>
      <c r="D12940">
        <v>0.4243800283724346</v>
      </c>
    </row>
    <row r="12941" spans="1:4">
      <c r="A12941">
        <v>12939</v>
      </c>
      <c r="B12941">
        <v>35.449315068493149</v>
      </c>
      <c r="C12941" s="91">
        <v>2.4180312606486634E-2</v>
      </c>
      <c r="D12941">
        <v>0.4243589846558638</v>
      </c>
    </row>
    <row r="12942" spans="1:4">
      <c r="A12942">
        <v>12940</v>
      </c>
      <c r="B12942">
        <v>35.452054794520549</v>
      </c>
      <c r="C12942" s="91">
        <v>2.4179842624841845E-2</v>
      </c>
      <c r="D12942">
        <v>0.42433794307555978</v>
      </c>
    </row>
    <row r="12943" spans="1:4">
      <c r="A12943">
        <v>12941</v>
      </c>
      <c r="B12943">
        <v>35.454794520547942</v>
      </c>
      <c r="C12943" s="91">
        <v>2.4179372643197056E-2</v>
      </c>
      <c r="D12943">
        <v>0.42431690363130831</v>
      </c>
    </row>
    <row r="12944" spans="1:4">
      <c r="A12944">
        <v>12942</v>
      </c>
      <c r="B12944">
        <v>35.457534246575342</v>
      </c>
      <c r="C12944" s="91">
        <v>2.417890266155227E-2</v>
      </c>
      <c r="D12944">
        <v>0.42429586632289495</v>
      </c>
    </row>
    <row r="12945" spans="1:4">
      <c r="A12945">
        <v>12943</v>
      </c>
      <c r="B12945">
        <v>35.460273972602742</v>
      </c>
      <c r="C12945" s="91">
        <v>2.4178432679907481E-2</v>
      </c>
      <c r="D12945">
        <v>0.42427483115010567</v>
      </c>
    </row>
    <row r="12946" spans="1:4">
      <c r="A12946">
        <v>12944</v>
      </c>
      <c r="B12946">
        <v>35.463013698630135</v>
      </c>
      <c r="C12946" s="91">
        <v>2.4177962698262691E-2</v>
      </c>
      <c r="D12946">
        <v>0.42425379811272634</v>
      </c>
    </row>
    <row r="12947" spans="1:4">
      <c r="A12947">
        <v>12945</v>
      </c>
      <c r="B12947">
        <v>35.465753424657535</v>
      </c>
      <c r="C12947" s="91">
        <v>2.4177492716617906E-2</v>
      </c>
      <c r="D12947">
        <v>0.42423276721054243</v>
      </c>
    </row>
    <row r="12948" spans="1:4">
      <c r="A12948">
        <v>12946</v>
      </c>
      <c r="B12948">
        <v>35.468493150684928</v>
      </c>
      <c r="C12948" s="91">
        <v>2.4177022734973116E-2</v>
      </c>
      <c r="D12948">
        <v>0.42421173844334015</v>
      </c>
    </row>
    <row r="12949" spans="1:4">
      <c r="A12949">
        <v>12947</v>
      </c>
      <c r="B12949">
        <v>35.471232876712328</v>
      </c>
      <c r="C12949" s="91">
        <v>2.4176552753328327E-2</v>
      </c>
      <c r="D12949">
        <v>0.42419071181090512</v>
      </c>
    </row>
    <row r="12950" spans="1:4">
      <c r="A12950">
        <v>12948</v>
      </c>
      <c r="B12950">
        <v>35.473972602739728</v>
      </c>
      <c r="C12950" s="91">
        <v>2.4176082771683542E-2</v>
      </c>
      <c r="D12950">
        <v>0.42416968731302318</v>
      </c>
    </row>
    <row r="12951" spans="1:4">
      <c r="A12951">
        <v>12949</v>
      </c>
      <c r="B12951">
        <v>35.476712328767121</v>
      </c>
      <c r="C12951" s="91">
        <v>2.4175612790038752E-2</v>
      </c>
      <c r="D12951">
        <v>0.42414866494948056</v>
      </c>
    </row>
    <row r="12952" spans="1:4">
      <c r="A12952">
        <v>12950</v>
      </c>
      <c r="B12952">
        <v>35.479452054794521</v>
      </c>
      <c r="C12952" s="91">
        <v>2.4175142808393963E-2</v>
      </c>
      <c r="D12952">
        <v>0.42412764472006292</v>
      </c>
    </row>
    <row r="12953" spans="1:4">
      <c r="A12953">
        <v>12951</v>
      </c>
      <c r="B12953">
        <v>35.482191780821921</v>
      </c>
      <c r="C12953" s="91">
        <v>2.4174672826749177E-2</v>
      </c>
      <c r="D12953">
        <v>0.42410662662455628</v>
      </c>
    </row>
    <row r="12954" spans="1:4">
      <c r="A12954">
        <v>12952</v>
      </c>
      <c r="B12954">
        <v>35.484931506849314</v>
      </c>
      <c r="C12954" s="91">
        <v>2.4174202845104388E-2</v>
      </c>
      <c r="D12954">
        <v>0.42408561066274686</v>
      </c>
    </row>
    <row r="12955" spans="1:4">
      <c r="A12955">
        <v>12953</v>
      </c>
      <c r="B12955">
        <v>35.487671232876714</v>
      </c>
      <c r="C12955" s="91">
        <v>2.4173732863459599E-2</v>
      </c>
      <c r="D12955">
        <v>0.42406459683442038</v>
      </c>
    </row>
    <row r="12956" spans="1:4">
      <c r="A12956">
        <v>12954</v>
      </c>
      <c r="B12956">
        <v>35.490410958904107</v>
      </c>
      <c r="C12956" s="91">
        <v>2.417326288181481E-2</v>
      </c>
      <c r="D12956">
        <v>0.42404358513936313</v>
      </c>
    </row>
    <row r="12957" spans="1:4">
      <c r="A12957">
        <v>12955</v>
      </c>
      <c r="B12957">
        <v>35.493150684931507</v>
      </c>
      <c r="C12957" s="91">
        <v>2.4172792900170024E-2</v>
      </c>
      <c r="D12957">
        <v>0.42402257557736101</v>
      </c>
    </row>
    <row r="12958" spans="1:4">
      <c r="A12958">
        <v>12956</v>
      </c>
      <c r="B12958">
        <v>35.495890410958907</v>
      </c>
      <c r="C12958" s="91">
        <v>2.4172322918525235E-2</v>
      </c>
      <c r="D12958">
        <v>0.42400156814820028</v>
      </c>
    </row>
    <row r="12959" spans="1:4">
      <c r="A12959">
        <v>12957</v>
      </c>
      <c r="B12959">
        <v>35.4986301369863</v>
      </c>
      <c r="C12959" s="91">
        <v>2.4171852936880445E-2</v>
      </c>
      <c r="D12959">
        <v>0.42398056285166708</v>
      </c>
    </row>
    <row r="12960" spans="1:4">
      <c r="A12960">
        <v>12958</v>
      </c>
      <c r="B12960">
        <v>35.5013698630137</v>
      </c>
      <c r="C12960" s="91">
        <v>2.417138295523566E-2</v>
      </c>
      <c r="D12960">
        <v>0.42395955968754734</v>
      </c>
    </row>
    <row r="12961" spans="1:4">
      <c r="A12961">
        <v>12959</v>
      </c>
      <c r="B12961">
        <v>35.504109589041093</v>
      </c>
      <c r="C12961" s="91">
        <v>2.417091297359087E-2</v>
      </c>
      <c r="D12961">
        <v>0.42393855865562757</v>
      </c>
    </row>
    <row r="12962" spans="1:4">
      <c r="A12962">
        <v>12960</v>
      </c>
      <c r="B12962">
        <v>35.506849315068493</v>
      </c>
      <c r="C12962" s="91">
        <v>2.4170442991946081E-2</v>
      </c>
      <c r="D12962">
        <v>0.42391755975569378</v>
      </c>
    </row>
    <row r="12963" spans="1:4">
      <c r="A12963">
        <v>12961</v>
      </c>
      <c r="B12963">
        <v>35.509589041095893</v>
      </c>
      <c r="C12963" s="91">
        <v>2.4169973010301295E-2</v>
      </c>
      <c r="D12963">
        <v>0.4238965629875322</v>
      </c>
    </row>
    <row r="12964" spans="1:4">
      <c r="A12964">
        <v>12962</v>
      </c>
      <c r="B12964">
        <v>35.512328767123286</v>
      </c>
      <c r="C12964" s="91">
        <v>2.4169503028656506E-2</v>
      </c>
      <c r="D12964">
        <v>0.42387556835092932</v>
      </c>
    </row>
    <row r="12965" spans="1:4">
      <c r="A12965">
        <v>12963</v>
      </c>
      <c r="B12965">
        <v>35.515068493150686</v>
      </c>
      <c r="C12965" s="91">
        <v>2.4169033047011717E-2</v>
      </c>
      <c r="D12965">
        <v>0.42385457584567121</v>
      </c>
    </row>
    <row r="12966" spans="1:4">
      <c r="A12966">
        <v>12964</v>
      </c>
      <c r="B12966">
        <v>35.517808219178079</v>
      </c>
      <c r="C12966" s="91">
        <v>2.4168563065366928E-2</v>
      </c>
      <c r="D12966">
        <v>0.42383358547154437</v>
      </c>
    </row>
    <row r="12967" spans="1:4">
      <c r="A12967">
        <v>12965</v>
      </c>
      <c r="B12967">
        <v>35.520547945205479</v>
      </c>
      <c r="C12967" s="91">
        <v>2.4168093083722142E-2</v>
      </c>
      <c r="D12967">
        <v>0.42381259722833492</v>
      </c>
    </row>
    <row r="12968" spans="1:4">
      <c r="A12968">
        <v>12966</v>
      </c>
      <c r="B12968">
        <v>35.523287671232879</v>
      </c>
      <c r="C12968" s="91">
        <v>2.4167623102077353E-2</v>
      </c>
      <c r="D12968">
        <v>0.42379161111582941</v>
      </c>
    </row>
    <row r="12969" spans="1:4">
      <c r="A12969">
        <v>12967</v>
      </c>
      <c r="B12969">
        <v>35.526027397260272</v>
      </c>
      <c r="C12969" s="91">
        <v>2.4167153120432563E-2</v>
      </c>
      <c r="D12969">
        <v>0.42377062713381436</v>
      </c>
    </row>
    <row r="12970" spans="1:4">
      <c r="A12970">
        <v>12968</v>
      </c>
      <c r="B12970">
        <v>35.528767123287672</v>
      </c>
      <c r="C12970" s="91">
        <v>2.4166683138787778E-2</v>
      </c>
      <c r="D12970">
        <v>0.42374964528207587</v>
      </c>
    </row>
    <row r="12971" spans="1:4">
      <c r="A12971">
        <v>12969</v>
      </c>
      <c r="B12971">
        <v>35.531506849315072</v>
      </c>
      <c r="C12971" s="91">
        <v>2.4166213157142988E-2</v>
      </c>
      <c r="D12971">
        <v>0.42372866556040067</v>
      </c>
    </row>
    <row r="12972" spans="1:4">
      <c r="A12972">
        <v>12970</v>
      </c>
      <c r="B12972">
        <v>35.534246575342465</v>
      </c>
      <c r="C12972" s="91">
        <v>2.4165743175498199E-2</v>
      </c>
      <c r="D12972">
        <v>0.42370768796857528</v>
      </c>
    </row>
    <row r="12973" spans="1:4">
      <c r="A12973">
        <v>12971</v>
      </c>
      <c r="B12973">
        <v>35.536986301369865</v>
      </c>
      <c r="C12973" s="91">
        <v>2.4165273193853413E-2</v>
      </c>
      <c r="D12973">
        <v>0.42368671250638595</v>
      </c>
    </row>
    <row r="12974" spans="1:4">
      <c r="A12974">
        <v>12972</v>
      </c>
      <c r="B12974">
        <v>35.539726027397258</v>
      </c>
      <c r="C12974" s="91">
        <v>2.4164803212208624E-2</v>
      </c>
      <c r="D12974">
        <v>0.42366573917361949</v>
      </c>
    </row>
    <row r="12975" spans="1:4">
      <c r="A12975">
        <v>12973</v>
      </c>
      <c r="B12975">
        <v>35.542465753424658</v>
      </c>
      <c r="C12975" s="91">
        <v>2.4164333230563835E-2</v>
      </c>
      <c r="D12975">
        <v>0.42364476797006234</v>
      </c>
    </row>
    <row r="12976" spans="1:4">
      <c r="A12976">
        <v>12974</v>
      </c>
      <c r="B12976">
        <v>35.545205479452058</v>
      </c>
      <c r="C12976" s="91">
        <v>2.4163863248919046E-2</v>
      </c>
      <c r="D12976">
        <v>0.42362379889550106</v>
      </c>
    </row>
    <row r="12977" spans="1:4">
      <c r="A12977">
        <v>12975</v>
      </c>
      <c r="B12977">
        <v>35.547945205479451</v>
      </c>
      <c r="C12977" s="91">
        <v>2.416339326727426E-2</v>
      </c>
      <c r="D12977">
        <v>0.42360283194972237</v>
      </c>
    </row>
    <row r="12978" spans="1:4">
      <c r="A12978">
        <v>12976</v>
      </c>
      <c r="B12978">
        <v>35.550684931506851</v>
      </c>
      <c r="C12978" s="91">
        <v>2.4162923285629471E-2</v>
      </c>
      <c r="D12978">
        <v>0.42358186713251283</v>
      </c>
    </row>
    <row r="12979" spans="1:4">
      <c r="A12979">
        <v>12977</v>
      </c>
      <c r="B12979">
        <v>35.553424657534244</v>
      </c>
      <c r="C12979" s="91">
        <v>2.4162453303984682E-2</v>
      </c>
      <c r="D12979">
        <v>0.42356090444365929</v>
      </c>
    </row>
    <row r="12980" spans="1:4">
      <c r="A12980">
        <v>12978</v>
      </c>
      <c r="B12980">
        <v>35.556164383561644</v>
      </c>
      <c r="C12980" s="91">
        <v>2.4161983322339896E-2</v>
      </c>
      <c r="D12980">
        <v>0.42353994388294819</v>
      </c>
    </row>
    <row r="12981" spans="1:4">
      <c r="A12981">
        <v>12979</v>
      </c>
      <c r="B12981">
        <v>35.558904109589044</v>
      </c>
      <c r="C12981" s="91">
        <v>2.4161513340695107E-2</v>
      </c>
      <c r="D12981">
        <v>0.42351898545016642</v>
      </c>
    </row>
    <row r="12982" spans="1:4">
      <c r="A12982">
        <v>12980</v>
      </c>
      <c r="B12982">
        <v>35.561643835616437</v>
      </c>
      <c r="C12982" s="91">
        <v>2.4161043359050317E-2</v>
      </c>
      <c r="D12982">
        <v>0.42349802914510082</v>
      </c>
    </row>
    <row r="12983" spans="1:4">
      <c r="A12983">
        <v>12981</v>
      </c>
      <c r="B12983">
        <v>35.564383561643837</v>
      </c>
      <c r="C12983" s="91">
        <v>2.4160573377405532E-2</v>
      </c>
      <c r="D12983">
        <v>0.42347707496753795</v>
      </c>
    </row>
    <row r="12984" spans="1:4">
      <c r="A12984">
        <v>12982</v>
      </c>
      <c r="B12984">
        <v>35.56712328767123</v>
      </c>
      <c r="C12984" s="91">
        <v>2.4160103395760742E-2</v>
      </c>
      <c r="D12984">
        <v>0.42345612291726487</v>
      </c>
    </row>
    <row r="12985" spans="1:4">
      <c r="A12985">
        <v>12983</v>
      </c>
      <c r="B12985">
        <v>35.56986301369863</v>
      </c>
      <c r="C12985" s="91">
        <v>2.4159633414115953E-2</v>
      </c>
      <c r="D12985">
        <v>0.42343517299406824</v>
      </c>
    </row>
    <row r="12986" spans="1:4">
      <c r="A12986">
        <v>12984</v>
      </c>
      <c r="B12986">
        <v>35.57260273972603</v>
      </c>
      <c r="C12986" s="91">
        <v>2.4159163432471167E-2</v>
      </c>
      <c r="D12986">
        <v>0.42341422519773492</v>
      </c>
    </row>
    <row r="12987" spans="1:4">
      <c r="A12987">
        <v>12985</v>
      </c>
      <c r="B12987">
        <v>35.575342465753423</v>
      </c>
      <c r="C12987" s="91">
        <v>2.4158693450826378E-2</v>
      </c>
      <c r="D12987">
        <v>0.423393279528052</v>
      </c>
    </row>
    <row r="12988" spans="1:4">
      <c r="A12988">
        <v>12986</v>
      </c>
      <c r="B12988">
        <v>35.578082191780823</v>
      </c>
      <c r="C12988" s="91">
        <v>2.4158223469181589E-2</v>
      </c>
      <c r="D12988">
        <v>0.42337233598480617</v>
      </c>
    </row>
    <row r="12989" spans="1:4">
      <c r="A12989">
        <v>12987</v>
      </c>
      <c r="B12989">
        <v>35.580821917808223</v>
      </c>
      <c r="C12989" s="91">
        <v>2.41577534875368E-2</v>
      </c>
      <c r="D12989">
        <v>0.42335139456778448</v>
      </c>
    </row>
    <row r="12990" spans="1:4">
      <c r="A12990">
        <v>12988</v>
      </c>
      <c r="B12990">
        <v>35.583561643835615</v>
      </c>
      <c r="C12990" s="91">
        <v>2.4157283505892014E-2</v>
      </c>
      <c r="D12990">
        <v>0.42333045527677393</v>
      </c>
    </row>
    <row r="12991" spans="1:4">
      <c r="A12991">
        <v>12989</v>
      </c>
      <c r="B12991">
        <v>35.586301369863016</v>
      </c>
      <c r="C12991" s="91">
        <v>2.4156813524247225E-2</v>
      </c>
      <c r="D12991">
        <v>0.42330951811156148</v>
      </c>
    </row>
    <row r="12992" spans="1:4">
      <c r="A12992">
        <v>12990</v>
      </c>
      <c r="B12992">
        <v>35.589041095890408</v>
      </c>
      <c r="C12992" s="91">
        <v>2.4156343542602435E-2</v>
      </c>
      <c r="D12992">
        <v>0.42328858307193423</v>
      </c>
    </row>
    <row r="12993" spans="1:4">
      <c r="A12993">
        <v>12991</v>
      </c>
      <c r="B12993">
        <v>35.591780821917808</v>
      </c>
      <c r="C12993" s="91">
        <v>2.415587356095765E-2</v>
      </c>
      <c r="D12993">
        <v>0.42326765015767903</v>
      </c>
    </row>
    <row r="12994" spans="1:4">
      <c r="A12994">
        <v>12992</v>
      </c>
      <c r="B12994">
        <v>35.594520547945208</v>
      </c>
      <c r="C12994" s="91">
        <v>2.415540357931286E-2</v>
      </c>
      <c r="D12994">
        <v>0.4232467193685831</v>
      </c>
    </row>
    <row r="12995" spans="1:4">
      <c r="A12995">
        <v>12993</v>
      </c>
      <c r="B12995">
        <v>35.597260273972601</v>
      </c>
      <c r="C12995" s="91">
        <v>2.4154933597668071E-2</v>
      </c>
      <c r="D12995">
        <v>0.42322579070443372</v>
      </c>
    </row>
    <row r="12996" spans="1:4">
      <c r="A12996">
        <v>12994</v>
      </c>
      <c r="B12996">
        <v>35.6</v>
      </c>
      <c r="C12996" s="91">
        <v>2.4154463616023285E-2</v>
      </c>
      <c r="D12996">
        <v>0.42320486416501774</v>
      </c>
    </row>
    <row r="12997" spans="1:4">
      <c r="A12997">
        <v>12995</v>
      </c>
      <c r="B12997">
        <v>35.602739726027394</v>
      </c>
      <c r="C12997" s="91">
        <v>2.4153993634378496E-2</v>
      </c>
      <c r="D12997">
        <v>0.42318393975012247</v>
      </c>
    </row>
    <row r="12998" spans="1:4">
      <c r="A12998">
        <v>12996</v>
      </c>
      <c r="B12998">
        <v>35.605479452054794</v>
      </c>
      <c r="C12998" s="91">
        <v>2.4153523652733707E-2</v>
      </c>
      <c r="D12998">
        <v>0.42316301745953505</v>
      </c>
    </row>
    <row r="12999" spans="1:4">
      <c r="A12999">
        <v>12997</v>
      </c>
      <c r="B12999">
        <v>35.608219178082194</v>
      </c>
      <c r="C12999" s="91">
        <v>2.4153053671088921E-2</v>
      </c>
      <c r="D12999">
        <v>0.4231420972930427</v>
      </c>
    </row>
    <row r="13000" spans="1:4">
      <c r="A13000">
        <v>12998</v>
      </c>
      <c r="B13000">
        <v>35.610958904109587</v>
      </c>
      <c r="C13000" s="91">
        <v>2.4152583689444132E-2</v>
      </c>
      <c r="D13000">
        <v>0.42312117925043274</v>
      </c>
    </row>
    <row r="13001" spans="1:4">
      <c r="A13001">
        <v>12999</v>
      </c>
      <c r="B13001">
        <v>35.613698630136987</v>
      </c>
      <c r="C13001" s="91">
        <v>2.4152113707799343E-2</v>
      </c>
      <c r="D13001">
        <v>0.42310026333149237</v>
      </c>
    </row>
    <row r="13002" spans="1:4">
      <c r="A13002">
        <v>13000</v>
      </c>
      <c r="B13002">
        <v>35.61643835616438</v>
      </c>
      <c r="C13002" s="91">
        <v>2.4151643726154554E-2</v>
      </c>
      <c r="D13002">
        <v>0.42307934953600895</v>
      </c>
    </row>
    <row r="13003" spans="1:4">
      <c r="A13003">
        <v>13001</v>
      </c>
      <c r="B13003">
        <v>35.61917808219178</v>
      </c>
      <c r="C13003" s="91">
        <v>2.4151173744509768E-2</v>
      </c>
      <c r="D13003">
        <v>0.42305843786376962</v>
      </c>
    </row>
    <row r="13004" spans="1:4">
      <c r="A13004">
        <v>13002</v>
      </c>
      <c r="B13004">
        <v>35.62191780821918</v>
      </c>
      <c r="C13004" s="91">
        <v>2.4150703762864979E-2</v>
      </c>
      <c r="D13004">
        <v>0.42303752831456193</v>
      </c>
    </row>
    <row r="13005" spans="1:4">
      <c r="A13005">
        <v>13003</v>
      </c>
      <c r="B13005">
        <v>35.624657534246573</v>
      </c>
      <c r="C13005" s="91">
        <v>2.4150233781220189E-2</v>
      </c>
      <c r="D13005">
        <v>0.42301662088817321</v>
      </c>
    </row>
    <row r="13006" spans="1:4">
      <c r="A13006">
        <v>13004</v>
      </c>
      <c r="B13006">
        <v>35.627397260273973</v>
      </c>
      <c r="C13006" s="91">
        <v>2.4149763799575404E-2</v>
      </c>
      <c r="D13006">
        <v>0.42299571558439081</v>
      </c>
    </row>
    <row r="13007" spans="1:4">
      <c r="A13007">
        <v>13005</v>
      </c>
      <c r="B13007">
        <v>35.630136986301373</v>
      </c>
      <c r="C13007" s="91">
        <v>2.4149293817930614E-2</v>
      </c>
      <c r="D13007">
        <v>0.42297481240300216</v>
      </c>
    </row>
    <row r="13008" spans="1:4">
      <c r="A13008">
        <v>13006</v>
      </c>
      <c r="B13008">
        <v>35.632876712328766</v>
      </c>
      <c r="C13008" s="91">
        <v>2.4148823836285825E-2</v>
      </c>
      <c r="D13008">
        <v>0.4229539113437949</v>
      </c>
    </row>
    <row r="13009" spans="1:4">
      <c r="A13009">
        <v>13007</v>
      </c>
      <c r="B13009">
        <v>35.635616438356166</v>
      </c>
      <c r="C13009" s="91">
        <v>2.4148353854641039E-2</v>
      </c>
      <c r="D13009">
        <v>0.42293301240655623</v>
      </c>
    </row>
    <row r="13010" spans="1:4">
      <c r="A13010">
        <v>13008</v>
      </c>
      <c r="B13010">
        <v>35.638356164383559</v>
      </c>
      <c r="C13010" s="91">
        <v>2.414788387299625E-2</v>
      </c>
      <c r="D13010">
        <v>0.42291211559107389</v>
      </c>
    </row>
    <row r="13011" spans="1:4">
      <c r="A13011">
        <v>13009</v>
      </c>
      <c r="B13011">
        <v>35.641095890410959</v>
      </c>
      <c r="C13011" s="91">
        <v>2.4147413891351461E-2</v>
      </c>
      <c r="D13011">
        <v>0.42289122089713527</v>
      </c>
    </row>
    <row r="13012" spans="1:4">
      <c r="A13012">
        <v>13010</v>
      </c>
      <c r="B13012">
        <v>35.643835616438359</v>
      </c>
      <c r="C13012" s="91">
        <v>2.4146943909706675E-2</v>
      </c>
      <c r="D13012">
        <v>0.42287032832452803</v>
      </c>
    </row>
    <row r="13013" spans="1:4">
      <c r="A13013">
        <v>13011</v>
      </c>
      <c r="B13013">
        <v>35.646575342465752</v>
      </c>
      <c r="C13013" s="91">
        <v>2.4146473928061886E-2</v>
      </c>
      <c r="D13013">
        <v>0.4228494378730398</v>
      </c>
    </row>
    <row r="13014" spans="1:4">
      <c r="A13014">
        <v>13012</v>
      </c>
      <c r="B13014">
        <v>35.649315068493152</v>
      </c>
      <c r="C13014" s="91">
        <v>2.4146003946417097E-2</v>
      </c>
      <c r="D13014">
        <v>0.42282854954245802</v>
      </c>
    </row>
    <row r="13015" spans="1:4">
      <c r="A13015">
        <v>13013</v>
      </c>
      <c r="B13015">
        <v>35.652054794520545</v>
      </c>
      <c r="C13015" s="91">
        <v>2.4145533964772307E-2</v>
      </c>
      <c r="D13015">
        <v>0.42280766333257058</v>
      </c>
    </row>
    <row r="13016" spans="1:4">
      <c r="A13016">
        <v>13014</v>
      </c>
      <c r="B13016">
        <v>35.654794520547945</v>
      </c>
      <c r="C13016" s="91">
        <v>2.4145063983127522E-2</v>
      </c>
      <c r="D13016">
        <v>0.42278677924316488</v>
      </c>
    </row>
    <row r="13017" spans="1:4">
      <c r="A13017">
        <v>13015</v>
      </c>
      <c r="B13017">
        <v>35.657534246575345</v>
      </c>
      <c r="C13017" s="91">
        <v>2.4144594001482732E-2</v>
      </c>
      <c r="D13017">
        <v>0.42276589727402886</v>
      </c>
    </row>
    <row r="13018" spans="1:4">
      <c r="A13018">
        <v>13016</v>
      </c>
      <c r="B13018">
        <v>35.660273972602738</v>
      </c>
      <c r="C13018" s="91">
        <v>2.4144124019837943E-2</v>
      </c>
      <c r="D13018">
        <v>0.42274501742495019</v>
      </c>
    </row>
    <row r="13019" spans="1:4">
      <c r="A13019">
        <v>13017</v>
      </c>
      <c r="B13019">
        <v>35.663013698630138</v>
      </c>
      <c r="C13019" s="91">
        <v>2.4143654038193157E-2</v>
      </c>
      <c r="D13019">
        <v>0.42272413969571643</v>
      </c>
    </row>
    <row r="13020" spans="1:4">
      <c r="A13020">
        <v>13018</v>
      </c>
      <c r="B13020">
        <v>35.665753424657531</v>
      </c>
      <c r="C13020" s="91">
        <v>2.4143184056548368E-2</v>
      </c>
      <c r="D13020">
        <v>0.42270326408611569</v>
      </c>
    </row>
    <row r="13021" spans="1:4">
      <c r="A13021">
        <v>13019</v>
      </c>
      <c r="B13021">
        <v>35.668493150684931</v>
      </c>
      <c r="C13021" s="91">
        <v>2.4142714074903579E-2</v>
      </c>
      <c r="D13021">
        <v>0.42268239059593554</v>
      </c>
    </row>
    <row r="13022" spans="1:4">
      <c r="A13022">
        <v>13020</v>
      </c>
      <c r="B13022">
        <v>35.671232876712331</v>
      </c>
      <c r="C13022" s="91">
        <v>2.4142244093258793E-2</v>
      </c>
      <c r="D13022">
        <v>0.42266151922496387</v>
      </c>
    </row>
    <row r="13023" spans="1:4">
      <c r="A13023">
        <v>13021</v>
      </c>
      <c r="B13023">
        <v>35.673972602739724</v>
      </c>
      <c r="C13023" s="91">
        <v>2.4141774111614004E-2</v>
      </c>
      <c r="D13023">
        <v>0.42264064997298861</v>
      </c>
    </row>
    <row r="13024" spans="1:4">
      <c r="A13024">
        <v>13022</v>
      </c>
      <c r="B13024">
        <v>35.676712328767124</v>
      </c>
      <c r="C13024" s="91">
        <v>2.4141304129969215E-2</v>
      </c>
      <c r="D13024">
        <v>0.42261978283979751</v>
      </c>
    </row>
    <row r="13025" spans="1:4">
      <c r="A13025">
        <v>13023</v>
      </c>
      <c r="B13025">
        <v>35.679452054794524</v>
      </c>
      <c r="C13025" s="91">
        <v>2.4140834148324426E-2</v>
      </c>
      <c r="D13025">
        <v>0.42259891782517861</v>
      </c>
    </row>
    <row r="13026" spans="1:4">
      <c r="A13026">
        <v>13024</v>
      </c>
      <c r="B13026">
        <v>35.682191780821917</v>
      </c>
      <c r="C13026" s="91">
        <v>2.414036416667964E-2</v>
      </c>
      <c r="D13026">
        <v>0.42257805492891981</v>
      </c>
    </row>
    <row r="13027" spans="1:4">
      <c r="A13027">
        <v>13025</v>
      </c>
      <c r="B13027">
        <v>35.684931506849317</v>
      </c>
      <c r="C13027" s="91">
        <v>2.4139894185034851E-2</v>
      </c>
      <c r="D13027">
        <v>0.42255719415080911</v>
      </c>
    </row>
    <row r="13028" spans="1:4">
      <c r="A13028">
        <v>13026</v>
      </c>
      <c r="B13028">
        <v>35.68767123287671</v>
      </c>
      <c r="C13028" s="91">
        <v>2.4139424203390061E-2</v>
      </c>
      <c r="D13028">
        <v>0.42253633549063446</v>
      </c>
    </row>
    <row r="13029" spans="1:4">
      <c r="A13029">
        <v>13027</v>
      </c>
      <c r="B13029">
        <v>35.69041095890411</v>
      </c>
      <c r="C13029" s="91">
        <v>2.4138954221745276E-2</v>
      </c>
      <c r="D13029">
        <v>0.42251547894818386</v>
      </c>
    </row>
    <row r="13030" spans="1:4">
      <c r="A13030">
        <v>13028</v>
      </c>
      <c r="B13030">
        <v>35.69315068493151</v>
      </c>
      <c r="C13030" s="91">
        <v>2.4138484240100486E-2</v>
      </c>
      <c r="D13030">
        <v>0.42249462452324543</v>
      </c>
    </row>
    <row r="13031" spans="1:4">
      <c r="A13031">
        <v>13029</v>
      </c>
      <c r="B13031">
        <v>35.695890410958903</v>
      </c>
      <c r="C13031" s="91">
        <v>2.4138014258455697E-2</v>
      </c>
      <c r="D13031">
        <v>0.42247377221560728</v>
      </c>
    </row>
    <row r="13032" spans="1:4">
      <c r="A13032">
        <v>13030</v>
      </c>
      <c r="B13032">
        <v>35.698630136986303</v>
      </c>
      <c r="C13032" s="91">
        <v>2.4137544276810911E-2</v>
      </c>
      <c r="D13032">
        <v>0.42245292202505735</v>
      </c>
    </row>
    <row r="13033" spans="1:4">
      <c r="A13033">
        <v>13031</v>
      </c>
      <c r="B13033">
        <v>35.701369863013696</v>
      </c>
      <c r="C13033" s="91">
        <v>2.4137074295166122E-2</v>
      </c>
      <c r="D13033">
        <v>0.42243207395138399</v>
      </c>
    </row>
    <row r="13034" spans="1:4">
      <c r="A13034">
        <v>13032</v>
      </c>
      <c r="B13034">
        <v>35.704109589041096</v>
      </c>
      <c r="C13034" s="91">
        <v>2.4136604313521333E-2</v>
      </c>
      <c r="D13034">
        <v>0.42241122799437508</v>
      </c>
    </row>
    <row r="13035" spans="1:4">
      <c r="A13035">
        <v>13033</v>
      </c>
      <c r="B13035">
        <v>35.706849315068496</v>
      </c>
      <c r="C13035" s="91">
        <v>2.4136134331876547E-2</v>
      </c>
      <c r="D13035">
        <v>0.42239038415381902</v>
      </c>
    </row>
    <row r="13036" spans="1:4">
      <c r="A13036">
        <v>13034</v>
      </c>
      <c r="B13036">
        <v>35.709589041095889</v>
      </c>
      <c r="C13036" s="91">
        <v>2.4135664350231758E-2</v>
      </c>
      <c r="D13036">
        <v>0.42236954242950409</v>
      </c>
    </row>
    <row r="13037" spans="1:4">
      <c r="A13037">
        <v>13035</v>
      </c>
      <c r="B13037">
        <v>35.712328767123289</v>
      </c>
      <c r="C13037" s="91">
        <v>2.4135194368586969E-2</v>
      </c>
      <c r="D13037">
        <v>0.42234870282121822</v>
      </c>
    </row>
    <row r="13038" spans="1:4">
      <c r="A13038">
        <v>13036</v>
      </c>
      <c r="B13038">
        <v>35.715068493150682</v>
      </c>
      <c r="C13038" s="91">
        <v>2.4134724386942179E-2</v>
      </c>
      <c r="D13038">
        <v>0.42232786532875005</v>
      </c>
    </row>
    <row r="13039" spans="1:4">
      <c r="A13039">
        <v>13037</v>
      </c>
      <c r="B13039">
        <v>35.717808219178082</v>
      </c>
      <c r="C13039" s="91">
        <v>2.4134254405297394E-2</v>
      </c>
      <c r="D13039">
        <v>0.42230702995188746</v>
      </c>
    </row>
    <row r="13040" spans="1:4">
      <c r="A13040">
        <v>13038</v>
      </c>
      <c r="B13040">
        <v>35.720547945205482</v>
      </c>
      <c r="C13040" s="91">
        <v>2.4133784423652604E-2</v>
      </c>
      <c r="D13040">
        <v>0.42228619669041906</v>
      </c>
    </row>
    <row r="13041" spans="1:4">
      <c r="A13041">
        <v>13039</v>
      </c>
      <c r="B13041">
        <v>35.723287671232875</v>
      </c>
      <c r="C13041" s="91">
        <v>2.4133314442007815E-2</v>
      </c>
      <c r="D13041">
        <v>0.42226536554413319</v>
      </c>
    </row>
    <row r="13042" spans="1:4">
      <c r="A13042">
        <v>13040</v>
      </c>
      <c r="B13042">
        <v>35.726027397260275</v>
      </c>
      <c r="C13042" s="91">
        <v>2.4132844460363029E-2</v>
      </c>
      <c r="D13042">
        <v>0.42224453651281801</v>
      </c>
    </row>
    <row r="13043" spans="1:4">
      <c r="A13043">
        <v>13041</v>
      </c>
      <c r="B13043">
        <v>35.728767123287675</v>
      </c>
      <c r="C13043" s="91">
        <v>2.413237447871824E-2</v>
      </c>
      <c r="D13043">
        <v>0.42222370959626215</v>
      </c>
    </row>
    <row r="13044" spans="1:4">
      <c r="A13044">
        <v>13042</v>
      </c>
      <c r="B13044">
        <v>35.731506849315068</v>
      </c>
      <c r="C13044" s="91">
        <v>2.4131904497073451E-2</v>
      </c>
      <c r="D13044">
        <v>0.422202884794254</v>
      </c>
    </row>
    <row r="13045" spans="1:4">
      <c r="A13045">
        <v>13043</v>
      </c>
      <c r="B13045">
        <v>35.734246575342468</v>
      </c>
      <c r="C13045" s="91">
        <v>2.4131434515428665E-2</v>
      </c>
      <c r="D13045">
        <v>0.42218206210658182</v>
      </c>
    </row>
    <row r="13046" spans="1:4">
      <c r="A13046">
        <v>13044</v>
      </c>
      <c r="B13046">
        <v>35.736986301369861</v>
      </c>
      <c r="C13046" s="91">
        <v>2.4130964533783876E-2</v>
      </c>
      <c r="D13046">
        <v>0.4221612415330343</v>
      </c>
    </row>
    <row r="13047" spans="1:4">
      <c r="A13047">
        <v>13045</v>
      </c>
      <c r="B13047">
        <v>35.739726027397261</v>
      </c>
      <c r="C13047" s="91">
        <v>2.4130494552139087E-2</v>
      </c>
      <c r="D13047">
        <v>0.42214042307339988</v>
      </c>
    </row>
    <row r="13048" spans="1:4">
      <c r="A13048">
        <v>13046</v>
      </c>
      <c r="B13048">
        <v>35.742465753424661</v>
      </c>
      <c r="C13048" s="91">
        <v>2.4130024570494298E-2</v>
      </c>
      <c r="D13048">
        <v>0.42211960672746701</v>
      </c>
    </row>
    <row r="13049" spans="1:4">
      <c r="A13049">
        <v>13047</v>
      </c>
      <c r="B13049">
        <v>35.745205479452054</v>
      </c>
      <c r="C13049" s="91">
        <v>2.4129554588849512E-2</v>
      </c>
      <c r="D13049">
        <v>0.42209879249502436</v>
      </c>
    </row>
    <row r="13050" spans="1:4">
      <c r="A13050">
        <v>13048</v>
      </c>
      <c r="B13050">
        <v>35.747945205479454</v>
      </c>
      <c r="C13050" s="91">
        <v>2.4129084607204723E-2</v>
      </c>
      <c r="D13050">
        <v>0.42207798037586047</v>
      </c>
    </row>
    <row r="13051" spans="1:4">
      <c r="A13051">
        <v>13049</v>
      </c>
      <c r="B13051">
        <v>35.750684931506846</v>
      </c>
      <c r="C13051" s="91">
        <v>2.4128614625559933E-2</v>
      </c>
      <c r="D13051">
        <v>0.42205717036976403</v>
      </c>
    </row>
    <row r="13052" spans="1:4">
      <c r="A13052">
        <v>13050</v>
      </c>
      <c r="B13052">
        <v>35.753424657534246</v>
      </c>
      <c r="C13052" s="91">
        <v>2.4128144643915148E-2</v>
      </c>
      <c r="D13052">
        <v>0.42203636247652343</v>
      </c>
    </row>
    <row r="13053" spans="1:4">
      <c r="A13053">
        <v>13051</v>
      </c>
      <c r="B13053">
        <v>35.756164383561647</v>
      </c>
      <c r="C13053" s="91">
        <v>2.4127674662270358E-2</v>
      </c>
      <c r="D13053">
        <v>0.42201555669592766</v>
      </c>
    </row>
    <row r="13054" spans="1:4">
      <c r="A13054">
        <v>13052</v>
      </c>
      <c r="B13054">
        <v>35.758904109589039</v>
      </c>
      <c r="C13054" s="91">
        <v>2.4127204680625569E-2</v>
      </c>
      <c r="D13054">
        <v>0.42199475302776523</v>
      </c>
    </row>
    <row r="13055" spans="1:4">
      <c r="A13055">
        <v>13053</v>
      </c>
      <c r="B13055">
        <v>35.761643835616439</v>
      </c>
      <c r="C13055" s="91">
        <v>2.4126734698980783E-2</v>
      </c>
      <c r="D13055">
        <v>0.42197395147182482</v>
      </c>
    </row>
    <row r="13056" spans="1:4">
      <c r="A13056">
        <v>13054</v>
      </c>
      <c r="B13056">
        <v>35.764383561643832</v>
      </c>
      <c r="C13056" s="91">
        <v>2.4126264717335994E-2</v>
      </c>
      <c r="D13056">
        <v>0.42195315202789535</v>
      </c>
    </row>
    <row r="13057" spans="1:4">
      <c r="A13057">
        <v>13055</v>
      </c>
      <c r="B13057">
        <v>35.767123287671232</v>
      </c>
      <c r="C13057" s="91">
        <v>2.4125794735691205E-2</v>
      </c>
      <c r="D13057">
        <v>0.42193235469576545</v>
      </c>
    </row>
    <row r="13058" spans="1:4">
      <c r="A13058">
        <v>13056</v>
      </c>
      <c r="B13058">
        <v>35.769863013698632</v>
      </c>
      <c r="C13058" s="91">
        <v>2.4125324754046419E-2</v>
      </c>
      <c r="D13058">
        <v>0.42191155947522391</v>
      </c>
    </row>
    <row r="13059" spans="1:4">
      <c r="A13059">
        <v>13057</v>
      </c>
      <c r="B13059">
        <v>35.772602739726025</v>
      </c>
      <c r="C13059" s="91">
        <v>2.412485477240163E-2</v>
      </c>
      <c r="D13059">
        <v>0.42189076636605971</v>
      </c>
    </row>
    <row r="13060" spans="1:4">
      <c r="A13060">
        <v>13058</v>
      </c>
      <c r="B13060">
        <v>35.775342465753425</v>
      </c>
      <c r="C13060" s="91">
        <v>2.4124384790756841E-2</v>
      </c>
      <c r="D13060">
        <v>0.42186997536806148</v>
      </c>
    </row>
    <row r="13061" spans="1:4">
      <c r="A13061">
        <v>13059</v>
      </c>
      <c r="B13061">
        <v>35.778082191780825</v>
      </c>
      <c r="C13061" s="91">
        <v>2.4123914809112051E-2</v>
      </c>
      <c r="D13061">
        <v>0.42184918648101827</v>
      </c>
    </row>
    <row r="13062" spans="1:4">
      <c r="A13062">
        <v>13060</v>
      </c>
      <c r="B13062">
        <v>35.780821917808218</v>
      </c>
      <c r="C13062" s="91">
        <v>2.4123444827467266E-2</v>
      </c>
      <c r="D13062">
        <v>0.42182839970471897</v>
      </c>
    </row>
    <row r="13063" spans="1:4">
      <c r="A13063">
        <v>13061</v>
      </c>
      <c r="B13063">
        <v>35.783561643835618</v>
      </c>
      <c r="C13063" s="91">
        <v>2.4122974845822476E-2</v>
      </c>
      <c r="D13063">
        <v>0.42180761503895242</v>
      </c>
    </row>
    <row r="13064" spans="1:4">
      <c r="A13064">
        <v>13062</v>
      </c>
      <c r="B13064">
        <v>35.786301369863011</v>
      </c>
      <c r="C13064" s="91">
        <v>2.4122504864177687E-2</v>
      </c>
      <c r="D13064">
        <v>0.42178683248350773</v>
      </c>
    </row>
    <row r="13065" spans="1:4">
      <c r="A13065">
        <v>13063</v>
      </c>
      <c r="B13065">
        <v>35.789041095890411</v>
      </c>
      <c r="C13065" s="91">
        <v>2.4122034882532901E-2</v>
      </c>
      <c r="D13065">
        <v>0.42176605203817363</v>
      </c>
    </row>
    <row r="13066" spans="1:4">
      <c r="A13066">
        <v>13064</v>
      </c>
      <c r="B13066">
        <v>35.791780821917811</v>
      </c>
      <c r="C13066" s="91">
        <v>2.4121564900888112E-2</v>
      </c>
      <c r="D13066">
        <v>0.42174527370273945</v>
      </c>
    </row>
    <row r="13067" spans="1:4">
      <c r="A13067">
        <v>13065</v>
      </c>
      <c r="B13067">
        <v>35.794520547945204</v>
      </c>
      <c r="C13067" s="91">
        <v>2.4121094919243323E-2</v>
      </c>
      <c r="D13067">
        <v>0.42172449747699409</v>
      </c>
    </row>
    <row r="13068" spans="1:4">
      <c r="A13068">
        <v>13066</v>
      </c>
      <c r="B13068">
        <v>35.797260273972604</v>
      </c>
      <c r="C13068" s="91">
        <v>2.4120624937598537E-2</v>
      </c>
      <c r="D13068">
        <v>0.42170372336072648</v>
      </c>
    </row>
    <row r="13069" spans="1:4">
      <c r="A13069">
        <v>13067</v>
      </c>
      <c r="B13069">
        <v>35.799999999999997</v>
      </c>
      <c r="C13069" s="91">
        <v>2.4120154955953748E-2</v>
      </c>
      <c r="D13069">
        <v>0.42168295135372591</v>
      </c>
    </row>
    <row r="13070" spans="1:4">
      <c r="A13070">
        <v>13068</v>
      </c>
      <c r="B13070">
        <v>35.802739726027397</v>
      </c>
      <c r="C13070" s="91">
        <v>2.4119684974308959E-2</v>
      </c>
      <c r="D13070">
        <v>0.42166218145578138</v>
      </c>
    </row>
    <row r="13071" spans="1:4">
      <c r="A13071">
        <v>13069</v>
      </c>
      <c r="B13071">
        <v>35.805479452054797</v>
      </c>
      <c r="C13071" s="91">
        <v>2.4119214992664173E-2</v>
      </c>
      <c r="D13071">
        <v>0.42164141366668212</v>
      </c>
    </row>
    <row r="13072" spans="1:4">
      <c r="A13072">
        <v>13070</v>
      </c>
      <c r="B13072">
        <v>35.80821917808219</v>
      </c>
      <c r="C13072" s="91">
        <v>2.4118745011019384E-2</v>
      </c>
      <c r="D13072">
        <v>0.42162064798621729</v>
      </c>
    </row>
    <row r="13073" spans="1:4">
      <c r="A13073">
        <v>13071</v>
      </c>
      <c r="B13073">
        <v>35.81095890410959</v>
      </c>
      <c r="C13073" s="91">
        <v>2.4118275029374595E-2</v>
      </c>
      <c r="D13073">
        <v>0.42159988441417601</v>
      </c>
    </row>
    <row r="13074" spans="1:4">
      <c r="A13074">
        <v>13072</v>
      </c>
      <c r="B13074">
        <v>35.813698630136983</v>
      </c>
      <c r="C13074" s="91">
        <v>2.4117805047729805E-2</v>
      </c>
      <c r="D13074">
        <v>0.42157912295034766</v>
      </c>
    </row>
    <row r="13075" spans="1:4">
      <c r="A13075">
        <v>13073</v>
      </c>
      <c r="B13075">
        <v>35.816438356164383</v>
      </c>
      <c r="C13075" s="91">
        <v>2.411733506608502E-2</v>
      </c>
      <c r="D13075">
        <v>0.42155836359452126</v>
      </c>
    </row>
    <row r="13076" spans="1:4">
      <c r="A13076">
        <v>13074</v>
      </c>
      <c r="B13076">
        <v>35.819178082191783</v>
      </c>
      <c r="C13076" s="91">
        <v>2.411686508444023E-2</v>
      </c>
      <c r="D13076">
        <v>0.42153760634648624</v>
      </c>
    </row>
    <row r="13077" spans="1:4">
      <c r="A13077">
        <v>13075</v>
      </c>
      <c r="B13077">
        <v>35.821917808219176</v>
      </c>
      <c r="C13077" s="91">
        <v>2.4116395102795441E-2</v>
      </c>
      <c r="D13077">
        <v>0.42151685120603199</v>
      </c>
    </row>
    <row r="13078" spans="1:4">
      <c r="A13078">
        <v>13076</v>
      </c>
      <c r="B13078">
        <v>35.824657534246576</v>
      </c>
      <c r="C13078" s="91">
        <v>2.4115925121150655E-2</v>
      </c>
      <c r="D13078">
        <v>0.42149609817294764</v>
      </c>
    </row>
    <row r="13079" spans="1:4">
      <c r="A13079">
        <v>13077</v>
      </c>
      <c r="B13079">
        <v>35.827397260273976</v>
      </c>
      <c r="C13079" s="91">
        <v>2.4115455139505866E-2</v>
      </c>
      <c r="D13079">
        <v>0.42147534724702274</v>
      </c>
    </row>
    <row r="13080" spans="1:4">
      <c r="A13080">
        <v>13078</v>
      </c>
      <c r="B13080">
        <v>35.830136986301369</v>
      </c>
      <c r="C13080" s="91">
        <v>2.4114985157861077E-2</v>
      </c>
      <c r="D13080">
        <v>0.42145459842804661</v>
      </c>
    </row>
    <row r="13081" spans="1:4">
      <c r="A13081">
        <v>13079</v>
      </c>
      <c r="B13081">
        <v>35.832876712328769</v>
      </c>
      <c r="C13081" s="91">
        <v>2.4114515176216291E-2</v>
      </c>
      <c r="D13081">
        <v>0.42143385171580855</v>
      </c>
    </row>
    <row r="13082" spans="1:4">
      <c r="A13082">
        <v>13080</v>
      </c>
      <c r="B13082">
        <v>35.835616438356162</v>
      </c>
      <c r="C13082" s="91">
        <v>2.4114045194571502E-2</v>
      </c>
      <c r="D13082">
        <v>0.42141310711009822</v>
      </c>
    </row>
    <row r="13083" spans="1:4">
      <c r="A13083">
        <v>13081</v>
      </c>
      <c r="B13083">
        <v>35.838356164383562</v>
      </c>
      <c r="C13083" s="91">
        <v>2.4113575212926713E-2</v>
      </c>
      <c r="D13083">
        <v>0.42139236461070484</v>
      </c>
    </row>
    <row r="13084" spans="1:4">
      <c r="A13084">
        <v>13082</v>
      </c>
      <c r="B13084">
        <v>35.841095890410962</v>
      </c>
      <c r="C13084" s="91">
        <v>2.4113105231281927E-2</v>
      </c>
      <c r="D13084">
        <v>0.42137162421741803</v>
      </c>
    </row>
    <row r="13085" spans="1:4">
      <c r="A13085">
        <v>13083</v>
      </c>
      <c r="B13085">
        <v>35.843835616438355</v>
      </c>
      <c r="C13085" s="91">
        <v>2.4112635249637138E-2</v>
      </c>
      <c r="D13085">
        <v>0.42135088593002734</v>
      </c>
    </row>
    <row r="13086" spans="1:4">
      <c r="A13086">
        <v>13084</v>
      </c>
      <c r="B13086">
        <v>35.846575342465755</v>
      </c>
      <c r="C13086" s="91">
        <v>2.4112165267992348E-2</v>
      </c>
      <c r="D13086">
        <v>0.42133014974832228</v>
      </c>
    </row>
    <row r="13087" spans="1:4">
      <c r="A13087">
        <v>13085</v>
      </c>
      <c r="B13087">
        <v>35.849315068493148</v>
      </c>
      <c r="C13087" s="91">
        <v>2.4111695286347559E-2</v>
      </c>
      <c r="D13087">
        <v>0.42130941567209251</v>
      </c>
    </row>
    <row r="13088" spans="1:4">
      <c r="A13088">
        <v>13086</v>
      </c>
      <c r="B13088">
        <v>35.852054794520548</v>
      </c>
      <c r="C13088" s="91">
        <v>2.4111225304702773E-2</v>
      </c>
      <c r="D13088">
        <v>0.42128868370112738</v>
      </c>
    </row>
    <row r="13089" spans="1:4">
      <c r="A13089">
        <v>13087</v>
      </c>
      <c r="B13089">
        <v>35.854794520547948</v>
      </c>
      <c r="C13089" s="91">
        <v>2.4110755323057984E-2</v>
      </c>
      <c r="D13089">
        <v>0.42126795383521676</v>
      </c>
    </row>
    <row r="13090" spans="1:4">
      <c r="A13090">
        <v>13088</v>
      </c>
      <c r="B13090">
        <v>35.857534246575341</v>
      </c>
      <c r="C13090" s="91">
        <v>2.4110285341413195E-2</v>
      </c>
      <c r="D13090">
        <v>0.42124722607415027</v>
      </c>
    </row>
    <row r="13091" spans="1:4">
      <c r="A13091">
        <v>13089</v>
      </c>
      <c r="B13091">
        <v>35.860273972602741</v>
      </c>
      <c r="C13091" s="91">
        <v>2.4109815359768409E-2</v>
      </c>
      <c r="D13091">
        <v>0.42122650041771742</v>
      </c>
    </row>
    <row r="13092" spans="1:4">
      <c r="A13092">
        <v>13090</v>
      </c>
      <c r="B13092">
        <v>35.863013698630134</v>
      </c>
      <c r="C13092" s="91">
        <v>2.410934537812362E-2</v>
      </c>
      <c r="D13092">
        <v>0.4212057768657082</v>
      </c>
    </row>
    <row r="13093" spans="1:4">
      <c r="A13093">
        <v>13091</v>
      </c>
      <c r="B13093">
        <v>35.865753424657534</v>
      </c>
      <c r="C13093" s="91">
        <v>2.4108875396478831E-2</v>
      </c>
      <c r="D13093">
        <v>0.42118505541791201</v>
      </c>
    </row>
    <row r="13094" spans="1:4">
      <c r="A13094">
        <v>13092</v>
      </c>
      <c r="B13094">
        <v>35.868493150684934</v>
      </c>
      <c r="C13094" s="91">
        <v>2.4108405414834045E-2</v>
      </c>
      <c r="D13094">
        <v>0.42116433607411879</v>
      </c>
    </row>
    <row r="13095" spans="1:4">
      <c r="A13095">
        <v>13093</v>
      </c>
      <c r="B13095">
        <v>35.871232876712327</v>
      </c>
      <c r="C13095" s="91">
        <v>2.4107935433189256E-2</v>
      </c>
      <c r="D13095">
        <v>0.42114361883411844</v>
      </c>
    </row>
    <row r="13096" spans="1:4">
      <c r="A13096">
        <v>13094</v>
      </c>
      <c r="B13096">
        <v>35.873972602739727</v>
      </c>
      <c r="C13096" s="91">
        <v>2.4107465451544467E-2</v>
      </c>
      <c r="D13096">
        <v>0.42112290369770061</v>
      </c>
    </row>
    <row r="13097" spans="1:4">
      <c r="A13097">
        <v>13095</v>
      </c>
      <c r="B13097">
        <v>35.876712328767127</v>
      </c>
      <c r="C13097" s="91">
        <v>2.4106995469899677E-2</v>
      </c>
      <c r="D13097">
        <v>0.42110219066465515</v>
      </c>
    </row>
    <row r="13098" spans="1:4">
      <c r="A13098">
        <v>13096</v>
      </c>
      <c r="B13098">
        <v>35.87945205479452</v>
      </c>
      <c r="C13098" s="91">
        <v>2.4106525488254892E-2</v>
      </c>
      <c r="D13098">
        <v>0.42108147973477195</v>
      </c>
    </row>
    <row r="13099" spans="1:4">
      <c r="A13099">
        <v>13097</v>
      </c>
      <c r="B13099">
        <v>35.88219178082192</v>
      </c>
      <c r="C13099" s="91">
        <v>2.4106055506610102E-2</v>
      </c>
      <c r="D13099">
        <v>0.42106077090784089</v>
      </c>
    </row>
    <row r="13100" spans="1:4">
      <c r="A13100">
        <v>13098</v>
      </c>
      <c r="B13100">
        <v>35.884931506849313</v>
      </c>
      <c r="C13100" s="91">
        <v>2.4105585524965313E-2</v>
      </c>
      <c r="D13100">
        <v>0.42104006418365197</v>
      </c>
    </row>
    <row r="13101" spans="1:4">
      <c r="A13101">
        <v>13099</v>
      </c>
      <c r="B13101">
        <v>35.887671232876713</v>
      </c>
      <c r="C13101" s="91">
        <v>2.4105115543320527E-2</v>
      </c>
      <c r="D13101">
        <v>0.42101935956199499</v>
      </c>
    </row>
    <row r="13102" spans="1:4">
      <c r="A13102">
        <v>13100</v>
      </c>
      <c r="B13102">
        <v>35.890410958904113</v>
      </c>
      <c r="C13102" s="91">
        <v>2.4104645561675738E-2</v>
      </c>
      <c r="D13102">
        <v>0.42099865704265999</v>
      </c>
    </row>
    <row r="13103" spans="1:4">
      <c r="A13103">
        <v>13101</v>
      </c>
      <c r="B13103">
        <v>35.893150684931506</v>
      </c>
      <c r="C13103" s="91">
        <v>2.4104175580030949E-2</v>
      </c>
      <c r="D13103">
        <v>0.42097795662543708</v>
      </c>
    </row>
    <row r="13104" spans="1:4">
      <c r="A13104">
        <v>13102</v>
      </c>
      <c r="B13104">
        <v>35.895890410958906</v>
      </c>
      <c r="C13104" s="91">
        <v>2.4103705598386163E-2</v>
      </c>
      <c r="D13104">
        <v>0.42095725831011604</v>
      </c>
    </row>
    <row r="13105" spans="1:4">
      <c r="A13105">
        <v>13103</v>
      </c>
      <c r="B13105">
        <v>35.898630136986299</v>
      </c>
      <c r="C13105" s="91">
        <v>2.4103235616741374E-2</v>
      </c>
      <c r="D13105">
        <v>0.42093656209648717</v>
      </c>
    </row>
    <row r="13106" spans="1:4">
      <c r="A13106">
        <v>13104</v>
      </c>
      <c r="B13106">
        <v>35.901369863013699</v>
      </c>
      <c r="C13106" s="91">
        <v>2.4102765635096585E-2</v>
      </c>
      <c r="D13106">
        <v>0.42091586798434044</v>
      </c>
    </row>
    <row r="13107" spans="1:4">
      <c r="A13107">
        <v>13105</v>
      </c>
      <c r="B13107">
        <v>35.904109589041099</v>
      </c>
      <c r="C13107" s="91">
        <v>2.4102295653451795E-2</v>
      </c>
      <c r="D13107">
        <v>0.42089517597346593</v>
      </c>
    </row>
    <row r="13108" spans="1:4">
      <c r="A13108">
        <v>13106</v>
      </c>
      <c r="B13108">
        <v>35.906849315068492</v>
      </c>
      <c r="C13108" s="91">
        <v>2.410182567180701E-2</v>
      </c>
      <c r="D13108">
        <v>0.4208744860636538</v>
      </c>
    </row>
    <row r="13109" spans="1:4">
      <c r="A13109">
        <v>13107</v>
      </c>
      <c r="B13109">
        <v>35.909589041095892</v>
      </c>
      <c r="C13109" s="91">
        <v>2.410135569016222E-2</v>
      </c>
      <c r="D13109">
        <v>0.42085379825469421</v>
      </c>
    </row>
    <row r="13110" spans="1:4">
      <c r="A13110">
        <v>13108</v>
      </c>
      <c r="B13110">
        <v>35.912328767123284</v>
      </c>
      <c r="C13110" s="91">
        <v>2.4100885708517431E-2</v>
      </c>
      <c r="D13110">
        <v>0.42083311254637745</v>
      </c>
    </row>
    <row r="13111" spans="1:4">
      <c r="A13111">
        <v>13109</v>
      </c>
      <c r="B13111">
        <v>35.915068493150685</v>
      </c>
      <c r="C13111" s="91">
        <v>2.4100415726872645E-2</v>
      </c>
      <c r="D13111">
        <v>0.42081242893849341</v>
      </c>
    </row>
    <row r="13112" spans="1:4">
      <c r="A13112">
        <v>13110</v>
      </c>
      <c r="B13112">
        <v>35.917808219178085</v>
      </c>
      <c r="C13112" s="91">
        <v>2.4099945745227856E-2</v>
      </c>
      <c r="D13112">
        <v>0.42079174743083264</v>
      </c>
    </row>
    <row r="13113" spans="1:4">
      <c r="A13113">
        <v>13111</v>
      </c>
      <c r="B13113">
        <v>35.920547945205477</v>
      </c>
      <c r="C13113" s="91">
        <v>2.4099475763583067E-2</v>
      </c>
      <c r="D13113">
        <v>0.42077106802318537</v>
      </c>
    </row>
    <row r="13114" spans="1:4">
      <c r="A13114">
        <v>13112</v>
      </c>
      <c r="B13114">
        <v>35.923287671232877</v>
      </c>
      <c r="C13114" s="91">
        <v>2.4099005781938281E-2</v>
      </c>
      <c r="D13114">
        <v>0.4207503907153417</v>
      </c>
    </row>
    <row r="13115" spans="1:4">
      <c r="A13115">
        <v>13113</v>
      </c>
      <c r="B13115">
        <v>35.926027397260277</v>
      </c>
      <c r="C13115" s="91">
        <v>2.4098535800293492E-2</v>
      </c>
      <c r="D13115">
        <v>0.42072971550709215</v>
      </c>
    </row>
    <row r="13116" spans="1:4">
      <c r="A13116">
        <v>13114</v>
      </c>
      <c r="B13116">
        <v>35.92876712328767</v>
      </c>
      <c r="C13116" s="91">
        <v>2.4098065818648703E-2</v>
      </c>
      <c r="D13116">
        <v>0.42070904239822698</v>
      </c>
    </row>
    <row r="13117" spans="1:4">
      <c r="A13117">
        <v>13115</v>
      </c>
      <c r="B13117">
        <v>35.93150684931507</v>
      </c>
      <c r="C13117" s="91">
        <v>2.4097595837003917E-2</v>
      </c>
      <c r="D13117">
        <v>0.42068837138853649</v>
      </c>
    </row>
    <row r="13118" spans="1:4">
      <c r="A13118">
        <v>13116</v>
      </c>
      <c r="B13118">
        <v>35.934246575342463</v>
      </c>
      <c r="C13118" s="91">
        <v>2.4097125855359128E-2</v>
      </c>
      <c r="D13118">
        <v>0.42066770247781127</v>
      </c>
    </row>
    <row r="13119" spans="1:4">
      <c r="A13119">
        <v>13117</v>
      </c>
      <c r="B13119">
        <v>35.936986301369863</v>
      </c>
      <c r="C13119" s="91">
        <v>2.4096655873714339E-2</v>
      </c>
      <c r="D13119">
        <v>0.42064703566584155</v>
      </c>
    </row>
    <row r="13120" spans="1:4">
      <c r="A13120">
        <v>13118</v>
      </c>
      <c r="B13120">
        <v>35.939726027397263</v>
      </c>
      <c r="C13120" s="91">
        <v>2.4096185892069549E-2</v>
      </c>
      <c r="D13120">
        <v>0.42062637095241789</v>
      </c>
    </row>
    <row r="13121" spans="1:4">
      <c r="A13121">
        <v>13119</v>
      </c>
      <c r="B13121">
        <v>35.942465753424656</v>
      </c>
      <c r="C13121" s="91">
        <v>2.4095715910424764E-2</v>
      </c>
      <c r="D13121">
        <v>0.42060570833733074</v>
      </c>
    </row>
    <row r="13122" spans="1:4">
      <c r="A13122">
        <v>13120</v>
      </c>
      <c r="B13122">
        <v>35.945205479452056</v>
      </c>
      <c r="C13122" s="91">
        <v>2.4095245928779974E-2</v>
      </c>
      <c r="D13122">
        <v>0.42058504782037054</v>
      </c>
    </row>
    <row r="13123" spans="1:4">
      <c r="A13123">
        <v>13121</v>
      </c>
      <c r="B13123">
        <v>35.947945205479449</v>
      </c>
      <c r="C13123" s="91">
        <v>2.4094775947135185E-2</v>
      </c>
      <c r="D13123">
        <v>0.42056438940132795</v>
      </c>
    </row>
    <row r="13124" spans="1:4">
      <c r="A13124">
        <v>13122</v>
      </c>
      <c r="B13124">
        <v>35.950684931506849</v>
      </c>
      <c r="C13124" s="91">
        <v>2.4094305965490399E-2</v>
      </c>
      <c r="D13124">
        <v>0.42054373307999332</v>
      </c>
    </row>
    <row r="13125" spans="1:4">
      <c r="A13125">
        <v>13123</v>
      </c>
      <c r="B13125">
        <v>35.953424657534249</v>
      </c>
      <c r="C13125" s="91">
        <v>2.409383598384561E-2</v>
      </c>
      <c r="D13125">
        <v>0.42052307885615747</v>
      </c>
    </row>
    <row r="13126" spans="1:4">
      <c r="A13126">
        <v>13124</v>
      </c>
      <c r="B13126">
        <v>35.956164383561642</v>
      </c>
      <c r="C13126" s="91">
        <v>2.4093366002200821E-2</v>
      </c>
      <c r="D13126">
        <v>0.42050242672961091</v>
      </c>
    </row>
    <row r="13127" spans="1:4">
      <c r="A13127">
        <v>13125</v>
      </c>
      <c r="B13127">
        <v>35.958904109589042</v>
      </c>
      <c r="C13127" s="91">
        <v>2.4092896020556035E-2</v>
      </c>
      <c r="D13127">
        <v>0.42048177670014419</v>
      </c>
    </row>
    <row r="13128" spans="1:4">
      <c r="A13128">
        <v>13126</v>
      </c>
      <c r="B13128">
        <v>35.961643835616435</v>
      </c>
      <c r="C13128" s="91">
        <v>2.4092426038911246E-2</v>
      </c>
      <c r="D13128">
        <v>0.42046112876754815</v>
      </c>
    </row>
    <row r="13129" spans="1:4">
      <c r="A13129">
        <v>13127</v>
      </c>
      <c r="B13129">
        <v>35.964383561643835</v>
      </c>
      <c r="C13129" s="91">
        <v>2.4091956057266457E-2</v>
      </c>
      <c r="D13129">
        <v>0.42044048293161324</v>
      </c>
    </row>
    <row r="13130" spans="1:4">
      <c r="A13130">
        <v>13128</v>
      </c>
      <c r="B13130">
        <v>35.967123287671235</v>
      </c>
      <c r="C13130" s="91">
        <v>2.4091486075621671E-2</v>
      </c>
      <c r="D13130">
        <v>0.42041983919213033</v>
      </c>
    </row>
    <row r="13131" spans="1:4">
      <c r="A13131">
        <v>13129</v>
      </c>
      <c r="B13131">
        <v>35.969863013698628</v>
      </c>
      <c r="C13131" s="91">
        <v>2.4091016093976882E-2</v>
      </c>
      <c r="D13131">
        <v>0.42039919754889021</v>
      </c>
    </row>
    <row r="13132" spans="1:4">
      <c r="A13132">
        <v>13130</v>
      </c>
      <c r="B13132">
        <v>35.972602739726028</v>
      </c>
      <c r="C13132" s="91">
        <v>2.4090546112332092E-2</v>
      </c>
      <c r="D13132">
        <v>0.42037855800168356</v>
      </c>
    </row>
    <row r="13133" spans="1:4">
      <c r="A13133">
        <v>13131</v>
      </c>
      <c r="B13133">
        <v>35.975342465753428</v>
      </c>
      <c r="C13133" s="91">
        <v>2.4090076130687303E-2</v>
      </c>
      <c r="D13133">
        <v>0.42035792055030113</v>
      </c>
    </row>
    <row r="13134" spans="1:4">
      <c r="A13134">
        <v>13132</v>
      </c>
      <c r="B13134">
        <v>35.978082191780821</v>
      </c>
      <c r="C13134" s="91">
        <v>2.4089606149042517E-2</v>
      </c>
      <c r="D13134">
        <v>0.42033728519453389</v>
      </c>
    </row>
    <row r="13135" spans="1:4">
      <c r="A13135">
        <v>13133</v>
      </c>
      <c r="B13135">
        <v>35.980821917808221</v>
      </c>
      <c r="C13135" s="91">
        <v>2.4089136167397728E-2</v>
      </c>
      <c r="D13135">
        <v>0.4203166519341725</v>
      </c>
    </row>
    <row r="13136" spans="1:4">
      <c r="A13136">
        <v>13134</v>
      </c>
      <c r="B13136">
        <v>35.983561643835614</v>
      </c>
      <c r="C13136" s="91">
        <v>2.4088666185752939E-2</v>
      </c>
      <c r="D13136">
        <v>0.42029602076900807</v>
      </c>
    </row>
    <row r="13137" spans="1:4">
      <c r="A13137">
        <v>13135</v>
      </c>
      <c r="B13137">
        <v>35.986301369863014</v>
      </c>
      <c r="C13137" s="91">
        <v>2.4088196204108153E-2</v>
      </c>
      <c r="D13137">
        <v>0.42027539169883121</v>
      </c>
    </row>
    <row r="13138" spans="1:4">
      <c r="A13138">
        <v>13136</v>
      </c>
      <c r="B13138">
        <v>35.989041095890414</v>
      </c>
      <c r="C13138" s="91">
        <v>2.4087726222463364E-2</v>
      </c>
      <c r="D13138">
        <v>0.42025476472343304</v>
      </c>
    </row>
    <row r="13139" spans="1:4">
      <c r="A13139">
        <v>13137</v>
      </c>
      <c r="B13139">
        <v>35.991780821917807</v>
      </c>
      <c r="C13139" s="91">
        <v>2.4087256240818575E-2</v>
      </c>
      <c r="D13139">
        <v>0.42023413984260455</v>
      </c>
    </row>
    <row r="13140" spans="1:4">
      <c r="A13140">
        <v>13138</v>
      </c>
      <c r="B13140">
        <v>35.994520547945207</v>
      </c>
      <c r="C13140" s="91">
        <v>2.4086786259173789E-2</v>
      </c>
      <c r="D13140">
        <v>0.42021351705613652</v>
      </c>
    </row>
    <row r="13141" spans="1:4">
      <c r="A13141">
        <v>13139</v>
      </c>
      <c r="B13141">
        <v>35.9972602739726</v>
      </c>
      <c r="C13141" s="91">
        <v>2.4086316277529E-2</v>
      </c>
      <c r="D13141">
        <v>0.42019289636382018</v>
      </c>
    </row>
    <row r="13142" spans="1:4">
      <c r="A13142">
        <v>13140</v>
      </c>
      <c r="B13142">
        <v>36</v>
      </c>
      <c r="C13142" s="91">
        <v>2.4085846295884211E-2</v>
      </c>
      <c r="D13142">
        <v>0.42017227776544641</v>
      </c>
    </row>
    <row r="13143" spans="1:4">
      <c r="A13143">
        <v>13141</v>
      </c>
      <c r="B13143">
        <v>36.0027397260274</v>
      </c>
      <c r="C13143" s="91">
        <v>2.4085376314239425E-2</v>
      </c>
      <c r="D13143">
        <v>0.42015166126080622</v>
      </c>
    </row>
    <row r="13144" spans="1:4">
      <c r="A13144">
        <v>13142</v>
      </c>
      <c r="B13144">
        <v>36.005479452054793</v>
      </c>
      <c r="C13144" s="91">
        <v>2.4084906332594636E-2</v>
      </c>
      <c r="D13144">
        <v>0.42013104684969094</v>
      </c>
    </row>
    <row r="13145" spans="1:4">
      <c r="A13145">
        <v>13143</v>
      </c>
      <c r="B13145">
        <v>36.008219178082193</v>
      </c>
      <c r="C13145" s="91">
        <v>2.4084436350949846E-2</v>
      </c>
      <c r="D13145">
        <v>0.42011043453189151</v>
      </c>
    </row>
    <row r="13146" spans="1:4">
      <c r="A13146">
        <v>13144</v>
      </c>
      <c r="B13146">
        <v>36.010958904109586</v>
      </c>
      <c r="C13146" s="91">
        <v>2.4083966369305057E-2</v>
      </c>
      <c r="D13146">
        <v>0.4200898243071991</v>
      </c>
    </row>
    <row r="13147" spans="1:4">
      <c r="A13147">
        <v>13145</v>
      </c>
      <c r="B13147">
        <v>36.013698630136986</v>
      </c>
      <c r="C13147" s="91">
        <v>2.4083496387660271E-2</v>
      </c>
      <c r="D13147">
        <v>0.42006921617540471</v>
      </c>
    </row>
    <row r="13148" spans="1:4">
      <c r="A13148">
        <v>13146</v>
      </c>
      <c r="B13148">
        <v>36.016438356164386</v>
      </c>
      <c r="C13148" s="91">
        <v>2.4083026406015482E-2</v>
      </c>
      <c r="D13148">
        <v>0.42004861013629979</v>
      </c>
    </row>
    <row r="13149" spans="1:4">
      <c r="A13149">
        <v>13147</v>
      </c>
      <c r="B13149">
        <v>36.019178082191779</v>
      </c>
      <c r="C13149" s="91">
        <v>2.4082556424370693E-2</v>
      </c>
      <c r="D13149">
        <v>0.42002800618967556</v>
      </c>
    </row>
    <row r="13150" spans="1:4">
      <c r="A13150">
        <v>13148</v>
      </c>
      <c r="B13150">
        <v>36.021917808219179</v>
      </c>
      <c r="C13150" s="91">
        <v>2.4082086442725907E-2</v>
      </c>
      <c r="D13150">
        <v>0.42000740433532296</v>
      </c>
    </row>
    <row r="13151" spans="1:4">
      <c r="A13151">
        <v>13149</v>
      </c>
      <c r="B13151">
        <v>36.024657534246572</v>
      </c>
      <c r="C13151" s="91">
        <v>2.4081616461081118E-2</v>
      </c>
      <c r="D13151">
        <v>0.41998680457303361</v>
      </c>
    </row>
    <row r="13152" spans="1:4">
      <c r="A13152">
        <v>13150</v>
      </c>
      <c r="B13152">
        <v>36.027397260273972</v>
      </c>
      <c r="C13152" s="91">
        <v>2.4081146479436329E-2</v>
      </c>
      <c r="D13152">
        <v>0.41996620690259856</v>
      </c>
    </row>
    <row r="13153" spans="1:4">
      <c r="A13153">
        <v>13151</v>
      </c>
      <c r="B13153">
        <v>36.030136986301372</v>
      </c>
      <c r="C13153" s="91">
        <v>2.4080676497791543E-2</v>
      </c>
      <c r="D13153">
        <v>0.41994561132380914</v>
      </c>
    </row>
    <row r="13154" spans="1:4">
      <c r="A13154">
        <v>13152</v>
      </c>
      <c r="B13154">
        <v>36.032876712328765</v>
      </c>
      <c r="C13154" s="91">
        <v>2.4080206516146754E-2</v>
      </c>
      <c r="D13154">
        <v>0.41992501783645697</v>
      </c>
    </row>
    <row r="13155" spans="1:4">
      <c r="A13155">
        <v>13153</v>
      </c>
      <c r="B13155">
        <v>36.035616438356165</v>
      </c>
      <c r="C13155" s="91">
        <v>2.4079736534501964E-2</v>
      </c>
      <c r="D13155">
        <v>0.4199044264403331</v>
      </c>
    </row>
    <row r="13156" spans="1:4">
      <c r="A13156">
        <v>13154</v>
      </c>
      <c r="B13156">
        <v>36.038356164383565</v>
      </c>
      <c r="C13156" s="91">
        <v>2.4079266552857175E-2</v>
      </c>
      <c r="D13156">
        <v>0.41988383713522909</v>
      </c>
    </row>
    <row r="13157" spans="1:4">
      <c r="A13157">
        <v>13155</v>
      </c>
      <c r="B13157">
        <v>36.041095890410958</v>
      </c>
      <c r="C13157" s="91">
        <v>2.4078796571212389E-2</v>
      </c>
      <c r="D13157">
        <v>0.41986324992093638</v>
      </c>
    </row>
    <row r="13158" spans="1:4">
      <c r="A13158">
        <v>13156</v>
      </c>
      <c r="B13158">
        <v>36.043835616438358</v>
      </c>
      <c r="C13158" s="91">
        <v>2.40783265895676E-2</v>
      </c>
      <c r="D13158">
        <v>0.41984266479724636</v>
      </c>
    </row>
    <row r="13159" spans="1:4">
      <c r="A13159">
        <v>13157</v>
      </c>
      <c r="B13159">
        <v>36.046575342465751</v>
      </c>
      <c r="C13159" s="91">
        <v>2.4077856607922811E-2</v>
      </c>
      <c r="D13159">
        <v>0.41982208176395064</v>
      </c>
    </row>
    <row r="13160" spans="1:4">
      <c r="A13160">
        <v>13158</v>
      </c>
      <c r="B13160">
        <v>36.049315068493151</v>
      </c>
      <c r="C13160" s="91">
        <v>2.4077386626278025E-2</v>
      </c>
      <c r="D13160">
        <v>0.4198015008208405</v>
      </c>
    </row>
    <row r="13161" spans="1:4">
      <c r="A13161">
        <v>13159</v>
      </c>
      <c r="B13161">
        <v>36.052054794520551</v>
      </c>
      <c r="C13161" s="91">
        <v>2.4076916644633236E-2</v>
      </c>
      <c r="D13161">
        <v>0.41978092196770761</v>
      </c>
    </row>
    <row r="13162" spans="1:4">
      <c r="A13162">
        <v>13160</v>
      </c>
      <c r="B13162">
        <v>36.054794520547944</v>
      </c>
      <c r="C13162" s="91">
        <v>2.4076446662988447E-2</v>
      </c>
      <c r="D13162">
        <v>0.41976034520434363</v>
      </c>
    </row>
    <row r="13163" spans="1:4">
      <c r="A13163">
        <v>13161</v>
      </c>
      <c r="B13163">
        <v>36.057534246575344</v>
      </c>
      <c r="C13163" s="91">
        <v>2.4075976681343661E-2</v>
      </c>
      <c r="D13163">
        <v>0.4197397705305399</v>
      </c>
    </row>
    <row r="13164" spans="1:4">
      <c r="A13164">
        <v>13162</v>
      </c>
      <c r="B13164">
        <v>36.060273972602737</v>
      </c>
      <c r="C13164" s="91">
        <v>2.4075506699698872E-2</v>
      </c>
      <c r="D13164">
        <v>0.41971919794608831</v>
      </c>
    </row>
    <row r="13165" spans="1:4">
      <c r="A13165">
        <v>13163</v>
      </c>
      <c r="B13165">
        <v>36.063013698630137</v>
      </c>
      <c r="C13165" s="91">
        <v>2.4075036718054083E-2</v>
      </c>
      <c r="D13165">
        <v>0.41969862745078029</v>
      </c>
    </row>
    <row r="13166" spans="1:4">
      <c r="A13166">
        <v>13164</v>
      </c>
      <c r="B13166">
        <v>36.065753424657537</v>
      </c>
      <c r="C13166" s="91">
        <v>2.4074566736409293E-2</v>
      </c>
      <c r="D13166">
        <v>0.41967805904440753</v>
      </c>
    </row>
    <row r="13167" spans="1:4">
      <c r="A13167">
        <v>13165</v>
      </c>
      <c r="B13167">
        <v>36.06849315068493</v>
      </c>
      <c r="C13167" s="91">
        <v>2.4074096754764508E-2</v>
      </c>
      <c r="D13167">
        <v>0.41965749272676184</v>
      </c>
    </row>
    <row r="13168" spans="1:4">
      <c r="A13168">
        <v>13166</v>
      </c>
      <c r="B13168">
        <v>36.07123287671233</v>
      </c>
      <c r="C13168" s="91">
        <v>2.4073626773119718E-2</v>
      </c>
      <c r="D13168">
        <v>0.41963692849763484</v>
      </c>
    </row>
    <row r="13169" spans="1:4">
      <c r="A13169">
        <v>13167</v>
      </c>
      <c r="B13169">
        <v>36.073972602739723</v>
      </c>
      <c r="C13169" s="91">
        <v>2.4073156791474929E-2</v>
      </c>
      <c r="D13169">
        <v>0.41961636635681832</v>
      </c>
    </row>
    <row r="13170" spans="1:4">
      <c r="A13170">
        <v>13168</v>
      </c>
      <c r="B13170">
        <v>36.076712328767123</v>
      </c>
      <c r="C13170" s="91">
        <v>2.4072686809830143E-2</v>
      </c>
      <c r="D13170">
        <v>0.41959580630410398</v>
      </c>
    </row>
    <row r="13171" spans="1:4">
      <c r="A13171">
        <v>13169</v>
      </c>
      <c r="B13171">
        <v>36.079452054794523</v>
      </c>
      <c r="C13171" s="91">
        <v>2.4072216828185354E-2</v>
      </c>
      <c r="D13171">
        <v>0.41957524833928367</v>
      </c>
    </row>
    <row r="13172" spans="1:4">
      <c r="A13172">
        <v>13170</v>
      </c>
      <c r="B13172">
        <v>36.082191780821915</v>
      </c>
      <c r="C13172" s="91">
        <v>2.4071746846540565E-2</v>
      </c>
      <c r="D13172">
        <v>0.41955469246214927</v>
      </c>
    </row>
    <row r="13173" spans="1:4">
      <c r="A13173">
        <v>13171</v>
      </c>
      <c r="B13173">
        <v>36.084931506849315</v>
      </c>
      <c r="C13173" s="91">
        <v>2.4071276864895779E-2</v>
      </c>
      <c r="D13173">
        <v>0.41953413867249251</v>
      </c>
    </row>
    <row r="13174" spans="1:4">
      <c r="A13174">
        <v>13172</v>
      </c>
      <c r="B13174">
        <v>36.087671232876716</v>
      </c>
      <c r="C13174" s="91">
        <v>2.407080688325099E-2</v>
      </c>
      <c r="D13174">
        <v>0.41951358697010532</v>
      </c>
    </row>
    <row r="13175" spans="1:4">
      <c r="A13175">
        <v>13173</v>
      </c>
      <c r="B13175">
        <v>36.090410958904108</v>
      </c>
      <c r="C13175" s="91">
        <v>2.4070336901606201E-2</v>
      </c>
      <c r="D13175">
        <v>0.41949303735477972</v>
      </c>
    </row>
    <row r="13176" spans="1:4">
      <c r="A13176">
        <v>13174</v>
      </c>
      <c r="B13176">
        <v>36.093150684931508</v>
      </c>
      <c r="C13176" s="91">
        <v>2.4069866919961415E-2</v>
      </c>
      <c r="D13176">
        <v>0.41947248982630742</v>
      </c>
    </row>
    <row r="13177" spans="1:4">
      <c r="A13177">
        <v>13175</v>
      </c>
      <c r="B13177">
        <v>36.095890410958901</v>
      </c>
      <c r="C13177" s="91">
        <v>2.4069396938316626E-2</v>
      </c>
      <c r="D13177">
        <v>0.41945194438448052</v>
      </c>
    </row>
    <row r="13178" spans="1:4">
      <c r="A13178">
        <v>13176</v>
      </c>
      <c r="B13178">
        <v>36.098630136986301</v>
      </c>
      <c r="C13178" s="91">
        <v>2.4068926956671836E-2</v>
      </c>
      <c r="D13178">
        <v>0.41943140102909099</v>
      </c>
    </row>
    <row r="13179" spans="1:4">
      <c r="A13179">
        <v>13177</v>
      </c>
      <c r="B13179">
        <v>36.101369863013701</v>
      </c>
      <c r="C13179" s="91">
        <v>2.4068456975027047E-2</v>
      </c>
      <c r="D13179">
        <v>0.41941085975993075</v>
      </c>
    </row>
    <row r="13180" spans="1:4">
      <c r="A13180">
        <v>13178</v>
      </c>
      <c r="B13180">
        <v>36.104109589041094</v>
      </c>
      <c r="C13180" s="91">
        <v>2.4067986993382261E-2</v>
      </c>
      <c r="D13180">
        <v>0.41939032057679193</v>
      </c>
    </row>
    <row r="13181" spans="1:4">
      <c r="A13181">
        <v>13179</v>
      </c>
      <c r="B13181">
        <v>36.106849315068494</v>
      </c>
      <c r="C13181" s="91">
        <v>2.4067517011737472E-2</v>
      </c>
      <c r="D13181">
        <v>0.41936978347946652</v>
      </c>
    </row>
    <row r="13182" spans="1:4">
      <c r="A13182">
        <v>13180</v>
      </c>
      <c r="B13182">
        <v>36.109589041095887</v>
      </c>
      <c r="C13182" s="91">
        <v>2.4067047030092683E-2</v>
      </c>
      <c r="D13182">
        <v>0.41934924846774674</v>
      </c>
    </row>
    <row r="13183" spans="1:4">
      <c r="A13183">
        <v>13181</v>
      </c>
      <c r="B13183">
        <v>36.112328767123287</v>
      </c>
      <c r="C13183" s="91">
        <v>2.4066577048447897E-2</v>
      </c>
      <c r="D13183">
        <v>0.41932871554142448</v>
      </c>
    </row>
    <row r="13184" spans="1:4">
      <c r="A13184">
        <v>13182</v>
      </c>
      <c r="B13184">
        <v>36.115068493150687</v>
      </c>
      <c r="C13184" s="91">
        <v>2.4066107066803108E-2</v>
      </c>
      <c r="D13184">
        <v>0.41930818470029207</v>
      </c>
    </row>
    <row r="13185" spans="1:4">
      <c r="A13185">
        <v>13183</v>
      </c>
      <c r="B13185">
        <v>36.11780821917808</v>
      </c>
      <c r="C13185" s="91">
        <v>2.4065637085158319E-2</v>
      </c>
      <c r="D13185">
        <v>0.41928765594414164</v>
      </c>
    </row>
    <row r="13186" spans="1:4">
      <c r="A13186">
        <v>13184</v>
      </c>
      <c r="B13186">
        <v>36.12054794520548</v>
      </c>
      <c r="C13186" s="91">
        <v>2.4065167103513533E-2</v>
      </c>
      <c r="D13186">
        <v>0.41926712927276527</v>
      </c>
    </row>
    <row r="13187" spans="1:4">
      <c r="A13187">
        <v>13185</v>
      </c>
      <c r="B13187">
        <v>36.123287671232873</v>
      </c>
      <c r="C13187" s="91">
        <v>2.4064697121868744E-2</v>
      </c>
      <c r="D13187">
        <v>0.41924660468595532</v>
      </c>
    </row>
    <row r="13188" spans="1:4">
      <c r="A13188">
        <v>13186</v>
      </c>
      <c r="B13188">
        <v>36.126027397260273</v>
      </c>
      <c r="C13188" s="91">
        <v>2.4064227140223955E-2</v>
      </c>
      <c r="D13188">
        <v>0.41922608218350393</v>
      </c>
    </row>
    <row r="13189" spans="1:4">
      <c r="A13189">
        <v>13187</v>
      </c>
      <c r="B13189">
        <v>36.128767123287673</v>
      </c>
      <c r="C13189" s="91">
        <v>2.4063757158579169E-2</v>
      </c>
      <c r="D13189">
        <v>0.4192055617652034</v>
      </c>
    </row>
    <row r="13190" spans="1:4">
      <c r="A13190">
        <v>13188</v>
      </c>
      <c r="B13190">
        <v>36.131506849315066</v>
      </c>
      <c r="C13190" s="91">
        <v>2.406328717693438E-2</v>
      </c>
      <c r="D13190">
        <v>0.41918504343084612</v>
      </c>
    </row>
    <row r="13191" spans="1:4">
      <c r="A13191">
        <v>13189</v>
      </c>
      <c r="B13191">
        <v>36.134246575342466</v>
      </c>
      <c r="C13191" s="91">
        <v>2.406281719528959E-2</v>
      </c>
      <c r="D13191">
        <v>0.41916452718022429</v>
      </c>
    </row>
    <row r="13192" spans="1:4">
      <c r="A13192">
        <v>13190</v>
      </c>
      <c r="B13192">
        <v>36.136986301369866</v>
      </c>
      <c r="C13192" s="91">
        <v>2.4062347213644801E-2</v>
      </c>
      <c r="D13192">
        <v>0.41914401301313031</v>
      </c>
    </row>
    <row r="13193" spans="1:4">
      <c r="A13193">
        <v>13191</v>
      </c>
      <c r="B13193">
        <v>36.139726027397259</v>
      </c>
      <c r="C13193" s="91">
        <v>2.4061877232000015E-2</v>
      </c>
      <c r="D13193">
        <v>0.41912350092935657</v>
      </c>
    </row>
    <row r="13194" spans="1:4">
      <c r="A13194">
        <v>13192</v>
      </c>
      <c r="B13194">
        <v>36.142465753424659</v>
      </c>
      <c r="C13194" s="91">
        <v>2.4061407250355226E-2</v>
      </c>
      <c r="D13194">
        <v>0.41910299092869541</v>
      </c>
    </row>
    <row r="13195" spans="1:4">
      <c r="A13195">
        <v>13193</v>
      </c>
      <c r="B13195">
        <v>36.145205479452052</v>
      </c>
      <c r="C13195" s="91">
        <v>2.4060937268710437E-2</v>
      </c>
      <c r="D13195">
        <v>0.41908248301093937</v>
      </c>
    </row>
    <row r="13196" spans="1:4">
      <c r="A13196">
        <v>13194</v>
      </c>
      <c r="B13196">
        <v>36.147945205479452</v>
      </c>
      <c r="C13196" s="91">
        <v>2.4060467287065651E-2</v>
      </c>
      <c r="D13196">
        <v>0.41906197717588067</v>
      </c>
    </row>
    <row r="13197" spans="1:4">
      <c r="A13197">
        <v>13195</v>
      </c>
      <c r="B13197">
        <v>36.150684931506852</v>
      </c>
      <c r="C13197" s="91">
        <v>2.4059997305420862E-2</v>
      </c>
      <c r="D13197">
        <v>0.41904147342331211</v>
      </c>
    </row>
    <row r="13198" spans="1:4">
      <c r="A13198">
        <v>13196</v>
      </c>
      <c r="B13198">
        <v>36.153424657534245</v>
      </c>
      <c r="C13198" s="91">
        <v>2.4059527323776073E-2</v>
      </c>
      <c r="D13198">
        <v>0.41902097175302599</v>
      </c>
    </row>
    <row r="13199" spans="1:4">
      <c r="A13199">
        <v>13197</v>
      </c>
      <c r="B13199">
        <v>36.156164383561645</v>
      </c>
      <c r="C13199" s="91">
        <v>2.4059057342131287E-2</v>
      </c>
      <c r="D13199">
        <v>0.41900047216481484</v>
      </c>
    </row>
    <row r="13200" spans="1:4">
      <c r="A13200">
        <v>13198</v>
      </c>
      <c r="B13200">
        <v>36.158904109589038</v>
      </c>
      <c r="C13200" s="91">
        <v>2.4058587360486498E-2</v>
      </c>
      <c r="D13200">
        <v>0.41897997465847148</v>
      </c>
    </row>
    <row r="13201" spans="1:4">
      <c r="A13201">
        <v>13199</v>
      </c>
      <c r="B13201">
        <v>36.161643835616438</v>
      </c>
      <c r="C13201" s="91">
        <v>2.4058117378841708E-2</v>
      </c>
      <c r="D13201">
        <v>0.41895947923378807</v>
      </c>
    </row>
    <row r="13202" spans="1:4">
      <c r="A13202">
        <v>13200</v>
      </c>
      <c r="B13202">
        <v>36.164383561643838</v>
      </c>
      <c r="C13202" s="91">
        <v>2.4057647397196923E-2</v>
      </c>
      <c r="D13202">
        <v>0.4189389858905575</v>
      </c>
    </row>
    <row r="13203" spans="1:4">
      <c r="A13203">
        <v>13201</v>
      </c>
      <c r="B13203">
        <v>36.167123287671231</v>
      </c>
      <c r="C13203" s="91">
        <v>2.4057177415552133E-2</v>
      </c>
      <c r="D13203">
        <v>0.41891849462857234</v>
      </c>
    </row>
    <row r="13204" spans="1:4">
      <c r="A13204">
        <v>13202</v>
      </c>
      <c r="B13204">
        <v>36.169863013698631</v>
      </c>
      <c r="C13204" s="91">
        <v>2.4056707433907344E-2</v>
      </c>
      <c r="D13204">
        <v>0.41889800544762534</v>
      </c>
    </row>
    <row r="13205" spans="1:4">
      <c r="A13205">
        <v>13203</v>
      </c>
      <c r="B13205">
        <v>36.172602739726024</v>
      </c>
      <c r="C13205" s="91">
        <v>2.4056237452262555E-2</v>
      </c>
      <c r="D13205">
        <v>0.41887751834750908</v>
      </c>
    </row>
    <row r="13206" spans="1:4">
      <c r="A13206">
        <v>13204</v>
      </c>
      <c r="B13206">
        <v>36.175342465753424</v>
      </c>
      <c r="C13206" s="91">
        <v>2.4055767470617769E-2</v>
      </c>
      <c r="D13206">
        <v>0.41885703332801622</v>
      </c>
    </row>
    <row r="13207" spans="1:4">
      <c r="A13207">
        <v>13205</v>
      </c>
      <c r="B13207">
        <v>36.178082191780824</v>
      </c>
      <c r="C13207" s="91">
        <v>2.405529748897298E-2</v>
      </c>
      <c r="D13207">
        <v>0.41883655038893963</v>
      </c>
    </row>
    <row r="13208" spans="1:4">
      <c r="A13208">
        <v>13206</v>
      </c>
      <c r="B13208">
        <v>36.180821917808217</v>
      </c>
      <c r="C13208" s="91">
        <v>2.4054827507328191E-2</v>
      </c>
      <c r="D13208">
        <v>0.41881606953007211</v>
      </c>
    </row>
    <row r="13209" spans="1:4">
      <c r="A13209">
        <v>13207</v>
      </c>
      <c r="B13209">
        <v>36.183561643835617</v>
      </c>
      <c r="C13209" s="91">
        <v>2.4054357525683405E-2</v>
      </c>
      <c r="D13209">
        <v>0.41879559075120631</v>
      </c>
    </row>
    <row r="13210" spans="1:4">
      <c r="A13210">
        <v>13208</v>
      </c>
      <c r="B13210">
        <v>36.186301369863017</v>
      </c>
      <c r="C13210" s="91">
        <v>2.4053887544038616E-2</v>
      </c>
      <c r="D13210">
        <v>0.41877511405213513</v>
      </c>
    </row>
    <row r="13211" spans="1:4">
      <c r="A13211">
        <v>13209</v>
      </c>
      <c r="B13211">
        <v>36.18904109589041</v>
      </c>
      <c r="C13211" s="91">
        <v>2.4053417562393827E-2</v>
      </c>
      <c r="D13211">
        <v>0.41875463943265151</v>
      </c>
    </row>
    <row r="13212" spans="1:4">
      <c r="A13212">
        <v>13210</v>
      </c>
      <c r="B13212">
        <v>36.19178082191781</v>
      </c>
      <c r="C13212" s="91">
        <v>2.4052947580749041E-2</v>
      </c>
      <c r="D13212">
        <v>0.41873416689254811</v>
      </c>
    </row>
    <row r="13213" spans="1:4">
      <c r="A13213">
        <v>13211</v>
      </c>
      <c r="B13213">
        <v>36.194520547945203</v>
      </c>
      <c r="C13213" s="91">
        <v>2.4052477599104252E-2</v>
      </c>
      <c r="D13213">
        <v>0.41871369643161804</v>
      </c>
    </row>
    <row r="13214" spans="1:4">
      <c r="A13214">
        <v>13212</v>
      </c>
      <c r="B13214">
        <v>36.197260273972603</v>
      </c>
      <c r="C13214" s="91">
        <v>2.4052007617459462E-2</v>
      </c>
      <c r="D13214">
        <v>0.41869322804965414</v>
      </c>
    </row>
    <row r="13215" spans="1:4">
      <c r="A13215">
        <v>13213</v>
      </c>
      <c r="B13215">
        <v>36.200000000000003</v>
      </c>
      <c r="C13215" s="91">
        <v>2.4051537635814677E-2</v>
      </c>
      <c r="D13215">
        <v>0.41867276174644924</v>
      </c>
    </row>
    <row r="13216" spans="1:4">
      <c r="A13216">
        <v>13214</v>
      </c>
      <c r="B13216">
        <v>36.202739726027396</v>
      </c>
      <c r="C13216" s="91">
        <v>2.4051067654169887E-2</v>
      </c>
      <c r="D13216">
        <v>0.41865229752179656</v>
      </c>
    </row>
    <row r="13217" spans="1:4">
      <c r="A13217">
        <v>13215</v>
      </c>
      <c r="B13217">
        <v>36.205479452054796</v>
      </c>
      <c r="C13217" s="91">
        <v>2.4050597672525098E-2</v>
      </c>
      <c r="D13217">
        <v>0.41863183537548893</v>
      </c>
    </row>
    <row r="13218" spans="1:4">
      <c r="A13218">
        <v>13216</v>
      </c>
      <c r="B13218">
        <v>36.208219178082189</v>
      </c>
      <c r="C13218" s="91">
        <v>2.4050127690880309E-2</v>
      </c>
      <c r="D13218">
        <v>0.41861137530731957</v>
      </c>
    </row>
    <row r="13219" spans="1:4">
      <c r="A13219">
        <v>13217</v>
      </c>
      <c r="B13219">
        <v>36.210958904109589</v>
      </c>
      <c r="C13219" s="91">
        <v>2.4049657709235523E-2</v>
      </c>
      <c r="D13219">
        <v>0.41859091731708115</v>
      </c>
    </row>
    <row r="13220" spans="1:4">
      <c r="A13220">
        <v>13218</v>
      </c>
      <c r="B13220">
        <v>36.213698630136989</v>
      </c>
      <c r="C13220" s="91">
        <v>2.4049187727590734E-2</v>
      </c>
      <c r="D13220">
        <v>0.41857046140456711</v>
      </c>
    </row>
    <row r="13221" spans="1:4">
      <c r="A13221">
        <v>13219</v>
      </c>
      <c r="B13221">
        <v>36.216438356164382</v>
      </c>
      <c r="C13221" s="91">
        <v>2.4048717745945945E-2</v>
      </c>
      <c r="D13221">
        <v>0.41855000756957056</v>
      </c>
    </row>
    <row r="13222" spans="1:4">
      <c r="A13222">
        <v>13220</v>
      </c>
      <c r="B13222">
        <v>36.219178082191782</v>
      </c>
      <c r="C13222" s="91">
        <v>2.4048247764301159E-2</v>
      </c>
      <c r="D13222">
        <v>0.41852955581188439</v>
      </c>
    </row>
    <row r="13223" spans="1:4">
      <c r="A13223">
        <v>13221</v>
      </c>
      <c r="B13223">
        <v>36.221917808219175</v>
      </c>
      <c r="C13223" s="91">
        <v>2.404777778265637E-2</v>
      </c>
      <c r="D13223">
        <v>0.41850910613130199</v>
      </c>
    </row>
    <row r="13224" spans="1:4">
      <c r="A13224">
        <v>13222</v>
      </c>
      <c r="B13224">
        <v>36.224657534246575</v>
      </c>
      <c r="C13224" s="91">
        <v>2.404730780101158E-2</v>
      </c>
      <c r="D13224">
        <v>0.41848865852761641</v>
      </c>
    </row>
    <row r="13225" spans="1:4">
      <c r="A13225">
        <v>13223</v>
      </c>
      <c r="B13225">
        <v>36.227397260273975</v>
      </c>
      <c r="C13225" s="91">
        <v>2.4046837819366791E-2</v>
      </c>
      <c r="D13225">
        <v>0.41846821300062087</v>
      </c>
    </row>
    <row r="13226" spans="1:4">
      <c r="A13226">
        <v>13224</v>
      </c>
      <c r="B13226">
        <v>36.230136986301368</v>
      </c>
      <c r="C13226" s="91">
        <v>2.4046367837722005E-2</v>
      </c>
      <c r="D13226">
        <v>0.41844776955010871</v>
      </c>
    </row>
    <row r="13227" spans="1:4">
      <c r="A13227">
        <v>13225</v>
      </c>
      <c r="B13227">
        <v>36.232876712328768</v>
      </c>
      <c r="C13227" s="91">
        <v>2.4045897856077216E-2</v>
      </c>
      <c r="D13227">
        <v>0.41842732817587314</v>
      </c>
    </row>
    <row r="13228" spans="1:4">
      <c r="A13228">
        <v>13226</v>
      </c>
      <c r="B13228">
        <v>36.235616438356168</v>
      </c>
      <c r="C13228" s="91">
        <v>2.4045427874432427E-2</v>
      </c>
      <c r="D13228">
        <v>0.41840688887770738</v>
      </c>
    </row>
    <row r="13229" spans="1:4">
      <c r="A13229">
        <v>13227</v>
      </c>
      <c r="B13229">
        <v>36.238356164383561</v>
      </c>
      <c r="C13229" s="91">
        <v>2.4044957892787641E-2</v>
      </c>
      <c r="D13229">
        <v>0.41838645165540489</v>
      </c>
    </row>
    <row r="13230" spans="1:4">
      <c r="A13230">
        <v>13228</v>
      </c>
      <c r="B13230">
        <v>36.241095890410961</v>
      </c>
      <c r="C13230" s="91">
        <v>2.4044487911142852E-2</v>
      </c>
      <c r="D13230">
        <v>0.41836601650875893</v>
      </c>
    </row>
    <row r="13231" spans="1:4">
      <c r="A13231">
        <v>13229</v>
      </c>
      <c r="B13231">
        <v>36.243835616438353</v>
      </c>
      <c r="C13231" s="91">
        <v>2.4044017929498063E-2</v>
      </c>
      <c r="D13231">
        <v>0.41834558343756295</v>
      </c>
    </row>
    <row r="13232" spans="1:4">
      <c r="A13232">
        <v>13230</v>
      </c>
      <c r="B13232">
        <v>36.246575342465754</v>
      </c>
      <c r="C13232" s="91">
        <v>2.4043547947853277E-2</v>
      </c>
      <c r="D13232">
        <v>0.41832515244161017</v>
      </c>
    </row>
    <row r="13233" spans="1:4">
      <c r="A13233">
        <v>13231</v>
      </c>
      <c r="B13233">
        <v>36.249315068493154</v>
      </c>
      <c r="C13233" s="91">
        <v>2.4043077966208488E-2</v>
      </c>
      <c r="D13233">
        <v>0.41830472352069414</v>
      </c>
    </row>
    <row r="13234" spans="1:4">
      <c r="A13234">
        <v>13232</v>
      </c>
      <c r="B13234">
        <v>36.252054794520546</v>
      </c>
      <c r="C13234" s="91">
        <v>2.4042607984563698E-2</v>
      </c>
      <c r="D13234">
        <v>0.41828429667460837</v>
      </c>
    </row>
    <row r="13235" spans="1:4">
      <c r="A13235">
        <v>13233</v>
      </c>
      <c r="B13235">
        <v>36.254794520547946</v>
      </c>
      <c r="C13235" s="91">
        <v>2.4042138002918913E-2</v>
      </c>
      <c r="D13235">
        <v>0.41826387190314618</v>
      </c>
    </row>
    <row r="13236" spans="1:4">
      <c r="A13236">
        <v>13234</v>
      </c>
      <c r="B13236">
        <v>36.257534246575339</v>
      </c>
      <c r="C13236" s="91">
        <v>2.4041668021274124E-2</v>
      </c>
      <c r="D13236">
        <v>0.41824344920610129</v>
      </c>
    </row>
    <row r="13237" spans="1:4">
      <c r="A13237">
        <v>13235</v>
      </c>
      <c r="B13237">
        <v>36.260273972602739</v>
      </c>
      <c r="C13237" s="91">
        <v>2.4041198039629334E-2</v>
      </c>
      <c r="D13237">
        <v>0.41822302858326693</v>
      </c>
    </row>
    <row r="13238" spans="1:4">
      <c r="A13238">
        <v>13236</v>
      </c>
      <c r="B13238">
        <v>36.263013698630139</v>
      </c>
      <c r="C13238" s="91">
        <v>2.4040728057984545E-2</v>
      </c>
      <c r="D13238">
        <v>0.41820261003443687</v>
      </c>
    </row>
    <row r="13239" spans="1:4">
      <c r="A13239">
        <v>13237</v>
      </c>
      <c r="B13239">
        <v>36.265753424657532</v>
      </c>
      <c r="C13239" s="91">
        <v>2.4040258076339759E-2</v>
      </c>
      <c r="D13239">
        <v>0.41818219355940467</v>
      </c>
    </row>
    <row r="13240" spans="1:4">
      <c r="A13240">
        <v>13238</v>
      </c>
      <c r="B13240">
        <v>36.268493150684932</v>
      </c>
      <c r="C13240" s="91">
        <v>2.403978809469497E-2</v>
      </c>
      <c r="D13240">
        <v>0.41816177915796382</v>
      </c>
    </row>
    <row r="13241" spans="1:4">
      <c r="A13241">
        <v>13239</v>
      </c>
      <c r="B13241">
        <v>36.271232876712325</v>
      </c>
      <c r="C13241" s="91">
        <v>2.4039318113050181E-2</v>
      </c>
      <c r="D13241">
        <v>0.41814136682990816</v>
      </c>
    </row>
    <row r="13242" spans="1:4">
      <c r="A13242">
        <v>13240</v>
      </c>
      <c r="B13242">
        <v>36.273972602739725</v>
      </c>
      <c r="C13242" s="91">
        <v>2.4038848131405395E-2</v>
      </c>
      <c r="D13242">
        <v>0.41812095657503107</v>
      </c>
    </row>
    <row r="13243" spans="1:4">
      <c r="A13243">
        <v>13241</v>
      </c>
      <c r="B13243">
        <v>36.276712328767125</v>
      </c>
      <c r="C13243" s="91">
        <v>2.4038378149760606E-2</v>
      </c>
      <c r="D13243">
        <v>0.41810054839312638</v>
      </c>
    </row>
    <row r="13244" spans="1:4">
      <c r="A13244">
        <v>13242</v>
      </c>
      <c r="B13244">
        <v>36.279452054794518</v>
      </c>
      <c r="C13244" s="91">
        <v>2.4037908168115817E-2</v>
      </c>
      <c r="D13244">
        <v>0.41808014228398799</v>
      </c>
    </row>
    <row r="13245" spans="1:4">
      <c r="A13245">
        <v>13243</v>
      </c>
      <c r="B13245">
        <v>36.282191780821918</v>
      </c>
      <c r="C13245" s="91">
        <v>2.4037438186471031E-2</v>
      </c>
      <c r="D13245">
        <v>0.41805973824740922</v>
      </c>
    </row>
    <row r="13246" spans="1:4">
      <c r="A13246">
        <v>13244</v>
      </c>
      <c r="B13246">
        <v>36.284931506849318</v>
      </c>
      <c r="C13246" s="91">
        <v>2.4036968204826242E-2</v>
      </c>
      <c r="D13246">
        <v>0.41803933628318418</v>
      </c>
    </row>
    <row r="13247" spans="1:4">
      <c r="A13247">
        <v>13245</v>
      </c>
      <c r="B13247">
        <v>36.287671232876711</v>
      </c>
      <c r="C13247" s="91">
        <v>2.4036498223181452E-2</v>
      </c>
      <c r="D13247">
        <v>0.4180189363911066</v>
      </c>
    </row>
    <row r="13248" spans="1:4">
      <c r="A13248">
        <v>13246</v>
      </c>
      <c r="B13248">
        <v>36.290410958904111</v>
      </c>
      <c r="C13248" s="91">
        <v>2.4036028241536667E-2</v>
      </c>
      <c r="D13248">
        <v>0.41799853857097008</v>
      </c>
    </row>
    <row r="13249" spans="1:4">
      <c r="A13249">
        <v>13247</v>
      </c>
      <c r="B13249">
        <v>36.293150684931504</v>
      </c>
      <c r="C13249" s="91">
        <v>2.4035558259891877E-2</v>
      </c>
      <c r="D13249">
        <v>0.41797814282256879</v>
      </c>
    </row>
    <row r="13250" spans="1:4">
      <c r="A13250">
        <v>13248</v>
      </c>
      <c r="B13250">
        <v>36.295890410958904</v>
      </c>
      <c r="C13250" s="91">
        <v>2.4035088278247088E-2</v>
      </c>
      <c r="D13250">
        <v>0.41795774914569628</v>
      </c>
    </row>
    <row r="13251" spans="1:4">
      <c r="A13251">
        <v>13249</v>
      </c>
      <c r="B13251">
        <v>36.298630136986304</v>
      </c>
      <c r="C13251" s="91">
        <v>2.4034618296602299E-2</v>
      </c>
      <c r="D13251">
        <v>0.41793735754014666</v>
      </c>
    </row>
    <row r="13252" spans="1:4">
      <c r="A13252">
        <v>13250</v>
      </c>
      <c r="B13252">
        <v>36.301369863013697</v>
      </c>
      <c r="C13252" s="91">
        <v>2.4034148314957513E-2</v>
      </c>
      <c r="D13252">
        <v>0.41791696800571376</v>
      </c>
    </row>
    <row r="13253" spans="1:4">
      <c r="A13253">
        <v>13251</v>
      </c>
      <c r="B13253">
        <v>36.304109589041097</v>
      </c>
      <c r="C13253" s="91">
        <v>2.4033678333312724E-2</v>
      </c>
      <c r="D13253">
        <v>0.41789658054219153</v>
      </c>
    </row>
    <row r="13254" spans="1:4">
      <c r="A13254">
        <v>13252</v>
      </c>
      <c r="B13254">
        <v>36.30684931506849</v>
      </c>
      <c r="C13254" s="91">
        <v>2.4033208351667935E-2</v>
      </c>
      <c r="D13254">
        <v>0.41787619514937402</v>
      </c>
    </row>
    <row r="13255" spans="1:4">
      <c r="A13255">
        <v>13253</v>
      </c>
      <c r="B13255">
        <v>36.30958904109589</v>
      </c>
      <c r="C13255" s="91">
        <v>2.4032738370023149E-2</v>
      </c>
      <c r="D13255">
        <v>0.417855811827055</v>
      </c>
    </row>
    <row r="13256" spans="1:4">
      <c r="A13256">
        <v>13254</v>
      </c>
      <c r="B13256">
        <v>36.31232876712329</v>
      </c>
      <c r="C13256" s="91">
        <v>2.403226838837836E-2</v>
      </c>
      <c r="D13256">
        <v>0.41783543057502875</v>
      </c>
    </row>
    <row r="13257" spans="1:4">
      <c r="A13257">
        <v>13255</v>
      </c>
      <c r="B13257">
        <v>36.315068493150683</v>
      </c>
      <c r="C13257" s="91">
        <v>2.403179840673357E-2</v>
      </c>
      <c r="D13257">
        <v>0.41781505139308922</v>
      </c>
    </row>
    <row r="13258" spans="1:4">
      <c r="A13258">
        <v>13256</v>
      </c>
      <c r="B13258">
        <v>36.317808219178083</v>
      </c>
      <c r="C13258" s="91">
        <v>2.4031328425088785E-2</v>
      </c>
      <c r="D13258">
        <v>0.41779467428103045</v>
      </c>
    </row>
    <row r="13259" spans="1:4">
      <c r="A13259">
        <v>13257</v>
      </c>
      <c r="B13259">
        <v>36.320547945205476</v>
      </c>
      <c r="C13259" s="91">
        <v>2.4030858443443995E-2</v>
      </c>
      <c r="D13259">
        <v>0.41777429923864662</v>
      </c>
    </row>
    <row r="13260" spans="1:4">
      <c r="A13260">
        <v>13258</v>
      </c>
      <c r="B13260">
        <v>36.323287671232876</v>
      </c>
      <c r="C13260" s="91">
        <v>2.4030388461799206E-2</v>
      </c>
      <c r="D13260">
        <v>0.41775392626573177</v>
      </c>
    </row>
    <row r="13261" spans="1:4">
      <c r="A13261">
        <v>13259</v>
      </c>
      <c r="B13261">
        <v>36.326027397260276</v>
      </c>
      <c r="C13261" s="91">
        <v>2.4029918480154421E-2</v>
      </c>
      <c r="D13261">
        <v>0.41773355536208007</v>
      </c>
    </row>
    <row r="13262" spans="1:4">
      <c r="A13262">
        <v>13260</v>
      </c>
      <c r="B13262">
        <v>36.328767123287669</v>
      </c>
      <c r="C13262" s="91">
        <v>2.4029448498509631E-2</v>
      </c>
      <c r="D13262">
        <v>0.41771318652748585</v>
      </c>
    </row>
    <row r="13263" spans="1:4">
      <c r="A13263">
        <v>13261</v>
      </c>
      <c r="B13263">
        <v>36.331506849315069</v>
      </c>
      <c r="C13263" s="91">
        <v>2.4028978516864842E-2</v>
      </c>
      <c r="D13263">
        <v>0.41769281976174305</v>
      </c>
    </row>
    <row r="13264" spans="1:4">
      <c r="A13264">
        <v>13262</v>
      </c>
      <c r="B13264">
        <v>36.334246575342469</v>
      </c>
      <c r="C13264" s="91">
        <v>2.4028508535220053E-2</v>
      </c>
      <c r="D13264">
        <v>0.41767245506464612</v>
      </c>
    </row>
    <row r="13265" spans="1:4">
      <c r="A13265">
        <v>13263</v>
      </c>
      <c r="B13265">
        <v>36.336986301369862</v>
      </c>
      <c r="C13265" s="91">
        <v>2.4028038553575267E-2</v>
      </c>
      <c r="D13265">
        <v>0.41765209243598922</v>
      </c>
    </row>
    <row r="13266" spans="1:4">
      <c r="A13266">
        <v>13264</v>
      </c>
      <c r="B13266">
        <v>36.339726027397262</v>
      </c>
      <c r="C13266" s="91">
        <v>2.4027568571930478E-2</v>
      </c>
      <c r="D13266">
        <v>0.41763173187556663</v>
      </c>
    </row>
    <row r="13267" spans="1:4">
      <c r="A13267">
        <v>13265</v>
      </c>
      <c r="B13267">
        <v>36.342465753424655</v>
      </c>
      <c r="C13267" s="91">
        <v>2.4027098590285689E-2</v>
      </c>
      <c r="D13267">
        <v>0.41761137338317278</v>
      </c>
    </row>
    <row r="13268" spans="1:4">
      <c r="A13268">
        <v>13266</v>
      </c>
      <c r="B13268">
        <v>36.345205479452055</v>
      </c>
      <c r="C13268" s="91">
        <v>2.4026628608640903E-2</v>
      </c>
      <c r="D13268">
        <v>0.41759101695860174</v>
      </c>
    </row>
    <row r="13269" spans="1:4">
      <c r="A13269">
        <v>13267</v>
      </c>
      <c r="B13269">
        <v>36.347945205479455</v>
      </c>
      <c r="C13269" s="91">
        <v>2.4026158626996114E-2</v>
      </c>
      <c r="D13269">
        <v>0.41757066260164816</v>
      </c>
    </row>
    <row r="13270" spans="1:4">
      <c r="A13270">
        <v>13268</v>
      </c>
      <c r="B13270">
        <v>36.350684931506848</v>
      </c>
      <c r="C13270" s="91">
        <v>2.4025688645351324E-2</v>
      </c>
      <c r="D13270">
        <v>0.41755031031210632</v>
      </c>
    </row>
    <row r="13271" spans="1:4">
      <c r="A13271">
        <v>13269</v>
      </c>
      <c r="B13271">
        <v>36.353424657534248</v>
      </c>
      <c r="C13271" s="91">
        <v>2.4025218663706539E-2</v>
      </c>
      <c r="D13271">
        <v>0.4175299600897705</v>
      </c>
    </row>
    <row r="13272" spans="1:4">
      <c r="A13272">
        <v>13270</v>
      </c>
      <c r="B13272">
        <v>36.356164383561641</v>
      </c>
      <c r="C13272" s="91">
        <v>2.4024748682061749E-2</v>
      </c>
      <c r="D13272">
        <v>0.41750961193443537</v>
      </c>
    </row>
    <row r="13273" spans="1:4">
      <c r="A13273">
        <v>13271</v>
      </c>
      <c r="B13273">
        <v>36.358904109589041</v>
      </c>
      <c r="C13273" s="91">
        <v>2.402427870041696E-2</v>
      </c>
      <c r="D13273">
        <v>0.41748926584589524</v>
      </c>
    </row>
    <row r="13274" spans="1:4">
      <c r="A13274">
        <v>13272</v>
      </c>
      <c r="B13274">
        <v>36.361643835616441</v>
      </c>
      <c r="C13274" s="91">
        <v>2.4023808718772174E-2</v>
      </c>
      <c r="D13274">
        <v>0.41746892182394457</v>
      </c>
    </row>
    <row r="13275" spans="1:4">
      <c r="A13275">
        <v>13273</v>
      </c>
      <c r="B13275">
        <v>36.364383561643834</v>
      </c>
      <c r="C13275" s="91">
        <v>2.4023338737127385E-2</v>
      </c>
      <c r="D13275">
        <v>0.41744857986837808</v>
      </c>
    </row>
    <row r="13276" spans="1:4">
      <c r="A13276">
        <v>13274</v>
      </c>
      <c r="B13276">
        <v>36.367123287671234</v>
      </c>
      <c r="C13276" s="91">
        <v>2.4022868755482596E-2</v>
      </c>
      <c r="D13276">
        <v>0.41742823997899009</v>
      </c>
    </row>
    <row r="13277" spans="1:4">
      <c r="A13277">
        <v>13275</v>
      </c>
      <c r="B13277">
        <v>36.369863013698627</v>
      </c>
      <c r="C13277" s="91">
        <v>2.4022398773837807E-2</v>
      </c>
      <c r="D13277">
        <v>0.41740790215557538</v>
      </c>
    </row>
    <row r="13278" spans="1:4">
      <c r="A13278">
        <v>13276</v>
      </c>
      <c r="B13278">
        <v>36.372602739726027</v>
      </c>
      <c r="C13278" s="91">
        <v>2.4021928792193021E-2</v>
      </c>
      <c r="D13278">
        <v>0.41738756639792829</v>
      </c>
    </row>
    <row r="13279" spans="1:4">
      <c r="A13279">
        <v>13277</v>
      </c>
      <c r="B13279">
        <v>36.375342465753427</v>
      </c>
      <c r="C13279" s="91">
        <v>2.4021458810548232E-2</v>
      </c>
      <c r="D13279">
        <v>0.41736723270584358</v>
      </c>
    </row>
    <row r="13280" spans="1:4">
      <c r="A13280">
        <v>13278</v>
      </c>
      <c r="B13280">
        <v>36.37808219178082</v>
      </c>
      <c r="C13280" s="91">
        <v>2.4020988828903442E-2</v>
      </c>
      <c r="D13280">
        <v>0.41734690107911604</v>
      </c>
    </row>
    <row r="13281" spans="1:4">
      <c r="A13281">
        <v>13279</v>
      </c>
      <c r="B13281">
        <v>36.38082191780822</v>
      </c>
      <c r="C13281" s="91">
        <v>2.4020518847258657E-2</v>
      </c>
      <c r="D13281">
        <v>0.41732657151754005</v>
      </c>
    </row>
    <row r="13282" spans="1:4">
      <c r="A13282">
        <v>13280</v>
      </c>
      <c r="B13282">
        <v>36.38356164383562</v>
      </c>
      <c r="C13282" s="91">
        <v>2.4020048865613867E-2</v>
      </c>
      <c r="D13282">
        <v>0.41730624402091054</v>
      </c>
    </row>
    <row r="13283" spans="1:4">
      <c r="A13283">
        <v>13281</v>
      </c>
      <c r="B13283">
        <v>36.386301369863013</v>
      </c>
      <c r="C13283" s="91">
        <v>2.4019578883969078E-2</v>
      </c>
      <c r="D13283">
        <v>0.4172859185890222</v>
      </c>
    </row>
    <row r="13284" spans="1:4">
      <c r="A13284">
        <v>13282</v>
      </c>
      <c r="B13284">
        <v>36.389041095890413</v>
      </c>
      <c r="C13284" s="91">
        <v>2.4019108902324289E-2</v>
      </c>
      <c r="D13284">
        <v>0.41726559522166967</v>
      </c>
    </row>
    <row r="13285" spans="1:4">
      <c r="A13285">
        <v>13283</v>
      </c>
      <c r="B13285">
        <v>36.391780821917806</v>
      </c>
      <c r="C13285" s="91">
        <v>2.4018638920679503E-2</v>
      </c>
      <c r="D13285">
        <v>0.4172452739186478</v>
      </c>
    </row>
    <row r="13286" spans="1:4">
      <c r="A13286">
        <v>13284</v>
      </c>
      <c r="B13286">
        <v>36.394520547945206</v>
      </c>
      <c r="C13286" s="91">
        <v>2.4018168939034714E-2</v>
      </c>
      <c r="D13286">
        <v>0.41722495467975135</v>
      </c>
    </row>
    <row r="13287" spans="1:4">
      <c r="A13287">
        <v>13285</v>
      </c>
      <c r="B13287">
        <v>36.397260273972606</v>
      </c>
      <c r="C13287" s="91">
        <v>2.4017698957389928E-2</v>
      </c>
      <c r="D13287">
        <v>0.41720463750477516</v>
      </c>
    </row>
    <row r="13288" spans="1:4">
      <c r="A13288">
        <v>13286</v>
      </c>
      <c r="B13288">
        <v>36.4</v>
      </c>
      <c r="C13288" s="91">
        <v>2.4017228975745139E-2</v>
      </c>
      <c r="D13288">
        <v>0.41718432239351422</v>
      </c>
    </row>
    <row r="13289" spans="1:4">
      <c r="A13289">
        <v>13287</v>
      </c>
      <c r="B13289">
        <v>36.402739726027399</v>
      </c>
      <c r="C13289" s="91">
        <v>2.401675899410035E-2</v>
      </c>
      <c r="D13289">
        <v>0.41716400934576325</v>
      </c>
    </row>
    <row r="13290" spans="1:4">
      <c r="A13290">
        <v>13288</v>
      </c>
      <c r="B13290">
        <v>36.405479452054792</v>
      </c>
      <c r="C13290" s="91">
        <v>2.4016289012455561E-2</v>
      </c>
      <c r="D13290">
        <v>0.41714369836131726</v>
      </c>
    </row>
    <row r="13291" spans="1:4">
      <c r="A13291">
        <v>13289</v>
      </c>
      <c r="B13291">
        <v>36.408219178082192</v>
      </c>
      <c r="C13291" s="91">
        <v>2.4015819030810775E-2</v>
      </c>
      <c r="D13291">
        <v>0.41712338943997096</v>
      </c>
    </row>
    <row r="13292" spans="1:4">
      <c r="A13292">
        <v>13290</v>
      </c>
      <c r="B13292">
        <v>36.410958904109592</v>
      </c>
      <c r="C13292" s="91">
        <v>2.4015349049165986E-2</v>
      </c>
      <c r="D13292">
        <v>0.41710308258151957</v>
      </c>
    </row>
    <row r="13293" spans="1:4">
      <c r="A13293">
        <v>13291</v>
      </c>
      <c r="B13293">
        <v>36.413698630136984</v>
      </c>
      <c r="C13293" s="91">
        <v>2.4014879067521196E-2</v>
      </c>
      <c r="D13293">
        <v>0.41708277778575803</v>
      </c>
    </row>
    <row r="13294" spans="1:4">
      <c r="A13294">
        <v>13292</v>
      </c>
      <c r="B13294">
        <v>36.416438356164385</v>
      </c>
      <c r="C13294" s="91">
        <v>2.4014409085876411E-2</v>
      </c>
      <c r="D13294">
        <v>0.41706247505248123</v>
      </c>
    </row>
    <row r="13295" spans="1:4">
      <c r="A13295">
        <v>13293</v>
      </c>
      <c r="B13295">
        <v>36.419178082191777</v>
      </c>
      <c r="C13295" s="91">
        <v>2.4013939104231621E-2</v>
      </c>
      <c r="D13295">
        <v>0.41704217438148433</v>
      </c>
    </row>
    <row r="13296" spans="1:4">
      <c r="A13296">
        <v>13294</v>
      </c>
      <c r="B13296">
        <v>36.421917808219177</v>
      </c>
      <c r="C13296" s="91">
        <v>2.4013469122586832E-2</v>
      </c>
      <c r="D13296">
        <v>0.41702187577256233</v>
      </c>
    </row>
    <row r="13297" spans="1:4">
      <c r="A13297">
        <v>13295</v>
      </c>
      <c r="B13297">
        <v>36.424657534246577</v>
      </c>
      <c r="C13297" s="91">
        <v>2.4012999140942043E-2</v>
      </c>
      <c r="D13297">
        <v>0.41700157922551029</v>
      </c>
    </row>
    <row r="13298" spans="1:4">
      <c r="A13298">
        <v>13296</v>
      </c>
      <c r="B13298">
        <v>36.42739726027397</v>
      </c>
      <c r="C13298" s="91">
        <v>2.4012529159297257E-2</v>
      </c>
      <c r="D13298">
        <v>0.41698128474012341</v>
      </c>
    </row>
    <row r="13299" spans="1:4">
      <c r="A13299">
        <v>13297</v>
      </c>
      <c r="B13299">
        <v>36.43013698630137</v>
      </c>
      <c r="C13299" s="91">
        <v>2.4012059177652468E-2</v>
      </c>
      <c r="D13299">
        <v>0.41696099231619671</v>
      </c>
    </row>
    <row r="13300" spans="1:4">
      <c r="A13300">
        <v>13298</v>
      </c>
      <c r="B13300">
        <v>36.43287671232877</v>
      </c>
      <c r="C13300" s="91">
        <v>2.4011589196007679E-2</v>
      </c>
      <c r="D13300">
        <v>0.41694070195352545</v>
      </c>
    </row>
    <row r="13301" spans="1:4">
      <c r="A13301">
        <v>13299</v>
      </c>
      <c r="B13301">
        <v>36.435616438356163</v>
      </c>
      <c r="C13301" s="91">
        <v>2.4011119214362893E-2</v>
      </c>
      <c r="D13301">
        <v>0.41692041365190485</v>
      </c>
    </row>
    <row r="13302" spans="1:4">
      <c r="A13302">
        <v>13300</v>
      </c>
      <c r="B13302">
        <v>36.438356164383563</v>
      </c>
      <c r="C13302" s="91">
        <v>2.4010649232718104E-2</v>
      </c>
      <c r="D13302">
        <v>0.41690012741113003</v>
      </c>
    </row>
    <row r="13303" spans="1:4">
      <c r="A13303">
        <v>13301</v>
      </c>
      <c r="B13303">
        <v>36.441095890410956</v>
      </c>
      <c r="C13303" s="91">
        <v>2.4010179251073314E-2</v>
      </c>
      <c r="D13303">
        <v>0.41687984323099631</v>
      </c>
    </row>
    <row r="13304" spans="1:4">
      <c r="A13304">
        <v>13302</v>
      </c>
      <c r="B13304">
        <v>36.443835616438356</v>
      </c>
      <c r="C13304" s="91">
        <v>2.4009709269428529E-2</v>
      </c>
      <c r="D13304">
        <v>0.4168595611112989</v>
      </c>
    </row>
    <row r="13305" spans="1:4">
      <c r="A13305">
        <v>13303</v>
      </c>
      <c r="B13305">
        <v>36.446575342465756</v>
      </c>
      <c r="C13305" s="91">
        <v>2.4009239287783739E-2</v>
      </c>
      <c r="D13305">
        <v>0.41683928105183304</v>
      </c>
    </row>
    <row r="13306" spans="1:4">
      <c r="A13306">
        <v>13304</v>
      </c>
      <c r="B13306">
        <v>36.449315068493149</v>
      </c>
      <c r="C13306" s="91">
        <v>2.400876930613895E-2</v>
      </c>
      <c r="D13306">
        <v>0.41681900305239433</v>
      </c>
    </row>
    <row r="13307" spans="1:4">
      <c r="A13307">
        <v>13305</v>
      </c>
      <c r="B13307">
        <v>36.452054794520549</v>
      </c>
      <c r="C13307" s="91">
        <v>2.4008299324494164E-2</v>
      </c>
      <c r="D13307">
        <v>0.41679872711277771</v>
      </c>
    </row>
    <row r="13308" spans="1:4">
      <c r="A13308">
        <v>13306</v>
      </c>
      <c r="B13308">
        <v>36.454794520547942</v>
      </c>
      <c r="C13308" s="91">
        <v>2.4007829342849375E-2</v>
      </c>
      <c r="D13308">
        <v>0.41677845323277896</v>
      </c>
    </row>
    <row r="13309" spans="1:4">
      <c r="A13309">
        <v>13307</v>
      </c>
      <c r="B13309">
        <v>36.457534246575342</v>
      </c>
      <c r="C13309" s="91">
        <v>2.4007359361204586E-2</v>
      </c>
      <c r="D13309">
        <v>0.41675818141219317</v>
      </c>
    </row>
    <row r="13310" spans="1:4">
      <c r="A13310">
        <v>13308</v>
      </c>
      <c r="B13310">
        <v>36.460273972602742</v>
      </c>
      <c r="C13310" s="91">
        <v>2.4006889379559797E-2</v>
      </c>
      <c r="D13310">
        <v>0.41673791165081586</v>
      </c>
    </row>
    <row r="13311" spans="1:4">
      <c r="A13311">
        <v>13309</v>
      </c>
      <c r="B13311">
        <v>36.463013698630135</v>
      </c>
      <c r="C13311" s="91">
        <v>2.4006419397915011E-2</v>
      </c>
      <c r="D13311">
        <v>0.41671764394844252</v>
      </c>
    </row>
    <row r="13312" spans="1:4">
      <c r="A13312">
        <v>13310</v>
      </c>
      <c r="B13312">
        <v>36.465753424657535</v>
      </c>
      <c r="C13312" s="91">
        <v>2.4005949416270222E-2</v>
      </c>
      <c r="D13312">
        <v>0.41669737830486858</v>
      </c>
    </row>
    <row r="13313" spans="1:4">
      <c r="A13313">
        <v>13311</v>
      </c>
      <c r="B13313">
        <v>36.468493150684928</v>
      </c>
      <c r="C13313" s="91">
        <v>2.4005479434625433E-2</v>
      </c>
      <c r="D13313">
        <v>0.41667711471988966</v>
      </c>
    </row>
    <row r="13314" spans="1:4">
      <c r="A13314">
        <v>13312</v>
      </c>
      <c r="B13314">
        <v>36.471232876712328</v>
      </c>
      <c r="C13314" s="91">
        <v>2.4005009452980647E-2</v>
      </c>
      <c r="D13314">
        <v>0.41665685319330109</v>
      </c>
    </row>
    <row r="13315" spans="1:4">
      <c r="A13315">
        <v>13313</v>
      </c>
      <c r="B13315">
        <v>36.473972602739728</v>
      </c>
      <c r="C13315" s="91">
        <v>2.4004539471335858E-2</v>
      </c>
      <c r="D13315">
        <v>0.41663659372489853</v>
      </c>
    </row>
    <row r="13316" spans="1:4">
      <c r="A13316">
        <v>13314</v>
      </c>
      <c r="B13316">
        <v>36.476712328767121</v>
      </c>
      <c r="C13316" s="91">
        <v>2.4004069489691068E-2</v>
      </c>
      <c r="D13316">
        <v>0.41661633631447764</v>
      </c>
    </row>
    <row r="13317" spans="1:4">
      <c r="A13317">
        <v>13315</v>
      </c>
      <c r="B13317">
        <v>36.479452054794521</v>
      </c>
      <c r="C13317" s="91">
        <v>2.4003599508046283E-2</v>
      </c>
      <c r="D13317">
        <v>0.41659608096183381</v>
      </c>
    </row>
    <row r="13318" spans="1:4">
      <c r="A13318">
        <v>13316</v>
      </c>
      <c r="B13318">
        <v>36.482191780821921</v>
      </c>
      <c r="C13318" s="91">
        <v>2.4003129526401493E-2</v>
      </c>
      <c r="D13318">
        <v>0.41657582766676288</v>
      </c>
    </row>
    <row r="13319" spans="1:4">
      <c r="A13319">
        <v>13317</v>
      </c>
      <c r="B13319">
        <v>36.484931506849314</v>
      </c>
      <c r="C13319" s="91">
        <v>2.4002659544756704E-2</v>
      </c>
      <c r="D13319">
        <v>0.41655557642906049</v>
      </c>
    </row>
    <row r="13320" spans="1:4">
      <c r="A13320">
        <v>13318</v>
      </c>
      <c r="B13320">
        <v>36.487671232876714</v>
      </c>
      <c r="C13320" s="91">
        <v>2.4002189563111918E-2</v>
      </c>
      <c r="D13320">
        <v>0.4165353272485221</v>
      </c>
    </row>
    <row r="13321" spans="1:4">
      <c r="A13321">
        <v>13319</v>
      </c>
      <c r="B13321">
        <v>36.490410958904107</v>
      </c>
      <c r="C13321" s="91">
        <v>2.4001719581467129E-2</v>
      </c>
      <c r="D13321">
        <v>0.41651508012494376</v>
      </c>
    </row>
    <row r="13322" spans="1:4">
      <c r="A13322">
        <v>13320</v>
      </c>
      <c r="B13322">
        <v>36.493150684931507</v>
      </c>
      <c r="C13322" s="91">
        <v>2.400124959982234E-2</v>
      </c>
      <c r="D13322">
        <v>0.41649483505812085</v>
      </c>
    </row>
    <row r="13323" spans="1:4">
      <c r="A13323">
        <v>13321</v>
      </c>
      <c r="B13323">
        <v>36.495890410958907</v>
      </c>
      <c r="C13323" s="91">
        <v>2.4000779618177551E-2</v>
      </c>
      <c r="D13323">
        <v>0.41647459204784942</v>
      </c>
    </row>
    <row r="13324" spans="1:4">
      <c r="A13324">
        <v>13322</v>
      </c>
      <c r="B13324">
        <v>36.4986301369863</v>
      </c>
      <c r="C13324" s="91">
        <v>2.4000309636532765E-2</v>
      </c>
      <c r="D13324">
        <v>0.41645435109392509</v>
      </c>
    </row>
    <row r="13325" spans="1:4">
      <c r="A13325">
        <v>13323</v>
      </c>
      <c r="B13325">
        <v>36.5013698630137</v>
      </c>
      <c r="C13325" s="91">
        <v>2.3999839654887976E-2</v>
      </c>
      <c r="D13325">
        <v>0.41643411219614374</v>
      </c>
    </row>
    <row r="13326" spans="1:4">
      <c r="A13326">
        <v>13324</v>
      </c>
      <c r="B13326">
        <v>36.504109589041093</v>
      </c>
      <c r="C13326" s="91">
        <v>2.3999369673243186E-2</v>
      </c>
      <c r="D13326">
        <v>0.4164138753543013</v>
      </c>
    </row>
    <row r="13327" spans="1:4">
      <c r="A13327">
        <v>13325</v>
      </c>
      <c r="B13327">
        <v>36.506849315068493</v>
      </c>
      <c r="C13327" s="91">
        <v>2.3998899691598401E-2</v>
      </c>
      <c r="D13327">
        <v>0.41639364056819334</v>
      </c>
    </row>
    <row r="13328" spans="1:4">
      <c r="A13328">
        <v>13326</v>
      </c>
      <c r="B13328">
        <v>36.509589041095893</v>
      </c>
      <c r="C13328" s="91">
        <v>2.3998429709953611E-2</v>
      </c>
      <c r="D13328">
        <v>0.41637340783761601</v>
      </c>
    </row>
    <row r="13329" spans="1:4">
      <c r="A13329">
        <v>13327</v>
      </c>
      <c r="B13329">
        <v>36.512328767123286</v>
      </c>
      <c r="C13329" s="91">
        <v>2.3997959728308822E-2</v>
      </c>
      <c r="D13329">
        <v>0.4163531771623652</v>
      </c>
    </row>
    <row r="13330" spans="1:4">
      <c r="A13330">
        <v>13328</v>
      </c>
      <c r="B13330">
        <v>36.515068493150686</v>
      </c>
      <c r="C13330" s="91">
        <v>2.3997489746664036E-2</v>
      </c>
      <c r="D13330">
        <v>0.41633294854223668</v>
      </c>
    </row>
    <row r="13331" spans="1:4">
      <c r="A13331">
        <v>13329</v>
      </c>
      <c r="B13331">
        <v>36.517808219178079</v>
      </c>
      <c r="C13331" s="91">
        <v>2.3997019765019247E-2</v>
      </c>
      <c r="D13331">
        <v>0.41631272197702662</v>
      </c>
    </row>
    <row r="13332" spans="1:4">
      <c r="A13332">
        <v>13330</v>
      </c>
      <c r="B13332">
        <v>36.520547945205479</v>
      </c>
      <c r="C13332" s="91">
        <v>2.3996549783374458E-2</v>
      </c>
      <c r="D13332">
        <v>0.41629249746653096</v>
      </c>
    </row>
    <row r="13333" spans="1:4">
      <c r="A13333">
        <v>13331</v>
      </c>
      <c r="B13333">
        <v>36.523287671232879</v>
      </c>
      <c r="C13333" s="91">
        <v>2.3996079801729672E-2</v>
      </c>
      <c r="D13333">
        <v>0.41627227501054553</v>
      </c>
    </row>
    <row r="13334" spans="1:4">
      <c r="A13334">
        <v>13332</v>
      </c>
      <c r="B13334">
        <v>36.526027397260272</v>
      </c>
      <c r="C13334" s="91">
        <v>2.3995609820084883E-2</v>
      </c>
      <c r="D13334">
        <v>0.41625205460886672</v>
      </c>
    </row>
    <row r="13335" spans="1:4">
      <c r="A13335">
        <v>13333</v>
      </c>
      <c r="B13335">
        <v>36.528767123287672</v>
      </c>
      <c r="C13335" s="91">
        <v>2.3995139838440094E-2</v>
      </c>
      <c r="D13335">
        <v>0.41623183626129034</v>
      </c>
    </row>
    <row r="13336" spans="1:4">
      <c r="A13336">
        <v>13334</v>
      </c>
      <c r="B13336">
        <v>36.531506849315072</v>
      </c>
      <c r="C13336" s="91">
        <v>2.3994669856795305E-2</v>
      </c>
      <c r="D13336">
        <v>0.41621161996761252</v>
      </c>
    </row>
    <row r="13337" spans="1:4">
      <c r="A13337">
        <v>13335</v>
      </c>
      <c r="B13337">
        <v>36.534246575342465</v>
      </c>
      <c r="C13337" s="91">
        <v>2.3994199875150519E-2</v>
      </c>
      <c r="D13337">
        <v>0.41619140572762947</v>
      </c>
    </row>
    <row r="13338" spans="1:4">
      <c r="A13338">
        <v>13336</v>
      </c>
      <c r="B13338">
        <v>36.536986301369865</v>
      </c>
      <c r="C13338" s="91">
        <v>2.399372989350573E-2</v>
      </c>
      <c r="D13338">
        <v>0.41617119354113724</v>
      </c>
    </row>
    <row r="13339" spans="1:4">
      <c r="A13339">
        <v>13337</v>
      </c>
      <c r="B13339">
        <v>36.539726027397258</v>
      </c>
      <c r="C13339" s="91">
        <v>2.399325991186094E-2</v>
      </c>
      <c r="D13339">
        <v>0.41615098340793211</v>
      </c>
    </row>
    <row r="13340" spans="1:4">
      <c r="A13340">
        <v>13338</v>
      </c>
      <c r="B13340">
        <v>36.542465753424658</v>
      </c>
      <c r="C13340" s="91">
        <v>2.3992789930216155E-2</v>
      </c>
      <c r="D13340">
        <v>0.41613077532781012</v>
      </c>
    </row>
    <row r="13341" spans="1:4">
      <c r="A13341">
        <v>13339</v>
      </c>
      <c r="B13341">
        <v>36.545205479452058</v>
      </c>
      <c r="C13341" s="91">
        <v>2.3992319948571365E-2</v>
      </c>
      <c r="D13341">
        <v>0.41611056930056761</v>
      </c>
    </row>
    <row r="13342" spans="1:4">
      <c r="A13342">
        <v>13340</v>
      </c>
      <c r="B13342">
        <v>36.547945205479451</v>
      </c>
      <c r="C13342" s="91">
        <v>2.3991849966926576E-2</v>
      </c>
      <c r="D13342">
        <v>0.41609036532600097</v>
      </c>
    </row>
    <row r="13343" spans="1:4">
      <c r="A13343">
        <v>13341</v>
      </c>
      <c r="B13343">
        <v>36.550684931506851</v>
      </c>
      <c r="C13343" s="91">
        <v>2.3991379985281787E-2</v>
      </c>
      <c r="D13343">
        <v>0.41607016340390618</v>
      </c>
    </row>
    <row r="13344" spans="1:4">
      <c r="A13344">
        <v>13342</v>
      </c>
      <c r="B13344">
        <v>36.553424657534244</v>
      </c>
      <c r="C13344" s="91">
        <v>2.3990910003637001E-2</v>
      </c>
      <c r="D13344">
        <v>0.41604996353407969</v>
      </c>
    </row>
    <row r="13345" spans="1:4">
      <c r="A13345">
        <v>13343</v>
      </c>
      <c r="B13345">
        <v>36.556164383561644</v>
      </c>
      <c r="C13345" s="91">
        <v>2.3990440021992212E-2</v>
      </c>
      <c r="D13345">
        <v>0.41602976571631778</v>
      </c>
    </row>
    <row r="13346" spans="1:4">
      <c r="A13346">
        <v>13344</v>
      </c>
      <c r="B13346">
        <v>36.558904109589044</v>
      </c>
      <c r="C13346" s="91">
        <v>2.3989970040347426E-2</v>
      </c>
      <c r="D13346">
        <v>0.41600956995041682</v>
      </c>
    </row>
    <row r="13347" spans="1:4">
      <c r="A13347">
        <v>13345</v>
      </c>
      <c r="B13347">
        <v>36.561643835616437</v>
      </c>
      <c r="C13347" s="91">
        <v>2.3989500058702637E-2</v>
      </c>
      <c r="D13347">
        <v>0.41598937623617332</v>
      </c>
    </row>
    <row r="13348" spans="1:4">
      <c r="A13348">
        <v>13346</v>
      </c>
      <c r="B13348">
        <v>36.564383561643837</v>
      </c>
      <c r="C13348" s="91">
        <v>2.3989030077057848E-2</v>
      </c>
      <c r="D13348">
        <v>0.4159691845733835</v>
      </c>
    </row>
    <row r="13349" spans="1:4">
      <c r="A13349">
        <v>13347</v>
      </c>
      <c r="B13349">
        <v>36.56712328767123</v>
      </c>
      <c r="C13349" s="91">
        <v>2.3988560095413058E-2</v>
      </c>
      <c r="D13349">
        <v>0.41594899496184401</v>
      </c>
    </row>
    <row r="13350" spans="1:4">
      <c r="A13350">
        <v>13348</v>
      </c>
      <c r="B13350">
        <v>36.56986301369863</v>
      </c>
      <c r="C13350" s="91">
        <v>2.3988090113768273E-2</v>
      </c>
      <c r="D13350">
        <v>0.41592880740135091</v>
      </c>
    </row>
    <row r="13351" spans="1:4">
      <c r="A13351">
        <v>13349</v>
      </c>
      <c r="B13351">
        <v>36.57260273972603</v>
      </c>
      <c r="C13351" s="91">
        <v>2.3987620132123483E-2</v>
      </c>
      <c r="D13351">
        <v>0.41590862189170108</v>
      </c>
    </row>
    <row r="13352" spans="1:4">
      <c r="A13352">
        <v>13350</v>
      </c>
      <c r="B13352">
        <v>36.575342465753423</v>
      </c>
      <c r="C13352" s="91">
        <v>2.3987150150478694E-2</v>
      </c>
      <c r="D13352">
        <v>0.41588843843269097</v>
      </c>
    </row>
    <row r="13353" spans="1:4">
      <c r="A13353">
        <v>13351</v>
      </c>
      <c r="B13353">
        <v>36.578082191780823</v>
      </c>
      <c r="C13353" s="91">
        <v>2.3986680168833908E-2</v>
      </c>
      <c r="D13353">
        <v>0.41586825702411684</v>
      </c>
    </row>
    <row r="13354" spans="1:4">
      <c r="A13354">
        <v>13352</v>
      </c>
      <c r="B13354">
        <v>36.580821917808223</v>
      </c>
      <c r="C13354" s="91">
        <v>2.3986210187189119E-2</v>
      </c>
      <c r="D13354">
        <v>0.41584807766577547</v>
      </c>
    </row>
    <row r="13355" spans="1:4">
      <c r="A13355">
        <v>13353</v>
      </c>
      <c r="B13355">
        <v>36.583561643835615</v>
      </c>
      <c r="C13355" s="91">
        <v>2.398574020554433E-2</v>
      </c>
      <c r="D13355">
        <v>0.41582790035746348</v>
      </c>
    </row>
    <row r="13356" spans="1:4">
      <c r="A13356">
        <v>13354</v>
      </c>
      <c r="B13356">
        <v>36.586301369863016</v>
      </c>
      <c r="C13356" s="91">
        <v>2.3985270223899541E-2</v>
      </c>
      <c r="D13356">
        <v>0.41580772509897734</v>
      </c>
    </row>
    <row r="13357" spans="1:4">
      <c r="A13357">
        <v>13355</v>
      </c>
      <c r="B13357">
        <v>36.589041095890408</v>
      </c>
      <c r="C13357" s="91">
        <v>2.3984800242254755E-2</v>
      </c>
      <c r="D13357">
        <v>0.41578755189011379</v>
      </c>
    </row>
    <row r="13358" spans="1:4">
      <c r="A13358">
        <v>13356</v>
      </c>
      <c r="B13358">
        <v>36.591780821917808</v>
      </c>
      <c r="C13358" s="91">
        <v>2.3984330260609966E-2</v>
      </c>
      <c r="D13358">
        <v>0.41576738073066949</v>
      </c>
    </row>
    <row r="13359" spans="1:4">
      <c r="A13359">
        <v>13357</v>
      </c>
      <c r="B13359">
        <v>36.594520547945208</v>
      </c>
      <c r="C13359" s="91">
        <v>2.398386027896518E-2</v>
      </c>
      <c r="D13359">
        <v>0.41574721162044093</v>
      </c>
    </row>
    <row r="13360" spans="1:4">
      <c r="A13360">
        <v>13358</v>
      </c>
      <c r="B13360">
        <v>36.597260273972601</v>
      </c>
      <c r="C13360" s="91">
        <v>2.3983390297320391E-2</v>
      </c>
      <c r="D13360">
        <v>0.41572704455922516</v>
      </c>
    </row>
    <row r="13361" spans="1:4">
      <c r="A13361">
        <v>13359</v>
      </c>
      <c r="B13361">
        <v>36.6</v>
      </c>
      <c r="C13361" s="91">
        <v>2.3982920315675602E-2</v>
      </c>
      <c r="D13361">
        <v>0.41570687954681868</v>
      </c>
    </row>
    <row r="13362" spans="1:4">
      <c r="A13362">
        <v>13360</v>
      </c>
      <c r="B13362">
        <v>36.602739726027394</v>
      </c>
      <c r="C13362" s="91">
        <v>2.3982450334030812E-2</v>
      </c>
      <c r="D13362">
        <v>0.41568671658301842</v>
      </c>
    </row>
    <row r="13363" spans="1:4">
      <c r="A13363">
        <v>13361</v>
      </c>
      <c r="B13363">
        <v>36.605479452054794</v>
      </c>
      <c r="C13363" s="91">
        <v>2.3981980352386027E-2</v>
      </c>
      <c r="D13363">
        <v>0.4156665556676209</v>
      </c>
    </row>
    <row r="13364" spans="1:4">
      <c r="A13364">
        <v>13362</v>
      </c>
      <c r="B13364">
        <v>36.608219178082194</v>
      </c>
      <c r="C13364" s="91">
        <v>2.3981510370741237E-2</v>
      </c>
      <c r="D13364">
        <v>0.41564639680042315</v>
      </c>
    </row>
    <row r="13365" spans="1:4">
      <c r="A13365">
        <v>13363</v>
      </c>
      <c r="B13365">
        <v>36.610958904109587</v>
      </c>
      <c r="C13365" s="91">
        <v>2.3981040389096448E-2</v>
      </c>
      <c r="D13365">
        <v>0.41562623998122206</v>
      </c>
    </row>
    <row r="13366" spans="1:4">
      <c r="A13366">
        <v>13364</v>
      </c>
      <c r="B13366">
        <v>36.613698630136987</v>
      </c>
      <c r="C13366" s="91">
        <v>2.3980570407451662E-2</v>
      </c>
      <c r="D13366">
        <v>0.41560608520981429</v>
      </c>
    </row>
    <row r="13367" spans="1:4">
      <c r="A13367">
        <v>13365</v>
      </c>
      <c r="B13367">
        <v>36.61643835616438</v>
      </c>
      <c r="C13367" s="91">
        <v>2.3980100425806873E-2</v>
      </c>
      <c r="D13367">
        <v>0.41558593248599696</v>
      </c>
    </row>
    <row r="13368" spans="1:4">
      <c r="A13368">
        <v>13366</v>
      </c>
      <c r="B13368">
        <v>36.61917808219178</v>
      </c>
      <c r="C13368" s="91">
        <v>2.3979630444162084E-2</v>
      </c>
      <c r="D13368">
        <v>0.41556578180956677</v>
      </c>
    </row>
    <row r="13369" spans="1:4">
      <c r="A13369">
        <v>13367</v>
      </c>
      <c r="B13369">
        <v>36.62191780821918</v>
      </c>
      <c r="C13369" s="91">
        <v>2.3979160462517295E-2</v>
      </c>
      <c r="D13369">
        <v>0.41554563318032084</v>
      </c>
    </row>
    <row r="13370" spans="1:4">
      <c r="A13370">
        <v>13368</v>
      </c>
      <c r="B13370">
        <v>36.624657534246573</v>
      </c>
      <c r="C13370" s="91">
        <v>2.3978690480872509E-2</v>
      </c>
      <c r="D13370">
        <v>0.41552548659805599</v>
      </c>
    </row>
    <row r="13371" spans="1:4">
      <c r="A13371">
        <v>13369</v>
      </c>
      <c r="B13371">
        <v>36.627397260273973</v>
      </c>
      <c r="C13371" s="91">
        <v>2.397822049922772E-2</v>
      </c>
      <c r="D13371">
        <v>0.41550534206256934</v>
      </c>
    </row>
    <row r="13372" spans="1:4">
      <c r="A13372">
        <v>13370</v>
      </c>
      <c r="B13372">
        <v>36.630136986301373</v>
      </c>
      <c r="C13372" s="91">
        <v>2.397775051758293E-2</v>
      </c>
      <c r="D13372">
        <v>0.41548519957365787</v>
      </c>
    </row>
    <row r="13373" spans="1:4">
      <c r="A13373">
        <v>13371</v>
      </c>
      <c r="B13373">
        <v>36.632876712328766</v>
      </c>
      <c r="C13373" s="91">
        <v>2.3977280535938145E-2</v>
      </c>
      <c r="D13373">
        <v>0.41546505913111864</v>
      </c>
    </row>
    <row r="13374" spans="1:4">
      <c r="A13374">
        <v>13372</v>
      </c>
      <c r="B13374">
        <v>36.635616438356166</v>
      </c>
      <c r="C13374" s="91">
        <v>2.3976810554293355E-2</v>
      </c>
      <c r="D13374">
        <v>0.41544492073474876</v>
      </c>
    </row>
    <row r="13375" spans="1:4">
      <c r="A13375">
        <v>13373</v>
      </c>
      <c r="B13375">
        <v>36.638356164383559</v>
      </c>
      <c r="C13375" s="91">
        <v>2.3976340572648566E-2</v>
      </c>
      <c r="D13375">
        <v>0.41542478438434521</v>
      </c>
    </row>
    <row r="13376" spans="1:4">
      <c r="A13376">
        <v>13374</v>
      </c>
      <c r="B13376">
        <v>36.641095890410959</v>
      </c>
      <c r="C13376" s="91">
        <v>2.397587059100378E-2</v>
      </c>
      <c r="D13376">
        <v>0.41540465007970512</v>
      </c>
    </row>
    <row r="13377" spans="1:4">
      <c r="A13377">
        <v>13375</v>
      </c>
      <c r="B13377">
        <v>36.643835616438359</v>
      </c>
      <c r="C13377" s="91">
        <v>2.3975400609358991E-2</v>
      </c>
      <c r="D13377">
        <v>0.41538451782062574</v>
      </c>
    </row>
    <row r="13378" spans="1:4">
      <c r="A13378">
        <v>13376</v>
      </c>
      <c r="B13378">
        <v>36.646575342465752</v>
      </c>
      <c r="C13378" s="91">
        <v>2.3974930627714202E-2</v>
      </c>
      <c r="D13378">
        <v>0.41536438760690431</v>
      </c>
    </row>
    <row r="13379" spans="1:4">
      <c r="A13379">
        <v>13377</v>
      </c>
      <c r="B13379">
        <v>36.649315068493152</v>
      </c>
      <c r="C13379" s="91">
        <v>2.3974460646069416E-2</v>
      </c>
      <c r="D13379">
        <v>0.41534425943833775</v>
      </c>
    </row>
    <row r="13380" spans="1:4">
      <c r="A13380">
        <v>13378</v>
      </c>
      <c r="B13380">
        <v>36.652054794520545</v>
      </c>
      <c r="C13380" s="91">
        <v>2.3973990664424627E-2</v>
      </c>
      <c r="D13380">
        <v>0.41532413331472362</v>
      </c>
    </row>
    <row r="13381" spans="1:4">
      <c r="A13381">
        <v>13379</v>
      </c>
      <c r="B13381">
        <v>36.654794520547945</v>
      </c>
      <c r="C13381" s="91">
        <v>2.3973520682779838E-2</v>
      </c>
      <c r="D13381">
        <v>0.41530400923585892</v>
      </c>
    </row>
    <row r="13382" spans="1:4">
      <c r="A13382">
        <v>13380</v>
      </c>
      <c r="B13382">
        <v>36.657534246575345</v>
      </c>
      <c r="C13382" s="91">
        <v>2.3973050701135049E-2</v>
      </c>
      <c r="D13382">
        <v>0.41528388720154102</v>
      </c>
    </row>
    <row r="13383" spans="1:4">
      <c r="A13383">
        <v>13381</v>
      </c>
      <c r="B13383">
        <v>36.660273972602738</v>
      </c>
      <c r="C13383" s="91">
        <v>2.3972580719490263E-2</v>
      </c>
      <c r="D13383">
        <v>0.41526376721156727</v>
      </c>
    </row>
    <row r="13384" spans="1:4">
      <c r="A13384">
        <v>13382</v>
      </c>
      <c r="B13384">
        <v>36.663013698630138</v>
      </c>
      <c r="C13384" s="91">
        <v>2.3972110737845474E-2</v>
      </c>
      <c r="D13384">
        <v>0.41524364926573493</v>
      </c>
    </row>
    <row r="13385" spans="1:4">
      <c r="A13385">
        <v>13383</v>
      </c>
      <c r="B13385">
        <v>36.665753424657531</v>
      </c>
      <c r="C13385" s="91">
        <v>2.3971640756200684E-2</v>
      </c>
      <c r="D13385">
        <v>0.41522353336384138</v>
      </c>
    </row>
    <row r="13386" spans="1:4">
      <c r="A13386">
        <v>13384</v>
      </c>
      <c r="B13386">
        <v>36.668493150684931</v>
      </c>
      <c r="C13386" s="91">
        <v>2.3971170774555899E-2</v>
      </c>
      <c r="D13386">
        <v>0.41520341950568401</v>
      </c>
    </row>
    <row r="13387" spans="1:4">
      <c r="A13387">
        <v>13385</v>
      </c>
      <c r="B13387">
        <v>36.671232876712331</v>
      </c>
      <c r="C13387" s="91">
        <v>2.3970700792911109E-2</v>
      </c>
      <c r="D13387">
        <v>0.41518330769106015</v>
      </c>
    </row>
    <row r="13388" spans="1:4">
      <c r="A13388">
        <v>13386</v>
      </c>
      <c r="B13388">
        <v>36.673972602739724</v>
      </c>
      <c r="C13388" s="91">
        <v>2.397023081126632E-2</v>
      </c>
      <c r="D13388">
        <v>0.41516319791976736</v>
      </c>
    </row>
    <row r="13389" spans="1:4">
      <c r="A13389">
        <v>13387</v>
      </c>
      <c r="B13389">
        <v>36.676712328767124</v>
      </c>
      <c r="C13389" s="91">
        <v>2.3969760829621534E-2</v>
      </c>
      <c r="D13389">
        <v>0.41514309019160295</v>
      </c>
    </row>
    <row r="13390" spans="1:4">
      <c r="A13390">
        <v>13388</v>
      </c>
      <c r="B13390">
        <v>36.679452054794524</v>
      </c>
      <c r="C13390" s="91">
        <v>2.3969290847976745E-2</v>
      </c>
      <c r="D13390">
        <v>0.41512298450636459</v>
      </c>
    </row>
    <row r="13391" spans="1:4">
      <c r="A13391">
        <v>13389</v>
      </c>
      <c r="B13391">
        <v>36.682191780821917</v>
      </c>
      <c r="C13391" s="91">
        <v>2.3968820866331956E-2</v>
      </c>
      <c r="D13391">
        <v>0.41510288086384967</v>
      </c>
    </row>
    <row r="13392" spans="1:4">
      <c r="A13392">
        <v>13390</v>
      </c>
      <c r="B13392">
        <v>36.684931506849317</v>
      </c>
      <c r="C13392" s="91">
        <v>2.396835088468717E-2</v>
      </c>
      <c r="D13392">
        <v>0.41508277926385562</v>
      </c>
    </row>
    <row r="13393" spans="1:4">
      <c r="A13393">
        <v>13391</v>
      </c>
      <c r="B13393">
        <v>36.68767123287671</v>
      </c>
      <c r="C13393" s="91">
        <v>2.3967880903042381E-2</v>
      </c>
      <c r="D13393">
        <v>0.41506267970618027</v>
      </c>
    </row>
    <row r="13394" spans="1:4">
      <c r="A13394">
        <v>13392</v>
      </c>
      <c r="B13394">
        <v>36.69041095890411</v>
      </c>
      <c r="C13394" s="91">
        <v>2.3967410921397592E-2</v>
      </c>
      <c r="D13394">
        <v>0.41504258219062096</v>
      </c>
    </row>
    <row r="13395" spans="1:4">
      <c r="A13395">
        <v>13393</v>
      </c>
      <c r="B13395">
        <v>36.69315068493151</v>
      </c>
      <c r="C13395" s="91">
        <v>2.3966940939752802E-2</v>
      </c>
      <c r="D13395">
        <v>0.41502248671697539</v>
      </c>
    </row>
    <row r="13396" spans="1:4">
      <c r="A13396">
        <v>13394</v>
      </c>
      <c r="B13396">
        <v>36.695890410958903</v>
      </c>
      <c r="C13396" s="91">
        <v>2.3966470958108017E-2</v>
      </c>
      <c r="D13396">
        <v>0.41500239328504124</v>
      </c>
    </row>
    <row r="13397" spans="1:4">
      <c r="A13397">
        <v>13395</v>
      </c>
      <c r="B13397">
        <v>36.698630136986303</v>
      </c>
      <c r="C13397" s="91">
        <v>2.3966000976463227E-2</v>
      </c>
      <c r="D13397">
        <v>0.41498230189461605</v>
      </c>
    </row>
    <row r="13398" spans="1:4">
      <c r="A13398">
        <v>13396</v>
      </c>
      <c r="B13398">
        <v>36.701369863013696</v>
      </c>
      <c r="C13398" s="91">
        <v>2.3965530994818438E-2</v>
      </c>
      <c r="D13398">
        <v>0.4149622125454977</v>
      </c>
    </row>
    <row r="13399" spans="1:4">
      <c r="A13399">
        <v>13397</v>
      </c>
      <c r="B13399">
        <v>36.704109589041096</v>
      </c>
      <c r="C13399" s="91">
        <v>2.3965061013173652E-2</v>
      </c>
      <c r="D13399">
        <v>0.41494212523748369</v>
      </c>
    </row>
    <row r="13400" spans="1:4">
      <c r="A13400">
        <v>13398</v>
      </c>
      <c r="B13400">
        <v>36.706849315068496</v>
      </c>
      <c r="C13400" s="91">
        <v>2.3964591031528863E-2</v>
      </c>
      <c r="D13400">
        <v>0.41492203997037186</v>
      </c>
    </row>
    <row r="13401" spans="1:4">
      <c r="A13401">
        <v>13399</v>
      </c>
      <c r="B13401">
        <v>36.709589041095889</v>
      </c>
      <c r="C13401" s="91">
        <v>2.3964121049884074E-2</v>
      </c>
      <c r="D13401">
        <v>0.41490195674396002</v>
      </c>
    </row>
    <row r="13402" spans="1:4">
      <c r="A13402">
        <v>13400</v>
      </c>
      <c r="B13402">
        <v>36.712328767123289</v>
      </c>
      <c r="C13402" s="91">
        <v>2.3963651068239288E-2</v>
      </c>
      <c r="D13402">
        <v>0.41488187555804584</v>
      </c>
    </row>
    <row r="13403" spans="1:4">
      <c r="A13403">
        <v>13401</v>
      </c>
      <c r="B13403">
        <v>36.715068493150682</v>
      </c>
      <c r="C13403" s="91">
        <v>2.3963181086594499E-2</v>
      </c>
      <c r="D13403">
        <v>0.41486179641242726</v>
      </c>
    </row>
    <row r="13404" spans="1:4">
      <c r="A13404">
        <v>13402</v>
      </c>
      <c r="B13404">
        <v>36.717808219178082</v>
      </c>
      <c r="C13404" s="91">
        <v>2.396271110494971E-2</v>
      </c>
      <c r="D13404">
        <v>0.41484171930690211</v>
      </c>
    </row>
    <row r="13405" spans="1:4">
      <c r="A13405">
        <v>13403</v>
      </c>
      <c r="B13405">
        <v>36.720547945205482</v>
      </c>
      <c r="C13405" s="91">
        <v>2.3962241123304924E-2</v>
      </c>
      <c r="D13405">
        <v>0.41482164424126811</v>
      </c>
    </row>
    <row r="13406" spans="1:4">
      <c r="A13406">
        <v>13404</v>
      </c>
      <c r="B13406">
        <v>36.723287671232875</v>
      </c>
      <c r="C13406" s="91">
        <v>2.3961771141660135E-2</v>
      </c>
      <c r="D13406">
        <v>0.41480157121532329</v>
      </c>
    </row>
    <row r="13407" spans="1:4">
      <c r="A13407">
        <v>13405</v>
      </c>
      <c r="B13407">
        <v>36.726027397260275</v>
      </c>
      <c r="C13407" s="91">
        <v>2.3961301160015346E-2</v>
      </c>
      <c r="D13407">
        <v>0.41478150022886556</v>
      </c>
    </row>
    <row r="13408" spans="1:4">
      <c r="A13408">
        <v>13406</v>
      </c>
      <c r="B13408">
        <v>36.728767123287675</v>
      </c>
      <c r="C13408" s="91">
        <v>2.3960831178370556E-2</v>
      </c>
      <c r="D13408">
        <v>0.41476143128169274</v>
      </c>
    </row>
    <row r="13409" spans="1:4">
      <c r="A13409">
        <v>13407</v>
      </c>
      <c r="B13409">
        <v>36.731506849315068</v>
      </c>
      <c r="C13409" s="91">
        <v>2.3960361196725771E-2</v>
      </c>
      <c r="D13409">
        <v>0.41474136437360298</v>
      </c>
    </row>
    <row r="13410" spans="1:4">
      <c r="A13410">
        <v>13408</v>
      </c>
      <c r="B13410">
        <v>36.734246575342468</v>
      </c>
      <c r="C13410" s="91">
        <v>2.3959891215080981E-2</v>
      </c>
      <c r="D13410">
        <v>0.41472129950439413</v>
      </c>
    </row>
    <row r="13411" spans="1:4">
      <c r="A13411">
        <v>13409</v>
      </c>
      <c r="B13411">
        <v>36.736986301369861</v>
      </c>
      <c r="C13411" s="91">
        <v>2.3959421233436192E-2</v>
      </c>
      <c r="D13411">
        <v>0.41470123667386438</v>
      </c>
    </row>
    <row r="13412" spans="1:4">
      <c r="A13412">
        <v>13410</v>
      </c>
      <c r="B13412">
        <v>36.739726027397261</v>
      </c>
      <c r="C13412" s="91">
        <v>2.3958951251791406E-2</v>
      </c>
      <c r="D13412">
        <v>0.41468117588181153</v>
      </c>
    </row>
    <row r="13413" spans="1:4">
      <c r="A13413">
        <v>13411</v>
      </c>
      <c r="B13413">
        <v>36.742465753424661</v>
      </c>
      <c r="C13413" s="91">
        <v>2.3958481270146617E-2</v>
      </c>
      <c r="D13413">
        <v>0.41466111712803377</v>
      </c>
    </row>
    <row r="13414" spans="1:4">
      <c r="A13414">
        <v>13412</v>
      </c>
      <c r="B13414">
        <v>36.745205479452054</v>
      </c>
      <c r="C13414" s="91">
        <v>2.3958011288501828E-2</v>
      </c>
      <c r="D13414">
        <v>0.41464106041232929</v>
      </c>
    </row>
    <row r="13415" spans="1:4">
      <c r="A13415">
        <v>13413</v>
      </c>
      <c r="B13415">
        <v>36.747945205479454</v>
      </c>
      <c r="C13415" s="91">
        <v>2.3957541306857039E-2</v>
      </c>
      <c r="D13415">
        <v>0.41462100573449612</v>
      </c>
    </row>
    <row r="13416" spans="1:4">
      <c r="A13416">
        <v>13414</v>
      </c>
      <c r="B13416">
        <v>36.750684931506846</v>
      </c>
      <c r="C13416" s="91">
        <v>2.3957071325212253E-2</v>
      </c>
      <c r="D13416">
        <v>0.41460095309433237</v>
      </c>
    </row>
    <row r="13417" spans="1:4">
      <c r="A13417">
        <v>13415</v>
      </c>
      <c r="B13417">
        <v>36.753424657534246</v>
      </c>
      <c r="C13417" s="91">
        <v>2.3956601343567464E-2</v>
      </c>
      <c r="D13417">
        <v>0.41458090249163621</v>
      </c>
    </row>
    <row r="13418" spans="1:4">
      <c r="A13418">
        <v>13416</v>
      </c>
      <c r="B13418">
        <v>36.756164383561647</v>
      </c>
      <c r="C13418" s="91">
        <v>2.3956131361922678E-2</v>
      </c>
      <c r="D13418">
        <v>0.4145608539262059</v>
      </c>
    </row>
    <row r="13419" spans="1:4">
      <c r="A13419">
        <v>13417</v>
      </c>
      <c r="B13419">
        <v>36.758904109589039</v>
      </c>
      <c r="C13419" s="91">
        <v>2.3955661380277889E-2</v>
      </c>
      <c r="D13419">
        <v>0.41454080739783972</v>
      </c>
    </row>
    <row r="13420" spans="1:4">
      <c r="A13420">
        <v>13418</v>
      </c>
      <c r="B13420">
        <v>36.761643835616439</v>
      </c>
      <c r="C13420" s="91">
        <v>2.3955191398633099E-2</v>
      </c>
      <c r="D13420">
        <v>0.41452076290633577</v>
      </c>
    </row>
    <row r="13421" spans="1:4">
      <c r="A13421">
        <v>13419</v>
      </c>
      <c r="B13421">
        <v>36.764383561643832</v>
      </c>
      <c r="C13421" s="91">
        <v>2.395472141698831E-2</v>
      </c>
      <c r="D13421">
        <v>0.4145007204514925</v>
      </c>
    </row>
    <row r="13422" spans="1:4">
      <c r="A13422">
        <v>13420</v>
      </c>
      <c r="B13422">
        <v>36.767123287671232</v>
      </c>
      <c r="C13422" s="91">
        <v>2.3954251435343524E-2</v>
      </c>
      <c r="D13422">
        <v>0.41448068003310795</v>
      </c>
    </row>
    <row r="13423" spans="1:4">
      <c r="A13423">
        <v>13421</v>
      </c>
      <c r="B13423">
        <v>36.769863013698632</v>
      </c>
      <c r="C13423" s="91">
        <v>2.3953781453698735E-2</v>
      </c>
      <c r="D13423">
        <v>0.41446064165098068</v>
      </c>
    </row>
    <row r="13424" spans="1:4">
      <c r="A13424">
        <v>13422</v>
      </c>
      <c r="B13424">
        <v>36.772602739726025</v>
      </c>
      <c r="C13424" s="91">
        <v>2.3953311472053946E-2</v>
      </c>
      <c r="D13424">
        <v>0.414440605304909</v>
      </c>
    </row>
    <row r="13425" spans="1:4">
      <c r="A13425">
        <v>13423</v>
      </c>
      <c r="B13425">
        <v>36.775342465753425</v>
      </c>
      <c r="C13425" s="91">
        <v>2.395284149040916E-2</v>
      </c>
      <c r="D13425">
        <v>0.41442057099469121</v>
      </c>
    </row>
    <row r="13426" spans="1:4">
      <c r="A13426">
        <v>13424</v>
      </c>
      <c r="B13426">
        <v>36.778082191780825</v>
      </c>
      <c r="C13426" s="91">
        <v>2.3952371508764371E-2</v>
      </c>
      <c r="D13426">
        <v>0.41440053872012572</v>
      </c>
    </row>
    <row r="13427" spans="1:4">
      <c r="A13427">
        <v>13425</v>
      </c>
      <c r="B13427">
        <v>36.780821917808218</v>
      </c>
      <c r="C13427" s="91">
        <v>2.3951901527119582E-2</v>
      </c>
      <c r="D13427">
        <v>0.4143805084810111</v>
      </c>
    </row>
    <row r="13428" spans="1:4">
      <c r="A13428">
        <v>13426</v>
      </c>
      <c r="B13428">
        <v>36.783561643835618</v>
      </c>
      <c r="C13428" s="91">
        <v>2.3951431545474793E-2</v>
      </c>
      <c r="D13428">
        <v>0.41436048027714562</v>
      </c>
    </row>
    <row r="13429" spans="1:4">
      <c r="A13429">
        <v>13427</v>
      </c>
      <c r="B13429">
        <v>36.786301369863011</v>
      </c>
      <c r="C13429" s="91">
        <v>2.3950961563830007E-2</v>
      </c>
      <c r="D13429">
        <v>0.41434045410832782</v>
      </c>
    </row>
    <row r="13430" spans="1:4">
      <c r="A13430">
        <v>13428</v>
      </c>
      <c r="B13430">
        <v>36.789041095890411</v>
      </c>
      <c r="C13430" s="91">
        <v>2.3950491582185218E-2</v>
      </c>
      <c r="D13430">
        <v>0.4143204299743562</v>
      </c>
    </row>
    <row r="13431" spans="1:4">
      <c r="A13431">
        <v>13429</v>
      </c>
      <c r="B13431">
        <v>36.791780821917811</v>
      </c>
      <c r="C13431" s="91">
        <v>2.3950021600540428E-2</v>
      </c>
      <c r="D13431">
        <v>0.41430040787502936</v>
      </c>
    </row>
    <row r="13432" spans="1:4">
      <c r="A13432">
        <v>13430</v>
      </c>
      <c r="B13432">
        <v>36.794520547945204</v>
      </c>
      <c r="C13432" s="91">
        <v>2.3949551618895643E-2</v>
      </c>
      <c r="D13432">
        <v>0.41428038781014576</v>
      </c>
    </row>
    <row r="13433" spans="1:4">
      <c r="A13433">
        <v>13431</v>
      </c>
      <c r="B13433">
        <v>36.797260273972604</v>
      </c>
      <c r="C13433" s="91">
        <v>2.3949081637250853E-2</v>
      </c>
      <c r="D13433">
        <v>0.41426036977950398</v>
      </c>
    </row>
    <row r="13434" spans="1:4">
      <c r="A13434">
        <v>13432</v>
      </c>
      <c r="B13434">
        <v>36.799999999999997</v>
      </c>
      <c r="C13434" s="91">
        <v>2.3948611655606064E-2</v>
      </c>
      <c r="D13434">
        <v>0.41424035378290275</v>
      </c>
    </row>
    <row r="13435" spans="1:4">
      <c r="A13435">
        <v>13433</v>
      </c>
      <c r="B13435">
        <v>36.802739726027397</v>
      </c>
      <c r="C13435" s="91">
        <v>2.3948141673961278E-2</v>
      </c>
      <c r="D13435">
        <v>0.41422033982014056</v>
      </c>
    </row>
    <row r="13436" spans="1:4">
      <c r="A13436">
        <v>13434</v>
      </c>
      <c r="B13436">
        <v>36.805479452054797</v>
      </c>
      <c r="C13436" s="91">
        <v>2.3947671692316489E-2</v>
      </c>
      <c r="D13436">
        <v>0.41420032789101607</v>
      </c>
    </row>
    <row r="13437" spans="1:4">
      <c r="A13437">
        <v>13435</v>
      </c>
      <c r="B13437">
        <v>36.80821917808219</v>
      </c>
      <c r="C13437" s="91">
        <v>2.39472017106717E-2</v>
      </c>
      <c r="D13437">
        <v>0.41418031799532812</v>
      </c>
    </row>
    <row r="13438" spans="1:4">
      <c r="A13438">
        <v>13436</v>
      </c>
      <c r="B13438">
        <v>36.81095890410959</v>
      </c>
      <c r="C13438" s="91">
        <v>2.3946731729026914E-2</v>
      </c>
      <c r="D13438">
        <v>0.41416031013287519</v>
      </c>
    </row>
    <row r="13439" spans="1:4">
      <c r="A13439">
        <v>13437</v>
      </c>
      <c r="B13439">
        <v>36.813698630136983</v>
      </c>
      <c r="C13439" s="91">
        <v>2.3946261747382125E-2</v>
      </c>
      <c r="D13439">
        <v>0.41414030430345622</v>
      </c>
    </row>
    <row r="13440" spans="1:4">
      <c r="A13440">
        <v>13438</v>
      </c>
      <c r="B13440">
        <v>36.816438356164383</v>
      </c>
      <c r="C13440" s="91">
        <v>2.3945791765737336E-2</v>
      </c>
      <c r="D13440">
        <v>0.41412030050686988</v>
      </c>
    </row>
    <row r="13441" spans="1:4">
      <c r="A13441">
        <v>13439</v>
      </c>
      <c r="B13441">
        <v>36.819178082191783</v>
      </c>
      <c r="C13441" s="91">
        <v>2.3945321784092546E-2</v>
      </c>
      <c r="D13441">
        <v>0.41410029874291487</v>
      </c>
    </row>
    <row r="13442" spans="1:4">
      <c r="A13442">
        <v>13440</v>
      </c>
      <c r="B13442">
        <v>36.821917808219176</v>
      </c>
      <c r="C13442" s="91">
        <v>2.3944851802447761E-2</v>
      </c>
      <c r="D13442">
        <v>0.41408029901139015</v>
      </c>
    </row>
    <row r="13443" spans="1:4">
      <c r="A13443">
        <v>13441</v>
      </c>
      <c r="B13443">
        <v>36.824657534246576</v>
      </c>
      <c r="C13443" s="91">
        <v>2.3944381820802971E-2</v>
      </c>
      <c r="D13443">
        <v>0.41406030131209443</v>
      </c>
    </row>
    <row r="13444" spans="1:4">
      <c r="A13444">
        <v>13442</v>
      </c>
      <c r="B13444">
        <v>36.827397260273976</v>
      </c>
      <c r="C13444" s="91">
        <v>2.3943911839158182E-2</v>
      </c>
      <c r="D13444">
        <v>0.41404030564482669</v>
      </c>
    </row>
    <row r="13445" spans="1:4">
      <c r="A13445">
        <v>13443</v>
      </c>
      <c r="B13445">
        <v>36.830136986301369</v>
      </c>
      <c r="C13445" s="91">
        <v>2.3943441857513396E-2</v>
      </c>
      <c r="D13445">
        <v>0.41402031200938572</v>
      </c>
    </row>
    <row r="13446" spans="1:4">
      <c r="A13446">
        <v>13444</v>
      </c>
      <c r="B13446">
        <v>36.832876712328769</v>
      </c>
      <c r="C13446" s="91">
        <v>2.3942971875868607E-2</v>
      </c>
      <c r="D13446">
        <v>0.41400032040557044</v>
      </c>
    </row>
    <row r="13447" spans="1:4">
      <c r="A13447">
        <v>13445</v>
      </c>
      <c r="B13447">
        <v>36.835616438356162</v>
      </c>
      <c r="C13447" s="91">
        <v>2.3942501894223818E-2</v>
      </c>
      <c r="D13447">
        <v>0.41398033083317987</v>
      </c>
    </row>
    <row r="13448" spans="1:4">
      <c r="A13448">
        <v>13446</v>
      </c>
      <c r="B13448">
        <v>36.838356164383562</v>
      </c>
      <c r="C13448" s="91">
        <v>2.3942031912579032E-2</v>
      </c>
      <c r="D13448">
        <v>0.41396034329201281</v>
      </c>
    </row>
    <row r="13449" spans="1:4">
      <c r="A13449">
        <v>13447</v>
      </c>
      <c r="B13449">
        <v>36.841095890410962</v>
      </c>
      <c r="C13449" s="91">
        <v>2.3941561930934243E-2</v>
      </c>
      <c r="D13449">
        <v>0.41394035778186838</v>
      </c>
    </row>
    <row r="13450" spans="1:4">
      <c r="A13450">
        <v>13448</v>
      </c>
      <c r="B13450">
        <v>36.843835616438355</v>
      </c>
      <c r="C13450" s="91">
        <v>2.3941091949289454E-2</v>
      </c>
      <c r="D13450">
        <v>0.41392037430254564</v>
      </c>
    </row>
    <row r="13451" spans="1:4">
      <c r="A13451">
        <v>13449</v>
      </c>
      <c r="B13451">
        <v>36.846575342465755</v>
      </c>
      <c r="C13451" s="91">
        <v>2.3940621967644668E-2</v>
      </c>
      <c r="D13451">
        <v>0.41390039285384345</v>
      </c>
    </row>
    <row r="13452" spans="1:4">
      <c r="A13452">
        <v>13450</v>
      </c>
      <c r="B13452">
        <v>36.849315068493148</v>
      </c>
      <c r="C13452" s="91">
        <v>2.3940151985999879E-2</v>
      </c>
      <c r="D13452">
        <v>0.41388041343556103</v>
      </c>
    </row>
    <row r="13453" spans="1:4">
      <c r="A13453">
        <v>13451</v>
      </c>
      <c r="B13453">
        <v>36.852054794520548</v>
      </c>
      <c r="C13453" s="91">
        <v>2.393968200435509E-2</v>
      </c>
      <c r="D13453">
        <v>0.41386043604749734</v>
      </c>
    </row>
    <row r="13454" spans="1:4">
      <c r="A13454">
        <v>13452</v>
      </c>
      <c r="B13454">
        <v>36.854794520547948</v>
      </c>
      <c r="C13454" s="91">
        <v>2.39392120227103E-2</v>
      </c>
      <c r="D13454">
        <v>0.41384046068945157</v>
      </c>
    </row>
    <row r="13455" spans="1:4">
      <c r="A13455">
        <v>13453</v>
      </c>
      <c r="B13455">
        <v>36.857534246575341</v>
      </c>
      <c r="C13455" s="91">
        <v>2.3938742041065515E-2</v>
      </c>
      <c r="D13455">
        <v>0.41382048736122284</v>
      </c>
    </row>
    <row r="13456" spans="1:4">
      <c r="A13456">
        <v>13454</v>
      </c>
      <c r="B13456">
        <v>36.860273972602741</v>
      </c>
      <c r="C13456" s="91">
        <v>2.3938272059420725E-2</v>
      </c>
      <c r="D13456">
        <v>0.41380051606261037</v>
      </c>
    </row>
    <row r="13457" spans="1:4">
      <c r="A13457">
        <v>13455</v>
      </c>
      <c r="B13457">
        <v>36.863013698630134</v>
      </c>
      <c r="C13457" s="91">
        <v>2.3937802077775936E-2</v>
      </c>
      <c r="D13457">
        <v>0.41378054679341336</v>
      </c>
    </row>
    <row r="13458" spans="1:4">
      <c r="A13458">
        <v>13456</v>
      </c>
      <c r="B13458">
        <v>36.865753424657534</v>
      </c>
      <c r="C13458" s="91">
        <v>2.393733209613115E-2</v>
      </c>
      <c r="D13458">
        <v>0.41376057955343082</v>
      </c>
    </row>
    <row r="13459" spans="1:4">
      <c r="A13459">
        <v>13457</v>
      </c>
      <c r="B13459">
        <v>36.868493150684934</v>
      </c>
      <c r="C13459" s="91">
        <v>2.3936862114486361E-2</v>
      </c>
      <c r="D13459">
        <v>0.41374061434246218</v>
      </c>
    </row>
    <row r="13460" spans="1:4">
      <c r="A13460">
        <v>13458</v>
      </c>
      <c r="B13460">
        <v>36.871232876712327</v>
      </c>
      <c r="C13460" s="91">
        <v>2.3936392132841572E-2</v>
      </c>
      <c r="D13460">
        <v>0.41372065116030671</v>
      </c>
    </row>
    <row r="13461" spans="1:4">
      <c r="A13461">
        <v>13459</v>
      </c>
      <c r="B13461">
        <v>36.873972602739727</v>
      </c>
      <c r="C13461" s="91">
        <v>2.3935922151196786E-2</v>
      </c>
      <c r="D13461">
        <v>0.41370069000676357</v>
      </c>
    </row>
    <row r="13462" spans="1:4">
      <c r="A13462">
        <v>13460</v>
      </c>
      <c r="B13462">
        <v>36.876712328767127</v>
      </c>
      <c r="C13462" s="91">
        <v>2.3935452169551997E-2</v>
      </c>
      <c r="D13462">
        <v>0.41368073088163221</v>
      </c>
    </row>
    <row r="13463" spans="1:4">
      <c r="A13463">
        <v>13461</v>
      </c>
      <c r="B13463">
        <v>36.87945205479452</v>
      </c>
      <c r="C13463" s="91">
        <v>2.3934982187907208E-2</v>
      </c>
      <c r="D13463">
        <v>0.413660773784712</v>
      </c>
    </row>
    <row r="13464" spans="1:4">
      <c r="A13464">
        <v>13462</v>
      </c>
      <c r="B13464">
        <v>36.88219178082192</v>
      </c>
      <c r="C13464" s="91">
        <v>2.3934512206262422E-2</v>
      </c>
      <c r="D13464">
        <v>0.41364081871580211</v>
      </c>
    </row>
    <row r="13465" spans="1:4">
      <c r="A13465">
        <v>13463</v>
      </c>
      <c r="B13465">
        <v>36.884931506849313</v>
      </c>
      <c r="C13465" s="91">
        <v>2.3934042224617633E-2</v>
      </c>
      <c r="D13465">
        <v>0.41362086567470213</v>
      </c>
    </row>
    <row r="13466" spans="1:4">
      <c r="A13466">
        <v>13464</v>
      </c>
      <c r="B13466">
        <v>36.887671232876713</v>
      </c>
      <c r="C13466" s="91">
        <v>2.3933572242972843E-2</v>
      </c>
      <c r="D13466">
        <v>0.41360091466121135</v>
      </c>
    </row>
    <row r="13467" spans="1:4">
      <c r="A13467">
        <v>13465</v>
      </c>
      <c r="B13467">
        <v>36.890410958904113</v>
      </c>
      <c r="C13467" s="91">
        <v>2.3933102261328054E-2</v>
      </c>
      <c r="D13467">
        <v>0.41358096567512931</v>
      </c>
    </row>
    <row r="13468" spans="1:4">
      <c r="A13468">
        <v>13466</v>
      </c>
      <c r="B13468">
        <v>36.893150684931506</v>
      </c>
      <c r="C13468" s="91">
        <v>2.3932632279683268E-2</v>
      </c>
      <c r="D13468">
        <v>0.41356101871625539</v>
      </c>
    </row>
    <row r="13469" spans="1:4">
      <c r="A13469">
        <v>13467</v>
      </c>
      <c r="B13469">
        <v>36.895890410958906</v>
      </c>
      <c r="C13469" s="91">
        <v>2.3932162298038479E-2</v>
      </c>
      <c r="D13469">
        <v>0.41354107378438915</v>
      </c>
    </row>
    <row r="13470" spans="1:4">
      <c r="A13470">
        <v>13468</v>
      </c>
      <c r="B13470">
        <v>36.898630136986299</v>
      </c>
      <c r="C13470" s="91">
        <v>2.393169231639369E-2</v>
      </c>
      <c r="D13470">
        <v>0.41352113087933012</v>
      </c>
    </row>
    <row r="13471" spans="1:4">
      <c r="A13471">
        <v>13469</v>
      </c>
      <c r="B13471">
        <v>36.901369863013699</v>
      </c>
      <c r="C13471" s="91">
        <v>2.3931222334748904E-2</v>
      </c>
      <c r="D13471">
        <v>0.41350119000087776</v>
      </c>
    </row>
    <row r="13472" spans="1:4">
      <c r="A13472">
        <v>13470</v>
      </c>
      <c r="B13472">
        <v>36.904109589041099</v>
      </c>
      <c r="C13472" s="91">
        <v>2.3930752353104115E-2</v>
      </c>
      <c r="D13472">
        <v>0.41348125114883166</v>
      </c>
    </row>
    <row r="13473" spans="1:4">
      <c r="A13473">
        <v>13471</v>
      </c>
      <c r="B13473">
        <v>36.906849315068492</v>
      </c>
      <c r="C13473" s="91">
        <v>2.3930282371459326E-2</v>
      </c>
      <c r="D13473">
        <v>0.4134613143229916</v>
      </c>
    </row>
    <row r="13474" spans="1:4">
      <c r="A13474">
        <v>13472</v>
      </c>
      <c r="B13474">
        <v>36.909589041095892</v>
      </c>
      <c r="C13474" s="91">
        <v>2.3929812389814537E-2</v>
      </c>
      <c r="D13474">
        <v>0.4134413795231569</v>
      </c>
    </row>
    <row r="13475" spans="1:4">
      <c r="A13475">
        <v>13473</v>
      </c>
      <c r="B13475">
        <v>36.912328767123284</v>
      </c>
      <c r="C13475" s="91">
        <v>2.3929342408169751E-2</v>
      </c>
      <c r="D13475">
        <v>0.4134214467491274</v>
      </c>
    </row>
    <row r="13476" spans="1:4">
      <c r="A13476">
        <v>13474</v>
      </c>
      <c r="B13476">
        <v>36.915068493150685</v>
      </c>
      <c r="C13476" s="91">
        <v>2.3928872426524962E-2</v>
      </c>
      <c r="D13476">
        <v>0.41340151600070268</v>
      </c>
    </row>
    <row r="13477" spans="1:4">
      <c r="A13477">
        <v>13475</v>
      </c>
      <c r="B13477">
        <v>36.917808219178085</v>
      </c>
      <c r="C13477" s="91">
        <v>2.3928402444880176E-2</v>
      </c>
      <c r="D13477">
        <v>0.41338158727768243</v>
      </c>
    </row>
    <row r="13478" spans="1:4">
      <c r="A13478">
        <v>13476</v>
      </c>
      <c r="B13478">
        <v>36.920547945205477</v>
      </c>
      <c r="C13478" s="91">
        <v>2.3927932463235387E-2</v>
      </c>
      <c r="D13478">
        <v>0.41336166057986662</v>
      </c>
    </row>
    <row r="13479" spans="1:4">
      <c r="A13479">
        <v>13477</v>
      </c>
      <c r="B13479">
        <v>36.923287671232877</v>
      </c>
      <c r="C13479" s="91">
        <v>2.3927462481590597E-2</v>
      </c>
      <c r="D13479">
        <v>0.41334173590705464</v>
      </c>
    </row>
    <row r="13480" spans="1:4">
      <c r="A13480">
        <v>13478</v>
      </c>
      <c r="B13480">
        <v>36.926027397260277</v>
      </c>
      <c r="C13480" s="91">
        <v>2.3926992499945808E-2</v>
      </c>
      <c r="D13480">
        <v>0.41332181325904643</v>
      </c>
    </row>
    <row r="13481" spans="1:4">
      <c r="A13481">
        <v>13479</v>
      </c>
      <c r="B13481">
        <v>36.92876712328767</v>
      </c>
      <c r="C13481" s="91">
        <v>2.3926522518301022E-2</v>
      </c>
      <c r="D13481">
        <v>0.41330189263564182</v>
      </c>
    </row>
    <row r="13482" spans="1:4">
      <c r="A13482">
        <v>13480</v>
      </c>
      <c r="B13482">
        <v>36.93150684931507</v>
      </c>
      <c r="C13482" s="91">
        <v>2.3926052536656233E-2</v>
      </c>
      <c r="D13482">
        <v>0.41328197403664063</v>
      </c>
    </row>
    <row r="13483" spans="1:4">
      <c r="A13483">
        <v>13481</v>
      </c>
      <c r="B13483">
        <v>36.934246575342463</v>
      </c>
      <c r="C13483" s="91">
        <v>2.3925582555011444E-2</v>
      </c>
      <c r="D13483">
        <v>0.41326205746184269</v>
      </c>
    </row>
    <row r="13484" spans="1:4">
      <c r="A13484">
        <v>13482</v>
      </c>
      <c r="B13484">
        <v>36.936986301369863</v>
      </c>
      <c r="C13484" s="91">
        <v>2.3925112573366658E-2</v>
      </c>
      <c r="D13484">
        <v>0.41324214291104772</v>
      </c>
    </row>
    <row r="13485" spans="1:4">
      <c r="A13485">
        <v>13483</v>
      </c>
      <c r="B13485">
        <v>36.939726027397263</v>
      </c>
      <c r="C13485" s="91">
        <v>2.3924642591721869E-2</v>
      </c>
      <c r="D13485">
        <v>0.41322223038405581</v>
      </c>
    </row>
    <row r="13486" spans="1:4">
      <c r="A13486">
        <v>13484</v>
      </c>
      <c r="B13486">
        <v>36.942465753424656</v>
      </c>
      <c r="C13486" s="91">
        <v>2.392417261007708E-2</v>
      </c>
      <c r="D13486">
        <v>0.41320231988066691</v>
      </c>
    </row>
    <row r="13487" spans="1:4">
      <c r="A13487">
        <v>13485</v>
      </c>
      <c r="B13487">
        <v>36.945205479452056</v>
      </c>
      <c r="C13487" s="91">
        <v>2.392370262843229E-2</v>
      </c>
      <c r="D13487">
        <v>0.41318241140068079</v>
      </c>
    </row>
    <row r="13488" spans="1:4">
      <c r="A13488">
        <v>13486</v>
      </c>
      <c r="B13488">
        <v>36.947945205479449</v>
      </c>
      <c r="C13488" s="91">
        <v>2.3923232646787505E-2</v>
      </c>
      <c r="D13488">
        <v>0.41316250494389756</v>
      </c>
    </row>
    <row r="13489" spans="1:4">
      <c r="A13489">
        <v>13487</v>
      </c>
      <c r="B13489">
        <v>36.950684931506849</v>
      </c>
      <c r="C13489" s="91">
        <v>2.3922762665142715E-2</v>
      </c>
      <c r="D13489">
        <v>0.41314260051011714</v>
      </c>
    </row>
    <row r="13490" spans="1:4">
      <c r="A13490">
        <v>13488</v>
      </c>
      <c r="B13490">
        <v>36.953424657534249</v>
      </c>
      <c r="C13490" s="91">
        <v>2.3922292683497926E-2</v>
      </c>
      <c r="D13490">
        <v>0.41312269809913965</v>
      </c>
    </row>
    <row r="13491" spans="1:4">
      <c r="A13491">
        <v>13489</v>
      </c>
      <c r="B13491">
        <v>36.956164383561642</v>
      </c>
      <c r="C13491" s="91">
        <v>2.392182270185314E-2</v>
      </c>
      <c r="D13491">
        <v>0.41310279771076508</v>
      </c>
    </row>
    <row r="13492" spans="1:4">
      <c r="A13492">
        <v>13490</v>
      </c>
      <c r="B13492">
        <v>36.958904109589042</v>
      </c>
      <c r="C13492" s="91">
        <v>2.3921352720208351E-2</v>
      </c>
      <c r="D13492">
        <v>0.41308289934479347</v>
      </c>
    </row>
    <row r="13493" spans="1:4">
      <c r="A13493">
        <v>13491</v>
      </c>
      <c r="B13493">
        <v>36.961643835616435</v>
      </c>
      <c r="C13493" s="91">
        <v>2.3920882738563562E-2</v>
      </c>
      <c r="D13493">
        <v>0.41306300300102505</v>
      </c>
    </row>
    <row r="13494" spans="1:4">
      <c r="A13494">
        <v>13492</v>
      </c>
      <c r="B13494">
        <v>36.964383561643835</v>
      </c>
      <c r="C13494" s="91">
        <v>2.3920412756918776E-2</v>
      </c>
      <c r="D13494">
        <v>0.41304310867925975</v>
      </c>
    </row>
    <row r="13495" spans="1:4">
      <c r="A13495">
        <v>13493</v>
      </c>
      <c r="B13495">
        <v>36.967123287671235</v>
      </c>
      <c r="C13495" s="91">
        <v>2.3919942775273987E-2</v>
      </c>
      <c r="D13495">
        <v>0.41302321637929784</v>
      </c>
    </row>
    <row r="13496" spans="1:4">
      <c r="A13496">
        <v>13494</v>
      </c>
      <c r="B13496">
        <v>36.969863013698628</v>
      </c>
      <c r="C13496" s="91">
        <v>2.3919472793629198E-2</v>
      </c>
      <c r="D13496">
        <v>0.41300332610093959</v>
      </c>
    </row>
    <row r="13497" spans="1:4">
      <c r="A13497">
        <v>13495</v>
      </c>
      <c r="B13497">
        <v>36.972602739726028</v>
      </c>
      <c r="C13497" s="91">
        <v>2.3919002811984412E-2</v>
      </c>
      <c r="D13497">
        <v>0.412983437843985</v>
      </c>
    </row>
    <row r="13498" spans="1:4">
      <c r="A13498">
        <v>13496</v>
      </c>
      <c r="B13498">
        <v>36.975342465753428</v>
      </c>
      <c r="C13498" s="91">
        <v>2.3918532830339623E-2</v>
      </c>
      <c r="D13498">
        <v>0.41296355160823445</v>
      </c>
    </row>
    <row r="13499" spans="1:4">
      <c r="A13499">
        <v>13497</v>
      </c>
      <c r="B13499">
        <v>36.978082191780821</v>
      </c>
      <c r="C13499" s="91">
        <v>2.3918062848694834E-2</v>
      </c>
      <c r="D13499">
        <v>0.41294366739348815</v>
      </c>
    </row>
    <row r="13500" spans="1:4">
      <c r="A13500">
        <v>13498</v>
      </c>
      <c r="B13500">
        <v>36.980821917808221</v>
      </c>
      <c r="C13500" s="91">
        <v>2.3917592867050044E-2</v>
      </c>
      <c r="D13500">
        <v>0.41292378519954637</v>
      </c>
    </row>
    <row r="13501" spans="1:4">
      <c r="A13501">
        <v>13499</v>
      </c>
      <c r="B13501">
        <v>36.983561643835614</v>
      </c>
      <c r="C13501" s="91">
        <v>2.3917122885405259E-2</v>
      </c>
      <c r="D13501">
        <v>0.41290390502620938</v>
      </c>
    </row>
    <row r="13502" spans="1:4">
      <c r="A13502">
        <v>13500</v>
      </c>
      <c r="B13502">
        <v>36.986301369863014</v>
      </c>
      <c r="C13502" s="91">
        <v>2.3916652903760469E-2</v>
      </c>
      <c r="D13502">
        <v>0.41288402687327758</v>
      </c>
    </row>
    <row r="13503" spans="1:4">
      <c r="A13503">
        <v>13501</v>
      </c>
      <c r="B13503">
        <v>36.989041095890414</v>
      </c>
      <c r="C13503" s="91">
        <v>2.391618292211568E-2</v>
      </c>
      <c r="D13503">
        <v>0.41286415074055122</v>
      </c>
    </row>
    <row r="13504" spans="1:4">
      <c r="A13504">
        <v>13502</v>
      </c>
      <c r="B13504">
        <v>36.991780821917807</v>
      </c>
      <c r="C13504" s="91">
        <v>2.3915712940470894E-2</v>
      </c>
      <c r="D13504">
        <v>0.4128442766278308</v>
      </c>
    </row>
    <row r="13505" spans="1:4">
      <c r="A13505">
        <v>13503</v>
      </c>
      <c r="B13505">
        <v>36.994520547945207</v>
      </c>
      <c r="C13505" s="91">
        <v>2.3915242958826105E-2</v>
      </c>
      <c r="D13505">
        <v>0.41282440453491659</v>
      </c>
    </row>
    <row r="13506" spans="1:4">
      <c r="A13506">
        <v>13504</v>
      </c>
      <c r="B13506">
        <v>36.9972602739726</v>
      </c>
      <c r="C13506" s="91">
        <v>2.3914772977181316E-2</v>
      </c>
      <c r="D13506">
        <v>0.4128045344616092</v>
      </c>
    </row>
    <row r="13507" spans="1:4">
      <c r="A13507">
        <v>13505</v>
      </c>
      <c r="B13507">
        <v>37</v>
      </c>
      <c r="C13507" s="91">
        <v>2.391430299553653E-2</v>
      </c>
      <c r="D13507">
        <v>0.41278466640770883</v>
      </c>
    </row>
    <row r="13508" spans="1:4">
      <c r="A13508">
        <v>13506</v>
      </c>
      <c r="B13508">
        <v>37.0027397260274</v>
      </c>
      <c r="C13508" s="91">
        <v>2.3913833013891741E-2</v>
      </c>
      <c r="D13508">
        <v>0.41276480037301622</v>
      </c>
    </row>
    <row r="13509" spans="1:4">
      <c r="A13509">
        <v>13507</v>
      </c>
      <c r="B13509">
        <v>37.005479452054793</v>
      </c>
      <c r="C13509" s="91">
        <v>2.3913363032246952E-2</v>
      </c>
      <c r="D13509">
        <v>0.41274493635733178</v>
      </c>
    </row>
    <row r="13510" spans="1:4">
      <c r="A13510">
        <v>13508</v>
      </c>
      <c r="B13510">
        <v>37.008219178082193</v>
      </c>
      <c r="C13510" s="91">
        <v>2.3912893050602166E-2</v>
      </c>
      <c r="D13510">
        <v>0.41272507436045591</v>
      </c>
    </row>
    <row r="13511" spans="1:4">
      <c r="A13511">
        <v>13509</v>
      </c>
      <c r="B13511">
        <v>37.010958904109586</v>
      </c>
      <c r="C13511" s="91">
        <v>2.3912423068957377E-2</v>
      </c>
      <c r="D13511">
        <v>0.41270521438218943</v>
      </c>
    </row>
    <row r="13512" spans="1:4">
      <c r="A13512">
        <v>13510</v>
      </c>
      <c r="B13512">
        <v>37.013698630136986</v>
      </c>
      <c r="C13512" s="91">
        <v>2.3911953087312587E-2</v>
      </c>
      <c r="D13512">
        <v>0.41268535642233262</v>
      </c>
    </row>
    <row r="13513" spans="1:4">
      <c r="A13513">
        <v>13511</v>
      </c>
      <c r="B13513">
        <v>37.016438356164386</v>
      </c>
      <c r="C13513" s="91">
        <v>2.3911483105667798E-2</v>
      </c>
      <c r="D13513">
        <v>0.41266550048068629</v>
      </c>
    </row>
    <row r="13514" spans="1:4">
      <c r="A13514">
        <v>13512</v>
      </c>
      <c r="B13514">
        <v>37.019178082191779</v>
      </c>
      <c r="C13514" s="91">
        <v>2.3911013124023012E-2</v>
      </c>
      <c r="D13514">
        <v>0.41264564655705105</v>
      </c>
    </row>
    <row r="13515" spans="1:4">
      <c r="A13515">
        <v>13513</v>
      </c>
      <c r="B13515">
        <v>37.021917808219179</v>
      </c>
      <c r="C13515" s="91">
        <v>2.3910543142378223E-2</v>
      </c>
      <c r="D13515">
        <v>0.41262579465122745</v>
      </c>
    </row>
    <row r="13516" spans="1:4">
      <c r="A13516">
        <v>13514</v>
      </c>
      <c r="B13516">
        <v>37.024657534246572</v>
      </c>
      <c r="C13516" s="91">
        <v>2.3910073160733434E-2</v>
      </c>
      <c r="D13516">
        <v>0.41260594476301632</v>
      </c>
    </row>
    <row r="13517" spans="1:4">
      <c r="A13517">
        <v>13515</v>
      </c>
      <c r="B13517">
        <v>37.027397260273972</v>
      </c>
      <c r="C13517" s="91">
        <v>2.3909603179088648E-2</v>
      </c>
      <c r="D13517">
        <v>0.4125860968922182</v>
      </c>
    </row>
    <row r="13518" spans="1:4">
      <c r="A13518">
        <v>13516</v>
      </c>
      <c r="B13518">
        <v>37.030136986301372</v>
      </c>
      <c r="C13518" s="91">
        <v>2.3909133197443859E-2</v>
      </c>
      <c r="D13518">
        <v>0.41256625103863392</v>
      </c>
    </row>
    <row r="13519" spans="1:4">
      <c r="A13519">
        <v>13517</v>
      </c>
      <c r="B13519">
        <v>37.032876712328765</v>
      </c>
      <c r="C13519" s="91">
        <v>2.390866321579907E-2</v>
      </c>
      <c r="D13519">
        <v>0.41254640720206431</v>
      </c>
    </row>
    <row r="13520" spans="1:4">
      <c r="A13520">
        <v>13518</v>
      </c>
      <c r="B13520">
        <v>37.035616438356165</v>
      </c>
      <c r="C13520" s="91">
        <v>2.3908193234154284E-2</v>
      </c>
      <c r="D13520">
        <v>0.41252656538230992</v>
      </c>
    </row>
    <row r="13521" spans="1:4">
      <c r="A13521">
        <v>13519</v>
      </c>
      <c r="B13521">
        <v>37.038356164383565</v>
      </c>
      <c r="C13521" s="91">
        <v>2.3907723252509495E-2</v>
      </c>
      <c r="D13521">
        <v>0.41250672557917178</v>
      </c>
    </row>
    <row r="13522" spans="1:4">
      <c r="A13522">
        <v>13520</v>
      </c>
      <c r="B13522">
        <v>37.041095890410958</v>
      </c>
      <c r="C13522" s="91">
        <v>2.3907253270864706E-2</v>
      </c>
      <c r="D13522">
        <v>0.41248688779245074</v>
      </c>
    </row>
    <row r="13523" spans="1:4">
      <c r="A13523">
        <v>13521</v>
      </c>
      <c r="B13523">
        <v>37.043835616438358</v>
      </c>
      <c r="C13523" s="91">
        <v>2.390678328921992E-2</v>
      </c>
      <c r="D13523">
        <v>0.41246705202194739</v>
      </c>
    </row>
    <row r="13524" spans="1:4">
      <c r="A13524">
        <v>13522</v>
      </c>
      <c r="B13524">
        <v>37.046575342465751</v>
      </c>
      <c r="C13524" s="91">
        <v>2.3906313307575131E-2</v>
      </c>
      <c r="D13524">
        <v>0.41244721826746295</v>
      </c>
    </row>
    <row r="13525" spans="1:4">
      <c r="A13525">
        <v>13523</v>
      </c>
      <c r="B13525">
        <v>37.049315068493151</v>
      </c>
      <c r="C13525" s="91">
        <v>2.3905843325930341E-2</v>
      </c>
      <c r="D13525">
        <v>0.41242738652879807</v>
      </c>
    </row>
    <row r="13526" spans="1:4">
      <c r="A13526">
        <v>13524</v>
      </c>
      <c r="B13526">
        <v>37.052054794520551</v>
      </c>
      <c r="C13526" s="91">
        <v>2.3905373344285552E-2</v>
      </c>
      <c r="D13526">
        <v>0.41240755680575375</v>
      </c>
    </row>
    <row r="13527" spans="1:4">
      <c r="A13527">
        <v>13525</v>
      </c>
      <c r="B13527">
        <v>37.054794520547944</v>
      </c>
      <c r="C13527" s="91">
        <v>2.3904903362640766E-2</v>
      </c>
      <c r="D13527">
        <v>0.41238772909813098</v>
      </c>
    </row>
    <row r="13528" spans="1:4">
      <c r="A13528">
        <v>13526</v>
      </c>
      <c r="B13528">
        <v>37.057534246575344</v>
      </c>
      <c r="C13528" s="91">
        <v>2.3904433380995977E-2</v>
      </c>
      <c r="D13528">
        <v>0.41236790340573076</v>
      </c>
    </row>
    <row r="13529" spans="1:4">
      <c r="A13529">
        <v>13527</v>
      </c>
      <c r="B13529">
        <v>37.060273972602737</v>
      </c>
      <c r="C13529" s="91">
        <v>2.3903963399351188E-2</v>
      </c>
      <c r="D13529">
        <v>0.41234807972835413</v>
      </c>
    </row>
    <row r="13530" spans="1:4">
      <c r="A13530">
        <v>13528</v>
      </c>
      <c r="B13530">
        <v>37.063013698630137</v>
      </c>
      <c r="C13530" s="91">
        <v>2.3903493417706402E-2</v>
      </c>
      <c r="D13530">
        <v>0.41232825806580192</v>
      </c>
    </row>
    <row r="13531" spans="1:4">
      <c r="A13531">
        <v>13529</v>
      </c>
      <c r="B13531">
        <v>37.065753424657537</v>
      </c>
      <c r="C13531" s="91">
        <v>2.3903023436061613E-2</v>
      </c>
      <c r="D13531">
        <v>0.4123084384178754</v>
      </c>
    </row>
    <row r="13532" spans="1:4">
      <c r="A13532">
        <v>13530</v>
      </c>
      <c r="B13532">
        <v>37.06849315068493</v>
      </c>
      <c r="C13532" s="91">
        <v>2.3902553454416824E-2</v>
      </c>
      <c r="D13532">
        <v>0.41228862078437567</v>
      </c>
    </row>
    <row r="13533" spans="1:4">
      <c r="A13533">
        <v>13531</v>
      </c>
      <c r="B13533">
        <v>37.07123287671233</v>
      </c>
      <c r="C13533" s="91">
        <v>2.3902083472772038E-2</v>
      </c>
      <c r="D13533">
        <v>0.41226880516510361</v>
      </c>
    </row>
    <row r="13534" spans="1:4">
      <c r="A13534">
        <v>13532</v>
      </c>
      <c r="B13534">
        <v>37.073972602739723</v>
      </c>
      <c r="C13534" s="91">
        <v>2.3901613491127249E-2</v>
      </c>
      <c r="D13534">
        <v>0.41224899155986067</v>
      </c>
    </row>
    <row r="13535" spans="1:4">
      <c r="A13535">
        <v>13533</v>
      </c>
      <c r="B13535">
        <v>37.076712328767123</v>
      </c>
      <c r="C13535" s="91">
        <v>2.3901143509482459E-2</v>
      </c>
      <c r="D13535">
        <v>0.41222917996844766</v>
      </c>
    </row>
    <row r="13536" spans="1:4">
      <c r="A13536">
        <v>13534</v>
      </c>
      <c r="B13536">
        <v>37.079452054794523</v>
      </c>
      <c r="C13536" s="91">
        <v>2.3900673527837674E-2</v>
      </c>
      <c r="D13536">
        <v>0.41220937039066596</v>
      </c>
    </row>
    <row r="13537" spans="1:4">
      <c r="A13537">
        <v>13535</v>
      </c>
      <c r="B13537">
        <v>37.082191780821915</v>
      </c>
      <c r="C13537" s="91">
        <v>2.3900203546192884E-2</v>
      </c>
      <c r="D13537">
        <v>0.41218956282631691</v>
      </c>
    </row>
    <row r="13538" spans="1:4">
      <c r="A13538">
        <v>13536</v>
      </c>
      <c r="B13538">
        <v>37.084931506849315</v>
      </c>
      <c r="C13538" s="91">
        <v>2.3899733564548095E-2</v>
      </c>
      <c r="D13538">
        <v>0.4121697572752015</v>
      </c>
    </row>
    <row r="13539" spans="1:4">
      <c r="A13539">
        <v>13537</v>
      </c>
      <c r="B13539">
        <v>37.087671232876716</v>
      </c>
      <c r="C13539" s="91">
        <v>2.3899263582903306E-2</v>
      </c>
      <c r="D13539">
        <v>0.4121499537371211</v>
      </c>
    </row>
    <row r="13540" spans="1:4">
      <c r="A13540">
        <v>13538</v>
      </c>
      <c r="B13540">
        <v>37.090410958904108</v>
      </c>
      <c r="C13540" s="91">
        <v>2.389879360125852E-2</v>
      </c>
      <c r="D13540">
        <v>0.41213015221187693</v>
      </c>
    </row>
    <row r="13541" spans="1:4">
      <c r="A13541">
        <v>13539</v>
      </c>
      <c r="B13541">
        <v>37.093150684931508</v>
      </c>
      <c r="C13541" s="91">
        <v>2.3898323619613731E-2</v>
      </c>
      <c r="D13541">
        <v>0.41211035269927038</v>
      </c>
    </row>
    <row r="13542" spans="1:4">
      <c r="A13542">
        <v>13540</v>
      </c>
      <c r="B13542">
        <v>37.095890410958901</v>
      </c>
      <c r="C13542" s="91">
        <v>2.3897853637968942E-2</v>
      </c>
      <c r="D13542">
        <v>0.41209055519910281</v>
      </c>
    </row>
    <row r="13543" spans="1:4">
      <c r="A13543">
        <v>13541</v>
      </c>
      <c r="B13543">
        <v>37.098630136986301</v>
      </c>
      <c r="C13543" s="91">
        <v>2.3897383656324156E-2</v>
      </c>
      <c r="D13543">
        <v>0.41207075971117541</v>
      </c>
    </row>
    <row r="13544" spans="1:4">
      <c r="A13544">
        <v>13542</v>
      </c>
      <c r="B13544">
        <v>37.101369863013701</v>
      </c>
      <c r="C13544" s="91">
        <v>2.3896913674679367E-2</v>
      </c>
      <c r="D13544">
        <v>0.4120509662352897</v>
      </c>
    </row>
    <row r="13545" spans="1:4">
      <c r="A13545">
        <v>13543</v>
      </c>
      <c r="B13545">
        <v>37.104109589041094</v>
      </c>
      <c r="C13545" s="91">
        <v>2.3896443693034577E-2</v>
      </c>
      <c r="D13545">
        <v>0.41203117477124718</v>
      </c>
    </row>
    <row r="13546" spans="1:4">
      <c r="A13546">
        <v>13544</v>
      </c>
      <c r="B13546">
        <v>37.106849315068494</v>
      </c>
      <c r="C13546" s="91">
        <v>2.3895973711389788E-2</v>
      </c>
      <c r="D13546">
        <v>0.41201138531884907</v>
      </c>
    </row>
    <row r="13547" spans="1:4">
      <c r="A13547">
        <v>13545</v>
      </c>
      <c r="B13547">
        <v>37.109589041095887</v>
      </c>
      <c r="C13547" s="91">
        <v>2.3895503729745003E-2</v>
      </c>
      <c r="D13547">
        <v>0.41199159787789696</v>
      </c>
    </row>
    <row r="13548" spans="1:4">
      <c r="A13548">
        <v>13546</v>
      </c>
      <c r="B13548">
        <v>37.112328767123287</v>
      </c>
      <c r="C13548" s="91">
        <v>2.3895033748100213E-2</v>
      </c>
      <c r="D13548">
        <v>0.41197181244819225</v>
      </c>
    </row>
    <row r="13549" spans="1:4">
      <c r="A13549">
        <v>13547</v>
      </c>
      <c r="B13549">
        <v>37.115068493150687</v>
      </c>
      <c r="C13549" s="91">
        <v>2.3894563766455424E-2</v>
      </c>
      <c r="D13549">
        <v>0.41195202902953654</v>
      </c>
    </row>
    <row r="13550" spans="1:4">
      <c r="A13550">
        <v>13548</v>
      </c>
      <c r="B13550">
        <v>37.11780821917808</v>
      </c>
      <c r="C13550" s="91">
        <v>2.3894093784810638E-2</v>
      </c>
      <c r="D13550">
        <v>0.41193224762173136</v>
      </c>
    </row>
    <row r="13551" spans="1:4">
      <c r="A13551">
        <v>13549</v>
      </c>
      <c r="B13551">
        <v>37.12054794520548</v>
      </c>
      <c r="C13551" s="91">
        <v>2.3893623803165849E-2</v>
      </c>
      <c r="D13551">
        <v>0.41191246822457817</v>
      </c>
    </row>
    <row r="13552" spans="1:4">
      <c r="A13552">
        <v>13550</v>
      </c>
      <c r="B13552">
        <v>37.123287671232873</v>
      </c>
      <c r="C13552" s="91">
        <v>2.389315382152106E-2</v>
      </c>
      <c r="D13552">
        <v>0.41189269083787872</v>
      </c>
    </row>
    <row r="13553" spans="1:4">
      <c r="A13553">
        <v>13551</v>
      </c>
      <c r="B13553">
        <v>37.126027397260273</v>
      </c>
      <c r="C13553" s="91">
        <v>2.3892683839876274E-2</v>
      </c>
      <c r="D13553">
        <v>0.41187291546143445</v>
      </c>
    </row>
    <row r="13554" spans="1:4">
      <c r="A13554">
        <v>13552</v>
      </c>
      <c r="B13554">
        <v>37.128767123287673</v>
      </c>
      <c r="C13554" s="91">
        <v>2.3892213858231485E-2</v>
      </c>
      <c r="D13554">
        <v>0.41185314209504709</v>
      </c>
    </row>
    <row r="13555" spans="1:4">
      <c r="A13555">
        <v>13553</v>
      </c>
      <c r="B13555">
        <v>37.131506849315066</v>
      </c>
      <c r="C13555" s="91">
        <v>2.3891743876586696E-2</v>
      </c>
      <c r="D13555">
        <v>0.41183337073851833</v>
      </c>
    </row>
    <row r="13556" spans="1:4">
      <c r="A13556">
        <v>13554</v>
      </c>
      <c r="B13556">
        <v>37.134246575342466</v>
      </c>
      <c r="C13556" s="91">
        <v>2.389127389494191E-2</v>
      </c>
      <c r="D13556">
        <v>0.41181360139164974</v>
      </c>
    </row>
    <row r="13557" spans="1:4">
      <c r="A13557">
        <v>13555</v>
      </c>
      <c r="B13557">
        <v>37.136986301369866</v>
      </c>
      <c r="C13557" s="91">
        <v>2.3890803913297121E-2</v>
      </c>
      <c r="D13557">
        <v>0.41179383405424308</v>
      </c>
    </row>
    <row r="13558" spans="1:4">
      <c r="A13558">
        <v>13556</v>
      </c>
      <c r="B13558">
        <v>37.139726027397259</v>
      </c>
      <c r="C13558" s="91">
        <v>2.3890333931652331E-2</v>
      </c>
      <c r="D13558">
        <v>0.41177406872610023</v>
      </c>
    </row>
    <row r="13559" spans="1:4">
      <c r="A13559">
        <v>13557</v>
      </c>
      <c r="B13559">
        <v>37.142465753424659</v>
      </c>
      <c r="C13559" s="91">
        <v>2.3889863950007542E-2</v>
      </c>
      <c r="D13559">
        <v>0.41175430540702268</v>
      </c>
    </row>
    <row r="13560" spans="1:4">
      <c r="A13560">
        <v>13558</v>
      </c>
      <c r="B13560">
        <v>37.145205479452052</v>
      </c>
      <c r="C13560" s="91">
        <v>2.3889393968362756E-2</v>
      </c>
      <c r="D13560">
        <v>0.41173454409681248</v>
      </c>
    </row>
    <row r="13561" spans="1:4">
      <c r="A13561">
        <v>13559</v>
      </c>
      <c r="B13561">
        <v>37.147945205479452</v>
      </c>
      <c r="C13561" s="91">
        <v>2.3888923986717967E-2</v>
      </c>
      <c r="D13561">
        <v>0.41171478479527124</v>
      </c>
    </row>
    <row r="13562" spans="1:4">
      <c r="A13562">
        <v>13560</v>
      </c>
      <c r="B13562">
        <v>37.150684931506852</v>
      </c>
      <c r="C13562" s="91">
        <v>2.3888454005073178E-2</v>
      </c>
      <c r="D13562">
        <v>0.41169502750220083</v>
      </c>
    </row>
    <row r="13563" spans="1:4">
      <c r="A13563">
        <v>13561</v>
      </c>
      <c r="B13563">
        <v>37.153424657534245</v>
      </c>
      <c r="C13563" s="91">
        <v>2.3887984023428392E-2</v>
      </c>
      <c r="D13563">
        <v>0.41167527221740324</v>
      </c>
    </row>
    <row r="13564" spans="1:4">
      <c r="A13564">
        <v>13562</v>
      </c>
      <c r="B13564">
        <v>37.156164383561645</v>
      </c>
      <c r="C13564" s="91">
        <v>2.3887514041783603E-2</v>
      </c>
      <c r="D13564">
        <v>0.41165551894068031</v>
      </c>
    </row>
    <row r="13565" spans="1:4">
      <c r="A13565">
        <v>13563</v>
      </c>
      <c r="B13565">
        <v>37.158904109589038</v>
      </c>
      <c r="C13565" s="91">
        <v>2.3887044060138814E-2</v>
      </c>
      <c r="D13565">
        <v>0.41163576767183385</v>
      </c>
    </row>
    <row r="13566" spans="1:4">
      <c r="A13566">
        <v>13564</v>
      </c>
      <c r="B13566">
        <v>37.161643835616438</v>
      </c>
      <c r="C13566" s="91">
        <v>2.3886574078494028E-2</v>
      </c>
      <c r="D13566">
        <v>0.41161601841066581</v>
      </c>
    </row>
    <row r="13567" spans="1:4">
      <c r="A13567">
        <v>13565</v>
      </c>
      <c r="B13567">
        <v>37.164383561643838</v>
      </c>
      <c r="C13567" s="91">
        <v>2.3886104096849239E-2</v>
      </c>
      <c r="D13567">
        <v>0.41159627115697828</v>
      </c>
    </row>
    <row r="13568" spans="1:4">
      <c r="A13568">
        <v>13566</v>
      </c>
      <c r="B13568">
        <v>37.167123287671231</v>
      </c>
      <c r="C13568" s="91">
        <v>2.3885634115204449E-2</v>
      </c>
      <c r="D13568">
        <v>0.41157652591057314</v>
      </c>
    </row>
    <row r="13569" spans="1:4">
      <c r="A13569">
        <v>13567</v>
      </c>
      <c r="B13569">
        <v>37.169863013698631</v>
      </c>
      <c r="C13569" s="91">
        <v>2.3885164133559664E-2</v>
      </c>
      <c r="D13569">
        <v>0.41155678267125234</v>
      </c>
    </row>
    <row r="13570" spans="1:4">
      <c r="A13570">
        <v>13568</v>
      </c>
      <c r="B13570">
        <v>37.172602739726024</v>
      </c>
      <c r="C13570" s="91">
        <v>2.3884694151914874E-2</v>
      </c>
      <c r="D13570">
        <v>0.4115370414388182</v>
      </c>
    </row>
    <row r="13571" spans="1:4">
      <c r="A13571">
        <v>13569</v>
      </c>
      <c r="B13571">
        <v>37.175342465753424</v>
      </c>
      <c r="C13571" s="91">
        <v>2.3884224170270085E-2</v>
      </c>
      <c r="D13571">
        <v>0.41151730221307242</v>
      </c>
    </row>
    <row r="13572" spans="1:4">
      <c r="A13572">
        <v>13570</v>
      </c>
      <c r="B13572">
        <v>37.178082191780824</v>
      </c>
      <c r="C13572" s="91">
        <v>2.3883754188625296E-2</v>
      </c>
      <c r="D13572">
        <v>0.41149756499381729</v>
      </c>
    </row>
    <row r="13573" spans="1:4">
      <c r="A13573">
        <v>13571</v>
      </c>
      <c r="B13573">
        <v>37.180821917808217</v>
      </c>
      <c r="C13573" s="91">
        <v>2.388328420698051E-2</v>
      </c>
      <c r="D13573">
        <v>0.41147782978085495</v>
      </c>
    </row>
    <row r="13574" spans="1:4">
      <c r="A13574">
        <v>13572</v>
      </c>
      <c r="B13574">
        <v>37.183561643835617</v>
      </c>
      <c r="C13574" s="91">
        <v>2.3882814225335721E-2</v>
      </c>
      <c r="D13574">
        <v>0.41145809657398735</v>
      </c>
    </row>
    <row r="13575" spans="1:4">
      <c r="A13575">
        <v>13573</v>
      </c>
      <c r="B13575">
        <v>37.186301369863017</v>
      </c>
      <c r="C13575" s="91">
        <v>2.3882344243690932E-2</v>
      </c>
      <c r="D13575">
        <v>0.41143836537301681</v>
      </c>
    </row>
    <row r="13576" spans="1:4">
      <c r="A13576">
        <v>13574</v>
      </c>
      <c r="B13576">
        <v>37.18904109589041</v>
      </c>
      <c r="C13576" s="91">
        <v>2.3881874262046146E-2</v>
      </c>
      <c r="D13576">
        <v>0.41141863617774549</v>
      </c>
    </row>
    <row r="13577" spans="1:4">
      <c r="A13577">
        <v>13575</v>
      </c>
      <c r="B13577">
        <v>37.19178082191781</v>
      </c>
      <c r="C13577" s="91">
        <v>2.3881404280401357E-2</v>
      </c>
      <c r="D13577">
        <v>0.41139890898797554</v>
      </c>
    </row>
    <row r="13578" spans="1:4">
      <c r="A13578">
        <v>13576</v>
      </c>
      <c r="B13578">
        <v>37.194520547945203</v>
      </c>
      <c r="C13578" s="91">
        <v>2.3880934298756568E-2</v>
      </c>
      <c r="D13578">
        <v>0.41137918380350935</v>
      </c>
    </row>
    <row r="13579" spans="1:4">
      <c r="A13579">
        <v>13577</v>
      </c>
      <c r="B13579">
        <v>37.197260273972603</v>
      </c>
      <c r="C13579" s="91">
        <v>2.3880464317111782E-2</v>
      </c>
      <c r="D13579">
        <v>0.41135946062414885</v>
      </c>
    </row>
    <row r="13580" spans="1:4">
      <c r="A13580">
        <v>13578</v>
      </c>
      <c r="B13580">
        <v>37.200000000000003</v>
      </c>
      <c r="C13580" s="91">
        <v>2.3879994335466993E-2</v>
      </c>
      <c r="D13580">
        <v>0.41133973944969671</v>
      </c>
    </row>
    <row r="13581" spans="1:4">
      <c r="A13581">
        <v>13579</v>
      </c>
      <c r="B13581">
        <v>37.202739726027396</v>
      </c>
      <c r="C13581" s="91">
        <v>2.3879524353822203E-2</v>
      </c>
      <c r="D13581">
        <v>0.41132002027995512</v>
      </c>
    </row>
    <row r="13582" spans="1:4">
      <c r="A13582">
        <v>13580</v>
      </c>
      <c r="B13582">
        <v>37.205479452054796</v>
      </c>
      <c r="C13582" s="91">
        <v>2.3879054372177418E-2</v>
      </c>
      <c r="D13582">
        <v>0.41130030311472621</v>
      </c>
    </row>
    <row r="13583" spans="1:4">
      <c r="A13583">
        <v>13581</v>
      </c>
      <c r="B13583">
        <v>37.208219178082189</v>
      </c>
      <c r="C13583" s="91">
        <v>2.3878584390532628E-2</v>
      </c>
      <c r="D13583">
        <v>0.41128058795381262</v>
      </c>
    </row>
    <row r="13584" spans="1:4">
      <c r="A13584">
        <v>13582</v>
      </c>
      <c r="B13584">
        <v>37.210958904109589</v>
      </c>
      <c r="C13584" s="91">
        <v>2.3878114408887839E-2</v>
      </c>
      <c r="D13584">
        <v>0.41126087479701656</v>
      </c>
    </row>
    <row r="13585" spans="1:4">
      <c r="A13585">
        <v>13583</v>
      </c>
      <c r="B13585">
        <v>37.213698630136989</v>
      </c>
      <c r="C13585" s="91">
        <v>2.387764442724305E-2</v>
      </c>
      <c r="D13585">
        <v>0.41124116364414054</v>
      </c>
    </row>
    <row r="13586" spans="1:4">
      <c r="A13586">
        <v>13584</v>
      </c>
      <c r="B13586">
        <v>37.216438356164382</v>
      </c>
      <c r="C13586" s="91">
        <v>2.3877174445598264E-2</v>
      </c>
      <c r="D13586">
        <v>0.41122145449498693</v>
      </c>
    </row>
    <row r="13587" spans="1:4">
      <c r="A13587">
        <v>13585</v>
      </c>
      <c r="B13587">
        <v>37.219178082191782</v>
      </c>
      <c r="C13587" s="91">
        <v>2.3876704463953475E-2</v>
      </c>
      <c r="D13587">
        <v>0.41120174734935816</v>
      </c>
    </row>
    <row r="13588" spans="1:4">
      <c r="A13588">
        <v>13586</v>
      </c>
      <c r="B13588">
        <v>37.221917808219175</v>
      </c>
      <c r="C13588" s="91">
        <v>2.3876234482308686E-2</v>
      </c>
      <c r="D13588">
        <v>0.4111820422070569</v>
      </c>
    </row>
    <row r="13589" spans="1:4">
      <c r="A13589">
        <v>13587</v>
      </c>
      <c r="B13589">
        <v>37.224657534246575</v>
      </c>
      <c r="C13589" s="91">
        <v>2.38757645006639E-2</v>
      </c>
      <c r="D13589">
        <v>0.41116233906788541</v>
      </c>
    </row>
    <row r="13590" spans="1:4">
      <c r="A13590">
        <v>13588</v>
      </c>
      <c r="B13590">
        <v>37.227397260273975</v>
      </c>
      <c r="C13590" s="91">
        <v>2.3875294519019111E-2</v>
      </c>
      <c r="D13590">
        <v>0.41114263793164635</v>
      </c>
    </row>
    <row r="13591" spans="1:4">
      <c r="A13591">
        <v>13589</v>
      </c>
      <c r="B13591">
        <v>37.230136986301368</v>
      </c>
      <c r="C13591" s="91">
        <v>2.3874824537374321E-2</v>
      </c>
      <c r="D13591">
        <v>0.41112293879814232</v>
      </c>
    </row>
    <row r="13592" spans="1:4">
      <c r="A13592">
        <v>13590</v>
      </c>
      <c r="B13592">
        <v>37.232876712328768</v>
      </c>
      <c r="C13592" s="91">
        <v>2.3874354555729536E-2</v>
      </c>
      <c r="D13592">
        <v>0.41110324166717577</v>
      </c>
    </row>
    <row r="13593" spans="1:4">
      <c r="A13593">
        <v>13591</v>
      </c>
      <c r="B13593">
        <v>37.235616438356168</v>
      </c>
      <c r="C13593" s="91">
        <v>2.3873884574084746E-2</v>
      </c>
      <c r="D13593">
        <v>0.41108354653854945</v>
      </c>
    </row>
    <row r="13594" spans="1:4">
      <c r="A13594">
        <v>13592</v>
      </c>
      <c r="B13594">
        <v>37.238356164383561</v>
      </c>
      <c r="C13594" s="91">
        <v>2.3873414592439957E-2</v>
      </c>
      <c r="D13594">
        <v>0.41106385341206603</v>
      </c>
    </row>
    <row r="13595" spans="1:4">
      <c r="A13595">
        <v>13593</v>
      </c>
      <c r="B13595">
        <v>37.241095890410961</v>
      </c>
      <c r="C13595" s="91">
        <v>2.3872944610795171E-2</v>
      </c>
      <c r="D13595">
        <v>0.41104416228752794</v>
      </c>
    </row>
    <row r="13596" spans="1:4">
      <c r="A13596">
        <v>13594</v>
      </c>
      <c r="B13596">
        <v>37.243835616438353</v>
      </c>
      <c r="C13596" s="91">
        <v>2.3872474629150382E-2</v>
      </c>
      <c r="D13596">
        <v>0.41102447316473817</v>
      </c>
    </row>
    <row r="13597" spans="1:4">
      <c r="A13597">
        <v>13595</v>
      </c>
      <c r="B13597">
        <v>37.246575342465754</v>
      </c>
      <c r="C13597" s="91">
        <v>2.3872004647505593E-2</v>
      </c>
      <c r="D13597">
        <v>0.41100478604349916</v>
      </c>
    </row>
    <row r="13598" spans="1:4">
      <c r="A13598">
        <v>13596</v>
      </c>
      <c r="B13598">
        <v>37.249315068493154</v>
      </c>
      <c r="C13598" s="91">
        <v>2.3871534665860804E-2</v>
      </c>
      <c r="D13598">
        <v>0.41098510092361373</v>
      </c>
    </row>
    <row r="13599" spans="1:4">
      <c r="A13599">
        <v>13597</v>
      </c>
      <c r="B13599">
        <v>37.252054794520546</v>
      </c>
      <c r="C13599" s="91">
        <v>2.3871064684216018E-2</v>
      </c>
      <c r="D13599">
        <v>0.41096541780488471</v>
      </c>
    </row>
    <row r="13600" spans="1:4">
      <c r="A13600">
        <v>13598</v>
      </c>
      <c r="B13600">
        <v>37.254794520547946</v>
      </c>
      <c r="C13600" s="91">
        <v>2.3870594702571229E-2</v>
      </c>
      <c r="D13600">
        <v>0.41094573668711482</v>
      </c>
    </row>
    <row r="13601" spans="1:4">
      <c r="A13601">
        <v>13599</v>
      </c>
      <c r="B13601">
        <v>37.257534246575339</v>
      </c>
      <c r="C13601" s="91">
        <v>2.387012472092644E-2</v>
      </c>
      <c r="D13601">
        <v>0.41092605757010692</v>
      </c>
    </row>
    <row r="13602" spans="1:4">
      <c r="A13602">
        <v>13600</v>
      </c>
      <c r="B13602">
        <v>37.260273972602739</v>
      </c>
      <c r="C13602" s="91">
        <v>2.3869654739281654E-2</v>
      </c>
      <c r="D13602">
        <v>0.41090638045366373</v>
      </c>
    </row>
    <row r="13603" spans="1:4">
      <c r="A13603">
        <v>13601</v>
      </c>
      <c r="B13603">
        <v>37.263013698630139</v>
      </c>
      <c r="C13603" s="91">
        <v>2.3869184757636865E-2</v>
      </c>
      <c r="D13603">
        <v>0.4108867053375882</v>
      </c>
    </row>
    <row r="13604" spans="1:4">
      <c r="A13604">
        <v>13602</v>
      </c>
      <c r="B13604">
        <v>37.265753424657532</v>
      </c>
      <c r="C13604" s="91">
        <v>2.3868714775992075E-2</v>
      </c>
      <c r="D13604">
        <v>0.4108670322216833</v>
      </c>
    </row>
    <row r="13605" spans="1:4">
      <c r="A13605">
        <v>13603</v>
      </c>
      <c r="B13605">
        <v>37.268493150684932</v>
      </c>
      <c r="C13605" s="91">
        <v>2.3868244794347286E-2</v>
      </c>
      <c r="D13605">
        <v>0.41084736110575176</v>
      </c>
    </row>
    <row r="13606" spans="1:4">
      <c r="A13606">
        <v>13604</v>
      </c>
      <c r="B13606">
        <v>37.271232876712325</v>
      </c>
      <c r="C13606" s="91">
        <v>2.38677748127025E-2</v>
      </c>
      <c r="D13606">
        <v>0.41082769198959668</v>
      </c>
    </row>
    <row r="13607" spans="1:4">
      <c r="A13607">
        <v>13605</v>
      </c>
      <c r="B13607">
        <v>37.273972602739725</v>
      </c>
      <c r="C13607" s="91">
        <v>2.3867304831057711E-2</v>
      </c>
      <c r="D13607">
        <v>0.41080802487302087</v>
      </c>
    </row>
    <row r="13608" spans="1:4">
      <c r="A13608">
        <v>13606</v>
      </c>
      <c r="B13608">
        <v>37.276712328767125</v>
      </c>
      <c r="C13608" s="91">
        <v>2.3866834849412922E-2</v>
      </c>
      <c r="D13608">
        <v>0.41078835975582734</v>
      </c>
    </row>
    <row r="13609" spans="1:4">
      <c r="A13609">
        <v>13607</v>
      </c>
      <c r="B13609">
        <v>37.279452054794518</v>
      </c>
      <c r="C13609" s="91">
        <v>2.3866364867768136E-2</v>
      </c>
      <c r="D13609">
        <v>0.41076869663781918</v>
      </c>
    </row>
    <row r="13610" spans="1:4">
      <c r="A13610">
        <v>13608</v>
      </c>
      <c r="B13610">
        <v>37.282191780821918</v>
      </c>
      <c r="C13610" s="91">
        <v>2.3865894886123347E-2</v>
      </c>
      <c r="D13610">
        <v>0.41074903551879938</v>
      </c>
    </row>
    <row r="13611" spans="1:4">
      <c r="A13611">
        <v>13609</v>
      </c>
      <c r="B13611">
        <v>37.284931506849318</v>
      </c>
      <c r="C13611" s="91">
        <v>2.3865424904478558E-2</v>
      </c>
      <c r="D13611">
        <v>0.41072937639857099</v>
      </c>
    </row>
    <row r="13612" spans="1:4">
      <c r="A13612">
        <v>13610</v>
      </c>
      <c r="B13612">
        <v>37.287671232876711</v>
      </c>
      <c r="C13612" s="91">
        <v>2.3864954922833772E-2</v>
      </c>
      <c r="D13612">
        <v>0.41070971927693706</v>
      </c>
    </row>
    <row r="13613" spans="1:4">
      <c r="A13613">
        <v>13611</v>
      </c>
      <c r="B13613">
        <v>37.290410958904111</v>
      </c>
      <c r="C13613" s="91">
        <v>2.3864484941188983E-2</v>
      </c>
      <c r="D13613">
        <v>0.4106900641537008</v>
      </c>
    </row>
    <row r="13614" spans="1:4">
      <c r="A13614">
        <v>13612</v>
      </c>
      <c r="B13614">
        <v>37.293150684931504</v>
      </c>
      <c r="C13614" s="91">
        <v>2.3864014959544193E-2</v>
      </c>
      <c r="D13614">
        <v>0.41067041102866531</v>
      </c>
    </row>
    <row r="13615" spans="1:4">
      <c r="A13615">
        <v>13613</v>
      </c>
      <c r="B13615">
        <v>37.295890410958904</v>
      </c>
      <c r="C13615" s="91">
        <v>2.3863544977899408E-2</v>
      </c>
      <c r="D13615">
        <v>0.41065075990163358</v>
      </c>
    </row>
    <row r="13616" spans="1:4">
      <c r="A13616">
        <v>13614</v>
      </c>
      <c r="B13616">
        <v>37.298630136986304</v>
      </c>
      <c r="C13616" s="91">
        <v>2.3863074996254618E-2</v>
      </c>
      <c r="D13616">
        <v>0.41063111077240899</v>
      </c>
    </row>
    <row r="13617" spans="1:4">
      <c r="A13617">
        <v>13615</v>
      </c>
      <c r="B13617">
        <v>37.301369863013697</v>
      </c>
      <c r="C13617" s="91">
        <v>2.3862605014609829E-2</v>
      </c>
      <c r="D13617">
        <v>0.41061146364079476</v>
      </c>
    </row>
    <row r="13618" spans="1:4">
      <c r="A13618">
        <v>13616</v>
      </c>
      <c r="B13618">
        <v>37.304109589041097</v>
      </c>
      <c r="C13618" s="91">
        <v>2.386213503296504E-2</v>
      </c>
      <c r="D13618">
        <v>0.41059181850659399</v>
      </c>
    </row>
    <row r="13619" spans="1:4">
      <c r="A13619">
        <v>13617</v>
      </c>
      <c r="B13619">
        <v>37.30684931506849</v>
      </c>
      <c r="C13619" s="91">
        <v>2.3861665051320254E-2</v>
      </c>
      <c r="D13619">
        <v>0.41057217536960999</v>
      </c>
    </row>
    <row r="13620" spans="1:4">
      <c r="A13620">
        <v>13618</v>
      </c>
      <c r="B13620">
        <v>37.30958904109589</v>
      </c>
      <c r="C13620" s="91">
        <v>2.3861195069675465E-2</v>
      </c>
      <c r="D13620">
        <v>0.4105525342296461</v>
      </c>
    </row>
    <row r="13621" spans="1:4">
      <c r="A13621">
        <v>13619</v>
      </c>
      <c r="B13621">
        <v>37.31232876712329</v>
      </c>
      <c r="C13621" s="91">
        <v>2.3860725088030676E-2</v>
      </c>
      <c r="D13621">
        <v>0.41053289508650553</v>
      </c>
    </row>
    <row r="13622" spans="1:4">
      <c r="A13622">
        <v>13620</v>
      </c>
      <c r="B13622">
        <v>37.315068493150683</v>
      </c>
      <c r="C13622" s="91">
        <v>2.386025510638589E-2</v>
      </c>
      <c r="D13622">
        <v>0.41051325793999166</v>
      </c>
    </row>
    <row r="13623" spans="1:4">
      <c r="A13623">
        <v>13621</v>
      </c>
      <c r="B13623">
        <v>37.317808219178083</v>
      </c>
      <c r="C13623" s="91">
        <v>2.3859785124741101E-2</v>
      </c>
      <c r="D13623">
        <v>0.41049362278990786</v>
      </c>
    </row>
    <row r="13624" spans="1:4">
      <c r="A13624">
        <v>13622</v>
      </c>
      <c r="B13624">
        <v>37.320547945205476</v>
      </c>
      <c r="C13624" s="91">
        <v>2.3859315143096312E-2</v>
      </c>
      <c r="D13624">
        <v>0.41047398963605752</v>
      </c>
    </row>
    <row r="13625" spans="1:4">
      <c r="A13625">
        <v>13623</v>
      </c>
      <c r="B13625">
        <v>37.323287671232876</v>
      </c>
      <c r="C13625" s="91">
        <v>2.3858845161451526E-2</v>
      </c>
      <c r="D13625">
        <v>0.41045435847824396</v>
      </c>
    </row>
    <row r="13626" spans="1:4">
      <c r="A13626">
        <v>13624</v>
      </c>
      <c r="B13626">
        <v>37.326027397260276</v>
      </c>
      <c r="C13626" s="91">
        <v>2.3858375179806737E-2</v>
      </c>
      <c r="D13626">
        <v>0.41043472931627067</v>
      </c>
    </row>
    <row r="13627" spans="1:4">
      <c r="A13627">
        <v>13625</v>
      </c>
      <c r="B13627">
        <v>37.328767123287669</v>
      </c>
      <c r="C13627" s="91">
        <v>2.3857905198161947E-2</v>
      </c>
      <c r="D13627">
        <v>0.4104151021499412</v>
      </c>
    </row>
    <row r="13628" spans="1:4">
      <c r="A13628">
        <v>13626</v>
      </c>
      <c r="B13628">
        <v>37.331506849315069</v>
      </c>
      <c r="C13628" s="91">
        <v>2.3857435216517162E-2</v>
      </c>
      <c r="D13628">
        <v>0.41039547697905882</v>
      </c>
    </row>
    <row r="13629" spans="1:4">
      <c r="A13629">
        <v>13627</v>
      </c>
      <c r="B13629">
        <v>37.334246575342469</v>
      </c>
      <c r="C13629" s="91">
        <v>2.3856965234872372E-2</v>
      </c>
      <c r="D13629">
        <v>0.41037585380342717</v>
      </c>
    </row>
    <row r="13630" spans="1:4">
      <c r="A13630">
        <v>13628</v>
      </c>
      <c r="B13630">
        <v>37.336986301369862</v>
      </c>
      <c r="C13630" s="91">
        <v>2.3856495253227583E-2</v>
      </c>
      <c r="D13630">
        <v>0.41035623262284993</v>
      </c>
    </row>
    <row r="13631" spans="1:4">
      <c r="A13631">
        <v>13629</v>
      </c>
      <c r="B13631">
        <v>37.339726027397262</v>
      </c>
      <c r="C13631" s="91">
        <v>2.3856025271582794E-2</v>
      </c>
      <c r="D13631">
        <v>0.41033661343713029</v>
      </c>
    </row>
    <row r="13632" spans="1:4">
      <c r="A13632">
        <v>13630</v>
      </c>
      <c r="B13632">
        <v>37.342465753424655</v>
      </c>
      <c r="C13632" s="91">
        <v>2.3855555289938008E-2</v>
      </c>
      <c r="D13632">
        <v>0.4103169962460721</v>
      </c>
    </row>
    <row r="13633" spans="1:4">
      <c r="A13633">
        <v>13631</v>
      </c>
      <c r="B13633">
        <v>37.345205479452055</v>
      </c>
      <c r="C13633" s="91">
        <v>2.3855085308293219E-2</v>
      </c>
      <c r="D13633">
        <v>0.41029738104947894</v>
      </c>
    </row>
    <row r="13634" spans="1:4">
      <c r="A13634">
        <v>13632</v>
      </c>
      <c r="B13634">
        <v>37.347945205479455</v>
      </c>
      <c r="C13634" s="91">
        <v>2.385461532664843E-2</v>
      </c>
      <c r="D13634">
        <v>0.41027776784715431</v>
      </c>
    </row>
    <row r="13635" spans="1:4">
      <c r="A13635">
        <v>13633</v>
      </c>
      <c r="B13635">
        <v>37.350684931506848</v>
      </c>
      <c r="C13635" s="91">
        <v>2.3854145345003644E-2</v>
      </c>
      <c r="D13635">
        <v>0.41025815663890197</v>
      </c>
    </row>
    <row r="13636" spans="1:4">
      <c r="A13636">
        <v>13634</v>
      </c>
      <c r="B13636">
        <v>37.353424657534248</v>
      </c>
      <c r="C13636" s="91">
        <v>2.3853675363358855E-2</v>
      </c>
      <c r="D13636">
        <v>0.41023854742452559</v>
      </c>
    </row>
    <row r="13637" spans="1:4">
      <c r="A13637">
        <v>13635</v>
      </c>
      <c r="B13637">
        <v>37.356164383561641</v>
      </c>
      <c r="C13637" s="91">
        <v>2.3853205381714065E-2</v>
      </c>
      <c r="D13637">
        <v>0.41021894020382887</v>
      </c>
    </row>
    <row r="13638" spans="1:4">
      <c r="A13638">
        <v>13636</v>
      </c>
      <c r="B13638">
        <v>37.358904109589041</v>
      </c>
      <c r="C13638" s="91">
        <v>2.385273540006928E-2</v>
      </c>
      <c r="D13638">
        <v>0.41019933497661543</v>
      </c>
    </row>
    <row r="13639" spans="1:4">
      <c r="A13639">
        <v>13637</v>
      </c>
      <c r="B13639">
        <v>37.361643835616441</v>
      </c>
      <c r="C13639" s="91">
        <v>2.385226541842449E-2</v>
      </c>
      <c r="D13639">
        <v>0.41017973174268924</v>
      </c>
    </row>
    <row r="13640" spans="1:4">
      <c r="A13640">
        <v>13638</v>
      </c>
      <c r="B13640">
        <v>37.364383561643834</v>
      </c>
      <c r="C13640" s="91">
        <v>2.3851795436779701E-2</v>
      </c>
      <c r="D13640">
        <v>0.41016013050185396</v>
      </c>
    </row>
    <row r="13641" spans="1:4">
      <c r="A13641">
        <v>13639</v>
      </c>
      <c r="B13641">
        <v>37.367123287671234</v>
      </c>
      <c r="C13641" s="91">
        <v>2.3851325455134915E-2</v>
      </c>
      <c r="D13641">
        <v>0.41014053125391325</v>
      </c>
    </row>
    <row r="13642" spans="1:4">
      <c r="A13642">
        <v>13640</v>
      </c>
      <c r="B13642">
        <v>37.369863013698627</v>
      </c>
      <c r="C13642" s="91">
        <v>2.3850855473490126E-2</v>
      </c>
      <c r="D13642">
        <v>0.41012093399867122</v>
      </c>
    </row>
    <row r="13643" spans="1:4">
      <c r="A13643">
        <v>13641</v>
      </c>
      <c r="B13643">
        <v>37.372602739726027</v>
      </c>
      <c r="C13643" s="91">
        <v>2.3850385491845337E-2</v>
      </c>
      <c r="D13643">
        <v>0.41010133873593158</v>
      </c>
    </row>
    <row r="13644" spans="1:4">
      <c r="A13644">
        <v>13642</v>
      </c>
      <c r="B13644">
        <v>37.375342465753427</v>
      </c>
      <c r="C13644" s="91">
        <v>2.3849915510200548E-2</v>
      </c>
      <c r="D13644">
        <v>0.41008174546549808</v>
      </c>
    </row>
    <row r="13645" spans="1:4">
      <c r="A13645">
        <v>13643</v>
      </c>
      <c r="B13645">
        <v>37.37808219178082</v>
      </c>
      <c r="C13645" s="91">
        <v>2.3849445528555762E-2</v>
      </c>
      <c r="D13645">
        <v>0.4100621541871749</v>
      </c>
    </row>
    <row r="13646" spans="1:4">
      <c r="A13646">
        <v>13644</v>
      </c>
      <c r="B13646">
        <v>37.38082191780822</v>
      </c>
      <c r="C13646" s="91">
        <v>2.3848975546910973E-2</v>
      </c>
      <c r="D13646">
        <v>0.41004256490076574</v>
      </c>
    </row>
    <row r="13647" spans="1:4">
      <c r="A13647">
        <v>13645</v>
      </c>
      <c r="B13647">
        <v>37.38356164383562</v>
      </c>
      <c r="C13647" s="91">
        <v>2.3848505565266184E-2</v>
      </c>
      <c r="D13647">
        <v>0.41002297760607459</v>
      </c>
    </row>
    <row r="13648" spans="1:4">
      <c r="A13648">
        <v>13646</v>
      </c>
      <c r="B13648">
        <v>37.386301369863013</v>
      </c>
      <c r="C13648" s="91">
        <v>2.3848035583621398E-2</v>
      </c>
      <c r="D13648">
        <v>0.4100033923029055</v>
      </c>
    </row>
    <row r="13649" spans="1:4">
      <c r="A13649">
        <v>13647</v>
      </c>
      <c r="B13649">
        <v>37.389041095890413</v>
      </c>
      <c r="C13649" s="91">
        <v>2.3847565601976609E-2</v>
      </c>
      <c r="D13649">
        <v>0.4099838089910624</v>
      </c>
    </row>
    <row r="13650" spans="1:4">
      <c r="A13650">
        <v>13648</v>
      </c>
      <c r="B13650">
        <v>37.391780821917806</v>
      </c>
      <c r="C13650" s="91">
        <v>2.3847095620331819E-2</v>
      </c>
      <c r="D13650">
        <v>0.40996422767034946</v>
      </c>
    </row>
    <row r="13651" spans="1:4">
      <c r="A13651">
        <v>13649</v>
      </c>
      <c r="B13651">
        <v>37.394520547945206</v>
      </c>
      <c r="C13651" s="91">
        <v>2.3846625638687034E-2</v>
      </c>
      <c r="D13651">
        <v>0.40994464834057048</v>
      </c>
    </row>
    <row r="13652" spans="1:4">
      <c r="A13652">
        <v>13650</v>
      </c>
      <c r="B13652">
        <v>37.397260273972606</v>
      </c>
      <c r="C13652" s="91">
        <v>2.3846155657042244E-2</v>
      </c>
      <c r="D13652">
        <v>0.40992507100152975</v>
      </c>
    </row>
    <row r="13653" spans="1:4">
      <c r="A13653">
        <v>13651</v>
      </c>
      <c r="B13653">
        <v>37.4</v>
      </c>
      <c r="C13653" s="91">
        <v>2.3845685675397455E-2</v>
      </c>
      <c r="D13653">
        <v>0.40990549565303142</v>
      </c>
    </row>
    <row r="13654" spans="1:4">
      <c r="A13654">
        <v>13652</v>
      </c>
      <c r="B13654">
        <v>37.402739726027399</v>
      </c>
      <c r="C13654" s="91">
        <v>2.3845215693752669E-2</v>
      </c>
      <c r="D13654">
        <v>0.40988592229487925</v>
      </c>
    </row>
    <row r="13655" spans="1:4">
      <c r="A13655">
        <v>13653</v>
      </c>
      <c r="B13655">
        <v>37.405479452054792</v>
      </c>
      <c r="C13655" s="91">
        <v>2.384474571210788E-2</v>
      </c>
      <c r="D13655">
        <v>0.40986635092687779</v>
      </c>
    </row>
    <row r="13656" spans="1:4">
      <c r="A13656">
        <v>13654</v>
      </c>
      <c r="B13656">
        <v>37.408219178082192</v>
      </c>
      <c r="C13656" s="91">
        <v>2.3844275730463091E-2</v>
      </c>
      <c r="D13656">
        <v>0.40984678154883097</v>
      </c>
    </row>
    <row r="13657" spans="1:4">
      <c r="A13657">
        <v>13655</v>
      </c>
      <c r="B13657">
        <v>37.410958904109592</v>
      </c>
      <c r="C13657" s="91">
        <v>2.3843805748818302E-2</v>
      </c>
      <c r="D13657">
        <v>0.40982721416054313</v>
      </c>
    </row>
    <row r="13658" spans="1:4">
      <c r="A13658">
        <v>13656</v>
      </c>
      <c r="B13658">
        <v>37.413698630136984</v>
      </c>
      <c r="C13658" s="91">
        <v>2.3843335767173516E-2</v>
      </c>
      <c r="D13658">
        <v>0.40980764876181841</v>
      </c>
    </row>
    <row r="13659" spans="1:4">
      <c r="A13659">
        <v>13657</v>
      </c>
      <c r="B13659">
        <v>37.416438356164385</v>
      </c>
      <c r="C13659" s="91">
        <v>2.3842865785528727E-2</v>
      </c>
      <c r="D13659">
        <v>0.40978808535246108</v>
      </c>
    </row>
    <row r="13660" spans="1:4">
      <c r="A13660">
        <v>13658</v>
      </c>
      <c r="B13660">
        <v>37.419178082191777</v>
      </c>
      <c r="C13660" s="91">
        <v>2.3842395803883937E-2</v>
      </c>
      <c r="D13660">
        <v>0.40976852393227547</v>
      </c>
    </row>
    <row r="13661" spans="1:4">
      <c r="A13661">
        <v>13659</v>
      </c>
      <c r="B13661">
        <v>37.421917808219177</v>
      </c>
      <c r="C13661" s="91">
        <v>2.3841925822239152E-2</v>
      </c>
      <c r="D13661">
        <v>0.40974896450106574</v>
      </c>
    </row>
    <row r="13662" spans="1:4">
      <c r="A13662">
        <v>13660</v>
      </c>
      <c r="B13662">
        <v>37.424657534246577</v>
      </c>
      <c r="C13662" s="91">
        <v>2.3841455840594362E-2</v>
      </c>
      <c r="D13662">
        <v>0.40972940705863631</v>
      </c>
    </row>
    <row r="13663" spans="1:4">
      <c r="A13663">
        <v>13661</v>
      </c>
      <c r="B13663">
        <v>37.42739726027397</v>
      </c>
      <c r="C13663" s="91">
        <v>2.3840985858949573E-2</v>
      </c>
      <c r="D13663">
        <v>0.40970985160479162</v>
      </c>
    </row>
    <row r="13664" spans="1:4">
      <c r="A13664">
        <v>13662</v>
      </c>
      <c r="B13664">
        <v>37.43013698630137</v>
      </c>
      <c r="C13664" s="91">
        <v>2.3840515877304787E-2</v>
      </c>
      <c r="D13664">
        <v>0.40969029813933577</v>
      </c>
    </row>
    <row r="13665" spans="1:4">
      <c r="A13665">
        <v>13663</v>
      </c>
      <c r="B13665">
        <v>37.43287671232877</v>
      </c>
      <c r="C13665" s="91">
        <v>2.3840045895659998E-2</v>
      </c>
      <c r="D13665">
        <v>0.40967074666207337</v>
      </c>
    </row>
    <row r="13666" spans="1:4">
      <c r="A13666">
        <v>13664</v>
      </c>
      <c r="B13666">
        <v>37.435616438356163</v>
      </c>
      <c r="C13666" s="91">
        <v>2.3839575914015209E-2</v>
      </c>
      <c r="D13666">
        <v>0.4096511971728089</v>
      </c>
    </row>
    <row r="13667" spans="1:4">
      <c r="A13667">
        <v>13665</v>
      </c>
      <c r="B13667">
        <v>37.438356164383563</v>
      </c>
      <c r="C13667" s="91">
        <v>2.383910593237042E-2</v>
      </c>
      <c r="D13667">
        <v>0.40963164967134663</v>
      </c>
    </row>
    <row r="13668" spans="1:4">
      <c r="A13668">
        <v>13666</v>
      </c>
      <c r="B13668">
        <v>37.441095890410956</v>
      </c>
      <c r="C13668" s="91">
        <v>2.3838635950725634E-2</v>
      </c>
      <c r="D13668">
        <v>0.40961210415749111</v>
      </c>
    </row>
    <row r="13669" spans="1:4">
      <c r="A13669">
        <v>13667</v>
      </c>
      <c r="B13669">
        <v>37.443835616438356</v>
      </c>
      <c r="C13669" s="91">
        <v>2.3838165969080845E-2</v>
      </c>
      <c r="D13669">
        <v>0.40959256063104676</v>
      </c>
    </row>
    <row r="13670" spans="1:4">
      <c r="A13670">
        <v>13668</v>
      </c>
      <c r="B13670">
        <v>37.446575342465756</v>
      </c>
      <c r="C13670" s="91">
        <v>2.3837695987436056E-2</v>
      </c>
      <c r="D13670">
        <v>0.4095730190918182</v>
      </c>
    </row>
    <row r="13671" spans="1:4">
      <c r="A13671">
        <v>13669</v>
      </c>
      <c r="B13671">
        <v>37.449315068493149</v>
      </c>
      <c r="C13671" s="91">
        <v>2.383722600579127E-2</v>
      </c>
      <c r="D13671">
        <v>0.40955347953960997</v>
      </c>
    </row>
    <row r="13672" spans="1:4">
      <c r="A13672">
        <v>13670</v>
      </c>
      <c r="B13672">
        <v>37.452054794520549</v>
      </c>
      <c r="C13672" s="91">
        <v>2.3836756024146481E-2</v>
      </c>
      <c r="D13672">
        <v>0.40953394197422655</v>
      </c>
    </row>
    <row r="13673" spans="1:4">
      <c r="A13673">
        <v>13671</v>
      </c>
      <c r="B13673">
        <v>37.454794520547942</v>
      </c>
      <c r="C13673" s="91">
        <v>2.3836286042501691E-2</v>
      </c>
      <c r="D13673">
        <v>0.40951440639547271</v>
      </c>
    </row>
    <row r="13674" spans="1:4">
      <c r="A13674">
        <v>13672</v>
      </c>
      <c r="B13674">
        <v>37.457534246575342</v>
      </c>
      <c r="C13674" s="91">
        <v>2.3835816060856906E-2</v>
      </c>
      <c r="D13674">
        <v>0.40949487280315283</v>
      </c>
    </row>
    <row r="13675" spans="1:4">
      <c r="A13675">
        <v>13673</v>
      </c>
      <c r="B13675">
        <v>37.460273972602742</v>
      </c>
      <c r="C13675" s="91">
        <v>2.3835346079212116E-2</v>
      </c>
      <c r="D13675">
        <v>0.40947534119707168</v>
      </c>
    </row>
    <row r="13676" spans="1:4">
      <c r="A13676">
        <v>13674</v>
      </c>
      <c r="B13676">
        <v>37.463013698630135</v>
      </c>
      <c r="C13676" s="91">
        <v>2.3834876097567327E-2</v>
      </c>
      <c r="D13676">
        <v>0.40945581157703403</v>
      </c>
    </row>
    <row r="13677" spans="1:4">
      <c r="A13677">
        <v>13675</v>
      </c>
      <c r="B13677">
        <v>37.465753424657535</v>
      </c>
      <c r="C13677" s="91">
        <v>2.3834406115922538E-2</v>
      </c>
      <c r="D13677">
        <v>0.40943628394284437</v>
      </c>
    </row>
    <row r="13678" spans="1:4">
      <c r="A13678">
        <v>13676</v>
      </c>
      <c r="B13678">
        <v>37.468493150684928</v>
      </c>
      <c r="C13678" s="91">
        <v>2.3833936134277752E-2</v>
      </c>
      <c r="D13678">
        <v>0.40941675829430757</v>
      </c>
    </row>
    <row r="13679" spans="1:4">
      <c r="A13679">
        <v>13677</v>
      </c>
      <c r="B13679">
        <v>37.471232876712328</v>
      </c>
      <c r="C13679" s="91">
        <v>2.3833466152632963E-2</v>
      </c>
      <c r="D13679">
        <v>0.40939723463122824</v>
      </c>
    </row>
    <row r="13680" spans="1:4">
      <c r="A13680">
        <v>13678</v>
      </c>
      <c r="B13680">
        <v>37.473972602739728</v>
      </c>
      <c r="C13680" s="91">
        <v>2.3832996170988174E-2</v>
      </c>
      <c r="D13680">
        <v>0.40937771295341124</v>
      </c>
    </row>
    <row r="13681" spans="1:4">
      <c r="A13681">
        <v>13679</v>
      </c>
      <c r="B13681">
        <v>37.476712328767121</v>
      </c>
      <c r="C13681" s="91">
        <v>2.3832526189343388E-2</v>
      </c>
      <c r="D13681">
        <v>0.40935819326066131</v>
      </c>
    </row>
    <row r="13682" spans="1:4">
      <c r="A13682">
        <v>13680</v>
      </c>
      <c r="B13682">
        <v>37.479452054794521</v>
      </c>
      <c r="C13682" s="91">
        <v>2.3832056207698599E-2</v>
      </c>
      <c r="D13682">
        <v>0.40933867555278336</v>
      </c>
    </row>
    <row r="13683" spans="1:4">
      <c r="A13683">
        <v>13681</v>
      </c>
      <c r="B13683">
        <v>37.482191780821921</v>
      </c>
      <c r="C13683" s="91">
        <v>2.3831586226053809E-2</v>
      </c>
      <c r="D13683">
        <v>0.40931915982958217</v>
      </c>
    </row>
    <row r="13684" spans="1:4">
      <c r="A13684">
        <v>13682</v>
      </c>
      <c r="B13684">
        <v>37.484931506849314</v>
      </c>
      <c r="C13684" s="91">
        <v>2.3831116244409024E-2</v>
      </c>
      <c r="D13684">
        <v>0.40929964609086261</v>
      </c>
    </row>
    <row r="13685" spans="1:4">
      <c r="A13685">
        <v>13683</v>
      </c>
      <c r="B13685">
        <v>37.487671232876714</v>
      </c>
      <c r="C13685" s="91">
        <v>2.3830646262764234E-2</v>
      </c>
      <c r="D13685">
        <v>0.40928013433642951</v>
      </c>
    </row>
    <row r="13686" spans="1:4">
      <c r="A13686">
        <v>13684</v>
      </c>
      <c r="B13686">
        <v>37.490410958904107</v>
      </c>
      <c r="C13686" s="91">
        <v>2.3830176281119445E-2</v>
      </c>
      <c r="D13686">
        <v>0.40926062456608786</v>
      </c>
    </row>
    <row r="13687" spans="1:4">
      <c r="A13687">
        <v>13685</v>
      </c>
      <c r="B13687">
        <v>37.493150684931507</v>
      </c>
      <c r="C13687" s="91">
        <v>2.3829706299474659E-2</v>
      </c>
      <c r="D13687">
        <v>0.40924111677964253</v>
      </c>
    </row>
    <row r="13688" spans="1:4">
      <c r="A13688">
        <v>13686</v>
      </c>
      <c r="B13688">
        <v>37.495890410958907</v>
      </c>
      <c r="C13688" s="91">
        <v>2.382923631782987E-2</v>
      </c>
      <c r="D13688">
        <v>0.40922161097689858</v>
      </c>
    </row>
    <row r="13689" spans="1:4">
      <c r="A13689">
        <v>13687</v>
      </c>
      <c r="B13689">
        <v>37.4986301369863</v>
      </c>
      <c r="C13689" s="91">
        <v>2.3828766336185081E-2</v>
      </c>
      <c r="D13689">
        <v>0.40920210715766098</v>
      </c>
    </row>
    <row r="13690" spans="1:4">
      <c r="A13690">
        <v>13688</v>
      </c>
      <c r="B13690">
        <v>37.5013698630137</v>
      </c>
      <c r="C13690" s="91">
        <v>2.3828296354540292E-2</v>
      </c>
      <c r="D13690">
        <v>0.40918260532173467</v>
      </c>
    </row>
    <row r="13691" spans="1:4">
      <c r="A13691">
        <v>13689</v>
      </c>
      <c r="B13691">
        <v>37.504109589041093</v>
      </c>
      <c r="C13691" s="91">
        <v>2.3827826372895506E-2</v>
      </c>
      <c r="D13691">
        <v>0.40916310546892476</v>
      </c>
    </row>
    <row r="13692" spans="1:4">
      <c r="A13692">
        <v>13690</v>
      </c>
      <c r="B13692">
        <v>37.506849315068493</v>
      </c>
      <c r="C13692" s="91">
        <v>2.3827356391250717E-2</v>
      </c>
      <c r="D13692">
        <v>0.40914360759903623</v>
      </c>
    </row>
    <row r="13693" spans="1:4">
      <c r="A13693">
        <v>13691</v>
      </c>
      <c r="B13693">
        <v>37.509589041095893</v>
      </c>
      <c r="C13693" s="91">
        <v>2.3826886409605928E-2</v>
      </c>
      <c r="D13693">
        <v>0.40912411171187418</v>
      </c>
    </row>
    <row r="13694" spans="1:4">
      <c r="A13694">
        <v>13692</v>
      </c>
      <c r="B13694">
        <v>37.512328767123286</v>
      </c>
      <c r="C13694" s="91">
        <v>2.3826416427961142E-2</v>
      </c>
      <c r="D13694">
        <v>0.40910461780724383</v>
      </c>
    </row>
    <row r="13695" spans="1:4">
      <c r="A13695">
        <v>13693</v>
      </c>
      <c r="B13695">
        <v>37.515068493150686</v>
      </c>
      <c r="C13695" s="91">
        <v>2.3825946446316353E-2</v>
      </c>
      <c r="D13695">
        <v>0.40908512588495022</v>
      </c>
    </row>
    <row r="13696" spans="1:4">
      <c r="A13696">
        <v>13694</v>
      </c>
      <c r="B13696">
        <v>37.517808219178079</v>
      </c>
      <c r="C13696" s="91">
        <v>2.3825476464671563E-2</v>
      </c>
      <c r="D13696">
        <v>0.40906563594479861</v>
      </c>
    </row>
    <row r="13697" spans="1:4">
      <c r="A13697">
        <v>13695</v>
      </c>
      <c r="B13697">
        <v>37.520547945205479</v>
      </c>
      <c r="C13697" s="91">
        <v>2.3825006483026778E-2</v>
      </c>
      <c r="D13697">
        <v>0.40904614798659394</v>
      </c>
    </row>
    <row r="13698" spans="1:4">
      <c r="A13698">
        <v>13696</v>
      </c>
      <c r="B13698">
        <v>37.523287671232879</v>
      </c>
      <c r="C13698" s="91">
        <v>2.3824536501381988E-2</v>
      </c>
      <c r="D13698">
        <v>0.40902666201014171</v>
      </c>
    </row>
    <row r="13699" spans="1:4">
      <c r="A13699">
        <v>13697</v>
      </c>
      <c r="B13699">
        <v>37.526027397260272</v>
      </c>
      <c r="C13699" s="91">
        <v>2.3824066519737199E-2</v>
      </c>
      <c r="D13699">
        <v>0.40900717801524705</v>
      </c>
    </row>
    <row r="13700" spans="1:4">
      <c r="A13700">
        <v>13698</v>
      </c>
      <c r="B13700">
        <v>37.528767123287672</v>
      </c>
      <c r="C13700" s="91">
        <v>2.3823596538092413E-2</v>
      </c>
      <c r="D13700">
        <v>0.40898769600171508</v>
      </c>
    </row>
    <row r="13701" spans="1:4">
      <c r="A13701">
        <v>13699</v>
      </c>
      <c r="B13701">
        <v>37.531506849315072</v>
      </c>
      <c r="C13701" s="91">
        <v>2.3823126556447624E-2</v>
      </c>
      <c r="D13701">
        <v>0.40896821596935129</v>
      </c>
    </row>
    <row r="13702" spans="1:4">
      <c r="A13702">
        <v>13700</v>
      </c>
      <c r="B13702">
        <v>37.534246575342465</v>
      </c>
      <c r="C13702" s="91">
        <v>2.3822656574802835E-2</v>
      </c>
      <c r="D13702">
        <v>0.40894873791796094</v>
      </c>
    </row>
    <row r="13703" spans="1:4">
      <c r="A13703">
        <v>13701</v>
      </c>
      <c r="B13703">
        <v>37.536986301369865</v>
      </c>
      <c r="C13703" s="91">
        <v>2.3822186593158046E-2</v>
      </c>
      <c r="D13703">
        <v>0.40892926184734929</v>
      </c>
    </row>
    <row r="13704" spans="1:4">
      <c r="A13704">
        <v>13702</v>
      </c>
      <c r="B13704">
        <v>37.539726027397258</v>
      </c>
      <c r="C13704" s="91">
        <v>2.382171661151326E-2</v>
      </c>
      <c r="D13704">
        <v>0.40890978775732173</v>
      </c>
    </row>
    <row r="13705" spans="1:4">
      <c r="A13705">
        <v>13703</v>
      </c>
      <c r="B13705">
        <v>37.542465753424658</v>
      </c>
      <c r="C13705" s="91">
        <v>2.3821246629868471E-2</v>
      </c>
      <c r="D13705">
        <v>0.40889031564768363</v>
      </c>
    </row>
    <row r="13706" spans="1:4">
      <c r="A13706">
        <v>13704</v>
      </c>
      <c r="B13706">
        <v>37.545205479452058</v>
      </c>
      <c r="C13706" s="91">
        <v>2.3820776648223681E-2</v>
      </c>
      <c r="D13706">
        <v>0.40887084551824038</v>
      </c>
    </row>
    <row r="13707" spans="1:4">
      <c r="A13707">
        <v>13705</v>
      </c>
      <c r="B13707">
        <v>37.547945205479451</v>
      </c>
      <c r="C13707" s="91">
        <v>2.3820306666578896E-2</v>
      </c>
      <c r="D13707">
        <v>0.40885137736879751</v>
      </c>
    </row>
    <row r="13708" spans="1:4">
      <c r="A13708">
        <v>13706</v>
      </c>
      <c r="B13708">
        <v>37.550684931506851</v>
      </c>
      <c r="C13708" s="91">
        <v>2.3819836684934106E-2</v>
      </c>
      <c r="D13708">
        <v>0.40883191119916035</v>
      </c>
    </row>
    <row r="13709" spans="1:4">
      <c r="A13709">
        <v>13707</v>
      </c>
      <c r="B13709">
        <v>37.553424657534244</v>
      </c>
      <c r="C13709" s="91">
        <v>2.3819366703289317E-2</v>
      </c>
      <c r="D13709">
        <v>0.40881244700913455</v>
      </c>
    </row>
    <row r="13710" spans="1:4">
      <c r="A13710">
        <v>13708</v>
      </c>
      <c r="B13710">
        <v>37.556164383561644</v>
      </c>
      <c r="C13710" s="91">
        <v>2.3818896721644531E-2</v>
      </c>
      <c r="D13710">
        <v>0.40879298479852538</v>
      </c>
    </row>
    <row r="13711" spans="1:4">
      <c r="A13711">
        <v>13709</v>
      </c>
      <c r="B13711">
        <v>37.558904109589044</v>
      </c>
      <c r="C13711" s="91">
        <v>2.3818426739999742E-2</v>
      </c>
      <c r="D13711">
        <v>0.4087735245671385</v>
      </c>
    </row>
    <row r="13712" spans="1:4">
      <c r="A13712">
        <v>13710</v>
      </c>
      <c r="B13712">
        <v>37.561643835616437</v>
      </c>
      <c r="C13712" s="91">
        <v>2.3817956758354953E-2</v>
      </c>
      <c r="D13712">
        <v>0.40875406631477951</v>
      </c>
    </row>
    <row r="13713" spans="1:4">
      <c r="A13713">
        <v>13711</v>
      </c>
      <c r="B13713">
        <v>37.564383561643837</v>
      </c>
      <c r="C13713" s="91">
        <v>2.3817486776710167E-2</v>
      </c>
      <c r="D13713">
        <v>0.40873461004125389</v>
      </c>
    </row>
    <row r="13714" spans="1:4">
      <c r="A13714">
        <v>13712</v>
      </c>
      <c r="B13714">
        <v>37.56712328767123</v>
      </c>
      <c r="C13714" s="91">
        <v>2.3817016795065378E-2</v>
      </c>
      <c r="D13714">
        <v>0.40871515574636735</v>
      </c>
    </row>
    <row r="13715" spans="1:4">
      <c r="A13715">
        <v>13713</v>
      </c>
      <c r="B13715">
        <v>37.56986301369863</v>
      </c>
      <c r="C13715" s="91">
        <v>2.3816546813420589E-2</v>
      </c>
      <c r="D13715">
        <v>0.40869570342992539</v>
      </c>
    </row>
    <row r="13716" spans="1:4">
      <c r="A13716">
        <v>13714</v>
      </c>
      <c r="B13716">
        <v>37.57260273972603</v>
      </c>
      <c r="C13716" s="91">
        <v>2.38160768317758E-2</v>
      </c>
      <c r="D13716">
        <v>0.40867625309173372</v>
      </c>
    </row>
    <row r="13717" spans="1:4">
      <c r="A13717">
        <v>13715</v>
      </c>
      <c r="B13717">
        <v>37.575342465753423</v>
      </c>
      <c r="C13717" s="91">
        <v>2.3815606850131014E-2</v>
      </c>
      <c r="D13717">
        <v>0.40865680473159804</v>
      </c>
    </row>
    <row r="13718" spans="1:4">
      <c r="A13718">
        <v>13716</v>
      </c>
      <c r="B13718">
        <v>37.578082191780823</v>
      </c>
      <c r="C13718" s="91">
        <v>2.3815136868486225E-2</v>
      </c>
      <c r="D13718">
        <v>0.40863735834932402</v>
      </c>
    </row>
    <row r="13719" spans="1:4">
      <c r="A13719">
        <v>13717</v>
      </c>
      <c r="B13719">
        <v>37.580821917808223</v>
      </c>
      <c r="C13719" s="91">
        <v>2.3814666886841435E-2</v>
      </c>
      <c r="D13719">
        <v>0.40861791394471741</v>
      </c>
    </row>
    <row r="13720" spans="1:4">
      <c r="A13720">
        <v>13718</v>
      </c>
      <c r="B13720">
        <v>37.583561643835615</v>
      </c>
      <c r="C13720" s="91">
        <v>2.381419690519665E-2</v>
      </c>
      <c r="D13720">
        <v>0.40859847151758394</v>
      </c>
    </row>
    <row r="13721" spans="1:4">
      <c r="A13721">
        <v>13719</v>
      </c>
      <c r="B13721">
        <v>37.586301369863016</v>
      </c>
      <c r="C13721" s="91">
        <v>2.381372692355186E-2</v>
      </c>
      <c r="D13721">
        <v>0.40857903106772936</v>
      </c>
    </row>
    <row r="13722" spans="1:4">
      <c r="A13722">
        <v>13720</v>
      </c>
      <c r="B13722">
        <v>37.589041095890408</v>
      </c>
      <c r="C13722" s="91">
        <v>2.3813256941907071E-2</v>
      </c>
      <c r="D13722">
        <v>0.40855959259495961</v>
      </c>
    </row>
    <row r="13723" spans="1:4">
      <c r="A13723">
        <v>13721</v>
      </c>
      <c r="B13723">
        <v>37.591780821917808</v>
      </c>
      <c r="C13723" s="91">
        <v>2.3812786960262285E-2</v>
      </c>
      <c r="D13723">
        <v>0.40854015609908029</v>
      </c>
    </row>
    <row r="13724" spans="1:4">
      <c r="A13724">
        <v>13722</v>
      </c>
      <c r="B13724">
        <v>37.594520547945208</v>
      </c>
      <c r="C13724" s="91">
        <v>2.3812316978617496E-2</v>
      </c>
      <c r="D13724">
        <v>0.40852072157989738</v>
      </c>
    </row>
    <row r="13725" spans="1:4">
      <c r="A13725">
        <v>13723</v>
      </c>
      <c r="B13725">
        <v>37.597260273972601</v>
      </c>
      <c r="C13725" s="91">
        <v>2.3811846996972707E-2</v>
      </c>
      <c r="D13725">
        <v>0.40850128903721683</v>
      </c>
    </row>
    <row r="13726" spans="1:4">
      <c r="A13726">
        <v>13724</v>
      </c>
      <c r="B13726">
        <v>37.6</v>
      </c>
      <c r="C13726" s="91">
        <v>2.3811377015327918E-2</v>
      </c>
      <c r="D13726">
        <v>0.40848185847084434</v>
      </c>
    </row>
    <row r="13727" spans="1:4">
      <c r="A13727">
        <v>13725</v>
      </c>
      <c r="B13727">
        <v>37.602739726027394</v>
      </c>
      <c r="C13727" s="91">
        <v>2.3810907033683132E-2</v>
      </c>
      <c r="D13727">
        <v>0.40846242988058595</v>
      </c>
    </row>
    <row r="13728" spans="1:4">
      <c r="A13728">
        <v>13726</v>
      </c>
      <c r="B13728">
        <v>37.605479452054794</v>
      </c>
      <c r="C13728" s="91">
        <v>2.3810437052038343E-2</v>
      </c>
      <c r="D13728">
        <v>0.40844300326624761</v>
      </c>
    </row>
    <row r="13729" spans="1:4">
      <c r="A13729">
        <v>13727</v>
      </c>
      <c r="B13729">
        <v>37.608219178082194</v>
      </c>
      <c r="C13729" s="91">
        <v>2.3809967070393553E-2</v>
      </c>
      <c r="D13729">
        <v>0.40842357862763523</v>
      </c>
    </row>
    <row r="13730" spans="1:4">
      <c r="A13730">
        <v>13728</v>
      </c>
      <c r="B13730">
        <v>37.610958904109587</v>
      </c>
      <c r="C13730" s="91">
        <v>2.3809497088748768E-2</v>
      </c>
      <c r="D13730">
        <v>0.40840415596455487</v>
      </c>
    </row>
    <row r="13731" spans="1:4">
      <c r="A13731">
        <v>13729</v>
      </c>
      <c r="B13731">
        <v>37.613698630136987</v>
      </c>
      <c r="C13731" s="91">
        <v>2.3809027107103978E-2</v>
      </c>
      <c r="D13731">
        <v>0.40838473527681252</v>
      </c>
    </row>
    <row r="13732" spans="1:4">
      <c r="A13732">
        <v>13730</v>
      </c>
      <c r="B13732">
        <v>37.61643835616438</v>
      </c>
      <c r="C13732" s="91">
        <v>2.3808557125459189E-2</v>
      </c>
      <c r="D13732">
        <v>0.40836531656421432</v>
      </c>
    </row>
    <row r="13733" spans="1:4">
      <c r="A13733">
        <v>13731</v>
      </c>
      <c r="B13733">
        <v>37.61917808219178</v>
      </c>
      <c r="C13733" s="91">
        <v>2.3808087143814403E-2</v>
      </c>
      <c r="D13733">
        <v>0.40834589982656611</v>
      </c>
    </row>
    <row r="13734" spans="1:4">
      <c r="A13734">
        <v>13732</v>
      </c>
      <c r="B13734">
        <v>37.62191780821918</v>
      </c>
      <c r="C13734" s="91">
        <v>2.3807617162169614E-2</v>
      </c>
      <c r="D13734">
        <v>0.40832648506367408</v>
      </c>
    </row>
    <row r="13735" spans="1:4">
      <c r="A13735">
        <v>13733</v>
      </c>
      <c r="B13735">
        <v>37.624657534246573</v>
      </c>
      <c r="C13735" s="91">
        <v>2.3807147180524825E-2</v>
      </c>
      <c r="D13735">
        <v>0.40830707227534452</v>
      </c>
    </row>
    <row r="13736" spans="1:4">
      <c r="A13736">
        <v>13734</v>
      </c>
      <c r="B13736">
        <v>37.627397260273973</v>
      </c>
      <c r="C13736" s="91">
        <v>2.3806677198880039E-2</v>
      </c>
      <c r="D13736">
        <v>0.4082876614613834</v>
      </c>
    </row>
    <row r="13737" spans="1:4">
      <c r="A13737">
        <v>13735</v>
      </c>
      <c r="B13737">
        <v>37.630136986301373</v>
      </c>
      <c r="C13737" s="91">
        <v>2.380620721723525E-2</v>
      </c>
      <c r="D13737">
        <v>0.40826825262159688</v>
      </c>
    </row>
    <row r="13738" spans="1:4">
      <c r="A13738">
        <v>13736</v>
      </c>
      <c r="B13738">
        <v>37.632876712328766</v>
      </c>
      <c r="C13738" s="91">
        <v>2.3805737235590461E-2</v>
      </c>
      <c r="D13738">
        <v>0.40824884575579129</v>
      </c>
    </row>
    <row r="13739" spans="1:4">
      <c r="A13739">
        <v>13737</v>
      </c>
      <c r="B13739">
        <v>37.635616438356166</v>
      </c>
      <c r="C13739" s="91">
        <v>2.3805267253945672E-2</v>
      </c>
      <c r="D13739">
        <v>0.40822944086377266</v>
      </c>
    </row>
    <row r="13740" spans="1:4">
      <c r="A13740">
        <v>13738</v>
      </c>
      <c r="B13740">
        <v>37.638356164383559</v>
      </c>
      <c r="C13740" s="91">
        <v>2.3804797272300886E-2</v>
      </c>
      <c r="D13740">
        <v>0.40821003794534733</v>
      </c>
    </row>
    <row r="13741" spans="1:4">
      <c r="A13741">
        <v>13739</v>
      </c>
      <c r="B13741">
        <v>37.641095890410959</v>
      </c>
      <c r="C13741" s="91">
        <v>2.3804327290656097E-2</v>
      </c>
      <c r="D13741">
        <v>0.4081906370003216</v>
      </c>
    </row>
    <row r="13742" spans="1:4">
      <c r="A13742">
        <v>13740</v>
      </c>
      <c r="B13742">
        <v>37.643835616438359</v>
      </c>
      <c r="C13742" s="91">
        <v>2.3803857309011307E-2</v>
      </c>
      <c r="D13742">
        <v>0.40817123802850169</v>
      </c>
    </row>
    <row r="13743" spans="1:4">
      <c r="A13743">
        <v>13741</v>
      </c>
      <c r="B13743">
        <v>37.646575342465752</v>
      </c>
      <c r="C13743" s="91">
        <v>2.3803387327366522E-2</v>
      </c>
      <c r="D13743">
        <v>0.40815184102969387</v>
      </c>
    </row>
    <row r="13744" spans="1:4">
      <c r="A13744">
        <v>13742</v>
      </c>
      <c r="B13744">
        <v>37.649315068493152</v>
      </c>
      <c r="C13744" s="91">
        <v>2.3802917345721732E-2</v>
      </c>
      <c r="D13744">
        <v>0.40813244600370463</v>
      </c>
    </row>
    <row r="13745" spans="1:4">
      <c r="A13745">
        <v>13743</v>
      </c>
      <c r="B13745">
        <v>37.652054794520545</v>
      </c>
      <c r="C13745" s="91">
        <v>2.3802447364076943E-2</v>
      </c>
      <c r="D13745">
        <v>0.40811305295034028</v>
      </c>
    </row>
    <row r="13746" spans="1:4">
      <c r="A13746">
        <v>13744</v>
      </c>
      <c r="B13746">
        <v>37.654794520547945</v>
      </c>
      <c r="C13746" s="91">
        <v>2.3801977382432157E-2</v>
      </c>
      <c r="D13746">
        <v>0.40809366186940704</v>
      </c>
    </row>
    <row r="13747" spans="1:4">
      <c r="A13747">
        <v>13745</v>
      </c>
      <c r="B13747">
        <v>37.657534246575345</v>
      </c>
      <c r="C13747" s="91">
        <v>2.3801507400787368E-2</v>
      </c>
      <c r="D13747">
        <v>0.40807427276071156</v>
      </c>
    </row>
    <row r="13748" spans="1:4">
      <c r="A13748">
        <v>13746</v>
      </c>
      <c r="B13748">
        <v>37.660273972602738</v>
      </c>
      <c r="C13748" s="91">
        <v>2.3801037419142579E-2</v>
      </c>
      <c r="D13748">
        <v>0.40805488562406017</v>
      </c>
    </row>
    <row r="13749" spans="1:4">
      <c r="A13749">
        <v>13747</v>
      </c>
      <c r="B13749">
        <v>37.663013698630138</v>
      </c>
      <c r="C13749" s="91">
        <v>2.380056743749779E-2</v>
      </c>
      <c r="D13749">
        <v>0.40803550045925924</v>
      </c>
    </row>
    <row r="13750" spans="1:4">
      <c r="A13750">
        <v>13748</v>
      </c>
      <c r="B13750">
        <v>37.665753424657531</v>
      </c>
      <c r="C13750" s="91">
        <v>2.3800097455853004E-2</v>
      </c>
      <c r="D13750">
        <v>0.40801611726611547</v>
      </c>
    </row>
    <row r="13751" spans="1:4">
      <c r="A13751">
        <v>13749</v>
      </c>
      <c r="B13751">
        <v>37.668493150684931</v>
      </c>
      <c r="C13751" s="91">
        <v>2.3799627474208215E-2</v>
      </c>
      <c r="D13751">
        <v>0.40799673604443515</v>
      </c>
    </row>
    <row r="13752" spans="1:4">
      <c r="A13752">
        <v>13750</v>
      </c>
      <c r="B13752">
        <v>37.671232876712331</v>
      </c>
      <c r="C13752" s="91">
        <v>2.3799157492563425E-2</v>
      </c>
      <c r="D13752">
        <v>0.40797735679402486</v>
      </c>
    </row>
    <row r="13753" spans="1:4">
      <c r="A13753">
        <v>13751</v>
      </c>
      <c r="B13753">
        <v>37.673972602739724</v>
      </c>
      <c r="C13753" s="91">
        <v>2.379868751091864E-2</v>
      </c>
      <c r="D13753">
        <v>0.40795797951469132</v>
      </c>
    </row>
    <row r="13754" spans="1:4">
      <c r="A13754">
        <v>13752</v>
      </c>
      <c r="B13754">
        <v>37.676712328767124</v>
      </c>
      <c r="C13754" s="91">
        <v>2.379821752927385E-2</v>
      </c>
      <c r="D13754">
        <v>0.4079386042062409</v>
      </c>
    </row>
    <row r="13755" spans="1:4">
      <c r="A13755">
        <v>13753</v>
      </c>
      <c r="B13755">
        <v>37.679452054794524</v>
      </c>
      <c r="C13755" s="91">
        <v>2.3797747547629061E-2</v>
      </c>
      <c r="D13755">
        <v>0.40791923086848031</v>
      </c>
    </row>
    <row r="13756" spans="1:4">
      <c r="A13756">
        <v>13754</v>
      </c>
      <c r="B13756">
        <v>37.682191780821917</v>
      </c>
      <c r="C13756" s="91">
        <v>2.3797277565984275E-2</v>
      </c>
      <c r="D13756">
        <v>0.40789985950121616</v>
      </c>
    </row>
    <row r="13757" spans="1:4">
      <c r="A13757">
        <v>13755</v>
      </c>
      <c r="B13757">
        <v>37.684931506849317</v>
      </c>
      <c r="C13757" s="91">
        <v>2.3796807584339486E-2</v>
      </c>
      <c r="D13757">
        <v>0.40788049010425514</v>
      </c>
    </row>
    <row r="13758" spans="1:4">
      <c r="A13758">
        <v>13756</v>
      </c>
      <c r="B13758">
        <v>37.68767123287671</v>
      </c>
      <c r="C13758" s="91">
        <v>2.3796337602694697E-2</v>
      </c>
      <c r="D13758">
        <v>0.40786112267740399</v>
      </c>
    </row>
    <row r="13759" spans="1:4">
      <c r="A13759">
        <v>13757</v>
      </c>
      <c r="B13759">
        <v>37.69041095890411</v>
      </c>
      <c r="C13759" s="91">
        <v>2.3795867621049911E-2</v>
      </c>
      <c r="D13759">
        <v>0.40784175722046917</v>
      </c>
    </row>
    <row r="13760" spans="1:4">
      <c r="A13760">
        <v>13758</v>
      </c>
      <c r="B13760">
        <v>37.69315068493151</v>
      </c>
      <c r="C13760" s="91">
        <v>2.3795397639405122E-2</v>
      </c>
      <c r="D13760">
        <v>0.40782239373325763</v>
      </c>
    </row>
    <row r="13761" spans="1:4">
      <c r="A13761">
        <v>13759</v>
      </c>
      <c r="B13761">
        <v>37.695890410958903</v>
      </c>
      <c r="C13761" s="91">
        <v>2.3794927657760333E-2</v>
      </c>
      <c r="D13761">
        <v>0.40780303221557612</v>
      </c>
    </row>
    <row r="13762" spans="1:4">
      <c r="A13762">
        <v>13760</v>
      </c>
      <c r="B13762">
        <v>37.698630136986303</v>
      </c>
      <c r="C13762" s="91">
        <v>2.3794457676115544E-2</v>
      </c>
      <c r="D13762">
        <v>0.40778367266723131</v>
      </c>
    </row>
    <row r="13763" spans="1:4">
      <c r="A13763">
        <v>13761</v>
      </c>
      <c r="B13763">
        <v>37.701369863013696</v>
      </c>
      <c r="C13763" s="91">
        <v>2.3793987694470758E-2</v>
      </c>
      <c r="D13763">
        <v>0.40776431508803007</v>
      </c>
    </row>
    <row r="13764" spans="1:4">
      <c r="A13764">
        <v>13762</v>
      </c>
      <c r="B13764">
        <v>37.704109589041096</v>
      </c>
      <c r="C13764" s="91">
        <v>2.3793517712825969E-2</v>
      </c>
      <c r="D13764">
        <v>0.40774495947777911</v>
      </c>
    </row>
    <row r="13765" spans="1:4">
      <c r="A13765">
        <v>13763</v>
      </c>
      <c r="B13765">
        <v>37.706849315068496</v>
      </c>
      <c r="C13765" s="91">
        <v>2.3793047731181179E-2</v>
      </c>
      <c r="D13765">
        <v>0.40772560583628548</v>
      </c>
    </row>
    <row r="13766" spans="1:4">
      <c r="A13766">
        <v>13764</v>
      </c>
      <c r="B13766">
        <v>37.709589041095889</v>
      </c>
      <c r="C13766" s="91">
        <v>2.3792577749536394E-2</v>
      </c>
      <c r="D13766">
        <v>0.40770625416335587</v>
      </c>
    </row>
    <row r="13767" spans="1:4">
      <c r="A13767">
        <v>13765</v>
      </c>
      <c r="B13767">
        <v>37.712328767123289</v>
      </c>
      <c r="C13767" s="91">
        <v>2.3792107767891604E-2</v>
      </c>
      <c r="D13767">
        <v>0.40768690445879729</v>
      </c>
    </row>
    <row r="13768" spans="1:4">
      <c r="A13768">
        <v>13766</v>
      </c>
      <c r="B13768">
        <v>37.715068493150682</v>
      </c>
      <c r="C13768" s="91">
        <v>2.3791637786246815E-2</v>
      </c>
      <c r="D13768">
        <v>0.40766755672241667</v>
      </c>
    </row>
    <row r="13769" spans="1:4">
      <c r="A13769">
        <v>13767</v>
      </c>
      <c r="B13769">
        <v>37.717808219178082</v>
      </c>
      <c r="C13769" s="91">
        <v>2.3791167804602029E-2</v>
      </c>
      <c r="D13769">
        <v>0.40764821095402082</v>
      </c>
    </row>
    <row r="13770" spans="1:4">
      <c r="A13770">
        <v>13768</v>
      </c>
      <c r="B13770">
        <v>37.720547945205482</v>
      </c>
      <c r="C13770" s="91">
        <v>2.379069782295724E-2</v>
      </c>
      <c r="D13770">
        <v>0.40762886715341684</v>
      </c>
    </row>
    <row r="13771" spans="1:4">
      <c r="A13771">
        <v>13769</v>
      </c>
      <c r="B13771">
        <v>37.723287671232875</v>
      </c>
      <c r="C13771" s="91">
        <v>2.3790227841312451E-2</v>
      </c>
      <c r="D13771">
        <v>0.40760952532041184</v>
      </c>
    </row>
    <row r="13772" spans="1:4">
      <c r="A13772">
        <v>13770</v>
      </c>
      <c r="B13772">
        <v>37.726027397260275</v>
      </c>
      <c r="C13772" s="91">
        <v>2.3789757859667665E-2</v>
      </c>
      <c r="D13772">
        <v>0.40759018545481251</v>
      </c>
    </row>
    <row r="13773" spans="1:4">
      <c r="A13773">
        <v>13771</v>
      </c>
      <c r="B13773">
        <v>37.728767123287675</v>
      </c>
      <c r="C13773" s="91">
        <v>2.3789287878022876E-2</v>
      </c>
      <c r="D13773">
        <v>0.40757084755642614</v>
      </c>
    </row>
    <row r="13774" spans="1:4">
      <c r="A13774">
        <v>13772</v>
      </c>
      <c r="B13774">
        <v>37.731506849315068</v>
      </c>
      <c r="C13774" s="91">
        <v>2.3788817896378087E-2</v>
      </c>
      <c r="D13774">
        <v>0.40755151162505981</v>
      </c>
    </row>
    <row r="13775" spans="1:4">
      <c r="A13775">
        <v>13773</v>
      </c>
      <c r="B13775">
        <v>37.734246575342468</v>
      </c>
      <c r="C13775" s="91">
        <v>2.3788347914733297E-2</v>
      </c>
      <c r="D13775">
        <v>0.40753217766052047</v>
      </c>
    </row>
    <row r="13776" spans="1:4">
      <c r="A13776">
        <v>13774</v>
      </c>
      <c r="B13776">
        <v>37.736986301369861</v>
      </c>
      <c r="C13776" s="91">
        <v>2.3787877933088512E-2</v>
      </c>
      <c r="D13776">
        <v>0.40751284566261531</v>
      </c>
    </row>
    <row r="13777" spans="1:4">
      <c r="A13777">
        <v>13775</v>
      </c>
      <c r="B13777">
        <v>37.739726027397261</v>
      </c>
      <c r="C13777" s="91">
        <v>2.3787407951443722E-2</v>
      </c>
      <c r="D13777">
        <v>0.40749351563115155</v>
      </c>
    </row>
    <row r="13778" spans="1:4">
      <c r="A13778">
        <v>13776</v>
      </c>
      <c r="B13778">
        <v>37.742465753424661</v>
      </c>
      <c r="C13778" s="91">
        <v>2.3786937969798933E-2</v>
      </c>
      <c r="D13778">
        <v>0.40747418756593617</v>
      </c>
    </row>
    <row r="13779" spans="1:4">
      <c r="A13779">
        <v>13777</v>
      </c>
      <c r="B13779">
        <v>37.745205479452054</v>
      </c>
      <c r="C13779" s="91">
        <v>2.3786467988154147E-2</v>
      </c>
      <c r="D13779">
        <v>0.40745486146677656</v>
      </c>
    </row>
    <row r="13780" spans="1:4">
      <c r="A13780">
        <v>13778</v>
      </c>
      <c r="B13780">
        <v>37.747945205479454</v>
      </c>
      <c r="C13780" s="91">
        <v>2.3785998006509358E-2</v>
      </c>
      <c r="D13780">
        <v>0.40743553733347981</v>
      </c>
    </row>
    <row r="13781" spans="1:4">
      <c r="A13781">
        <v>13779</v>
      </c>
      <c r="B13781">
        <v>37.750684931506846</v>
      </c>
      <c r="C13781" s="91">
        <v>2.3785528024864569E-2</v>
      </c>
      <c r="D13781">
        <v>0.40741621516585325</v>
      </c>
    </row>
    <row r="13782" spans="1:4">
      <c r="A13782">
        <v>13780</v>
      </c>
      <c r="B13782">
        <v>37.753424657534246</v>
      </c>
      <c r="C13782" s="91">
        <v>2.3785058043219783E-2</v>
      </c>
      <c r="D13782">
        <v>0.40739689496370401</v>
      </c>
    </row>
    <row r="13783" spans="1:4">
      <c r="A13783">
        <v>13781</v>
      </c>
      <c r="B13783">
        <v>37.756164383561647</v>
      </c>
      <c r="C13783" s="91">
        <v>2.3784588061574994E-2</v>
      </c>
      <c r="D13783">
        <v>0.4073775767268395</v>
      </c>
    </row>
    <row r="13784" spans="1:4">
      <c r="A13784">
        <v>13782</v>
      </c>
      <c r="B13784">
        <v>37.758904109589039</v>
      </c>
      <c r="C13784" s="91">
        <v>2.3784118079930205E-2</v>
      </c>
      <c r="D13784">
        <v>0.40735826045506701</v>
      </c>
    </row>
    <row r="13785" spans="1:4">
      <c r="A13785">
        <v>13783</v>
      </c>
      <c r="B13785">
        <v>37.761643835616439</v>
      </c>
      <c r="C13785" s="91">
        <v>2.3783648098285419E-2</v>
      </c>
      <c r="D13785">
        <v>0.40733894614819383</v>
      </c>
    </row>
    <row r="13786" spans="1:4">
      <c r="A13786">
        <v>13784</v>
      </c>
      <c r="B13786">
        <v>37.764383561643832</v>
      </c>
      <c r="C13786" s="91">
        <v>2.378317811664063E-2</v>
      </c>
      <c r="D13786">
        <v>0.40731963380602743</v>
      </c>
    </row>
    <row r="13787" spans="1:4">
      <c r="A13787">
        <v>13785</v>
      </c>
      <c r="B13787">
        <v>37.767123287671232</v>
      </c>
      <c r="C13787" s="91">
        <v>2.3782708134995841E-2</v>
      </c>
      <c r="D13787">
        <v>0.40730032342837508</v>
      </c>
    </row>
    <row r="13788" spans="1:4">
      <c r="A13788">
        <v>13786</v>
      </c>
      <c r="B13788">
        <v>37.769863013698632</v>
      </c>
      <c r="C13788" s="91">
        <v>2.3782238153351051E-2</v>
      </c>
      <c r="D13788">
        <v>0.40728101501504416</v>
      </c>
    </row>
    <row r="13789" spans="1:4">
      <c r="A13789">
        <v>13787</v>
      </c>
      <c r="B13789">
        <v>37.772602739726025</v>
      </c>
      <c r="C13789" s="91">
        <v>2.3781768171706266E-2</v>
      </c>
      <c r="D13789">
        <v>0.40726170856584226</v>
      </c>
    </row>
    <row r="13790" spans="1:4">
      <c r="A13790">
        <v>13788</v>
      </c>
      <c r="B13790">
        <v>37.775342465753425</v>
      </c>
      <c r="C13790" s="91">
        <v>2.3781298190061476E-2</v>
      </c>
      <c r="D13790">
        <v>0.40724240408057671</v>
      </c>
    </row>
    <row r="13791" spans="1:4">
      <c r="A13791">
        <v>13789</v>
      </c>
      <c r="B13791">
        <v>37.778082191780825</v>
      </c>
      <c r="C13791" s="91">
        <v>2.3780828208416687E-2</v>
      </c>
      <c r="D13791">
        <v>0.407223101559055</v>
      </c>
    </row>
    <row r="13792" spans="1:4">
      <c r="A13792">
        <v>13790</v>
      </c>
      <c r="B13792">
        <v>37.780821917808218</v>
      </c>
      <c r="C13792" s="91">
        <v>2.3780358226771901E-2</v>
      </c>
      <c r="D13792">
        <v>0.40720380100108472</v>
      </c>
    </row>
    <row r="13793" spans="1:4">
      <c r="A13793">
        <v>13791</v>
      </c>
      <c r="B13793">
        <v>37.783561643835618</v>
      </c>
      <c r="C13793" s="91">
        <v>2.3779888245127112E-2</v>
      </c>
      <c r="D13793">
        <v>0.40718450240647341</v>
      </c>
    </row>
    <row r="13794" spans="1:4">
      <c r="A13794">
        <v>13792</v>
      </c>
      <c r="B13794">
        <v>37.786301369863011</v>
      </c>
      <c r="C13794" s="91">
        <v>2.3779418263482323E-2</v>
      </c>
      <c r="D13794">
        <v>0.40716520577502852</v>
      </c>
    </row>
    <row r="13795" spans="1:4">
      <c r="A13795">
        <v>13793</v>
      </c>
      <c r="B13795">
        <v>37.789041095890411</v>
      </c>
      <c r="C13795" s="91">
        <v>2.3778948281837537E-2</v>
      </c>
      <c r="D13795">
        <v>0.40714591110655762</v>
      </c>
    </row>
    <row r="13796" spans="1:4">
      <c r="A13796">
        <v>13794</v>
      </c>
      <c r="B13796">
        <v>37.791780821917811</v>
      </c>
      <c r="C13796" s="91">
        <v>2.3778478300192748E-2</v>
      </c>
      <c r="D13796">
        <v>0.40712661840086839</v>
      </c>
    </row>
    <row r="13797" spans="1:4">
      <c r="A13797">
        <v>13795</v>
      </c>
      <c r="B13797">
        <v>37.794520547945204</v>
      </c>
      <c r="C13797" s="91">
        <v>2.3778008318547959E-2</v>
      </c>
      <c r="D13797">
        <v>0.40710732765776853</v>
      </c>
    </row>
    <row r="13798" spans="1:4">
      <c r="A13798">
        <v>13796</v>
      </c>
      <c r="B13798">
        <v>37.797260273972604</v>
      </c>
      <c r="C13798" s="91">
        <v>2.3777538336903169E-2</v>
      </c>
      <c r="D13798">
        <v>0.40708803887706557</v>
      </c>
    </row>
    <row r="13799" spans="1:4">
      <c r="A13799">
        <v>13797</v>
      </c>
      <c r="B13799">
        <v>37.799999999999997</v>
      </c>
      <c r="C13799" s="91">
        <v>2.3777068355258384E-2</v>
      </c>
      <c r="D13799">
        <v>0.40706875205856724</v>
      </c>
    </row>
    <row r="13800" spans="1:4">
      <c r="A13800">
        <v>13798</v>
      </c>
      <c r="B13800">
        <v>37.802739726027397</v>
      </c>
      <c r="C13800" s="91">
        <v>2.3776598373613594E-2</v>
      </c>
      <c r="D13800">
        <v>0.40704946720208118</v>
      </c>
    </row>
    <row r="13801" spans="1:4">
      <c r="A13801">
        <v>13799</v>
      </c>
      <c r="B13801">
        <v>37.805479452054797</v>
      </c>
      <c r="C13801" s="91">
        <v>2.3776128391968805E-2</v>
      </c>
      <c r="D13801">
        <v>0.40703018430741517</v>
      </c>
    </row>
    <row r="13802" spans="1:4">
      <c r="A13802">
        <v>13800</v>
      </c>
      <c r="B13802">
        <v>37.80821917808219</v>
      </c>
      <c r="C13802" s="91">
        <v>2.3775658410324019E-2</v>
      </c>
      <c r="D13802">
        <v>0.40701090337437695</v>
      </c>
    </row>
    <row r="13803" spans="1:4">
      <c r="A13803">
        <v>13801</v>
      </c>
      <c r="B13803">
        <v>37.81095890410959</v>
      </c>
      <c r="C13803" s="91">
        <v>2.377518842867923E-2</v>
      </c>
      <c r="D13803">
        <v>0.40699162440277425</v>
      </c>
    </row>
    <row r="13804" spans="1:4">
      <c r="A13804">
        <v>13802</v>
      </c>
      <c r="B13804">
        <v>37.813698630136983</v>
      </c>
      <c r="C13804" s="91">
        <v>2.3774718447034441E-2</v>
      </c>
      <c r="D13804">
        <v>0.40697234739241506</v>
      </c>
    </row>
    <row r="13805" spans="1:4">
      <c r="A13805">
        <v>13803</v>
      </c>
      <c r="B13805">
        <v>37.816438356164383</v>
      </c>
      <c r="C13805" s="91">
        <v>2.3774248465389655E-2</v>
      </c>
      <c r="D13805">
        <v>0.4069530723431069</v>
      </c>
    </row>
    <row r="13806" spans="1:4">
      <c r="A13806">
        <v>13804</v>
      </c>
      <c r="B13806">
        <v>37.819178082191783</v>
      </c>
      <c r="C13806" s="91">
        <v>2.3773778483744866E-2</v>
      </c>
      <c r="D13806">
        <v>0.40693379925465778</v>
      </c>
    </row>
    <row r="13807" spans="1:4">
      <c r="A13807">
        <v>13805</v>
      </c>
      <c r="B13807">
        <v>37.821917808219176</v>
      </c>
      <c r="C13807" s="91">
        <v>2.3773308502100077E-2</v>
      </c>
      <c r="D13807">
        <v>0.40691452812687573</v>
      </c>
    </row>
    <row r="13808" spans="1:4">
      <c r="A13808">
        <v>13806</v>
      </c>
      <c r="B13808">
        <v>37.824657534246576</v>
      </c>
      <c r="C13808" s="91">
        <v>2.3772838520455288E-2</v>
      </c>
      <c r="D13808">
        <v>0.40689525895956835</v>
      </c>
    </row>
    <row r="13809" spans="1:4">
      <c r="A13809">
        <v>13807</v>
      </c>
      <c r="B13809">
        <v>37.827397260273976</v>
      </c>
      <c r="C13809" s="91">
        <v>2.3772368538810502E-2</v>
      </c>
      <c r="D13809">
        <v>0.40687599175254363</v>
      </c>
    </row>
    <row r="13810" spans="1:4">
      <c r="A13810">
        <v>13808</v>
      </c>
      <c r="B13810">
        <v>37.830136986301369</v>
      </c>
      <c r="C13810" s="91">
        <v>2.3771898557165713E-2</v>
      </c>
      <c r="D13810">
        <v>0.40685672650560972</v>
      </c>
    </row>
    <row r="13811" spans="1:4">
      <c r="A13811">
        <v>13809</v>
      </c>
      <c r="B13811">
        <v>37.832876712328769</v>
      </c>
      <c r="C13811" s="91">
        <v>2.3771428575520923E-2</v>
      </c>
      <c r="D13811">
        <v>0.40683746321857434</v>
      </c>
    </row>
    <row r="13812" spans="1:4">
      <c r="A13812">
        <v>13810</v>
      </c>
      <c r="B13812">
        <v>37.835616438356162</v>
      </c>
      <c r="C13812" s="91">
        <v>2.3770958593876138E-2</v>
      </c>
      <c r="D13812">
        <v>0.40681820189124568</v>
      </c>
    </row>
    <row r="13813" spans="1:4">
      <c r="A13813">
        <v>13811</v>
      </c>
      <c r="B13813">
        <v>37.838356164383562</v>
      </c>
      <c r="C13813" s="91">
        <v>2.3770488612231348E-2</v>
      </c>
      <c r="D13813">
        <v>0.40679894252343157</v>
      </c>
    </row>
    <row r="13814" spans="1:4">
      <c r="A13814">
        <v>13812</v>
      </c>
      <c r="B13814">
        <v>37.841095890410962</v>
      </c>
      <c r="C13814" s="91">
        <v>2.3770018630586559E-2</v>
      </c>
      <c r="D13814">
        <v>0.40677968511494011</v>
      </c>
    </row>
    <row r="13815" spans="1:4">
      <c r="A13815">
        <v>13813</v>
      </c>
      <c r="B13815">
        <v>37.843835616438355</v>
      </c>
      <c r="C13815" s="91">
        <v>2.3769548648941773E-2</v>
      </c>
      <c r="D13815">
        <v>0.40676042966557951</v>
      </c>
    </row>
    <row r="13816" spans="1:4">
      <c r="A13816">
        <v>13814</v>
      </c>
      <c r="B13816">
        <v>37.846575342465755</v>
      </c>
      <c r="C13816" s="91">
        <v>2.3769078667296984E-2</v>
      </c>
      <c r="D13816">
        <v>0.4067411761751577</v>
      </c>
    </row>
    <row r="13817" spans="1:4">
      <c r="A13817">
        <v>13815</v>
      </c>
      <c r="B13817">
        <v>37.849315068493148</v>
      </c>
      <c r="C13817" s="91">
        <v>2.3768608685652195E-2</v>
      </c>
      <c r="D13817">
        <v>0.40672192464348289</v>
      </c>
    </row>
    <row r="13818" spans="1:4">
      <c r="A13818">
        <v>13816</v>
      </c>
      <c r="B13818">
        <v>37.852054794520548</v>
      </c>
      <c r="C13818" s="91">
        <v>2.3768138704007409E-2</v>
      </c>
      <c r="D13818">
        <v>0.40670267507036306</v>
      </c>
    </row>
    <row r="13819" spans="1:4">
      <c r="A13819">
        <v>13817</v>
      </c>
      <c r="B13819">
        <v>37.854794520547948</v>
      </c>
      <c r="C13819" s="91">
        <v>2.376766872236262E-2</v>
      </c>
      <c r="D13819">
        <v>0.40668342745560654</v>
      </c>
    </row>
    <row r="13820" spans="1:4">
      <c r="A13820">
        <v>13818</v>
      </c>
      <c r="B13820">
        <v>37.857534246575341</v>
      </c>
      <c r="C13820" s="91">
        <v>2.3767198740717831E-2</v>
      </c>
      <c r="D13820">
        <v>0.40666418179902153</v>
      </c>
    </row>
    <row r="13821" spans="1:4">
      <c r="A13821">
        <v>13819</v>
      </c>
      <c r="B13821">
        <v>37.860273972602741</v>
      </c>
      <c r="C13821" s="91">
        <v>2.3766728759073041E-2</v>
      </c>
      <c r="D13821">
        <v>0.40664493810041608</v>
      </c>
    </row>
    <row r="13822" spans="1:4">
      <c r="A13822">
        <v>13820</v>
      </c>
      <c r="B13822">
        <v>37.863013698630134</v>
      </c>
      <c r="C13822" s="91">
        <v>2.3766258777428256E-2</v>
      </c>
      <c r="D13822">
        <v>0.40662569635959855</v>
      </c>
    </row>
    <row r="13823" spans="1:4">
      <c r="A13823">
        <v>13821</v>
      </c>
      <c r="B13823">
        <v>37.865753424657534</v>
      </c>
      <c r="C13823" s="91">
        <v>2.3765788795783466E-2</v>
      </c>
      <c r="D13823">
        <v>0.40660645657637712</v>
      </c>
    </row>
    <row r="13824" spans="1:4">
      <c r="A13824">
        <v>13822</v>
      </c>
      <c r="B13824">
        <v>37.868493150684934</v>
      </c>
      <c r="C13824" s="91">
        <v>2.3765318814138677E-2</v>
      </c>
      <c r="D13824">
        <v>0.40658721875056014</v>
      </c>
    </row>
    <row r="13825" spans="1:4">
      <c r="A13825">
        <v>13823</v>
      </c>
      <c r="B13825">
        <v>37.871232876712327</v>
      </c>
      <c r="C13825" s="91">
        <v>2.3764848832493891E-2</v>
      </c>
      <c r="D13825">
        <v>0.40656798288195589</v>
      </c>
    </row>
    <row r="13826" spans="1:4">
      <c r="A13826">
        <v>13824</v>
      </c>
      <c r="B13826">
        <v>37.873972602739727</v>
      </c>
      <c r="C13826" s="91">
        <v>2.3764378850849102E-2</v>
      </c>
      <c r="D13826">
        <v>0.40654874897037269</v>
      </c>
    </row>
    <row r="13827" spans="1:4">
      <c r="A13827">
        <v>13825</v>
      </c>
      <c r="B13827">
        <v>37.876712328767127</v>
      </c>
      <c r="C13827" s="91">
        <v>2.3763908869204313E-2</v>
      </c>
      <c r="D13827">
        <v>0.4065295170156189</v>
      </c>
    </row>
    <row r="13828" spans="1:4">
      <c r="A13828">
        <v>13826</v>
      </c>
      <c r="B13828">
        <v>37.87945205479452</v>
      </c>
      <c r="C13828" s="91">
        <v>2.3763438887559527E-2</v>
      </c>
      <c r="D13828">
        <v>0.40651028701750297</v>
      </c>
    </row>
    <row r="13829" spans="1:4">
      <c r="A13829">
        <v>13827</v>
      </c>
      <c r="B13829">
        <v>37.88219178082192</v>
      </c>
      <c r="C13829" s="91">
        <v>2.3762968905914738E-2</v>
      </c>
      <c r="D13829">
        <v>0.40649105897583321</v>
      </c>
    </row>
    <row r="13830" spans="1:4">
      <c r="A13830">
        <v>13828</v>
      </c>
      <c r="B13830">
        <v>37.884931506849313</v>
      </c>
      <c r="C13830" s="91">
        <v>2.3762498924269949E-2</v>
      </c>
      <c r="D13830">
        <v>0.40647183289041811</v>
      </c>
    </row>
    <row r="13831" spans="1:4">
      <c r="A13831">
        <v>13829</v>
      </c>
      <c r="B13831">
        <v>37.887671232876713</v>
      </c>
      <c r="C13831" s="91">
        <v>2.3762028942625163E-2</v>
      </c>
      <c r="D13831">
        <v>0.40645260876106598</v>
      </c>
    </row>
    <row r="13832" spans="1:4">
      <c r="A13832">
        <v>13830</v>
      </c>
      <c r="B13832">
        <v>37.890410958904113</v>
      </c>
      <c r="C13832" s="91">
        <v>2.3761558960980374E-2</v>
      </c>
      <c r="D13832">
        <v>0.40643338658758549</v>
      </c>
    </row>
    <row r="13833" spans="1:4">
      <c r="A13833">
        <v>13831</v>
      </c>
      <c r="B13833">
        <v>37.893150684931506</v>
      </c>
      <c r="C13833" s="91">
        <v>2.3761088979335585E-2</v>
      </c>
      <c r="D13833">
        <v>0.40641416636978517</v>
      </c>
    </row>
    <row r="13834" spans="1:4">
      <c r="A13834">
        <v>13832</v>
      </c>
      <c r="B13834">
        <v>37.895890410958906</v>
      </c>
      <c r="C13834" s="91">
        <v>2.3760618997690795E-2</v>
      </c>
      <c r="D13834">
        <v>0.40639494810747329</v>
      </c>
    </row>
    <row r="13835" spans="1:4">
      <c r="A13835">
        <v>13833</v>
      </c>
      <c r="B13835">
        <v>37.898630136986299</v>
      </c>
      <c r="C13835" s="91">
        <v>2.376014901604601E-2</v>
      </c>
      <c r="D13835">
        <v>0.40637573180045861</v>
      </c>
    </row>
    <row r="13836" spans="1:4">
      <c r="A13836">
        <v>13834</v>
      </c>
      <c r="B13836">
        <v>37.901369863013699</v>
      </c>
      <c r="C13836" s="91">
        <v>2.375967903440122E-2</v>
      </c>
      <c r="D13836">
        <v>0.40635651744854961</v>
      </c>
    </row>
    <row r="13837" spans="1:4">
      <c r="A13837">
        <v>13835</v>
      </c>
      <c r="B13837">
        <v>37.904109589041099</v>
      </c>
      <c r="C13837" s="91">
        <v>2.3759209052756431E-2</v>
      </c>
      <c r="D13837">
        <v>0.40633730505155485</v>
      </c>
    </row>
    <row r="13838" spans="1:4">
      <c r="A13838">
        <v>13836</v>
      </c>
      <c r="B13838">
        <v>37.906849315068492</v>
      </c>
      <c r="C13838" s="91">
        <v>2.3758739071111645E-2</v>
      </c>
      <c r="D13838">
        <v>0.40631809460928314</v>
      </c>
    </row>
    <row r="13839" spans="1:4">
      <c r="A13839">
        <v>13837</v>
      </c>
      <c r="B13839">
        <v>37.909589041095892</v>
      </c>
      <c r="C13839" s="91">
        <v>2.3758269089466856E-2</v>
      </c>
      <c r="D13839">
        <v>0.40629888612154297</v>
      </c>
    </row>
    <row r="13840" spans="1:4">
      <c r="A13840">
        <v>13838</v>
      </c>
      <c r="B13840">
        <v>37.912328767123284</v>
      </c>
      <c r="C13840" s="91">
        <v>2.3757799107822067E-2</v>
      </c>
      <c r="D13840">
        <v>0.40627967958814309</v>
      </c>
    </row>
    <row r="13841" spans="1:4">
      <c r="A13841">
        <v>13839</v>
      </c>
      <c r="B13841">
        <v>37.915068493150685</v>
      </c>
      <c r="C13841" s="91">
        <v>2.3757329126177281E-2</v>
      </c>
      <c r="D13841">
        <v>0.40626047500889195</v>
      </c>
    </row>
    <row r="13842" spans="1:4">
      <c r="A13842">
        <v>13840</v>
      </c>
      <c r="B13842">
        <v>37.917808219178085</v>
      </c>
      <c r="C13842" s="91">
        <v>2.3756859144532492E-2</v>
      </c>
      <c r="D13842">
        <v>0.40624127238359858</v>
      </c>
    </row>
    <row r="13843" spans="1:4">
      <c r="A13843">
        <v>13841</v>
      </c>
      <c r="B13843">
        <v>37.920547945205477</v>
      </c>
      <c r="C13843" s="91">
        <v>2.3756389162887703E-2</v>
      </c>
      <c r="D13843">
        <v>0.40622207171207175</v>
      </c>
    </row>
    <row r="13844" spans="1:4">
      <c r="A13844">
        <v>13842</v>
      </c>
      <c r="B13844">
        <v>37.923287671232877</v>
      </c>
      <c r="C13844" s="91">
        <v>2.3755919181242917E-2</v>
      </c>
      <c r="D13844">
        <v>0.40620287299411983</v>
      </c>
    </row>
    <row r="13845" spans="1:4">
      <c r="A13845">
        <v>13843</v>
      </c>
      <c r="B13845">
        <v>37.926027397260277</v>
      </c>
      <c r="C13845" s="91">
        <v>2.3755449199598128E-2</v>
      </c>
      <c r="D13845">
        <v>0.40618367622955198</v>
      </c>
    </row>
    <row r="13846" spans="1:4">
      <c r="A13846">
        <v>13844</v>
      </c>
      <c r="B13846">
        <v>37.92876712328767</v>
      </c>
      <c r="C13846" s="91">
        <v>2.3754979217953338E-2</v>
      </c>
      <c r="D13846">
        <v>0.40616448141817696</v>
      </c>
    </row>
    <row r="13847" spans="1:4">
      <c r="A13847">
        <v>13845</v>
      </c>
      <c r="B13847">
        <v>37.93150684931507</v>
      </c>
      <c r="C13847" s="91">
        <v>2.3754509236308549E-2</v>
      </c>
      <c r="D13847">
        <v>0.40614528855980353</v>
      </c>
    </row>
    <row r="13848" spans="1:4">
      <c r="A13848">
        <v>13846</v>
      </c>
      <c r="B13848">
        <v>37.934246575342463</v>
      </c>
      <c r="C13848" s="91">
        <v>2.3754039254663763E-2</v>
      </c>
      <c r="D13848">
        <v>0.40612609765424051</v>
      </c>
    </row>
    <row r="13849" spans="1:4">
      <c r="A13849">
        <v>13847</v>
      </c>
      <c r="B13849">
        <v>37.936986301369863</v>
      </c>
      <c r="C13849" s="91">
        <v>2.3753569273018974E-2</v>
      </c>
      <c r="D13849">
        <v>0.40610690870129684</v>
      </c>
    </row>
    <row r="13850" spans="1:4">
      <c r="A13850">
        <v>13848</v>
      </c>
      <c r="B13850">
        <v>37.939726027397263</v>
      </c>
      <c r="C13850" s="91">
        <v>2.3753099291374185E-2</v>
      </c>
      <c r="D13850">
        <v>0.40608772170078145</v>
      </c>
    </row>
    <row r="13851" spans="1:4">
      <c r="A13851">
        <v>13849</v>
      </c>
      <c r="B13851">
        <v>37.942465753424656</v>
      </c>
      <c r="C13851" s="91">
        <v>2.3752629309729399E-2</v>
      </c>
      <c r="D13851">
        <v>0.40606853665250331</v>
      </c>
    </row>
    <row r="13852" spans="1:4">
      <c r="A13852">
        <v>13850</v>
      </c>
      <c r="B13852">
        <v>37.945205479452056</v>
      </c>
      <c r="C13852" s="91">
        <v>2.375215932808461E-2</v>
      </c>
      <c r="D13852">
        <v>0.40604935355627131</v>
      </c>
    </row>
    <row r="13853" spans="1:4">
      <c r="A13853">
        <v>13851</v>
      </c>
      <c r="B13853">
        <v>37.947945205479449</v>
      </c>
      <c r="C13853" s="91">
        <v>2.3751689346439821E-2</v>
      </c>
      <c r="D13853">
        <v>0.40603017241189454</v>
      </c>
    </row>
    <row r="13854" spans="1:4">
      <c r="A13854">
        <v>13852</v>
      </c>
      <c r="B13854">
        <v>37.950684931506849</v>
      </c>
      <c r="C13854" s="91">
        <v>2.3751219364795035E-2</v>
      </c>
      <c r="D13854">
        <v>0.40601099321918172</v>
      </c>
    </row>
    <row r="13855" spans="1:4">
      <c r="A13855">
        <v>13853</v>
      </c>
      <c r="B13855">
        <v>37.953424657534249</v>
      </c>
      <c r="C13855" s="91">
        <v>2.3750749383150246E-2</v>
      </c>
      <c r="D13855">
        <v>0.40599181597794221</v>
      </c>
    </row>
    <row r="13856" spans="1:4">
      <c r="A13856">
        <v>13854</v>
      </c>
      <c r="B13856">
        <v>37.956164383561642</v>
      </c>
      <c r="C13856" s="91">
        <v>2.3750279401505456E-2</v>
      </c>
      <c r="D13856">
        <v>0.405972640687985</v>
      </c>
    </row>
    <row r="13857" spans="1:4">
      <c r="A13857">
        <v>13855</v>
      </c>
      <c r="B13857">
        <v>37.958904109589042</v>
      </c>
      <c r="C13857" s="91">
        <v>2.3749809419860667E-2</v>
      </c>
      <c r="D13857">
        <v>0.40595346734911902</v>
      </c>
    </row>
    <row r="13858" spans="1:4">
      <c r="A13858">
        <v>13856</v>
      </c>
      <c r="B13858">
        <v>37.961643835616435</v>
      </c>
      <c r="C13858" s="91">
        <v>2.3749339438215882E-2</v>
      </c>
      <c r="D13858">
        <v>0.40593429596115349</v>
      </c>
    </row>
    <row r="13859" spans="1:4">
      <c r="A13859">
        <v>13857</v>
      </c>
      <c r="B13859">
        <v>37.964383561643835</v>
      </c>
      <c r="C13859" s="91">
        <v>2.3748869456571092E-2</v>
      </c>
      <c r="D13859">
        <v>0.4059151265238975</v>
      </c>
    </row>
    <row r="13860" spans="1:4">
      <c r="A13860">
        <v>13858</v>
      </c>
      <c r="B13860">
        <v>37.967123287671235</v>
      </c>
      <c r="C13860" s="91">
        <v>2.3748399474926303E-2</v>
      </c>
      <c r="D13860">
        <v>0.40589595903716019</v>
      </c>
    </row>
    <row r="13861" spans="1:4">
      <c r="A13861">
        <v>13859</v>
      </c>
      <c r="B13861">
        <v>37.969863013698628</v>
      </c>
      <c r="C13861" s="91">
        <v>2.3747929493281517E-2</v>
      </c>
      <c r="D13861">
        <v>0.40587679350075084</v>
      </c>
    </row>
    <row r="13862" spans="1:4">
      <c r="A13862">
        <v>13860</v>
      </c>
      <c r="B13862">
        <v>37.972602739726028</v>
      </c>
      <c r="C13862" s="91">
        <v>2.3747459511636728E-2</v>
      </c>
      <c r="D13862">
        <v>0.40585762991447849</v>
      </c>
    </row>
    <row r="13863" spans="1:4">
      <c r="A13863">
        <v>13861</v>
      </c>
      <c r="B13863">
        <v>37.975342465753428</v>
      </c>
      <c r="C13863" s="91">
        <v>2.3746989529991939E-2</v>
      </c>
      <c r="D13863">
        <v>0.40583846827815251</v>
      </c>
    </row>
    <row r="13864" spans="1:4">
      <c r="A13864">
        <v>13862</v>
      </c>
      <c r="B13864">
        <v>37.978082191780821</v>
      </c>
      <c r="C13864" s="91">
        <v>2.3746519548347153E-2</v>
      </c>
      <c r="D13864">
        <v>0.40581930859158205</v>
      </c>
    </row>
    <row r="13865" spans="1:4">
      <c r="A13865">
        <v>13863</v>
      </c>
      <c r="B13865">
        <v>37.980821917808221</v>
      </c>
      <c r="C13865" s="91">
        <v>2.3746049566702364E-2</v>
      </c>
      <c r="D13865">
        <v>0.40580015085457638</v>
      </c>
    </row>
    <row r="13866" spans="1:4">
      <c r="A13866">
        <v>13864</v>
      </c>
      <c r="B13866">
        <v>37.983561643835614</v>
      </c>
      <c r="C13866" s="91">
        <v>2.3745579585057575E-2</v>
      </c>
      <c r="D13866">
        <v>0.40578099506694493</v>
      </c>
    </row>
    <row r="13867" spans="1:4">
      <c r="A13867">
        <v>13865</v>
      </c>
      <c r="B13867">
        <v>37.986301369863014</v>
      </c>
      <c r="C13867" s="91">
        <v>2.3745109603412789E-2</v>
      </c>
      <c r="D13867">
        <v>0.40576184122849679</v>
      </c>
    </row>
    <row r="13868" spans="1:4">
      <c r="A13868">
        <v>13866</v>
      </c>
      <c r="B13868">
        <v>37.989041095890414</v>
      </c>
      <c r="C13868" s="91">
        <v>2.3744639621768E-2</v>
      </c>
      <c r="D13868">
        <v>0.40574268933904156</v>
      </c>
    </row>
    <row r="13869" spans="1:4">
      <c r="A13869">
        <v>13867</v>
      </c>
      <c r="B13869">
        <v>37.991780821917807</v>
      </c>
      <c r="C13869" s="91">
        <v>2.374416964012321E-2</v>
      </c>
      <c r="D13869">
        <v>0.40572353939838851</v>
      </c>
    </row>
    <row r="13870" spans="1:4">
      <c r="A13870">
        <v>13868</v>
      </c>
      <c r="B13870">
        <v>37.994520547945207</v>
      </c>
      <c r="C13870" s="91">
        <v>2.3743699658478421E-2</v>
      </c>
      <c r="D13870">
        <v>0.40570439140634695</v>
      </c>
    </row>
    <row r="13871" spans="1:4">
      <c r="A13871">
        <v>13869</v>
      </c>
      <c r="B13871">
        <v>37.9972602739726</v>
      </c>
      <c r="C13871" s="91">
        <v>2.3743229676833635E-2</v>
      </c>
      <c r="D13871">
        <v>0.40568524536272632</v>
      </c>
    </row>
    <row r="13872" spans="1:4">
      <c r="A13872">
        <v>13870</v>
      </c>
      <c r="B13872">
        <v>38</v>
      </c>
      <c r="C13872" s="91">
        <v>2.3742759695188846E-2</v>
      </c>
      <c r="D13872">
        <v>0.4056661012673361</v>
      </c>
    </row>
    <row r="13873" spans="1:4">
      <c r="A13873">
        <v>13871</v>
      </c>
      <c r="B13873">
        <v>38.0027397260274</v>
      </c>
      <c r="C13873" s="91">
        <v>2.3742289713544057E-2</v>
      </c>
      <c r="D13873">
        <v>0.40564695911998583</v>
      </c>
    </row>
    <row r="13874" spans="1:4">
      <c r="A13874">
        <v>13872</v>
      </c>
      <c r="B13874">
        <v>38.005479452054793</v>
      </c>
      <c r="C13874" s="91">
        <v>2.3741819731899271E-2</v>
      </c>
      <c r="D13874">
        <v>0.40562781892048483</v>
      </c>
    </row>
    <row r="13875" spans="1:4">
      <c r="A13875">
        <v>13873</v>
      </c>
      <c r="B13875">
        <v>38.008219178082193</v>
      </c>
      <c r="C13875" s="91">
        <v>2.3741349750254482E-2</v>
      </c>
      <c r="D13875">
        <v>0.40560868066864275</v>
      </c>
    </row>
    <row r="13876" spans="1:4">
      <c r="A13876">
        <v>13874</v>
      </c>
      <c r="B13876">
        <v>38.010958904109586</v>
      </c>
      <c r="C13876" s="91">
        <v>2.3740879768609693E-2</v>
      </c>
      <c r="D13876">
        <v>0.40558954436426914</v>
      </c>
    </row>
    <row r="13877" spans="1:4">
      <c r="A13877">
        <v>13875</v>
      </c>
      <c r="B13877">
        <v>38.013698630136986</v>
      </c>
      <c r="C13877" s="91">
        <v>2.3740409786964907E-2</v>
      </c>
      <c r="D13877">
        <v>0.40557041000717337</v>
      </c>
    </row>
    <row r="13878" spans="1:4">
      <c r="A13878">
        <v>13876</v>
      </c>
      <c r="B13878">
        <v>38.016438356164386</v>
      </c>
      <c r="C13878" s="91">
        <v>2.3739939805320118E-2</v>
      </c>
      <c r="D13878">
        <v>0.40555127759716519</v>
      </c>
    </row>
    <row r="13879" spans="1:4">
      <c r="A13879">
        <v>13877</v>
      </c>
      <c r="B13879">
        <v>38.019178082191779</v>
      </c>
      <c r="C13879" s="91">
        <v>2.3739469823675328E-2</v>
      </c>
      <c r="D13879">
        <v>0.40553214713405428</v>
      </c>
    </row>
    <row r="13880" spans="1:4">
      <c r="A13880">
        <v>13878</v>
      </c>
      <c r="B13880">
        <v>38.021917808219179</v>
      </c>
      <c r="C13880" s="91">
        <v>2.3738999842030539E-2</v>
      </c>
      <c r="D13880">
        <v>0.40551301861765016</v>
      </c>
    </row>
    <row r="13881" spans="1:4">
      <c r="A13881">
        <v>13879</v>
      </c>
      <c r="B13881">
        <v>38.024657534246572</v>
      </c>
      <c r="C13881" s="91">
        <v>2.3738529860385753E-2</v>
      </c>
      <c r="D13881">
        <v>0.40549389204776243</v>
      </c>
    </row>
    <row r="13882" spans="1:4">
      <c r="A13882">
        <v>13880</v>
      </c>
      <c r="B13882">
        <v>38.027397260273972</v>
      </c>
      <c r="C13882" s="91">
        <v>2.3738059878740964E-2</v>
      </c>
      <c r="D13882">
        <v>0.4054747674242008</v>
      </c>
    </row>
    <row r="13883" spans="1:4">
      <c r="A13883">
        <v>13881</v>
      </c>
      <c r="B13883">
        <v>38.030136986301372</v>
      </c>
      <c r="C13883" s="91">
        <v>2.3737589897096175E-2</v>
      </c>
      <c r="D13883">
        <v>0.40545564474677509</v>
      </c>
    </row>
    <row r="13884" spans="1:4">
      <c r="A13884">
        <v>13882</v>
      </c>
      <c r="B13884">
        <v>38.032876712328765</v>
      </c>
      <c r="C13884" s="91">
        <v>2.3737119915451389E-2</v>
      </c>
      <c r="D13884">
        <v>0.40543652401529495</v>
      </c>
    </row>
    <row r="13885" spans="1:4">
      <c r="A13885">
        <v>13883</v>
      </c>
      <c r="B13885">
        <v>38.035616438356165</v>
      </c>
      <c r="C13885" s="91">
        <v>2.37366499338066E-2</v>
      </c>
      <c r="D13885">
        <v>0.40541740522957004</v>
      </c>
    </row>
    <row r="13886" spans="1:4">
      <c r="A13886">
        <v>13884</v>
      </c>
      <c r="B13886">
        <v>38.038356164383565</v>
      </c>
      <c r="C13886" s="91">
        <v>2.3736179952161811E-2</v>
      </c>
      <c r="D13886">
        <v>0.40539828838941028</v>
      </c>
    </row>
    <row r="13887" spans="1:4">
      <c r="A13887">
        <v>13885</v>
      </c>
      <c r="B13887">
        <v>38.041095890410958</v>
      </c>
      <c r="C13887" s="91">
        <v>2.3735709970517025E-2</v>
      </c>
      <c r="D13887">
        <v>0.40537917349462543</v>
      </c>
    </row>
    <row r="13888" spans="1:4">
      <c r="A13888">
        <v>13886</v>
      </c>
      <c r="B13888">
        <v>38.043835616438358</v>
      </c>
      <c r="C13888" s="91">
        <v>2.3735239988872236E-2</v>
      </c>
      <c r="D13888">
        <v>0.40536006054502532</v>
      </c>
    </row>
    <row r="13889" spans="1:4">
      <c r="A13889">
        <v>13887</v>
      </c>
      <c r="B13889">
        <v>38.046575342465751</v>
      </c>
      <c r="C13889" s="91">
        <v>2.3734770007227447E-2</v>
      </c>
      <c r="D13889">
        <v>0.40534094954041994</v>
      </c>
    </row>
    <row r="13890" spans="1:4">
      <c r="A13890">
        <v>13888</v>
      </c>
      <c r="B13890">
        <v>38.049315068493151</v>
      </c>
      <c r="C13890" s="91">
        <v>2.3734300025582661E-2</v>
      </c>
      <c r="D13890">
        <v>0.40532184048061876</v>
      </c>
    </row>
    <row r="13891" spans="1:4">
      <c r="A13891">
        <v>13889</v>
      </c>
      <c r="B13891">
        <v>38.052054794520551</v>
      </c>
      <c r="C13891" s="91">
        <v>2.3733830043937872E-2</v>
      </c>
      <c r="D13891">
        <v>0.40530273336543199</v>
      </c>
    </row>
    <row r="13892" spans="1:4">
      <c r="A13892">
        <v>13890</v>
      </c>
      <c r="B13892">
        <v>38.054794520547944</v>
      </c>
      <c r="C13892" s="91">
        <v>2.3733360062293082E-2</v>
      </c>
      <c r="D13892">
        <v>0.40528362819466962</v>
      </c>
    </row>
    <row r="13893" spans="1:4">
      <c r="A13893">
        <v>13891</v>
      </c>
      <c r="B13893">
        <v>38.057534246575344</v>
      </c>
      <c r="C13893" s="91">
        <v>2.3732890080648293E-2</v>
      </c>
      <c r="D13893">
        <v>0.40526452496814136</v>
      </c>
    </row>
    <row r="13894" spans="1:4">
      <c r="A13894">
        <v>13892</v>
      </c>
      <c r="B13894">
        <v>38.060273972602737</v>
      </c>
      <c r="C13894" s="91">
        <v>2.3732420099003507E-2</v>
      </c>
      <c r="D13894">
        <v>0.4052454236856573</v>
      </c>
    </row>
    <row r="13895" spans="1:4">
      <c r="A13895">
        <v>13893</v>
      </c>
      <c r="B13895">
        <v>38.063013698630137</v>
      </c>
      <c r="C13895" s="91">
        <v>2.3731950117358718E-2</v>
      </c>
      <c r="D13895">
        <v>0.40522632434702743</v>
      </c>
    </row>
    <row r="13896" spans="1:4">
      <c r="A13896">
        <v>13894</v>
      </c>
      <c r="B13896">
        <v>38.065753424657537</v>
      </c>
      <c r="C13896" s="91">
        <v>2.3731480135713929E-2</v>
      </c>
      <c r="D13896">
        <v>0.40520722695206174</v>
      </c>
    </row>
    <row r="13897" spans="1:4">
      <c r="A13897">
        <v>13895</v>
      </c>
      <c r="B13897">
        <v>38.06849315068493</v>
      </c>
      <c r="C13897" s="91">
        <v>2.3731010154069143E-2</v>
      </c>
      <c r="D13897">
        <v>0.40518813150057026</v>
      </c>
    </row>
    <row r="13898" spans="1:4">
      <c r="A13898">
        <v>13896</v>
      </c>
      <c r="B13898">
        <v>38.07123287671233</v>
      </c>
      <c r="C13898" s="91">
        <v>2.3730540172424354E-2</v>
      </c>
      <c r="D13898">
        <v>0.40516903799236309</v>
      </c>
    </row>
    <row r="13899" spans="1:4">
      <c r="A13899">
        <v>13897</v>
      </c>
      <c r="B13899">
        <v>38.073972602739723</v>
      </c>
      <c r="C13899" s="91">
        <v>2.3730070190779565E-2</v>
      </c>
      <c r="D13899">
        <v>0.40514994642725038</v>
      </c>
    </row>
    <row r="13900" spans="1:4">
      <c r="A13900">
        <v>13898</v>
      </c>
      <c r="B13900">
        <v>38.076712328767123</v>
      </c>
      <c r="C13900" s="91">
        <v>2.3729600209134779E-2</v>
      </c>
      <c r="D13900">
        <v>0.40513085680504207</v>
      </c>
    </row>
    <row r="13901" spans="1:4">
      <c r="A13901">
        <v>13899</v>
      </c>
      <c r="B13901">
        <v>38.079452054794523</v>
      </c>
      <c r="C13901" s="91">
        <v>2.372913022748999E-2</v>
      </c>
      <c r="D13901">
        <v>0.40511176912554847</v>
      </c>
    </row>
    <row r="13902" spans="1:4">
      <c r="A13902">
        <v>13900</v>
      </c>
      <c r="B13902">
        <v>38.082191780821915</v>
      </c>
      <c r="C13902" s="91">
        <v>2.37286602458452E-2</v>
      </c>
      <c r="D13902">
        <v>0.40509268338857968</v>
      </c>
    </row>
    <row r="13903" spans="1:4">
      <c r="A13903">
        <v>13901</v>
      </c>
      <c r="B13903">
        <v>38.084931506849315</v>
      </c>
      <c r="C13903" s="91">
        <v>2.3728190264200415E-2</v>
      </c>
      <c r="D13903">
        <v>0.40507359959394579</v>
      </c>
    </row>
    <row r="13904" spans="1:4">
      <c r="A13904">
        <v>13902</v>
      </c>
      <c r="B13904">
        <v>38.087671232876716</v>
      </c>
      <c r="C13904" s="91">
        <v>2.3727720282555625E-2</v>
      </c>
      <c r="D13904">
        <v>0.40505451774145712</v>
      </c>
    </row>
    <row r="13905" spans="1:4">
      <c r="A13905">
        <v>13903</v>
      </c>
      <c r="B13905">
        <v>38.090410958904108</v>
      </c>
      <c r="C13905" s="91">
        <v>2.3727250300910836E-2</v>
      </c>
      <c r="D13905">
        <v>0.40503543783092394</v>
      </c>
    </row>
    <row r="13906" spans="1:4">
      <c r="A13906">
        <v>13904</v>
      </c>
      <c r="B13906">
        <v>38.093150684931508</v>
      </c>
      <c r="C13906" s="91">
        <v>2.3726780319266047E-2</v>
      </c>
      <c r="D13906">
        <v>0.40501635986215639</v>
      </c>
    </row>
    <row r="13907" spans="1:4">
      <c r="A13907">
        <v>13905</v>
      </c>
      <c r="B13907">
        <v>38.095890410958901</v>
      </c>
      <c r="C13907" s="91">
        <v>2.3726310337621261E-2</v>
      </c>
      <c r="D13907">
        <v>0.40499728383496486</v>
      </c>
    </row>
    <row r="13908" spans="1:4">
      <c r="A13908">
        <v>13906</v>
      </c>
      <c r="B13908">
        <v>38.098630136986301</v>
      </c>
      <c r="C13908" s="91">
        <v>2.3725840355976472E-2</v>
      </c>
      <c r="D13908">
        <v>0.40497820974915949</v>
      </c>
    </row>
    <row r="13909" spans="1:4">
      <c r="A13909">
        <v>13907</v>
      </c>
      <c r="B13909">
        <v>38.101369863013701</v>
      </c>
      <c r="C13909" s="91">
        <v>2.3725370374331683E-2</v>
      </c>
      <c r="D13909">
        <v>0.40495913760455077</v>
      </c>
    </row>
    <row r="13910" spans="1:4">
      <c r="A13910">
        <v>13908</v>
      </c>
      <c r="B13910">
        <v>38.104109589041094</v>
      </c>
      <c r="C13910" s="91">
        <v>2.3724900392686897E-2</v>
      </c>
      <c r="D13910">
        <v>0.40494006740094907</v>
      </c>
    </row>
    <row r="13911" spans="1:4">
      <c r="A13911">
        <v>13909</v>
      </c>
      <c r="B13911">
        <v>38.106849315068494</v>
      </c>
      <c r="C13911" s="91">
        <v>2.3724430411042108E-2</v>
      </c>
      <c r="D13911">
        <v>0.40492099913816459</v>
      </c>
    </row>
    <row r="13912" spans="1:4">
      <c r="A13912">
        <v>13910</v>
      </c>
      <c r="B13912">
        <v>38.109589041095887</v>
      </c>
      <c r="C13912" s="91">
        <v>2.3723960429397319E-2</v>
      </c>
      <c r="D13912">
        <v>0.40490193281600795</v>
      </c>
    </row>
    <row r="13913" spans="1:4">
      <c r="A13913">
        <v>13911</v>
      </c>
      <c r="B13913">
        <v>38.112328767123287</v>
      </c>
      <c r="C13913" s="91">
        <v>2.3723490447752533E-2</v>
      </c>
      <c r="D13913">
        <v>0.40488286843428928</v>
      </c>
    </row>
    <row r="13914" spans="1:4">
      <c r="A13914">
        <v>13912</v>
      </c>
      <c r="B13914">
        <v>38.115068493150687</v>
      </c>
      <c r="C13914" s="91">
        <v>2.3723020466107744E-2</v>
      </c>
      <c r="D13914">
        <v>0.40486380599281929</v>
      </c>
    </row>
    <row r="13915" spans="1:4">
      <c r="A13915">
        <v>13913</v>
      </c>
      <c r="B13915">
        <v>38.11780821917808</v>
      </c>
      <c r="C13915" s="91">
        <v>2.3722550484462954E-2</v>
      </c>
      <c r="D13915">
        <v>0.40484474549140848</v>
      </c>
    </row>
    <row r="13916" spans="1:4">
      <c r="A13916">
        <v>13914</v>
      </c>
      <c r="B13916">
        <v>38.12054794520548</v>
      </c>
      <c r="C13916" s="91">
        <v>2.3722080502818169E-2</v>
      </c>
      <c r="D13916">
        <v>0.40482568692986709</v>
      </c>
    </row>
    <row r="13917" spans="1:4">
      <c r="A13917">
        <v>13915</v>
      </c>
      <c r="B13917">
        <v>38.123287671232873</v>
      </c>
      <c r="C13917" s="91">
        <v>2.3721610521173379E-2</v>
      </c>
      <c r="D13917">
        <v>0.40480663030800584</v>
      </c>
    </row>
    <row r="13918" spans="1:4">
      <c r="A13918">
        <v>13916</v>
      </c>
      <c r="B13918">
        <v>38.126027397260273</v>
      </c>
      <c r="C13918" s="91">
        <v>2.372114053952859E-2</v>
      </c>
      <c r="D13918">
        <v>0.40478757562563528</v>
      </c>
    </row>
    <row r="13919" spans="1:4">
      <c r="A13919">
        <v>13917</v>
      </c>
      <c r="B13919">
        <v>38.128767123287673</v>
      </c>
      <c r="C13919" s="91">
        <v>2.3720670557883801E-2</v>
      </c>
      <c r="D13919">
        <v>0.40476852288256576</v>
      </c>
    </row>
    <row r="13920" spans="1:4">
      <c r="A13920">
        <v>13918</v>
      </c>
      <c r="B13920">
        <v>38.131506849315066</v>
      </c>
      <c r="C13920" s="91">
        <v>2.3720200576239015E-2</v>
      </c>
      <c r="D13920">
        <v>0.40474947207860817</v>
      </c>
    </row>
    <row r="13921" spans="1:4">
      <c r="A13921">
        <v>13919</v>
      </c>
      <c r="B13921">
        <v>38.134246575342466</v>
      </c>
      <c r="C13921" s="91">
        <v>2.3719730594594226E-2</v>
      </c>
      <c r="D13921">
        <v>0.40473042321357289</v>
      </c>
    </row>
    <row r="13922" spans="1:4">
      <c r="A13922">
        <v>13920</v>
      </c>
      <c r="B13922">
        <v>38.136986301369866</v>
      </c>
      <c r="C13922" s="91">
        <v>2.3719260612949437E-2</v>
      </c>
      <c r="D13922">
        <v>0.40471137628727072</v>
      </c>
    </row>
    <row r="13923" spans="1:4">
      <c r="A13923">
        <v>13921</v>
      </c>
      <c r="B13923">
        <v>38.139726027397259</v>
      </c>
      <c r="C13923" s="91">
        <v>2.3718790631304651E-2</v>
      </c>
      <c r="D13923">
        <v>0.40469233129951221</v>
      </c>
    </row>
    <row r="13924" spans="1:4">
      <c r="A13924">
        <v>13922</v>
      </c>
      <c r="B13924">
        <v>38.142465753424659</v>
      </c>
      <c r="C13924" s="91">
        <v>2.3718320649659862E-2</v>
      </c>
      <c r="D13924">
        <v>0.40467328825010812</v>
      </c>
    </row>
    <row r="13925" spans="1:4">
      <c r="A13925">
        <v>13923</v>
      </c>
      <c r="B13925">
        <v>38.145205479452052</v>
      </c>
      <c r="C13925" s="91">
        <v>2.3717850668015072E-2</v>
      </c>
      <c r="D13925">
        <v>0.40465424713886916</v>
      </c>
    </row>
    <row r="13926" spans="1:4">
      <c r="A13926">
        <v>13924</v>
      </c>
      <c r="B13926">
        <v>38.147945205479452</v>
      </c>
      <c r="C13926" s="91">
        <v>2.3717380686370287E-2</v>
      </c>
      <c r="D13926">
        <v>0.40463520796560598</v>
      </c>
    </row>
    <row r="13927" spans="1:4">
      <c r="A13927">
        <v>13925</v>
      </c>
      <c r="B13927">
        <v>38.150684931506852</v>
      </c>
      <c r="C13927" s="91">
        <v>2.3716910704725497E-2</v>
      </c>
      <c r="D13927">
        <v>0.4046161707301294</v>
      </c>
    </row>
    <row r="13928" spans="1:4">
      <c r="A13928">
        <v>13926</v>
      </c>
      <c r="B13928">
        <v>38.153424657534245</v>
      </c>
      <c r="C13928" s="91">
        <v>2.3716440723080708E-2</v>
      </c>
      <c r="D13928">
        <v>0.40459713543225023</v>
      </c>
    </row>
    <row r="13929" spans="1:4">
      <c r="A13929">
        <v>13927</v>
      </c>
      <c r="B13929">
        <v>38.156164383561645</v>
      </c>
      <c r="C13929" s="91">
        <v>2.3715970741435919E-2</v>
      </c>
      <c r="D13929">
        <v>0.40457810207177924</v>
      </c>
    </row>
    <row r="13930" spans="1:4">
      <c r="A13930">
        <v>13928</v>
      </c>
      <c r="B13930">
        <v>38.158904109589038</v>
      </c>
      <c r="C13930" s="91">
        <v>2.3715500759791133E-2</v>
      </c>
      <c r="D13930">
        <v>0.40455907064852725</v>
      </c>
    </row>
    <row r="13931" spans="1:4">
      <c r="A13931">
        <v>13929</v>
      </c>
      <c r="B13931">
        <v>38.161643835616438</v>
      </c>
      <c r="C13931" s="91">
        <v>2.3715030778146344E-2</v>
      </c>
      <c r="D13931">
        <v>0.40454004116230513</v>
      </c>
    </row>
    <row r="13932" spans="1:4">
      <c r="A13932">
        <v>13930</v>
      </c>
      <c r="B13932">
        <v>38.164383561643838</v>
      </c>
      <c r="C13932" s="91">
        <v>2.3714560796501555E-2</v>
      </c>
      <c r="D13932">
        <v>0.40452101361292375</v>
      </c>
    </row>
    <row r="13933" spans="1:4">
      <c r="A13933">
        <v>13931</v>
      </c>
      <c r="B13933">
        <v>38.167123287671231</v>
      </c>
      <c r="C13933" s="91">
        <v>2.3714090814856769E-2</v>
      </c>
      <c r="D13933">
        <v>0.40450198800019405</v>
      </c>
    </row>
    <row r="13934" spans="1:4">
      <c r="A13934">
        <v>13932</v>
      </c>
      <c r="B13934">
        <v>38.169863013698631</v>
      </c>
      <c r="C13934" s="91">
        <v>2.371362083321198E-2</v>
      </c>
      <c r="D13934">
        <v>0.40448296432392683</v>
      </c>
    </row>
    <row r="13935" spans="1:4">
      <c r="A13935">
        <v>13933</v>
      </c>
      <c r="B13935">
        <v>38.172602739726024</v>
      </c>
      <c r="C13935" s="91">
        <v>2.3713150851567191E-2</v>
      </c>
      <c r="D13935">
        <v>0.40446394258393331</v>
      </c>
    </row>
    <row r="13936" spans="1:4">
      <c r="A13936">
        <v>13934</v>
      </c>
      <c r="B13936">
        <v>38.175342465753424</v>
      </c>
      <c r="C13936" s="91">
        <v>2.3712680869922405E-2</v>
      </c>
      <c r="D13936">
        <v>0.40444492278002414</v>
      </c>
    </row>
    <row r="13937" spans="1:4">
      <c r="A13937">
        <v>13935</v>
      </c>
      <c r="B13937">
        <v>38.178082191780824</v>
      </c>
      <c r="C13937" s="91">
        <v>2.3712210888277616E-2</v>
      </c>
      <c r="D13937">
        <v>0.40442590491201047</v>
      </c>
    </row>
    <row r="13938" spans="1:4">
      <c r="A13938">
        <v>13936</v>
      </c>
      <c r="B13938">
        <v>38.180821917808217</v>
      </c>
      <c r="C13938" s="91">
        <v>2.3711740906632826E-2</v>
      </c>
      <c r="D13938">
        <v>0.40440688897970345</v>
      </c>
    </row>
    <row r="13939" spans="1:4">
      <c r="A13939">
        <v>13937</v>
      </c>
      <c r="B13939">
        <v>38.183561643835617</v>
      </c>
      <c r="C13939" s="91">
        <v>2.3711270924988037E-2</v>
      </c>
      <c r="D13939">
        <v>0.4043878749829139</v>
      </c>
    </row>
    <row r="13940" spans="1:4">
      <c r="A13940">
        <v>13938</v>
      </c>
      <c r="B13940">
        <v>38.186301369863017</v>
      </c>
      <c r="C13940" s="91">
        <v>2.3710800943343251E-2</v>
      </c>
      <c r="D13940">
        <v>0.40436886292145291</v>
      </c>
    </row>
    <row r="13941" spans="1:4">
      <c r="A13941">
        <v>13939</v>
      </c>
      <c r="B13941">
        <v>38.18904109589041</v>
      </c>
      <c r="C13941" s="91">
        <v>2.3710330961698462E-2</v>
      </c>
      <c r="D13941">
        <v>0.4043498527951318</v>
      </c>
    </row>
    <row r="13942" spans="1:4">
      <c r="A13942">
        <v>13940</v>
      </c>
      <c r="B13942">
        <v>38.19178082191781</v>
      </c>
      <c r="C13942" s="91">
        <v>2.3709860980053673E-2</v>
      </c>
      <c r="D13942">
        <v>0.4043308446037614</v>
      </c>
    </row>
    <row r="13943" spans="1:4">
      <c r="A13943">
        <v>13941</v>
      </c>
      <c r="B13943">
        <v>38.194520547945203</v>
      </c>
      <c r="C13943" s="91">
        <v>2.3709390998408887E-2</v>
      </c>
      <c r="D13943">
        <v>0.40431183834715306</v>
      </c>
    </row>
    <row r="13944" spans="1:4">
      <c r="A13944">
        <v>13942</v>
      </c>
      <c r="B13944">
        <v>38.197260273972603</v>
      </c>
      <c r="C13944" s="91">
        <v>2.3708921016764098E-2</v>
      </c>
      <c r="D13944">
        <v>0.40429283402511779</v>
      </c>
    </row>
    <row r="13945" spans="1:4">
      <c r="A13945">
        <v>13943</v>
      </c>
      <c r="B13945">
        <v>38.200000000000003</v>
      </c>
      <c r="C13945" s="91">
        <v>2.3708451035119309E-2</v>
      </c>
      <c r="D13945">
        <v>0.40427383163746688</v>
      </c>
    </row>
    <row r="13946" spans="1:4">
      <c r="A13946">
        <v>13944</v>
      </c>
      <c r="B13946">
        <v>38.202739726027396</v>
      </c>
      <c r="C13946" s="91">
        <v>2.3707981053474523E-2</v>
      </c>
      <c r="D13946">
        <v>0.40425483118401156</v>
      </c>
    </row>
    <row r="13947" spans="1:4">
      <c r="A13947">
        <v>13945</v>
      </c>
      <c r="B13947">
        <v>38.205479452054796</v>
      </c>
      <c r="C13947" s="91">
        <v>2.3707511071829734E-2</v>
      </c>
      <c r="D13947">
        <v>0.40423583266456292</v>
      </c>
    </row>
    <row r="13948" spans="1:4">
      <c r="A13948">
        <v>13946</v>
      </c>
      <c r="B13948">
        <v>38.208219178082189</v>
      </c>
      <c r="C13948" s="91">
        <v>2.3707041090184944E-2</v>
      </c>
      <c r="D13948">
        <v>0.40421683607893244</v>
      </c>
    </row>
    <row r="13949" spans="1:4">
      <c r="A13949">
        <v>13947</v>
      </c>
      <c r="B13949">
        <v>38.210958904109589</v>
      </c>
      <c r="C13949" s="91">
        <v>2.3706571108540159E-2</v>
      </c>
      <c r="D13949">
        <v>0.40419784142693116</v>
      </c>
    </row>
    <row r="13950" spans="1:4">
      <c r="A13950">
        <v>13948</v>
      </c>
      <c r="B13950">
        <v>38.213698630136989</v>
      </c>
      <c r="C13950" s="91">
        <v>2.3706101126895369E-2</v>
      </c>
      <c r="D13950">
        <v>0.40417884870837056</v>
      </c>
    </row>
    <row r="13951" spans="1:4">
      <c r="A13951">
        <v>13949</v>
      </c>
      <c r="B13951">
        <v>38.216438356164382</v>
      </c>
      <c r="C13951" s="91">
        <v>2.370563114525058E-2</v>
      </c>
      <c r="D13951">
        <v>0.40415985792306203</v>
      </c>
    </row>
    <row r="13952" spans="1:4">
      <c r="A13952">
        <v>13950</v>
      </c>
      <c r="B13952">
        <v>38.219178082191782</v>
      </c>
      <c r="C13952" s="91">
        <v>2.3705161163605791E-2</v>
      </c>
      <c r="D13952">
        <v>0.40414086907081676</v>
      </c>
    </row>
    <row r="13953" spans="1:4">
      <c r="A13953">
        <v>13951</v>
      </c>
      <c r="B13953">
        <v>38.221917808219175</v>
      </c>
      <c r="C13953" s="91">
        <v>2.3704691181961005E-2</v>
      </c>
      <c r="D13953">
        <v>0.40412188215144607</v>
      </c>
    </row>
    <row r="13954" spans="1:4">
      <c r="A13954">
        <v>13952</v>
      </c>
      <c r="B13954">
        <v>38.224657534246575</v>
      </c>
      <c r="C13954" s="91">
        <v>2.3704221200316216E-2</v>
      </c>
      <c r="D13954">
        <v>0.40410289716476155</v>
      </c>
    </row>
    <row r="13955" spans="1:4">
      <c r="A13955">
        <v>13953</v>
      </c>
      <c r="B13955">
        <v>38.227397260273975</v>
      </c>
      <c r="C13955" s="91">
        <v>2.3703751218671427E-2</v>
      </c>
      <c r="D13955">
        <v>0.40408391411057454</v>
      </c>
    </row>
    <row r="13956" spans="1:4">
      <c r="A13956">
        <v>13954</v>
      </c>
      <c r="B13956">
        <v>38.230136986301368</v>
      </c>
      <c r="C13956" s="91">
        <v>2.3703281237026641E-2</v>
      </c>
      <c r="D13956">
        <v>0.4040649329886965</v>
      </c>
    </row>
    <row r="13957" spans="1:4">
      <c r="A13957">
        <v>13955</v>
      </c>
      <c r="B13957">
        <v>38.232876712328768</v>
      </c>
      <c r="C13957" s="91">
        <v>2.3702811255381852E-2</v>
      </c>
      <c r="D13957">
        <v>0.40404595379893893</v>
      </c>
    </row>
    <row r="13958" spans="1:4">
      <c r="A13958">
        <v>13956</v>
      </c>
      <c r="B13958">
        <v>38.235616438356168</v>
      </c>
      <c r="C13958" s="91">
        <v>2.3702341273737063E-2</v>
      </c>
      <c r="D13958">
        <v>0.40402697654111325</v>
      </c>
    </row>
    <row r="13959" spans="1:4">
      <c r="A13959">
        <v>13957</v>
      </c>
      <c r="B13959">
        <v>38.238356164383561</v>
      </c>
      <c r="C13959" s="91">
        <v>2.3701871292092277E-2</v>
      </c>
      <c r="D13959">
        <v>0.40400800121503111</v>
      </c>
    </row>
    <row r="13960" spans="1:4">
      <c r="A13960">
        <v>13958</v>
      </c>
      <c r="B13960">
        <v>38.241095890410961</v>
      </c>
      <c r="C13960" s="91">
        <v>2.3701401310447488E-2</v>
      </c>
      <c r="D13960">
        <v>0.40398902782050389</v>
      </c>
    </row>
    <row r="13961" spans="1:4">
      <c r="A13961">
        <v>13959</v>
      </c>
      <c r="B13961">
        <v>38.243835616438353</v>
      </c>
      <c r="C13961" s="91">
        <v>2.3700931328802698E-2</v>
      </c>
      <c r="D13961">
        <v>0.40397005635734334</v>
      </c>
    </row>
    <row r="13962" spans="1:4">
      <c r="A13962">
        <v>13960</v>
      </c>
      <c r="B13962">
        <v>38.246575342465754</v>
      </c>
      <c r="C13962" s="91">
        <v>2.3700461347157913E-2</v>
      </c>
      <c r="D13962">
        <v>0.40395108682536085</v>
      </c>
    </row>
    <row r="13963" spans="1:4">
      <c r="A13963">
        <v>13961</v>
      </c>
      <c r="B13963">
        <v>38.249315068493154</v>
      </c>
      <c r="C13963" s="91">
        <v>2.3699991365513123E-2</v>
      </c>
      <c r="D13963">
        <v>0.40393211922436817</v>
      </c>
    </row>
    <row r="13964" spans="1:4">
      <c r="A13964">
        <v>13962</v>
      </c>
      <c r="B13964">
        <v>38.252054794520546</v>
      </c>
      <c r="C13964" s="91">
        <v>2.3699521383868334E-2</v>
      </c>
      <c r="D13964">
        <v>0.40391315355417701</v>
      </c>
    </row>
    <row r="13965" spans="1:4">
      <c r="A13965">
        <v>13963</v>
      </c>
      <c r="B13965">
        <v>38.254794520547946</v>
      </c>
      <c r="C13965" s="91">
        <v>2.3699051402223545E-2</v>
      </c>
      <c r="D13965">
        <v>0.4038941898145989</v>
      </c>
    </row>
    <row r="13966" spans="1:4">
      <c r="A13966">
        <v>13964</v>
      </c>
      <c r="B13966">
        <v>38.257534246575339</v>
      </c>
      <c r="C13966" s="91">
        <v>2.3698581420578759E-2</v>
      </c>
      <c r="D13966">
        <v>0.40387522800544551</v>
      </c>
    </row>
    <row r="13967" spans="1:4">
      <c r="A13967">
        <v>13965</v>
      </c>
      <c r="B13967">
        <v>38.260273972602739</v>
      </c>
      <c r="C13967" s="91">
        <v>2.369811143893397E-2</v>
      </c>
      <c r="D13967">
        <v>0.40385626812652864</v>
      </c>
    </row>
    <row r="13968" spans="1:4">
      <c r="A13968">
        <v>13966</v>
      </c>
      <c r="B13968">
        <v>38.263013698630139</v>
      </c>
      <c r="C13968" s="91">
        <v>2.3697641457289181E-2</v>
      </c>
      <c r="D13968">
        <v>0.40383731017766</v>
      </c>
    </row>
    <row r="13969" spans="1:4">
      <c r="A13969">
        <v>13967</v>
      </c>
      <c r="B13969">
        <v>38.265753424657532</v>
      </c>
      <c r="C13969" s="91">
        <v>2.3697171475644395E-2</v>
      </c>
      <c r="D13969">
        <v>0.4038183541586513</v>
      </c>
    </row>
    <row r="13970" spans="1:4">
      <c r="A13970">
        <v>13968</v>
      </c>
      <c r="B13970">
        <v>38.268493150684932</v>
      </c>
      <c r="C13970" s="91">
        <v>2.3696701493999606E-2</v>
      </c>
      <c r="D13970">
        <v>0.40379940006931442</v>
      </c>
    </row>
    <row r="13971" spans="1:4">
      <c r="A13971">
        <v>13969</v>
      </c>
      <c r="B13971">
        <v>38.271232876712325</v>
      </c>
      <c r="C13971" s="91">
        <v>2.3696231512354816E-2</v>
      </c>
      <c r="D13971">
        <v>0.40378044790946116</v>
      </c>
    </row>
    <row r="13972" spans="1:4">
      <c r="A13972">
        <v>13970</v>
      </c>
      <c r="B13972">
        <v>38.273972602739725</v>
      </c>
      <c r="C13972" s="91">
        <v>2.3695761530710031E-2</v>
      </c>
      <c r="D13972">
        <v>0.40376149767890313</v>
      </c>
    </row>
    <row r="13973" spans="1:4">
      <c r="A13973">
        <v>13971</v>
      </c>
      <c r="B13973">
        <v>38.276712328767125</v>
      </c>
      <c r="C13973" s="91">
        <v>2.3695291549065241E-2</v>
      </c>
      <c r="D13973">
        <v>0.40374254937745246</v>
      </c>
    </row>
    <row r="13974" spans="1:4">
      <c r="A13974">
        <v>13972</v>
      </c>
      <c r="B13974">
        <v>38.279452054794518</v>
      </c>
      <c r="C13974" s="91">
        <v>2.3694821567420452E-2</v>
      </c>
      <c r="D13974">
        <v>0.40372360300492094</v>
      </c>
    </row>
    <row r="13975" spans="1:4">
      <c r="A13975">
        <v>13973</v>
      </c>
      <c r="B13975">
        <v>38.282191780821918</v>
      </c>
      <c r="C13975" s="91">
        <v>2.3694351585775666E-2</v>
      </c>
      <c r="D13975">
        <v>0.40370465856112037</v>
      </c>
    </row>
    <row r="13976" spans="1:4">
      <c r="A13976">
        <v>13974</v>
      </c>
      <c r="B13976">
        <v>38.284931506849318</v>
      </c>
      <c r="C13976" s="91">
        <v>2.3693881604130877E-2</v>
      </c>
      <c r="D13976">
        <v>0.40368571604586279</v>
      </c>
    </row>
    <row r="13977" spans="1:4">
      <c r="A13977">
        <v>13975</v>
      </c>
      <c r="B13977">
        <v>38.287671232876711</v>
      </c>
      <c r="C13977" s="91">
        <v>2.3693411622486088E-2</v>
      </c>
      <c r="D13977">
        <v>0.40366677545896018</v>
      </c>
    </row>
    <row r="13978" spans="1:4">
      <c r="A13978">
        <v>13976</v>
      </c>
      <c r="B13978">
        <v>38.290410958904111</v>
      </c>
      <c r="C13978" s="91">
        <v>2.3692941640841299E-2</v>
      </c>
      <c r="D13978">
        <v>0.40364783680022442</v>
      </c>
    </row>
    <row r="13979" spans="1:4">
      <c r="A13979">
        <v>13977</v>
      </c>
      <c r="B13979">
        <v>38.293150684931504</v>
      </c>
      <c r="C13979" s="91">
        <v>2.3692471659196513E-2</v>
      </c>
      <c r="D13979">
        <v>0.40362890006946756</v>
      </c>
    </row>
    <row r="13980" spans="1:4">
      <c r="A13980">
        <v>13978</v>
      </c>
      <c r="B13980">
        <v>38.295890410958904</v>
      </c>
      <c r="C13980" s="91">
        <v>2.3692001677551724E-2</v>
      </c>
      <c r="D13980">
        <v>0.4036099652665015</v>
      </c>
    </row>
    <row r="13981" spans="1:4">
      <c r="A13981">
        <v>13979</v>
      </c>
      <c r="B13981">
        <v>38.298630136986304</v>
      </c>
      <c r="C13981" s="91">
        <v>2.3691531695906935E-2</v>
      </c>
      <c r="D13981">
        <v>0.40359103239113842</v>
      </c>
    </row>
    <row r="13982" spans="1:4">
      <c r="A13982">
        <v>13980</v>
      </c>
      <c r="B13982">
        <v>38.301369863013697</v>
      </c>
      <c r="C13982" s="91">
        <v>2.3691061714262149E-2</v>
      </c>
      <c r="D13982">
        <v>0.40357210144319039</v>
      </c>
    </row>
    <row r="13983" spans="1:4">
      <c r="A13983">
        <v>13981</v>
      </c>
      <c r="B13983">
        <v>38.304109589041097</v>
      </c>
      <c r="C13983" s="91">
        <v>2.369059173261736E-2</v>
      </c>
      <c r="D13983">
        <v>0.40355317242246935</v>
      </c>
    </row>
    <row r="13984" spans="1:4">
      <c r="A13984">
        <v>13982</v>
      </c>
      <c r="B13984">
        <v>38.30684931506849</v>
      </c>
      <c r="C13984" s="91">
        <v>2.369012175097257E-2</v>
      </c>
      <c r="D13984">
        <v>0.40353424532878768</v>
      </c>
    </row>
    <row r="13985" spans="1:4">
      <c r="A13985">
        <v>13983</v>
      </c>
      <c r="B13985">
        <v>38.30958904109589</v>
      </c>
      <c r="C13985" s="91">
        <v>2.3689651769327785E-2</v>
      </c>
      <c r="D13985">
        <v>0.40351532016195724</v>
      </c>
    </row>
    <row r="13986" spans="1:4">
      <c r="A13986">
        <v>13984</v>
      </c>
      <c r="B13986">
        <v>38.31232876712329</v>
      </c>
      <c r="C13986" s="91">
        <v>2.3689181787682995E-2</v>
      </c>
      <c r="D13986">
        <v>0.40349639692179029</v>
      </c>
    </row>
    <row r="13987" spans="1:4">
      <c r="A13987">
        <v>13985</v>
      </c>
      <c r="B13987">
        <v>38.315068493150683</v>
      </c>
      <c r="C13987" s="91">
        <v>2.3688711806038206E-2</v>
      </c>
      <c r="D13987">
        <v>0.40347747560809916</v>
      </c>
    </row>
    <row r="13988" spans="1:4">
      <c r="A13988">
        <v>13986</v>
      </c>
      <c r="B13988">
        <v>38.317808219178083</v>
      </c>
      <c r="C13988" s="91">
        <v>2.3688241824393417E-2</v>
      </c>
      <c r="D13988">
        <v>0.40345855622069582</v>
      </c>
    </row>
    <row r="13989" spans="1:4">
      <c r="A13989">
        <v>13987</v>
      </c>
      <c r="B13989">
        <v>38.320547945205476</v>
      </c>
      <c r="C13989" s="91">
        <v>2.3687771842748631E-2</v>
      </c>
      <c r="D13989">
        <v>0.4034396387593927</v>
      </c>
    </row>
    <row r="13990" spans="1:4">
      <c r="A13990">
        <v>13988</v>
      </c>
      <c r="B13990">
        <v>38.323287671232876</v>
      </c>
      <c r="C13990" s="91">
        <v>2.3687301861103842E-2</v>
      </c>
      <c r="D13990">
        <v>0.40342072322400191</v>
      </c>
    </row>
    <row r="13991" spans="1:4">
      <c r="A13991">
        <v>13989</v>
      </c>
      <c r="B13991">
        <v>38.326027397260276</v>
      </c>
      <c r="C13991" s="91">
        <v>2.3686831879459053E-2</v>
      </c>
      <c r="D13991">
        <v>0.4034018096143358</v>
      </c>
    </row>
    <row r="13992" spans="1:4">
      <c r="A13992">
        <v>13990</v>
      </c>
      <c r="B13992">
        <v>38.328767123287669</v>
      </c>
      <c r="C13992" s="91">
        <v>2.3686361897814267E-2</v>
      </c>
      <c r="D13992">
        <v>0.40338289793020671</v>
      </c>
    </row>
    <row r="13993" spans="1:4">
      <c r="A13993">
        <v>13991</v>
      </c>
      <c r="B13993">
        <v>38.331506849315069</v>
      </c>
      <c r="C13993" s="91">
        <v>2.3685891916169478E-2</v>
      </c>
      <c r="D13993">
        <v>0.40336398817142688</v>
      </c>
    </row>
    <row r="13994" spans="1:4">
      <c r="A13994">
        <v>13992</v>
      </c>
      <c r="B13994">
        <v>38.334246575342469</v>
      </c>
      <c r="C13994" s="91">
        <v>2.3685421934524688E-2</v>
      </c>
      <c r="D13994">
        <v>0.40334508033780875</v>
      </c>
    </row>
    <row r="13995" spans="1:4">
      <c r="A13995">
        <v>13993</v>
      </c>
      <c r="B13995">
        <v>38.336986301369862</v>
      </c>
      <c r="C13995" s="91">
        <v>2.3684951952879903E-2</v>
      </c>
      <c r="D13995">
        <v>0.40332617442916457</v>
      </c>
    </row>
    <row r="13996" spans="1:4">
      <c r="A13996">
        <v>13994</v>
      </c>
      <c r="B13996">
        <v>38.339726027397262</v>
      </c>
      <c r="C13996" s="91">
        <v>2.3684481971235113E-2</v>
      </c>
      <c r="D13996">
        <v>0.4033072704453069</v>
      </c>
    </row>
    <row r="13997" spans="1:4">
      <c r="A13997">
        <v>13995</v>
      </c>
      <c r="B13997">
        <v>38.342465753424655</v>
      </c>
      <c r="C13997" s="91">
        <v>2.3684011989590324E-2</v>
      </c>
      <c r="D13997">
        <v>0.40328836838604815</v>
      </c>
    </row>
    <row r="13998" spans="1:4">
      <c r="A13998">
        <v>13996</v>
      </c>
      <c r="B13998">
        <v>38.345205479452055</v>
      </c>
      <c r="C13998" s="91">
        <v>2.3683542007945538E-2</v>
      </c>
      <c r="D13998">
        <v>0.40326946825120058</v>
      </c>
    </row>
    <row r="13999" spans="1:4">
      <c r="A13999">
        <v>13997</v>
      </c>
      <c r="B13999">
        <v>38.347945205479455</v>
      </c>
      <c r="C13999" s="91">
        <v>2.3683072026300749E-2</v>
      </c>
      <c r="D13999">
        <v>0.40325057004057685</v>
      </c>
    </row>
    <row r="14000" spans="1:4">
      <c r="A14000">
        <v>13998</v>
      </c>
      <c r="B14000">
        <v>38.350684931506848</v>
      </c>
      <c r="C14000" s="91">
        <v>2.368260204465596E-2</v>
      </c>
      <c r="D14000">
        <v>0.40323167375398938</v>
      </c>
    </row>
    <row r="14001" spans="1:4">
      <c r="A14001">
        <v>13999</v>
      </c>
      <c r="B14001">
        <v>38.353424657534248</v>
      </c>
      <c r="C14001" s="91">
        <v>2.3682132063011171E-2</v>
      </c>
      <c r="D14001">
        <v>0.40321277939125066</v>
      </c>
    </row>
    <row r="14002" spans="1:4">
      <c r="A14002">
        <v>14000</v>
      </c>
      <c r="B14002">
        <v>38.356164383561641</v>
      </c>
      <c r="C14002" s="91">
        <v>2.3681662081366385E-2</v>
      </c>
      <c r="D14002">
        <v>0.40319388695217329</v>
      </c>
    </row>
    <row r="14003" spans="1:4">
      <c r="A14003">
        <v>14001</v>
      </c>
      <c r="B14003">
        <v>38.358904109589041</v>
      </c>
      <c r="C14003" s="91">
        <v>2.3681192099721596E-2</v>
      </c>
      <c r="D14003">
        <v>0.40317499643656979</v>
      </c>
    </row>
    <row r="14004" spans="1:4">
      <c r="A14004">
        <v>14002</v>
      </c>
      <c r="B14004">
        <v>38.361643835616441</v>
      </c>
      <c r="C14004" s="91">
        <v>2.3680722118076807E-2</v>
      </c>
      <c r="D14004">
        <v>0.40315610784425276</v>
      </c>
    </row>
    <row r="14005" spans="1:4">
      <c r="A14005">
        <v>14003</v>
      </c>
      <c r="B14005">
        <v>38.364383561643834</v>
      </c>
      <c r="C14005" s="91">
        <v>2.3680252136432021E-2</v>
      </c>
      <c r="D14005">
        <v>0.40313722117503481</v>
      </c>
    </row>
    <row r="14006" spans="1:4">
      <c r="A14006">
        <v>14004</v>
      </c>
      <c r="B14006">
        <v>38.367123287671234</v>
      </c>
      <c r="C14006" s="91">
        <v>2.3679782154787232E-2</v>
      </c>
      <c r="D14006">
        <v>0.40311833642872863</v>
      </c>
    </row>
    <row r="14007" spans="1:4">
      <c r="A14007">
        <v>14005</v>
      </c>
      <c r="B14007">
        <v>38.369863013698627</v>
      </c>
      <c r="C14007" s="91">
        <v>2.3679312173142442E-2</v>
      </c>
      <c r="D14007">
        <v>0.40309945360514682</v>
      </c>
    </row>
    <row r="14008" spans="1:4">
      <c r="A14008">
        <v>14006</v>
      </c>
      <c r="B14008">
        <v>38.372602739726027</v>
      </c>
      <c r="C14008" s="91">
        <v>2.3678842191497657E-2</v>
      </c>
      <c r="D14008">
        <v>0.40308057270410202</v>
      </c>
    </row>
    <row r="14009" spans="1:4">
      <c r="A14009">
        <v>14007</v>
      </c>
      <c r="B14009">
        <v>38.375342465753427</v>
      </c>
      <c r="C14009" s="91">
        <v>2.3678372209852867E-2</v>
      </c>
      <c r="D14009">
        <v>0.40306169372540701</v>
      </c>
    </row>
    <row r="14010" spans="1:4">
      <c r="A14010">
        <v>14008</v>
      </c>
      <c r="B14010">
        <v>38.37808219178082</v>
      </c>
      <c r="C14010" s="91">
        <v>2.3677902228208078E-2</v>
      </c>
      <c r="D14010">
        <v>0.40304281666887459</v>
      </c>
    </row>
    <row r="14011" spans="1:4">
      <c r="A14011">
        <v>14009</v>
      </c>
      <c r="B14011">
        <v>38.38082191780822</v>
      </c>
      <c r="C14011" s="91">
        <v>2.3677432246563289E-2</v>
      </c>
      <c r="D14011">
        <v>0.40302394153431731</v>
      </c>
    </row>
    <row r="14012" spans="1:4">
      <c r="A14012">
        <v>14010</v>
      </c>
      <c r="B14012">
        <v>38.38356164383562</v>
      </c>
      <c r="C14012" s="91">
        <v>2.3676962264918503E-2</v>
      </c>
      <c r="D14012">
        <v>0.40300506832154803</v>
      </c>
    </row>
    <row r="14013" spans="1:4">
      <c r="A14013">
        <v>14011</v>
      </c>
      <c r="B14013">
        <v>38.386301369863013</v>
      </c>
      <c r="C14013" s="91">
        <v>2.3676492283273714E-2</v>
      </c>
      <c r="D14013">
        <v>0.40298619703037974</v>
      </c>
    </row>
    <row r="14014" spans="1:4">
      <c r="A14014">
        <v>14012</v>
      </c>
      <c r="B14014">
        <v>38.389041095890413</v>
      </c>
      <c r="C14014" s="91">
        <v>2.3676022301628925E-2</v>
      </c>
      <c r="D14014">
        <v>0.40296732766062499</v>
      </c>
    </row>
    <row r="14015" spans="1:4">
      <c r="A14015">
        <v>14013</v>
      </c>
      <c r="B14015">
        <v>38.391780821917806</v>
      </c>
      <c r="C14015" s="91">
        <v>2.3675552319984139E-2</v>
      </c>
      <c r="D14015">
        <v>0.40294846021209679</v>
      </c>
    </row>
    <row r="14016" spans="1:4">
      <c r="A14016">
        <v>14014</v>
      </c>
      <c r="B14016">
        <v>38.394520547945206</v>
      </c>
      <c r="C14016" s="91">
        <v>2.367508233833935E-2</v>
      </c>
      <c r="D14016">
        <v>0.40292959468460793</v>
      </c>
    </row>
    <row r="14017" spans="1:4">
      <c r="A14017">
        <v>14015</v>
      </c>
      <c r="B14017">
        <v>38.397260273972606</v>
      </c>
      <c r="C14017" s="91">
        <v>2.367461235669456E-2</v>
      </c>
      <c r="D14017">
        <v>0.40291073107797132</v>
      </c>
    </row>
    <row r="14018" spans="1:4">
      <c r="A14018">
        <v>14016</v>
      </c>
      <c r="B14018">
        <v>38.4</v>
      </c>
      <c r="C14018" s="91">
        <v>2.3674142375049775E-2</v>
      </c>
      <c r="D14018">
        <v>0.40289186939199995</v>
      </c>
    </row>
    <row r="14019" spans="1:4">
      <c r="A14019">
        <v>14017</v>
      </c>
      <c r="B14019">
        <v>38.402739726027399</v>
      </c>
      <c r="C14019" s="91">
        <v>2.3673672393404985E-2</v>
      </c>
      <c r="D14019">
        <v>0.40287300962650668</v>
      </c>
    </row>
    <row r="14020" spans="1:4">
      <c r="A14020">
        <v>14018</v>
      </c>
      <c r="B14020">
        <v>38.405479452054792</v>
      </c>
      <c r="C14020" s="91">
        <v>2.3673202411760196E-2</v>
      </c>
      <c r="D14020">
        <v>0.40285415178130457</v>
      </c>
    </row>
    <row r="14021" spans="1:4">
      <c r="A14021">
        <v>14019</v>
      </c>
      <c r="B14021">
        <v>38.408219178082192</v>
      </c>
      <c r="C14021" s="91">
        <v>2.367273243011541E-2</v>
      </c>
      <c r="D14021">
        <v>0.40283529585620642</v>
      </c>
    </row>
    <row r="14022" spans="1:4">
      <c r="A14022">
        <v>14020</v>
      </c>
      <c r="B14022">
        <v>38.410958904109592</v>
      </c>
      <c r="C14022" s="91">
        <v>2.3672262448470621E-2</v>
      </c>
      <c r="D14022">
        <v>0.40281644185102544</v>
      </c>
    </row>
    <row r="14023" spans="1:4">
      <c r="A14023">
        <v>14021</v>
      </c>
      <c r="B14023">
        <v>38.413698630136984</v>
      </c>
      <c r="C14023" s="91">
        <v>2.3671792466825832E-2</v>
      </c>
      <c r="D14023">
        <v>0.40279758976557467</v>
      </c>
    </row>
    <row r="14024" spans="1:4">
      <c r="A14024">
        <v>14022</v>
      </c>
      <c r="B14024">
        <v>38.416438356164385</v>
      </c>
      <c r="C14024" s="91">
        <v>2.3671322485181043E-2</v>
      </c>
      <c r="D14024">
        <v>0.40277873959966703</v>
      </c>
    </row>
    <row r="14025" spans="1:4">
      <c r="A14025">
        <v>14023</v>
      </c>
      <c r="B14025">
        <v>38.419178082191777</v>
      </c>
      <c r="C14025" s="91">
        <v>2.3670852503536257E-2</v>
      </c>
      <c r="D14025">
        <v>0.40275989135311563</v>
      </c>
    </row>
    <row r="14026" spans="1:4">
      <c r="A14026">
        <v>14024</v>
      </c>
      <c r="B14026">
        <v>38.421917808219177</v>
      </c>
      <c r="C14026" s="91">
        <v>2.3670382521891468E-2</v>
      </c>
      <c r="D14026">
        <v>0.40274104502573366</v>
      </c>
    </row>
    <row r="14027" spans="1:4">
      <c r="A14027">
        <v>14025</v>
      </c>
      <c r="B14027">
        <v>38.424657534246577</v>
      </c>
      <c r="C14027" s="91">
        <v>2.3669912540246679E-2</v>
      </c>
      <c r="D14027">
        <v>0.40272220061733416</v>
      </c>
    </row>
    <row r="14028" spans="1:4">
      <c r="A14028">
        <v>14026</v>
      </c>
      <c r="B14028">
        <v>38.42739726027397</v>
      </c>
      <c r="C14028" s="91">
        <v>2.3669442558601893E-2</v>
      </c>
      <c r="D14028">
        <v>0.40270335812773039</v>
      </c>
    </row>
    <row r="14029" spans="1:4">
      <c r="A14029">
        <v>14027</v>
      </c>
      <c r="B14029">
        <v>38.43013698630137</v>
      </c>
      <c r="C14029" s="91">
        <v>2.3668972576957104E-2</v>
      </c>
      <c r="D14029">
        <v>0.40268451755673546</v>
      </c>
    </row>
    <row r="14030" spans="1:4">
      <c r="A14030">
        <v>14028</v>
      </c>
      <c r="B14030">
        <v>38.43287671232877</v>
      </c>
      <c r="C14030" s="91">
        <v>2.3668502595312314E-2</v>
      </c>
      <c r="D14030">
        <v>0.40266567890416255</v>
      </c>
    </row>
    <row r="14031" spans="1:4">
      <c r="A14031">
        <v>14029</v>
      </c>
      <c r="B14031">
        <v>38.435616438356163</v>
      </c>
      <c r="C14031" s="91">
        <v>2.3668032613667529E-2</v>
      </c>
      <c r="D14031">
        <v>0.40264684216982494</v>
      </c>
    </row>
    <row r="14032" spans="1:4">
      <c r="A14032">
        <v>14030</v>
      </c>
      <c r="B14032">
        <v>38.438356164383563</v>
      </c>
      <c r="C14032" s="91">
        <v>2.3667562632022739E-2</v>
      </c>
      <c r="D14032">
        <v>0.40262800735353588</v>
      </c>
    </row>
    <row r="14033" spans="1:4">
      <c r="A14033">
        <v>14031</v>
      </c>
      <c r="B14033">
        <v>38.441095890410956</v>
      </c>
      <c r="C14033" s="91">
        <v>2.366709265037795E-2</v>
      </c>
      <c r="D14033">
        <v>0.40260917445510863</v>
      </c>
    </row>
    <row r="14034" spans="1:4">
      <c r="A14034">
        <v>14032</v>
      </c>
      <c r="B14034">
        <v>38.443835616438356</v>
      </c>
      <c r="C14034" s="91">
        <v>2.3666622668733164E-2</v>
      </c>
      <c r="D14034">
        <v>0.40259034347435635</v>
      </c>
    </row>
    <row r="14035" spans="1:4">
      <c r="A14035">
        <v>14033</v>
      </c>
      <c r="B14035">
        <v>38.446575342465756</v>
      </c>
      <c r="C14035" s="91">
        <v>2.3666152687088375E-2</v>
      </c>
      <c r="D14035">
        <v>0.40257151441109257</v>
      </c>
    </row>
    <row r="14036" spans="1:4">
      <c r="A14036">
        <v>14034</v>
      </c>
      <c r="B14036">
        <v>38.449315068493149</v>
      </c>
      <c r="C14036" s="91">
        <v>2.3665682705443586E-2</v>
      </c>
      <c r="D14036">
        <v>0.4025526872651306</v>
      </c>
    </row>
    <row r="14037" spans="1:4">
      <c r="A14037">
        <v>14035</v>
      </c>
      <c r="B14037">
        <v>38.452054794520549</v>
      </c>
      <c r="C14037" s="91">
        <v>2.3665212723798797E-2</v>
      </c>
      <c r="D14037">
        <v>0.40253386203628372</v>
      </c>
    </row>
    <row r="14038" spans="1:4">
      <c r="A14038">
        <v>14036</v>
      </c>
      <c r="B14038">
        <v>38.454794520547942</v>
      </c>
      <c r="C14038" s="91">
        <v>2.3664742742154011E-2</v>
      </c>
      <c r="D14038">
        <v>0.40251503872436534</v>
      </c>
    </row>
    <row r="14039" spans="1:4">
      <c r="A14039">
        <v>14037</v>
      </c>
      <c r="B14039">
        <v>38.457534246575342</v>
      </c>
      <c r="C14039" s="91">
        <v>2.3664272760509222E-2</v>
      </c>
      <c r="D14039">
        <v>0.40249621732918883</v>
      </c>
    </row>
    <row r="14040" spans="1:4">
      <c r="A14040">
        <v>14038</v>
      </c>
      <c r="B14040">
        <v>38.460273972602742</v>
      </c>
      <c r="C14040" s="91">
        <v>2.3663802778864432E-2</v>
      </c>
      <c r="D14040">
        <v>0.40247739785056774</v>
      </c>
    </row>
    <row r="14041" spans="1:4">
      <c r="A14041">
        <v>14039</v>
      </c>
      <c r="B14041">
        <v>38.463013698630135</v>
      </c>
      <c r="C14041" s="91">
        <v>2.3663332797219647E-2</v>
      </c>
      <c r="D14041">
        <v>0.40245858028831549</v>
      </c>
    </row>
    <row r="14042" spans="1:4">
      <c r="A14042">
        <v>14040</v>
      </c>
      <c r="B14042">
        <v>38.465753424657535</v>
      </c>
      <c r="C14042" s="91">
        <v>2.3662862815574857E-2</v>
      </c>
      <c r="D14042">
        <v>0.40243976464224551</v>
      </c>
    </row>
    <row r="14043" spans="1:4">
      <c r="A14043">
        <v>14041</v>
      </c>
      <c r="B14043">
        <v>38.468493150684928</v>
      </c>
      <c r="C14043" s="91">
        <v>2.3662392833930068E-2</v>
      </c>
      <c r="D14043">
        <v>0.40242095091217145</v>
      </c>
    </row>
    <row r="14044" spans="1:4">
      <c r="A14044">
        <v>14042</v>
      </c>
      <c r="B14044">
        <v>38.471232876712328</v>
      </c>
      <c r="C14044" s="91">
        <v>2.3661922852285282E-2</v>
      </c>
      <c r="D14044">
        <v>0.40240213909790656</v>
      </c>
    </row>
    <row r="14045" spans="1:4">
      <c r="A14045">
        <v>14043</v>
      </c>
      <c r="B14045">
        <v>38.473972602739728</v>
      </c>
      <c r="C14045" s="91">
        <v>2.3661452870640493E-2</v>
      </c>
      <c r="D14045">
        <v>0.40238332919926462</v>
      </c>
    </row>
    <row r="14046" spans="1:4">
      <c r="A14046">
        <v>14044</v>
      </c>
      <c r="B14046">
        <v>38.476712328767121</v>
      </c>
      <c r="C14046" s="91">
        <v>2.3660982888995704E-2</v>
      </c>
      <c r="D14046">
        <v>0.40236452121605926</v>
      </c>
    </row>
    <row r="14047" spans="1:4">
      <c r="A14047">
        <v>14045</v>
      </c>
      <c r="B14047">
        <v>38.479452054794521</v>
      </c>
      <c r="C14047" s="91">
        <v>2.3660512907350918E-2</v>
      </c>
      <c r="D14047">
        <v>0.40234571514810391</v>
      </c>
    </row>
    <row r="14048" spans="1:4">
      <c r="A14048">
        <v>14046</v>
      </c>
      <c r="B14048">
        <v>38.482191780821921</v>
      </c>
      <c r="C14048" s="91">
        <v>2.3660042925706129E-2</v>
      </c>
      <c r="D14048">
        <v>0.40232691099521228</v>
      </c>
    </row>
    <row r="14049" spans="1:4">
      <c r="A14049">
        <v>14047</v>
      </c>
      <c r="B14049">
        <v>38.484931506849314</v>
      </c>
      <c r="C14049" s="91">
        <v>2.365957294406134E-2</v>
      </c>
      <c r="D14049">
        <v>0.40230810875719808</v>
      </c>
    </row>
    <row r="14050" spans="1:4">
      <c r="A14050">
        <v>14048</v>
      </c>
      <c r="B14050">
        <v>38.487671232876714</v>
      </c>
      <c r="C14050" s="91">
        <v>2.3659102962416551E-2</v>
      </c>
      <c r="D14050">
        <v>0.40228930843387478</v>
      </c>
    </row>
    <row r="14051" spans="1:4">
      <c r="A14051">
        <v>14049</v>
      </c>
      <c r="B14051">
        <v>38.490410958904107</v>
      </c>
      <c r="C14051" s="91">
        <v>2.3658632980771765E-2</v>
      </c>
      <c r="D14051">
        <v>0.40227051002505632</v>
      </c>
    </row>
    <row r="14052" spans="1:4">
      <c r="A14052">
        <v>14050</v>
      </c>
      <c r="B14052">
        <v>38.493150684931507</v>
      </c>
      <c r="C14052" s="91">
        <v>2.3658162999126976E-2</v>
      </c>
      <c r="D14052">
        <v>0.40225171353055622</v>
      </c>
    </row>
    <row r="14053" spans="1:4">
      <c r="A14053">
        <v>14051</v>
      </c>
      <c r="B14053">
        <v>38.495890410958907</v>
      </c>
      <c r="C14053" s="91">
        <v>2.3657693017482186E-2</v>
      </c>
      <c r="D14053">
        <v>0.40223291895018831</v>
      </c>
    </row>
    <row r="14054" spans="1:4">
      <c r="A14054">
        <v>14052</v>
      </c>
      <c r="B14054">
        <v>38.4986301369863</v>
      </c>
      <c r="C14054" s="91">
        <v>2.3657223035837401E-2</v>
      </c>
      <c r="D14054">
        <v>0.4022141262837664</v>
      </c>
    </row>
    <row r="14055" spans="1:4">
      <c r="A14055">
        <v>14053</v>
      </c>
      <c r="B14055">
        <v>38.5013698630137</v>
      </c>
      <c r="C14055" s="91">
        <v>2.3656753054192611E-2</v>
      </c>
      <c r="D14055">
        <v>0.4021953355311042</v>
      </c>
    </row>
    <row r="14056" spans="1:4">
      <c r="A14056">
        <v>14054</v>
      </c>
      <c r="B14056">
        <v>38.504109589041093</v>
      </c>
      <c r="C14056" s="91">
        <v>2.3656283072547822E-2</v>
      </c>
      <c r="D14056">
        <v>0.40217654669201564</v>
      </c>
    </row>
    <row r="14057" spans="1:4">
      <c r="A14057">
        <v>14055</v>
      </c>
      <c r="B14057">
        <v>38.506849315068493</v>
      </c>
      <c r="C14057" s="91">
        <v>2.3655813090903036E-2</v>
      </c>
      <c r="D14057">
        <v>0.40215775976631435</v>
      </c>
    </row>
    <row r="14058" spans="1:4">
      <c r="A14058">
        <v>14056</v>
      </c>
      <c r="B14058">
        <v>38.509589041095893</v>
      </c>
      <c r="C14058" s="91">
        <v>2.3655343109258247E-2</v>
      </c>
      <c r="D14058">
        <v>0.40213897475381433</v>
      </c>
    </row>
    <row r="14059" spans="1:4">
      <c r="A14059">
        <v>14057</v>
      </c>
      <c r="B14059">
        <v>38.512328767123286</v>
      </c>
      <c r="C14059" s="91">
        <v>2.3654873127613458E-2</v>
      </c>
      <c r="D14059">
        <v>0.4021201916543295</v>
      </c>
    </row>
    <row r="14060" spans="1:4">
      <c r="A14060">
        <v>14058</v>
      </c>
      <c r="B14060">
        <v>38.515068493150686</v>
      </c>
      <c r="C14060" s="91">
        <v>2.3654403145968669E-2</v>
      </c>
      <c r="D14060">
        <v>0.40210141046767373</v>
      </c>
    </row>
    <row r="14061" spans="1:4">
      <c r="A14061">
        <v>14059</v>
      </c>
      <c r="B14061">
        <v>38.517808219178079</v>
      </c>
      <c r="C14061" s="91">
        <v>2.3653933164323883E-2</v>
      </c>
      <c r="D14061">
        <v>0.40208263119366089</v>
      </c>
    </row>
    <row r="14062" spans="1:4">
      <c r="A14062">
        <v>14060</v>
      </c>
      <c r="B14062">
        <v>38.520547945205479</v>
      </c>
      <c r="C14062" s="91">
        <v>2.3653463182679094E-2</v>
      </c>
      <c r="D14062">
        <v>0.40206385383210497</v>
      </c>
    </row>
    <row r="14063" spans="1:4">
      <c r="A14063">
        <v>14061</v>
      </c>
      <c r="B14063">
        <v>38.523287671232879</v>
      </c>
      <c r="C14063" s="91">
        <v>2.3652993201034304E-2</v>
      </c>
      <c r="D14063">
        <v>0.40204507838281994</v>
      </c>
    </row>
    <row r="14064" spans="1:4">
      <c r="A14064">
        <v>14062</v>
      </c>
      <c r="B14064">
        <v>38.526027397260272</v>
      </c>
      <c r="C14064" s="91">
        <v>2.3652523219389519E-2</v>
      </c>
      <c r="D14064">
        <v>0.40202630484561991</v>
      </c>
    </row>
    <row r="14065" spans="1:4">
      <c r="A14065">
        <v>14063</v>
      </c>
      <c r="B14065">
        <v>38.528767123287672</v>
      </c>
      <c r="C14065" s="91">
        <v>2.3652053237744729E-2</v>
      </c>
      <c r="D14065">
        <v>0.40200753322031874</v>
      </c>
    </row>
    <row r="14066" spans="1:4">
      <c r="A14066">
        <v>14064</v>
      </c>
      <c r="B14066">
        <v>38.531506849315072</v>
      </c>
      <c r="C14066" s="91">
        <v>2.365158325609994E-2</v>
      </c>
      <c r="D14066">
        <v>0.40198876350673052</v>
      </c>
    </row>
    <row r="14067" spans="1:4">
      <c r="A14067">
        <v>14065</v>
      </c>
      <c r="B14067">
        <v>38.534246575342465</v>
      </c>
      <c r="C14067" s="91">
        <v>2.3651113274455154E-2</v>
      </c>
      <c r="D14067">
        <v>0.4019699957046694</v>
      </c>
    </row>
    <row r="14068" spans="1:4">
      <c r="A14068">
        <v>14066</v>
      </c>
      <c r="B14068">
        <v>38.536986301369865</v>
      </c>
      <c r="C14068" s="91">
        <v>2.3650643292810365E-2</v>
      </c>
      <c r="D14068">
        <v>0.40195122981394937</v>
      </c>
    </row>
    <row r="14069" spans="1:4">
      <c r="A14069">
        <v>14067</v>
      </c>
      <c r="B14069">
        <v>38.539726027397258</v>
      </c>
      <c r="C14069" s="91">
        <v>2.3650173311165576E-2</v>
      </c>
      <c r="D14069">
        <v>0.40193246583438474</v>
      </c>
    </row>
    <row r="14070" spans="1:4">
      <c r="A14070">
        <v>14068</v>
      </c>
      <c r="B14070">
        <v>38.542465753424658</v>
      </c>
      <c r="C14070" s="91">
        <v>2.3649703329520787E-2</v>
      </c>
      <c r="D14070">
        <v>0.40191370376578939</v>
      </c>
    </row>
    <row r="14071" spans="1:4">
      <c r="A14071">
        <v>14069</v>
      </c>
      <c r="B14071">
        <v>38.545205479452058</v>
      </c>
      <c r="C14071" s="91">
        <v>2.3649233347876001E-2</v>
      </c>
      <c r="D14071">
        <v>0.40189494360797762</v>
      </c>
    </row>
    <row r="14072" spans="1:4">
      <c r="A14072">
        <v>14070</v>
      </c>
      <c r="B14072">
        <v>38.547945205479451</v>
      </c>
      <c r="C14072" s="91">
        <v>2.3648763366231212E-2</v>
      </c>
      <c r="D14072">
        <v>0.40187618536076364</v>
      </c>
    </row>
    <row r="14073" spans="1:4">
      <c r="A14073">
        <v>14071</v>
      </c>
      <c r="B14073">
        <v>38.550684931506851</v>
      </c>
      <c r="C14073" s="91">
        <v>2.3648293384586423E-2</v>
      </c>
      <c r="D14073">
        <v>0.40185742902396165</v>
      </c>
    </row>
    <row r="14074" spans="1:4">
      <c r="A14074">
        <v>14072</v>
      </c>
      <c r="B14074">
        <v>38.553424657534244</v>
      </c>
      <c r="C14074" s="91">
        <v>2.3647823402941637E-2</v>
      </c>
      <c r="D14074">
        <v>0.40183867459738581</v>
      </c>
    </row>
    <row r="14075" spans="1:4">
      <c r="A14075">
        <v>14073</v>
      </c>
      <c r="B14075">
        <v>38.556164383561644</v>
      </c>
      <c r="C14075" s="91">
        <v>2.3647353421296848E-2</v>
      </c>
      <c r="D14075">
        <v>0.40181992208085049</v>
      </c>
    </row>
    <row r="14076" spans="1:4">
      <c r="A14076">
        <v>14074</v>
      </c>
      <c r="B14076">
        <v>38.558904109589044</v>
      </c>
      <c r="C14076" s="91">
        <v>2.3646883439652058E-2</v>
      </c>
      <c r="D14076">
        <v>0.40180117147416988</v>
      </c>
    </row>
    <row r="14077" spans="1:4">
      <c r="A14077">
        <v>14075</v>
      </c>
      <c r="B14077">
        <v>38.561643835616437</v>
      </c>
      <c r="C14077" s="91">
        <v>2.3646413458007273E-2</v>
      </c>
      <c r="D14077">
        <v>0.40178242277715831</v>
      </c>
    </row>
    <row r="14078" spans="1:4">
      <c r="A14078">
        <v>14076</v>
      </c>
      <c r="B14078">
        <v>38.564383561643837</v>
      </c>
      <c r="C14078" s="91">
        <v>2.3645943476362483E-2</v>
      </c>
      <c r="D14078">
        <v>0.40176367598963014</v>
      </c>
    </row>
    <row r="14079" spans="1:4">
      <c r="A14079">
        <v>14077</v>
      </c>
      <c r="B14079">
        <v>38.56712328767123</v>
      </c>
      <c r="C14079" s="91">
        <v>2.3645473494717694E-2</v>
      </c>
      <c r="D14079">
        <v>0.40174493111139975</v>
      </c>
    </row>
    <row r="14080" spans="1:4">
      <c r="A14080">
        <v>14078</v>
      </c>
      <c r="B14080">
        <v>38.56986301369863</v>
      </c>
      <c r="C14080" s="91">
        <v>2.3645003513072908E-2</v>
      </c>
      <c r="D14080">
        <v>0.40172618814228139</v>
      </c>
    </row>
    <row r="14081" spans="1:4">
      <c r="A14081">
        <v>14079</v>
      </c>
      <c r="B14081">
        <v>38.57260273972603</v>
      </c>
      <c r="C14081" s="91">
        <v>2.3644533531428119E-2</v>
      </c>
      <c r="D14081">
        <v>0.40170744708208955</v>
      </c>
    </row>
    <row r="14082" spans="1:4">
      <c r="A14082">
        <v>14080</v>
      </c>
      <c r="B14082">
        <v>38.575342465753423</v>
      </c>
      <c r="C14082" s="91">
        <v>2.364406354978333E-2</v>
      </c>
      <c r="D14082">
        <v>0.40168870793063877</v>
      </c>
    </row>
    <row r="14083" spans="1:4">
      <c r="A14083">
        <v>14081</v>
      </c>
      <c r="B14083">
        <v>38.578082191780823</v>
      </c>
      <c r="C14083" s="91">
        <v>2.3643593568138541E-2</v>
      </c>
      <c r="D14083">
        <v>0.40166997068774324</v>
      </c>
    </row>
    <row r="14084" spans="1:4">
      <c r="A14084">
        <v>14082</v>
      </c>
      <c r="B14084">
        <v>38.580821917808223</v>
      </c>
      <c r="C14084" s="91">
        <v>2.3643123586493755E-2</v>
      </c>
      <c r="D14084">
        <v>0.40165123535321751</v>
      </c>
    </row>
    <row r="14085" spans="1:4">
      <c r="A14085">
        <v>14083</v>
      </c>
      <c r="B14085">
        <v>38.583561643835615</v>
      </c>
      <c r="C14085" s="91">
        <v>2.3642653604848966E-2</v>
      </c>
      <c r="D14085">
        <v>0.40163250192687627</v>
      </c>
    </row>
    <row r="14086" spans="1:4">
      <c r="A14086">
        <v>14084</v>
      </c>
      <c r="B14086">
        <v>38.586301369863016</v>
      </c>
      <c r="C14086" s="91">
        <v>2.3642183623204176E-2</v>
      </c>
      <c r="D14086">
        <v>0.40161377040853385</v>
      </c>
    </row>
    <row r="14087" spans="1:4">
      <c r="A14087">
        <v>14085</v>
      </c>
      <c r="B14087">
        <v>38.589041095890408</v>
      </c>
      <c r="C14087" s="91">
        <v>2.3641713641559391E-2</v>
      </c>
      <c r="D14087">
        <v>0.40159504079800479</v>
      </c>
    </row>
    <row r="14088" spans="1:4">
      <c r="A14088">
        <v>14086</v>
      </c>
      <c r="B14088">
        <v>38.591780821917808</v>
      </c>
      <c r="C14088" s="91">
        <v>2.3641243659914601E-2</v>
      </c>
      <c r="D14088">
        <v>0.40157631309510367</v>
      </c>
    </row>
    <row r="14089" spans="1:4">
      <c r="A14089">
        <v>14087</v>
      </c>
      <c r="B14089">
        <v>38.594520547945208</v>
      </c>
      <c r="C14089" s="91">
        <v>2.3640773678269812E-2</v>
      </c>
      <c r="D14089">
        <v>0.40155758729964514</v>
      </c>
    </row>
    <row r="14090" spans="1:4">
      <c r="A14090">
        <v>14088</v>
      </c>
      <c r="B14090">
        <v>38.597260273972601</v>
      </c>
      <c r="C14090" s="91">
        <v>2.3640303696625026E-2</v>
      </c>
      <c r="D14090">
        <v>0.40153886341144374</v>
      </c>
    </row>
    <row r="14091" spans="1:4">
      <c r="A14091">
        <v>14089</v>
      </c>
      <c r="B14091">
        <v>38.6</v>
      </c>
      <c r="C14091" s="91">
        <v>2.3639833714980237E-2</v>
      </c>
      <c r="D14091">
        <v>0.40152014143031411</v>
      </c>
    </row>
    <row r="14092" spans="1:4">
      <c r="A14092">
        <v>14090</v>
      </c>
      <c r="B14092">
        <v>38.602739726027394</v>
      </c>
      <c r="C14092" s="91">
        <v>2.3639363733335448E-2</v>
      </c>
      <c r="D14092">
        <v>0.40150142135607103</v>
      </c>
    </row>
    <row r="14093" spans="1:4">
      <c r="A14093">
        <v>14091</v>
      </c>
      <c r="B14093">
        <v>38.605479452054794</v>
      </c>
      <c r="C14093" s="91">
        <v>2.3638893751690662E-2</v>
      </c>
      <c r="D14093">
        <v>0.40148270318852897</v>
      </c>
    </row>
    <row r="14094" spans="1:4">
      <c r="A14094">
        <v>14092</v>
      </c>
      <c r="B14094">
        <v>38.608219178082194</v>
      </c>
      <c r="C14094" s="91">
        <v>2.3638423770045873E-2</v>
      </c>
      <c r="D14094">
        <v>0.40146398692750279</v>
      </c>
    </row>
    <row r="14095" spans="1:4">
      <c r="A14095">
        <v>14093</v>
      </c>
      <c r="B14095">
        <v>38.610958904109587</v>
      </c>
      <c r="C14095" s="91">
        <v>2.3637953788401084E-2</v>
      </c>
      <c r="D14095">
        <v>0.40144527257280721</v>
      </c>
    </row>
    <row r="14096" spans="1:4">
      <c r="A14096">
        <v>14094</v>
      </c>
      <c r="B14096">
        <v>38.613698630136987</v>
      </c>
      <c r="C14096" s="91">
        <v>2.3637483806756295E-2</v>
      </c>
      <c r="D14096">
        <v>0.40142656012425687</v>
      </c>
    </row>
    <row r="14097" spans="1:4">
      <c r="A14097">
        <v>14095</v>
      </c>
      <c r="B14097">
        <v>38.61643835616438</v>
      </c>
      <c r="C14097" s="91">
        <v>2.3637013825111509E-2</v>
      </c>
      <c r="D14097">
        <v>0.40140784958166664</v>
      </c>
    </row>
    <row r="14098" spans="1:4">
      <c r="A14098">
        <v>14096</v>
      </c>
      <c r="B14098">
        <v>38.61917808219178</v>
      </c>
      <c r="C14098" s="91">
        <v>2.363654384346672E-2</v>
      </c>
      <c r="D14098">
        <v>0.40138914094485123</v>
      </c>
    </row>
    <row r="14099" spans="1:4">
      <c r="A14099">
        <v>14097</v>
      </c>
      <c r="B14099">
        <v>38.62191780821918</v>
      </c>
      <c r="C14099" s="91">
        <v>2.363607386182193E-2</v>
      </c>
      <c r="D14099">
        <v>0.40137043421362556</v>
      </c>
    </row>
    <row r="14100" spans="1:4">
      <c r="A14100">
        <v>14098</v>
      </c>
      <c r="B14100">
        <v>38.624657534246573</v>
      </c>
      <c r="C14100" s="91">
        <v>2.3635603880177145E-2</v>
      </c>
      <c r="D14100">
        <v>0.40135172938780445</v>
      </c>
    </row>
    <row r="14101" spans="1:4">
      <c r="A14101">
        <v>14099</v>
      </c>
      <c r="B14101">
        <v>38.627397260273973</v>
      </c>
      <c r="C14101" s="91">
        <v>2.3635133898532355E-2</v>
      </c>
      <c r="D14101">
        <v>0.40133302646720276</v>
      </c>
    </row>
    <row r="14102" spans="1:4">
      <c r="A14102">
        <v>14100</v>
      </c>
      <c r="B14102">
        <v>38.630136986301373</v>
      </c>
      <c r="C14102" s="91">
        <v>2.3634663916887566E-2</v>
      </c>
      <c r="D14102">
        <v>0.40131432545163526</v>
      </c>
    </row>
    <row r="14103" spans="1:4">
      <c r="A14103">
        <v>14101</v>
      </c>
      <c r="B14103">
        <v>38.632876712328766</v>
      </c>
      <c r="C14103" s="91">
        <v>2.363419393524278E-2</v>
      </c>
      <c r="D14103">
        <v>0.40129562634091709</v>
      </c>
    </row>
    <row r="14104" spans="1:4">
      <c r="A14104">
        <v>14102</v>
      </c>
      <c r="B14104">
        <v>38.635616438356166</v>
      </c>
      <c r="C14104" s="91">
        <v>2.3633723953597991E-2</v>
      </c>
      <c r="D14104">
        <v>0.40127692913486301</v>
      </c>
    </row>
    <row r="14105" spans="1:4">
      <c r="A14105">
        <v>14103</v>
      </c>
      <c r="B14105">
        <v>38.638356164383559</v>
      </c>
      <c r="C14105" s="91">
        <v>2.3633253971953202E-2</v>
      </c>
      <c r="D14105">
        <v>0.40125823383328812</v>
      </c>
    </row>
    <row r="14106" spans="1:4">
      <c r="A14106">
        <v>14104</v>
      </c>
      <c r="B14106">
        <v>38.641095890410959</v>
      </c>
      <c r="C14106" s="91">
        <v>2.3632783990308416E-2</v>
      </c>
      <c r="D14106">
        <v>0.40123954043600724</v>
      </c>
    </row>
    <row r="14107" spans="1:4">
      <c r="A14107">
        <v>14105</v>
      </c>
      <c r="B14107">
        <v>38.643835616438359</v>
      </c>
      <c r="C14107" s="91">
        <v>2.3632314008663627E-2</v>
      </c>
      <c r="D14107">
        <v>0.40122084894283544</v>
      </c>
    </row>
    <row r="14108" spans="1:4">
      <c r="A14108">
        <v>14106</v>
      </c>
      <c r="B14108">
        <v>38.646575342465752</v>
      </c>
      <c r="C14108" s="91">
        <v>2.3631844027018838E-2</v>
      </c>
      <c r="D14108">
        <v>0.40120215935358788</v>
      </c>
    </row>
    <row r="14109" spans="1:4">
      <c r="A14109">
        <v>14107</v>
      </c>
      <c r="B14109">
        <v>38.649315068493152</v>
      </c>
      <c r="C14109" s="91">
        <v>2.3631374045374048E-2</v>
      </c>
      <c r="D14109">
        <v>0.40118347166807949</v>
      </c>
    </row>
    <row r="14110" spans="1:4">
      <c r="A14110">
        <v>14108</v>
      </c>
      <c r="B14110">
        <v>38.652054794520545</v>
      </c>
      <c r="C14110" s="91">
        <v>2.3630904063729263E-2</v>
      </c>
      <c r="D14110">
        <v>0.40116478588612531</v>
      </c>
    </row>
    <row r="14111" spans="1:4">
      <c r="A14111">
        <v>14109</v>
      </c>
      <c r="B14111">
        <v>38.654794520547945</v>
      </c>
      <c r="C14111" s="91">
        <v>2.3630434082084473E-2</v>
      </c>
      <c r="D14111">
        <v>0.40114610200754047</v>
      </c>
    </row>
    <row r="14112" spans="1:4">
      <c r="A14112">
        <v>14110</v>
      </c>
      <c r="B14112">
        <v>38.657534246575345</v>
      </c>
      <c r="C14112" s="91">
        <v>2.3629964100439684E-2</v>
      </c>
      <c r="D14112">
        <v>0.40112742003214014</v>
      </c>
    </row>
    <row r="14113" spans="1:4">
      <c r="A14113">
        <v>14111</v>
      </c>
      <c r="B14113">
        <v>38.660273972602738</v>
      </c>
      <c r="C14113" s="91">
        <v>2.3629494118794898E-2</v>
      </c>
      <c r="D14113">
        <v>0.40110873995973945</v>
      </c>
    </row>
    <row r="14114" spans="1:4">
      <c r="A14114">
        <v>14112</v>
      </c>
      <c r="B14114">
        <v>38.663013698630138</v>
      </c>
      <c r="C14114" s="91">
        <v>2.3629024137150109E-2</v>
      </c>
      <c r="D14114">
        <v>0.4010900617901535</v>
      </c>
    </row>
    <row r="14115" spans="1:4">
      <c r="A14115">
        <v>14113</v>
      </c>
      <c r="B14115">
        <v>38.665753424657531</v>
      </c>
      <c r="C14115" s="91">
        <v>2.362855415550532E-2</v>
      </c>
      <c r="D14115">
        <v>0.40107138552319771</v>
      </c>
    </row>
    <row r="14116" spans="1:4">
      <c r="A14116">
        <v>14114</v>
      </c>
      <c r="B14116">
        <v>38.668493150684931</v>
      </c>
      <c r="C14116" s="91">
        <v>2.3628084173860534E-2</v>
      </c>
      <c r="D14116">
        <v>0.40105271115868696</v>
      </c>
    </row>
    <row r="14117" spans="1:4">
      <c r="A14117">
        <v>14115</v>
      </c>
      <c r="B14117">
        <v>38.671232876712331</v>
      </c>
      <c r="C14117" s="91">
        <v>2.3627614192215745E-2</v>
      </c>
      <c r="D14117">
        <v>0.40103403869643667</v>
      </c>
    </row>
    <row r="14118" spans="1:4">
      <c r="A14118">
        <v>14116</v>
      </c>
      <c r="B14118">
        <v>38.673972602739724</v>
      </c>
      <c r="C14118" s="91">
        <v>2.3627144210570956E-2</v>
      </c>
      <c r="D14118">
        <v>0.40101536813626221</v>
      </c>
    </row>
    <row r="14119" spans="1:4">
      <c r="A14119">
        <v>14117</v>
      </c>
      <c r="B14119">
        <v>38.676712328767124</v>
      </c>
      <c r="C14119" s="91">
        <v>2.362667422892617E-2</v>
      </c>
      <c r="D14119">
        <v>0.40099669947797867</v>
      </c>
    </row>
    <row r="14120" spans="1:4">
      <c r="A14120">
        <v>14118</v>
      </c>
      <c r="B14120">
        <v>38.679452054794524</v>
      </c>
      <c r="C14120" s="91">
        <v>2.3626204247281381E-2</v>
      </c>
      <c r="D14120">
        <v>0.40097803272140142</v>
      </c>
    </row>
    <row r="14121" spans="1:4">
      <c r="A14121">
        <v>14119</v>
      </c>
      <c r="B14121">
        <v>38.682191780821917</v>
      </c>
      <c r="C14121" s="91">
        <v>2.3625734265636592E-2</v>
      </c>
      <c r="D14121">
        <v>0.40095936786634595</v>
      </c>
    </row>
    <row r="14122" spans="1:4">
      <c r="A14122">
        <v>14120</v>
      </c>
      <c r="B14122">
        <v>38.684931506849317</v>
      </c>
      <c r="C14122" s="91">
        <v>2.3625264283991802E-2</v>
      </c>
      <c r="D14122">
        <v>0.4009407049126274</v>
      </c>
    </row>
    <row r="14123" spans="1:4">
      <c r="A14123">
        <v>14121</v>
      </c>
      <c r="B14123">
        <v>38.68767123287671</v>
      </c>
      <c r="C14123" s="91">
        <v>2.3624794302347017E-2</v>
      </c>
      <c r="D14123">
        <v>0.40092204386006119</v>
      </c>
    </row>
    <row r="14124" spans="1:4">
      <c r="A14124">
        <v>14122</v>
      </c>
      <c r="B14124">
        <v>38.69041095890411</v>
      </c>
      <c r="C14124" s="91">
        <v>2.3624324320702227E-2</v>
      </c>
      <c r="D14124">
        <v>0.40090338470846282</v>
      </c>
    </row>
    <row r="14125" spans="1:4">
      <c r="A14125">
        <v>14123</v>
      </c>
      <c r="B14125">
        <v>38.69315068493151</v>
      </c>
      <c r="C14125" s="91">
        <v>2.3623854339057438E-2</v>
      </c>
      <c r="D14125">
        <v>0.40088472745764758</v>
      </c>
    </row>
    <row r="14126" spans="1:4">
      <c r="A14126">
        <v>14124</v>
      </c>
      <c r="B14126">
        <v>38.695890410958903</v>
      </c>
      <c r="C14126" s="91">
        <v>2.3623384357412652E-2</v>
      </c>
      <c r="D14126">
        <v>0.40086607210743108</v>
      </c>
    </row>
    <row r="14127" spans="1:4">
      <c r="A14127">
        <v>14125</v>
      </c>
      <c r="B14127">
        <v>38.698630136986303</v>
      </c>
      <c r="C14127" s="91">
        <v>2.3622914375767863E-2</v>
      </c>
      <c r="D14127">
        <v>0.40084741865762868</v>
      </c>
    </row>
    <row r="14128" spans="1:4">
      <c r="A14128">
        <v>14126</v>
      </c>
      <c r="B14128">
        <v>38.701369863013696</v>
      </c>
      <c r="C14128" s="91">
        <v>2.3622444394123074E-2</v>
      </c>
      <c r="D14128">
        <v>0.40082876710805604</v>
      </c>
    </row>
    <row r="14129" spans="1:4">
      <c r="A14129">
        <v>14127</v>
      </c>
      <c r="B14129">
        <v>38.704109589041096</v>
      </c>
      <c r="C14129" s="91">
        <v>2.3621974412478288E-2</v>
      </c>
      <c r="D14129">
        <v>0.4008101174585284</v>
      </c>
    </row>
    <row r="14130" spans="1:4">
      <c r="A14130">
        <v>14128</v>
      </c>
      <c r="B14130">
        <v>38.706849315068496</v>
      </c>
      <c r="C14130" s="91">
        <v>2.3621504430833499E-2</v>
      </c>
      <c r="D14130">
        <v>0.40079146970886143</v>
      </c>
    </row>
    <row r="14131" spans="1:4">
      <c r="A14131">
        <v>14129</v>
      </c>
      <c r="B14131">
        <v>38.709589041095889</v>
      </c>
      <c r="C14131" s="91">
        <v>2.362103444918871E-2</v>
      </c>
      <c r="D14131">
        <v>0.40077282385887086</v>
      </c>
    </row>
    <row r="14132" spans="1:4">
      <c r="A14132">
        <v>14130</v>
      </c>
      <c r="B14132">
        <v>38.712328767123289</v>
      </c>
      <c r="C14132" s="91">
        <v>2.362056446754392E-2</v>
      </c>
      <c r="D14132">
        <v>0.40075417990837209</v>
      </c>
    </row>
    <row r="14133" spans="1:4">
      <c r="A14133">
        <v>14131</v>
      </c>
      <c r="B14133">
        <v>38.715068493150682</v>
      </c>
      <c r="C14133" s="91">
        <v>2.3620094485899135E-2</v>
      </c>
      <c r="D14133">
        <v>0.40073553785718069</v>
      </c>
    </row>
    <row r="14134" spans="1:4">
      <c r="A14134">
        <v>14132</v>
      </c>
      <c r="B14134">
        <v>38.717808219178082</v>
      </c>
      <c r="C14134" s="91">
        <v>2.3619624504254345E-2</v>
      </c>
      <c r="D14134">
        <v>0.40071689770511243</v>
      </c>
    </row>
    <row r="14135" spans="1:4">
      <c r="A14135">
        <v>14133</v>
      </c>
      <c r="B14135">
        <v>38.720547945205482</v>
      </c>
      <c r="C14135" s="91">
        <v>2.3619154522609556E-2</v>
      </c>
      <c r="D14135">
        <v>0.40069825945198295</v>
      </c>
    </row>
    <row r="14136" spans="1:4">
      <c r="A14136">
        <v>14134</v>
      </c>
      <c r="B14136">
        <v>38.723287671232875</v>
      </c>
      <c r="C14136" s="91">
        <v>2.361868454096477E-2</v>
      </c>
      <c r="D14136">
        <v>0.40067962309760791</v>
      </c>
    </row>
    <row r="14137" spans="1:4">
      <c r="A14137">
        <v>14135</v>
      </c>
      <c r="B14137">
        <v>38.726027397260275</v>
      </c>
      <c r="C14137" s="91">
        <v>2.3618214559319981E-2</v>
      </c>
      <c r="D14137">
        <v>0.400660988641803</v>
      </c>
    </row>
    <row r="14138" spans="1:4">
      <c r="A14138">
        <v>14136</v>
      </c>
      <c r="B14138">
        <v>38.728767123287675</v>
      </c>
      <c r="C14138" s="91">
        <v>2.3617744577675192E-2</v>
      </c>
      <c r="D14138">
        <v>0.40064235608438392</v>
      </c>
    </row>
    <row r="14139" spans="1:4">
      <c r="A14139">
        <v>14137</v>
      </c>
      <c r="B14139">
        <v>38.731506849315068</v>
      </c>
      <c r="C14139" s="91">
        <v>2.3617274596030406E-2</v>
      </c>
      <c r="D14139">
        <v>0.40062372542516655</v>
      </c>
    </row>
    <row r="14140" spans="1:4">
      <c r="A14140">
        <v>14138</v>
      </c>
      <c r="B14140">
        <v>38.734246575342468</v>
      </c>
      <c r="C14140" s="91">
        <v>2.3616804614385617E-2</v>
      </c>
      <c r="D14140">
        <v>0.40060509666396654</v>
      </c>
    </row>
    <row r="14141" spans="1:4">
      <c r="A14141">
        <v>14139</v>
      </c>
      <c r="B14141">
        <v>38.736986301369861</v>
      </c>
      <c r="C14141" s="91">
        <v>2.3616334632740828E-2</v>
      </c>
      <c r="D14141">
        <v>0.40058646980059975</v>
      </c>
    </row>
    <row r="14142" spans="1:4">
      <c r="A14142">
        <v>14140</v>
      </c>
      <c r="B14142">
        <v>38.739726027397261</v>
      </c>
      <c r="C14142" s="91">
        <v>2.3615864651096038E-2</v>
      </c>
      <c r="D14142">
        <v>0.40056784483488195</v>
      </c>
    </row>
    <row r="14143" spans="1:4">
      <c r="A14143">
        <v>14141</v>
      </c>
      <c r="B14143">
        <v>38.742465753424661</v>
      </c>
      <c r="C14143" s="91">
        <v>2.3615394669451253E-2</v>
      </c>
      <c r="D14143">
        <v>0.40054922176662894</v>
      </c>
    </row>
    <row r="14144" spans="1:4">
      <c r="A14144">
        <v>14142</v>
      </c>
      <c r="B14144">
        <v>38.745205479452054</v>
      </c>
      <c r="C14144" s="91">
        <v>2.3614924687806464E-2</v>
      </c>
      <c r="D14144">
        <v>0.40053060059565682</v>
      </c>
    </row>
    <row r="14145" spans="1:4">
      <c r="A14145">
        <v>14143</v>
      </c>
      <c r="B14145">
        <v>38.747945205479454</v>
      </c>
      <c r="C14145" s="91">
        <v>2.3614454706161674E-2</v>
      </c>
      <c r="D14145">
        <v>0.40051198132178123</v>
      </c>
    </row>
    <row r="14146" spans="1:4">
      <c r="A14146">
        <v>14144</v>
      </c>
      <c r="B14146">
        <v>38.750684931506846</v>
      </c>
      <c r="C14146" s="91">
        <v>2.3613984724516889E-2</v>
      </c>
      <c r="D14146">
        <v>0.40049336394481816</v>
      </c>
    </row>
    <row r="14147" spans="1:4">
      <c r="A14147">
        <v>14145</v>
      </c>
      <c r="B14147">
        <v>38.753424657534246</v>
      </c>
      <c r="C14147" s="91">
        <v>2.3613514742872099E-2</v>
      </c>
      <c r="D14147">
        <v>0.40047474846458364</v>
      </c>
    </row>
    <row r="14148" spans="1:4">
      <c r="A14148">
        <v>14146</v>
      </c>
      <c r="B14148">
        <v>38.756164383561647</v>
      </c>
      <c r="C14148" s="91">
        <v>2.361304476122731E-2</v>
      </c>
      <c r="D14148">
        <v>0.40045613488089343</v>
      </c>
    </row>
    <row r="14149" spans="1:4">
      <c r="A14149">
        <v>14147</v>
      </c>
      <c r="B14149">
        <v>38.758904109589039</v>
      </c>
      <c r="C14149" s="91">
        <v>2.3612574779582524E-2</v>
      </c>
      <c r="D14149">
        <v>0.40043752319356379</v>
      </c>
    </row>
    <row r="14150" spans="1:4">
      <c r="A14150">
        <v>14148</v>
      </c>
      <c r="B14150">
        <v>38.761643835616439</v>
      </c>
      <c r="C14150" s="91">
        <v>2.3612104797937735E-2</v>
      </c>
      <c r="D14150">
        <v>0.40041891340241048</v>
      </c>
    </row>
    <row r="14151" spans="1:4">
      <c r="A14151">
        <v>14149</v>
      </c>
      <c r="B14151">
        <v>38.764383561643832</v>
      </c>
      <c r="C14151" s="91">
        <v>2.3611634816292946E-2</v>
      </c>
      <c r="D14151">
        <v>0.40040030550724975</v>
      </c>
    </row>
    <row r="14152" spans="1:4">
      <c r="A14152">
        <v>14150</v>
      </c>
      <c r="B14152">
        <v>38.767123287671232</v>
      </c>
      <c r="C14152" s="91">
        <v>2.361116483464816E-2</v>
      </c>
      <c r="D14152">
        <v>0.40038169950789732</v>
      </c>
    </row>
    <row r="14153" spans="1:4">
      <c r="A14153">
        <v>14151</v>
      </c>
      <c r="B14153">
        <v>38.769863013698632</v>
      </c>
      <c r="C14153" s="91">
        <v>2.3610694853003371E-2</v>
      </c>
      <c r="D14153">
        <v>0.40036309540416964</v>
      </c>
    </row>
    <row r="14154" spans="1:4">
      <c r="A14154">
        <v>14152</v>
      </c>
      <c r="B14154">
        <v>38.772602739726025</v>
      </c>
      <c r="C14154" s="91">
        <v>2.3610224871358582E-2</v>
      </c>
      <c r="D14154">
        <v>0.40034449319588267</v>
      </c>
    </row>
    <row r="14155" spans="1:4">
      <c r="A14155">
        <v>14153</v>
      </c>
      <c r="B14155">
        <v>38.775342465753425</v>
      </c>
      <c r="C14155" s="91">
        <v>2.3609754889713792E-2</v>
      </c>
      <c r="D14155">
        <v>0.40032589288285242</v>
      </c>
    </row>
    <row r="14156" spans="1:4">
      <c r="A14156">
        <v>14154</v>
      </c>
      <c r="B14156">
        <v>38.778082191780825</v>
      </c>
      <c r="C14156" s="91">
        <v>2.3609284908069007E-2</v>
      </c>
      <c r="D14156">
        <v>0.4003072944648951</v>
      </c>
    </row>
    <row r="14157" spans="1:4">
      <c r="A14157">
        <v>14155</v>
      </c>
      <c r="B14157">
        <v>38.780821917808218</v>
      </c>
      <c r="C14157" s="91">
        <v>2.3608814926424217E-2</v>
      </c>
      <c r="D14157">
        <v>0.40028869794182703</v>
      </c>
    </row>
    <row r="14158" spans="1:4">
      <c r="A14158">
        <v>14156</v>
      </c>
      <c r="B14158">
        <v>38.783561643835618</v>
      </c>
      <c r="C14158" s="91">
        <v>2.3608344944779428E-2</v>
      </c>
      <c r="D14158">
        <v>0.40027010331346419</v>
      </c>
    </row>
    <row r="14159" spans="1:4">
      <c r="A14159">
        <v>14157</v>
      </c>
      <c r="B14159">
        <v>38.786301369863011</v>
      </c>
      <c r="C14159" s="91">
        <v>2.3607874963134642E-2</v>
      </c>
      <c r="D14159">
        <v>0.40025151057962294</v>
      </c>
    </row>
    <row r="14160" spans="1:4">
      <c r="A14160">
        <v>14158</v>
      </c>
      <c r="B14160">
        <v>38.789041095890411</v>
      </c>
      <c r="C14160" s="91">
        <v>2.3607404981489853E-2</v>
      </c>
      <c r="D14160">
        <v>0.40023291974011949</v>
      </c>
    </row>
    <row r="14161" spans="1:4">
      <c r="A14161">
        <v>14159</v>
      </c>
      <c r="B14161">
        <v>38.791780821917811</v>
      </c>
      <c r="C14161" s="91">
        <v>2.3606934999845064E-2</v>
      </c>
      <c r="D14161">
        <v>0.40021433079476998</v>
      </c>
    </row>
    <row r="14162" spans="1:4">
      <c r="A14162">
        <v>14160</v>
      </c>
      <c r="B14162">
        <v>38.794520547945204</v>
      </c>
      <c r="C14162" s="91">
        <v>2.3606465018200278E-2</v>
      </c>
      <c r="D14162">
        <v>0.40019574374339084</v>
      </c>
    </row>
    <row r="14163" spans="1:4">
      <c r="A14163">
        <v>14161</v>
      </c>
      <c r="B14163">
        <v>38.797260273972604</v>
      </c>
      <c r="C14163" s="91">
        <v>2.3605995036555489E-2</v>
      </c>
      <c r="D14163">
        <v>0.40017715858579839</v>
      </c>
    </row>
    <row r="14164" spans="1:4">
      <c r="A14164">
        <v>14162</v>
      </c>
      <c r="B14164">
        <v>38.799999999999997</v>
      </c>
      <c r="C14164" s="91">
        <v>2.36055250549107E-2</v>
      </c>
      <c r="D14164">
        <v>0.40015857532180893</v>
      </c>
    </row>
    <row r="14165" spans="1:4">
      <c r="A14165">
        <v>14163</v>
      </c>
      <c r="B14165">
        <v>38.802739726027397</v>
      </c>
      <c r="C14165" s="91">
        <v>2.3605055073265914E-2</v>
      </c>
      <c r="D14165">
        <v>0.40013999395123867</v>
      </c>
    </row>
    <row r="14166" spans="1:4">
      <c r="A14166">
        <v>14164</v>
      </c>
      <c r="B14166">
        <v>38.805479452054797</v>
      </c>
      <c r="C14166" s="91">
        <v>2.3604585091621125E-2</v>
      </c>
      <c r="D14166">
        <v>0.40012141447390409</v>
      </c>
    </row>
    <row r="14167" spans="1:4">
      <c r="A14167">
        <v>14165</v>
      </c>
      <c r="B14167">
        <v>38.80821917808219</v>
      </c>
      <c r="C14167" s="91">
        <v>2.3604115109976335E-2</v>
      </c>
      <c r="D14167">
        <v>0.40010283688962178</v>
      </c>
    </row>
    <row r="14168" spans="1:4">
      <c r="A14168">
        <v>14166</v>
      </c>
      <c r="B14168">
        <v>38.81095890410959</v>
      </c>
      <c r="C14168" s="91">
        <v>2.3603645128331546E-2</v>
      </c>
      <c r="D14168">
        <v>0.40008426119820789</v>
      </c>
    </row>
    <row r="14169" spans="1:4">
      <c r="A14169">
        <v>14167</v>
      </c>
      <c r="B14169">
        <v>38.813698630136983</v>
      </c>
      <c r="C14169" s="91">
        <v>2.3603175146686761E-2</v>
      </c>
      <c r="D14169">
        <v>0.40006568739947901</v>
      </c>
    </row>
    <row r="14170" spans="1:4">
      <c r="A14170">
        <v>14168</v>
      </c>
      <c r="B14170">
        <v>38.816438356164383</v>
      </c>
      <c r="C14170" s="91">
        <v>2.3602705165041971E-2</v>
      </c>
      <c r="D14170">
        <v>0.4000471154932515</v>
      </c>
    </row>
    <row r="14171" spans="1:4">
      <c r="A14171">
        <v>14169</v>
      </c>
      <c r="B14171">
        <v>38.819178082191783</v>
      </c>
      <c r="C14171" s="91">
        <v>2.3602235183397182E-2</v>
      </c>
      <c r="D14171">
        <v>0.40002854547934202</v>
      </c>
    </row>
    <row r="14172" spans="1:4">
      <c r="A14172">
        <v>14170</v>
      </c>
      <c r="B14172">
        <v>38.821917808219176</v>
      </c>
      <c r="C14172" s="91">
        <v>2.3601765201752396E-2</v>
      </c>
      <c r="D14172">
        <v>0.40000997735756694</v>
      </c>
    </row>
    <row r="14173" spans="1:4">
      <c r="A14173">
        <v>14171</v>
      </c>
      <c r="B14173">
        <v>38.824657534246576</v>
      </c>
      <c r="C14173" s="91">
        <v>2.3601295220107607E-2</v>
      </c>
      <c r="D14173">
        <v>0.39999141112774284</v>
      </c>
    </row>
    <row r="14174" spans="1:4">
      <c r="A14174">
        <v>14172</v>
      </c>
      <c r="B14174">
        <v>38.827397260273976</v>
      </c>
      <c r="C14174" s="91">
        <v>2.3600825238462818E-2</v>
      </c>
      <c r="D14174">
        <v>0.39997284678968631</v>
      </c>
    </row>
    <row r="14175" spans="1:4">
      <c r="A14175">
        <v>14173</v>
      </c>
      <c r="B14175">
        <v>38.830136986301369</v>
      </c>
      <c r="C14175" s="91">
        <v>2.3600355256818032E-2</v>
      </c>
      <c r="D14175">
        <v>0.39995428434321395</v>
      </c>
    </row>
    <row r="14176" spans="1:4">
      <c r="A14176">
        <v>14174</v>
      </c>
      <c r="B14176">
        <v>38.832876712328769</v>
      </c>
      <c r="C14176" s="91">
        <v>2.3599885275173243E-2</v>
      </c>
      <c r="D14176">
        <v>0.39993572378814235</v>
      </c>
    </row>
    <row r="14177" spans="1:4">
      <c r="A14177">
        <v>14175</v>
      </c>
      <c r="B14177">
        <v>38.835616438356162</v>
      </c>
      <c r="C14177" s="91">
        <v>2.3599415293528454E-2</v>
      </c>
      <c r="D14177">
        <v>0.39991716512428815</v>
      </c>
    </row>
    <row r="14178" spans="1:4">
      <c r="A14178">
        <v>14176</v>
      </c>
      <c r="B14178">
        <v>38.838356164383562</v>
      </c>
      <c r="C14178" s="91">
        <v>2.3598945311883668E-2</v>
      </c>
      <c r="D14178">
        <v>0.3998986083514679</v>
      </c>
    </row>
    <row r="14179" spans="1:4">
      <c r="A14179">
        <v>14177</v>
      </c>
      <c r="B14179">
        <v>38.841095890410962</v>
      </c>
      <c r="C14179" s="91">
        <v>2.3598475330238879E-2</v>
      </c>
      <c r="D14179">
        <v>0.3998800534694984</v>
      </c>
    </row>
    <row r="14180" spans="1:4">
      <c r="A14180">
        <v>14178</v>
      </c>
      <c r="B14180">
        <v>38.843835616438355</v>
      </c>
      <c r="C14180" s="91">
        <v>2.3598005348594089E-2</v>
      </c>
      <c r="D14180">
        <v>0.39986150047819646</v>
      </c>
    </row>
    <row r="14181" spans="1:4">
      <c r="A14181">
        <v>14179</v>
      </c>
      <c r="B14181">
        <v>38.846575342465755</v>
      </c>
      <c r="C14181" s="91">
        <v>2.35975353669493E-2</v>
      </c>
      <c r="D14181">
        <v>0.39984294937737858</v>
      </c>
    </row>
    <row r="14182" spans="1:4">
      <c r="A14182">
        <v>14180</v>
      </c>
      <c r="B14182">
        <v>38.849315068493148</v>
      </c>
      <c r="C14182" s="91">
        <v>2.3597065385304514E-2</v>
      </c>
      <c r="D14182">
        <v>0.3998244001668616</v>
      </c>
    </row>
    <row r="14183" spans="1:4">
      <c r="A14183">
        <v>14181</v>
      </c>
      <c r="B14183">
        <v>38.852054794520548</v>
      </c>
      <c r="C14183" s="91">
        <v>2.3596595403659725E-2</v>
      </c>
      <c r="D14183">
        <v>0.39980585284646225</v>
      </c>
    </row>
    <row r="14184" spans="1:4">
      <c r="A14184">
        <v>14182</v>
      </c>
      <c r="B14184">
        <v>38.854794520547948</v>
      </c>
      <c r="C14184" s="91">
        <v>2.3596125422014936E-2</v>
      </c>
      <c r="D14184">
        <v>0.39978730741599733</v>
      </c>
    </row>
    <row r="14185" spans="1:4">
      <c r="A14185">
        <v>14183</v>
      </c>
      <c r="B14185">
        <v>38.857534246575341</v>
      </c>
      <c r="C14185" s="91">
        <v>2.359565544037015E-2</v>
      </c>
      <c r="D14185">
        <v>0.39976876387528382</v>
      </c>
    </row>
    <row r="14186" spans="1:4">
      <c r="A14186">
        <v>14184</v>
      </c>
      <c r="B14186">
        <v>38.860273972602741</v>
      </c>
      <c r="C14186" s="91">
        <v>2.3595185458725361E-2</v>
      </c>
      <c r="D14186">
        <v>0.39975022222413831</v>
      </c>
    </row>
    <row r="14187" spans="1:4">
      <c r="A14187">
        <v>14185</v>
      </c>
      <c r="B14187">
        <v>38.863013698630134</v>
      </c>
      <c r="C14187" s="91">
        <v>2.3594715477080572E-2</v>
      </c>
      <c r="D14187">
        <v>0.39973168246237789</v>
      </c>
    </row>
    <row r="14188" spans="1:4">
      <c r="A14188">
        <v>14186</v>
      </c>
      <c r="B14188">
        <v>38.865753424657534</v>
      </c>
      <c r="C14188" s="91">
        <v>2.3594245495435786E-2</v>
      </c>
      <c r="D14188">
        <v>0.39971314458981921</v>
      </c>
    </row>
    <row r="14189" spans="1:4">
      <c r="A14189">
        <v>14187</v>
      </c>
      <c r="B14189">
        <v>38.868493150684934</v>
      </c>
      <c r="C14189" s="91">
        <v>2.3593775513790997E-2</v>
      </c>
      <c r="D14189">
        <v>0.39969460860627942</v>
      </c>
    </row>
    <row r="14190" spans="1:4">
      <c r="A14190">
        <v>14188</v>
      </c>
      <c r="B14190">
        <v>38.871232876712327</v>
      </c>
      <c r="C14190" s="91">
        <v>2.3593305532146207E-2</v>
      </c>
      <c r="D14190">
        <v>0.39967607451157533</v>
      </c>
    </row>
    <row r="14191" spans="1:4">
      <c r="A14191">
        <v>14189</v>
      </c>
      <c r="B14191">
        <v>38.873972602739727</v>
      </c>
      <c r="C14191" s="91">
        <v>2.3592835550501418E-2</v>
      </c>
      <c r="D14191">
        <v>0.39965754230552392</v>
      </c>
    </row>
    <row r="14192" spans="1:4">
      <c r="A14192">
        <v>14190</v>
      </c>
      <c r="B14192">
        <v>38.876712328767127</v>
      </c>
      <c r="C14192" s="91">
        <v>2.3592365568856632E-2</v>
      </c>
      <c r="D14192">
        <v>0.39963901198794205</v>
      </c>
    </row>
    <row r="14193" spans="1:4">
      <c r="A14193">
        <v>14191</v>
      </c>
      <c r="B14193">
        <v>38.87945205479452</v>
      </c>
      <c r="C14193" s="91">
        <v>2.3591895587211843E-2</v>
      </c>
      <c r="D14193">
        <v>0.39962048355864699</v>
      </c>
    </row>
    <row r="14194" spans="1:4">
      <c r="A14194">
        <v>14192</v>
      </c>
      <c r="B14194">
        <v>38.88219178082192</v>
      </c>
      <c r="C14194" s="91">
        <v>2.3591425605567054E-2</v>
      </c>
      <c r="D14194">
        <v>0.39960195701745554</v>
      </c>
    </row>
    <row r="14195" spans="1:4">
      <c r="A14195">
        <v>14193</v>
      </c>
      <c r="B14195">
        <v>38.884931506849313</v>
      </c>
      <c r="C14195" s="91">
        <v>2.3590955623922268E-2</v>
      </c>
      <c r="D14195">
        <v>0.39958343236418481</v>
      </c>
    </row>
    <row r="14196" spans="1:4">
      <c r="A14196">
        <v>14194</v>
      </c>
      <c r="B14196">
        <v>38.887671232876713</v>
      </c>
      <c r="C14196" s="91">
        <v>2.3590485642277479E-2</v>
      </c>
      <c r="D14196">
        <v>0.39956490959865193</v>
      </c>
    </row>
    <row r="14197" spans="1:4">
      <c r="A14197">
        <v>14195</v>
      </c>
      <c r="B14197">
        <v>38.890410958904113</v>
      </c>
      <c r="C14197" s="91">
        <v>2.359001566063269E-2</v>
      </c>
      <c r="D14197">
        <v>0.39954638872067388</v>
      </c>
    </row>
    <row r="14198" spans="1:4">
      <c r="A14198">
        <v>14196</v>
      </c>
      <c r="B14198">
        <v>38.893150684931506</v>
      </c>
      <c r="C14198" s="91">
        <v>2.3589545678987904E-2</v>
      </c>
      <c r="D14198">
        <v>0.39952786973006782</v>
      </c>
    </row>
    <row r="14199" spans="1:4">
      <c r="A14199">
        <v>14197</v>
      </c>
      <c r="B14199">
        <v>38.895890410958906</v>
      </c>
      <c r="C14199" s="91">
        <v>2.3589075697343115E-2</v>
      </c>
      <c r="D14199">
        <v>0.39950935262665094</v>
      </c>
    </row>
    <row r="14200" spans="1:4">
      <c r="A14200">
        <v>14198</v>
      </c>
      <c r="B14200">
        <v>38.898630136986299</v>
      </c>
      <c r="C14200" s="91">
        <v>2.3588605715698326E-2</v>
      </c>
      <c r="D14200">
        <v>0.39949083741024044</v>
      </c>
    </row>
    <row r="14201" spans="1:4">
      <c r="A14201">
        <v>14199</v>
      </c>
      <c r="B14201">
        <v>38.901369863013699</v>
      </c>
      <c r="C14201" s="91">
        <v>2.3588135734053536E-2</v>
      </c>
      <c r="D14201">
        <v>0.39947232408065342</v>
      </c>
    </row>
    <row r="14202" spans="1:4">
      <c r="A14202">
        <v>14200</v>
      </c>
      <c r="B14202">
        <v>38.904109589041099</v>
      </c>
      <c r="C14202" s="91">
        <v>2.3587665752408751E-2</v>
      </c>
      <c r="D14202">
        <v>0.39945381263770702</v>
      </c>
    </row>
    <row r="14203" spans="1:4">
      <c r="A14203">
        <v>14201</v>
      </c>
      <c r="B14203">
        <v>38.906849315068492</v>
      </c>
      <c r="C14203" s="91">
        <v>2.3587195770763961E-2</v>
      </c>
      <c r="D14203">
        <v>0.39943530308121866</v>
      </c>
    </row>
    <row r="14204" spans="1:4">
      <c r="A14204">
        <v>14202</v>
      </c>
      <c r="B14204">
        <v>38.909589041095892</v>
      </c>
      <c r="C14204" s="91">
        <v>2.3586725789119172E-2</v>
      </c>
      <c r="D14204">
        <v>0.39941679541100544</v>
      </c>
    </row>
    <row r="14205" spans="1:4">
      <c r="A14205">
        <v>14203</v>
      </c>
      <c r="B14205">
        <v>38.912328767123284</v>
      </c>
      <c r="C14205" s="91">
        <v>2.3586255807474386E-2</v>
      </c>
      <c r="D14205">
        <v>0.39939828962688473</v>
      </c>
    </row>
    <row r="14206" spans="1:4">
      <c r="A14206">
        <v>14204</v>
      </c>
      <c r="B14206">
        <v>38.915068493150685</v>
      </c>
      <c r="C14206" s="91">
        <v>2.3585785825829597E-2</v>
      </c>
      <c r="D14206">
        <v>0.39937978572867378</v>
      </c>
    </row>
    <row r="14207" spans="1:4">
      <c r="A14207">
        <v>14205</v>
      </c>
      <c r="B14207">
        <v>38.917808219178085</v>
      </c>
      <c r="C14207" s="91">
        <v>2.3585315844184808E-2</v>
      </c>
      <c r="D14207">
        <v>0.3993612837161899</v>
      </c>
    </row>
    <row r="14208" spans="1:4">
      <c r="A14208">
        <v>14206</v>
      </c>
      <c r="B14208">
        <v>38.920547945205477</v>
      </c>
      <c r="C14208" s="91">
        <v>2.3584845862540022E-2</v>
      </c>
      <c r="D14208">
        <v>0.39934278358925057</v>
      </c>
    </row>
    <row r="14209" spans="1:4">
      <c r="A14209">
        <v>14207</v>
      </c>
      <c r="B14209">
        <v>38.923287671232877</v>
      </c>
      <c r="C14209" s="91">
        <v>2.3584375880895233E-2</v>
      </c>
      <c r="D14209">
        <v>0.399324285347673</v>
      </c>
    </row>
    <row r="14210" spans="1:4">
      <c r="A14210">
        <v>14208</v>
      </c>
      <c r="B14210">
        <v>38.926027397260277</v>
      </c>
      <c r="C14210" s="91">
        <v>2.3583905899250444E-2</v>
      </c>
      <c r="D14210">
        <v>0.39930578899127467</v>
      </c>
    </row>
    <row r="14211" spans="1:4">
      <c r="A14211">
        <v>14209</v>
      </c>
      <c r="B14211">
        <v>38.92876712328767</v>
      </c>
      <c r="C14211" s="91">
        <v>2.3583435917605658E-2</v>
      </c>
      <c r="D14211">
        <v>0.39928729451987299</v>
      </c>
    </row>
    <row r="14212" spans="1:4">
      <c r="A14212">
        <v>14210</v>
      </c>
      <c r="B14212">
        <v>38.93150684931507</v>
      </c>
      <c r="C14212" s="91">
        <v>2.3582965935960869E-2</v>
      </c>
      <c r="D14212">
        <v>0.39926880193328534</v>
      </c>
    </row>
    <row r="14213" spans="1:4">
      <c r="A14213">
        <v>14211</v>
      </c>
      <c r="B14213">
        <v>38.934246575342463</v>
      </c>
      <c r="C14213" s="91">
        <v>2.3582495954316079E-2</v>
      </c>
      <c r="D14213">
        <v>0.39925031123132931</v>
      </c>
    </row>
    <row r="14214" spans="1:4">
      <c r="A14214">
        <v>14212</v>
      </c>
      <c r="B14214">
        <v>38.936986301369863</v>
      </c>
      <c r="C14214" s="91">
        <v>2.358202597267129E-2</v>
      </c>
      <c r="D14214">
        <v>0.39923182241382227</v>
      </c>
    </row>
    <row r="14215" spans="1:4">
      <c r="A14215">
        <v>14213</v>
      </c>
      <c r="B14215">
        <v>38.939726027397263</v>
      </c>
      <c r="C14215" s="91">
        <v>2.3581555991026504E-2</v>
      </c>
      <c r="D14215">
        <v>0.39921333548058169</v>
      </c>
    </row>
    <row r="14216" spans="1:4">
      <c r="A14216">
        <v>14214</v>
      </c>
      <c r="B14216">
        <v>38.942465753424656</v>
      </c>
      <c r="C14216" s="91">
        <v>2.3581086009381715E-2</v>
      </c>
      <c r="D14216">
        <v>0.39919485043142527</v>
      </c>
    </row>
    <row r="14217" spans="1:4">
      <c r="A14217">
        <v>14215</v>
      </c>
      <c r="B14217">
        <v>38.945205479452056</v>
      </c>
      <c r="C14217" s="91">
        <v>2.3580616027736926E-2</v>
      </c>
      <c r="D14217">
        <v>0.39917636726617051</v>
      </c>
    </row>
    <row r="14218" spans="1:4">
      <c r="A14218">
        <v>14216</v>
      </c>
      <c r="B14218">
        <v>38.947945205479449</v>
      </c>
      <c r="C14218" s="91">
        <v>2.358014604609214E-2</v>
      </c>
      <c r="D14218">
        <v>0.39915788598463486</v>
      </c>
    </row>
    <row r="14219" spans="1:4">
      <c r="A14219">
        <v>14217</v>
      </c>
      <c r="B14219">
        <v>38.950684931506849</v>
      </c>
      <c r="C14219" s="91">
        <v>2.3579676064447351E-2</v>
      </c>
      <c r="D14219">
        <v>0.39913940658663605</v>
      </c>
    </row>
    <row r="14220" spans="1:4">
      <c r="A14220">
        <v>14218</v>
      </c>
      <c r="B14220">
        <v>38.953424657534249</v>
      </c>
      <c r="C14220" s="91">
        <v>2.3579206082802562E-2</v>
      </c>
      <c r="D14220">
        <v>0.39912092907199165</v>
      </c>
    </row>
    <row r="14221" spans="1:4">
      <c r="A14221">
        <v>14219</v>
      </c>
      <c r="B14221">
        <v>38.956164383561642</v>
      </c>
      <c r="C14221" s="91">
        <v>2.3578736101157776E-2</v>
      </c>
      <c r="D14221">
        <v>0.39910245344051931</v>
      </c>
    </row>
    <row r="14222" spans="1:4">
      <c r="A14222">
        <v>14220</v>
      </c>
      <c r="B14222">
        <v>38.958904109589042</v>
      </c>
      <c r="C14222" s="91">
        <v>2.3578266119512987E-2</v>
      </c>
      <c r="D14222">
        <v>0.39908397969203674</v>
      </c>
    </row>
    <row r="14223" spans="1:4">
      <c r="A14223">
        <v>14221</v>
      </c>
      <c r="B14223">
        <v>38.961643835616435</v>
      </c>
      <c r="C14223" s="91">
        <v>2.3577796137868198E-2</v>
      </c>
      <c r="D14223">
        <v>0.39906550782636163</v>
      </c>
    </row>
    <row r="14224" spans="1:4">
      <c r="A14224">
        <v>14222</v>
      </c>
      <c r="B14224">
        <v>38.964383561643835</v>
      </c>
      <c r="C14224" s="91">
        <v>2.3577326156223412E-2</v>
      </c>
      <c r="D14224">
        <v>0.39904703784331158</v>
      </c>
    </row>
    <row r="14225" spans="1:4">
      <c r="A14225">
        <v>14223</v>
      </c>
      <c r="B14225">
        <v>38.967123287671235</v>
      </c>
      <c r="C14225" s="91">
        <v>2.3576856174578623E-2</v>
      </c>
      <c r="D14225">
        <v>0.39902856974270451</v>
      </c>
    </row>
    <row r="14226" spans="1:4">
      <c r="A14226">
        <v>14224</v>
      </c>
      <c r="B14226">
        <v>38.969863013698628</v>
      </c>
      <c r="C14226" s="91">
        <v>2.3576386192933833E-2</v>
      </c>
      <c r="D14226">
        <v>0.39901010352435812</v>
      </c>
    </row>
    <row r="14227" spans="1:4">
      <c r="A14227">
        <v>14225</v>
      </c>
      <c r="B14227">
        <v>38.972602739726028</v>
      </c>
      <c r="C14227" s="91">
        <v>2.3575916211289044E-2</v>
      </c>
      <c r="D14227">
        <v>0.39899163918809011</v>
      </c>
    </row>
    <row r="14228" spans="1:4">
      <c r="A14228">
        <v>14226</v>
      </c>
      <c r="B14228">
        <v>38.975342465753428</v>
      </c>
      <c r="C14228" s="91">
        <v>2.3575446229644258E-2</v>
      </c>
      <c r="D14228">
        <v>0.39897317673371829</v>
      </c>
    </row>
    <row r="14229" spans="1:4">
      <c r="A14229">
        <v>14227</v>
      </c>
      <c r="B14229">
        <v>38.978082191780821</v>
      </c>
      <c r="C14229" s="91">
        <v>2.3574976247999469E-2</v>
      </c>
      <c r="D14229">
        <v>0.39895471616106071</v>
      </c>
    </row>
    <row r="14230" spans="1:4">
      <c r="A14230">
        <v>14228</v>
      </c>
      <c r="B14230">
        <v>38.980821917808221</v>
      </c>
      <c r="C14230" s="91">
        <v>2.357450626635468E-2</v>
      </c>
      <c r="D14230">
        <v>0.39893625746993494</v>
      </c>
    </row>
    <row r="14231" spans="1:4">
      <c r="A14231">
        <v>14229</v>
      </c>
      <c r="B14231">
        <v>38.983561643835614</v>
      </c>
      <c r="C14231" s="91">
        <v>2.3574036284709894E-2</v>
      </c>
      <c r="D14231">
        <v>0.39891780066015903</v>
      </c>
    </row>
    <row r="14232" spans="1:4">
      <c r="A14232">
        <v>14230</v>
      </c>
      <c r="B14232">
        <v>38.986301369863014</v>
      </c>
      <c r="C14232" s="91">
        <v>2.3573566303065105E-2</v>
      </c>
      <c r="D14232">
        <v>0.39889934573155084</v>
      </c>
    </row>
    <row r="14233" spans="1:4">
      <c r="A14233">
        <v>14231</v>
      </c>
      <c r="B14233">
        <v>38.989041095890414</v>
      </c>
      <c r="C14233" s="91">
        <v>2.3573096321420316E-2</v>
      </c>
      <c r="D14233">
        <v>0.39888089268392818</v>
      </c>
    </row>
    <row r="14234" spans="1:4">
      <c r="A14234">
        <v>14232</v>
      </c>
      <c r="B14234">
        <v>38.991780821917807</v>
      </c>
      <c r="C14234" s="91">
        <v>2.357262633977553E-2</v>
      </c>
      <c r="D14234">
        <v>0.3988624415171092</v>
      </c>
    </row>
    <row r="14235" spans="1:4">
      <c r="A14235">
        <v>14233</v>
      </c>
      <c r="B14235">
        <v>38.994520547945207</v>
      </c>
      <c r="C14235" s="91">
        <v>2.3572156358130741E-2</v>
      </c>
      <c r="D14235">
        <v>0.39884399223091171</v>
      </c>
    </row>
    <row r="14236" spans="1:4">
      <c r="A14236">
        <v>14234</v>
      </c>
      <c r="B14236">
        <v>38.9972602739726</v>
      </c>
      <c r="C14236" s="91">
        <v>2.3571686376485951E-2</v>
      </c>
      <c r="D14236">
        <v>0.39882554482515387</v>
      </c>
    </row>
    <row r="14237" spans="1:4">
      <c r="A14237">
        <v>14235</v>
      </c>
      <c r="B14237">
        <v>39</v>
      </c>
      <c r="C14237" s="91">
        <v>2.3571216394841166E-2</v>
      </c>
      <c r="D14237">
        <v>0.39880709929965347</v>
      </c>
    </row>
    <row r="14238" spans="1:4">
      <c r="A14238">
        <v>14236</v>
      </c>
      <c r="B14238">
        <v>39.0027397260274</v>
      </c>
      <c r="C14238" s="91">
        <v>2.3570746413196376E-2</v>
      </c>
      <c r="D14238">
        <v>0.39878865565422866</v>
      </c>
    </row>
    <row r="14239" spans="1:4">
      <c r="A14239">
        <v>14237</v>
      </c>
      <c r="B14239">
        <v>39.005479452054793</v>
      </c>
      <c r="C14239" s="91">
        <v>2.3570276431551587E-2</v>
      </c>
      <c r="D14239">
        <v>0.3987702138886976</v>
      </c>
    </row>
    <row r="14240" spans="1:4">
      <c r="A14240">
        <v>14238</v>
      </c>
      <c r="B14240">
        <v>39.008219178082193</v>
      </c>
      <c r="C14240" s="91">
        <v>2.3569806449906798E-2</v>
      </c>
      <c r="D14240">
        <v>0.3987517740028782</v>
      </c>
    </row>
    <row r="14241" spans="1:4">
      <c r="A14241">
        <v>14239</v>
      </c>
      <c r="B14241">
        <v>39.010958904109586</v>
      </c>
      <c r="C14241" s="91">
        <v>2.3569336468262012E-2</v>
      </c>
      <c r="D14241">
        <v>0.39873333599658867</v>
      </c>
    </row>
    <row r="14242" spans="1:4">
      <c r="A14242">
        <v>14240</v>
      </c>
      <c r="B14242">
        <v>39.013698630136986</v>
      </c>
      <c r="C14242" s="91">
        <v>2.3568866486617223E-2</v>
      </c>
      <c r="D14242">
        <v>0.39871489986964709</v>
      </c>
    </row>
    <row r="14243" spans="1:4">
      <c r="A14243">
        <v>14241</v>
      </c>
      <c r="B14243">
        <v>39.016438356164386</v>
      </c>
      <c r="C14243" s="91">
        <v>2.3568396504972434E-2</v>
      </c>
      <c r="D14243">
        <v>0.39869646562187161</v>
      </c>
    </row>
    <row r="14244" spans="1:4">
      <c r="A14244">
        <v>14242</v>
      </c>
      <c r="B14244">
        <v>39.019178082191779</v>
      </c>
      <c r="C14244" s="91">
        <v>2.3567926523327648E-2</v>
      </c>
      <c r="D14244">
        <v>0.39867803325308043</v>
      </c>
    </row>
    <row r="14245" spans="1:4">
      <c r="A14245">
        <v>14243</v>
      </c>
      <c r="B14245">
        <v>39.021917808219179</v>
      </c>
      <c r="C14245" s="91">
        <v>2.3567456541682859E-2</v>
      </c>
      <c r="D14245">
        <v>0.39865960276309181</v>
      </c>
    </row>
    <row r="14246" spans="1:4">
      <c r="A14246">
        <v>14244</v>
      </c>
      <c r="B14246">
        <v>39.024657534246572</v>
      </c>
      <c r="C14246" s="91">
        <v>2.356698656003807E-2</v>
      </c>
      <c r="D14246">
        <v>0.39864117415172395</v>
      </c>
    </row>
    <row r="14247" spans="1:4">
      <c r="A14247">
        <v>14245</v>
      </c>
      <c r="B14247">
        <v>39.027397260273972</v>
      </c>
      <c r="C14247" s="91">
        <v>2.3566516578393284E-2</v>
      </c>
      <c r="D14247">
        <v>0.39862274741879489</v>
      </c>
    </row>
    <row r="14248" spans="1:4">
      <c r="A14248">
        <v>14246</v>
      </c>
      <c r="B14248">
        <v>39.030136986301372</v>
      </c>
      <c r="C14248" s="91">
        <v>2.3566046596748495E-2</v>
      </c>
      <c r="D14248">
        <v>0.39860432256412315</v>
      </c>
    </row>
    <row r="14249" spans="1:4">
      <c r="A14249">
        <v>14247</v>
      </c>
      <c r="B14249">
        <v>39.032876712328765</v>
      </c>
      <c r="C14249" s="91">
        <v>2.3565576615103705E-2</v>
      </c>
      <c r="D14249">
        <v>0.39858589958752699</v>
      </c>
    </row>
    <row r="14250" spans="1:4">
      <c r="A14250">
        <v>14248</v>
      </c>
      <c r="B14250">
        <v>39.035616438356165</v>
      </c>
      <c r="C14250" s="91">
        <v>2.356510663345892E-2</v>
      </c>
      <c r="D14250">
        <v>0.39856747848882451</v>
      </c>
    </row>
    <row r="14251" spans="1:4">
      <c r="A14251">
        <v>14249</v>
      </c>
      <c r="B14251">
        <v>39.038356164383565</v>
      </c>
      <c r="C14251" s="91">
        <v>2.356463665181413E-2</v>
      </c>
      <c r="D14251">
        <v>0.39854905926783429</v>
      </c>
    </row>
    <row r="14252" spans="1:4">
      <c r="A14252">
        <v>14250</v>
      </c>
      <c r="B14252">
        <v>39.041095890410958</v>
      </c>
      <c r="C14252" s="91">
        <v>2.3564166670169341E-2</v>
      </c>
      <c r="D14252">
        <v>0.39853064192437465</v>
      </c>
    </row>
    <row r="14253" spans="1:4">
      <c r="A14253">
        <v>14251</v>
      </c>
      <c r="B14253">
        <v>39.043835616438358</v>
      </c>
      <c r="C14253" s="91">
        <v>2.3563696688524552E-2</v>
      </c>
      <c r="D14253">
        <v>0.39851222645826384</v>
      </c>
    </row>
    <row r="14254" spans="1:4">
      <c r="A14254">
        <v>14252</v>
      </c>
      <c r="B14254">
        <v>39.046575342465751</v>
      </c>
      <c r="C14254" s="91">
        <v>2.3563226706879766E-2</v>
      </c>
      <c r="D14254">
        <v>0.39849381286932034</v>
      </c>
    </row>
    <row r="14255" spans="1:4">
      <c r="A14255">
        <v>14253</v>
      </c>
      <c r="B14255">
        <v>39.049315068493151</v>
      </c>
      <c r="C14255" s="91">
        <v>2.3562756725234977E-2</v>
      </c>
      <c r="D14255">
        <v>0.39847540115736263</v>
      </c>
    </row>
    <row r="14256" spans="1:4">
      <c r="A14256">
        <v>14254</v>
      </c>
      <c r="B14256">
        <v>39.052054794520551</v>
      </c>
      <c r="C14256" s="91">
        <v>2.3562286743590188E-2</v>
      </c>
      <c r="D14256">
        <v>0.39845699132220908</v>
      </c>
    </row>
    <row r="14257" spans="1:4">
      <c r="A14257">
        <v>14255</v>
      </c>
      <c r="B14257">
        <v>39.054794520547944</v>
      </c>
      <c r="C14257" s="91">
        <v>2.3561816761945402E-2</v>
      </c>
      <c r="D14257">
        <v>0.39843858336367821</v>
      </c>
    </row>
    <row r="14258" spans="1:4">
      <c r="A14258">
        <v>14256</v>
      </c>
      <c r="B14258">
        <v>39.057534246575344</v>
      </c>
      <c r="C14258" s="91">
        <v>2.3561346780300613E-2</v>
      </c>
      <c r="D14258">
        <v>0.39842017728158846</v>
      </c>
    </row>
    <row r="14259" spans="1:4">
      <c r="A14259">
        <v>14257</v>
      </c>
      <c r="B14259">
        <v>39.060273972602737</v>
      </c>
      <c r="C14259" s="91">
        <v>2.3560876798655823E-2</v>
      </c>
      <c r="D14259">
        <v>0.39840177307575847</v>
      </c>
    </row>
    <row r="14260" spans="1:4">
      <c r="A14260">
        <v>14258</v>
      </c>
      <c r="B14260">
        <v>39.063013698630137</v>
      </c>
      <c r="C14260" s="91">
        <v>2.3560406817011038E-2</v>
      </c>
      <c r="D14260">
        <v>0.39838337074600655</v>
      </c>
    </row>
    <row r="14261" spans="1:4">
      <c r="A14261">
        <v>14259</v>
      </c>
      <c r="B14261">
        <v>39.065753424657537</v>
      </c>
      <c r="C14261" s="91">
        <v>2.3559936835366248E-2</v>
      </c>
      <c r="D14261">
        <v>0.39836497029215145</v>
      </c>
    </row>
    <row r="14262" spans="1:4">
      <c r="A14262">
        <v>14260</v>
      </c>
      <c r="B14262">
        <v>39.06849315068493</v>
      </c>
      <c r="C14262" s="91">
        <v>2.3559466853721459E-2</v>
      </c>
      <c r="D14262">
        <v>0.39834657171401189</v>
      </c>
    </row>
    <row r="14263" spans="1:4">
      <c r="A14263">
        <v>14261</v>
      </c>
      <c r="B14263">
        <v>39.07123287671233</v>
      </c>
      <c r="C14263" s="91">
        <v>2.355899687207667E-2</v>
      </c>
      <c r="D14263">
        <v>0.39832817501140616</v>
      </c>
    </row>
    <row r="14264" spans="1:4">
      <c r="A14264">
        <v>14262</v>
      </c>
      <c r="B14264">
        <v>39.073972602739723</v>
      </c>
      <c r="C14264" s="91">
        <v>2.3558526890431884E-2</v>
      </c>
      <c r="D14264">
        <v>0.39830978018415308</v>
      </c>
    </row>
    <row r="14265" spans="1:4">
      <c r="A14265">
        <v>14263</v>
      </c>
      <c r="B14265">
        <v>39.076712328767123</v>
      </c>
      <c r="C14265" s="91">
        <v>2.3558056908787095E-2</v>
      </c>
      <c r="D14265">
        <v>0.39829138723207125</v>
      </c>
    </row>
    <row r="14266" spans="1:4">
      <c r="A14266">
        <v>14264</v>
      </c>
      <c r="B14266">
        <v>39.079452054794523</v>
      </c>
      <c r="C14266" s="91">
        <v>2.3557586927142306E-2</v>
      </c>
      <c r="D14266">
        <v>0.39827299615497935</v>
      </c>
    </row>
    <row r="14267" spans="1:4">
      <c r="A14267">
        <v>14265</v>
      </c>
      <c r="B14267">
        <v>39.082191780821915</v>
      </c>
      <c r="C14267" s="91">
        <v>2.355711694549752E-2</v>
      </c>
      <c r="D14267">
        <v>0.3982546069526961</v>
      </c>
    </row>
    <row r="14268" spans="1:4">
      <c r="A14268">
        <v>14266</v>
      </c>
      <c r="B14268">
        <v>39.084931506849315</v>
      </c>
      <c r="C14268" s="91">
        <v>2.3556646963852731E-2</v>
      </c>
      <c r="D14268">
        <v>0.39823621962504024</v>
      </c>
    </row>
    <row r="14269" spans="1:4">
      <c r="A14269">
        <v>14267</v>
      </c>
      <c r="B14269">
        <v>39.087671232876716</v>
      </c>
      <c r="C14269" s="91">
        <v>2.3556176982207942E-2</v>
      </c>
      <c r="D14269">
        <v>0.39821783417183054</v>
      </c>
    </row>
    <row r="14270" spans="1:4">
      <c r="A14270">
        <v>14268</v>
      </c>
      <c r="B14270">
        <v>39.090410958904108</v>
      </c>
      <c r="C14270" s="91">
        <v>2.3555707000563156E-2</v>
      </c>
      <c r="D14270">
        <v>0.3981994505928857</v>
      </c>
    </row>
    <row r="14271" spans="1:4">
      <c r="A14271">
        <v>14269</v>
      </c>
      <c r="B14271">
        <v>39.093150684931508</v>
      </c>
      <c r="C14271" s="91">
        <v>2.3555237018918367E-2</v>
      </c>
      <c r="D14271">
        <v>0.39818106888802457</v>
      </c>
    </row>
    <row r="14272" spans="1:4">
      <c r="A14272">
        <v>14270</v>
      </c>
      <c r="B14272">
        <v>39.095890410958901</v>
      </c>
      <c r="C14272" s="91">
        <v>2.3554767037273577E-2</v>
      </c>
      <c r="D14272">
        <v>0.39816268905706598</v>
      </c>
    </row>
    <row r="14273" spans="1:4">
      <c r="A14273">
        <v>14271</v>
      </c>
      <c r="B14273">
        <v>39.098630136986301</v>
      </c>
      <c r="C14273" s="91">
        <v>2.3554297055628788E-2</v>
      </c>
      <c r="D14273">
        <v>0.39814431109982867</v>
      </c>
    </row>
    <row r="14274" spans="1:4">
      <c r="A14274">
        <v>14272</v>
      </c>
      <c r="B14274">
        <v>39.101369863013701</v>
      </c>
      <c r="C14274" s="91">
        <v>2.3553827073984002E-2</v>
      </c>
      <c r="D14274">
        <v>0.39812593501613147</v>
      </c>
    </row>
    <row r="14275" spans="1:4">
      <c r="A14275">
        <v>14273</v>
      </c>
      <c r="B14275">
        <v>39.104109589041094</v>
      </c>
      <c r="C14275" s="91">
        <v>2.3553357092339213E-2</v>
      </c>
      <c r="D14275">
        <v>0.39810756080579351</v>
      </c>
    </row>
    <row r="14276" spans="1:4">
      <c r="A14276">
        <v>14274</v>
      </c>
      <c r="B14276">
        <v>39.106849315068494</v>
      </c>
      <c r="C14276" s="91">
        <v>2.3552887110694424E-2</v>
      </c>
      <c r="D14276">
        <v>0.39808918846863345</v>
      </c>
    </row>
    <row r="14277" spans="1:4">
      <c r="A14277">
        <v>14275</v>
      </c>
      <c r="B14277">
        <v>39.109589041095887</v>
      </c>
      <c r="C14277" s="91">
        <v>2.3552417129049638E-2</v>
      </c>
      <c r="D14277">
        <v>0.39807081800447042</v>
      </c>
    </row>
    <row r="14278" spans="1:4">
      <c r="A14278">
        <v>14276</v>
      </c>
      <c r="B14278">
        <v>39.112328767123287</v>
      </c>
      <c r="C14278" s="91">
        <v>2.3551947147404849E-2</v>
      </c>
      <c r="D14278">
        <v>0.39805244941312312</v>
      </c>
    </row>
    <row r="14279" spans="1:4">
      <c r="A14279">
        <v>14277</v>
      </c>
      <c r="B14279">
        <v>39.115068493150687</v>
      </c>
      <c r="C14279" s="91">
        <v>2.355147716576006E-2</v>
      </c>
      <c r="D14279">
        <v>0.39803408269441076</v>
      </c>
    </row>
    <row r="14280" spans="1:4">
      <c r="A14280">
        <v>14278</v>
      </c>
      <c r="B14280">
        <v>39.11780821917808</v>
      </c>
      <c r="C14280" s="91">
        <v>2.3551007184115274E-2</v>
      </c>
      <c r="D14280">
        <v>0.39801571784815226</v>
      </c>
    </row>
    <row r="14281" spans="1:4">
      <c r="A14281">
        <v>14279</v>
      </c>
      <c r="B14281">
        <v>39.12054794520548</v>
      </c>
      <c r="C14281" s="91">
        <v>2.3550537202470485E-2</v>
      </c>
      <c r="D14281">
        <v>0.3979973548741666</v>
      </c>
    </row>
    <row r="14282" spans="1:4">
      <c r="A14282">
        <v>14280</v>
      </c>
      <c r="B14282">
        <v>39.123287671232873</v>
      </c>
      <c r="C14282" s="91">
        <v>2.3550067220825695E-2</v>
      </c>
      <c r="D14282">
        <v>0.39797899377227292</v>
      </c>
    </row>
    <row r="14283" spans="1:4">
      <c r="A14283">
        <v>14281</v>
      </c>
      <c r="B14283">
        <v>39.126027397260273</v>
      </c>
      <c r="C14283" s="91">
        <v>2.354959723918091E-2</v>
      </c>
      <c r="D14283">
        <v>0.39796063454229014</v>
      </c>
    </row>
    <row r="14284" spans="1:4">
      <c r="A14284">
        <v>14282</v>
      </c>
      <c r="B14284">
        <v>39.128767123287673</v>
      </c>
      <c r="C14284" s="91">
        <v>2.354912725753612E-2</v>
      </c>
      <c r="D14284">
        <v>0.39794227718403746</v>
      </c>
    </row>
    <row r="14285" spans="1:4">
      <c r="A14285">
        <v>14283</v>
      </c>
      <c r="B14285">
        <v>39.131506849315066</v>
      </c>
      <c r="C14285" s="91">
        <v>2.3548657275891331E-2</v>
      </c>
      <c r="D14285">
        <v>0.39792392169733404</v>
      </c>
    </row>
    <row r="14286" spans="1:4">
      <c r="A14286">
        <v>14284</v>
      </c>
      <c r="B14286">
        <v>39.134246575342466</v>
      </c>
      <c r="C14286" s="91">
        <v>2.3548187294246542E-2</v>
      </c>
      <c r="D14286">
        <v>0.39790556808199884</v>
      </c>
    </row>
    <row r="14287" spans="1:4">
      <c r="A14287">
        <v>14285</v>
      </c>
      <c r="B14287">
        <v>39.136986301369866</v>
      </c>
      <c r="C14287" s="91">
        <v>2.3547717312601756E-2</v>
      </c>
      <c r="D14287">
        <v>0.39788721633785107</v>
      </c>
    </row>
    <row r="14288" spans="1:4">
      <c r="A14288">
        <v>14286</v>
      </c>
      <c r="B14288">
        <v>39.139726027397259</v>
      </c>
      <c r="C14288" s="91">
        <v>2.3547247330956967E-2</v>
      </c>
      <c r="D14288">
        <v>0.39786886646471015</v>
      </c>
    </row>
    <row r="14289" spans="1:4">
      <c r="A14289">
        <v>14287</v>
      </c>
      <c r="B14289">
        <v>39.142465753424659</v>
      </c>
      <c r="C14289" s="91">
        <v>2.3546777349312178E-2</v>
      </c>
      <c r="D14289">
        <v>0.39785051846239494</v>
      </c>
    </row>
    <row r="14290" spans="1:4">
      <c r="A14290">
        <v>14288</v>
      </c>
      <c r="B14290">
        <v>39.145205479452052</v>
      </c>
      <c r="C14290" s="91">
        <v>2.3546307367667392E-2</v>
      </c>
      <c r="D14290">
        <v>0.39783217233072488</v>
      </c>
    </row>
    <row r="14291" spans="1:4">
      <c r="A14291">
        <v>14289</v>
      </c>
      <c r="B14291">
        <v>39.147945205479452</v>
      </c>
      <c r="C14291" s="91">
        <v>2.3545837386022603E-2</v>
      </c>
      <c r="D14291">
        <v>0.39781382806951915</v>
      </c>
    </row>
    <row r="14292" spans="1:4">
      <c r="A14292">
        <v>14290</v>
      </c>
      <c r="B14292">
        <v>39.150684931506852</v>
      </c>
      <c r="C14292" s="91">
        <v>2.3545367404377814E-2</v>
      </c>
      <c r="D14292">
        <v>0.39779548567859702</v>
      </c>
    </row>
    <row r="14293" spans="1:4">
      <c r="A14293">
        <v>14291</v>
      </c>
      <c r="B14293">
        <v>39.153424657534245</v>
      </c>
      <c r="C14293" s="91">
        <v>2.3544897422733028E-2</v>
      </c>
      <c r="D14293">
        <v>0.39777714515777784</v>
      </c>
    </row>
    <row r="14294" spans="1:4">
      <c r="A14294">
        <v>14292</v>
      </c>
      <c r="B14294">
        <v>39.156164383561645</v>
      </c>
      <c r="C14294" s="91">
        <v>2.3544427441088239E-2</v>
      </c>
      <c r="D14294">
        <v>0.39775880650688084</v>
      </c>
    </row>
    <row r="14295" spans="1:4">
      <c r="A14295">
        <v>14293</v>
      </c>
      <c r="B14295">
        <v>39.158904109589038</v>
      </c>
      <c r="C14295" s="91">
        <v>2.3543957459443449E-2</v>
      </c>
      <c r="D14295">
        <v>0.39774046972572547</v>
      </c>
    </row>
    <row r="14296" spans="1:4">
      <c r="A14296">
        <v>14294</v>
      </c>
      <c r="B14296">
        <v>39.161643835616438</v>
      </c>
      <c r="C14296" s="91">
        <v>2.3543487477798664E-2</v>
      </c>
      <c r="D14296">
        <v>0.39772213481413099</v>
      </c>
    </row>
    <row r="14297" spans="1:4">
      <c r="A14297">
        <v>14295</v>
      </c>
      <c r="B14297">
        <v>39.164383561643838</v>
      </c>
      <c r="C14297" s="91">
        <v>2.3543017496153874E-2</v>
      </c>
      <c r="D14297">
        <v>0.39770380177191678</v>
      </c>
    </row>
    <row r="14298" spans="1:4">
      <c r="A14298">
        <v>14296</v>
      </c>
      <c r="B14298">
        <v>39.167123287671231</v>
      </c>
      <c r="C14298" s="91">
        <v>2.3542547514509085E-2</v>
      </c>
      <c r="D14298">
        <v>0.39768547059890236</v>
      </c>
    </row>
    <row r="14299" spans="1:4">
      <c r="A14299">
        <v>14297</v>
      </c>
      <c r="B14299">
        <v>39.169863013698631</v>
      </c>
      <c r="C14299" s="91">
        <v>2.3542077532864296E-2</v>
      </c>
      <c r="D14299">
        <v>0.3976671412949071</v>
      </c>
    </row>
    <row r="14300" spans="1:4">
      <c r="A14300">
        <v>14298</v>
      </c>
      <c r="B14300">
        <v>39.172602739726024</v>
      </c>
      <c r="C14300" s="91">
        <v>2.354160755121951E-2</v>
      </c>
      <c r="D14300">
        <v>0.39764881385975043</v>
      </c>
    </row>
    <row r="14301" spans="1:4">
      <c r="A14301">
        <v>14299</v>
      </c>
      <c r="B14301">
        <v>39.175342465753424</v>
      </c>
      <c r="C14301" s="91">
        <v>2.3541137569574721E-2</v>
      </c>
      <c r="D14301">
        <v>0.39763048829325187</v>
      </c>
    </row>
    <row r="14302" spans="1:4">
      <c r="A14302">
        <v>14300</v>
      </c>
      <c r="B14302">
        <v>39.178082191780824</v>
      </c>
      <c r="C14302" s="91">
        <v>2.3540667587929932E-2</v>
      </c>
      <c r="D14302">
        <v>0.3976121645952308</v>
      </c>
    </row>
    <row r="14303" spans="1:4">
      <c r="A14303">
        <v>14301</v>
      </c>
      <c r="B14303">
        <v>39.180821917808217</v>
      </c>
      <c r="C14303" s="91">
        <v>2.3540197606285146E-2</v>
      </c>
      <c r="D14303">
        <v>0.39759384276550697</v>
      </c>
    </row>
    <row r="14304" spans="1:4">
      <c r="A14304">
        <v>14302</v>
      </c>
      <c r="B14304">
        <v>39.183561643835617</v>
      </c>
      <c r="C14304" s="91">
        <v>2.3539727624640357E-2</v>
      </c>
      <c r="D14304">
        <v>0.39757552280389968</v>
      </c>
    </row>
    <row r="14305" spans="1:4">
      <c r="A14305">
        <v>14303</v>
      </c>
      <c r="B14305">
        <v>39.186301369863017</v>
      </c>
      <c r="C14305" s="91">
        <v>2.3539257642995567E-2</v>
      </c>
      <c r="D14305">
        <v>0.39755720471022871</v>
      </c>
    </row>
    <row r="14306" spans="1:4">
      <c r="A14306">
        <v>14304</v>
      </c>
      <c r="B14306">
        <v>39.18904109589041</v>
      </c>
      <c r="C14306" s="91">
        <v>2.3538787661350782E-2</v>
      </c>
      <c r="D14306">
        <v>0.39753888848431351</v>
      </c>
    </row>
    <row r="14307" spans="1:4">
      <c r="A14307">
        <v>14305</v>
      </c>
      <c r="B14307">
        <v>39.19178082191781</v>
      </c>
      <c r="C14307" s="91">
        <v>2.3538317679705992E-2</v>
      </c>
      <c r="D14307">
        <v>0.39752057412597375</v>
      </c>
    </row>
    <row r="14308" spans="1:4">
      <c r="A14308">
        <v>14306</v>
      </c>
      <c r="B14308">
        <v>39.194520547945203</v>
      </c>
      <c r="C14308" s="91">
        <v>2.3537847698061203E-2</v>
      </c>
      <c r="D14308">
        <v>0.39750226163502911</v>
      </c>
    </row>
    <row r="14309" spans="1:4">
      <c r="A14309">
        <v>14307</v>
      </c>
      <c r="B14309">
        <v>39.197260273972603</v>
      </c>
      <c r="C14309" s="91">
        <v>2.3537377716416417E-2</v>
      </c>
      <c r="D14309">
        <v>0.39748395101129907</v>
      </c>
    </row>
    <row r="14310" spans="1:4">
      <c r="A14310">
        <v>14308</v>
      </c>
      <c r="B14310">
        <v>39.200000000000003</v>
      </c>
      <c r="C14310" s="91">
        <v>2.3536907734771628E-2</v>
      </c>
      <c r="D14310">
        <v>0.39746564225460346</v>
      </c>
    </row>
    <row r="14311" spans="1:4">
      <c r="A14311">
        <v>14309</v>
      </c>
      <c r="B14311">
        <v>39.202739726027396</v>
      </c>
      <c r="C14311" s="91">
        <v>2.3536437753126839E-2</v>
      </c>
      <c r="D14311">
        <v>0.39744733536476207</v>
      </c>
    </row>
    <row r="14312" spans="1:4">
      <c r="A14312">
        <v>14310</v>
      </c>
      <c r="B14312">
        <v>39.205479452054796</v>
      </c>
      <c r="C14312" s="91">
        <v>2.353596777148205E-2</v>
      </c>
      <c r="D14312">
        <v>0.39742903034159444</v>
      </c>
    </row>
    <row r="14313" spans="1:4">
      <c r="A14313">
        <v>14311</v>
      </c>
      <c r="B14313">
        <v>39.208219178082189</v>
      </c>
      <c r="C14313" s="91">
        <v>2.3535497789837264E-2</v>
      </c>
      <c r="D14313">
        <v>0.39741072718492043</v>
      </c>
    </row>
    <row r="14314" spans="1:4">
      <c r="A14314">
        <v>14312</v>
      </c>
      <c r="B14314">
        <v>39.210958904109589</v>
      </c>
      <c r="C14314" s="91">
        <v>2.3535027808192475E-2</v>
      </c>
      <c r="D14314">
        <v>0.39739242589455975</v>
      </c>
    </row>
    <row r="14315" spans="1:4">
      <c r="A14315">
        <v>14313</v>
      </c>
      <c r="B14315">
        <v>39.213698630136989</v>
      </c>
      <c r="C14315" s="91">
        <v>2.3534557826547686E-2</v>
      </c>
      <c r="D14315">
        <v>0.39737412647033221</v>
      </c>
    </row>
    <row r="14316" spans="1:4">
      <c r="A14316">
        <v>14314</v>
      </c>
      <c r="B14316">
        <v>39.216438356164382</v>
      </c>
      <c r="C14316" s="91">
        <v>2.35340878449029E-2</v>
      </c>
      <c r="D14316">
        <v>0.39735582891205773</v>
      </c>
    </row>
    <row r="14317" spans="1:4">
      <c r="A14317">
        <v>14315</v>
      </c>
      <c r="B14317">
        <v>39.219178082191782</v>
      </c>
      <c r="C14317" s="91">
        <v>2.3533617863258111E-2</v>
      </c>
      <c r="D14317">
        <v>0.39733753321955595</v>
      </c>
    </row>
    <row r="14318" spans="1:4">
      <c r="A14318">
        <v>14316</v>
      </c>
      <c r="B14318">
        <v>39.221917808219175</v>
      </c>
      <c r="C14318" s="91">
        <v>2.3533147881613321E-2</v>
      </c>
      <c r="D14318">
        <v>0.39731923939264696</v>
      </c>
    </row>
    <row r="14319" spans="1:4">
      <c r="A14319">
        <v>14317</v>
      </c>
      <c r="B14319">
        <v>39.224657534246575</v>
      </c>
      <c r="C14319" s="91">
        <v>2.3532677899968536E-2</v>
      </c>
      <c r="D14319">
        <v>0.39730094743115046</v>
      </c>
    </row>
    <row r="14320" spans="1:4">
      <c r="A14320">
        <v>14318</v>
      </c>
      <c r="B14320">
        <v>39.227397260273975</v>
      </c>
      <c r="C14320" s="91">
        <v>2.3532207918323746E-2</v>
      </c>
      <c r="D14320">
        <v>0.39728265733488638</v>
      </c>
    </row>
    <row r="14321" spans="1:4">
      <c r="A14321">
        <v>14319</v>
      </c>
      <c r="B14321">
        <v>39.230136986301368</v>
      </c>
      <c r="C14321" s="91">
        <v>2.3531737936678957E-2</v>
      </c>
      <c r="D14321">
        <v>0.39726436910367485</v>
      </c>
    </row>
    <row r="14322" spans="1:4">
      <c r="A14322">
        <v>14320</v>
      </c>
      <c r="B14322">
        <v>39.232876712328768</v>
      </c>
      <c r="C14322" s="91">
        <v>2.3531267955034168E-2</v>
      </c>
      <c r="D14322">
        <v>0.39724608273733558</v>
      </c>
    </row>
    <row r="14323" spans="1:4">
      <c r="A14323">
        <v>14321</v>
      </c>
      <c r="B14323">
        <v>39.235616438356168</v>
      </c>
      <c r="C14323" s="91">
        <v>2.3530797973389382E-2</v>
      </c>
      <c r="D14323">
        <v>0.39722779823568866</v>
      </c>
    </row>
    <row r="14324" spans="1:4">
      <c r="A14324">
        <v>14322</v>
      </c>
      <c r="B14324">
        <v>39.238356164383561</v>
      </c>
      <c r="C14324" s="91">
        <v>2.3530327991744593E-2</v>
      </c>
      <c r="D14324">
        <v>0.39720951559855411</v>
      </c>
    </row>
    <row r="14325" spans="1:4">
      <c r="A14325">
        <v>14323</v>
      </c>
      <c r="B14325">
        <v>39.241095890410961</v>
      </c>
      <c r="C14325" s="91">
        <v>2.3529858010099804E-2</v>
      </c>
      <c r="D14325">
        <v>0.39719123482575192</v>
      </c>
    </row>
    <row r="14326" spans="1:4">
      <c r="A14326">
        <v>14324</v>
      </c>
      <c r="B14326">
        <v>39.243835616438353</v>
      </c>
      <c r="C14326" s="91">
        <v>2.3529388028455018E-2</v>
      </c>
      <c r="D14326">
        <v>0.39717295591710211</v>
      </c>
    </row>
    <row r="14327" spans="1:4">
      <c r="A14327">
        <v>14325</v>
      </c>
      <c r="B14327">
        <v>39.246575342465754</v>
      </c>
      <c r="C14327" s="91">
        <v>2.3528918046810229E-2</v>
      </c>
      <c r="D14327">
        <v>0.39715467887242478</v>
      </c>
    </row>
    <row r="14328" spans="1:4">
      <c r="A14328">
        <v>14326</v>
      </c>
      <c r="B14328">
        <v>39.249315068493154</v>
      </c>
      <c r="C14328" s="91">
        <v>2.3528448065165439E-2</v>
      </c>
      <c r="D14328">
        <v>0.39713640369154002</v>
      </c>
    </row>
    <row r="14329" spans="1:4">
      <c r="A14329">
        <v>14327</v>
      </c>
      <c r="B14329">
        <v>39.252054794520546</v>
      </c>
      <c r="C14329" s="91">
        <v>2.3527978083520654E-2</v>
      </c>
      <c r="D14329">
        <v>0.39711813037426796</v>
      </c>
    </row>
    <row r="14330" spans="1:4">
      <c r="A14330">
        <v>14328</v>
      </c>
      <c r="B14330">
        <v>39.254794520547946</v>
      </c>
      <c r="C14330" s="91">
        <v>2.3527508101875864E-2</v>
      </c>
      <c r="D14330">
        <v>0.39709985892042865</v>
      </c>
    </row>
    <row r="14331" spans="1:4">
      <c r="A14331">
        <v>14329</v>
      </c>
      <c r="B14331">
        <v>39.257534246575339</v>
      </c>
      <c r="C14331" s="91">
        <v>2.3527038120231075E-2</v>
      </c>
      <c r="D14331">
        <v>0.39708158932984244</v>
      </c>
    </row>
    <row r="14332" spans="1:4">
      <c r="A14332">
        <v>14330</v>
      </c>
      <c r="B14332">
        <v>39.260273972602739</v>
      </c>
      <c r="C14332" s="91">
        <v>2.3526568138586289E-2</v>
      </c>
      <c r="D14332">
        <v>0.39706332160232921</v>
      </c>
    </row>
    <row r="14333" spans="1:4">
      <c r="A14333">
        <v>14331</v>
      </c>
      <c r="B14333">
        <v>39.263013698630139</v>
      </c>
      <c r="C14333" s="91">
        <v>2.35260981569415E-2</v>
      </c>
      <c r="D14333">
        <v>0.39704505573770937</v>
      </c>
    </row>
    <row r="14334" spans="1:4">
      <c r="A14334">
        <v>14332</v>
      </c>
      <c r="B14334">
        <v>39.265753424657532</v>
      </c>
      <c r="C14334" s="91">
        <v>2.3525628175296711E-2</v>
      </c>
      <c r="D14334">
        <v>0.39702679173580324</v>
      </c>
    </row>
    <row r="14335" spans="1:4">
      <c r="A14335">
        <v>14333</v>
      </c>
      <c r="B14335">
        <v>39.268493150684932</v>
      </c>
      <c r="C14335" s="91">
        <v>2.3525158193651922E-2</v>
      </c>
      <c r="D14335">
        <v>0.39700852959643085</v>
      </c>
    </row>
    <row r="14336" spans="1:4">
      <c r="A14336">
        <v>14334</v>
      </c>
      <c r="B14336">
        <v>39.271232876712325</v>
      </c>
      <c r="C14336" s="91">
        <v>2.3524688212007136E-2</v>
      </c>
      <c r="D14336">
        <v>0.39699026931941256</v>
      </c>
    </row>
    <row r="14337" spans="1:4">
      <c r="A14337">
        <v>14335</v>
      </c>
      <c r="B14337">
        <v>39.273972602739725</v>
      </c>
      <c r="C14337" s="91">
        <v>2.3524218230362347E-2</v>
      </c>
      <c r="D14337">
        <v>0.39697201090456868</v>
      </c>
    </row>
    <row r="14338" spans="1:4">
      <c r="A14338">
        <v>14336</v>
      </c>
      <c r="B14338">
        <v>39.276712328767125</v>
      </c>
      <c r="C14338" s="91">
        <v>2.3523748248717558E-2</v>
      </c>
      <c r="D14338">
        <v>0.39695375435171953</v>
      </c>
    </row>
    <row r="14339" spans="1:4">
      <c r="A14339">
        <v>14337</v>
      </c>
      <c r="B14339">
        <v>39.279452054794518</v>
      </c>
      <c r="C14339" s="91">
        <v>2.3523278267072772E-2</v>
      </c>
      <c r="D14339">
        <v>0.39693549966068536</v>
      </c>
    </row>
    <row r="14340" spans="1:4">
      <c r="A14340">
        <v>14338</v>
      </c>
      <c r="B14340">
        <v>39.282191780821918</v>
      </c>
      <c r="C14340" s="91">
        <v>2.3522808285427983E-2</v>
      </c>
      <c r="D14340">
        <v>0.39691724683128671</v>
      </c>
    </row>
    <row r="14341" spans="1:4">
      <c r="A14341">
        <v>14339</v>
      </c>
      <c r="B14341">
        <v>39.284931506849318</v>
      </c>
      <c r="C14341" s="91">
        <v>2.3522338303783193E-2</v>
      </c>
      <c r="D14341">
        <v>0.39689899586334382</v>
      </c>
    </row>
    <row r="14342" spans="1:4">
      <c r="A14342">
        <v>14340</v>
      </c>
      <c r="B14342">
        <v>39.287671232876711</v>
      </c>
      <c r="C14342" s="91">
        <v>2.3521868322138408E-2</v>
      </c>
      <c r="D14342">
        <v>0.39688074675667712</v>
      </c>
    </row>
    <row r="14343" spans="1:4">
      <c r="A14343">
        <v>14341</v>
      </c>
      <c r="B14343">
        <v>39.290410958904111</v>
      </c>
      <c r="C14343" s="91">
        <v>2.3521398340493618E-2</v>
      </c>
      <c r="D14343">
        <v>0.39686249951110708</v>
      </c>
    </row>
    <row r="14344" spans="1:4">
      <c r="A14344">
        <v>14342</v>
      </c>
      <c r="B14344">
        <v>39.293150684931504</v>
      </c>
      <c r="C14344" s="91">
        <v>2.3520928358848829E-2</v>
      </c>
      <c r="D14344">
        <v>0.39684425412645424</v>
      </c>
    </row>
    <row r="14345" spans="1:4">
      <c r="A14345">
        <v>14343</v>
      </c>
      <c r="B14345">
        <v>39.295890410958904</v>
      </c>
      <c r="C14345" s="91">
        <v>2.352045837720404E-2</v>
      </c>
      <c r="D14345">
        <v>0.39682601060253886</v>
      </c>
    </row>
    <row r="14346" spans="1:4">
      <c r="A14346">
        <v>14344</v>
      </c>
      <c r="B14346">
        <v>39.298630136986304</v>
      </c>
      <c r="C14346" s="91">
        <v>2.3519988395559254E-2</v>
      </c>
      <c r="D14346">
        <v>0.39680776893918146</v>
      </c>
    </row>
    <row r="14347" spans="1:4">
      <c r="A14347">
        <v>14345</v>
      </c>
      <c r="B14347">
        <v>39.301369863013697</v>
      </c>
      <c r="C14347" s="91">
        <v>2.3519518413914465E-2</v>
      </c>
      <c r="D14347">
        <v>0.3967895291362028</v>
      </c>
    </row>
    <row r="14348" spans="1:4">
      <c r="A14348">
        <v>14346</v>
      </c>
      <c r="B14348">
        <v>39.304109589041097</v>
      </c>
      <c r="C14348" s="91">
        <v>2.3519048432269676E-2</v>
      </c>
      <c r="D14348">
        <v>0.39677129119342325</v>
      </c>
    </row>
    <row r="14349" spans="1:4">
      <c r="A14349">
        <v>14347</v>
      </c>
      <c r="B14349">
        <v>39.30684931506849</v>
      </c>
      <c r="C14349" s="91">
        <v>2.351857845062489E-2</v>
      </c>
      <c r="D14349">
        <v>0.39675305511066333</v>
      </c>
    </row>
    <row r="14350" spans="1:4">
      <c r="A14350">
        <v>14348</v>
      </c>
      <c r="B14350">
        <v>39.30958904109589</v>
      </c>
      <c r="C14350" s="91">
        <v>2.3518108468980101E-2</v>
      </c>
      <c r="D14350">
        <v>0.39673482088774376</v>
      </c>
    </row>
    <row r="14351" spans="1:4">
      <c r="A14351">
        <v>14349</v>
      </c>
      <c r="B14351">
        <v>39.31232876712329</v>
      </c>
      <c r="C14351" s="91">
        <v>2.3517638487335311E-2</v>
      </c>
      <c r="D14351">
        <v>0.39671658852448505</v>
      </c>
    </row>
    <row r="14352" spans="1:4">
      <c r="A14352">
        <v>14350</v>
      </c>
      <c r="B14352">
        <v>39.315068493150683</v>
      </c>
      <c r="C14352" s="91">
        <v>2.3517168505690526E-2</v>
      </c>
      <c r="D14352">
        <v>0.39669835802070785</v>
      </c>
    </row>
    <row r="14353" spans="1:4">
      <c r="A14353">
        <v>14351</v>
      </c>
      <c r="B14353">
        <v>39.317808219178083</v>
      </c>
      <c r="C14353" s="91">
        <v>2.3516698524045736E-2</v>
      </c>
      <c r="D14353">
        <v>0.39668012937623287</v>
      </c>
    </row>
    <row r="14354" spans="1:4">
      <c r="A14354">
        <v>14352</v>
      </c>
      <c r="B14354">
        <v>39.320547945205476</v>
      </c>
      <c r="C14354" s="91">
        <v>2.3516228542400947E-2</v>
      </c>
      <c r="D14354">
        <v>0.39666190259088085</v>
      </c>
    </row>
    <row r="14355" spans="1:4">
      <c r="A14355">
        <v>14353</v>
      </c>
      <c r="B14355">
        <v>39.323287671232876</v>
      </c>
      <c r="C14355" s="91">
        <v>2.3515758560756161E-2</v>
      </c>
      <c r="D14355">
        <v>0.39664367766447223</v>
      </c>
    </row>
    <row r="14356" spans="1:4">
      <c r="A14356">
        <v>14354</v>
      </c>
      <c r="B14356">
        <v>39.326027397260276</v>
      </c>
      <c r="C14356" s="91">
        <v>2.3515288579111372E-2</v>
      </c>
      <c r="D14356">
        <v>0.39662545459682802</v>
      </c>
    </row>
    <row r="14357" spans="1:4">
      <c r="A14357">
        <v>14355</v>
      </c>
      <c r="B14357">
        <v>39.328767123287669</v>
      </c>
      <c r="C14357" s="91">
        <v>2.3514818597466583E-2</v>
      </c>
      <c r="D14357">
        <v>0.39660723338776882</v>
      </c>
    </row>
    <row r="14358" spans="1:4">
      <c r="A14358">
        <v>14356</v>
      </c>
      <c r="B14358">
        <v>39.331506849315069</v>
      </c>
      <c r="C14358" s="91">
        <v>2.3514348615821794E-2</v>
      </c>
      <c r="D14358">
        <v>0.39658901403711544</v>
      </c>
    </row>
    <row r="14359" spans="1:4">
      <c r="A14359">
        <v>14357</v>
      </c>
      <c r="B14359">
        <v>39.334246575342469</v>
      </c>
      <c r="C14359" s="91">
        <v>2.3513878634177008E-2</v>
      </c>
      <c r="D14359">
        <v>0.39657079654468863</v>
      </c>
    </row>
    <row r="14360" spans="1:4">
      <c r="A14360">
        <v>14358</v>
      </c>
      <c r="B14360">
        <v>39.336986301369862</v>
      </c>
      <c r="C14360" s="91">
        <v>2.3513408652532219E-2</v>
      </c>
      <c r="D14360">
        <v>0.39655258091030932</v>
      </c>
    </row>
    <row r="14361" spans="1:4">
      <c r="A14361">
        <v>14359</v>
      </c>
      <c r="B14361">
        <v>39.339726027397262</v>
      </c>
      <c r="C14361" s="91">
        <v>2.351293867088743E-2</v>
      </c>
      <c r="D14361">
        <v>0.39653436713379819</v>
      </c>
    </row>
    <row r="14362" spans="1:4">
      <c r="A14362">
        <v>14360</v>
      </c>
      <c r="B14362">
        <v>39.342465753424655</v>
      </c>
      <c r="C14362" s="91">
        <v>2.3512468689242644E-2</v>
      </c>
      <c r="D14362">
        <v>0.39651615521497624</v>
      </c>
    </row>
    <row r="14363" spans="1:4">
      <c r="A14363">
        <v>14361</v>
      </c>
      <c r="B14363">
        <v>39.345205479452055</v>
      </c>
      <c r="C14363" s="91">
        <v>2.3511998707597855E-2</v>
      </c>
      <c r="D14363">
        <v>0.39649794515366421</v>
      </c>
    </row>
    <row r="14364" spans="1:4">
      <c r="A14364">
        <v>14362</v>
      </c>
      <c r="B14364">
        <v>39.347945205479455</v>
      </c>
      <c r="C14364" s="91">
        <v>2.3511528725953065E-2</v>
      </c>
      <c r="D14364">
        <v>0.39647973694968314</v>
      </c>
    </row>
    <row r="14365" spans="1:4">
      <c r="A14365">
        <v>14363</v>
      </c>
      <c r="B14365">
        <v>39.350684931506848</v>
      </c>
      <c r="C14365" s="91">
        <v>2.351105874430828E-2</v>
      </c>
      <c r="D14365">
        <v>0.39646153060285388</v>
      </c>
    </row>
    <row r="14366" spans="1:4">
      <c r="A14366">
        <v>14364</v>
      </c>
      <c r="B14366">
        <v>39.353424657534248</v>
      </c>
      <c r="C14366" s="91">
        <v>2.351058876266349E-2</v>
      </c>
      <c r="D14366">
        <v>0.39644332611299737</v>
      </c>
    </row>
    <row r="14367" spans="1:4">
      <c r="A14367">
        <v>14365</v>
      </c>
      <c r="B14367">
        <v>39.356164383561641</v>
      </c>
      <c r="C14367" s="91">
        <v>2.3510118781018701E-2</v>
      </c>
      <c r="D14367">
        <v>0.39642512347993469</v>
      </c>
    </row>
    <row r="14368" spans="1:4">
      <c r="A14368">
        <v>14366</v>
      </c>
      <c r="B14368">
        <v>39.358904109589041</v>
      </c>
      <c r="C14368" s="91">
        <v>2.3509648799373915E-2</v>
      </c>
      <c r="D14368">
        <v>0.39640692270348665</v>
      </c>
    </row>
    <row r="14369" spans="1:4">
      <c r="A14369">
        <v>14367</v>
      </c>
      <c r="B14369">
        <v>39.361643835616441</v>
      </c>
      <c r="C14369" s="91">
        <v>2.3509178817729126E-2</v>
      </c>
      <c r="D14369">
        <v>0.39638872378347445</v>
      </c>
    </row>
    <row r="14370" spans="1:4">
      <c r="A14370">
        <v>14368</v>
      </c>
      <c r="B14370">
        <v>39.364383561643834</v>
      </c>
      <c r="C14370" s="91">
        <v>2.3508708836084337E-2</v>
      </c>
      <c r="D14370">
        <v>0.39637052671971912</v>
      </c>
    </row>
    <row r="14371" spans="1:4">
      <c r="A14371">
        <v>14369</v>
      </c>
      <c r="B14371">
        <v>39.367123287671234</v>
      </c>
      <c r="C14371" s="91">
        <v>2.3508238854439548E-2</v>
      </c>
      <c r="D14371">
        <v>0.39635233151204158</v>
      </c>
    </row>
    <row r="14372" spans="1:4">
      <c r="A14372">
        <v>14370</v>
      </c>
      <c r="B14372">
        <v>39.369863013698627</v>
      </c>
      <c r="C14372" s="91">
        <v>2.3507768872794762E-2</v>
      </c>
      <c r="D14372">
        <v>0.39633413816026303</v>
      </c>
    </row>
    <row r="14373" spans="1:4">
      <c r="A14373">
        <v>14371</v>
      </c>
      <c r="B14373">
        <v>39.372602739726027</v>
      </c>
      <c r="C14373" s="91">
        <v>2.3507298891149973E-2</v>
      </c>
      <c r="D14373">
        <v>0.3963159466642045</v>
      </c>
    </row>
    <row r="14374" spans="1:4">
      <c r="A14374">
        <v>14372</v>
      </c>
      <c r="B14374">
        <v>39.375342465753427</v>
      </c>
      <c r="C14374" s="91">
        <v>2.3506828909505183E-2</v>
      </c>
      <c r="D14374">
        <v>0.39629775702368719</v>
      </c>
    </row>
    <row r="14375" spans="1:4">
      <c r="A14375">
        <v>14373</v>
      </c>
      <c r="B14375">
        <v>39.37808219178082</v>
      </c>
      <c r="C14375" s="91">
        <v>2.3506358927860398E-2</v>
      </c>
      <c r="D14375">
        <v>0.39627956923853225</v>
      </c>
    </row>
    <row r="14376" spans="1:4">
      <c r="A14376">
        <v>14374</v>
      </c>
      <c r="B14376">
        <v>39.38082191780822</v>
      </c>
      <c r="C14376" s="91">
        <v>2.3505888946215608E-2</v>
      </c>
      <c r="D14376">
        <v>0.39626138330856081</v>
      </c>
    </row>
    <row r="14377" spans="1:4">
      <c r="A14377">
        <v>14375</v>
      </c>
      <c r="B14377">
        <v>39.38356164383562</v>
      </c>
      <c r="C14377" s="91">
        <v>2.3505418964570819E-2</v>
      </c>
      <c r="D14377">
        <v>0.39624319923359408</v>
      </c>
    </row>
    <row r="14378" spans="1:4">
      <c r="A14378">
        <v>14376</v>
      </c>
      <c r="B14378">
        <v>39.386301369863013</v>
      </c>
      <c r="C14378" s="91">
        <v>2.3504948982926033E-2</v>
      </c>
      <c r="D14378">
        <v>0.39622501701345336</v>
      </c>
    </row>
    <row r="14379" spans="1:4">
      <c r="A14379">
        <v>14377</v>
      </c>
      <c r="B14379">
        <v>39.389041095890413</v>
      </c>
      <c r="C14379" s="91">
        <v>2.3504479001281244E-2</v>
      </c>
      <c r="D14379">
        <v>0.39620683664795975</v>
      </c>
    </row>
    <row r="14380" spans="1:4">
      <c r="A14380">
        <v>14378</v>
      </c>
      <c r="B14380">
        <v>39.391780821917806</v>
      </c>
      <c r="C14380" s="91">
        <v>2.3504009019636455E-2</v>
      </c>
      <c r="D14380">
        <v>0.39618865813693471</v>
      </c>
    </row>
    <row r="14381" spans="1:4">
      <c r="A14381">
        <v>14379</v>
      </c>
      <c r="B14381">
        <v>39.394520547945206</v>
      </c>
      <c r="C14381" s="91">
        <v>2.3503539037991669E-2</v>
      </c>
      <c r="D14381">
        <v>0.39617048148019923</v>
      </c>
    </row>
    <row r="14382" spans="1:4">
      <c r="A14382">
        <v>14380</v>
      </c>
      <c r="B14382">
        <v>39.397260273972606</v>
      </c>
      <c r="C14382" s="91">
        <v>2.350306905634688E-2</v>
      </c>
      <c r="D14382">
        <v>0.39615230667757489</v>
      </c>
    </row>
    <row r="14383" spans="1:4">
      <c r="A14383">
        <v>14381</v>
      </c>
      <c r="B14383">
        <v>39.4</v>
      </c>
      <c r="C14383" s="91">
        <v>2.3502599074702091E-2</v>
      </c>
      <c r="D14383">
        <v>0.39613413372888301</v>
      </c>
    </row>
    <row r="14384" spans="1:4">
      <c r="A14384">
        <v>14382</v>
      </c>
      <c r="B14384">
        <v>39.402739726027399</v>
      </c>
      <c r="C14384" s="91">
        <v>2.3502129093057302E-2</v>
      </c>
      <c r="D14384">
        <v>0.39611596263394483</v>
      </c>
    </row>
    <row r="14385" spans="1:4">
      <c r="A14385">
        <v>14383</v>
      </c>
      <c r="B14385">
        <v>39.405479452054792</v>
      </c>
      <c r="C14385" s="91">
        <v>2.3501659111412516E-2</v>
      </c>
      <c r="D14385">
        <v>0.39609779339258172</v>
      </c>
    </row>
    <row r="14386" spans="1:4">
      <c r="A14386">
        <v>14384</v>
      </c>
      <c r="B14386">
        <v>39.408219178082192</v>
      </c>
      <c r="C14386" s="91">
        <v>2.3501189129767727E-2</v>
      </c>
      <c r="D14386">
        <v>0.39607962600461516</v>
      </c>
    </row>
    <row r="14387" spans="1:4">
      <c r="A14387">
        <v>14385</v>
      </c>
      <c r="B14387">
        <v>39.410958904109592</v>
      </c>
      <c r="C14387" s="91">
        <v>2.3500719148122937E-2</v>
      </c>
      <c r="D14387">
        <v>0.39606146046986657</v>
      </c>
    </row>
    <row r="14388" spans="1:4">
      <c r="A14388">
        <v>14386</v>
      </c>
      <c r="B14388">
        <v>39.413698630136984</v>
      </c>
      <c r="C14388" s="91">
        <v>2.3500249166478152E-2</v>
      </c>
      <c r="D14388">
        <v>0.39604329678815736</v>
      </c>
    </row>
    <row r="14389" spans="1:4">
      <c r="A14389">
        <v>14387</v>
      </c>
      <c r="B14389">
        <v>39.416438356164385</v>
      </c>
      <c r="C14389" s="91">
        <v>2.3499779184833362E-2</v>
      </c>
      <c r="D14389">
        <v>0.39602513495930897</v>
      </c>
    </row>
    <row r="14390" spans="1:4">
      <c r="A14390">
        <v>14388</v>
      </c>
      <c r="B14390">
        <v>39.419178082191777</v>
      </c>
      <c r="C14390" s="91">
        <v>2.3499309203188573E-2</v>
      </c>
      <c r="D14390">
        <v>0.39600697498314302</v>
      </c>
    </row>
    <row r="14391" spans="1:4">
      <c r="A14391">
        <v>14389</v>
      </c>
      <c r="B14391">
        <v>39.421917808219177</v>
      </c>
      <c r="C14391" s="91">
        <v>2.3498839221543787E-2</v>
      </c>
      <c r="D14391">
        <v>0.39598881685948079</v>
      </c>
    </row>
    <row r="14392" spans="1:4">
      <c r="A14392">
        <v>14390</v>
      </c>
      <c r="B14392">
        <v>39.424657534246577</v>
      </c>
      <c r="C14392" s="91">
        <v>2.3498369239898998E-2</v>
      </c>
      <c r="D14392">
        <v>0.39597066058814406</v>
      </c>
    </row>
    <row r="14393" spans="1:4">
      <c r="A14393">
        <v>14391</v>
      </c>
      <c r="B14393">
        <v>39.42739726027397</v>
      </c>
      <c r="C14393" s="91">
        <v>2.3497899258254209E-2</v>
      </c>
      <c r="D14393">
        <v>0.39595250616895439</v>
      </c>
    </row>
    <row r="14394" spans="1:4">
      <c r="A14394">
        <v>14392</v>
      </c>
      <c r="B14394">
        <v>39.43013698630137</v>
      </c>
      <c r="C14394" s="91">
        <v>2.349742927660942E-2</v>
      </c>
      <c r="D14394">
        <v>0.39593435360173307</v>
      </c>
    </row>
    <row r="14395" spans="1:4">
      <c r="A14395">
        <v>14393</v>
      </c>
      <c r="B14395">
        <v>39.43287671232877</v>
      </c>
      <c r="C14395" s="91">
        <v>2.3496959294964634E-2</v>
      </c>
      <c r="D14395">
        <v>0.39591620288630192</v>
      </c>
    </row>
    <row r="14396" spans="1:4">
      <c r="A14396">
        <v>14394</v>
      </c>
      <c r="B14396">
        <v>39.435616438356163</v>
      </c>
      <c r="C14396" s="91">
        <v>2.3496489313319845E-2</v>
      </c>
      <c r="D14396">
        <v>0.39589805402248268</v>
      </c>
    </row>
    <row r="14397" spans="1:4">
      <c r="A14397">
        <v>14395</v>
      </c>
      <c r="B14397">
        <v>39.438356164383563</v>
      </c>
      <c r="C14397" s="91">
        <v>2.3496019331675055E-2</v>
      </c>
      <c r="D14397">
        <v>0.39587990701009673</v>
      </c>
    </row>
    <row r="14398" spans="1:4">
      <c r="A14398">
        <v>14396</v>
      </c>
      <c r="B14398">
        <v>39.441095890410956</v>
      </c>
      <c r="C14398" s="91">
        <v>2.349554935003027E-2</v>
      </c>
      <c r="D14398">
        <v>0.39586176184896599</v>
      </c>
    </row>
    <row r="14399" spans="1:4">
      <c r="A14399">
        <v>14397</v>
      </c>
      <c r="B14399">
        <v>39.443835616438356</v>
      </c>
      <c r="C14399" s="91">
        <v>2.349507936838548E-2</v>
      </c>
      <c r="D14399">
        <v>0.39584361853891187</v>
      </c>
    </row>
    <row r="14400" spans="1:4">
      <c r="A14400">
        <v>14398</v>
      </c>
      <c r="B14400">
        <v>39.446575342465756</v>
      </c>
      <c r="C14400" s="91">
        <v>2.3494609386740691E-2</v>
      </c>
      <c r="D14400">
        <v>0.39582547707975635</v>
      </c>
    </row>
    <row r="14401" spans="1:4">
      <c r="A14401">
        <v>14399</v>
      </c>
      <c r="B14401">
        <v>39.449315068493149</v>
      </c>
      <c r="C14401" s="91">
        <v>2.3494139405095905E-2</v>
      </c>
      <c r="D14401">
        <v>0.39580733747132107</v>
      </c>
    </row>
    <row r="14402" spans="1:4">
      <c r="A14402">
        <v>14400</v>
      </c>
      <c r="B14402">
        <v>39.452054794520549</v>
      </c>
      <c r="C14402" s="91">
        <v>2.3493669423451116E-2</v>
      </c>
      <c r="D14402">
        <v>0.3957891997134278</v>
      </c>
    </row>
    <row r="14403" spans="1:4">
      <c r="A14403">
        <v>14401</v>
      </c>
      <c r="B14403">
        <v>39.454794520547942</v>
      </c>
      <c r="C14403" s="91">
        <v>2.3493199441806327E-2</v>
      </c>
      <c r="D14403">
        <v>0.39577106380589833</v>
      </c>
    </row>
    <row r="14404" spans="1:4">
      <c r="A14404">
        <v>14402</v>
      </c>
      <c r="B14404">
        <v>39.457534246575342</v>
      </c>
      <c r="C14404" s="91">
        <v>2.3492729460161538E-2</v>
      </c>
      <c r="D14404">
        <v>0.39575292974855442</v>
      </c>
    </row>
    <row r="14405" spans="1:4">
      <c r="A14405">
        <v>14403</v>
      </c>
      <c r="B14405">
        <v>39.460273972602742</v>
      </c>
      <c r="C14405" s="91">
        <v>2.3492259478516752E-2</v>
      </c>
      <c r="D14405">
        <v>0.39573479754121782</v>
      </c>
    </row>
    <row r="14406" spans="1:4">
      <c r="A14406">
        <v>14404</v>
      </c>
      <c r="B14406">
        <v>39.463013698630135</v>
      </c>
      <c r="C14406" s="91">
        <v>2.3491789496871963E-2</v>
      </c>
      <c r="D14406">
        <v>0.39571666718371062</v>
      </c>
    </row>
    <row r="14407" spans="1:4">
      <c r="A14407">
        <v>14405</v>
      </c>
      <c r="B14407">
        <v>39.465753424657535</v>
      </c>
      <c r="C14407" s="91">
        <v>2.3491319515227174E-2</v>
      </c>
      <c r="D14407">
        <v>0.39569853867585453</v>
      </c>
    </row>
    <row r="14408" spans="1:4">
      <c r="A14408">
        <v>14406</v>
      </c>
      <c r="B14408">
        <v>39.468493150684928</v>
      </c>
      <c r="C14408" s="91">
        <v>2.3490849533582388E-2</v>
      </c>
      <c r="D14408">
        <v>0.39568041201747145</v>
      </c>
    </row>
    <row r="14409" spans="1:4">
      <c r="A14409">
        <v>14407</v>
      </c>
      <c r="B14409">
        <v>39.471232876712328</v>
      </c>
      <c r="C14409" s="91">
        <v>2.3490379551937599E-2</v>
      </c>
      <c r="D14409">
        <v>0.39566228720838337</v>
      </c>
    </row>
    <row r="14410" spans="1:4">
      <c r="A14410">
        <v>14408</v>
      </c>
      <c r="B14410">
        <v>39.473972602739728</v>
      </c>
      <c r="C14410" s="91">
        <v>2.3489909570292809E-2</v>
      </c>
      <c r="D14410">
        <v>0.39564416424841214</v>
      </c>
    </row>
    <row r="14411" spans="1:4">
      <c r="A14411">
        <v>14409</v>
      </c>
      <c r="B14411">
        <v>39.476712328767121</v>
      </c>
      <c r="C14411" s="91">
        <v>2.3489439588648024E-2</v>
      </c>
      <c r="D14411">
        <v>0.39562604313737976</v>
      </c>
    </row>
    <row r="14412" spans="1:4">
      <c r="A14412">
        <v>14410</v>
      </c>
      <c r="B14412">
        <v>39.479452054794521</v>
      </c>
      <c r="C14412" s="91">
        <v>2.3488969607003234E-2</v>
      </c>
      <c r="D14412">
        <v>0.39560792387510824</v>
      </c>
    </row>
    <row r="14413" spans="1:4">
      <c r="A14413">
        <v>14411</v>
      </c>
      <c r="B14413">
        <v>39.482191780821921</v>
      </c>
      <c r="C14413" s="91">
        <v>2.3488499625358445E-2</v>
      </c>
      <c r="D14413">
        <v>0.39558980646141956</v>
      </c>
    </row>
    <row r="14414" spans="1:4">
      <c r="A14414">
        <v>14412</v>
      </c>
      <c r="B14414">
        <v>39.484931506849314</v>
      </c>
      <c r="C14414" s="91">
        <v>2.3488029643713659E-2</v>
      </c>
      <c r="D14414">
        <v>0.39557169089613575</v>
      </c>
    </row>
    <row r="14415" spans="1:4">
      <c r="A14415">
        <v>14413</v>
      </c>
      <c r="B14415">
        <v>39.487671232876714</v>
      </c>
      <c r="C14415" s="91">
        <v>2.348755966206887E-2</v>
      </c>
      <c r="D14415">
        <v>0.39555357717907891</v>
      </c>
    </row>
    <row r="14416" spans="1:4">
      <c r="A14416">
        <v>14414</v>
      </c>
      <c r="B14416">
        <v>39.490410958904107</v>
      </c>
      <c r="C14416" s="91">
        <v>2.3487089680424081E-2</v>
      </c>
      <c r="D14416">
        <v>0.39553546531007111</v>
      </c>
    </row>
    <row r="14417" spans="1:4">
      <c r="A14417">
        <v>14415</v>
      </c>
      <c r="B14417">
        <v>39.493150684931507</v>
      </c>
      <c r="C14417" s="91">
        <v>2.3486619698779292E-2</v>
      </c>
      <c r="D14417">
        <v>0.39551735528893439</v>
      </c>
    </row>
    <row r="14418" spans="1:4">
      <c r="A14418">
        <v>14416</v>
      </c>
      <c r="B14418">
        <v>39.495890410958907</v>
      </c>
      <c r="C14418" s="91">
        <v>2.3486149717134506E-2</v>
      </c>
      <c r="D14418">
        <v>0.39549924711549078</v>
      </c>
    </row>
    <row r="14419" spans="1:4">
      <c r="A14419">
        <v>14417</v>
      </c>
      <c r="B14419">
        <v>39.4986301369863</v>
      </c>
      <c r="C14419" s="91">
        <v>2.3485679735489717E-2</v>
      </c>
      <c r="D14419">
        <v>0.3954811407895627</v>
      </c>
    </row>
    <row r="14420" spans="1:4">
      <c r="A14420">
        <v>14418</v>
      </c>
      <c r="B14420">
        <v>39.5013698630137</v>
      </c>
      <c r="C14420" s="91">
        <v>2.3485209753844927E-2</v>
      </c>
      <c r="D14420">
        <v>0.39546303631097207</v>
      </c>
    </row>
    <row r="14421" spans="1:4">
      <c r="A14421">
        <v>14419</v>
      </c>
      <c r="B14421">
        <v>39.504109589041093</v>
      </c>
      <c r="C14421" s="91">
        <v>2.3484739772200142E-2</v>
      </c>
      <c r="D14421">
        <v>0.39544493367954126</v>
      </c>
    </row>
    <row r="14422" spans="1:4">
      <c r="A14422">
        <v>14420</v>
      </c>
      <c r="B14422">
        <v>39.506849315068493</v>
      </c>
      <c r="C14422" s="91">
        <v>2.3484269790555352E-2</v>
      </c>
      <c r="D14422">
        <v>0.39542683289509223</v>
      </c>
    </row>
    <row r="14423" spans="1:4">
      <c r="A14423">
        <v>14421</v>
      </c>
      <c r="B14423">
        <v>39.509589041095893</v>
      </c>
      <c r="C14423" s="91">
        <v>2.3483799808910563E-2</v>
      </c>
      <c r="D14423">
        <v>0.39540873395744747</v>
      </c>
    </row>
    <row r="14424" spans="1:4">
      <c r="A14424">
        <v>14422</v>
      </c>
      <c r="B14424">
        <v>39.512328767123286</v>
      </c>
      <c r="C14424" s="91">
        <v>2.3483329827265777E-2</v>
      </c>
      <c r="D14424">
        <v>0.39539063686642911</v>
      </c>
    </row>
    <row r="14425" spans="1:4">
      <c r="A14425">
        <v>14423</v>
      </c>
      <c r="B14425">
        <v>39.515068493150686</v>
      </c>
      <c r="C14425" s="91">
        <v>2.3482859845620988E-2</v>
      </c>
      <c r="D14425">
        <v>0.39537254162185942</v>
      </c>
    </row>
    <row r="14426" spans="1:4">
      <c r="A14426">
        <v>14424</v>
      </c>
      <c r="B14426">
        <v>39.517808219178079</v>
      </c>
      <c r="C14426" s="91">
        <v>2.3482389863976199E-2</v>
      </c>
      <c r="D14426">
        <v>0.39535444822356075</v>
      </c>
    </row>
    <row r="14427" spans="1:4">
      <c r="A14427">
        <v>14425</v>
      </c>
      <c r="B14427">
        <v>39.520547945205479</v>
      </c>
      <c r="C14427" s="91">
        <v>2.3481919882331413E-2</v>
      </c>
      <c r="D14427">
        <v>0.3953363566713553</v>
      </c>
    </row>
    <row r="14428" spans="1:4">
      <c r="A14428">
        <v>14426</v>
      </c>
      <c r="B14428">
        <v>39.523287671232879</v>
      </c>
      <c r="C14428" s="91">
        <v>2.3481449900686624E-2</v>
      </c>
      <c r="D14428">
        <v>0.39531826696506561</v>
      </c>
    </row>
    <row r="14429" spans="1:4">
      <c r="A14429">
        <v>14427</v>
      </c>
      <c r="B14429">
        <v>39.526027397260272</v>
      </c>
      <c r="C14429" s="91">
        <v>2.3480979919041835E-2</v>
      </c>
      <c r="D14429">
        <v>0.39530017910451398</v>
      </c>
    </row>
    <row r="14430" spans="1:4">
      <c r="A14430">
        <v>14428</v>
      </c>
      <c r="B14430">
        <v>39.528767123287672</v>
      </c>
      <c r="C14430" s="91">
        <v>2.3480509937397046E-2</v>
      </c>
      <c r="D14430">
        <v>0.39528209308952267</v>
      </c>
    </row>
    <row r="14431" spans="1:4">
      <c r="A14431">
        <v>14429</v>
      </c>
      <c r="B14431">
        <v>39.531506849315072</v>
      </c>
      <c r="C14431" s="91">
        <v>2.348003995575226E-2</v>
      </c>
      <c r="D14431">
        <v>0.39526400891991414</v>
      </c>
    </row>
    <row r="14432" spans="1:4">
      <c r="A14432">
        <v>14430</v>
      </c>
      <c r="B14432">
        <v>39.534246575342465</v>
      </c>
      <c r="C14432" s="91">
        <v>2.3479569974107471E-2</v>
      </c>
      <c r="D14432">
        <v>0.395245926595511</v>
      </c>
    </row>
    <row r="14433" spans="1:4">
      <c r="A14433">
        <v>14431</v>
      </c>
      <c r="B14433">
        <v>39.536986301369865</v>
      </c>
      <c r="C14433" s="91">
        <v>2.3479099992462681E-2</v>
      </c>
      <c r="D14433">
        <v>0.39522784611613554</v>
      </c>
    </row>
    <row r="14434" spans="1:4">
      <c r="A14434">
        <v>14432</v>
      </c>
      <c r="B14434">
        <v>39.539726027397258</v>
      </c>
      <c r="C14434" s="91">
        <v>2.3478630010817896E-2</v>
      </c>
      <c r="D14434">
        <v>0.39520976748161024</v>
      </c>
    </row>
    <row r="14435" spans="1:4">
      <c r="A14435">
        <v>14433</v>
      </c>
      <c r="B14435">
        <v>39.542465753424658</v>
      </c>
      <c r="C14435" s="91">
        <v>2.3478160029173106E-2</v>
      </c>
      <c r="D14435">
        <v>0.39519169069175764</v>
      </c>
    </row>
    <row r="14436" spans="1:4">
      <c r="A14436">
        <v>14434</v>
      </c>
      <c r="B14436">
        <v>39.545205479452058</v>
      </c>
      <c r="C14436" s="91">
        <v>2.3477690047528317E-2</v>
      </c>
      <c r="D14436">
        <v>0.3951736157464002</v>
      </c>
    </row>
    <row r="14437" spans="1:4">
      <c r="A14437">
        <v>14435</v>
      </c>
      <c r="B14437">
        <v>39.547945205479451</v>
      </c>
      <c r="C14437" s="91">
        <v>2.3477220065883531E-2</v>
      </c>
      <c r="D14437">
        <v>0.39515554264536062</v>
      </c>
    </row>
    <row r="14438" spans="1:4">
      <c r="A14438">
        <v>14436</v>
      </c>
      <c r="B14438">
        <v>39.550684931506851</v>
      </c>
      <c r="C14438" s="91">
        <v>2.3476750084238742E-2</v>
      </c>
      <c r="D14438">
        <v>0.39513747138846134</v>
      </c>
    </row>
    <row r="14439" spans="1:4">
      <c r="A14439">
        <v>14437</v>
      </c>
      <c r="B14439">
        <v>39.553424657534244</v>
      </c>
      <c r="C14439" s="91">
        <v>2.3476280102593953E-2</v>
      </c>
      <c r="D14439">
        <v>0.39511940197552503</v>
      </c>
    </row>
    <row r="14440" spans="1:4">
      <c r="A14440">
        <v>14438</v>
      </c>
      <c r="B14440">
        <v>39.556164383561644</v>
      </c>
      <c r="C14440" s="91">
        <v>2.3475810120949167E-2</v>
      </c>
      <c r="D14440">
        <v>0.39510133440637413</v>
      </c>
    </row>
    <row r="14441" spans="1:4">
      <c r="A14441">
        <v>14439</v>
      </c>
      <c r="B14441">
        <v>39.558904109589044</v>
      </c>
      <c r="C14441" s="91">
        <v>2.3475340139304378E-2</v>
      </c>
      <c r="D14441">
        <v>0.39508326868083143</v>
      </c>
    </row>
    <row r="14442" spans="1:4">
      <c r="A14442">
        <v>14440</v>
      </c>
      <c r="B14442">
        <v>39.561643835616437</v>
      </c>
      <c r="C14442" s="91">
        <v>2.3474870157659589E-2</v>
      </c>
      <c r="D14442">
        <v>0.3950652047987197</v>
      </c>
    </row>
    <row r="14443" spans="1:4">
      <c r="A14443">
        <v>14441</v>
      </c>
      <c r="B14443">
        <v>39.564383561643837</v>
      </c>
      <c r="C14443" s="91">
        <v>2.3474400176014799E-2</v>
      </c>
      <c r="D14443">
        <v>0.39504714275986136</v>
      </c>
    </row>
    <row r="14444" spans="1:4">
      <c r="A14444">
        <v>14442</v>
      </c>
      <c r="B14444">
        <v>39.56712328767123</v>
      </c>
      <c r="C14444" s="91">
        <v>2.3473930194370014E-2</v>
      </c>
      <c r="D14444">
        <v>0.3950290825640792</v>
      </c>
    </row>
    <row r="14445" spans="1:4">
      <c r="A14445">
        <v>14443</v>
      </c>
      <c r="B14445">
        <v>39.56986301369863</v>
      </c>
      <c r="C14445" s="91">
        <v>2.3473460212725224E-2</v>
      </c>
      <c r="D14445">
        <v>0.39501102421119599</v>
      </c>
    </row>
    <row r="14446" spans="1:4">
      <c r="A14446">
        <v>14444</v>
      </c>
      <c r="B14446">
        <v>39.57260273972603</v>
      </c>
      <c r="C14446" s="91">
        <v>2.3472990231080435E-2</v>
      </c>
      <c r="D14446">
        <v>0.39499296770103443</v>
      </c>
    </row>
    <row r="14447" spans="1:4">
      <c r="A14447">
        <v>14445</v>
      </c>
      <c r="B14447">
        <v>39.575342465753423</v>
      </c>
      <c r="C14447" s="91">
        <v>2.3472520249435649E-2</v>
      </c>
      <c r="D14447">
        <v>0.39497491303341736</v>
      </c>
    </row>
    <row r="14448" spans="1:4">
      <c r="A14448">
        <v>14446</v>
      </c>
      <c r="B14448">
        <v>39.578082191780823</v>
      </c>
      <c r="C14448" s="91">
        <v>2.347205026779086E-2</v>
      </c>
      <c r="D14448">
        <v>0.3949568602081675</v>
      </c>
    </row>
    <row r="14449" spans="1:4">
      <c r="A14449">
        <v>14447</v>
      </c>
      <c r="B14449">
        <v>39.580821917808223</v>
      </c>
      <c r="C14449" s="91">
        <v>2.3471580286146071E-2</v>
      </c>
      <c r="D14449">
        <v>0.39493880922510771</v>
      </c>
    </row>
    <row r="14450" spans="1:4">
      <c r="A14450">
        <v>14448</v>
      </c>
      <c r="B14450">
        <v>39.583561643835615</v>
      </c>
      <c r="C14450" s="91">
        <v>2.3471110304501285E-2</v>
      </c>
      <c r="D14450">
        <v>0.39492076008406085</v>
      </c>
    </row>
    <row r="14451" spans="1:4">
      <c r="A14451">
        <v>14449</v>
      </c>
      <c r="B14451">
        <v>39.586301369863016</v>
      </c>
      <c r="C14451" s="91">
        <v>2.3470640322856496E-2</v>
      </c>
      <c r="D14451">
        <v>0.39490271278484967</v>
      </c>
    </row>
    <row r="14452" spans="1:4">
      <c r="A14452">
        <v>14450</v>
      </c>
      <c r="B14452">
        <v>39.589041095890408</v>
      </c>
      <c r="C14452" s="91">
        <v>2.3470170341211707E-2</v>
      </c>
      <c r="D14452">
        <v>0.39488466732729721</v>
      </c>
    </row>
    <row r="14453" spans="1:4">
      <c r="A14453">
        <v>14451</v>
      </c>
      <c r="B14453">
        <v>39.591780821917808</v>
      </c>
      <c r="C14453" s="91">
        <v>2.3469700359566917E-2</v>
      </c>
      <c r="D14453">
        <v>0.39486662371122622</v>
      </c>
    </row>
    <row r="14454" spans="1:4">
      <c r="A14454">
        <v>14452</v>
      </c>
      <c r="B14454">
        <v>39.594520547945208</v>
      </c>
      <c r="C14454" s="91">
        <v>2.3469230377922132E-2</v>
      </c>
      <c r="D14454">
        <v>0.39484858193645961</v>
      </c>
    </row>
    <row r="14455" spans="1:4">
      <c r="A14455">
        <v>14453</v>
      </c>
      <c r="B14455">
        <v>39.597260273972601</v>
      </c>
      <c r="C14455" s="91">
        <v>2.3468760396277343E-2</v>
      </c>
      <c r="D14455">
        <v>0.39483054200282047</v>
      </c>
    </row>
    <row r="14456" spans="1:4">
      <c r="A14456">
        <v>14454</v>
      </c>
      <c r="B14456">
        <v>39.6</v>
      </c>
      <c r="C14456" s="91">
        <v>2.3468290414632553E-2</v>
      </c>
      <c r="D14456">
        <v>0.39481250391013173</v>
      </c>
    </row>
    <row r="14457" spans="1:4">
      <c r="A14457">
        <v>14455</v>
      </c>
      <c r="B14457">
        <v>39.602739726027394</v>
      </c>
      <c r="C14457" s="91">
        <v>2.3467820432987768E-2</v>
      </c>
      <c r="D14457">
        <v>0.3947944676582163</v>
      </c>
    </row>
    <row r="14458" spans="1:4">
      <c r="A14458">
        <v>14456</v>
      </c>
      <c r="B14458">
        <v>39.605479452054794</v>
      </c>
      <c r="C14458" s="91">
        <v>2.3467350451342978E-2</v>
      </c>
      <c r="D14458">
        <v>0.39477643324689732</v>
      </c>
    </row>
    <row r="14459" spans="1:4">
      <c r="A14459">
        <v>14457</v>
      </c>
      <c r="B14459">
        <v>39.608219178082194</v>
      </c>
      <c r="C14459" s="91">
        <v>2.3466880469698189E-2</v>
      </c>
      <c r="D14459">
        <v>0.39475840067599766</v>
      </c>
    </row>
    <row r="14460" spans="1:4">
      <c r="A14460">
        <v>14458</v>
      </c>
      <c r="B14460">
        <v>39.610958904109587</v>
      </c>
      <c r="C14460" s="91">
        <v>2.3466410488053403E-2</v>
      </c>
      <c r="D14460">
        <v>0.39474036994534051</v>
      </c>
    </row>
    <row r="14461" spans="1:4">
      <c r="A14461">
        <v>14459</v>
      </c>
      <c r="B14461">
        <v>39.613698630136987</v>
      </c>
      <c r="C14461" s="91">
        <v>2.3465940506408614E-2</v>
      </c>
      <c r="D14461">
        <v>0.3947223410547489</v>
      </c>
    </row>
    <row r="14462" spans="1:4">
      <c r="A14462">
        <v>14460</v>
      </c>
      <c r="B14462">
        <v>39.61643835616438</v>
      </c>
      <c r="C14462" s="91">
        <v>2.3465470524763825E-2</v>
      </c>
      <c r="D14462">
        <v>0.39470431400404604</v>
      </c>
    </row>
    <row r="14463" spans="1:4">
      <c r="A14463">
        <v>14461</v>
      </c>
      <c r="B14463">
        <v>39.61917808219178</v>
      </c>
      <c r="C14463" s="91">
        <v>2.3465000543119039E-2</v>
      </c>
      <c r="D14463">
        <v>0.39468628879305484</v>
      </c>
    </row>
    <row r="14464" spans="1:4">
      <c r="A14464">
        <v>14462</v>
      </c>
      <c r="B14464">
        <v>39.62191780821918</v>
      </c>
      <c r="C14464" s="91">
        <v>2.346453056147425E-2</v>
      </c>
      <c r="D14464">
        <v>0.39466826542159861</v>
      </c>
    </row>
    <row r="14465" spans="1:4">
      <c r="A14465">
        <v>14463</v>
      </c>
      <c r="B14465">
        <v>39.624657534246573</v>
      </c>
      <c r="C14465" s="91">
        <v>2.3464060579829461E-2</v>
      </c>
      <c r="D14465">
        <v>0.3946502438895006</v>
      </c>
    </row>
    <row r="14466" spans="1:4">
      <c r="A14466">
        <v>14464</v>
      </c>
      <c r="B14466">
        <v>39.627397260273973</v>
      </c>
      <c r="C14466" s="91">
        <v>2.3463590598184671E-2</v>
      </c>
      <c r="D14466">
        <v>0.39463222419658373</v>
      </c>
    </row>
    <row r="14467" spans="1:4">
      <c r="A14467">
        <v>14465</v>
      </c>
      <c r="B14467">
        <v>39.630136986301373</v>
      </c>
      <c r="C14467" s="91">
        <v>2.3463120616539886E-2</v>
      </c>
      <c r="D14467">
        <v>0.39461420634267141</v>
      </c>
    </row>
    <row r="14468" spans="1:4">
      <c r="A14468">
        <v>14466</v>
      </c>
      <c r="B14468">
        <v>39.632876712328766</v>
      </c>
      <c r="C14468" s="91">
        <v>2.3462650634895096E-2</v>
      </c>
      <c r="D14468">
        <v>0.39459619032758692</v>
      </c>
    </row>
    <row r="14469" spans="1:4">
      <c r="A14469">
        <v>14467</v>
      </c>
      <c r="B14469">
        <v>39.635616438356166</v>
      </c>
      <c r="C14469" s="91">
        <v>2.3462180653250307E-2</v>
      </c>
      <c r="D14469">
        <v>0.39457817615115337</v>
      </c>
    </row>
    <row r="14470" spans="1:4">
      <c r="A14470">
        <v>14468</v>
      </c>
      <c r="B14470">
        <v>39.638356164383559</v>
      </c>
      <c r="C14470" s="91">
        <v>2.3461710671605521E-2</v>
      </c>
      <c r="D14470">
        <v>0.39456016381319409</v>
      </c>
    </row>
    <row r="14471" spans="1:4">
      <c r="A14471">
        <v>14469</v>
      </c>
      <c r="B14471">
        <v>39.641095890410959</v>
      </c>
      <c r="C14471" s="91">
        <v>2.3461240689960732E-2</v>
      </c>
      <c r="D14471">
        <v>0.39454215331353248</v>
      </c>
    </row>
    <row r="14472" spans="1:4">
      <c r="A14472">
        <v>14470</v>
      </c>
      <c r="B14472">
        <v>39.643835616438359</v>
      </c>
      <c r="C14472" s="91">
        <v>2.3460770708315943E-2</v>
      </c>
      <c r="D14472">
        <v>0.39452414465199176</v>
      </c>
    </row>
    <row r="14473" spans="1:4">
      <c r="A14473">
        <v>14471</v>
      </c>
      <c r="B14473">
        <v>39.646575342465752</v>
      </c>
      <c r="C14473" s="91">
        <v>2.3460300726671157E-2</v>
      </c>
      <c r="D14473">
        <v>0.39450613782839528</v>
      </c>
    </row>
    <row r="14474" spans="1:4">
      <c r="A14474">
        <v>14472</v>
      </c>
      <c r="B14474">
        <v>39.649315068493152</v>
      </c>
      <c r="C14474" s="91">
        <v>2.3459830745026368E-2</v>
      </c>
      <c r="D14474">
        <v>0.39448813284256645</v>
      </c>
    </row>
    <row r="14475" spans="1:4">
      <c r="A14475">
        <v>14473</v>
      </c>
      <c r="B14475">
        <v>39.652054794520545</v>
      </c>
      <c r="C14475" s="91">
        <v>2.3459360763381579E-2</v>
      </c>
      <c r="D14475">
        <v>0.39447012969432876</v>
      </c>
    </row>
    <row r="14476" spans="1:4">
      <c r="A14476">
        <v>14474</v>
      </c>
      <c r="B14476">
        <v>39.654794520547945</v>
      </c>
      <c r="C14476" s="91">
        <v>2.3458890781736789E-2</v>
      </c>
      <c r="D14476">
        <v>0.39445212838350541</v>
      </c>
    </row>
    <row r="14477" spans="1:4">
      <c r="A14477">
        <v>14475</v>
      </c>
      <c r="B14477">
        <v>39.657534246575345</v>
      </c>
      <c r="C14477" s="91">
        <v>2.3458420800092004E-2</v>
      </c>
      <c r="D14477">
        <v>0.39443412890991991</v>
      </c>
    </row>
    <row r="14478" spans="1:4">
      <c r="A14478">
        <v>14476</v>
      </c>
      <c r="B14478">
        <v>39.660273972602738</v>
      </c>
      <c r="C14478" s="91">
        <v>2.3457950818447214E-2</v>
      </c>
      <c r="D14478">
        <v>0.39441613127339586</v>
      </c>
    </row>
    <row r="14479" spans="1:4">
      <c r="A14479">
        <v>14477</v>
      </c>
      <c r="B14479">
        <v>39.663013698630138</v>
      </c>
      <c r="C14479" s="91">
        <v>2.3457480836802425E-2</v>
      </c>
      <c r="D14479">
        <v>0.39439813547375657</v>
      </c>
    </row>
    <row r="14480" spans="1:4">
      <c r="A14480">
        <v>14478</v>
      </c>
      <c r="B14480">
        <v>39.665753424657531</v>
      </c>
      <c r="C14480" s="91">
        <v>2.345701085515764E-2</v>
      </c>
      <c r="D14480">
        <v>0.39438014151082562</v>
      </c>
    </row>
    <row r="14481" spans="1:4">
      <c r="A14481">
        <v>14479</v>
      </c>
      <c r="B14481">
        <v>39.668493150684931</v>
      </c>
      <c r="C14481" s="91">
        <v>2.345654087351285E-2</v>
      </c>
      <c r="D14481">
        <v>0.3943621493844266</v>
      </c>
    </row>
    <row r="14482" spans="1:4">
      <c r="A14482">
        <v>14480</v>
      </c>
      <c r="B14482">
        <v>39.671232876712331</v>
      </c>
      <c r="C14482" s="91">
        <v>2.3456070891868061E-2</v>
      </c>
      <c r="D14482">
        <v>0.39434415909438292</v>
      </c>
    </row>
    <row r="14483" spans="1:4">
      <c r="A14483">
        <v>14481</v>
      </c>
      <c r="B14483">
        <v>39.673972602739724</v>
      </c>
      <c r="C14483" s="91">
        <v>2.3455600910223275E-2</v>
      </c>
      <c r="D14483">
        <v>0.39432617064051823</v>
      </c>
    </row>
    <row r="14484" spans="1:4">
      <c r="A14484">
        <v>14482</v>
      </c>
      <c r="B14484">
        <v>39.676712328767124</v>
      </c>
      <c r="C14484" s="91">
        <v>2.3455130928578486E-2</v>
      </c>
      <c r="D14484">
        <v>0.39430818402265611</v>
      </c>
    </row>
    <row r="14485" spans="1:4">
      <c r="A14485">
        <v>14483</v>
      </c>
      <c r="B14485">
        <v>39.679452054794524</v>
      </c>
      <c r="C14485" s="91">
        <v>2.3454660946933697E-2</v>
      </c>
      <c r="D14485">
        <v>0.39429019924062025</v>
      </c>
    </row>
    <row r="14486" spans="1:4">
      <c r="A14486">
        <v>14484</v>
      </c>
      <c r="B14486">
        <v>39.682191780821917</v>
      </c>
      <c r="C14486" s="91">
        <v>2.3454190965288911E-2</v>
      </c>
      <c r="D14486">
        <v>0.39427221629423415</v>
      </c>
    </row>
    <row r="14487" spans="1:4">
      <c r="A14487">
        <v>14485</v>
      </c>
      <c r="B14487">
        <v>39.684931506849317</v>
      </c>
      <c r="C14487" s="91">
        <v>2.3453720983644122E-2</v>
      </c>
      <c r="D14487">
        <v>0.39425423518332159</v>
      </c>
    </row>
    <row r="14488" spans="1:4">
      <c r="A14488">
        <v>14486</v>
      </c>
      <c r="B14488">
        <v>39.68767123287671</v>
      </c>
      <c r="C14488" s="91">
        <v>2.3453251001999333E-2</v>
      </c>
      <c r="D14488">
        <v>0.39423625590770622</v>
      </c>
    </row>
    <row r="14489" spans="1:4">
      <c r="A14489">
        <v>14487</v>
      </c>
      <c r="B14489">
        <v>39.69041095890411</v>
      </c>
      <c r="C14489" s="91">
        <v>2.3452781020354543E-2</v>
      </c>
      <c r="D14489">
        <v>0.39421827846721164</v>
      </c>
    </row>
    <row r="14490" spans="1:4">
      <c r="A14490">
        <v>14488</v>
      </c>
      <c r="B14490">
        <v>39.69315068493151</v>
      </c>
      <c r="C14490" s="91">
        <v>2.3452311038709758E-2</v>
      </c>
      <c r="D14490">
        <v>0.39420030286166169</v>
      </c>
    </row>
    <row r="14491" spans="1:4">
      <c r="A14491">
        <v>14489</v>
      </c>
      <c r="B14491">
        <v>39.695890410958903</v>
      </c>
      <c r="C14491" s="91">
        <v>2.3451841057064968E-2</v>
      </c>
      <c r="D14491">
        <v>0.39418232909088013</v>
      </c>
    </row>
    <row r="14492" spans="1:4">
      <c r="A14492">
        <v>14490</v>
      </c>
      <c r="B14492">
        <v>39.698630136986303</v>
      </c>
      <c r="C14492" s="91">
        <v>2.3451371075420179E-2</v>
      </c>
      <c r="D14492">
        <v>0.39416435715469067</v>
      </c>
    </row>
    <row r="14493" spans="1:4">
      <c r="A14493">
        <v>14491</v>
      </c>
      <c r="B14493">
        <v>39.701369863013696</v>
      </c>
      <c r="C14493" s="91">
        <v>2.3450901093775393E-2</v>
      </c>
      <c r="D14493">
        <v>0.39414638705291716</v>
      </c>
    </row>
    <row r="14494" spans="1:4">
      <c r="A14494">
        <v>14492</v>
      </c>
      <c r="B14494">
        <v>39.704109589041096</v>
      </c>
      <c r="C14494" s="91">
        <v>2.3450431112130604E-2</v>
      </c>
      <c r="D14494">
        <v>0.39412841878538335</v>
      </c>
    </row>
    <row r="14495" spans="1:4">
      <c r="A14495">
        <v>14493</v>
      </c>
      <c r="B14495">
        <v>39.706849315068496</v>
      </c>
      <c r="C14495" s="91">
        <v>2.3449961130485815E-2</v>
      </c>
      <c r="D14495">
        <v>0.39411045235191311</v>
      </c>
    </row>
    <row r="14496" spans="1:4">
      <c r="A14496">
        <v>14494</v>
      </c>
      <c r="B14496">
        <v>39.709589041095889</v>
      </c>
      <c r="C14496" s="91">
        <v>2.3449491148841029E-2</v>
      </c>
      <c r="D14496">
        <v>0.3940924877523303</v>
      </c>
    </row>
    <row r="14497" spans="1:4">
      <c r="A14497">
        <v>14495</v>
      </c>
      <c r="B14497">
        <v>39.712328767123289</v>
      </c>
      <c r="C14497" s="91">
        <v>2.344902116719624E-2</v>
      </c>
      <c r="D14497">
        <v>0.39407452498645884</v>
      </c>
    </row>
    <row r="14498" spans="1:4">
      <c r="A14498">
        <v>14496</v>
      </c>
      <c r="B14498">
        <v>39.715068493150682</v>
      </c>
      <c r="C14498" s="91">
        <v>2.3448551185551451E-2</v>
      </c>
      <c r="D14498">
        <v>0.39405656405412259</v>
      </c>
    </row>
    <row r="14499" spans="1:4">
      <c r="A14499">
        <v>14497</v>
      </c>
      <c r="B14499">
        <v>39.717808219178082</v>
      </c>
      <c r="C14499" s="91">
        <v>2.3448081203906665E-2</v>
      </c>
      <c r="D14499">
        <v>0.39403860495514542</v>
      </c>
    </row>
    <row r="14500" spans="1:4">
      <c r="A14500">
        <v>14498</v>
      </c>
      <c r="B14500">
        <v>39.720547945205482</v>
      </c>
      <c r="C14500" s="91">
        <v>2.3447611222261876E-2</v>
      </c>
      <c r="D14500">
        <v>0.39402064768935136</v>
      </c>
    </row>
    <row r="14501" spans="1:4">
      <c r="A14501">
        <v>14499</v>
      </c>
      <c r="B14501">
        <v>39.723287671232875</v>
      </c>
      <c r="C14501" s="91">
        <v>2.3447141240617086E-2</v>
      </c>
      <c r="D14501">
        <v>0.39400269225656448</v>
      </c>
    </row>
    <row r="14502" spans="1:4">
      <c r="A14502">
        <v>14500</v>
      </c>
      <c r="B14502">
        <v>39.726027397260275</v>
      </c>
      <c r="C14502" s="91">
        <v>2.3446671258972297E-2</v>
      </c>
      <c r="D14502">
        <v>0.39398473865660849</v>
      </c>
    </row>
    <row r="14503" spans="1:4">
      <c r="A14503">
        <v>14501</v>
      </c>
      <c r="B14503">
        <v>39.728767123287675</v>
      </c>
      <c r="C14503" s="91">
        <v>2.3446201277327511E-2</v>
      </c>
      <c r="D14503">
        <v>0.39396678688930764</v>
      </c>
    </row>
    <row r="14504" spans="1:4">
      <c r="A14504">
        <v>14502</v>
      </c>
      <c r="B14504">
        <v>39.731506849315068</v>
      </c>
      <c r="C14504" s="91">
        <v>2.3445731295682722E-2</v>
      </c>
      <c r="D14504">
        <v>0.39394883695448596</v>
      </c>
    </row>
    <row r="14505" spans="1:4">
      <c r="A14505">
        <v>14503</v>
      </c>
      <c r="B14505">
        <v>39.734246575342468</v>
      </c>
      <c r="C14505" s="91">
        <v>2.3445261314037933E-2</v>
      </c>
      <c r="D14505">
        <v>0.39393088885196736</v>
      </c>
    </row>
    <row r="14506" spans="1:4">
      <c r="A14506">
        <v>14504</v>
      </c>
      <c r="B14506">
        <v>39.736986301369861</v>
      </c>
      <c r="C14506" s="91">
        <v>2.3444791332393147E-2</v>
      </c>
      <c r="D14506">
        <v>0.39391294258157605</v>
      </c>
    </row>
    <row r="14507" spans="1:4">
      <c r="A14507">
        <v>14505</v>
      </c>
      <c r="B14507">
        <v>39.739726027397261</v>
      </c>
      <c r="C14507" s="91">
        <v>2.3444321350748358E-2</v>
      </c>
      <c r="D14507">
        <v>0.39389499814313611</v>
      </c>
    </row>
    <row r="14508" spans="1:4">
      <c r="A14508">
        <v>14506</v>
      </c>
      <c r="B14508">
        <v>39.742465753424661</v>
      </c>
      <c r="C14508" s="91">
        <v>2.3443851369103569E-2</v>
      </c>
      <c r="D14508">
        <v>0.39387705553647162</v>
      </c>
    </row>
    <row r="14509" spans="1:4">
      <c r="A14509">
        <v>14507</v>
      </c>
      <c r="B14509">
        <v>39.745205479452054</v>
      </c>
      <c r="C14509" s="91">
        <v>2.3443381387458783E-2</v>
      </c>
      <c r="D14509">
        <v>0.39385911476140678</v>
      </c>
    </row>
    <row r="14510" spans="1:4">
      <c r="A14510">
        <v>14508</v>
      </c>
      <c r="B14510">
        <v>39.747945205479454</v>
      </c>
      <c r="C14510" s="91">
        <v>2.3442911405813994E-2</v>
      </c>
      <c r="D14510">
        <v>0.39384117581776573</v>
      </c>
    </row>
    <row r="14511" spans="1:4">
      <c r="A14511">
        <v>14509</v>
      </c>
      <c r="B14511">
        <v>39.750684931506846</v>
      </c>
      <c r="C14511" s="91">
        <v>2.3442441424169205E-2</v>
      </c>
      <c r="D14511">
        <v>0.39382323870537278</v>
      </c>
    </row>
    <row r="14512" spans="1:4">
      <c r="A14512">
        <v>14510</v>
      </c>
      <c r="B14512">
        <v>39.753424657534246</v>
      </c>
      <c r="C14512" s="91">
        <v>2.3441971442524419E-2</v>
      </c>
      <c r="D14512">
        <v>0.39380530342405184</v>
      </c>
    </row>
    <row r="14513" spans="1:4">
      <c r="A14513">
        <v>14511</v>
      </c>
      <c r="B14513">
        <v>39.756164383561647</v>
      </c>
      <c r="C14513" s="91">
        <v>2.344150146087963E-2</v>
      </c>
      <c r="D14513">
        <v>0.39378736997362745</v>
      </c>
    </row>
    <row r="14514" spans="1:4">
      <c r="A14514">
        <v>14512</v>
      </c>
      <c r="B14514">
        <v>39.758904109589039</v>
      </c>
      <c r="C14514" s="91">
        <v>2.344103147923484E-2</v>
      </c>
      <c r="D14514">
        <v>0.39376943835392386</v>
      </c>
    </row>
    <row r="14515" spans="1:4">
      <c r="A14515">
        <v>14513</v>
      </c>
      <c r="B14515">
        <v>39.761643835616439</v>
      </c>
      <c r="C14515" s="91">
        <v>2.3440561497590051E-2</v>
      </c>
      <c r="D14515">
        <v>0.39375150856476515</v>
      </c>
    </row>
    <row r="14516" spans="1:4">
      <c r="A14516">
        <v>14514</v>
      </c>
      <c r="B14516">
        <v>39.764383561643832</v>
      </c>
      <c r="C14516" s="91">
        <v>2.3440091515945265E-2</v>
      </c>
      <c r="D14516">
        <v>0.39373358060597574</v>
      </c>
    </row>
    <row r="14517" spans="1:4">
      <c r="A14517">
        <v>14515</v>
      </c>
      <c r="B14517">
        <v>39.767123287671232</v>
      </c>
      <c r="C14517" s="91">
        <v>2.3439621534300476E-2</v>
      </c>
      <c r="D14517">
        <v>0.39371565447737999</v>
      </c>
    </row>
    <row r="14518" spans="1:4">
      <c r="A14518">
        <v>14516</v>
      </c>
      <c r="B14518">
        <v>39.769863013698632</v>
      </c>
      <c r="C14518" s="91">
        <v>2.3439151552655687E-2</v>
      </c>
      <c r="D14518">
        <v>0.39369773017880216</v>
      </c>
    </row>
    <row r="14519" spans="1:4">
      <c r="A14519">
        <v>14517</v>
      </c>
      <c r="B14519">
        <v>39.772602739726025</v>
      </c>
      <c r="C14519" s="91">
        <v>2.3438681571010901E-2</v>
      </c>
      <c r="D14519">
        <v>0.39367980771006666</v>
      </c>
    </row>
    <row r="14520" spans="1:4">
      <c r="A14520">
        <v>14518</v>
      </c>
      <c r="B14520">
        <v>39.775342465753425</v>
      </c>
      <c r="C14520" s="91">
        <v>2.3438211589366112E-2</v>
      </c>
      <c r="D14520">
        <v>0.39366188707099786</v>
      </c>
    </row>
    <row r="14521" spans="1:4">
      <c r="A14521">
        <v>14519</v>
      </c>
      <c r="B14521">
        <v>39.778082191780825</v>
      </c>
      <c r="C14521" s="91">
        <v>2.3437741607721323E-2</v>
      </c>
      <c r="D14521">
        <v>0.39364396826142023</v>
      </c>
    </row>
    <row r="14522" spans="1:4">
      <c r="A14522">
        <v>14520</v>
      </c>
      <c r="B14522">
        <v>39.780821917808218</v>
      </c>
      <c r="C14522" s="91">
        <v>2.3437271626076537E-2</v>
      </c>
      <c r="D14522">
        <v>0.39362605128115818</v>
      </c>
    </row>
    <row r="14523" spans="1:4">
      <c r="A14523">
        <v>14521</v>
      </c>
      <c r="B14523">
        <v>39.783561643835618</v>
      </c>
      <c r="C14523" s="91">
        <v>2.3436801644431748E-2</v>
      </c>
      <c r="D14523">
        <v>0.39360813613003615</v>
      </c>
    </row>
    <row r="14524" spans="1:4">
      <c r="A14524">
        <v>14522</v>
      </c>
      <c r="B14524">
        <v>39.786301369863011</v>
      </c>
      <c r="C14524" s="91">
        <v>2.3436331662786958E-2</v>
      </c>
      <c r="D14524">
        <v>0.3935902228078787</v>
      </c>
    </row>
    <row r="14525" spans="1:4">
      <c r="A14525">
        <v>14523</v>
      </c>
      <c r="B14525">
        <v>39.789041095890411</v>
      </c>
      <c r="C14525" s="91">
        <v>2.3435861681142169E-2</v>
      </c>
      <c r="D14525">
        <v>0.3935723113145102</v>
      </c>
    </row>
    <row r="14526" spans="1:4">
      <c r="A14526">
        <v>14524</v>
      </c>
      <c r="B14526">
        <v>39.791780821917811</v>
      </c>
      <c r="C14526" s="91">
        <v>2.3435391699497383E-2</v>
      </c>
      <c r="D14526">
        <v>0.39355440164975525</v>
      </c>
    </row>
    <row r="14527" spans="1:4">
      <c r="A14527">
        <v>14525</v>
      </c>
      <c r="B14527">
        <v>39.794520547945204</v>
      </c>
      <c r="C14527" s="91">
        <v>2.3434921717852594E-2</v>
      </c>
      <c r="D14527">
        <v>0.39353649381343841</v>
      </c>
    </row>
    <row r="14528" spans="1:4">
      <c r="A14528">
        <v>14526</v>
      </c>
      <c r="B14528">
        <v>39.797260273972604</v>
      </c>
      <c r="C14528" s="91">
        <v>2.3434451736207805E-2</v>
      </c>
      <c r="D14528">
        <v>0.39351858780538423</v>
      </c>
    </row>
    <row r="14529" spans="1:4">
      <c r="A14529">
        <v>14527</v>
      </c>
      <c r="B14529">
        <v>39.799999999999997</v>
      </c>
      <c r="C14529" s="91">
        <v>2.3433981754563019E-2</v>
      </c>
      <c r="D14529">
        <v>0.39350068362541729</v>
      </c>
    </row>
    <row r="14530" spans="1:4">
      <c r="A14530">
        <v>14528</v>
      </c>
      <c r="B14530">
        <v>39.802739726027397</v>
      </c>
      <c r="C14530" s="91">
        <v>2.343351177291823E-2</v>
      </c>
      <c r="D14530">
        <v>0.39348278127336217</v>
      </c>
    </row>
    <row r="14531" spans="1:4">
      <c r="A14531">
        <v>14529</v>
      </c>
      <c r="B14531">
        <v>39.805479452054797</v>
      </c>
      <c r="C14531" s="91">
        <v>2.3433041791273441E-2</v>
      </c>
      <c r="D14531">
        <v>0.39346488074904362</v>
      </c>
    </row>
    <row r="14532" spans="1:4">
      <c r="A14532">
        <v>14530</v>
      </c>
      <c r="B14532">
        <v>39.80821917808219</v>
      </c>
      <c r="C14532" s="91">
        <v>2.3432571809628655E-2</v>
      </c>
      <c r="D14532">
        <v>0.39344698205228618</v>
      </c>
    </row>
    <row r="14533" spans="1:4">
      <c r="A14533">
        <v>14531</v>
      </c>
      <c r="B14533">
        <v>39.81095890410959</v>
      </c>
      <c r="C14533" s="91">
        <v>2.3432101827983866E-2</v>
      </c>
      <c r="D14533">
        <v>0.39342908518291458</v>
      </c>
    </row>
    <row r="14534" spans="1:4">
      <c r="A14534">
        <v>14532</v>
      </c>
      <c r="B14534">
        <v>39.813698630136983</v>
      </c>
      <c r="C14534" s="91">
        <v>2.3431631846339077E-2</v>
      </c>
      <c r="D14534">
        <v>0.3934111901407536</v>
      </c>
    </row>
    <row r="14535" spans="1:4">
      <c r="A14535">
        <v>14533</v>
      </c>
      <c r="B14535">
        <v>39.816438356164383</v>
      </c>
      <c r="C14535" s="91">
        <v>2.3431161864694287E-2</v>
      </c>
      <c r="D14535">
        <v>0.39339329692562774</v>
      </c>
    </row>
    <row r="14536" spans="1:4">
      <c r="A14536">
        <v>14534</v>
      </c>
      <c r="B14536">
        <v>39.819178082191783</v>
      </c>
      <c r="C14536" s="91">
        <v>2.3430691883049502E-2</v>
      </c>
      <c r="D14536">
        <v>0.39337540553736194</v>
      </c>
    </row>
    <row r="14537" spans="1:4">
      <c r="A14537">
        <v>14535</v>
      </c>
      <c r="B14537">
        <v>39.821917808219176</v>
      </c>
      <c r="C14537" s="91">
        <v>2.3430221901404712E-2</v>
      </c>
      <c r="D14537">
        <v>0.39335751597578095</v>
      </c>
    </row>
    <row r="14538" spans="1:4">
      <c r="A14538">
        <v>14536</v>
      </c>
      <c r="B14538">
        <v>39.824657534246576</v>
      </c>
      <c r="C14538" s="91">
        <v>2.3429751919759923E-2</v>
      </c>
      <c r="D14538">
        <v>0.39333962824070945</v>
      </c>
    </row>
    <row r="14539" spans="1:4">
      <c r="A14539">
        <v>14537</v>
      </c>
      <c r="B14539">
        <v>39.827397260273976</v>
      </c>
      <c r="C14539" s="91">
        <v>2.3429281938115137E-2</v>
      </c>
      <c r="D14539">
        <v>0.39332174233197237</v>
      </c>
    </row>
    <row r="14540" spans="1:4">
      <c r="A14540">
        <v>14538</v>
      </c>
      <c r="B14540">
        <v>39.830136986301369</v>
      </c>
      <c r="C14540" s="91">
        <v>2.3428811956470348E-2</v>
      </c>
      <c r="D14540">
        <v>0.39330385824939451</v>
      </c>
    </row>
    <row r="14541" spans="1:4">
      <c r="A14541">
        <v>14539</v>
      </c>
      <c r="B14541">
        <v>39.832876712328769</v>
      </c>
      <c r="C14541" s="91">
        <v>2.3428341974825559E-2</v>
      </c>
      <c r="D14541">
        <v>0.39328597599280068</v>
      </c>
    </row>
    <row r="14542" spans="1:4">
      <c r="A14542">
        <v>14540</v>
      </c>
      <c r="B14542">
        <v>39.835616438356162</v>
      </c>
      <c r="C14542" s="91">
        <v>2.3427871993180773E-2</v>
      </c>
      <c r="D14542">
        <v>0.39326809556201586</v>
      </c>
    </row>
    <row r="14543" spans="1:4">
      <c r="A14543">
        <v>14541</v>
      </c>
      <c r="B14543">
        <v>39.838356164383562</v>
      </c>
      <c r="C14543" s="91">
        <v>2.3427402011535984E-2</v>
      </c>
      <c r="D14543">
        <v>0.39325021695686485</v>
      </c>
    </row>
    <row r="14544" spans="1:4">
      <c r="A14544">
        <v>14542</v>
      </c>
      <c r="B14544">
        <v>39.841095890410962</v>
      </c>
      <c r="C14544" s="91">
        <v>2.3426932029891195E-2</v>
      </c>
      <c r="D14544">
        <v>0.39323234017717257</v>
      </c>
    </row>
    <row r="14545" spans="1:4">
      <c r="A14545">
        <v>14543</v>
      </c>
      <c r="B14545">
        <v>39.843835616438355</v>
      </c>
      <c r="C14545" s="91">
        <v>2.3426462048246409E-2</v>
      </c>
      <c r="D14545">
        <v>0.39321446522276404</v>
      </c>
    </row>
    <row r="14546" spans="1:4">
      <c r="A14546">
        <v>14544</v>
      </c>
      <c r="B14546">
        <v>39.846575342465755</v>
      </c>
      <c r="C14546" s="91">
        <v>2.342599206660162E-2</v>
      </c>
      <c r="D14546">
        <v>0.39319659209346414</v>
      </c>
    </row>
    <row r="14547" spans="1:4">
      <c r="A14547">
        <v>14545</v>
      </c>
      <c r="B14547">
        <v>39.849315068493148</v>
      </c>
      <c r="C14547" s="91">
        <v>2.342552208495683E-2</v>
      </c>
      <c r="D14547">
        <v>0.39317872078909805</v>
      </c>
    </row>
    <row r="14548" spans="1:4">
      <c r="A14548">
        <v>14546</v>
      </c>
      <c r="B14548">
        <v>39.852054794520548</v>
      </c>
      <c r="C14548" s="91">
        <v>2.3425052103312041E-2</v>
      </c>
      <c r="D14548">
        <v>0.39316085130949052</v>
      </c>
    </row>
    <row r="14549" spans="1:4">
      <c r="A14549">
        <v>14547</v>
      </c>
      <c r="B14549">
        <v>39.854794520547948</v>
      </c>
      <c r="C14549" s="91">
        <v>2.3424582121667255E-2</v>
      </c>
      <c r="D14549">
        <v>0.39314298365446659</v>
      </c>
    </row>
    <row r="14550" spans="1:4">
      <c r="A14550">
        <v>14548</v>
      </c>
      <c r="B14550">
        <v>39.857534246575341</v>
      </c>
      <c r="C14550" s="91">
        <v>2.3424112140022466E-2</v>
      </c>
      <c r="D14550">
        <v>0.39312511782385162</v>
      </c>
    </row>
    <row r="14551" spans="1:4">
      <c r="A14551">
        <v>14549</v>
      </c>
      <c r="B14551">
        <v>39.860273972602741</v>
      </c>
      <c r="C14551" s="91">
        <v>2.3423642158377677E-2</v>
      </c>
      <c r="D14551">
        <v>0.39310725381747041</v>
      </c>
    </row>
    <row r="14552" spans="1:4">
      <c r="A14552">
        <v>14550</v>
      </c>
      <c r="B14552">
        <v>39.863013698630134</v>
      </c>
      <c r="C14552" s="91">
        <v>2.3423172176732891E-2</v>
      </c>
      <c r="D14552">
        <v>0.39308939163514817</v>
      </c>
    </row>
    <row r="14553" spans="1:4">
      <c r="A14553">
        <v>14551</v>
      </c>
      <c r="B14553">
        <v>39.865753424657534</v>
      </c>
      <c r="C14553" s="91">
        <v>2.3422702195088102E-2</v>
      </c>
      <c r="D14553">
        <v>0.39307153127670996</v>
      </c>
    </row>
    <row r="14554" spans="1:4">
      <c r="A14554">
        <v>14552</v>
      </c>
      <c r="B14554">
        <v>39.868493150684934</v>
      </c>
      <c r="C14554" s="91">
        <v>2.3422232213443313E-2</v>
      </c>
      <c r="D14554">
        <v>0.39305367274198089</v>
      </c>
    </row>
    <row r="14555" spans="1:4">
      <c r="A14555">
        <v>14553</v>
      </c>
      <c r="B14555">
        <v>39.871232876712327</v>
      </c>
      <c r="C14555" s="91">
        <v>2.3421762231798527E-2</v>
      </c>
      <c r="D14555">
        <v>0.3930358160307863</v>
      </c>
    </row>
    <row r="14556" spans="1:4">
      <c r="A14556">
        <v>14554</v>
      </c>
      <c r="B14556">
        <v>39.873972602739727</v>
      </c>
      <c r="C14556" s="91">
        <v>2.3421292250153738E-2</v>
      </c>
      <c r="D14556">
        <v>0.39301796114295123</v>
      </c>
    </row>
    <row r="14557" spans="1:4">
      <c r="A14557">
        <v>14555</v>
      </c>
      <c r="B14557">
        <v>39.876712328767127</v>
      </c>
      <c r="C14557" s="91">
        <v>2.3420822268508949E-2</v>
      </c>
      <c r="D14557">
        <v>0.39300010807830088</v>
      </c>
    </row>
    <row r="14558" spans="1:4">
      <c r="A14558">
        <v>14556</v>
      </c>
      <c r="B14558">
        <v>39.87945205479452</v>
      </c>
      <c r="C14558" s="91">
        <v>2.3420352286864163E-2</v>
      </c>
      <c r="D14558">
        <v>0.39298225683666055</v>
      </c>
    </row>
    <row r="14559" spans="1:4">
      <c r="A14559">
        <v>14557</v>
      </c>
      <c r="B14559">
        <v>39.88219178082192</v>
      </c>
      <c r="C14559" s="91">
        <v>2.3419882305219374E-2</v>
      </c>
      <c r="D14559">
        <v>0.39296440741785549</v>
      </c>
    </row>
    <row r="14560" spans="1:4">
      <c r="A14560">
        <v>14558</v>
      </c>
      <c r="B14560">
        <v>39.884931506849313</v>
      </c>
      <c r="C14560" s="91">
        <v>2.3419412323574584E-2</v>
      </c>
      <c r="D14560">
        <v>0.39294655982171095</v>
      </c>
    </row>
    <row r="14561" spans="1:4">
      <c r="A14561">
        <v>14559</v>
      </c>
      <c r="B14561">
        <v>39.887671232876713</v>
      </c>
      <c r="C14561" s="91">
        <v>2.3418942341929795E-2</v>
      </c>
      <c r="D14561">
        <v>0.39292871404805224</v>
      </c>
    </row>
    <row r="14562" spans="1:4">
      <c r="A14562">
        <v>14560</v>
      </c>
      <c r="B14562">
        <v>39.890410958904113</v>
      </c>
      <c r="C14562" s="91">
        <v>2.3418472360285009E-2</v>
      </c>
      <c r="D14562">
        <v>0.39291087009670456</v>
      </c>
    </row>
    <row r="14563" spans="1:4">
      <c r="A14563">
        <v>14561</v>
      </c>
      <c r="B14563">
        <v>39.893150684931506</v>
      </c>
      <c r="C14563" s="91">
        <v>2.341800237864022E-2</v>
      </c>
      <c r="D14563">
        <v>0.39289302796749354</v>
      </c>
    </row>
    <row r="14564" spans="1:4">
      <c r="A14564">
        <v>14562</v>
      </c>
      <c r="B14564">
        <v>39.895890410958906</v>
      </c>
      <c r="C14564" s="91">
        <v>2.3417532396995431E-2</v>
      </c>
      <c r="D14564">
        <v>0.39287518766024426</v>
      </c>
    </row>
    <row r="14565" spans="1:4">
      <c r="A14565">
        <v>14563</v>
      </c>
      <c r="B14565">
        <v>39.898630136986299</v>
      </c>
      <c r="C14565" s="91">
        <v>2.3417062415350645E-2</v>
      </c>
      <c r="D14565">
        <v>0.39285734917478221</v>
      </c>
    </row>
    <row r="14566" spans="1:4">
      <c r="A14566">
        <v>14564</v>
      </c>
      <c r="B14566">
        <v>39.901369863013699</v>
      </c>
      <c r="C14566" s="91">
        <v>2.3416592433705856E-2</v>
      </c>
      <c r="D14566">
        <v>0.39283951251093274</v>
      </c>
    </row>
    <row r="14567" spans="1:4">
      <c r="A14567">
        <v>14565</v>
      </c>
      <c r="B14567">
        <v>39.904109589041099</v>
      </c>
      <c r="C14567" s="91">
        <v>2.3416122452061067E-2</v>
      </c>
      <c r="D14567">
        <v>0.39282167766852144</v>
      </c>
    </row>
    <row r="14568" spans="1:4">
      <c r="A14568">
        <v>14566</v>
      </c>
      <c r="B14568">
        <v>39.906849315068492</v>
      </c>
      <c r="C14568" s="91">
        <v>2.3415652470416281E-2</v>
      </c>
      <c r="D14568">
        <v>0.39280384464737356</v>
      </c>
    </row>
    <row r="14569" spans="1:4">
      <c r="A14569">
        <v>14567</v>
      </c>
      <c r="B14569">
        <v>39.909589041095892</v>
      </c>
      <c r="C14569" s="91">
        <v>2.3415182488771492E-2</v>
      </c>
      <c r="D14569">
        <v>0.39278601344731479</v>
      </c>
    </row>
    <row r="14570" spans="1:4">
      <c r="A14570">
        <v>14568</v>
      </c>
      <c r="B14570">
        <v>39.912328767123284</v>
      </c>
      <c r="C14570" s="91">
        <v>2.3414712507126702E-2</v>
      </c>
      <c r="D14570">
        <v>0.39276818406817043</v>
      </c>
    </row>
    <row r="14571" spans="1:4">
      <c r="A14571">
        <v>14569</v>
      </c>
      <c r="B14571">
        <v>39.915068493150685</v>
      </c>
      <c r="C14571" s="91">
        <v>2.3414242525481917E-2</v>
      </c>
      <c r="D14571">
        <v>0.39275035650976603</v>
      </c>
    </row>
    <row r="14572" spans="1:4">
      <c r="A14572">
        <v>14570</v>
      </c>
      <c r="B14572">
        <v>39.917808219178085</v>
      </c>
      <c r="C14572" s="91">
        <v>2.3413772543837127E-2</v>
      </c>
      <c r="D14572">
        <v>0.39273253077192721</v>
      </c>
    </row>
    <row r="14573" spans="1:4">
      <c r="A14573">
        <v>14571</v>
      </c>
      <c r="B14573">
        <v>39.920547945205477</v>
      </c>
      <c r="C14573" s="91">
        <v>2.3413302562192338E-2</v>
      </c>
      <c r="D14573">
        <v>0.39271470685447951</v>
      </c>
    </row>
    <row r="14574" spans="1:4">
      <c r="A14574">
        <v>14572</v>
      </c>
      <c r="B14574">
        <v>39.923287671232877</v>
      </c>
      <c r="C14574" s="91">
        <v>2.3412832580547549E-2</v>
      </c>
      <c r="D14574">
        <v>0.39269688475724851</v>
      </c>
    </row>
    <row r="14575" spans="1:4">
      <c r="A14575">
        <v>14573</v>
      </c>
      <c r="B14575">
        <v>39.926027397260277</v>
      </c>
      <c r="C14575" s="91">
        <v>2.3412362598902763E-2</v>
      </c>
      <c r="D14575">
        <v>0.39267906448005968</v>
      </c>
    </row>
    <row r="14576" spans="1:4">
      <c r="A14576">
        <v>14574</v>
      </c>
      <c r="B14576">
        <v>39.92876712328767</v>
      </c>
      <c r="C14576" s="91">
        <v>2.3411892617257974E-2</v>
      </c>
      <c r="D14576">
        <v>0.39266124602273894</v>
      </c>
    </row>
    <row r="14577" spans="1:4">
      <c r="A14577">
        <v>14575</v>
      </c>
      <c r="B14577">
        <v>39.93150684931507</v>
      </c>
      <c r="C14577" s="91">
        <v>2.3411422635613185E-2</v>
      </c>
      <c r="D14577">
        <v>0.39264342938511165</v>
      </c>
    </row>
    <row r="14578" spans="1:4">
      <c r="A14578">
        <v>14576</v>
      </c>
      <c r="B14578">
        <v>39.934246575342463</v>
      </c>
      <c r="C14578" s="91">
        <v>2.3410952653968399E-2</v>
      </c>
      <c r="D14578">
        <v>0.39262561456700357</v>
      </c>
    </row>
    <row r="14579" spans="1:4">
      <c r="A14579">
        <v>14577</v>
      </c>
      <c r="B14579">
        <v>39.936986301369863</v>
      </c>
      <c r="C14579" s="91">
        <v>2.341048267232361E-2</v>
      </c>
      <c r="D14579">
        <v>0.39260780156824049</v>
      </c>
    </row>
    <row r="14580" spans="1:4">
      <c r="A14580">
        <v>14578</v>
      </c>
      <c r="B14580">
        <v>39.939726027397263</v>
      </c>
      <c r="C14580" s="91">
        <v>2.3410012690678821E-2</v>
      </c>
      <c r="D14580">
        <v>0.392589990388648</v>
      </c>
    </row>
    <row r="14581" spans="1:4">
      <c r="A14581">
        <v>14579</v>
      </c>
      <c r="B14581">
        <v>39.942465753424656</v>
      </c>
      <c r="C14581" s="91">
        <v>2.3409542709034035E-2</v>
      </c>
      <c r="D14581">
        <v>0.39257218102805191</v>
      </c>
    </row>
    <row r="14582" spans="1:4">
      <c r="A14582">
        <v>14580</v>
      </c>
      <c r="B14582">
        <v>39.945205479452056</v>
      </c>
      <c r="C14582" s="91">
        <v>2.3409072727389246E-2</v>
      </c>
      <c r="D14582">
        <v>0.39255437348627797</v>
      </c>
    </row>
    <row r="14583" spans="1:4">
      <c r="A14583">
        <v>14581</v>
      </c>
      <c r="B14583">
        <v>39.947945205479449</v>
      </c>
      <c r="C14583" s="91">
        <v>2.3408602745744456E-2</v>
      </c>
      <c r="D14583">
        <v>0.39253656776315199</v>
      </c>
    </row>
    <row r="14584" spans="1:4">
      <c r="A14584">
        <v>14582</v>
      </c>
      <c r="B14584">
        <v>39.950684931506849</v>
      </c>
      <c r="C14584" s="91">
        <v>2.3408132764099667E-2</v>
      </c>
      <c r="D14584">
        <v>0.39251876385849971</v>
      </c>
    </row>
    <row r="14585" spans="1:4">
      <c r="A14585">
        <v>14583</v>
      </c>
      <c r="B14585">
        <v>39.953424657534249</v>
      </c>
      <c r="C14585" s="91">
        <v>2.3407662782454881E-2</v>
      </c>
      <c r="D14585">
        <v>0.39250096177214688</v>
      </c>
    </row>
    <row r="14586" spans="1:4">
      <c r="A14586">
        <v>14584</v>
      </c>
      <c r="B14586">
        <v>39.956164383561642</v>
      </c>
      <c r="C14586" s="91">
        <v>2.3407192800810092E-2</v>
      </c>
      <c r="D14586">
        <v>0.39248316150391954</v>
      </c>
    </row>
    <row r="14587" spans="1:4">
      <c r="A14587">
        <v>14585</v>
      </c>
      <c r="B14587">
        <v>39.958904109589042</v>
      </c>
      <c r="C14587" s="91">
        <v>2.3406722819165303E-2</v>
      </c>
      <c r="D14587">
        <v>0.39246536305364343</v>
      </c>
    </row>
    <row r="14588" spans="1:4">
      <c r="A14588">
        <v>14586</v>
      </c>
      <c r="B14588">
        <v>39.961643835616435</v>
      </c>
      <c r="C14588" s="91">
        <v>2.3406252837520517E-2</v>
      </c>
      <c r="D14588">
        <v>0.39244756642114448</v>
      </c>
    </row>
    <row r="14589" spans="1:4">
      <c r="A14589">
        <v>14587</v>
      </c>
      <c r="B14589">
        <v>39.964383561643835</v>
      </c>
      <c r="C14589" s="91">
        <v>2.3405782855875728E-2</v>
      </c>
      <c r="D14589">
        <v>0.39242977160624859</v>
      </c>
    </row>
    <row r="14590" spans="1:4">
      <c r="A14590">
        <v>14588</v>
      </c>
      <c r="B14590">
        <v>39.967123287671235</v>
      </c>
      <c r="C14590" s="91">
        <v>2.3405312874230939E-2</v>
      </c>
      <c r="D14590">
        <v>0.39241197860878169</v>
      </c>
    </row>
    <row r="14591" spans="1:4">
      <c r="A14591">
        <v>14589</v>
      </c>
      <c r="B14591">
        <v>39.969863013698628</v>
      </c>
      <c r="C14591" s="91">
        <v>2.3404842892586153E-2</v>
      </c>
      <c r="D14591">
        <v>0.3923941874285698</v>
      </c>
    </row>
    <row r="14592" spans="1:4">
      <c r="A14592">
        <v>14590</v>
      </c>
      <c r="B14592">
        <v>39.972602739726028</v>
      </c>
      <c r="C14592" s="91">
        <v>2.3404372910941364E-2</v>
      </c>
      <c r="D14592">
        <v>0.39237639806543873</v>
      </c>
    </row>
    <row r="14593" spans="1:4">
      <c r="A14593">
        <v>14591</v>
      </c>
      <c r="B14593">
        <v>39.975342465753428</v>
      </c>
      <c r="C14593" s="91">
        <v>2.3403902929296574E-2</v>
      </c>
      <c r="D14593">
        <v>0.39235861051921467</v>
      </c>
    </row>
    <row r="14594" spans="1:4">
      <c r="A14594">
        <v>14592</v>
      </c>
      <c r="B14594">
        <v>39.978082191780821</v>
      </c>
      <c r="C14594" s="91">
        <v>2.3403432947651789E-2</v>
      </c>
      <c r="D14594">
        <v>0.39234082478972354</v>
      </c>
    </row>
    <row r="14595" spans="1:4">
      <c r="A14595">
        <v>14593</v>
      </c>
      <c r="B14595">
        <v>39.980821917808221</v>
      </c>
      <c r="C14595" s="91">
        <v>2.3402962966006999E-2</v>
      </c>
      <c r="D14595">
        <v>0.39232304087679137</v>
      </c>
    </row>
    <row r="14596" spans="1:4">
      <c r="A14596">
        <v>14594</v>
      </c>
      <c r="B14596">
        <v>39.983561643835614</v>
      </c>
      <c r="C14596" s="91">
        <v>2.340249298436221E-2</v>
      </c>
      <c r="D14596">
        <v>0.39230525878024441</v>
      </c>
    </row>
    <row r="14597" spans="1:4">
      <c r="A14597">
        <v>14595</v>
      </c>
      <c r="B14597">
        <v>39.986301369863014</v>
      </c>
      <c r="C14597" s="91">
        <v>2.3402023002717421E-2</v>
      </c>
      <c r="D14597">
        <v>0.39228747849990853</v>
      </c>
    </row>
    <row r="14598" spans="1:4">
      <c r="A14598">
        <v>14596</v>
      </c>
      <c r="B14598">
        <v>39.989041095890414</v>
      </c>
      <c r="C14598" s="91">
        <v>2.3401553021072635E-2</v>
      </c>
      <c r="D14598">
        <v>0.39226970003560979</v>
      </c>
    </row>
    <row r="14599" spans="1:4">
      <c r="A14599">
        <v>14597</v>
      </c>
      <c r="B14599">
        <v>39.991780821917807</v>
      </c>
      <c r="C14599" s="91">
        <v>2.3401083039427846E-2</v>
      </c>
      <c r="D14599">
        <v>0.39225192338717463</v>
      </c>
    </row>
    <row r="14600" spans="1:4">
      <c r="A14600">
        <v>14598</v>
      </c>
      <c r="B14600">
        <v>39.994520547945207</v>
      </c>
      <c r="C14600" s="91">
        <v>2.3400613057783057E-2</v>
      </c>
      <c r="D14600">
        <v>0.3922341485544289</v>
      </c>
    </row>
    <row r="14601" spans="1:4">
      <c r="A14601">
        <v>14599</v>
      </c>
      <c r="B14601">
        <v>39.9972602739726</v>
      </c>
      <c r="C14601" s="91">
        <v>2.3400143076138271E-2</v>
      </c>
      <c r="D14601">
        <v>0.3922163755371989</v>
      </c>
    </row>
    <row r="14602" spans="1:4">
      <c r="A14602">
        <v>14600</v>
      </c>
      <c r="B14602">
        <v>40</v>
      </c>
      <c r="C14602" s="91">
        <v>2.3399673094493482E-2</v>
      </c>
      <c r="D14602">
        <v>0.39219860433531084</v>
      </c>
    </row>
    <row r="14603" spans="1:4">
      <c r="A14603">
        <v>14601</v>
      </c>
      <c r="B14603">
        <v>40.0027397260274</v>
      </c>
      <c r="C14603" s="91">
        <v>2.3399203112848693E-2</v>
      </c>
      <c r="D14603">
        <v>0.39218083494859091</v>
      </c>
    </row>
    <row r="14604" spans="1:4">
      <c r="A14604">
        <v>14602</v>
      </c>
      <c r="B14604">
        <v>40.005479452054793</v>
      </c>
      <c r="C14604" s="91">
        <v>2.3398733131203907E-2</v>
      </c>
      <c r="D14604">
        <v>0.39216306737686535</v>
      </c>
    </row>
    <row r="14605" spans="1:4">
      <c r="A14605">
        <v>14603</v>
      </c>
      <c r="B14605">
        <v>40.008219178082193</v>
      </c>
      <c r="C14605" s="91">
        <v>2.3398263149559118E-2</v>
      </c>
      <c r="D14605">
        <v>0.39214530161996047</v>
      </c>
    </row>
    <row r="14606" spans="1:4">
      <c r="A14606">
        <v>14604</v>
      </c>
      <c r="B14606">
        <v>40.010958904109586</v>
      </c>
      <c r="C14606" s="91">
        <v>2.3397793167914328E-2</v>
      </c>
      <c r="D14606">
        <v>0.39212753767770253</v>
      </c>
    </row>
    <row r="14607" spans="1:4">
      <c r="A14607">
        <v>14605</v>
      </c>
      <c r="B14607">
        <v>40.013698630136986</v>
      </c>
      <c r="C14607" s="91">
        <v>2.3397323186269539E-2</v>
      </c>
      <c r="D14607">
        <v>0.39210977554991783</v>
      </c>
    </row>
    <row r="14608" spans="1:4">
      <c r="A14608">
        <v>14606</v>
      </c>
      <c r="B14608">
        <v>40.016438356164386</v>
      </c>
      <c r="C14608" s="91">
        <v>2.3396853204624753E-2</v>
      </c>
      <c r="D14608">
        <v>0.39209201523643256</v>
      </c>
    </row>
    <row r="14609" spans="1:4">
      <c r="A14609">
        <v>14607</v>
      </c>
      <c r="B14609">
        <v>40.019178082191779</v>
      </c>
      <c r="C14609" s="91">
        <v>2.3396383222979964E-2</v>
      </c>
      <c r="D14609">
        <v>0.39207425673707341</v>
      </c>
    </row>
    <row r="14610" spans="1:4">
      <c r="A14610">
        <v>14608</v>
      </c>
      <c r="B14610">
        <v>40.021917808219179</v>
      </c>
      <c r="C14610" s="91">
        <v>2.3395913241335175E-2</v>
      </c>
      <c r="D14610">
        <v>0.39205650005166642</v>
      </c>
    </row>
    <row r="14611" spans="1:4">
      <c r="A14611">
        <v>14609</v>
      </c>
      <c r="B14611">
        <v>40.024657534246572</v>
      </c>
      <c r="C14611" s="91">
        <v>2.3395443259690389E-2</v>
      </c>
      <c r="D14611">
        <v>0.39203874518003812</v>
      </c>
    </row>
    <row r="14612" spans="1:4">
      <c r="A14612">
        <v>14610</v>
      </c>
      <c r="B14612">
        <v>40.027397260273972</v>
      </c>
      <c r="C14612" s="91">
        <v>2.33949732780456E-2</v>
      </c>
      <c r="D14612">
        <v>0.39202099212201486</v>
      </c>
    </row>
    <row r="14613" spans="1:4">
      <c r="A14613">
        <v>14611</v>
      </c>
      <c r="B14613">
        <v>40.030136986301372</v>
      </c>
      <c r="C14613" s="91">
        <v>2.3394578196987346E-2</v>
      </c>
      <c r="D14613">
        <v>0.39200206554341832</v>
      </c>
    </row>
    <row r="14614" spans="1:4">
      <c r="A14614">
        <v>14612</v>
      </c>
      <c r="B14614">
        <v>40.032876712328765</v>
      </c>
      <c r="C14614" s="91">
        <v>2.3394183115929092E-2</v>
      </c>
      <c r="D14614">
        <v>0.39198314072716361</v>
      </c>
    </row>
    <row r="14615" spans="1:4">
      <c r="A14615">
        <v>14613</v>
      </c>
      <c r="B14615">
        <v>40.035616438356165</v>
      </c>
      <c r="C14615" s="91">
        <v>2.3393788034870834E-2</v>
      </c>
      <c r="D14615">
        <v>0.39196421767308359</v>
      </c>
    </row>
    <row r="14616" spans="1:4">
      <c r="A14616">
        <v>14614</v>
      </c>
      <c r="B14616">
        <v>40.038356164383565</v>
      </c>
      <c r="C14616" s="91">
        <v>2.339339295381258E-2</v>
      </c>
      <c r="D14616">
        <v>0.39194529638101133</v>
      </c>
    </row>
    <row r="14617" spans="1:4">
      <c r="A14617">
        <v>14615</v>
      </c>
      <c r="B14617">
        <v>40.041095890410958</v>
      </c>
      <c r="C14617" s="91">
        <v>2.3392997872754326E-2</v>
      </c>
      <c r="D14617">
        <v>0.39192637685077991</v>
      </c>
    </row>
    <row r="14618" spans="1:4">
      <c r="A14618">
        <v>14616</v>
      </c>
      <c r="B14618">
        <v>40.043835616438358</v>
      </c>
      <c r="C14618" s="91">
        <v>2.3392602791696072E-2</v>
      </c>
      <c r="D14618">
        <v>0.39190745908222219</v>
      </c>
    </row>
    <row r="14619" spans="1:4">
      <c r="A14619">
        <v>14617</v>
      </c>
      <c r="B14619">
        <v>40.046575342465751</v>
      </c>
      <c r="C14619" s="91">
        <v>2.3392207710637818E-2</v>
      </c>
      <c r="D14619">
        <v>0.39188854307517146</v>
      </c>
    </row>
    <row r="14620" spans="1:4">
      <c r="A14620">
        <v>14618</v>
      </c>
      <c r="B14620">
        <v>40.049315068493151</v>
      </c>
      <c r="C14620" s="91">
        <v>2.3391812629579564E-2</v>
      </c>
      <c r="D14620">
        <v>0.39186962882946064</v>
      </c>
    </row>
    <row r="14621" spans="1:4">
      <c r="A14621">
        <v>14619</v>
      </c>
      <c r="B14621">
        <v>40.052054794520551</v>
      </c>
      <c r="C14621" s="91">
        <v>2.3391417548521306E-2</v>
      </c>
      <c r="D14621">
        <v>0.39185071634492291</v>
      </c>
    </row>
    <row r="14622" spans="1:4">
      <c r="A14622">
        <v>14620</v>
      </c>
      <c r="B14622">
        <v>40.054794520547944</v>
      </c>
      <c r="C14622" s="91">
        <v>2.3391022467463052E-2</v>
      </c>
      <c r="D14622">
        <v>0.39183180562139136</v>
      </c>
    </row>
    <row r="14623" spans="1:4">
      <c r="A14623">
        <v>14621</v>
      </c>
      <c r="B14623">
        <v>40.057534246575344</v>
      </c>
      <c r="C14623" s="91">
        <v>2.3390627386404798E-2</v>
      </c>
      <c r="D14623">
        <v>0.39181289665869912</v>
      </c>
    </row>
    <row r="14624" spans="1:4">
      <c r="A14624">
        <v>14622</v>
      </c>
      <c r="B14624">
        <v>40.060273972602737</v>
      </c>
      <c r="C14624" s="91">
        <v>2.3390232305346544E-2</v>
      </c>
      <c r="D14624">
        <v>0.39179398945667937</v>
      </c>
    </row>
    <row r="14625" spans="1:4">
      <c r="A14625">
        <v>14623</v>
      </c>
      <c r="B14625">
        <v>40.063013698630137</v>
      </c>
      <c r="C14625" s="91">
        <v>2.3389837224288289E-2</v>
      </c>
      <c r="D14625">
        <v>0.3917750840151652</v>
      </c>
    </row>
    <row r="14626" spans="1:4">
      <c r="A14626">
        <v>14624</v>
      </c>
      <c r="B14626">
        <v>40.065753424657537</v>
      </c>
      <c r="C14626" s="91">
        <v>2.3389442143230035E-2</v>
      </c>
      <c r="D14626">
        <v>0.3917561803339899</v>
      </c>
    </row>
    <row r="14627" spans="1:4">
      <c r="A14627">
        <v>14625</v>
      </c>
      <c r="B14627">
        <v>40.06849315068493</v>
      </c>
      <c r="C14627" s="91">
        <v>2.3389047062171778E-2</v>
      </c>
      <c r="D14627">
        <v>0.39173727841298678</v>
      </c>
    </row>
    <row r="14628" spans="1:4">
      <c r="A14628">
        <v>14626</v>
      </c>
      <c r="B14628">
        <v>40.07123287671233</v>
      </c>
      <c r="C14628" s="91">
        <v>2.3388651981113524E-2</v>
      </c>
      <c r="D14628">
        <v>0.39171837825198891</v>
      </c>
    </row>
    <row r="14629" spans="1:4">
      <c r="A14629">
        <v>14627</v>
      </c>
      <c r="B14629">
        <v>40.073972602739723</v>
      </c>
      <c r="C14629" s="91">
        <v>2.338825690005527E-2</v>
      </c>
      <c r="D14629">
        <v>0.39169947985082959</v>
      </c>
    </row>
    <row r="14630" spans="1:4">
      <c r="A14630">
        <v>14628</v>
      </c>
      <c r="B14630">
        <v>40.076712328767123</v>
      </c>
      <c r="C14630" s="91">
        <v>2.3387861818997015E-2</v>
      </c>
      <c r="D14630">
        <v>0.39168058320934207</v>
      </c>
    </row>
    <row r="14631" spans="1:4">
      <c r="A14631">
        <v>14629</v>
      </c>
      <c r="B14631">
        <v>40.079452054794523</v>
      </c>
      <c r="C14631" s="91">
        <v>2.3387466737938761E-2</v>
      </c>
      <c r="D14631">
        <v>0.39166168832735965</v>
      </c>
    </row>
    <row r="14632" spans="1:4">
      <c r="A14632">
        <v>14630</v>
      </c>
      <c r="B14632">
        <v>40.082191780821915</v>
      </c>
      <c r="C14632" s="91">
        <v>2.3387071656880507E-2</v>
      </c>
      <c r="D14632">
        <v>0.39164279520471579</v>
      </c>
    </row>
    <row r="14633" spans="1:4">
      <c r="A14633">
        <v>14631</v>
      </c>
      <c r="B14633">
        <v>40.084931506849315</v>
      </c>
      <c r="C14633" s="91">
        <v>2.338667657582225E-2</v>
      </c>
      <c r="D14633">
        <v>0.39162390384124368</v>
      </c>
    </row>
    <row r="14634" spans="1:4">
      <c r="A14634">
        <v>14632</v>
      </c>
      <c r="B14634">
        <v>40.087671232876716</v>
      </c>
      <c r="C14634" s="91">
        <v>2.3386281494763995E-2</v>
      </c>
      <c r="D14634">
        <v>0.39160501423677668</v>
      </c>
    </row>
    <row r="14635" spans="1:4">
      <c r="A14635">
        <v>14633</v>
      </c>
      <c r="B14635">
        <v>40.090410958904108</v>
      </c>
      <c r="C14635" s="91">
        <v>2.3385886413705741E-2</v>
      </c>
      <c r="D14635">
        <v>0.3915861263911482</v>
      </c>
    </row>
    <row r="14636" spans="1:4">
      <c r="A14636">
        <v>14634</v>
      </c>
      <c r="B14636">
        <v>40.093150684931508</v>
      </c>
      <c r="C14636" s="91">
        <v>2.3385491332647487E-2</v>
      </c>
      <c r="D14636">
        <v>0.39156724030419154</v>
      </c>
    </row>
    <row r="14637" spans="1:4">
      <c r="A14637">
        <v>14635</v>
      </c>
      <c r="B14637">
        <v>40.095890410958901</v>
      </c>
      <c r="C14637" s="91">
        <v>2.3385096251589233E-2</v>
      </c>
      <c r="D14637">
        <v>0.39154835597574028</v>
      </c>
    </row>
    <row r="14638" spans="1:4">
      <c r="A14638">
        <v>14636</v>
      </c>
      <c r="B14638">
        <v>40.098630136986301</v>
      </c>
      <c r="C14638" s="91">
        <v>2.3384701170530979E-2</v>
      </c>
      <c r="D14638">
        <v>0.39152947340562771</v>
      </c>
    </row>
    <row r="14639" spans="1:4">
      <c r="A14639">
        <v>14637</v>
      </c>
      <c r="B14639">
        <v>40.101369863013701</v>
      </c>
      <c r="C14639" s="91">
        <v>2.3384306089472721E-2</v>
      </c>
      <c r="D14639">
        <v>0.39151059259368737</v>
      </c>
    </row>
    <row r="14640" spans="1:4">
      <c r="A14640">
        <v>14638</v>
      </c>
      <c r="B14640">
        <v>40.104109589041094</v>
      </c>
      <c r="C14640" s="91">
        <v>2.3383911008414467E-2</v>
      </c>
      <c r="D14640">
        <v>0.39149171353975271</v>
      </c>
    </row>
    <row r="14641" spans="1:4">
      <c r="A14641">
        <v>14639</v>
      </c>
      <c r="B14641">
        <v>40.106849315068494</v>
      </c>
      <c r="C14641" s="91">
        <v>2.3383515927356213E-2</v>
      </c>
      <c r="D14641">
        <v>0.39147283624365714</v>
      </c>
    </row>
    <row r="14642" spans="1:4">
      <c r="A14642">
        <v>14640</v>
      </c>
      <c r="B14642">
        <v>40.109589041095887</v>
      </c>
      <c r="C14642" s="91">
        <v>2.3383120846297959E-2</v>
      </c>
      <c r="D14642">
        <v>0.39145396070523425</v>
      </c>
    </row>
    <row r="14643" spans="1:4">
      <c r="A14643">
        <v>14641</v>
      </c>
      <c r="B14643">
        <v>40.112328767123287</v>
      </c>
      <c r="C14643" s="91">
        <v>2.3382725765239705E-2</v>
      </c>
      <c r="D14643">
        <v>0.3914350869243175</v>
      </c>
    </row>
    <row r="14644" spans="1:4">
      <c r="A14644">
        <v>14642</v>
      </c>
      <c r="B14644">
        <v>40.115068493150687</v>
      </c>
      <c r="C14644" s="91">
        <v>2.3382330684181451E-2</v>
      </c>
      <c r="D14644">
        <v>0.39141621490074052</v>
      </c>
    </row>
    <row r="14645" spans="1:4">
      <c r="A14645">
        <v>14643</v>
      </c>
      <c r="B14645">
        <v>40.11780821917808</v>
      </c>
      <c r="C14645" s="91">
        <v>2.3381935603123193E-2</v>
      </c>
      <c r="D14645">
        <v>0.3913973446343369</v>
      </c>
    </row>
    <row r="14646" spans="1:4">
      <c r="A14646">
        <v>14644</v>
      </c>
      <c r="B14646">
        <v>40.12054794520548</v>
      </c>
      <c r="C14646" s="91">
        <v>2.3381540522064939E-2</v>
      </c>
      <c r="D14646">
        <v>0.39137847612494009</v>
      </c>
    </row>
    <row r="14647" spans="1:4">
      <c r="A14647">
        <v>14645</v>
      </c>
      <c r="B14647">
        <v>40.123287671232873</v>
      </c>
      <c r="C14647" s="91">
        <v>2.3381145441006685E-2</v>
      </c>
      <c r="D14647">
        <v>0.39135960937238379</v>
      </c>
    </row>
    <row r="14648" spans="1:4">
      <c r="A14648">
        <v>14646</v>
      </c>
      <c r="B14648">
        <v>40.126027397260273</v>
      </c>
      <c r="C14648" s="91">
        <v>2.3380750359948431E-2</v>
      </c>
      <c r="D14648">
        <v>0.39134074437650163</v>
      </c>
    </row>
    <row r="14649" spans="1:4">
      <c r="A14649">
        <v>14647</v>
      </c>
      <c r="B14649">
        <v>40.128767123287673</v>
      </c>
      <c r="C14649" s="91">
        <v>2.3380355278890177E-2</v>
      </c>
      <c r="D14649">
        <v>0.39132188113712718</v>
      </c>
    </row>
    <row r="14650" spans="1:4">
      <c r="A14650">
        <v>14648</v>
      </c>
      <c r="B14650">
        <v>40.131506849315066</v>
      </c>
      <c r="C14650" s="91">
        <v>2.3379960197831923E-2</v>
      </c>
      <c r="D14650">
        <v>0.39130301965409425</v>
      </c>
    </row>
    <row r="14651" spans="1:4">
      <c r="A14651">
        <v>14649</v>
      </c>
      <c r="B14651">
        <v>40.134246575342466</v>
      </c>
      <c r="C14651" s="91">
        <v>2.3379565116773665E-2</v>
      </c>
      <c r="D14651">
        <v>0.39128415992723636</v>
      </c>
    </row>
    <row r="14652" spans="1:4">
      <c r="A14652">
        <v>14650</v>
      </c>
      <c r="B14652">
        <v>40.136986301369866</v>
      </c>
      <c r="C14652" s="91">
        <v>2.3379170035715411E-2</v>
      </c>
      <c r="D14652">
        <v>0.39126530195638726</v>
      </c>
    </row>
    <row r="14653" spans="1:4">
      <c r="A14653">
        <v>14651</v>
      </c>
      <c r="B14653">
        <v>40.139726027397259</v>
      </c>
      <c r="C14653" s="91">
        <v>2.3378774954657157E-2</v>
      </c>
      <c r="D14653">
        <v>0.39124644574138079</v>
      </c>
    </row>
    <row r="14654" spans="1:4">
      <c r="A14654">
        <v>14652</v>
      </c>
      <c r="B14654">
        <v>40.142465753424659</v>
      </c>
      <c r="C14654" s="91">
        <v>2.3378379873598903E-2</v>
      </c>
      <c r="D14654">
        <v>0.39122759128205048</v>
      </c>
    </row>
    <row r="14655" spans="1:4">
      <c r="A14655">
        <v>14653</v>
      </c>
      <c r="B14655">
        <v>40.145205479452052</v>
      </c>
      <c r="C14655" s="91">
        <v>2.3377984792540649E-2</v>
      </c>
      <c r="D14655">
        <v>0.39120873857823035</v>
      </c>
    </row>
    <row r="14656" spans="1:4">
      <c r="A14656">
        <v>14654</v>
      </c>
      <c r="B14656">
        <v>40.147945205479452</v>
      </c>
      <c r="C14656" s="91">
        <v>2.3377589711482395E-2</v>
      </c>
      <c r="D14656">
        <v>0.39118988762975393</v>
      </c>
    </row>
    <row r="14657" spans="1:4">
      <c r="A14657">
        <v>14655</v>
      </c>
      <c r="B14657">
        <v>40.150684931506852</v>
      </c>
      <c r="C14657" s="91">
        <v>2.3377194630424137E-2</v>
      </c>
      <c r="D14657">
        <v>0.39117103843645518</v>
      </c>
    </row>
    <row r="14658" spans="1:4">
      <c r="A14658">
        <v>14656</v>
      </c>
      <c r="B14658">
        <v>40.153424657534245</v>
      </c>
      <c r="C14658" s="91">
        <v>2.3376799549365883E-2</v>
      </c>
      <c r="D14658">
        <v>0.39115219099816784</v>
      </c>
    </row>
    <row r="14659" spans="1:4">
      <c r="A14659">
        <v>14657</v>
      </c>
      <c r="B14659">
        <v>40.156164383561645</v>
      </c>
      <c r="C14659" s="91">
        <v>2.3376404468307629E-2</v>
      </c>
      <c r="D14659">
        <v>0.39113334531472577</v>
      </c>
    </row>
    <row r="14660" spans="1:4">
      <c r="A14660">
        <v>14658</v>
      </c>
      <c r="B14660">
        <v>40.158904109589038</v>
      </c>
      <c r="C14660" s="91">
        <v>2.3376009387249375E-2</v>
      </c>
      <c r="D14660">
        <v>0.39111450138596293</v>
      </c>
    </row>
    <row r="14661" spans="1:4">
      <c r="A14661">
        <v>14659</v>
      </c>
      <c r="B14661">
        <v>40.161643835616438</v>
      </c>
      <c r="C14661" s="91">
        <v>2.337561430619112E-2</v>
      </c>
      <c r="D14661">
        <v>0.39109565921171296</v>
      </c>
    </row>
    <row r="14662" spans="1:4">
      <c r="A14662">
        <v>14660</v>
      </c>
      <c r="B14662">
        <v>40.164383561643838</v>
      </c>
      <c r="C14662" s="91">
        <v>2.3375219225132866E-2</v>
      </c>
      <c r="D14662">
        <v>0.39107681879181</v>
      </c>
    </row>
    <row r="14663" spans="1:4">
      <c r="A14663">
        <v>14661</v>
      </c>
      <c r="B14663">
        <v>40.167123287671231</v>
      </c>
      <c r="C14663" s="91">
        <v>2.3374824144074609E-2</v>
      </c>
      <c r="D14663">
        <v>0.39105798012608795</v>
      </c>
    </row>
    <row r="14664" spans="1:4">
      <c r="A14664">
        <v>14662</v>
      </c>
      <c r="B14664">
        <v>40.169863013698631</v>
      </c>
      <c r="C14664" s="91">
        <v>2.3374429063016355E-2</v>
      </c>
      <c r="D14664">
        <v>0.39103914321438049</v>
      </c>
    </row>
    <row r="14665" spans="1:4">
      <c r="A14665">
        <v>14663</v>
      </c>
      <c r="B14665">
        <v>40.172602739726024</v>
      </c>
      <c r="C14665" s="91">
        <v>2.3374033981958101E-2</v>
      </c>
      <c r="D14665">
        <v>0.39102030805652183</v>
      </c>
    </row>
    <row r="14666" spans="1:4">
      <c r="A14666">
        <v>14664</v>
      </c>
      <c r="B14666">
        <v>40.175342465753424</v>
      </c>
      <c r="C14666" s="91">
        <v>2.3373638900899846E-2</v>
      </c>
      <c r="D14666">
        <v>0.3910014746523458</v>
      </c>
    </row>
    <row r="14667" spans="1:4">
      <c r="A14667">
        <v>14665</v>
      </c>
      <c r="B14667">
        <v>40.178082191780824</v>
      </c>
      <c r="C14667" s="91">
        <v>2.3373243819841592E-2</v>
      </c>
      <c r="D14667">
        <v>0.3909826430016865</v>
      </c>
    </row>
    <row r="14668" spans="1:4">
      <c r="A14668">
        <v>14666</v>
      </c>
      <c r="B14668">
        <v>40.180821917808217</v>
      </c>
      <c r="C14668" s="91">
        <v>2.3372848738783338E-2</v>
      </c>
      <c r="D14668">
        <v>0.39096381310437794</v>
      </c>
    </row>
    <row r="14669" spans="1:4">
      <c r="A14669">
        <v>14667</v>
      </c>
      <c r="B14669">
        <v>40.183561643835617</v>
      </c>
      <c r="C14669" s="91">
        <v>2.3372453657725081E-2</v>
      </c>
      <c r="D14669">
        <v>0.39094498496025409</v>
      </c>
    </row>
    <row r="14670" spans="1:4">
      <c r="A14670">
        <v>14668</v>
      </c>
      <c r="B14670">
        <v>40.186301369863017</v>
      </c>
      <c r="C14670" s="91">
        <v>2.3372058576666827E-2</v>
      </c>
      <c r="D14670">
        <v>0.39092615856914903</v>
      </c>
    </row>
    <row r="14671" spans="1:4">
      <c r="A14671">
        <v>14669</v>
      </c>
      <c r="B14671">
        <v>40.18904109589041</v>
      </c>
      <c r="C14671" s="91">
        <v>2.3371663495608572E-2</v>
      </c>
      <c r="D14671">
        <v>0.39090733393089688</v>
      </c>
    </row>
    <row r="14672" spans="1:4">
      <c r="A14672">
        <v>14670</v>
      </c>
      <c r="B14672">
        <v>40.19178082191781</v>
      </c>
      <c r="C14672" s="91">
        <v>2.3371268414550318E-2</v>
      </c>
      <c r="D14672">
        <v>0.39088851104533162</v>
      </c>
    </row>
    <row r="14673" spans="1:4">
      <c r="A14673">
        <v>14671</v>
      </c>
      <c r="B14673">
        <v>40.194520547945203</v>
      </c>
      <c r="C14673" s="91">
        <v>2.3370873333492064E-2</v>
      </c>
      <c r="D14673">
        <v>0.39086968991228743</v>
      </c>
    </row>
    <row r="14674" spans="1:4">
      <c r="A14674">
        <v>14672</v>
      </c>
      <c r="B14674">
        <v>40.197260273972603</v>
      </c>
      <c r="C14674" s="91">
        <v>2.337047825243381E-2</v>
      </c>
      <c r="D14674">
        <v>0.39085087053159839</v>
      </c>
    </row>
    <row r="14675" spans="1:4">
      <c r="A14675">
        <v>14673</v>
      </c>
      <c r="B14675">
        <v>40.200000000000003</v>
      </c>
      <c r="C14675" s="91">
        <v>2.3370083171375552E-2</v>
      </c>
      <c r="D14675">
        <v>0.39083205290309875</v>
      </c>
    </row>
    <row r="14676" spans="1:4">
      <c r="A14676">
        <v>14674</v>
      </c>
      <c r="B14676">
        <v>40.202739726027396</v>
      </c>
      <c r="C14676" s="91">
        <v>2.3369688090317298E-2</v>
      </c>
      <c r="D14676">
        <v>0.39081323702662263</v>
      </c>
    </row>
    <row r="14677" spans="1:4">
      <c r="A14677">
        <v>14675</v>
      </c>
      <c r="B14677">
        <v>40.205479452054796</v>
      </c>
      <c r="C14677" s="91">
        <v>2.3369293009259044E-2</v>
      </c>
      <c r="D14677">
        <v>0.39079442290200417</v>
      </c>
    </row>
    <row r="14678" spans="1:4">
      <c r="A14678">
        <v>14676</v>
      </c>
      <c r="B14678">
        <v>40.208219178082189</v>
      </c>
      <c r="C14678" s="91">
        <v>2.336889792820079E-2</v>
      </c>
      <c r="D14678">
        <v>0.39077561052907761</v>
      </c>
    </row>
    <row r="14679" spans="1:4">
      <c r="A14679">
        <v>14677</v>
      </c>
      <c r="B14679">
        <v>40.210958904109589</v>
      </c>
      <c r="C14679" s="91">
        <v>2.3368502847142536E-2</v>
      </c>
      <c r="D14679">
        <v>0.39075679990767714</v>
      </c>
    </row>
    <row r="14680" spans="1:4">
      <c r="A14680">
        <v>14678</v>
      </c>
      <c r="B14680">
        <v>40.213698630136989</v>
      </c>
      <c r="C14680" s="91">
        <v>2.3368107766084282E-2</v>
      </c>
      <c r="D14680">
        <v>0.39073799103763701</v>
      </c>
    </row>
    <row r="14681" spans="1:4">
      <c r="A14681">
        <v>14679</v>
      </c>
      <c r="B14681">
        <v>40.216438356164382</v>
      </c>
      <c r="C14681" s="91">
        <v>2.3367712685026024E-2</v>
      </c>
      <c r="D14681">
        <v>0.39071918391879173</v>
      </c>
    </row>
    <row r="14682" spans="1:4">
      <c r="A14682">
        <v>14680</v>
      </c>
      <c r="B14682">
        <v>40.219178082191782</v>
      </c>
      <c r="C14682" s="91">
        <v>2.336731760396777E-2</v>
      </c>
      <c r="D14682">
        <v>0.39070037855097517</v>
      </c>
    </row>
    <row r="14683" spans="1:4">
      <c r="A14683">
        <v>14681</v>
      </c>
      <c r="B14683">
        <v>40.221917808219175</v>
      </c>
      <c r="C14683" s="91">
        <v>2.3366922522909516E-2</v>
      </c>
      <c r="D14683">
        <v>0.39068157493402195</v>
      </c>
    </row>
    <row r="14684" spans="1:4">
      <c r="A14684">
        <v>14682</v>
      </c>
      <c r="B14684">
        <v>40.224657534246575</v>
      </c>
      <c r="C14684" s="91">
        <v>2.3366527441851262E-2</v>
      </c>
      <c r="D14684">
        <v>0.3906627730677662</v>
      </c>
    </row>
    <row r="14685" spans="1:4">
      <c r="A14685">
        <v>14683</v>
      </c>
      <c r="B14685">
        <v>40.227397260273975</v>
      </c>
      <c r="C14685" s="91">
        <v>2.3366132360793008E-2</v>
      </c>
      <c r="D14685">
        <v>0.3906439729520424</v>
      </c>
    </row>
    <row r="14686" spans="1:4">
      <c r="A14686">
        <v>14684</v>
      </c>
      <c r="B14686">
        <v>40.230136986301368</v>
      </c>
      <c r="C14686" s="91">
        <v>2.3365737279734754E-2</v>
      </c>
      <c r="D14686">
        <v>0.39062517458668483</v>
      </c>
    </row>
    <row r="14687" spans="1:4">
      <c r="A14687">
        <v>14685</v>
      </c>
      <c r="B14687">
        <v>40.232876712328768</v>
      </c>
      <c r="C14687" s="91">
        <v>2.3365342198676496E-2</v>
      </c>
      <c r="D14687">
        <v>0.39060637797152792</v>
      </c>
    </row>
    <row r="14688" spans="1:4">
      <c r="A14688">
        <v>14686</v>
      </c>
      <c r="B14688">
        <v>40.235616438356168</v>
      </c>
      <c r="C14688" s="91">
        <v>2.3364947117618242E-2</v>
      </c>
      <c r="D14688">
        <v>0.39058758310640601</v>
      </c>
    </row>
    <row r="14689" spans="1:4">
      <c r="A14689">
        <v>14687</v>
      </c>
      <c r="B14689">
        <v>40.238356164383561</v>
      </c>
      <c r="C14689" s="91">
        <v>2.3364552036559988E-2</v>
      </c>
      <c r="D14689">
        <v>0.39056878999115363</v>
      </c>
    </row>
    <row r="14690" spans="1:4">
      <c r="A14690">
        <v>14688</v>
      </c>
      <c r="B14690">
        <v>40.241095890410961</v>
      </c>
      <c r="C14690" s="91">
        <v>2.3364156955501734E-2</v>
      </c>
      <c r="D14690">
        <v>0.39054999862560508</v>
      </c>
    </row>
    <row r="14691" spans="1:4">
      <c r="A14691">
        <v>14689</v>
      </c>
      <c r="B14691">
        <v>40.243835616438353</v>
      </c>
      <c r="C14691" s="91">
        <v>2.336376187444348E-2</v>
      </c>
      <c r="D14691">
        <v>0.39053120900959493</v>
      </c>
    </row>
    <row r="14692" spans="1:4">
      <c r="A14692">
        <v>14690</v>
      </c>
      <c r="B14692">
        <v>40.246575342465754</v>
      </c>
      <c r="C14692" s="91">
        <v>2.3363366793385226E-2</v>
      </c>
      <c r="D14692">
        <v>0.39051242114295753</v>
      </c>
    </row>
    <row r="14693" spans="1:4">
      <c r="A14693">
        <v>14691</v>
      </c>
      <c r="B14693">
        <v>40.249315068493154</v>
      </c>
      <c r="C14693" s="91">
        <v>2.3362971712326968E-2</v>
      </c>
      <c r="D14693">
        <v>0.39049363502552753</v>
      </c>
    </row>
    <row r="14694" spans="1:4">
      <c r="A14694">
        <v>14692</v>
      </c>
      <c r="B14694">
        <v>40.252054794520546</v>
      </c>
      <c r="C14694" s="91">
        <v>2.3362576631268714E-2</v>
      </c>
      <c r="D14694">
        <v>0.39047485065713944</v>
      </c>
    </row>
    <row r="14695" spans="1:4">
      <c r="A14695">
        <v>14693</v>
      </c>
      <c r="B14695">
        <v>40.254794520547946</v>
      </c>
      <c r="C14695" s="91">
        <v>2.336218155021046E-2</v>
      </c>
      <c r="D14695">
        <v>0.39045606803762761</v>
      </c>
    </row>
    <row r="14696" spans="1:4">
      <c r="A14696">
        <v>14694</v>
      </c>
      <c r="B14696">
        <v>40.257534246575339</v>
      </c>
      <c r="C14696" s="91">
        <v>2.3361786469152206E-2</v>
      </c>
      <c r="D14696">
        <v>0.39043728716682685</v>
      </c>
    </row>
    <row r="14697" spans="1:4">
      <c r="A14697">
        <v>14695</v>
      </c>
      <c r="B14697">
        <v>40.260273972602739</v>
      </c>
      <c r="C14697" s="91">
        <v>2.3361391388093952E-2</v>
      </c>
      <c r="D14697">
        <v>0.39041850804457146</v>
      </c>
    </row>
    <row r="14698" spans="1:4">
      <c r="A14698">
        <v>14696</v>
      </c>
      <c r="B14698">
        <v>40.263013698630139</v>
      </c>
      <c r="C14698" s="91">
        <v>2.3360996307035697E-2</v>
      </c>
      <c r="D14698">
        <v>0.39039973067069622</v>
      </c>
    </row>
    <row r="14699" spans="1:4">
      <c r="A14699">
        <v>14697</v>
      </c>
      <c r="B14699">
        <v>40.265753424657532</v>
      </c>
      <c r="C14699" s="91">
        <v>2.336060122597744E-2</v>
      </c>
      <c r="D14699">
        <v>0.39038095504503578</v>
      </c>
    </row>
    <row r="14700" spans="1:4">
      <c r="A14700">
        <v>14698</v>
      </c>
      <c r="B14700">
        <v>40.268493150684932</v>
      </c>
      <c r="C14700" s="91">
        <v>2.3360206144919186E-2</v>
      </c>
      <c r="D14700">
        <v>0.3903621811674246</v>
      </c>
    </row>
    <row r="14701" spans="1:4">
      <c r="A14701">
        <v>14699</v>
      </c>
      <c r="B14701">
        <v>40.271232876712325</v>
      </c>
      <c r="C14701" s="91">
        <v>2.3359811063860932E-2</v>
      </c>
      <c r="D14701">
        <v>0.39034340903769754</v>
      </c>
    </row>
    <row r="14702" spans="1:4">
      <c r="A14702">
        <v>14700</v>
      </c>
      <c r="B14702">
        <v>40.273972602739725</v>
      </c>
      <c r="C14702" s="91">
        <v>2.3359415982802677E-2</v>
      </c>
      <c r="D14702">
        <v>0.39032463865568906</v>
      </c>
    </row>
    <row r="14703" spans="1:4">
      <c r="A14703">
        <v>14701</v>
      </c>
      <c r="B14703">
        <v>40.276712328767125</v>
      </c>
      <c r="C14703" s="91">
        <v>2.3359020901744423E-2</v>
      </c>
      <c r="D14703">
        <v>0.3903058700212339</v>
      </c>
    </row>
    <row r="14704" spans="1:4">
      <c r="A14704">
        <v>14702</v>
      </c>
      <c r="B14704">
        <v>40.279452054794518</v>
      </c>
      <c r="C14704" s="91">
        <v>2.3358625820686169E-2</v>
      </c>
      <c r="D14704">
        <v>0.39028710313416692</v>
      </c>
    </row>
    <row r="14705" spans="1:4">
      <c r="A14705">
        <v>14703</v>
      </c>
      <c r="B14705">
        <v>40.282191780821918</v>
      </c>
      <c r="C14705" s="91">
        <v>2.3358230739627912E-2</v>
      </c>
      <c r="D14705">
        <v>0.3902683379943227</v>
      </c>
    </row>
    <row r="14706" spans="1:4">
      <c r="A14706">
        <v>14704</v>
      </c>
      <c r="B14706">
        <v>40.284931506849318</v>
      </c>
      <c r="C14706" s="91">
        <v>2.3357835658569658E-2</v>
      </c>
      <c r="D14706">
        <v>0.39024957460153603</v>
      </c>
    </row>
    <row r="14707" spans="1:4">
      <c r="A14707">
        <v>14705</v>
      </c>
      <c r="B14707">
        <v>40.287671232876711</v>
      </c>
      <c r="C14707" s="91">
        <v>2.3357440577511403E-2</v>
      </c>
      <c r="D14707">
        <v>0.39023081295564177</v>
      </c>
    </row>
    <row r="14708" spans="1:4">
      <c r="A14708">
        <v>14706</v>
      </c>
      <c r="B14708">
        <v>40.290410958904111</v>
      </c>
      <c r="C14708" s="91">
        <v>2.3357045496453149E-2</v>
      </c>
      <c r="D14708">
        <v>0.39021205305647449</v>
      </c>
    </row>
    <row r="14709" spans="1:4">
      <c r="A14709">
        <v>14707</v>
      </c>
      <c r="B14709">
        <v>40.293150684931504</v>
      </c>
      <c r="C14709" s="91">
        <v>2.3356650415394895E-2</v>
      </c>
      <c r="D14709">
        <v>0.39019329490386923</v>
      </c>
    </row>
    <row r="14710" spans="1:4">
      <c r="A14710">
        <v>14708</v>
      </c>
      <c r="B14710">
        <v>40.295890410958904</v>
      </c>
      <c r="C14710" s="91">
        <v>2.3356255334336641E-2</v>
      </c>
      <c r="D14710">
        <v>0.39017453849766059</v>
      </c>
    </row>
    <row r="14711" spans="1:4">
      <c r="A14711">
        <v>14709</v>
      </c>
      <c r="B14711">
        <v>40.298630136986304</v>
      </c>
      <c r="C14711" s="91">
        <v>2.3355860253278383E-2</v>
      </c>
      <c r="D14711">
        <v>0.39015578383768362</v>
      </c>
    </row>
    <row r="14712" spans="1:4">
      <c r="A14712">
        <v>14710</v>
      </c>
      <c r="B14712">
        <v>40.301369863013697</v>
      </c>
      <c r="C14712" s="91">
        <v>2.3355465172220129E-2</v>
      </c>
      <c r="D14712">
        <v>0.39013703092377311</v>
      </c>
    </row>
    <row r="14713" spans="1:4">
      <c r="A14713">
        <v>14711</v>
      </c>
      <c r="B14713">
        <v>40.304109589041097</v>
      </c>
      <c r="C14713" s="91">
        <v>2.3355070091161875E-2</v>
      </c>
      <c r="D14713">
        <v>0.39011827975576391</v>
      </c>
    </row>
    <row r="14714" spans="1:4">
      <c r="A14714">
        <v>14712</v>
      </c>
      <c r="B14714">
        <v>40.30684931506849</v>
      </c>
      <c r="C14714" s="91">
        <v>2.3354675010103621E-2</v>
      </c>
      <c r="D14714">
        <v>0.39009953033349093</v>
      </c>
    </row>
    <row r="14715" spans="1:4">
      <c r="A14715">
        <v>14713</v>
      </c>
      <c r="B14715">
        <v>40.30958904109589</v>
      </c>
      <c r="C14715" s="91">
        <v>2.3354279929045367E-2</v>
      </c>
      <c r="D14715">
        <v>0.39008078265678908</v>
      </c>
    </row>
    <row r="14716" spans="1:4">
      <c r="A14716">
        <v>14714</v>
      </c>
      <c r="B14716">
        <v>40.31232876712329</v>
      </c>
      <c r="C14716" s="91">
        <v>2.3353884847987113E-2</v>
      </c>
      <c r="D14716">
        <v>0.39006203672549333</v>
      </c>
    </row>
    <row r="14717" spans="1:4">
      <c r="A14717">
        <v>14715</v>
      </c>
      <c r="B14717">
        <v>40.315068493150683</v>
      </c>
      <c r="C14717" s="91">
        <v>2.3353489766928855E-2</v>
      </c>
      <c r="D14717">
        <v>0.39004329253943876</v>
      </c>
    </row>
    <row r="14718" spans="1:4">
      <c r="A14718">
        <v>14716</v>
      </c>
      <c r="B14718">
        <v>40.317808219178083</v>
      </c>
      <c r="C14718" s="91">
        <v>2.3353094685870601E-2</v>
      </c>
      <c r="D14718">
        <v>0.3900245500984601</v>
      </c>
    </row>
    <row r="14719" spans="1:4">
      <c r="A14719">
        <v>14717</v>
      </c>
      <c r="B14719">
        <v>40.320547945205476</v>
      </c>
      <c r="C14719" s="91">
        <v>2.3352699604812347E-2</v>
      </c>
      <c r="D14719">
        <v>0.39000580940239254</v>
      </c>
    </row>
    <row r="14720" spans="1:4">
      <c r="A14720">
        <v>14718</v>
      </c>
      <c r="B14720">
        <v>40.323287671232876</v>
      </c>
      <c r="C14720" s="91">
        <v>2.3352304523754093E-2</v>
      </c>
      <c r="D14720">
        <v>0.38998707045107095</v>
      </c>
    </row>
    <row r="14721" spans="1:4">
      <c r="A14721">
        <v>14719</v>
      </c>
      <c r="B14721">
        <v>40.326027397260276</v>
      </c>
      <c r="C14721" s="91">
        <v>2.3351909442695839E-2</v>
      </c>
      <c r="D14721">
        <v>0.3899683332443305</v>
      </c>
    </row>
    <row r="14722" spans="1:4">
      <c r="A14722">
        <v>14720</v>
      </c>
      <c r="B14722">
        <v>40.328767123287669</v>
      </c>
      <c r="C14722" s="91">
        <v>2.3351514361637585E-2</v>
      </c>
      <c r="D14722">
        <v>0.38994959778200622</v>
      </c>
    </row>
    <row r="14723" spans="1:4">
      <c r="A14723">
        <v>14721</v>
      </c>
      <c r="B14723">
        <v>40.331506849315069</v>
      </c>
      <c r="C14723" s="91">
        <v>2.3351119280579327E-2</v>
      </c>
      <c r="D14723">
        <v>0.38993086406393318</v>
      </c>
    </row>
    <row r="14724" spans="1:4">
      <c r="A14724">
        <v>14722</v>
      </c>
      <c r="B14724">
        <v>40.334246575342469</v>
      </c>
      <c r="C14724" s="91">
        <v>2.3350724199521073E-2</v>
      </c>
      <c r="D14724">
        <v>0.38991213208994635</v>
      </c>
    </row>
    <row r="14725" spans="1:4">
      <c r="A14725">
        <v>14723</v>
      </c>
      <c r="B14725">
        <v>40.336986301369862</v>
      </c>
      <c r="C14725" s="91">
        <v>2.3350329118462819E-2</v>
      </c>
      <c r="D14725">
        <v>0.38989340185988108</v>
      </c>
    </row>
    <row r="14726" spans="1:4">
      <c r="A14726">
        <v>14724</v>
      </c>
      <c r="B14726">
        <v>40.339726027397262</v>
      </c>
      <c r="C14726" s="91">
        <v>2.3349934037404565E-2</v>
      </c>
      <c r="D14726">
        <v>0.38987467337357229</v>
      </c>
    </row>
    <row r="14727" spans="1:4">
      <c r="A14727">
        <v>14725</v>
      </c>
      <c r="B14727">
        <v>40.342465753424655</v>
      </c>
      <c r="C14727" s="91">
        <v>2.3349538956346311E-2</v>
      </c>
      <c r="D14727">
        <v>0.38985594663085527</v>
      </c>
    </row>
    <row r="14728" spans="1:4">
      <c r="A14728">
        <v>14726</v>
      </c>
      <c r="B14728">
        <v>40.345205479452055</v>
      </c>
      <c r="C14728" s="91">
        <v>2.3349143875288057E-2</v>
      </c>
      <c r="D14728">
        <v>0.38983722163156515</v>
      </c>
    </row>
    <row r="14729" spans="1:4">
      <c r="A14729">
        <v>14727</v>
      </c>
      <c r="B14729">
        <v>40.347945205479455</v>
      </c>
      <c r="C14729" s="91">
        <v>2.3348748794229799E-2</v>
      </c>
      <c r="D14729">
        <v>0.38981849837553711</v>
      </c>
    </row>
    <row r="14730" spans="1:4">
      <c r="A14730">
        <v>14728</v>
      </c>
      <c r="B14730">
        <v>40.350684931506848</v>
      </c>
      <c r="C14730" s="91">
        <v>2.3348353713171545E-2</v>
      </c>
      <c r="D14730">
        <v>0.38979977686260636</v>
      </c>
    </row>
    <row r="14731" spans="1:4">
      <c r="A14731">
        <v>14729</v>
      </c>
      <c r="B14731">
        <v>40.353424657534248</v>
      </c>
      <c r="C14731" s="91">
        <v>2.3347958632113291E-2</v>
      </c>
      <c r="D14731">
        <v>0.38978105709260807</v>
      </c>
    </row>
    <row r="14732" spans="1:4">
      <c r="A14732">
        <v>14730</v>
      </c>
      <c r="B14732">
        <v>40.356164383561641</v>
      </c>
      <c r="C14732" s="91">
        <v>2.3347563551055037E-2</v>
      </c>
      <c r="D14732">
        <v>0.38976233906537761</v>
      </c>
    </row>
    <row r="14733" spans="1:4">
      <c r="A14733">
        <v>14731</v>
      </c>
      <c r="B14733">
        <v>40.358904109589041</v>
      </c>
      <c r="C14733" s="91">
        <v>2.3347168469996783E-2</v>
      </c>
      <c r="D14733">
        <v>0.3897436227807502</v>
      </c>
    </row>
    <row r="14734" spans="1:4">
      <c r="A14734">
        <v>14732</v>
      </c>
      <c r="B14734">
        <v>40.361643835616441</v>
      </c>
      <c r="C14734" s="91">
        <v>2.3346773388938528E-2</v>
      </c>
      <c r="D14734">
        <v>0.3897249082385611</v>
      </c>
    </row>
    <row r="14735" spans="1:4">
      <c r="A14735">
        <v>14733</v>
      </c>
      <c r="B14735">
        <v>40.364383561643834</v>
      </c>
      <c r="C14735" s="91">
        <v>2.3346378307880271E-2</v>
      </c>
      <c r="D14735">
        <v>0.38970619543864565</v>
      </c>
    </row>
    <row r="14736" spans="1:4">
      <c r="A14736">
        <v>14734</v>
      </c>
      <c r="B14736">
        <v>40.367123287671234</v>
      </c>
      <c r="C14736" s="91">
        <v>2.3345983226822017E-2</v>
      </c>
      <c r="D14736">
        <v>0.38968748438083917</v>
      </c>
    </row>
    <row r="14737" spans="1:4">
      <c r="A14737">
        <v>14735</v>
      </c>
      <c r="B14737">
        <v>40.369863013698627</v>
      </c>
      <c r="C14737" s="91">
        <v>2.3345588145763763E-2</v>
      </c>
      <c r="D14737">
        <v>0.38966877506497699</v>
      </c>
    </row>
    <row r="14738" spans="1:4">
      <c r="A14738">
        <v>14736</v>
      </c>
      <c r="B14738">
        <v>40.372602739726027</v>
      </c>
      <c r="C14738" s="91">
        <v>2.3345193064705509E-2</v>
      </c>
      <c r="D14738">
        <v>0.38965006749089443</v>
      </c>
    </row>
    <row r="14739" spans="1:4">
      <c r="A14739">
        <v>14737</v>
      </c>
      <c r="B14739">
        <v>40.375342465753427</v>
      </c>
      <c r="C14739" s="91">
        <v>2.3344797983647254E-2</v>
      </c>
      <c r="D14739">
        <v>0.38963136165842693</v>
      </c>
    </row>
    <row r="14740" spans="1:4">
      <c r="A14740">
        <v>14738</v>
      </c>
      <c r="B14740">
        <v>40.37808219178082</v>
      </c>
      <c r="C14740" s="91">
        <v>2.3344402902589E-2</v>
      </c>
      <c r="D14740">
        <v>0.38961265756740998</v>
      </c>
    </row>
    <row r="14741" spans="1:4">
      <c r="A14741">
        <v>14739</v>
      </c>
      <c r="B14741">
        <v>40.38082191780822</v>
      </c>
      <c r="C14741" s="91">
        <v>2.3344007821530743E-2</v>
      </c>
      <c r="D14741">
        <v>0.38959395521767887</v>
      </c>
    </row>
    <row r="14742" spans="1:4">
      <c r="A14742">
        <v>14740</v>
      </c>
      <c r="B14742">
        <v>40.38356164383562</v>
      </c>
      <c r="C14742" s="91">
        <v>2.3343612740472489E-2</v>
      </c>
      <c r="D14742">
        <v>0.389575254609069</v>
      </c>
    </row>
    <row r="14743" spans="1:4">
      <c r="A14743">
        <v>14741</v>
      </c>
      <c r="B14743">
        <v>40.386301369863013</v>
      </c>
      <c r="C14743" s="91">
        <v>2.3343217659414234E-2</v>
      </c>
      <c r="D14743">
        <v>0.38955655574141601</v>
      </c>
    </row>
    <row r="14744" spans="1:4">
      <c r="A14744">
        <v>14742</v>
      </c>
      <c r="B14744">
        <v>40.389041095890413</v>
      </c>
      <c r="C14744" s="91">
        <v>2.334282257835598E-2</v>
      </c>
      <c r="D14744">
        <v>0.3895378586145552</v>
      </c>
    </row>
    <row r="14745" spans="1:4">
      <c r="A14745">
        <v>14743</v>
      </c>
      <c r="B14745">
        <v>40.391780821917806</v>
      </c>
      <c r="C14745" s="91">
        <v>2.3342427497297726E-2</v>
      </c>
      <c r="D14745">
        <v>0.38951916322832225</v>
      </c>
    </row>
    <row r="14746" spans="1:4">
      <c r="A14746">
        <v>14744</v>
      </c>
      <c r="B14746">
        <v>40.394520547945206</v>
      </c>
      <c r="C14746" s="91">
        <v>2.3342032416239472E-2</v>
      </c>
      <c r="D14746">
        <v>0.38950046958255247</v>
      </c>
    </row>
    <row r="14747" spans="1:4">
      <c r="A14747">
        <v>14745</v>
      </c>
      <c r="B14747">
        <v>40.397260273972606</v>
      </c>
      <c r="C14747" s="91">
        <v>2.3341637335181215E-2</v>
      </c>
      <c r="D14747">
        <v>0.38948177767708164</v>
      </c>
    </row>
    <row r="14748" spans="1:4">
      <c r="A14748">
        <v>14746</v>
      </c>
      <c r="B14748">
        <v>40.4</v>
      </c>
      <c r="C14748" s="91">
        <v>2.334124225412296E-2</v>
      </c>
      <c r="D14748">
        <v>0.38946308751174513</v>
      </c>
    </row>
    <row r="14749" spans="1:4">
      <c r="A14749">
        <v>14747</v>
      </c>
      <c r="B14749">
        <v>40.402739726027399</v>
      </c>
      <c r="C14749" s="91">
        <v>2.3340847173064706E-2</v>
      </c>
      <c r="D14749">
        <v>0.38944439908637846</v>
      </c>
    </row>
    <row r="14750" spans="1:4">
      <c r="A14750">
        <v>14748</v>
      </c>
      <c r="B14750">
        <v>40.405479452054792</v>
      </c>
      <c r="C14750" s="91">
        <v>2.3340452092006452E-2</v>
      </c>
      <c r="D14750">
        <v>0.38942571240081747</v>
      </c>
    </row>
    <row r="14751" spans="1:4">
      <c r="A14751">
        <v>14749</v>
      </c>
      <c r="B14751">
        <v>40.408219178082192</v>
      </c>
      <c r="C14751" s="91">
        <v>2.3340057010948198E-2</v>
      </c>
      <c r="D14751">
        <v>0.38940702745489758</v>
      </c>
    </row>
    <row r="14752" spans="1:4">
      <c r="A14752">
        <v>14750</v>
      </c>
      <c r="B14752">
        <v>40.410958904109592</v>
      </c>
      <c r="C14752" s="91">
        <v>2.3339661929889944E-2</v>
      </c>
      <c r="D14752">
        <v>0.38938834424845442</v>
      </c>
    </row>
    <row r="14753" spans="1:4">
      <c r="A14753">
        <v>14751</v>
      </c>
      <c r="B14753">
        <v>40.413698630136984</v>
      </c>
      <c r="C14753" s="91">
        <v>2.3339266848831686E-2</v>
      </c>
      <c r="D14753">
        <v>0.3893696627813239</v>
      </c>
    </row>
    <row r="14754" spans="1:4">
      <c r="A14754">
        <v>14752</v>
      </c>
      <c r="B14754">
        <v>40.416438356164385</v>
      </c>
      <c r="C14754" s="91">
        <v>2.3338871767773432E-2</v>
      </c>
      <c r="D14754">
        <v>0.38935098305334132</v>
      </c>
    </row>
    <row r="14755" spans="1:4">
      <c r="A14755">
        <v>14753</v>
      </c>
      <c r="B14755">
        <v>40.419178082191777</v>
      </c>
      <c r="C14755" s="91">
        <v>2.3338476686715178E-2</v>
      </c>
      <c r="D14755">
        <v>0.38933230506434258</v>
      </c>
    </row>
    <row r="14756" spans="1:4">
      <c r="A14756">
        <v>14754</v>
      </c>
      <c r="B14756">
        <v>40.421917808219177</v>
      </c>
      <c r="C14756" s="91">
        <v>2.3338081605656924E-2</v>
      </c>
      <c r="D14756">
        <v>0.38931362881416332</v>
      </c>
    </row>
    <row r="14757" spans="1:4">
      <c r="A14757">
        <v>14755</v>
      </c>
      <c r="B14757">
        <v>40.424657534246577</v>
      </c>
      <c r="C14757" s="91">
        <v>2.333768652459867E-2</v>
      </c>
      <c r="D14757">
        <v>0.38929495430263933</v>
      </c>
    </row>
    <row r="14758" spans="1:4">
      <c r="A14758">
        <v>14756</v>
      </c>
      <c r="B14758">
        <v>40.42739726027397</v>
      </c>
      <c r="C14758" s="91">
        <v>2.3337291443540416E-2</v>
      </c>
      <c r="D14758">
        <v>0.38927628152960636</v>
      </c>
    </row>
    <row r="14759" spans="1:4">
      <c r="A14759">
        <v>14757</v>
      </c>
      <c r="B14759">
        <v>40.43013698630137</v>
      </c>
      <c r="C14759" s="91">
        <v>2.3336896362482158E-2</v>
      </c>
      <c r="D14759">
        <v>0.38925761049490015</v>
      </c>
    </row>
    <row r="14760" spans="1:4">
      <c r="A14760">
        <v>14758</v>
      </c>
      <c r="B14760">
        <v>40.43287671232877</v>
      </c>
      <c r="C14760" s="91">
        <v>2.3336501281423904E-2</v>
      </c>
      <c r="D14760">
        <v>0.38923894119835645</v>
      </c>
    </row>
    <row r="14761" spans="1:4">
      <c r="A14761">
        <v>14759</v>
      </c>
      <c r="B14761">
        <v>40.435616438356163</v>
      </c>
      <c r="C14761" s="91">
        <v>2.333610620036565E-2</v>
      </c>
      <c r="D14761">
        <v>0.38922027363981115</v>
      </c>
    </row>
    <row r="14762" spans="1:4">
      <c r="A14762">
        <v>14760</v>
      </c>
      <c r="B14762">
        <v>40.438356164383563</v>
      </c>
      <c r="C14762" s="91">
        <v>2.3335711119307396E-2</v>
      </c>
      <c r="D14762">
        <v>0.38920160781909996</v>
      </c>
    </row>
    <row r="14763" spans="1:4">
      <c r="A14763">
        <v>14761</v>
      </c>
      <c r="B14763">
        <v>40.441095890410956</v>
      </c>
      <c r="C14763" s="91">
        <v>2.3335316038249142E-2</v>
      </c>
      <c r="D14763">
        <v>0.38918294373605888</v>
      </c>
    </row>
    <row r="14764" spans="1:4">
      <c r="A14764">
        <v>14762</v>
      </c>
      <c r="B14764">
        <v>40.443835616438356</v>
      </c>
      <c r="C14764" s="91">
        <v>2.3334920957190888E-2</v>
      </c>
      <c r="D14764">
        <v>0.38916428139052356</v>
      </c>
    </row>
    <row r="14765" spans="1:4">
      <c r="A14765">
        <v>14763</v>
      </c>
      <c r="B14765">
        <v>40.446575342465756</v>
      </c>
      <c r="C14765" s="91">
        <v>2.333452587613263E-2</v>
      </c>
      <c r="D14765">
        <v>0.38914562078233011</v>
      </c>
    </row>
    <row r="14766" spans="1:4">
      <c r="A14766">
        <v>14764</v>
      </c>
      <c r="B14766">
        <v>40.449315068493149</v>
      </c>
      <c r="C14766" s="91">
        <v>2.3334130795074376E-2</v>
      </c>
      <c r="D14766">
        <v>0.38912696191131435</v>
      </c>
    </row>
    <row r="14767" spans="1:4">
      <c r="A14767">
        <v>14765</v>
      </c>
      <c r="B14767">
        <v>40.452054794520549</v>
      </c>
      <c r="C14767" s="91">
        <v>2.3333735714016122E-2</v>
      </c>
      <c r="D14767">
        <v>0.38910830477731212</v>
      </c>
    </row>
    <row r="14768" spans="1:4">
      <c r="A14768">
        <v>14766</v>
      </c>
      <c r="B14768">
        <v>40.454794520547942</v>
      </c>
      <c r="C14768" s="91">
        <v>2.3333340632957868E-2</v>
      </c>
      <c r="D14768">
        <v>0.38908964938015944</v>
      </c>
    </row>
    <row r="14769" spans="1:4">
      <c r="A14769">
        <v>14767</v>
      </c>
      <c r="B14769">
        <v>40.457534246575342</v>
      </c>
      <c r="C14769" s="91">
        <v>2.3332945551899614E-2</v>
      </c>
      <c r="D14769">
        <v>0.38907099571969223</v>
      </c>
    </row>
    <row r="14770" spans="1:4">
      <c r="A14770">
        <v>14768</v>
      </c>
      <c r="B14770">
        <v>40.460273972602742</v>
      </c>
      <c r="C14770" s="91">
        <v>2.3332550470841359E-2</v>
      </c>
      <c r="D14770">
        <v>0.38905234379574644</v>
      </c>
    </row>
    <row r="14771" spans="1:4">
      <c r="A14771">
        <v>14769</v>
      </c>
      <c r="B14771">
        <v>40.463013698630135</v>
      </c>
      <c r="C14771" s="91">
        <v>2.3332155389783102E-2</v>
      </c>
      <c r="D14771">
        <v>0.38903369360815832</v>
      </c>
    </row>
    <row r="14772" spans="1:4">
      <c r="A14772">
        <v>14770</v>
      </c>
      <c r="B14772">
        <v>40.465753424657535</v>
      </c>
      <c r="C14772" s="91">
        <v>2.3331760308724848E-2</v>
      </c>
      <c r="D14772">
        <v>0.38901504515676344</v>
      </c>
    </row>
    <row r="14773" spans="1:4">
      <c r="A14773">
        <v>14771</v>
      </c>
      <c r="B14773">
        <v>40.468493150684928</v>
      </c>
      <c r="C14773" s="91">
        <v>2.3331365227666594E-2</v>
      </c>
      <c r="D14773">
        <v>0.38899639844139822</v>
      </c>
    </row>
    <row r="14774" spans="1:4">
      <c r="A14774">
        <v>14772</v>
      </c>
      <c r="B14774">
        <v>40.471232876712328</v>
      </c>
      <c r="C14774" s="91">
        <v>2.333097014660834E-2</v>
      </c>
      <c r="D14774">
        <v>0.3889777534618985</v>
      </c>
    </row>
    <row r="14775" spans="1:4">
      <c r="A14775">
        <v>14773</v>
      </c>
      <c r="B14775">
        <v>40.473972602739728</v>
      </c>
      <c r="C14775" s="91">
        <v>2.3330575065550085E-2</v>
      </c>
      <c r="D14775">
        <v>0.38895911021810037</v>
      </c>
    </row>
    <row r="14776" spans="1:4">
      <c r="A14776">
        <v>14774</v>
      </c>
      <c r="B14776">
        <v>40.476712328767121</v>
      </c>
      <c r="C14776" s="91">
        <v>2.3330179984491831E-2</v>
      </c>
      <c r="D14776">
        <v>0.38894046870984006</v>
      </c>
    </row>
    <row r="14777" spans="1:4">
      <c r="A14777">
        <v>14775</v>
      </c>
      <c r="B14777">
        <v>40.479452054794521</v>
      </c>
      <c r="C14777" s="91">
        <v>2.3329784903433574E-2</v>
      </c>
      <c r="D14777">
        <v>0.3889218289369536</v>
      </c>
    </row>
    <row r="14778" spans="1:4">
      <c r="A14778">
        <v>14776</v>
      </c>
      <c r="B14778">
        <v>40.482191780821921</v>
      </c>
      <c r="C14778" s="91">
        <v>2.332938982237532E-2</v>
      </c>
      <c r="D14778">
        <v>0.38890319089927711</v>
      </c>
    </row>
    <row r="14779" spans="1:4">
      <c r="A14779">
        <v>14777</v>
      </c>
      <c r="B14779">
        <v>40.484931506849314</v>
      </c>
      <c r="C14779" s="91">
        <v>2.3328994741317065E-2</v>
      </c>
      <c r="D14779">
        <v>0.38888455459664678</v>
      </c>
    </row>
    <row r="14780" spans="1:4">
      <c r="A14780">
        <v>14778</v>
      </c>
      <c r="B14780">
        <v>40.487671232876714</v>
      </c>
      <c r="C14780" s="91">
        <v>2.3328599660258811E-2</v>
      </c>
      <c r="D14780">
        <v>0.38886592002889869</v>
      </c>
    </row>
    <row r="14781" spans="1:4">
      <c r="A14781">
        <v>14779</v>
      </c>
      <c r="B14781">
        <v>40.490410958904107</v>
      </c>
      <c r="C14781" s="91">
        <v>2.3328204579200557E-2</v>
      </c>
      <c r="D14781">
        <v>0.38884728719586914</v>
      </c>
    </row>
    <row r="14782" spans="1:4">
      <c r="A14782">
        <v>14780</v>
      </c>
      <c r="B14782">
        <v>40.493150684931507</v>
      </c>
      <c r="C14782" s="91">
        <v>2.3327809498142303E-2</v>
      </c>
      <c r="D14782">
        <v>0.38882865609739425</v>
      </c>
    </row>
    <row r="14783" spans="1:4">
      <c r="A14783">
        <v>14781</v>
      </c>
      <c r="B14783">
        <v>40.495890410958907</v>
      </c>
      <c r="C14783" s="91">
        <v>2.3327414417084046E-2</v>
      </c>
      <c r="D14783">
        <v>0.38881002673331033</v>
      </c>
    </row>
    <row r="14784" spans="1:4">
      <c r="A14784">
        <v>14782</v>
      </c>
      <c r="B14784">
        <v>40.4986301369863</v>
      </c>
      <c r="C14784" s="91">
        <v>2.3327019336025791E-2</v>
      </c>
      <c r="D14784">
        <v>0.38879139910345356</v>
      </c>
    </row>
    <row r="14785" spans="1:4">
      <c r="A14785">
        <v>14783</v>
      </c>
      <c r="B14785">
        <v>40.5013698630137</v>
      </c>
      <c r="C14785" s="91">
        <v>2.3326624254967537E-2</v>
      </c>
      <c r="D14785">
        <v>0.38877277320766018</v>
      </c>
    </row>
    <row r="14786" spans="1:4">
      <c r="A14786">
        <v>14784</v>
      </c>
      <c r="B14786">
        <v>40.504109589041093</v>
      </c>
      <c r="C14786" s="91">
        <v>2.3326229173909283E-2</v>
      </c>
      <c r="D14786">
        <v>0.38875414904576661</v>
      </c>
    </row>
    <row r="14787" spans="1:4">
      <c r="A14787">
        <v>14785</v>
      </c>
      <c r="B14787">
        <v>40.506849315068493</v>
      </c>
      <c r="C14787" s="91">
        <v>2.3325834092851029E-2</v>
      </c>
      <c r="D14787">
        <v>0.38873552661760896</v>
      </c>
    </row>
    <row r="14788" spans="1:4">
      <c r="A14788">
        <v>14786</v>
      </c>
      <c r="B14788">
        <v>40.509589041095893</v>
      </c>
      <c r="C14788" s="91">
        <v>2.3325439011792775E-2</v>
      </c>
      <c r="D14788">
        <v>0.38871690592302366</v>
      </c>
    </row>
    <row r="14789" spans="1:4">
      <c r="A14789">
        <v>14787</v>
      </c>
      <c r="B14789">
        <v>40.512328767123286</v>
      </c>
      <c r="C14789" s="91">
        <v>2.3325043930734517E-2</v>
      </c>
      <c r="D14789">
        <v>0.38869828696184716</v>
      </c>
    </row>
    <row r="14790" spans="1:4">
      <c r="A14790">
        <v>14788</v>
      </c>
      <c r="B14790">
        <v>40.515068493150686</v>
      </c>
      <c r="C14790" s="91">
        <v>2.3324648849676263E-2</v>
      </c>
      <c r="D14790">
        <v>0.3886796697339156</v>
      </c>
    </row>
    <row r="14791" spans="1:4">
      <c r="A14791">
        <v>14789</v>
      </c>
      <c r="B14791">
        <v>40.517808219178079</v>
      </c>
      <c r="C14791" s="91">
        <v>2.3324253768618009E-2</v>
      </c>
      <c r="D14791">
        <v>0.3886610542390655</v>
      </c>
    </row>
    <row r="14792" spans="1:4">
      <c r="A14792">
        <v>14790</v>
      </c>
      <c r="B14792">
        <v>40.520547945205479</v>
      </c>
      <c r="C14792" s="91">
        <v>2.3323858687559755E-2</v>
      </c>
      <c r="D14792">
        <v>0.3886424404771332</v>
      </c>
    </row>
    <row r="14793" spans="1:4">
      <c r="A14793">
        <v>14791</v>
      </c>
      <c r="B14793">
        <v>40.523287671232879</v>
      </c>
      <c r="C14793" s="91">
        <v>2.3323463606501501E-2</v>
      </c>
      <c r="D14793">
        <v>0.38862382844795518</v>
      </c>
    </row>
    <row r="14794" spans="1:4">
      <c r="A14794">
        <v>14792</v>
      </c>
      <c r="B14794">
        <v>40.526027397260272</v>
      </c>
      <c r="C14794" s="91">
        <v>2.3323068525443247E-2</v>
      </c>
      <c r="D14794">
        <v>0.38860521815136784</v>
      </c>
    </row>
    <row r="14795" spans="1:4">
      <c r="A14795">
        <v>14793</v>
      </c>
      <c r="B14795">
        <v>40.528767123287672</v>
      </c>
      <c r="C14795" s="91">
        <v>2.3322673444384989E-2</v>
      </c>
      <c r="D14795">
        <v>0.38858660958720764</v>
      </c>
    </row>
    <row r="14796" spans="1:4">
      <c r="A14796">
        <v>14794</v>
      </c>
      <c r="B14796">
        <v>40.531506849315072</v>
      </c>
      <c r="C14796" s="91">
        <v>2.3322278363326735E-2</v>
      </c>
      <c r="D14796">
        <v>0.38856800275531095</v>
      </c>
    </row>
    <row r="14797" spans="1:4">
      <c r="A14797">
        <v>14795</v>
      </c>
      <c r="B14797">
        <v>40.534246575342465</v>
      </c>
      <c r="C14797" s="91">
        <v>2.3321883282268481E-2</v>
      </c>
      <c r="D14797">
        <v>0.38854939765551455</v>
      </c>
    </row>
    <row r="14798" spans="1:4">
      <c r="A14798">
        <v>14796</v>
      </c>
      <c r="B14798">
        <v>40.536986301369865</v>
      </c>
      <c r="C14798" s="91">
        <v>2.3321488201210227E-2</v>
      </c>
      <c r="D14798">
        <v>0.38853079428765458</v>
      </c>
    </row>
    <row r="14799" spans="1:4">
      <c r="A14799">
        <v>14797</v>
      </c>
      <c r="B14799">
        <v>40.539726027397258</v>
      </c>
      <c r="C14799" s="91">
        <v>2.3321093120151973E-2</v>
      </c>
      <c r="D14799">
        <v>0.38851219265156789</v>
      </c>
    </row>
    <row r="14800" spans="1:4">
      <c r="A14800">
        <v>14798</v>
      </c>
      <c r="B14800">
        <v>40.542465753424658</v>
      </c>
      <c r="C14800" s="91">
        <v>2.3320698039093719E-2</v>
      </c>
      <c r="D14800">
        <v>0.38849359274709083</v>
      </c>
    </row>
    <row r="14801" spans="1:4">
      <c r="A14801">
        <v>14799</v>
      </c>
      <c r="B14801">
        <v>40.545205479452058</v>
      </c>
      <c r="C14801" s="91">
        <v>2.3320302958035461E-2</v>
      </c>
      <c r="D14801">
        <v>0.3884749945740601</v>
      </c>
    </row>
    <row r="14802" spans="1:4">
      <c r="A14802">
        <v>14800</v>
      </c>
      <c r="B14802">
        <v>40.547945205479451</v>
      </c>
      <c r="C14802" s="91">
        <v>2.3319907876977207E-2</v>
      </c>
      <c r="D14802">
        <v>0.3884563981323122</v>
      </c>
    </row>
    <row r="14803" spans="1:4">
      <c r="A14803">
        <v>14801</v>
      </c>
      <c r="B14803">
        <v>40.550684931506851</v>
      </c>
      <c r="C14803" s="91">
        <v>2.3319512795918953E-2</v>
      </c>
      <c r="D14803">
        <v>0.38843780342168371</v>
      </c>
    </row>
    <row r="14804" spans="1:4">
      <c r="A14804">
        <v>14802</v>
      </c>
      <c r="B14804">
        <v>40.553424657534244</v>
      </c>
      <c r="C14804" s="91">
        <v>2.3319117714860699E-2</v>
      </c>
      <c r="D14804">
        <v>0.38841921044201144</v>
      </c>
    </row>
    <row r="14805" spans="1:4">
      <c r="A14805">
        <v>14803</v>
      </c>
      <c r="B14805">
        <v>40.556164383561644</v>
      </c>
      <c r="C14805" s="91">
        <v>2.3318722633802445E-2</v>
      </c>
      <c r="D14805">
        <v>0.38840061919313179</v>
      </c>
    </row>
    <row r="14806" spans="1:4">
      <c r="A14806">
        <v>14804</v>
      </c>
      <c r="B14806">
        <v>40.558904109589044</v>
      </c>
      <c r="C14806" s="91">
        <v>2.3318327552744191E-2</v>
      </c>
      <c r="D14806">
        <v>0.38838202967488161</v>
      </c>
    </row>
    <row r="14807" spans="1:4">
      <c r="A14807">
        <v>14805</v>
      </c>
      <c r="B14807">
        <v>40.561643835616437</v>
      </c>
      <c r="C14807" s="91">
        <v>2.3317932471685933E-2</v>
      </c>
      <c r="D14807">
        <v>0.38836344188709759</v>
      </c>
    </row>
    <row r="14808" spans="1:4">
      <c r="A14808">
        <v>14806</v>
      </c>
      <c r="B14808">
        <v>40.564383561643837</v>
      </c>
      <c r="C14808" s="91">
        <v>2.3317537390627679E-2</v>
      </c>
      <c r="D14808">
        <v>0.38834485582961631</v>
      </c>
    </row>
    <row r="14809" spans="1:4">
      <c r="A14809">
        <v>14807</v>
      </c>
      <c r="B14809">
        <v>40.56712328767123</v>
      </c>
      <c r="C14809" s="91">
        <v>2.3317142309569425E-2</v>
      </c>
      <c r="D14809">
        <v>0.38832627150227456</v>
      </c>
    </row>
    <row r="14810" spans="1:4">
      <c r="A14810">
        <v>14808</v>
      </c>
      <c r="B14810">
        <v>40.56986301369863</v>
      </c>
      <c r="C14810" s="91">
        <v>2.3316747228511171E-2</v>
      </c>
      <c r="D14810">
        <v>0.38830768890490902</v>
      </c>
    </row>
    <row r="14811" spans="1:4">
      <c r="A14811">
        <v>14809</v>
      </c>
      <c r="B14811">
        <v>40.57260273972603</v>
      </c>
      <c r="C14811" s="91">
        <v>2.3316352147452916E-2</v>
      </c>
      <c r="D14811">
        <v>0.38828910803735656</v>
      </c>
    </row>
    <row r="14812" spans="1:4">
      <c r="A14812">
        <v>14810</v>
      </c>
      <c r="B14812">
        <v>40.575342465753423</v>
      </c>
      <c r="C14812" s="91">
        <v>2.3315957066394662E-2</v>
      </c>
      <c r="D14812">
        <v>0.3882705288994539</v>
      </c>
    </row>
    <row r="14813" spans="1:4">
      <c r="A14813">
        <v>14811</v>
      </c>
      <c r="B14813">
        <v>40.578082191780823</v>
      </c>
      <c r="C14813" s="91">
        <v>2.3315561985336405E-2</v>
      </c>
      <c r="D14813">
        <v>0.38825195149103786</v>
      </c>
    </row>
    <row r="14814" spans="1:4">
      <c r="A14814">
        <v>14812</v>
      </c>
      <c r="B14814">
        <v>40.580821917808223</v>
      </c>
      <c r="C14814" s="91">
        <v>2.3315166904278151E-2</v>
      </c>
      <c r="D14814">
        <v>0.38823337581194517</v>
      </c>
    </row>
    <row r="14815" spans="1:4">
      <c r="A14815">
        <v>14813</v>
      </c>
      <c r="B14815">
        <v>40.583561643835615</v>
      </c>
      <c r="C14815" s="91">
        <v>2.3314771823219897E-2</v>
      </c>
      <c r="D14815">
        <v>0.38821480186201285</v>
      </c>
    </row>
    <row r="14816" spans="1:4">
      <c r="A14816">
        <v>14814</v>
      </c>
      <c r="B14816">
        <v>40.586301369863016</v>
      </c>
      <c r="C14816" s="91">
        <v>2.3314376742161642E-2</v>
      </c>
      <c r="D14816">
        <v>0.38819622964107753</v>
      </c>
    </row>
    <row r="14817" spans="1:4">
      <c r="A14817">
        <v>14815</v>
      </c>
      <c r="B14817">
        <v>40.589041095890408</v>
      </c>
      <c r="C14817" s="91">
        <v>2.3313981661103388E-2</v>
      </c>
      <c r="D14817">
        <v>0.38817765914897634</v>
      </c>
    </row>
    <row r="14818" spans="1:4">
      <c r="A14818">
        <v>14816</v>
      </c>
      <c r="B14818">
        <v>40.591780821917808</v>
      </c>
      <c r="C14818" s="91">
        <v>2.3313586580045134E-2</v>
      </c>
      <c r="D14818">
        <v>0.38815909038554586</v>
      </c>
    </row>
    <row r="14819" spans="1:4">
      <c r="A14819">
        <v>14817</v>
      </c>
      <c r="B14819">
        <v>40.594520547945208</v>
      </c>
      <c r="C14819" s="91">
        <v>2.3313191498986877E-2</v>
      </c>
      <c r="D14819">
        <v>0.38814052335062332</v>
      </c>
    </row>
    <row r="14820" spans="1:4">
      <c r="A14820">
        <v>14818</v>
      </c>
      <c r="B14820">
        <v>40.597260273972601</v>
      </c>
      <c r="C14820" s="91">
        <v>2.3312796417928622E-2</v>
      </c>
      <c r="D14820">
        <v>0.38812195804404548</v>
      </c>
    </row>
    <row r="14821" spans="1:4">
      <c r="A14821">
        <v>14819</v>
      </c>
      <c r="B14821">
        <v>40.6</v>
      </c>
      <c r="C14821" s="91">
        <v>2.3312401336870368E-2</v>
      </c>
      <c r="D14821">
        <v>0.38810339446564929</v>
      </c>
    </row>
    <row r="14822" spans="1:4">
      <c r="A14822">
        <v>14820</v>
      </c>
      <c r="B14822">
        <v>40.602739726027394</v>
      </c>
      <c r="C14822" s="91">
        <v>2.3312006255812114E-2</v>
      </c>
      <c r="D14822">
        <v>0.38808483261527177</v>
      </c>
    </row>
    <row r="14823" spans="1:4">
      <c r="A14823">
        <v>14821</v>
      </c>
      <c r="B14823">
        <v>40.605479452054794</v>
      </c>
      <c r="C14823" s="91">
        <v>2.331161117475386E-2</v>
      </c>
      <c r="D14823">
        <v>0.38806627249274989</v>
      </c>
    </row>
    <row r="14824" spans="1:4">
      <c r="A14824">
        <v>14822</v>
      </c>
      <c r="B14824">
        <v>40.608219178082194</v>
      </c>
      <c r="C14824" s="91">
        <v>2.3311216093695606E-2</v>
      </c>
      <c r="D14824">
        <v>0.3880477140979206</v>
      </c>
    </row>
    <row r="14825" spans="1:4">
      <c r="A14825">
        <v>14823</v>
      </c>
      <c r="B14825">
        <v>40.610958904109587</v>
      </c>
      <c r="C14825" s="91">
        <v>2.3310821012637348E-2</v>
      </c>
      <c r="D14825">
        <v>0.38802915743062116</v>
      </c>
    </row>
    <row r="14826" spans="1:4">
      <c r="A14826">
        <v>14824</v>
      </c>
      <c r="B14826">
        <v>40.613698630136987</v>
      </c>
      <c r="C14826" s="91">
        <v>2.3310425931579094E-2</v>
      </c>
      <c r="D14826">
        <v>0.38801060249068831</v>
      </c>
    </row>
    <row r="14827" spans="1:4">
      <c r="A14827">
        <v>14825</v>
      </c>
      <c r="B14827">
        <v>40.61643835616438</v>
      </c>
      <c r="C14827" s="91">
        <v>2.331003085052084E-2</v>
      </c>
      <c r="D14827">
        <v>0.38799204927795927</v>
      </c>
    </row>
    <row r="14828" spans="1:4">
      <c r="A14828">
        <v>14826</v>
      </c>
      <c r="B14828">
        <v>40.61917808219178</v>
      </c>
      <c r="C14828" s="91">
        <v>2.3309635769462586E-2</v>
      </c>
      <c r="D14828">
        <v>0.38797349779227108</v>
      </c>
    </row>
    <row r="14829" spans="1:4">
      <c r="A14829">
        <v>14827</v>
      </c>
      <c r="B14829">
        <v>40.62191780821918</v>
      </c>
      <c r="C14829" s="91">
        <v>2.3309240688404332E-2</v>
      </c>
      <c r="D14829">
        <v>0.38795494803346087</v>
      </c>
    </row>
    <row r="14830" spans="1:4">
      <c r="A14830">
        <v>14828</v>
      </c>
      <c r="B14830">
        <v>40.624657534246573</v>
      </c>
      <c r="C14830" s="91">
        <v>2.3308845607346078E-2</v>
      </c>
      <c r="D14830">
        <v>0.38793640000136581</v>
      </c>
    </row>
    <row r="14831" spans="1:4">
      <c r="A14831">
        <v>14829</v>
      </c>
      <c r="B14831">
        <v>40.627397260273973</v>
      </c>
      <c r="C14831" s="91">
        <v>2.330845052628782E-2</v>
      </c>
      <c r="D14831">
        <v>0.38791785369582299</v>
      </c>
    </row>
    <row r="14832" spans="1:4">
      <c r="A14832">
        <v>14830</v>
      </c>
      <c r="B14832">
        <v>40.630136986301373</v>
      </c>
      <c r="C14832" s="91">
        <v>2.3308055445229566E-2</v>
      </c>
      <c r="D14832">
        <v>0.38789930911666953</v>
      </c>
    </row>
    <row r="14833" spans="1:4">
      <c r="A14833">
        <v>14831</v>
      </c>
      <c r="B14833">
        <v>40.632876712328766</v>
      </c>
      <c r="C14833" s="91">
        <v>2.3307660364171312E-2</v>
      </c>
      <c r="D14833">
        <v>0.38788076626374274</v>
      </c>
    </row>
    <row r="14834" spans="1:4">
      <c r="A14834">
        <v>14832</v>
      </c>
      <c r="B14834">
        <v>40.635616438356166</v>
      </c>
      <c r="C14834" s="91">
        <v>2.3307265283113058E-2</v>
      </c>
      <c r="D14834">
        <v>0.38786222513687957</v>
      </c>
    </row>
    <row r="14835" spans="1:4">
      <c r="A14835">
        <v>14833</v>
      </c>
      <c r="B14835">
        <v>40.638356164383559</v>
      </c>
      <c r="C14835" s="91">
        <v>2.3306870202054804E-2</v>
      </c>
      <c r="D14835">
        <v>0.38784368573591754</v>
      </c>
    </row>
    <row r="14836" spans="1:4">
      <c r="A14836">
        <v>14834</v>
      </c>
      <c r="B14836">
        <v>40.641095890410959</v>
      </c>
      <c r="C14836" s="91">
        <v>2.330647512099655E-2</v>
      </c>
      <c r="D14836">
        <v>0.38782514806069368</v>
      </c>
    </row>
    <row r="14837" spans="1:4">
      <c r="A14837">
        <v>14835</v>
      </c>
      <c r="B14837">
        <v>40.643835616438359</v>
      </c>
      <c r="C14837" s="91">
        <v>2.3306080039938292E-2</v>
      </c>
      <c r="D14837">
        <v>0.38780661211104533</v>
      </c>
    </row>
    <row r="14838" spans="1:4">
      <c r="A14838">
        <v>14836</v>
      </c>
      <c r="B14838">
        <v>40.646575342465752</v>
      </c>
      <c r="C14838" s="91">
        <v>2.3305684958880038E-2</v>
      </c>
      <c r="D14838">
        <v>0.3877880778868098</v>
      </c>
    </row>
    <row r="14839" spans="1:4">
      <c r="A14839">
        <v>14837</v>
      </c>
      <c r="B14839">
        <v>40.649315068493152</v>
      </c>
      <c r="C14839" s="91">
        <v>2.3305289877821784E-2</v>
      </c>
      <c r="D14839">
        <v>0.38776954538782427</v>
      </c>
    </row>
    <row r="14840" spans="1:4">
      <c r="A14840">
        <v>14838</v>
      </c>
      <c r="B14840">
        <v>40.652054794520545</v>
      </c>
      <c r="C14840" s="91">
        <v>2.330489479676353E-2</v>
      </c>
      <c r="D14840">
        <v>0.38775101461392608</v>
      </c>
    </row>
    <row r="14841" spans="1:4">
      <c r="A14841">
        <v>14839</v>
      </c>
      <c r="B14841">
        <v>40.654794520547945</v>
      </c>
      <c r="C14841" s="91">
        <v>2.3304499715705276E-2</v>
      </c>
      <c r="D14841">
        <v>0.3877324855649526</v>
      </c>
    </row>
    <row r="14842" spans="1:4">
      <c r="A14842">
        <v>14840</v>
      </c>
      <c r="B14842">
        <v>40.657534246575345</v>
      </c>
      <c r="C14842" s="91">
        <v>2.3304104634647022E-2</v>
      </c>
      <c r="D14842">
        <v>0.38771395824074117</v>
      </c>
    </row>
    <row r="14843" spans="1:4">
      <c r="A14843">
        <v>14841</v>
      </c>
      <c r="B14843">
        <v>40.660273972602738</v>
      </c>
      <c r="C14843" s="91">
        <v>2.3303709553588764E-2</v>
      </c>
      <c r="D14843">
        <v>0.38769543264112927</v>
      </c>
    </row>
    <row r="14844" spans="1:4">
      <c r="A14844">
        <v>14842</v>
      </c>
      <c r="B14844">
        <v>40.663013698630138</v>
      </c>
      <c r="C14844" s="91">
        <v>2.330331447253051E-2</v>
      </c>
      <c r="D14844">
        <v>0.38767690876595406</v>
      </c>
    </row>
    <row r="14845" spans="1:4">
      <c r="A14845">
        <v>14843</v>
      </c>
      <c r="B14845">
        <v>40.665753424657531</v>
      </c>
      <c r="C14845" s="91">
        <v>2.3302919391472256E-2</v>
      </c>
      <c r="D14845">
        <v>0.3876583866150532</v>
      </c>
    </row>
    <row r="14846" spans="1:4">
      <c r="A14846">
        <v>14844</v>
      </c>
      <c r="B14846">
        <v>40.668493150684931</v>
      </c>
      <c r="C14846" s="91">
        <v>2.3302524310414002E-2</v>
      </c>
      <c r="D14846">
        <v>0.38763986618826385</v>
      </c>
    </row>
    <row r="14847" spans="1:4">
      <c r="A14847">
        <v>14845</v>
      </c>
      <c r="B14847">
        <v>40.671232876712331</v>
      </c>
      <c r="C14847" s="91">
        <v>2.3302129229355747E-2</v>
      </c>
      <c r="D14847">
        <v>0.38762134748542354</v>
      </c>
    </row>
    <row r="14848" spans="1:4">
      <c r="A14848">
        <v>14846</v>
      </c>
      <c r="B14848">
        <v>40.673972602739724</v>
      </c>
      <c r="C14848" s="91">
        <v>2.3301734148297493E-2</v>
      </c>
      <c r="D14848">
        <v>0.3876028305063699</v>
      </c>
    </row>
    <row r="14849" spans="1:4">
      <c r="A14849">
        <v>14847</v>
      </c>
      <c r="B14849">
        <v>40.676712328767124</v>
      </c>
      <c r="C14849" s="91">
        <v>2.3301339067239236E-2</v>
      </c>
      <c r="D14849">
        <v>0.38758431525094034</v>
      </c>
    </row>
    <row r="14850" spans="1:4">
      <c r="A14850">
        <v>14848</v>
      </c>
      <c r="B14850">
        <v>40.679452054794524</v>
      </c>
      <c r="C14850" s="91">
        <v>2.3300943986180982E-2</v>
      </c>
      <c r="D14850">
        <v>0.38756580171897215</v>
      </c>
    </row>
    <row r="14851" spans="1:4">
      <c r="A14851">
        <v>14849</v>
      </c>
      <c r="B14851">
        <v>40.682191780821917</v>
      </c>
      <c r="C14851" s="91">
        <v>2.3300548905122728E-2</v>
      </c>
      <c r="D14851">
        <v>0.38754728991030313</v>
      </c>
    </row>
    <row r="14852" spans="1:4">
      <c r="A14852">
        <v>14850</v>
      </c>
      <c r="B14852">
        <v>40.684931506849317</v>
      </c>
      <c r="C14852" s="91">
        <v>2.3300153824064473E-2</v>
      </c>
      <c r="D14852">
        <v>0.38752877982477069</v>
      </c>
    </row>
    <row r="14853" spans="1:4">
      <c r="A14853">
        <v>14851</v>
      </c>
      <c r="B14853">
        <v>40.68767123287671</v>
      </c>
      <c r="C14853" s="91">
        <v>2.3299758743006219E-2</v>
      </c>
      <c r="D14853">
        <v>0.38751027146221245</v>
      </c>
    </row>
    <row r="14854" spans="1:4">
      <c r="A14854">
        <v>14852</v>
      </c>
      <c r="B14854">
        <v>40.69041095890411</v>
      </c>
      <c r="C14854" s="91">
        <v>2.3299363661947965E-2</v>
      </c>
      <c r="D14854">
        <v>0.38749176482246583</v>
      </c>
    </row>
    <row r="14855" spans="1:4">
      <c r="A14855">
        <v>14853</v>
      </c>
      <c r="B14855">
        <v>40.69315068493151</v>
      </c>
      <c r="C14855" s="91">
        <v>2.3298968580889708E-2</v>
      </c>
      <c r="D14855">
        <v>0.38747325990536868</v>
      </c>
    </row>
    <row r="14856" spans="1:4">
      <c r="A14856">
        <v>14854</v>
      </c>
      <c r="B14856">
        <v>40.695890410958903</v>
      </c>
      <c r="C14856" s="91">
        <v>2.3298573499831454E-2</v>
      </c>
      <c r="D14856">
        <v>0.38745475671075841</v>
      </c>
    </row>
    <row r="14857" spans="1:4">
      <c r="A14857">
        <v>14855</v>
      </c>
      <c r="B14857">
        <v>40.698630136986303</v>
      </c>
      <c r="C14857" s="91">
        <v>2.3298178418773199E-2</v>
      </c>
      <c r="D14857">
        <v>0.38743625523847275</v>
      </c>
    </row>
    <row r="14858" spans="1:4">
      <c r="A14858">
        <v>14856</v>
      </c>
      <c r="B14858">
        <v>40.701369863013696</v>
      </c>
      <c r="C14858" s="91">
        <v>2.3297783337714945E-2</v>
      </c>
      <c r="D14858">
        <v>0.38741775548834928</v>
      </c>
    </row>
    <row r="14859" spans="1:4">
      <c r="A14859">
        <v>14857</v>
      </c>
      <c r="B14859">
        <v>40.704109589041096</v>
      </c>
      <c r="C14859" s="91">
        <v>2.3297388256656691E-2</v>
      </c>
      <c r="D14859">
        <v>0.38739925746022574</v>
      </c>
    </row>
    <row r="14860" spans="1:4">
      <c r="A14860">
        <v>14858</v>
      </c>
      <c r="B14860">
        <v>40.706849315068496</v>
      </c>
      <c r="C14860" s="91">
        <v>2.3296993175598437E-2</v>
      </c>
      <c r="D14860">
        <v>0.38738076115393977</v>
      </c>
    </row>
    <row r="14861" spans="1:4">
      <c r="A14861">
        <v>14859</v>
      </c>
      <c r="B14861">
        <v>40.709589041095889</v>
      </c>
      <c r="C14861" s="91">
        <v>2.3296598094540179E-2</v>
      </c>
      <c r="D14861">
        <v>0.38736226656932926</v>
      </c>
    </row>
    <row r="14862" spans="1:4">
      <c r="A14862">
        <v>14860</v>
      </c>
      <c r="B14862">
        <v>40.712328767123289</v>
      </c>
      <c r="C14862" s="91">
        <v>2.3296203013481925E-2</v>
      </c>
      <c r="D14862">
        <v>0.38734377370623163</v>
      </c>
    </row>
    <row r="14863" spans="1:4">
      <c r="A14863">
        <v>14861</v>
      </c>
      <c r="B14863">
        <v>40.715068493150682</v>
      </c>
      <c r="C14863" s="91">
        <v>2.3295807932423671E-2</v>
      </c>
      <c r="D14863">
        <v>0.38732528256448484</v>
      </c>
    </row>
    <row r="14864" spans="1:4">
      <c r="A14864">
        <v>14862</v>
      </c>
      <c r="B14864">
        <v>40.717808219178082</v>
      </c>
      <c r="C14864" s="91">
        <v>2.3295412851365417E-2</v>
      </c>
      <c r="D14864">
        <v>0.38730679314392658</v>
      </c>
    </row>
    <row r="14865" spans="1:4">
      <c r="A14865">
        <v>14863</v>
      </c>
      <c r="B14865">
        <v>40.720547945205482</v>
      </c>
      <c r="C14865" s="91">
        <v>2.3295017770307163E-2</v>
      </c>
      <c r="D14865">
        <v>0.38728830544439469</v>
      </c>
    </row>
    <row r="14866" spans="1:4">
      <c r="A14866">
        <v>14864</v>
      </c>
      <c r="B14866">
        <v>40.723287671232875</v>
      </c>
      <c r="C14866" s="91">
        <v>2.3294622689248909E-2</v>
      </c>
      <c r="D14866">
        <v>0.38726981946572692</v>
      </c>
    </row>
    <row r="14867" spans="1:4">
      <c r="A14867">
        <v>14865</v>
      </c>
      <c r="B14867">
        <v>40.726027397260275</v>
      </c>
      <c r="C14867" s="91">
        <v>2.3294227608190651E-2</v>
      </c>
      <c r="D14867">
        <v>0.38725133520776117</v>
      </c>
    </row>
    <row r="14868" spans="1:4">
      <c r="A14868">
        <v>14866</v>
      </c>
      <c r="B14868">
        <v>40.728767123287675</v>
      </c>
      <c r="C14868" s="91">
        <v>2.3293832527132397E-2</v>
      </c>
      <c r="D14868">
        <v>0.38723285267033519</v>
      </c>
    </row>
    <row r="14869" spans="1:4">
      <c r="A14869">
        <v>14867</v>
      </c>
      <c r="B14869">
        <v>40.731506849315068</v>
      </c>
      <c r="C14869" s="91">
        <v>2.3293437446074143E-2</v>
      </c>
      <c r="D14869">
        <v>0.38721437185328694</v>
      </c>
    </row>
    <row r="14870" spans="1:4">
      <c r="A14870">
        <v>14868</v>
      </c>
      <c r="B14870">
        <v>40.734246575342468</v>
      </c>
      <c r="C14870" s="91">
        <v>2.3293042365015889E-2</v>
      </c>
      <c r="D14870">
        <v>0.38719589275645416</v>
      </c>
    </row>
    <row r="14871" spans="1:4">
      <c r="A14871">
        <v>14869</v>
      </c>
      <c r="B14871">
        <v>40.736986301369861</v>
      </c>
      <c r="C14871" s="91">
        <v>2.3292647283957635E-2</v>
      </c>
      <c r="D14871">
        <v>0.38717741537967493</v>
      </c>
    </row>
    <row r="14872" spans="1:4">
      <c r="A14872">
        <v>14870</v>
      </c>
      <c r="B14872">
        <v>40.739726027397261</v>
      </c>
      <c r="C14872" s="91">
        <v>2.3292252202899381E-2</v>
      </c>
      <c r="D14872">
        <v>0.38715893972278703</v>
      </c>
    </row>
    <row r="14873" spans="1:4">
      <c r="A14873">
        <v>14871</v>
      </c>
      <c r="B14873">
        <v>40.742465753424661</v>
      </c>
      <c r="C14873" s="91">
        <v>2.3291857121841123E-2</v>
      </c>
      <c r="D14873">
        <v>0.38714046578562844</v>
      </c>
    </row>
    <row r="14874" spans="1:4">
      <c r="A14874">
        <v>14872</v>
      </c>
      <c r="B14874">
        <v>40.745205479452054</v>
      </c>
      <c r="C14874" s="91">
        <v>2.3291462040782869E-2</v>
      </c>
      <c r="D14874">
        <v>0.38712199356803717</v>
      </c>
    </row>
    <row r="14875" spans="1:4">
      <c r="A14875">
        <v>14873</v>
      </c>
      <c r="B14875">
        <v>40.747945205479454</v>
      </c>
      <c r="C14875" s="91">
        <v>2.3291066959724615E-2</v>
      </c>
      <c r="D14875">
        <v>0.38710352306985102</v>
      </c>
    </row>
    <row r="14876" spans="1:4">
      <c r="A14876">
        <v>14874</v>
      </c>
      <c r="B14876">
        <v>40.750684931506846</v>
      </c>
      <c r="C14876" s="91">
        <v>2.3290671878666361E-2</v>
      </c>
      <c r="D14876">
        <v>0.38708505429090828</v>
      </c>
    </row>
    <row r="14877" spans="1:4">
      <c r="A14877">
        <v>14875</v>
      </c>
      <c r="B14877">
        <v>40.753424657534246</v>
      </c>
      <c r="C14877" s="91">
        <v>2.3290276797608107E-2</v>
      </c>
      <c r="D14877">
        <v>0.38706658723104664</v>
      </c>
    </row>
    <row r="14878" spans="1:4">
      <c r="A14878">
        <v>14876</v>
      </c>
      <c r="B14878">
        <v>40.756164383561647</v>
      </c>
      <c r="C14878" s="91">
        <v>2.3289881716549853E-2</v>
      </c>
      <c r="D14878">
        <v>0.38704812189010429</v>
      </c>
    </row>
    <row r="14879" spans="1:4">
      <c r="A14879">
        <v>14877</v>
      </c>
      <c r="B14879">
        <v>40.758904109589039</v>
      </c>
      <c r="C14879" s="91">
        <v>2.3289486635491595E-2</v>
      </c>
      <c r="D14879">
        <v>0.38702965826791941</v>
      </c>
    </row>
    <row r="14880" spans="1:4">
      <c r="A14880">
        <v>14878</v>
      </c>
      <c r="B14880">
        <v>40.761643835616439</v>
      </c>
      <c r="C14880" s="91">
        <v>2.3289091554433341E-2</v>
      </c>
      <c r="D14880">
        <v>0.38701119636432985</v>
      </c>
    </row>
    <row r="14881" spans="1:4">
      <c r="A14881">
        <v>14879</v>
      </c>
      <c r="B14881">
        <v>40.764383561643832</v>
      </c>
      <c r="C14881" s="91">
        <v>2.3288696473375087E-2</v>
      </c>
      <c r="D14881">
        <v>0.38699273617917385</v>
      </c>
    </row>
    <row r="14882" spans="1:4">
      <c r="A14882">
        <v>14880</v>
      </c>
      <c r="B14882">
        <v>40.767123287671232</v>
      </c>
      <c r="C14882" s="91">
        <v>2.3288301392316833E-2</v>
      </c>
      <c r="D14882">
        <v>0.38697427771228932</v>
      </c>
    </row>
    <row r="14883" spans="1:4">
      <c r="A14883">
        <v>14881</v>
      </c>
      <c r="B14883">
        <v>40.769863013698632</v>
      </c>
      <c r="C14883" s="91">
        <v>2.3287906311258579E-2</v>
      </c>
      <c r="D14883">
        <v>0.38695582096351455</v>
      </c>
    </row>
    <row r="14884" spans="1:4">
      <c r="A14884">
        <v>14882</v>
      </c>
      <c r="B14884">
        <v>40.772602739726025</v>
      </c>
      <c r="C14884" s="91">
        <v>2.3287511230200324E-2</v>
      </c>
      <c r="D14884">
        <v>0.38693736593268768</v>
      </c>
    </row>
    <row r="14885" spans="1:4">
      <c r="A14885">
        <v>14883</v>
      </c>
      <c r="B14885">
        <v>40.775342465753425</v>
      </c>
      <c r="C14885" s="91">
        <v>2.3287116149142067E-2</v>
      </c>
      <c r="D14885">
        <v>0.38691891261964689</v>
      </c>
    </row>
    <row r="14886" spans="1:4">
      <c r="A14886">
        <v>14884</v>
      </c>
      <c r="B14886">
        <v>40.778082191780825</v>
      </c>
      <c r="C14886" s="91">
        <v>2.3286721068083813E-2</v>
      </c>
      <c r="D14886">
        <v>0.38690046102423026</v>
      </c>
    </row>
    <row r="14887" spans="1:4">
      <c r="A14887">
        <v>14885</v>
      </c>
      <c r="B14887">
        <v>40.780821917808218</v>
      </c>
      <c r="C14887" s="91">
        <v>2.3286325987025559E-2</v>
      </c>
      <c r="D14887">
        <v>0.38688201114627607</v>
      </c>
    </row>
    <row r="14888" spans="1:4">
      <c r="A14888">
        <v>14886</v>
      </c>
      <c r="B14888">
        <v>40.783561643835618</v>
      </c>
      <c r="C14888" s="91">
        <v>2.3285930905967304E-2</v>
      </c>
      <c r="D14888">
        <v>0.38686356298562252</v>
      </c>
    </row>
    <row r="14889" spans="1:4">
      <c r="A14889">
        <v>14887</v>
      </c>
      <c r="B14889">
        <v>40.786301369863011</v>
      </c>
      <c r="C14889" s="91">
        <v>2.328553582490905E-2</v>
      </c>
      <c r="D14889">
        <v>0.38684511654210785</v>
      </c>
    </row>
    <row r="14890" spans="1:4">
      <c r="A14890">
        <v>14888</v>
      </c>
      <c r="B14890">
        <v>40.789041095890411</v>
      </c>
      <c r="C14890" s="91">
        <v>2.3285140743850796E-2</v>
      </c>
      <c r="D14890">
        <v>0.38682667181557029</v>
      </c>
    </row>
    <row r="14891" spans="1:4">
      <c r="A14891">
        <v>14889</v>
      </c>
      <c r="B14891">
        <v>40.791780821917811</v>
      </c>
      <c r="C14891" s="91">
        <v>2.3284745662792539E-2</v>
      </c>
      <c r="D14891">
        <v>0.3868082288058482</v>
      </c>
    </row>
    <row r="14892" spans="1:4">
      <c r="A14892">
        <v>14890</v>
      </c>
      <c r="B14892">
        <v>40.794520547945204</v>
      </c>
      <c r="C14892" s="91">
        <v>2.3284350581734285E-2</v>
      </c>
      <c r="D14892">
        <v>0.38678978751277987</v>
      </c>
    </row>
    <row r="14893" spans="1:4">
      <c r="A14893">
        <v>14891</v>
      </c>
      <c r="B14893">
        <v>40.797260273972604</v>
      </c>
      <c r="C14893" s="91">
        <v>2.328395550067603E-2</v>
      </c>
      <c r="D14893">
        <v>0.38677134793620344</v>
      </c>
    </row>
    <row r="14894" spans="1:4">
      <c r="A14894">
        <v>14892</v>
      </c>
      <c r="B14894">
        <v>40.799999999999997</v>
      </c>
      <c r="C14894" s="91">
        <v>2.3283560419617776E-2</v>
      </c>
      <c r="D14894">
        <v>0.38675291007595741</v>
      </c>
    </row>
    <row r="14895" spans="1:4">
      <c r="A14895">
        <v>14893</v>
      </c>
      <c r="B14895">
        <v>40.802739726027397</v>
      </c>
      <c r="C14895" s="91">
        <v>2.3283165338559522E-2</v>
      </c>
      <c r="D14895">
        <v>0.3867344739318801</v>
      </c>
    </row>
    <row r="14896" spans="1:4">
      <c r="A14896">
        <v>14894</v>
      </c>
      <c r="B14896">
        <v>40.805479452054797</v>
      </c>
      <c r="C14896" s="91">
        <v>2.3282770257501268E-2</v>
      </c>
      <c r="D14896">
        <v>0.38671603950380989</v>
      </c>
    </row>
    <row r="14897" spans="1:4">
      <c r="A14897">
        <v>14895</v>
      </c>
      <c r="B14897">
        <v>40.80821917808219</v>
      </c>
      <c r="C14897" s="91">
        <v>2.328237517644301E-2</v>
      </c>
      <c r="D14897">
        <v>0.38669760679158521</v>
      </c>
    </row>
    <row r="14898" spans="1:4">
      <c r="A14898">
        <v>14896</v>
      </c>
      <c r="B14898">
        <v>40.81095890410959</v>
      </c>
      <c r="C14898" s="91">
        <v>2.3281980095384756E-2</v>
      </c>
      <c r="D14898">
        <v>0.38667917579504435</v>
      </c>
    </row>
    <row r="14899" spans="1:4">
      <c r="A14899">
        <v>14897</v>
      </c>
      <c r="B14899">
        <v>40.813698630136983</v>
      </c>
      <c r="C14899" s="91">
        <v>2.3281585014326502E-2</v>
      </c>
      <c r="D14899">
        <v>0.38666074651402588</v>
      </c>
    </row>
    <row r="14900" spans="1:4">
      <c r="A14900">
        <v>14898</v>
      </c>
      <c r="B14900">
        <v>40.816438356164383</v>
      </c>
      <c r="C14900" s="91">
        <v>2.3281189933268248E-2</v>
      </c>
      <c r="D14900">
        <v>0.38664231894836804</v>
      </c>
    </row>
    <row r="14901" spans="1:4">
      <c r="A14901">
        <v>14899</v>
      </c>
      <c r="B14901">
        <v>40.819178082191783</v>
      </c>
      <c r="C14901" s="91">
        <v>2.3280794852209994E-2</v>
      </c>
      <c r="D14901">
        <v>0.38662389309790951</v>
      </c>
    </row>
    <row r="14902" spans="1:4">
      <c r="A14902">
        <v>14900</v>
      </c>
      <c r="B14902">
        <v>40.821917808219176</v>
      </c>
      <c r="C14902" s="91">
        <v>2.328039977115174E-2</v>
      </c>
      <c r="D14902">
        <v>0.38660546896248865</v>
      </c>
    </row>
    <row r="14903" spans="1:4">
      <c r="A14903">
        <v>14901</v>
      </c>
      <c r="B14903">
        <v>40.824657534246576</v>
      </c>
      <c r="C14903" s="91">
        <v>2.3280004690093482E-2</v>
      </c>
      <c r="D14903">
        <v>0.38658704654194409</v>
      </c>
    </row>
    <row r="14904" spans="1:4">
      <c r="A14904">
        <v>14902</v>
      </c>
      <c r="B14904">
        <v>40.827397260273976</v>
      </c>
      <c r="C14904" s="91">
        <v>2.3279609609035228E-2</v>
      </c>
      <c r="D14904">
        <v>0.38656862583611418</v>
      </c>
    </row>
    <row r="14905" spans="1:4">
      <c r="A14905">
        <v>14903</v>
      </c>
      <c r="B14905">
        <v>40.830136986301369</v>
      </c>
      <c r="C14905" s="91">
        <v>2.3279214527976974E-2</v>
      </c>
      <c r="D14905">
        <v>0.3865502068448376</v>
      </c>
    </row>
    <row r="14906" spans="1:4">
      <c r="A14906">
        <v>14904</v>
      </c>
      <c r="B14906">
        <v>40.832876712328769</v>
      </c>
      <c r="C14906" s="91">
        <v>2.327881944691872E-2</v>
      </c>
      <c r="D14906">
        <v>0.38653178956795281</v>
      </c>
    </row>
    <row r="14907" spans="1:4">
      <c r="A14907">
        <v>14905</v>
      </c>
      <c r="B14907">
        <v>40.835616438356162</v>
      </c>
      <c r="C14907" s="91">
        <v>2.3278424365860466E-2</v>
      </c>
      <c r="D14907">
        <v>0.3865133740052985</v>
      </c>
    </row>
    <row r="14908" spans="1:4">
      <c r="A14908">
        <v>14906</v>
      </c>
      <c r="B14908">
        <v>40.838356164383562</v>
      </c>
      <c r="C14908" s="91">
        <v>2.3278029284802212E-2</v>
      </c>
      <c r="D14908">
        <v>0.38649496015671314</v>
      </c>
    </row>
    <row r="14909" spans="1:4">
      <c r="A14909">
        <v>14907</v>
      </c>
      <c r="B14909">
        <v>40.841095890410962</v>
      </c>
      <c r="C14909" s="91">
        <v>2.3277634203743954E-2</v>
      </c>
      <c r="D14909">
        <v>0.38647654802203546</v>
      </c>
    </row>
    <row r="14910" spans="1:4">
      <c r="A14910">
        <v>14908</v>
      </c>
      <c r="B14910">
        <v>40.843835616438355</v>
      </c>
      <c r="C14910" s="91">
        <v>2.32772391226857E-2</v>
      </c>
      <c r="D14910">
        <v>0.38645813760110409</v>
      </c>
    </row>
    <row r="14911" spans="1:4">
      <c r="A14911">
        <v>14909</v>
      </c>
      <c r="B14911">
        <v>40.846575342465755</v>
      </c>
      <c r="C14911" s="91">
        <v>2.3276844041627446E-2</v>
      </c>
      <c r="D14911">
        <v>0.38643972889375755</v>
      </c>
    </row>
    <row r="14912" spans="1:4">
      <c r="A14912">
        <v>14910</v>
      </c>
      <c r="B14912">
        <v>40.849315068493148</v>
      </c>
      <c r="C14912" s="91">
        <v>2.3276448960569192E-2</v>
      </c>
      <c r="D14912">
        <v>0.38642132189983469</v>
      </c>
    </row>
    <row r="14913" spans="1:4">
      <c r="A14913">
        <v>14911</v>
      </c>
      <c r="B14913">
        <v>40.852054794520548</v>
      </c>
      <c r="C14913" s="91">
        <v>2.3276053879510938E-2</v>
      </c>
      <c r="D14913">
        <v>0.38640291661917403</v>
      </c>
    </row>
    <row r="14914" spans="1:4">
      <c r="A14914">
        <v>14912</v>
      </c>
      <c r="B14914">
        <v>40.854794520547948</v>
      </c>
      <c r="C14914" s="91">
        <v>2.3275658798452684E-2</v>
      </c>
      <c r="D14914">
        <v>0.38638451305161436</v>
      </c>
    </row>
    <row r="14915" spans="1:4">
      <c r="A14915">
        <v>14913</v>
      </c>
      <c r="B14915">
        <v>40.857534246575341</v>
      </c>
      <c r="C14915" s="91">
        <v>2.3275263717394426E-2</v>
      </c>
      <c r="D14915">
        <v>0.38636611119699454</v>
      </c>
    </row>
    <row r="14916" spans="1:4">
      <c r="A14916">
        <v>14914</v>
      </c>
      <c r="B14916">
        <v>40.860273972602741</v>
      </c>
      <c r="C14916" s="91">
        <v>2.3274868636336172E-2</v>
      </c>
      <c r="D14916">
        <v>0.38634771105515303</v>
      </c>
    </row>
    <row r="14917" spans="1:4">
      <c r="A14917">
        <v>14915</v>
      </c>
      <c r="B14917">
        <v>40.863013698630134</v>
      </c>
      <c r="C14917" s="91">
        <v>2.3274473555277918E-2</v>
      </c>
      <c r="D14917">
        <v>0.3863293126259289</v>
      </c>
    </row>
    <row r="14918" spans="1:4">
      <c r="A14918">
        <v>14916</v>
      </c>
      <c r="B14918">
        <v>40.865753424657534</v>
      </c>
      <c r="C14918" s="91">
        <v>2.3274078474219664E-2</v>
      </c>
      <c r="D14918">
        <v>0.38631091590916072</v>
      </c>
    </row>
    <row r="14919" spans="1:4">
      <c r="A14919">
        <v>14917</v>
      </c>
      <c r="B14919">
        <v>40.868493150684934</v>
      </c>
      <c r="C14919" s="91">
        <v>2.327368339316141E-2</v>
      </c>
      <c r="D14919">
        <v>0.38629252090468735</v>
      </c>
    </row>
    <row r="14920" spans="1:4">
      <c r="A14920">
        <v>14918</v>
      </c>
      <c r="B14920">
        <v>40.871232876712327</v>
      </c>
      <c r="C14920" s="91">
        <v>2.3273288312103155E-2</v>
      </c>
      <c r="D14920">
        <v>0.3862741276123477</v>
      </c>
    </row>
    <row r="14921" spans="1:4">
      <c r="A14921">
        <v>14919</v>
      </c>
      <c r="B14921">
        <v>40.873972602739727</v>
      </c>
      <c r="C14921" s="91">
        <v>2.3272893231044898E-2</v>
      </c>
      <c r="D14921">
        <v>0.38625573603198055</v>
      </c>
    </row>
    <row r="14922" spans="1:4">
      <c r="A14922">
        <v>14920</v>
      </c>
      <c r="B14922">
        <v>40.876712328767127</v>
      </c>
      <c r="C14922" s="91">
        <v>2.3272498149986644E-2</v>
      </c>
      <c r="D14922">
        <v>0.3862373461634247</v>
      </c>
    </row>
    <row r="14923" spans="1:4">
      <c r="A14923">
        <v>14921</v>
      </c>
      <c r="B14923">
        <v>40.87945205479452</v>
      </c>
      <c r="C14923" s="91">
        <v>2.327210306892839E-2</v>
      </c>
      <c r="D14923">
        <v>0.38621895800651912</v>
      </c>
    </row>
    <row r="14924" spans="1:4">
      <c r="A14924">
        <v>14922</v>
      </c>
      <c r="B14924">
        <v>40.88219178082192</v>
      </c>
      <c r="C14924" s="91">
        <v>2.3271707987870136E-2</v>
      </c>
      <c r="D14924">
        <v>0.38620057156110266</v>
      </c>
    </row>
    <row r="14925" spans="1:4">
      <c r="A14925">
        <v>14923</v>
      </c>
      <c r="B14925">
        <v>40.884931506849313</v>
      </c>
      <c r="C14925" s="91">
        <v>2.3271312906811881E-2</v>
      </c>
      <c r="D14925">
        <v>0.38618218682701427</v>
      </c>
    </row>
    <row r="14926" spans="1:4">
      <c r="A14926">
        <v>14924</v>
      </c>
      <c r="B14926">
        <v>40.887671232876713</v>
      </c>
      <c r="C14926" s="91">
        <v>2.3270917825753627E-2</v>
      </c>
      <c r="D14926">
        <v>0.38616380380409288</v>
      </c>
    </row>
    <row r="14927" spans="1:4">
      <c r="A14927">
        <v>14925</v>
      </c>
      <c r="B14927">
        <v>40.890410958904113</v>
      </c>
      <c r="C14927" s="91">
        <v>2.327052274469537E-2</v>
      </c>
      <c r="D14927">
        <v>0.38614542249217743</v>
      </c>
    </row>
    <row r="14928" spans="1:4">
      <c r="A14928">
        <v>14926</v>
      </c>
      <c r="B14928">
        <v>40.893150684931506</v>
      </c>
      <c r="C14928" s="91">
        <v>2.3270127663637116E-2</v>
      </c>
      <c r="D14928">
        <v>0.38612704289110689</v>
      </c>
    </row>
    <row r="14929" spans="1:4">
      <c r="A14929">
        <v>14927</v>
      </c>
      <c r="B14929">
        <v>40.895890410958906</v>
      </c>
      <c r="C14929" s="91">
        <v>2.3269732582578861E-2</v>
      </c>
      <c r="D14929">
        <v>0.38610866500072022</v>
      </c>
    </row>
    <row r="14930" spans="1:4">
      <c r="A14930">
        <v>14928</v>
      </c>
      <c r="B14930">
        <v>40.898630136986299</v>
      </c>
      <c r="C14930" s="91">
        <v>2.3269337501520607E-2</v>
      </c>
      <c r="D14930">
        <v>0.38609028882085655</v>
      </c>
    </row>
    <row r="14931" spans="1:4">
      <c r="A14931">
        <v>14929</v>
      </c>
      <c r="B14931">
        <v>40.901369863013699</v>
      </c>
      <c r="C14931" s="91">
        <v>2.3268942420462353E-2</v>
      </c>
      <c r="D14931">
        <v>0.38607191435135474</v>
      </c>
    </row>
    <row r="14932" spans="1:4">
      <c r="A14932">
        <v>14930</v>
      </c>
      <c r="B14932">
        <v>40.904109589041099</v>
      </c>
      <c r="C14932" s="91">
        <v>2.3268547339404099E-2</v>
      </c>
      <c r="D14932">
        <v>0.38605354159205396</v>
      </c>
    </row>
    <row r="14933" spans="1:4">
      <c r="A14933">
        <v>14931</v>
      </c>
      <c r="B14933">
        <v>40.906849315068492</v>
      </c>
      <c r="C14933" s="91">
        <v>2.3268152258345842E-2</v>
      </c>
      <c r="D14933">
        <v>0.3860351705427934</v>
      </c>
    </row>
    <row r="14934" spans="1:4">
      <c r="A14934">
        <v>14932</v>
      </c>
      <c r="B14934">
        <v>40.909589041095892</v>
      </c>
      <c r="C14934" s="91">
        <v>2.3267757177287587E-2</v>
      </c>
      <c r="D14934">
        <v>0.38601680120341181</v>
      </c>
    </row>
    <row r="14935" spans="1:4">
      <c r="A14935">
        <v>14933</v>
      </c>
      <c r="B14935">
        <v>40.912328767123284</v>
      </c>
      <c r="C14935" s="91">
        <v>2.3267362096229333E-2</v>
      </c>
      <c r="D14935">
        <v>0.38599843357374852</v>
      </c>
    </row>
    <row r="14936" spans="1:4">
      <c r="A14936">
        <v>14934</v>
      </c>
      <c r="B14936">
        <v>40.915068493150685</v>
      </c>
      <c r="C14936" s="91">
        <v>2.3266967015171079E-2</v>
      </c>
      <c r="D14936">
        <v>0.38598006765364262</v>
      </c>
    </row>
    <row r="14937" spans="1:4">
      <c r="A14937">
        <v>14935</v>
      </c>
      <c r="B14937">
        <v>40.917808219178085</v>
      </c>
      <c r="C14937" s="91">
        <v>2.3266571934112825E-2</v>
      </c>
      <c r="D14937">
        <v>0.38596170344293323</v>
      </c>
    </row>
    <row r="14938" spans="1:4">
      <c r="A14938">
        <v>14936</v>
      </c>
      <c r="B14938">
        <v>40.920547945205477</v>
      </c>
      <c r="C14938" s="91">
        <v>2.3266176853054571E-2</v>
      </c>
      <c r="D14938">
        <v>0.3859433409414596</v>
      </c>
    </row>
    <row r="14939" spans="1:4">
      <c r="A14939">
        <v>14937</v>
      </c>
      <c r="B14939">
        <v>40.923287671232877</v>
      </c>
      <c r="C14939" s="91">
        <v>2.3265781771996313E-2</v>
      </c>
      <c r="D14939">
        <v>0.38592498014906079</v>
      </c>
    </row>
    <row r="14940" spans="1:4">
      <c r="A14940">
        <v>14938</v>
      </c>
      <c r="B14940">
        <v>40.926027397260277</v>
      </c>
      <c r="C14940" s="91">
        <v>2.3265386690938059E-2</v>
      </c>
      <c r="D14940">
        <v>0.38590662106557599</v>
      </c>
    </row>
    <row r="14941" spans="1:4">
      <c r="A14941">
        <v>14939</v>
      </c>
      <c r="B14941">
        <v>40.92876712328767</v>
      </c>
      <c r="C14941" s="91">
        <v>2.3264991609879805E-2</v>
      </c>
      <c r="D14941">
        <v>0.38588826369084456</v>
      </c>
    </row>
    <row r="14942" spans="1:4">
      <c r="A14942">
        <v>14940</v>
      </c>
      <c r="B14942">
        <v>40.93150684931507</v>
      </c>
      <c r="C14942" s="91">
        <v>2.3264596528821551E-2</v>
      </c>
      <c r="D14942">
        <v>0.38586990802470555</v>
      </c>
    </row>
    <row r="14943" spans="1:4">
      <c r="A14943">
        <v>14941</v>
      </c>
      <c r="B14943">
        <v>40.934246575342463</v>
      </c>
      <c r="C14943" s="91">
        <v>2.3264201447763297E-2</v>
      </c>
      <c r="D14943">
        <v>0.38585155406699845</v>
      </c>
    </row>
    <row r="14944" spans="1:4">
      <c r="A14944">
        <v>14942</v>
      </c>
      <c r="B14944">
        <v>40.936986301369863</v>
      </c>
      <c r="C14944" s="91">
        <v>2.3263806366705043E-2</v>
      </c>
      <c r="D14944">
        <v>0.38583320181756225</v>
      </c>
    </row>
    <row r="14945" spans="1:4">
      <c r="A14945">
        <v>14943</v>
      </c>
      <c r="B14945">
        <v>40.939726027397263</v>
      </c>
      <c r="C14945" s="91">
        <v>2.3263411285646785E-2</v>
      </c>
      <c r="D14945">
        <v>0.38581485127623655</v>
      </c>
    </row>
    <row r="14946" spans="1:4">
      <c r="A14946">
        <v>14944</v>
      </c>
      <c r="B14946">
        <v>40.942465753424656</v>
      </c>
      <c r="C14946" s="91">
        <v>2.3263016204588531E-2</v>
      </c>
      <c r="D14946">
        <v>0.3857965024428604</v>
      </c>
    </row>
    <row r="14947" spans="1:4">
      <c r="A14947">
        <v>14945</v>
      </c>
      <c r="B14947">
        <v>40.945205479452056</v>
      </c>
      <c r="C14947" s="91">
        <v>2.3262621123530277E-2</v>
      </c>
      <c r="D14947">
        <v>0.38577815531727322</v>
      </c>
    </row>
    <row r="14948" spans="1:4">
      <c r="A14948">
        <v>14946</v>
      </c>
      <c r="B14948">
        <v>40.947945205479449</v>
      </c>
      <c r="C14948" s="91">
        <v>2.3262226042472023E-2</v>
      </c>
      <c r="D14948">
        <v>0.38575980989931441</v>
      </c>
    </row>
    <row r="14949" spans="1:4">
      <c r="A14949">
        <v>14947</v>
      </c>
      <c r="B14949">
        <v>40.950684931506849</v>
      </c>
      <c r="C14949" s="91">
        <v>2.3261830961413769E-2</v>
      </c>
      <c r="D14949">
        <v>0.38574146618882327</v>
      </c>
    </row>
    <row r="14950" spans="1:4">
      <c r="A14950">
        <v>14948</v>
      </c>
      <c r="B14950">
        <v>40.953424657534249</v>
      </c>
      <c r="C14950" s="91">
        <v>2.3261435880355515E-2</v>
      </c>
      <c r="D14950">
        <v>0.3857231241856392</v>
      </c>
    </row>
    <row r="14951" spans="1:4">
      <c r="A14951">
        <v>14949</v>
      </c>
      <c r="B14951">
        <v>40.956164383561642</v>
      </c>
      <c r="C14951" s="91">
        <v>2.3261040799297257E-2</v>
      </c>
      <c r="D14951">
        <v>0.38570478388960178</v>
      </c>
    </row>
    <row r="14952" spans="1:4">
      <c r="A14952">
        <v>14950</v>
      </c>
      <c r="B14952">
        <v>40.958904109589042</v>
      </c>
      <c r="C14952" s="91">
        <v>2.3260645718239003E-2</v>
      </c>
      <c r="D14952">
        <v>0.38568644530055002</v>
      </c>
    </row>
    <row r="14953" spans="1:4">
      <c r="A14953">
        <v>14951</v>
      </c>
      <c r="B14953">
        <v>40.961643835616435</v>
      </c>
      <c r="C14953" s="91">
        <v>2.3260250637180749E-2</v>
      </c>
      <c r="D14953">
        <v>0.38566810841832377</v>
      </c>
    </row>
    <row r="14954" spans="1:4">
      <c r="A14954">
        <v>14952</v>
      </c>
      <c r="B14954">
        <v>40.964383561643835</v>
      </c>
      <c r="C14954" s="91">
        <v>2.3259855556122495E-2</v>
      </c>
      <c r="D14954">
        <v>0.38564977324276234</v>
      </c>
    </row>
    <row r="14955" spans="1:4">
      <c r="A14955">
        <v>14953</v>
      </c>
      <c r="B14955">
        <v>40.967123287671235</v>
      </c>
      <c r="C14955" s="91">
        <v>2.3259460475064241E-2</v>
      </c>
      <c r="D14955">
        <v>0.38563143977370506</v>
      </c>
    </row>
    <row r="14956" spans="1:4">
      <c r="A14956">
        <v>14954</v>
      </c>
      <c r="B14956">
        <v>40.969863013698628</v>
      </c>
      <c r="C14956" s="91">
        <v>2.3259065394005986E-2</v>
      </c>
      <c r="D14956">
        <v>0.38561310801099175</v>
      </c>
    </row>
    <row r="14957" spans="1:4">
      <c r="A14957">
        <v>14955</v>
      </c>
      <c r="B14957">
        <v>40.972602739726028</v>
      </c>
      <c r="C14957" s="91">
        <v>2.3258670312947729E-2</v>
      </c>
      <c r="D14957">
        <v>0.38559477795446168</v>
      </c>
    </row>
    <row r="14958" spans="1:4">
      <c r="A14958">
        <v>14956</v>
      </c>
      <c r="B14958">
        <v>40.975342465753428</v>
      </c>
      <c r="C14958" s="91">
        <v>2.3258275231889475E-2</v>
      </c>
      <c r="D14958">
        <v>0.38557644960395449</v>
      </c>
    </row>
    <row r="14959" spans="1:4">
      <c r="A14959">
        <v>14957</v>
      </c>
      <c r="B14959">
        <v>40.978082191780821</v>
      </c>
      <c r="C14959" s="91">
        <v>2.3257880150831221E-2</v>
      </c>
      <c r="D14959">
        <v>0.38555812295930963</v>
      </c>
    </row>
    <row r="14960" spans="1:4">
      <c r="A14960">
        <v>14958</v>
      </c>
      <c r="B14960">
        <v>40.980821917808221</v>
      </c>
      <c r="C14960" s="91">
        <v>2.3257485069772967E-2</v>
      </c>
      <c r="D14960">
        <v>0.38553979802036681</v>
      </c>
    </row>
    <row r="14961" spans="1:4">
      <c r="A14961">
        <v>14959</v>
      </c>
      <c r="B14961">
        <v>40.983561643835614</v>
      </c>
      <c r="C14961" s="91">
        <v>2.3257089988714712E-2</v>
      </c>
      <c r="D14961">
        <v>0.38552147478696558</v>
      </c>
    </row>
    <row r="14962" spans="1:4">
      <c r="A14962">
        <v>14960</v>
      </c>
      <c r="B14962">
        <v>40.986301369863014</v>
      </c>
      <c r="C14962" s="91">
        <v>2.3256694907656458E-2</v>
      </c>
      <c r="D14962">
        <v>0.38550315325894546</v>
      </c>
    </row>
    <row r="14963" spans="1:4">
      <c r="A14963">
        <v>14961</v>
      </c>
      <c r="B14963">
        <v>40.989041095890414</v>
      </c>
      <c r="C14963" s="91">
        <v>2.3256299826598201E-2</v>
      </c>
      <c r="D14963">
        <v>0.3854848334361462</v>
      </c>
    </row>
    <row r="14964" spans="1:4">
      <c r="A14964">
        <v>14962</v>
      </c>
      <c r="B14964">
        <v>40.991780821917807</v>
      </c>
      <c r="C14964" s="91">
        <v>2.3255904745539947E-2</v>
      </c>
      <c r="D14964">
        <v>0.38546651531840737</v>
      </c>
    </row>
    <row r="14965" spans="1:4">
      <c r="A14965">
        <v>14963</v>
      </c>
      <c r="B14965">
        <v>40.994520547945207</v>
      </c>
      <c r="C14965" s="91">
        <v>2.3255509664481692E-2</v>
      </c>
      <c r="D14965">
        <v>0.38544819890556864</v>
      </c>
    </row>
    <row r="14966" spans="1:4">
      <c r="A14966">
        <v>14964</v>
      </c>
      <c r="B14966">
        <v>40.9972602739726</v>
      </c>
      <c r="C14966" s="91">
        <v>2.3255114583423438E-2</v>
      </c>
      <c r="D14966">
        <v>0.38542988419746976</v>
      </c>
    </row>
    <row r="14967" spans="1:4">
      <c r="A14967">
        <v>14965</v>
      </c>
      <c r="B14967">
        <v>41</v>
      </c>
      <c r="C14967" s="91">
        <v>2.3254719502365184E-2</v>
      </c>
      <c r="D14967">
        <v>0.38541157119395036</v>
      </c>
    </row>
    <row r="14968" spans="1:4">
      <c r="A14968">
        <v>14966</v>
      </c>
      <c r="B14968">
        <v>41.0027397260274</v>
      </c>
      <c r="C14968" s="91">
        <v>2.325432442130693E-2</v>
      </c>
      <c r="D14968">
        <v>0.38539325989485013</v>
      </c>
    </row>
    <row r="14969" spans="1:4">
      <c r="A14969">
        <v>14967</v>
      </c>
      <c r="B14969">
        <v>41.005479452054793</v>
      </c>
      <c r="C14969" s="91">
        <v>2.3253929340248673E-2</v>
      </c>
      <c r="D14969">
        <v>0.38537495030000907</v>
      </c>
    </row>
    <row r="14970" spans="1:4">
      <c r="A14970">
        <v>14968</v>
      </c>
      <c r="B14970">
        <v>41.008219178082193</v>
      </c>
      <c r="C14970" s="91">
        <v>2.3253534259190418E-2</v>
      </c>
      <c r="D14970">
        <v>0.38535664240926654</v>
      </c>
    </row>
    <row r="14971" spans="1:4">
      <c r="A14971">
        <v>14969</v>
      </c>
      <c r="B14971">
        <v>41.010958904109586</v>
      </c>
      <c r="C14971" s="91">
        <v>2.3253139178132164E-2</v>
      </c>
      <c r="D14971">
        <v>0.38533833622246266</v>
      </c>
    </row>
    <row r="14972" spans="1:4">
      <c r="A14972">
        <v>14970</v>
      </c>
      <c r="B14972">
        <v>41.013698630136986</v>
      </c>
      <c r="C14972" s="91">
        <v>2.325274409707391E-2</v>
      </c>
      <c r="D14972">
        <v>0.38532003173943702</v>
      </c>
    </row>
    <row r="14973" spans="1:4">
      <c r="A14973">
        <v>14971</v>
      </c>
      <c r="B14973">
        <v>41.016438356164386</v>
      </c>
      <c r="C14973" s="91">
        <v>2.3252349016015656E-2</v>
      </c>
      <c r="D14973">
        <v>0.38530172896002951</v>
      </c>
    </row>
    <row r="14974" spans="1:4">
      <c r="A14974">
        <v>14972</v>
      </c>
      <c r="B14974">
        <v>41.019178082191779</v>
      </c>
      <c r="C14974" s="91">
        <v>2.3251953934957402E-2</v>
      </c>
      <c r="D14974">
        <v>0.38528342788408004</v>
      </c>
    </row>
    <row r="14975" spans="1:4">
      <c r="A14975">
        <v>14973</v>
      </c>
      <c r="B14975">
        <v>41.021917808219179</v>
      </c>
      <c r="C14975" s="91">
        <v>2.3251558853899144E-2</v>
      </c>
      <c r="D14975">
        <v>0.38526512851142836</v>
      </c>
    </row>
    <row r="14976" spans="1:4">
      <c r="A14976">
        <v>14974</v>
      </c>
      <c r="B14976">
        <v>41.024657534246572</v>
      </c>
      <c r="C14976" s="91">
        <v>2.325116377284089E-2</v>
      </c>
      <c r="D14976">
        <v>0.38524683084191441</v>
      </c>
    </row>
    <row r="14977" spans="1:4">
      <c r="A14977">
        <v>14975</v>
      </c>
      <c r="B14977">
        <v>41.027397260273972</v>
      </c>
      <c r="C14977" s="91">
        <v>2.3250768691782636E-2</v>
      </c>
      <c r="D14977">
        <v>0.38522853487537789</v>
      </c>
    </row>
    <row r="14978" spans="1:4">
      <c r="A14978">
        <v>14976</v>
      </c>
      <c r="B14978">
        <v>41.030136986301372</v>
      </c>
      <c r="C14978" s="91">
        <v>2.3250373610724382E-2</v>
      </c>
      <c r="D14978">
        <v>0.38521024061165893</v>
      </c>
    </row>
    <row r="14979" spans="1:4">
      <c r="A14979">
        <v>14977</v>
      </c>
      <c r="B14979">
        <v>41.032876712328765</v>
      </c>
      <c r="C14979" s="91">
        <v>2.3249978529666128E-2</v>
      </c>
      <c r="D14979">
        <v>0.38519194805059742</v>
      </c>
    </row>
    <row r="14980" spans="1:4">
      <c r="A14980">
        <v>14978</v>
      </c>
      <c r="B14980">
        <v>41.035616438356165</v>
      </c>
      <c r="C14980" s="91">
        <v>2.3249583448607874E-2</v>
      </c>
      <c r="D14980">
        <v>0.38517365719203328</v>
      </c>
    </row>
    <row r="14981" spans="1:4">
      <c r="A14981">
        <v>14979</v>
      </c>
      <c r="B14981">
        <v>41.038356164383565</v>
      </c>
      <c r="C14981" s="91">
        <v>2.3249188367549616E-2</v>
      </c>
      <c r="D14981">
        <v>0.38515536803580647</v>
      </c>
    </row>
    <row r="14982" spans="1:4">
      <c r="A14982">
        <v>14980</v>
      </c>
      <c r="B14982">
        <v>41.041095890410958</v>
      </c>
      <c r="C14982" s="91">
        <v>2.3248793286491362E-2</v>
      </c>
      <c r="D14982">
        <v>0.385137080581757</v>
      </c>
    </row>
    <row r="14983" spans="1:4">
      <c r="A14983">
        <v>14981</v>
      </c>
      <c r="B14983">
        <v>41.043835616438358</v>
      </c>
      <c r="C14983" s="91">
        <v>2.3248398205433108E-2</v>
      </c>
      <c r="D14983">
        <v>0.38511879482972478</v>
      </c>
    </row>
    <row r="14984" spans="1:4">
      <c r="A14984">
        <v>14982</v>
      </c>
      <c r="B14984">
        <v>41.046575342465751</v>
      </c>
      <c r="C14984" s="91">
        <v>2.3248003124374854E-2</v>
      </c>
      <c r="D14984">
        <v>0.38510051077954993</v>
      </c>
    </row>
    <row r="14985" spans="1:4">
      <c r="A14985">
        <v>14983</v>
      </c>
      <c r="B14985">
        <v>41.049315068493151</v>
      </c>
      <c r="C14985" s="91">
        <v>2.32476080433166E-2</v>
      </c>
      <c r="D14985">
        <v>0.38508222843107248</v>
      </c>
    </row>
    <row r="14986" spans="1:4">
      <c r="A14986">
        <v>14984</v>
      </c>
      <c r="B14986">
        <v>41.052054794520551</v>
      </c>
      <c r="C14986" s="91">
        <v>2.3247212962258346E-2</v>
      </c>
      <c r="D14986">
        <v>0.38506394778413244</v>
      </c>
    </row>
    <row r="14987" spans="1:4">
      <c r="A14987">
        <v>14985</v>
      </c>
      <c r="B14987">
        <v>41.054794520547944</v>
      </c>
      <c r="C14987" s="91">
        <v>2.3246817881200088E-2</v>
      </c>
      <c r="D14987">
        <v>0.38504566883857</v>
      </c>
    </row>
    <row r="14988" spans="1:4">
      <c r="A14988">
        <v>14986</v>
      </c>
      <c r="B14988">
        <v>41.057534246575344</v>
      </c>
      <c r="C14988" s="91">
        <v>2.3246422800141834E-2</v>
      </c>
      <c r="D14988">
        <v>0.38502739159422505</v>
      </c>
    </row>
    <row r="14989" spans="1:4">
      <c r="A14989">
        <v>14987</v>
      </c>
      <c r="B14989">
        <v>41.060273972602737</v>
      </c>
      <c r="C14989" s="91">
        <v>2.324602771908358E-2</v>
      </c>
      <c r="D14989">
        <v>0.38500911605093791</v>
      </c>
    </row>
    <row r="14990" spans="1:4">
      <c r="A14990">
        <v>14988</v>
      </c>
      <c r="B14990">
        <v>41.063013698630137</v>
      </c>
      <c r="C14990" s="91">
        <v>2.3245632638025326E-2</v>
      </c>
      <c r="D14990">
        <v>0.38499084220854862</v>
      </c>
    </row>
    <row r="14991" spans="1:4">
      <c r="A14991">
        <v>14989</v>
      </c>
      <c r="B14991">
        <v>41.065753424657537</v>
      </c>
      <c r="C14991" s="91">
        <v>2.3245237556967072E-2</v>
      </c>
      <c r="D14991">
        <v>0.38497257006689728</v>
      </c>
    </row>
    <row r="14992" spans="1:4">
      <c r="A14992">
        <v>14990</v>
      </c>
      <c r="B14992">
        <v>41.06849315068493</v>
      </c>
      <c r="C14992" s="91">
        <v>2.3244842475908817E-2</v>
      </c>
      <c r="D14992">
        <v>0.38495429962582417</v>
      </c>
    </row>
    <row r="14993" spans="1:4">
      <c r="A14993">
        <v>14991</v>
      </c>
      <c r="B14993">
        <v>41.07123287671233</v>
      </c>
      <c r="C14993" s="91">
        <v>2.324444739485056E-2</v>
      </c>
      <c r="D14993">
        <v>0.38493603088516948</v>
      </c>
    </row>
    <row r="14994" spans="1:4">
      <c r="A14994">
        <v>14992</v>
      </c>
      <c r="B14994">
        <v>41.073972602739723</v>
      </c>
      <c r="C14994" s="91">
        <v>2.3244052313792306E-2</v>
      </c>
      <c r="D14994">
        <v>0.38491776384477339</v>
      </c>
    </row>
    <row r="14995" spans="1:4">
      <c r="A14995">
        <v>14993</v>
      </c>
      <c r="B14995">
        <v>41.076712328767123</v>
      </c>
      <c r="C14995" s="91">
        <v>2.3243657232734052E-2</v>
      </c>
      <c r="D14995">
        <v>0.38489949850447602</v>
      </c>
    </row>
    <row r="14996" spans="1:4">
      <c r="A14996">
        <v>14994</v>
      </c>
      <c r="B14996">
        <v>41.079452054794523</v>
      </c>
      <c r="C14996" s="91">
        <v>2.3243262151675798E-2</v>
      </c>
      <c r="D14996">
        <v>0.38488123486411768</v>
      </c>
    </row>
    <row r="14997" spans="1:4">
      <c r="A14997">
        <v>14995</v>
      </c>
      <c r="B14997">
        <v>41.082191780821915</v>
      </c>
      <c r="C14997" s="91">
        <v>2.3242867070617543E-2</v>
      </c>
      <c r="D14997">
        <v>0.38486297292353872</v>
      </c>
    </row>
    <row r="14998" spans="1:4">
      <c r="A14998">
        <v>14996</v>
      </c>
      <c r="B14998">
        <v>41.084931506849315</v>
      </c>
      <c r="C14998" s="91">
        <v>2.3242471989559289E-2</v>
      </c>
      <c r="D14998">
        <v>0.3848447126825793</v>
      </c>
    </row>
    <row r="14999" spans="1:4">
      <c r="A14999">
        <v>14997</v>
      </c>
      <c r="B14999">
        <v>41.087671232876716</v>
      </c>
      <c r="C14999" s="91">
        <v>2.3242076908501032E-2</v>
      </c>
      <c r="D14999">
        <v>0.38482645414107991</v>
      </c>
    </row>
    <row r="15000" spans="1:4">
      <c r="A15000">
        <v>14998</v>
      </c>
      <c r="B15000">
        <v>41.090410958904108</v>
      </c>
      <c r="C15000" s="91">
        <v>2.3241681827442778E-2</v>
      </c>
      <c r="D15000">
        <v>0.38480819729888066</v>
      </c>
    </row>
    <row r="15001" spans="1:4">
      <c r="A15001">
        <v>14999</v>
      </c>
      <c r="B15001">
        <v>41.093150684931508</v>
      </c>
      <c r="C15001" s="91">
        <v>2.3241286746384524E-2</v>
      </c>
      <c r="D15001">
        <v>0.38478994215582196</v>
      </c>
    </row>
    <row r="15002" spans="1:4">
      <c r="A15002">
        <v>15000</v>
      </c>
      <c r="B15002">
        <v>41.095890410958901</v>
      </c>
      <c r="C15002" s="91">
        <v>2.3240891665326269E-2</v>
      </c>
      <c r="D15002">
        <v>0.38477168871174416</v>
      </c>
    </row>
    <row r="15003" spans="1:4">
      <c r="A15003">
        <v>15001</v>
      </c>
      <c r="B15003">
        <v>41.098630136986301</v>
      </c>
      <c r="C15003" s="91">
        <v>2.3240496584268015E-2</v>
      </c>
      <c r="D15003">
        <v>0.38475343696648767</v>
      </c>
    </row>
    <row r="15004" spans="1:4">
      <c r="A15004">
        <v>15002</v>
      </c>
      <c r="B15004">
        <v>41.101369863013701</v>
      </c>
      <c r="C15004" s="91">
        <v>2.3240101503209761E-2</v>
      </c>
      <c r="D15004">
        <v>0.38473518691989284</v>
      </c>
    </row>
    <row r="15005" spans="1:4">
      <c r="A15005">
        <v>15003</v>
      </c>
      <c r="B15005">
        <v>41.104109589041094</v>
      </c>
      <c r="C15005" s="91">
        <v>2.3239706422151504E-2</v>
      </c>
      <c r="D15005">
        <v>0.38471693857180017</v>
      </c>
    </row>
    <row r="15006" spans="1:4">
      <c r="A15006">
        <v>15004</v>
      </c>
      <c r="B15006">
        <v>41.106849315068494</v>
      </c>
      <c r="C15006" s="91">
        <v>2.3239311341093249E-2</v>
      </c>
      <c r="D15006">
        <v>0.38469869192204997</v>
      </c>
    </row>
    <row r="15007" spans="1:4">
      <c r="A15007">
        <v>15005</v>
      </c>
      <c r="B15007">
        <v>41.109589041095887</v>
      </c>
      <c r="C15007" s="91">
        <v>2.3238916260034995E-2</v>
      </c>
      <c r="D15007">
        <v>0.38468044697048281</v>
      </c>
    </row>
    <row r="15008" spans="1:4">
      <c r="A15008">
        <v>15006</v>
      </c>
      <c r="B15008">
        <v>41.112328767123287</v>
      </c>
      <c r="C15008" s="91">
        <v>2.3238521178976741E-2</v>
      </c>
      <c r="D15008">
        <v>0.38466220371693899</v>
      </c>
    </row>
    <row r="15009" spans="1:4">
      <c r="A15009">
        <v>15007</v>
      </c>
      <c r="B15009">
        <v>41.115068493150687</v>
      </c>
      <c r="C15009" s="91">
        <v>2.3238126097918487E-2</v>
      </c>
      <c r="D15009">
        <v>0.38464396216125918</v>
      </c>
    </row>
    <row r="15010" spans="1:4">
      <c r="A15010">
        <v>15008</v>
      </c>
      <c r="B15010">
        <v>41.11780821917808</v>
      </c>
      <c r="C15010" s="91">
        <v>2.3237731016860233E-2</v>
      </c>
      <c r="D15010">
        <v>0.38462572230328379</v>
      </c>
    </row>
    <row r="15011" spans="1:4">
      <c r="A15011">
        <v>15009</v>
      </c>
      <c r="B15011">
        <v>41.12054794520548</v>
      </c>
      <c r="C15011" s="91">
        <v>2.3237335935801975E-2</v>
      </c>
      <c r="D15011">
        <v>0.38460748414285345</v>
      </c>
    </row>
    <row r="15012" spans="1:4">
      <c r="A15012">
        <v>15010</v>
      </c>
      <c r="B15012">
        <v>41.123287671232873</v>
      </c>
      <c r="C15012" s="91">
        <v>2.3236940854743721E-2</v>
      </c>
      <c r="D15012">
        <v>0.38458924767980857</v>
      </c>
    </row>
    <row r="15013" spans="1:4">
      <c r="A15013">
        <v>15011</v>
      </c>
      <c r="B15013">
        <v>41.126027397260273</v>
      </c>
      <c r="C15013" s="91">
        <v>2.3236545773685467E-2</v>
      </c>
      <c r="D15013">
        <v>0.38457101291398965</v>
      </c>
    </row>
    <row r="15014" spans="1:4">
      <c r="A15014">
        <v>15012</v>
      </c>
      <c r="B15014">
        <v>41.128767123287673</v>
      </c>
      <c r="C15014" s="91">
        <v>2.3236150692627213E-2</v>
      </c>
      <c r="D15014">
        <v>0.38455277984523745</v>
      </c>
    </row>
    <row r="15015" spans="1:4">
      <c r="A15015">
        <v>15013</v>
      </c>
      <c r="B15015">
        <v>41.131506849315066</v>
      </c>
      <c r="C15015" s="91">
        <v>2.3235755611568959E-2</v>
      </c>
      <c r="D15015">
        <v>0.38453454847339252</v>
      </c>
    </row>
    <row r="15016" spans="1:4">
      <c r="A15016">
        <v>15014</v>
      </c>
      <c r="B15016">
        <v>41.134246575342466</v>
      </c>
      <c r="C15016" s="91">
        <v>2.3235360530510705E-2</v>
      </c>
      <c r="D15016">
        <v>0.3845163187982954</v>
      </c>
    </row>
    <row r="15017" spans="1:4">
      <c r="A15017">
        <v>15015</v>
      </c>
      <c r="B15017">
        <v>41.136986301369866</v>
      </c>
      <c r="C15017" s="91">
        <v>2.3234965449452447E-2</v>
      </c>
      <c r="D15017">
        <v>0.38449809081978681</v>
      </c>
    </row>
    <row r="15018" spans="1:4">
      <c r="A15018">
        <v>15016</v>
      </c>
      <c r="B15018">
        <v>41.139726027397259</v>
      </c>
      <c r="C15018" s="91">
        <v>2.3234570368394193E-2</v>
      </c>
      <c r="D15018">
        <v>0.38447986453770744</v>
      </c>
    </row>
    <row r="15019" spans="1:4">
      <c r="A15019">
        <v>15017</v>
      </c>
      <c r="B15019">
        <v>41.142465753424659</v>
      </c>
      <c r="C15019" s="91">
        <v>2.3234175287335939E-2</v>
      </c>
      <c r="D15019">
        <v>0.3844616399518978</v>
      </c>
    </row>
    <row r="15020" spans="1:4">
      <c r="A15020">
        <v>15018</v>
      </c>
      <c r="B15020">
        <v>41.145205479452052</v>
      </c>
      <c r="C15020" s="91">
        <v>2.3233780206277685E-2</v>
      </c>
      <c r="D15020">
        <v>0.38444341706219876</v>
      </c>
    </row>
    <row r="15021" spans="1:4">
      <c r="A15021">
        <v>15019</v>
      </c>
      <c r="B15021">
        <v>41.147945205479452</v>
      </c>
      <c r="C15021" s="91">
        <v>2.3233385125219431E-2</v>
      </c>
      <c r="D15021">
        <v>0.38442519586845086</v>
      </c>
    </row>
    <row r="15022" spans="1:4">
      <c r="A15022">
        <v>15020</v>
      </c>
      <c r="B15022">
        <v>41.150684931506852</v>
      </c>
      <c r="C15022" s="91">
        <v>2.3232990044161177E-2</v>
      </c>
      <c r="D15022">
        <v>0.38440697637049492</v>
      </c>
    </row>
    <row r="15023" spans="1:4">
      <c r="A15023">
        <v>15021</v>
      </c>
      <c r="B15023">
        <v>41.153424657534245</v>
      </c>
      <c r="C15023" s="91">
        <v>2.3232594963102919E-2</v>
      </c>
      <c r="D15023">
        <v>0.38438875856817184</v>
      </c>
    </row>
    <row r="15024" spans="1:4">
      <c r="A15024">
        <v>15022</v>
      </c>
      <c r="B15024">
        <v>41.156164383561645</v>
      </c>
      <c r="C15024" s="91">
        <v>2.3232199882044665E-2</v>
      </c>
      <c r="D15024">
        <v>0.38437054246132207</v>
      </c>
    </row>
    <row r="15025" spans="1:4">
      <c r="A15025">
        <v>15023</v>
      </c>
      <c r="B15025">
        <v>41.158904109589038</v>
      </c>
      <c r="C15025" s="91">
        <v>2.3231804800986411E-2</v>
      </c>
      <c r="D15025">
        <v>0.38435232804978664</v>
      </c>
    </row>
    <row r="15026" spans="1:4">
      <c r="A15026">
        <v>15024</v>
      </c>
      <c r="B15026">
        <v>41.161643835616438</v>
      </c>
      <c r="C15026" s="91">
        <v>2.3231409719928157E-2</v>
      </c>
      <c r="D15026">
        <v>0.38433411533340622</v>
      </c>
    </row>
    <row r="15027" spans="1:4">
      <c r="A15027">
        <v>15025</v>
      </c>
      <c r="B15027">
        <v>41.164383561643838</v>
      </c>
      <c r="C15027" s="91">
        <v>2.3231014638869903E-2</v>
      </c>
      <c r="D15027">
        <v>0.38431590431202162</v>
      </c>
    </row>
    <row r="15028" spans="1:4">
      <c r="A15028">
        <v>15026</v>
      </c>
      <c r="B15028">
        <v>41.167123287671231</v>
      </c>
      <c r="C15028" s="91">
        <v>2.3230619557811649E-2</v>
      </c>
      <c r="D15028">
        <v>0.38429769498547384</v>
      </c>
    </row>
    <row r="15029" spans="1:4">
      <c r="A15029">
        <v>15027</v>
      </c>
      <c r="B15029">
        <v>41.169863013698631</v>
      </c>
      <c r="C15029" s="91">
        <v>2.3230224476753391E-2</v>
      </c>
      <c r="D15029">
        <v>0.38427948735360362</v>
      </c>
    </row>
    <row r="15030" spans="1:4">
      <c r="A15030">
        <v>15028</v>
      </c>
      <c r="B15030">
        <v>41.172602739726024</v>
      </c>
      <c r="C15030" s="91">
        <v>2.3229829395695137E-2</v>
      </c>
      <c r="D15030">
        <v>0.38426128141625188</v>
      </c>
    </row>
    <row r="15031" spans="1:4">
      <c r="A15031">
        <v>15029</v>
      </c>
      <c r="B15031">
        <v>41.175342465753424</v>
      </c>
      <c r="C15031" s="91">
        <v>2.3229434314636883E-2</v>
      </c>
      <c r="D15031">
        <v>0.38424307717325934</v>
      </c>
    </row>
    <row r="15032" spans="1:4">
      <c r="A15032">
        <v>15030</v>
      </c>
      <c r="B15032">
        <v>41.178082191780824</v>
      </c>
      <c r="C15032" s="91">
        <v>2.3229039233578629E-2</v>
      </c>
      <c r="D15032">
        <v>0.38422487462446714</v>
      </c>
    </row>
    <row r="15033" spans="1:4">
      <c r="A15033">
        <v>15031</v>
      </c>
      <c r="B15033">
        <v>41.180821917808217</v>
      </c>
      <c r="C15033" s="91">
        <v>2.3228644152520374E-2</v>
      </c>
      <c r="D15033">
        <v>0.38420667376971623</v>
      </c>
    </row>
    <row r="15034" spans="1:4">
      <c r="A15034">
        <v>15032</v>
      </c>
      <c r="B15034">
        <v>41.183561643835617</v>
      </c>
      <c r="C15034" s="91">
        <v>2.322824907146212E-2</v>
      </c>
      <c r="D15034">
        <v>0.38418847460884731</v>
      </c>
    </row>
    <row r="15035" spans="1:4">
      <c r="A15035">
        <v>15033</v>
      </c>
      <c r="B15035">
        <v>41.186301369863017</v>
      </c>
      <c r="C15035" s="91">
        <v>2.3227853990403863E-2</v>
      </c>
      <c r="D15035">
        <v>0.38417027714170165</v>
      </c>
    </row>
    <row r="15036" spans="1:4">
      <c r="A15036">
        <v>15034</v>
      </c>
      <c r="B15036">
        <v>41.18904109589041</v>
      </c>
      <c r="C15036" s="91">
        <v>2.3227458909345609E-2</v>
      </c>
      <c r="D15036">
        <v>0.38415208136812007</v>
      </c>
    </row>
    <row r="15037" spans="1:4">
      <c r="A15037">
        <v>15035</v>
      </c>
      <c r="B15037">
        <v>41.19178082191781</v>
      </c>
      <c r="C15037" s="91">
        <v>2.3227063828287355E-2</v>
      </c>
      <c r="D15037">
        <v>0.38413388728794357</v>
      </c>
    </row>
    <row r="15038" spans="1:4">
      <c r="A15038">
        <v>15036</v>
      </c>
      <c r="B15038">
        <v>41.194520547945203</v>
      </c>
      <c r="C15038" s="91">
        <v>2.32266687472291E-2</v>
      </c>
      <c r="D15038">
        <v>0.38411569490101316</v>
      </c>
    </row>
    <row r="15039" spans="1:4">
      <c r="A15039">
        <v>15037</v>
      </c>
      <c r="B15039">
        <v>41.197260273972603</v>
      </c>
      <c r="C15039" s="91">
        <v>2.3226273666170846E-2</v>
      </c>
      <c r="D15039">
        <v>0.38409750420716998</v>
      </c>
    </row>
    <row r="15040" spans="1:4">
      <c r="A15040">
        <v>15038</v>
      </c>
      <c r="B15040">
        <v>41.2</v>
      </c>
      <c r="C15040" s="91">
        <v>2.3225878585112592E-2</v>
      </c>
      <c r="D15040">
        <v>0.38407931520625499</v>
      </c>
    </row>
    <row r="15041" spans="1:4">
      <c r="A15041">
        <v>15039</v>
      </c>
      <c r="B15041">
        <v>41.202739726027396</v>
      </c>
      <c r="C15041" s="91">
        <v>2.3225483504054335E-2</v>
      </c>
      <c r="D15041">
        <v>0.38406112789810948</v>
      </c>
    </row>
    <row r="15042" spans="1:4">
      <c r="A15042">
        <v>15040</v>
      </c>
      <c r="B15042">
        <v>41.205479452054796</v>
      </c>
      <c r="C15042" s="91">
        <v>2.3225088422996081E-2</v>
      </c>
      <c r="D15042">
        <v>0.38404294228257424</v>
      </c>
    </row>
    <row r="15043" spans="1:4">
      <c r="A15043">
        <v>15041</v>
      </c>
      <c r="B15043">
        <v>41.208219178082189</v>
      </c>
      <c r="C15043" s="91">
        <v>2.3224693341937826E-2</v>
      </c>
      <c r="D15043">
        <v>0.38402475835949063</v>
      </c>
    </row>
    <row r="15044" spans="1:4">
      <c r="A15044">
        <v>15042</v>
      </c>
      <c r="B15044">
        <v>41.210958904109589</v>
      </c>
      <c r="C15044" s="91">
        <v>2.3224298260879572E-2</v>
      </c>
      <c r="D15044">
        <v>0.38400657612869959</v>
      </c>
    </row>
    <row r="15045" spans="1:4">
      <c r="A15045">
        <v>15043</v>
      </c>
      <c r="B15045">
        <v>41.213698630136989</v>
      </c>
      <c r="C15045" s="91">
        <v>2.3223903179821318E-2</v>
      </c>
      <c r="D15045">
        <v>0.38398839559004244</v>
      </c>
    </row>
    <row r="15046" spans="1:4">
      <c r="A15046">
        <v>15044</v>
      </c>
      <c r="B15046">
        <v>41.216438356164382</v>
      </c>
      <c r="C15046" s="91">
        <v>2.3223508098763064E-2</v>
      </c>
      <c r="D15046">
        <v>0.38397021674336035</v>
      </c>
    </row>
    <row r="15047" spans="1:4">
      <c r="A15047">
        <v>15045</v>
      </c>
      <c r="B15047">
        <v>41.219178082191782</v>
      </c>
      <c r="C15047" s="91">
        <v>2.3223113017704806E-2</v>
      </c>
      <c r="D15047">
        <v>0.38395203958849444</v>
      </c>
    </row>
    <row r="15048" spans="1:4">
      <c r="A15048">
        <v>15046</v>
      </c>
      <c r="B15048">
        <v>41.221917808219175</v>
      </c>
      <c r="C15048" s="91">
        <v>2.3222717936646552E-2</v>
      </c>
      <c r="D15048">
        <v>0.38393386412528591</v>
      </c>
    </row>
    <row r="15049" spans="1:4">
      <c r="A15049">
        <v>15047</v>
      </c>
      <c r="B15049">
        <v>41.224657534246575</v>
      </c>
      <c r="C15049" s="91">
        <v>2.3222322855588298E-2</v>
      </c>
      <c r="D15049">
        <v>0.38391569035357598</v>
      </c>
    </row>
    <row r="15050" spans="1:4">
      <c r="A15050">
        <v>15048</v>
      </c>
      <c r="B15050">
        <v>41.227397260273975</v>
      </c>
      <c r="C15050" s="91">
        <v>2.3221927774530044E-2</v>
      </c>
      <c r="D15050">
        <v>0.38389751827320595</v>
      </c>
    </row>
    <row r="15051" spans="1:4">
      <c r="A15051">
        <v>15049</v>
      </c>
      <c r="B15051">
        <v>41.230136986301368</v>
      </c>
      <c r="C15051" s="91">
        <v>2.322153269347179E-2</v>
      </c>
      <c r="D15051">
        <v>0.38387934788401712</v>
      </c>
    </row>
    <row r="15052" spans="1:4">
      <c r="A15052">
        <v>15050</v>
      </c>
      <c r="B15052">
        <v>41.232876712328768</v>
      </c>
      <c r="C15052" s="91">
        <v>2.3221137612413536E-2</v>
      </c>
      <c r="D15052">
        <v>0.38386117918585061</v>
      </c>
    </row>
    <row r="15053" spans="1:4">
      <c r="A15053">
        <v>15051</v>
      </c>
      <c r="B15053">
        <v>41.235616438356168</v>
      </c>
      <c r="C15053" s="91">
        <v>2.3220742531355278E-2</v>
      </c>
      <c r="D15053">
        <v>0.38384301217854799</v>
      </c>
    </row>
    <row r="15054" spans="1:4">
      <c r="A15054">
        <v>15052</v>
      </c>
      <c r="B15054">
        <v>41.238356164383561</v>
      </c>
      <c r="C15054" s="91">
        <v>2.3220347450297024E-2</v>
      </c>
      <c r="D15054">
        <v>0.3838248468619504</v>
      </c>
    </row>
    <row r="15055" spans="1:4">
      <c r="A15055">
        <v>15053</v>
      </c>
      <c r="B15055">
        <v>41.241095890410961</v>
      </c>
      <c r="C15055" s="91">
        <v>2.321995236923877E-2</v>
      </c>
      <c r="D15055">
        <v>0.38380668323589912</v>
      </c>
    </row>
    <row r="15056" spans="1:4">
      <c r="A15056">
        <v>15054</v>
      </c>
      <c r="B15056">
        <v>41.243835616438353</v>
      </c>
      <c r="C15056" s="91">
        <v>2.3219557288180516E-2</v>
      </c>
      <c r="D15056">
        <v>0.38378852130023566</v>
      </c>
    </row>
    <row r="15057" spans="1:4">
      <c r="A15057">
        <v>15055</v>
      </c>
      <c r="B15057">
        <v>41.246575342465754</v>
      </c>
      <c r="C15057" s="91">
        <v>2.3219162207122262E-2</v>
      </c>
      <c r="D15057">
        <v>0.38377036105480133</v>
      </c>
    </row>
    <row r="15058" spans="1:4">
      <c r="A15058">
        <v>15056</v>
      </c>
      <c r="B15058">
        <v>41.249315068493154</v>
      </c>
      <c r="C15058" s="91">
        <v>2.3218767126064008E-2</v>
      </c>
      <c r="D15058">
        <v>0.38375220249943753</v>
      </c>
    </row>
    <row r="15059" spans="1:4">
      <c r="A15059">
        <v>15057</v>
      </c>
      <c r="B15059">
        <v>41.252054794520546</v>
      </c>
      <c r="C15059" s="91">
        <v>2.321837204500575E-2</v>
      </c>
      <c r="D15059">
        <v>0.38373404563398572</v>
      </c>
    </row>
    <row r="15060" spans="1:4">
      <c r="A15060">
        <v>15058</v>
      </c>
      <c r="B15060">
        <v>41.254794520547946</v>
      </c>
      <c r="C15060" s="91">
        <v>2.3217976963947496E-2</v>
      </c>
      <c r="D15060">
        <v>0.38371589045828719</v>
      </c>
    </row>
    <row r="15061" spans="1:4">
      <c r="A15061">
        <v>15059</v>
      </c>
      <c r="B15061">
        <v>41.257534246575339</v>
      </c>
      <c r="C15061" s="91">
        <v>2.3217581882889242E-2</v>
      </c>
      <c r="D15061">
        <v>0.38369773697218357</v>
      </c>
    </row>
    <row r="15062" spans="1:4">
      <c r="A15062">
        <v>15060</v>
      </c>
      <c r="B15062">
        <v>41.260273972602739</v>
      </c>
      <c r="C15062" s="91">
        <v>2.3217186801830988E-2</v>
      </c>
      <c r="D15062">
        <v>0.3836795851755162</v>
      </c>
    </row>
    <row r="15063" spans="1:4">
      <c r="A15063">
        <v>15061</v>
      </c>
      <c r="B15063">
        <v>41.263013698630139</v>
      </c>
      <c r="C15063" s="91">
        <v>2.3216791720772734E-2</v>
      </c>
      <c r="D15063">
        <v>0.38366143506812656</v>
      </c>
    </row>
    <row r="15064" spans="1:4">
      <c r="A15064">
        <v>15062</v>
      </c>
      <c r="B15064">
        <v>41.265753424657532</v>
      </c>
      <c r="C15064" s="91">
        <v>2.321639663971448E-2</v>
      </c>
      <c r="D15064">
        <v>0.38364328664985631</v>
      </c>
    </row>
    <row r="15065" spans="1:4">
      <c r="A15065">
        <v>15063</v>
      </c>
      <c r="B15065">
        <v>41.268493150684932</v>
      </c>
      <c r="C15065" s="91">
        <v>2.3216001558656222E-2</v>
      </c>
      <c r="D15065">
        <v>0.38362513992054686</v>
      </c>
    </row>
    <row r="15066" spans="1:4">
      <c r="A15066">
        <v>15064</v>
      </c>
      <c r="B15066">
        <v>41.271232876712325</v>
      </c>
      <c r="C15066" s="91">
        <v>2.3215606477597968E-2</v>
      </c>
      <c r="D15066">
        <v>0.3836069948800398</v>
      </c>
    </row>
    <row r="15067" spans="1:4">
      <c r="A15067">
        <v>15065</v>
      </c>
      <c r="B15067">
        <v>41.273972602739725</v>
      </c>
      <c r="C15067" s="91">
        <v>2.3215211396539714E-2</v>
      </c>
      <c r="D15067">
        <v>0.38358885152817651</v>
      </c>
    </row>
    <row r="15068" spans="1:4">
      <c r="A15068">
        <v>15066</v>
      </c>
      <c r="B15068">
        <v>41.276712328767125</v>
      </c>
      <c r="C15068" s="91">
        <v>2.321481631548146E-2</v>
      </c>
      <c r="D15068">
        <v>0.3835707098647988</v>
      </c>
    </row>
    <row r="15069" spans="1:4">
      <c r="A15069">
        <v>15067</v>
      </c>
      <c r="B15069">
        <v>41.279452054794518</v>
      </c>
      <c r="C15069" s="91">
        <v>2.3214421234423206E-2</v>
      </c>
      <c r="D15069">
        <v>0.38355256988974823</v>
      </c>
    </row>
    <row r="15070" spans="1:4">
      <c r="A15070">
        <v>15068</v>
      </c>
      <c r="B15070">
        <v>41.282191780821918</v>
      </c>
      <c r="C15070" s="91">
        <v>2.3214026153364951E-2</v>
      </c>
      <c r="D15070">
        <v>0.38353443160286632</v>
      </c>
    </row>
    <row r="15071" spans="1:4">
      <c r="A15071">
        <v>15069</v>
      </c>
      <c r="B15071">
        <v>41.284931506849318</v>
      </c>
      <c r="C15071" s="91">
        <v>2.3213631072306694E-2</v>
      </c>
      <c r="D15071">
        <v>0.38351629500399481</v>
      </c>
    </row>
    <row r="15072" spans="1:4">
      <c r="A15072">
        <v>15070</v>
      </c>
      <c r="B15072">
        <v>41.287671232876711</v>
      </c>
      <c r="C15072" s="91">
        <v>2.321323599124844E-2</v>
      </c>
      <c r="D15072">
        <v>0.38349816009297533</v>
      </c>
    </row>
    <row r="15073" spans="1:4">
      <c r="A15073">
        <v>15071</v>
      </c>
      <c r="B15073">
        <v>41.290410958904111</v>
      </c>
      <c r="C15073" s="91">
        <v>2.3212840910190186E-2</v>
      </c>
      <c r="D15073">
        <v>0.38348002686964949</v>
      </c>
    </row>
    <row r="15074" spans="1:4">
      <c r="A15074">
        <v>15072</v>
      </c>
      <c r="B15074">
        <v>41.293150684931504</v>
      </c>
      <c r="C15074" s="91">
        <v>2.3212445829131931E-2</v>
      </c>
      <c r="D15074">
        <v>0.38346189533385905</v>
      </c>
    </row>
    <row r="15075" spans="1:4">
      <c r="A15075">
        <v>15073</v>
      </c>
      <c r="B15075">
        <v>41.295890410958904</v>
      </c>
      <c r="C15075" s="91">
        <v>2.3212050748073677E-2</v>
      </c>
      <c r="D15075">
        <v>0.38344376548544556</v>
      </c>
    </row>
    <row r="15076" spans="1:4">
      <c r="A15076">
        <v>15074</v>
      </c>
      <c r="B15076">
        <v>41.298630136986304</v>
      </c>
      <c r="C15076" s="91">
        <v>2.3211655667015423E-2</v>
      </c>
      <c r="D15076">
        <v>0.38342563732425095</v>
      </c>
    </row>
    <row r="15077" spans="1:4">
      <c r="A15077">
        <v>15075</v>
      </c>
      <c r="B15077">
        <v>41.301369863013697</v>
      </c>
      <c r="C15077" s="91">
        <v>2.3211260585957166E-2</v>
      </c>
      <c r="D15077">
        <v>0.38340751085011698</v>
      </c>
    </row>
    <row r="15078" spans="1:4">
      <c r="A15078">
        <v>15076</v>
      </c>
      <c r="B15078">
        <v>41.304109589041097</v>
      </c>
      <c r="C15078" s="91">
        <v>2.3210865504898912E-2</v>
      </c>
      <c r="D15078">
        <v>0.3833893860628852</v>
      </c>
    </row>
    <row r="15079" spans="1:4">
      <c r="A15079">
        <v>15077</v>
      </c>
      <c r="B15079">
        <v>41.30684931506849</v>
      </c>
      <c r="C15079" s="91">
        <v>2.3210470423840657E-2</v>
      </c>
      <c r="D15079">
        <v>0.3833712629623976</v>
      </c>
    </row>
    <row r="15080" spans="1:4">
      <c r="A15080">
        <v>15078</v>
      </c>
      <c r="B15080">
        <v>41.30958904109589</v>
      </c>
      <c r="C15080" s="91">
        <v>2.3210075342782403E-2</v>
      </c>
      <c r="D15080">
        <v>0.38335314154849587</v>
      </c>
    </row>
    <row r="15081" spans="1:4">
      <c r="A15081">
        <v>15079</v>
      </c>
      <c r="B15081">
        <v>41.31232876712329</v>
      </c>
      <c r="C15081" s="91">
        <v>2.3209680261724149E-2</v>
      </c>
      <c r="D15081">
        <v>0.3833350218210218</v>
      </c>
    </row>
    <row r="15082" spans="1:4">
      <c r="A15082">
        <v>15080</v>
      </c>
      <c r="B15082">
        <v>41.315068493150683</v>
      </c>
      <c r="C15082" s="91">
        <v>2.3209285180665895E-2</v>
      </c>
      <c r="D15082">
        <v>0.38331690377981742</v>
      </c>
    </row>
    <row r="15083" spans="1:4">
      <c r="A15083">
        <v>15081</v>
      </c>
      <c r="B15083">
        <v>41.317808219178083</v>
      </c>
      <c r="C15083" s="91">
        <v>2.3208890099607637E-2</v>
      </c>
      <c r="D15083">
        <v>0.3832987874247244</v>
      </c>
    </row>
    <row r="15084" spans="1:4">
      <c r="A15084">
        <v>15082</v>
      </c>
      <c r="B15084">
        <v>41.320547945205476</v>
      </c>
      <c r="C15084" s="91">
        <v>2.3208495018549383E-2</v>
      </c>
      <c r="D15084">
        <v>0.38328067275558464</v>
      </c>
    </row>
    <row r="15085" spans="1:4">
      <c r="A15085">
        <v>15083</v>
      </c>
      <c r="B15085">
        <v>41.323287671232876</v>
      </c>
      <c r="C15085" s="91">
        <v>2.3208099937491129E-2</v>
      </c>
      <c r="D15085">
        <v>0.38326255977224005</v>
      </c>
    </row>
    <row r="15086" spans="1:4">
      <c r="A15086">
        <v>15084</v>
      </c>
      <c r="B15086">
        <v>41.326027397260276</v>
      </c>
      <c r="C15086" s="91">
        <v>2.3207704856432875E-2</v>
      </c>
      <c r="D15086">
        <v>0.38324444847453254</v>
      </c>
    </row>
    <row r="15087" spans="1:4">
      <c r="A15087">
        <v>15085</v>
      </c>
      <c r="B15087">
        <v>41.328767123287669</v>
      </c>
      <c r="C15087" s="91">
        <v>2.3207309775374621E-2</v>
      </c>
      <c r="D15087">
        <v>0.38322633886230412</v>
      </c>
    </row>
    <row r="15088" spans="1:4">
      <c r="A15088">
        <v>15086</v>
      </c>
      <c r="B15088">
        <v>41.331506849315069</v>
      </c>
      <c r="C15088" s="91">
        <v>2.3206914694316367E-2</v>
      </c>
      <c r="D15088">
        <v>0.38320823093539663</v>
      </c>
    </row>
    <row r="15089" spans="1:4">
      <c r="A15089">
        <v>15087</v>
      </c>
      <c r="B15089">
        <v>41.334246575342469</v>
      </c>
      <c r="C15089" s="91">
        <v>2.3206519613258109E-2</v>
      </c>
      <c r="D15089">
        <v>0.3831901246936521</v>
      </c>
    </row>
    <row r="15090" spans="1:4">
      <c r="A15090">
        <v>15088</v>
      </c>
      <c r="B15090">
        <v>41.336986301369862</v>
      </c>
      <c r="C15090" s="91">
        <v>2.3206124532199855E-2</v>
      </c>
      <c r="D15090">
        <v>0.38317202013691254</v>
      </c>
    </row>
    <row r="15091" spans="1:4">
      <c r="A15091">
        <v>15089</v>
      </c>
      <c r="B15091">
        <v>41.339726027397262</v>
      </c>
      <c r="C15091" s="91">
        <v>2.3205729451141601E-2</v>
      </c>
      <c r="D15091">
        <v>0.38315391726501985</v>
      </c>
    </row>
    <row r="15092" spans="1:4">
      <c r="A15092">
        <v>15090</v>
      </c>
      <c r="B15092">
        <v>41.342465753424655</v>
      </c>
      <c r="C15092" s="91">
        <v>2.3205334370083347E-2</v>
      </c>
      <c r="D15092">
        <v>0.38313581607781616</v>
      </c>
    </row>
    <row r="15093" spans="1:4">
      <c r="A15093">
        <v>15091</v>
      </c>
      <c r="B15093">
        <v>41.345205479452055</v>
      </c>
      <c r="C15093" s="91">
        <v>2.3204939289025093E-2</v>
      </c>
      <c r="D15093">
        <v>0.38311771657514343</v>
      </c>
    </row>
    <row r="15094" spans="1:4">
      <c r="A15094">
        <v>15092</v>
      </c>
      <c r="B15094">
        <v>41.347945205479455</v>
      </c>
      <c r="C15094" s="91">
        <v>2.3204544207966839E-2</v>
      </c>
      <c r="D15094">
        <v>0.38309961875684373</v>
      </c>
    </row>
    <row r="15095" spans="1:4">
      <c r="A15095">
        <v>15093</v>
      </c>
      <c r="B15095">
        <v>41.350684931506848</v>
      </c>
      <c r="C15095" s="91">
        <v>2.3204149126908581E-2</v>
      </c>
      <c r="D15095">
        <v>0.3830815226227593</v>
      </c>
    </row>
    <row r="15096" spans="1:4">
      <c r="A15096">
        <v>15094</v>
      </c>
      <c r="B15096">
        <v>41.353424657534248</v>
      </c>
      <c r="C15096" s="91">
        <v>2.3203754045850327E-2</v>
      </c>
      <c r="D15096">
        <v>0.38306342817273192</v>
      </c>
    </row>
    <row r="15097" spans="1:4">
      <c r="A15097">
        <v>15095</v>
      </c>
      <c r="B15097">
        <v>41.356164383561641</v>
      </c>
      <c r="C15097" s="91">
        <v>2.3203358964792073E-2</v>
      </c>
      <c r="D15097">
        <v>0.38304533540660402</v>
      </c>
    </row>
    <row r="15098" spans="1:4">
      <c r="A15098">
        <v>15096</v>
      </c>
      <c r="B15098">
        <v>41.358904109589041</v>
      </c>
      <c r="C15098" s="91">
        <v>2.3202963883733819E-2</v>
      </c>
      <c r="D15098">
        <v>0.38302724432421748</v>
      </c>
    </row>
    <row r="15099" spans="1:4">
      <c r="A15099">
        <v>15097</v>
      </c>
      <c r="B15099">
        <v>41.361643835616441</v>
      </c>
      <c r="C15099" s="91">
        <v>2.3202568802675565E-2</v>
      </c>
      <c r="D15099">
        <v>0.3830091549254146</v>
      </c>
    </row>
    <row r="15100" spans="1:4">
      <c r="A15100">
        <v>15098</v>
      </c>
      <c r="B15100">
        <v>41.364383561643834</v>
      </c>
      <c r="C15100" s="91">
        <v>2.3202173721617311E-2</v>
      </c>
      <c r="D15100">
        <v>0.38299106721003756</v>
      </c>
    </row>
    <row r="15101" spans="1:4">
      <c r="A15101">
        <v>15099</v>
      </c>
      <c r="B15101">
        <v>41.367123287671234</v>
      </c>
      <c r="C15101" s="91">
        <v>2.3201778640559053E-2</v>
      </c>
      <c r="D15101">
        <v>0.38297298117792844</v>
      </c>
    </row>
    <row r="15102" spans="1:4">
      <c r="A15102">
        <v>15100</v>
      </c>
      <c r="B15102">
        <v>41.369863013698627</v>
      </c>
      <c r="C15102" s="91">
        <v>2.3201383559500799E-2</v>
      </c>
      <c r="D15102">
        <v>0.38295489682892964</v>
      </c>
    </row>
    <row r="15103" spans="1:4">
      <c r="A15103">
        <v>15101</v>
      </c>
      <c r="B15103">
        <v>41.372602739726027</v>
      </c>
      <c r="C15103" s="91">
        <v>2.3200988478442545E-2</v>
      </c>
      <c r="D15103">
        <v>0.38293681416288311</v>
      </c>
    </row>
    <row r="15104" spans="1:4">
      <c r="A15104">
        <v>15102</v>
      </c>
      <c r="B15104">
        <v>41.375342465753427</v>
      </c>
      <c r="C15104" s="91">
        <v>2.3200593397384291E-2</v>
      </c>
      <c r="D15104">
        <v>0.38291873317963127</v>
      </c>
    </row>
    <row r="15105" spans="1:4">
      <c r="A15105">
        <v>15103</v>
      </c>
      <c r="B15105">
        <v>41.37808219178082</v>
      </c>
      <c r="C15105" s="91">
        <v>2.3200198316326037E-2</v>
      </c>
      <c r="D15105">
        <v>0.38290065387901639</v>
      </c>
    </row>
    <row r="15106" spans="1:4">
      <c r="A15106">
        <v>15104</v>
      </c>
      <c r="B15106">
        <v>41.38082191780822</v>
      </c>
      <c r="C15106" s="91">
        <v>2.3199803235267782E-2</v>
      </c>
      <c r="D15106">
        <v>0.38288257626088068</v>
      </c>
    </row>
    <row r="15107" spans="1:4">
      <c r="A15107">
        <v>15105</v>
      </c>
      <c r="B15107">
        <v>41.38356164383562</v>
      </c>
      <c r="C15107" s="91">
        <v>2.3199408154209525E-2</v>
      </c>
      <c r="D15107">
        <v>0.38286450032506647</v>
      </c>
    </row>
    <row r="15108" spans="1:4">
      <c r="A15108">
        <v>15106</v>
      </c>
      <c r="B15108">
        <v>41.386301369863013</v>
      </c>
      <c r="C15108" s="91">
        <v>2.3199013073151271E-2</v>
      </c>
      <c r="D15108">
        <v>0.38284642607141611</v>
      </c>
    </row>
    <row r="15109" spans="1:4">
      <c r="A15109">
        <v>15107</v>
      </c>
      <c r="B15109">
        <v>41.389041095890413</v>
      </c>
      <c r="C15109" s="91">
        <v>2.3198617992093017E-2</v>
      </c>
      <c r="D15109">
        <v>0.3828283534997719</v>
      </c>
    </row>
    <row r="15110" spans="1:4">
      <c r="A15110">
        <v>15108</v>
      </c>
      <c r="B15110">
        <v>41.391780821917806</v>
      </c>
      <c r="C15110" s="91">
        <v>2.3198222911034763E-2</v>
      </c>
      <c r="D15110">
        <v>0.38281028260997618</v>
      </c>
    </row>
    <row r="15111" spans="1:4">
      <c r="A15111">
        <v>15109</v>
      </c>
      <c r="B15111">
        <v>41.394520547945206</v>
      </c>
      <c r="C15111" s="91">
        <v>2.3197827829976508E-2</v>
      </c>
      <c r="D15111">
        <v>0.38279221340187125</v>
      </c>
    </row>
    <row r="15112" spans="1:4">
      <c r="A15112">
        <v>15110</v>
      </c>
      <c r="B15112">
        <v>41.397260273972606</v>
      </c>
      <c r="C15112" s="91">
        <v>2.3197432748918254E-2</v>
      </c>
      <c r="D15112">
        <v>0.38277414587529962</v>
      </c>
    </row>
    <row r="15113" spans="1:4">
      <c r="A15113">
        <v>15111</v>
      </c>
      <c r="B15113">
        <v>41.4</v>
      </c>
      <c r="C15113" s="91">
        <v>2.3197037667859997E-2</v>
      </c>
      <c r="D15113">
        <v>0.38275608003010381</v>
      </c>
    </row>
    <row r="15114" spans="1:4">
      <c r="A15114">
        <v>15112</v>
      </c>
      <c r="B15114">
        <v>41.402739726027399</v>
      </c>
      <c r="C15114" s="91">
        <v>2.3196642586801743E-2</v>
      </c>
      <c r="D15114">
        <v>0.38273801586612594</v>
      </c>
    </row>
    <row r="15115" spans="1:4">
      <c r="A15115">
        <v>15113</v>
      </c>
      <c r="B15115">
        <v>41.405479452054792</v>
      </c>
      <c r="C15115" s="91">
        <v>2.3196247505743488E-2</v>
      </c>
      <c r="D15115">
        <v>0.38271995338320869</v>
      </c>
    </row>
    <row r="15116" spans="1:4">
      <c r="A15116">
        <v>15114</v>
      </c>
      <c r="B15116">
        <v>41.408219178082192</v>
      </c>
      <c r="C15116" s="91">
        <v>2.3195852424685234E-2</v>
      </c>
      <c r="D15116">
        <v>0.38270189258119441</v>
      </c>
    </row>
    <row r="15117" spans="1:4">
      <c r="A15117">
        <v>15115</v>
      </c>
      <c r="B15117">
        <v>41.410958904109592</v>
      </c>
      <c r="C15117" s="91">
        <v>2.319545734362698E-2</v>
      </c>
      <c r="D15117">
        <v>0.38268383345992563</v>
      </c>
    </row>
    <row r="15118" spans="1:4">
      <c r="A15118">
        <v>15116</v>
      </c>
      <c r="B15118">
        <v>41.413698630136984</v>
      </c>
      <c r="C15118" s="91">
        <v>2.3195062262568726E-2</v>
      </c>
      <c r="D15118">
        <v>0.3826657760192449</v>
      </c>
    </row>
    <row r="15119" spans="1:4">
      <c r="A15119">
        <v>15117</v>
      </c>
      <c r="B15119">
        <v>41.416438356164385</v>
      </c>
      <c r="C15119" s="91">
        <v>2.3194667181510469E-2</v>
      </c>
      <c r="D15119">
        <v>0.38264772025899463</v>
      </c>
    </row>
    <row r="15120" spans="1:4">
      <c r="A15120">
        <v>15118</v>
      </c>
      <c r="B15120">
        <v>41.419178082191777</v>
      </c>
      <c r="C15120" s="91">
        <v>2.3194272100452214E-2</v>
      </c>
      <c r="D15120">
        <v>0.38262966617901745</v>
      </c>
    </row>
    <row r="15121" spans="1:4">
      <c r="A15121">
        <v>15119</v>
      </c>
      <c r="B15121">
        <v>41.421917808219177</v>
      </c>
      <c r="C15121" s="91">
        <v>2.319387701939396E-2</v>
      </c>
      <c r="D15121">
        <v>0.38261161377915576</v>
      </c>
    </row>
    <row r="15122" spans="1:4">
      <c r="A15122">
        <v>15120</v>
      </c>
      <c r="B15122">
        <v>41.424657534246577</v>
      </c>
      <c r="C15122" s="91">
        <v>2.3193481938335706E-2</v>
      </c>
      <c r="D15122">
        <v>0.3825935630592523</v>
      </c>
    </row>
    <row r="15123" spans="1:4">
      <c r="A15123">
        <v>15121</v>
      </c>
      <c r="B15123">
        <v>41.42739726027397</v>
      </c>
      <c r="C15123" s="91">
        <v>2.3193086857277452E-2</v>
      </c>
      <c r="D15123">
        <v>0.38257551401914963</v>
      </c>
    </row>
    <row r="15124" spans="1:4">
      <c r="A15124">
        <v>15122</v>
      </c>
      <c r="B15124">
        <v>41.43013698630137</v>
      </c>
      <c r="C15124" s="91">
        <v>2.3192691776219194E-2</v>
      </c>
      <c r="D15124">
        <v>0.38255746665869039</v>
      </c>
    </row>
    <row r="15125" spans="1:4">
      <c r="A15125">
        <v>15123</v>
      </c>
      <c r="B15125">
        <v>41.43287671232877</v>
      </c>
      <c r="C15125" s="91">
        <v>2.319229669516094E-2</v>
      </c>
      <c r="D15125">
        <v>0.38253942097771704</v>
      </c>
    </row>
    <row r="15126" spans="1:4">
      <c r="A15126">
        <v>15124</v>
      </c>
      <c r="B15126">
        <v>41.435616438356163</v>
      </c>
      <c r="C15126" s="91">
        <v>2.3191901614102686E-2</v>
      </c>
      <c r="D15126">
        <v>0.38252137697607241</v>
      </c>
    </row>
    <row r="15127" spans="1:4">
      <c r="A15127">
        <v>15125</v>
      </c>
      <c r="B15127">
        <v>41.438356164383563</v>
      </c>
      <c r="C15127" s="91">
        <v>2.3191506533044432E-2</v>
      </c>
      <c r="D15127">
        <v>0.38250333465359909</v>
      </c>
    </row>
    <row r="15128" spans="1:4">
      <c r="A15128">
        <v>15126</v>
      </c>
      <c r="B15128">
        <v>41.441095890410956</v>
      </c>
      <c r="C15128" s="91">
        <v>2.3191111451986178E-2</v>
      </c>
      <c r="D15128">
        <v>0.38248529401013981</v>
      </c>
    </row>
    <row r="15129" spans="1:4">
      <c r="A15129">
        <v>15127</v>
      </c>
      <c r="B15129">
        <v>41.443835616438356</v>
      </c>
      <c r="C15129" s="91">
        <v>2.3190716370927924E-2</v>
      </c>
      <c r="D15129">
        <v>0.38246725504553714</v>
      </c>
    </row>
    <row r="15130" spans="1:4">
      <c r="A15130">
        <v>15128</v>
      </c>
      <c r="B15130">
        <v>41.446575342465756</v>
      </c>
      <c r="C15130" s="91">
        <v>2.319032128986967E-2</v>
      </c>
      <c r="D15130">
        <v>0.38244921775963392</v>
      </c>
    </row>
    <row r="15131" spans="1:4">
      <c r="A15131">
        <v>15129</v>
      </c>
      <c r="B15131">
        <v>41.449315068493149</v>
      </c>
      <c r="C15131" s="91">
        <v>2.3189926208811412E-2</v>
      </c>
      <c r="D15131">
        <v>0.38243118215227295</v>
      </c>
    </row>
    <row r="15132" spans="1:4">
      <c r="A15132">
        <v>15130</v>
      </c>
      <c r="B15132">
        <v>41.452054794520549</v>
      </c>
      <c r="C15132" s="91">
        <v>2.3189531127753158E-2</v>
      </c>
      <c r="D15132">
        <v>0.38241314822329686</v>
      </c>
    </row>
    <row r="15133" spans="1:4">
      <c r="A15133">
        <v>15131</v>
      </c>
      <c r="B15133">
        <v>41.454794520547942</v>
      </c>
      <c r="C15133" s="91">
        <v>2.3189136046694904E-2</v>
      </c>
      <c r="D15133">
        <v>0.38239511597254844</v>
      </c>
    </row>
    <row r="15134" spans="1:4">
      <c r="A15134">
        <v>15132</v>
      </c>
      <c r="B15134">
        <v>41.457534246575342</v>
      </c>
      <c r="C15134" s="91">
        <v>2.318874096563665E-2</v>
      </c>
      <c r="D15134">
        <v>0.38237708539987048</v>
      </c>
    </row>
    <row r="15135" spans="1:4">
      <c r="A15135">
        <v>15133</v>
      </c>
      <c r="B15135">
        <v>41.460273972602742</v>
      </c>
      <c r="C15135" s="91">
        <v>2.3188345884578396E-2</v>
      </c>
      <c r="D15135">
        <v>0.38235905650510588</v>
      </c>
    </row>
    <row r="15136" spans="1:4">
      <c r="A15136">
        <v>15134</v>
      </c>
      <c r="B15136">
        <v>41.463013698630135</v>
      </c>
      <c r="C15136" s="91">
        <v>2.3187950803520138E-2</v>
      </c>
      <c r="D15136">
        <v>0.38234102928809743</v>
      </c>
    </row>
    <row r="15137" spans="1:4">
      <c r="A15137">
        <v>15135</v>
      </c>
      <c r="B15137">
        <v>41.465753424657535</v>
      </c>
      <c r="C15137" s="91">
        <v>2.3187555722461884E-2</v>
      </c>
      <c r="D15137">
        <v>0.38232300374868788</v>
      </c>
    </row>
    <row r="15138" spans="1:4">
      <c r="A15138">
        <v>15136</v>
      </c>
      <c r="B15138">
        <v>41.468493150684928</v>
      </c>
      <c r="C15138" s="91">
        <v>2.318716064140363E-2</v>
      </c>
      <c r="D15138">
        <v>0.3823049798867203</v>
      </c>
    </row>
    <row r="15139" spans="1:4">
      <c r="A15139">
        <v>15137</v>
      </c>
      <c r="B15139">
        <v>41.471232876712328</v>
      </c>
      <c r="C15139" s="91">
        <v>2.3186765560345376E-2</v>
      </c>
      <c r="D15139">
        <v>0.3822869577020373</v>
      </c>
    </row>
    <row r="15140" spans="1:4">
      <c r="A15140">
        <v>15138</v>
      </c>
      <c r="B15140">
        <v>41.473972602739728</v>
      </c>
      <c r="C15140" s="91">
        <v>2.3186370479287122E-2</v>
      </c>
      <c r="D15140">
        <v>0.38226893719448196</v>
      </c>
    </row>
    <row r="15141" spans="1:4">
      <c r="A15141">
        <v>15139</v>
      </c>
      <c r="B15141">
        <v>41.476712328767121</v>
      </c>
      <c r="C15141" s="91">
        <v>2.3185975398228868E-2</v>
      </c>
      <c r="D15141">
        <v>0.3822509183638973</v>
      </c>
    </row>
    <row r="15142" spans="1:4">
      <c r="A15142">
        <v>15140</v>
      </c>
      <c r="B15142">
        <v>41.479452054794521</v>
      </c>
      <c r="C15142" s="91">
        <v>2.3185580317170613E-2</v>
      </c>
      <c r="D15142">
        <v>0.38223290121012599</v>
      </c>
    </row>
    <row r="15143" spans="1:4">
      <c r="A15143">
        <v>15141</v>
      </c>
      <c r="B15143">
        <v>41.482191780821921</v>
      </c>
      <c r="C15143" s="91">
        <v>2.3185185236112356E-2</v>
      </c>
      <c r="D15143">
        <v>0.38221488573301121</v>
      </c>
    </row>
    <row r="15144" spans="1:4">
      <c r="A15144">
        <v>15142</v>
      </c>
      <c r="B15144">
        <v>41.484931506849314</v>
      </c>
      <c r="C15144" s="91">
        <v>2.3184790155054102E-2</v>
      </c>
      <c r="D15144">
        <v>0.38219687193239588</v>
      </c>
    </row>
    <row r="15145" spans="1:4">
      <c r="A15145">
        <v>15143</v>
      </c>
      <c r="B15145">
        <v>41.487671232876714</v>
      </c>
      <c r="C15145" s="91">
        <v>2.3184395073995848E-2</v>
      </c>
      <c r="D15145">
        <v>0.38217885980812294</v>
      </c>
    </row>
    <row r="15146" spans="1:4">
      <c r="A15146">
        <v>15144</v>
      </c>
      <c r="B15146">
        <v>41.490410958904107</v>
      </c>
      <c r="C15146" s="91">
        <v>2.3183999992937594E-2</v>
      </c>
      <c r="D15146">
        <v>0.38216084936003542</v>
      </c>
    </row>
    <row r="15147" spans="1:4">
      <c r="A15147">
        <v>15145</v>
      </c>
      <c r="B15147">
        <v>41.493150684931507</v>
      </c>
      <c r="C15147" s="91">
        <v>2.3183604911879339E-2</v>
      </c>
      <c r="D15147">
        <v>0.38214284058797637</v>
      </c>
    </row>
    <row r="15148" spans="1:4">
      <c r="A15148">
        <v>15146</v>
      </c>
      <c r="B15148">
        <v>41.495890410958907</v>
      </c>
      <c r="C15148" s="91">
        <v>2.3183209830821082E-2</v>
      </c>
      <c r="D15148">
        <v>0.38212483349178888</v>
      </c>
    </row>
    <row r="15149" spans="1:4">
      <c r="A15149">
        <v>15147</v>
      </c>
      <c r="B15149">
        <v>41.4986301369863</v>
      </c>
      <c r="C15149" s="91">
        <v>2.3182814749762828E-2</v>
      </c>
      <c r="D15149">
        <v>0.38210682807131602</v>
      </c>
    </row>
    <row r="15150" spans="1:4">
      <c r="A15150">
        <v>15148</v>
      </c>
      <c r="B15150">
        <v>41.5013698630137</v>
      </c>
      <c r="C15150" s="91">
        <v>2.3182419668704574E-2</v>
      </c>
      <c r="D15150">
        <v>0.38208882432640073</v>
      </c>
    </row>
    <row r="15151" spans="1:4">
      <c r="A15151">
        <v>15149</v>
      </c>
      <c r="B15151">
        <v>41.504109589041093</v>
      </c>
      <c r="C15151" s="91">
        <v>2.3182024587646319E-2</v>
      </c>
      <c r="D15151">
        <v>0.38207082225688632</v>
      </c>
    </row>
    <row r="15152" spans="1:4">
      <c r="A15152">
        <v>15150</v>
      </c>
      <c r="B15152">
        <v>41.506849315068493</v>
      </c>
      <c r="C15152" s="91">
        <v>2.3181629506588065E-2</v>
      </c>
      <c r="D15152">
        <v>0.38205282186261569</v>
      </c>
    </row>
    <row r="15153" spans="1:4">
      <c r="A15153">
        <v>15151</v>
      </c>
      <c r="B15153">
        <v>41.509589041095893</v>
      </c>
      <c r="C15153" s="91">
        <v>2.3181234425529811E-2</v>
      </c>
      <c r="D15153">
        <v>0.38203482314343212</v>
      </c>
    </row>
    <row r="15154" spans="1:4">
      <c r="A15154">
        <v>15152</v>
      </c>
      <c r="B15154">
        <v>41.512328767123286</v>
      </c>
      <c r="C15154" s="91">
        <v>2.3180839344471554E-2</v>
      </c>
      <c r="D15154">
        <v>0.38201682609917892</v>
      </c>
    </row>
    <row r="15155" spans="1:4">
      <c r="A15155">
        <v>15153</v>
      </c>
      <c r="B15155">
        <v>41.515068493150686</v>
      </c>
      <c r="C15155" s="91">
        <v>2.31804442634133E-2</v>
      </c>
      <c r="D15155">
        <v>0.38199883072969892</v>
      </c>
    </row>
    <row r="15156" spans="1:4">
      <c r="A15156">
        <v>15154</v>
      </c>
      <c r="B15156">
        <v>41.517808219178079</v>
      </c>
      <c r="C15156" s="91">
        <v>2.3180049182355045E-2</v>
      </c>
      <c r="D15156">
        <v>0.3819808370348356</v>
      </c>
    </row>
    <row r="15157" spans="1:4">
      <c r="A15157">
        <v>15155</v>
      </c>
      <c r="B15157">
        <v>41.520547945205479</v>
      </c>
      <c r="C15157" s="91">
        <v>2.3179654101296791E-2</v>
      </c>
      <c r="D15157">
        <v>0.38196284501443195</v>
      </c>
    </row>
    <row r="15158" spans="1:4">
      <c r="A15158">
        <v>15156</v>
      </c>
      <c r="B15158">
        <v>41.523287671232879</v>
      </c>
      <c r="C15158" s="91">
        <v>2.3179259020238537E-2</v>
      </c>
      <c r="D15158">
        <v>0.38194485466833134</v>
      </c>
    </row>
    <row r="15159" spans="1:4">
      <c r="A15159">
        <v>15157</v>
      </c>
      <c r="B15159">
        <v>41.526027397260272</v>
      </c>
      <c r="C15159" s="91">
        <v>2.3178863939180283E-2</v>
      </c>
      <c r="D15159">
        <v>0.3819268659963771</v>
      </c>
    </row>
    <row r="15160" spans="1:4">
      <c r="A15160">
        <v>15158</v>
      </c>
      <c r="B15160">
        <v>41.528767123287672</v>
      </c>
      <c r="C15160" s="91">
        <v>2.3178468858122026E-2</v>
      </c>
      <c r="D15160">
        <v>0.38190887899841242</v>
      </c>
    </row>
    <row r="15161" spans="1:4">
      <c r="A15161">
        <v>15159</v>
      </c>
      <c r="B15161">
        <v>41.531506849315072</v>
      </c>
      <c r="C15161" s="91">
        <v>2.3178073777063771E-2</v>
      </c>
      <c r="D15161">
        <v>0.38189089367428042</v>
      </c>
    </row>
    <row r="15162" spans="1:4">
      <c r="A15162">
        <v>15160</v>
      </c>
      <c r="B15162">
        <v>41.534246575342465</v>
      </c>
      <c r="C15162" s="91">
        <v>2.3177678696005517E-2</v>
      </c>
      <c r="D15162">
        <v>0.38187291002382467</v>
      </c>
    </row>
    <row r="15163" spans="1:4">
      <c r="A15163">
        <v>15161</v>
      </c>
      <c r="B15163">
        <v>41.536986301369865</v>
      </c>
      <c r="C15163" s="91">
        <v>2.3177283614947263E-2</v>
      </c>
      <c r="D15163">
        <v>0.38185492804688831</v>
      </c>
    </row>
    <row r="15164" spans="1:4">
      <c r="A15164">
        <v>15162</v>
      </c>
      <c r="B15164">
        <v>41.539726027397258</v>
      </c>
      <c r="C15164" s="91">
        <v>2.3176888533889009E-2</v>
      </c>
      <c r="D15164">
        <v>0.38183694774331484</v>
      </c>
    </row>
    <row r="15165" spans="1:4">
      <c r="A15165">
        <v>15163</v>
      </c>
      <c r="B15165">
        <v>41.542465753424658</v>
      </c>
      <c r="C15165" s="91">
        <v>2.3176493452830755E-2</v>
      </c>
      <c r="D15165">
        <v>0.38181896911294738</v>
      </c>
    </row>
    <row r="15166" spans="1:4">
      <c r="A15166">
        <v>15164</v>
      </c>
      <c r="B15166">
        <v>41.545205479452058</v>
      </c>
      <c r="C15166" s="91">
        <v>2.3176098371772497E-2</v>
      </c>
      <c r="D15166">
        <v>0.38180099215562963</v>
      </c>
    </row>
    <row r="15167" spans="1:4">
      <c r="A15167">
        <v>15165</v>
      </c>
      <c r="B15167">
        <v>41.547945205479451</v>
      </c>
      <c r="C15167" s="91">
        <v>2.3175703290714243E-2</v>
      </c>
      <c r="D15167">
        <v>0.38178301687120475</v>
      </c>
    </row>
    <row r="15168" spans="1:4">
      <c r="A15168">
        <v>15166</v>
      </c>
      <c r="B15168">
        <v>41.550684931506851</v>
      </c>
      <c r="C15168" s="91">
        <v>2.3175308209655989E-2</v>
      </c>
      <c r="D15168">
        <v>0.38176504325951616</v>
      </c>
    </row>
    <row r="15169" spans="1:4">
      <c r="A15169">
        <v>15167</v>
      </c>
      <c r="B15169">
        <v>41.553424657534244</v>
      </c>
      <c r="C15169" s="91">
        <v>2.3174913128597735E-2</v>
      </c>
      <c r="D15169">
        <v>0.38174707132040742</v>
      </c>
    </row>
    <row r="15170" spans="1:4">
      <c r="A15170">
        <v>15168</v>
      </c>
      <c r="B15170">
        <v>41.556164383561644</v>
      </c>
      <c r="C15170" s="91">
        <v>2.3174518047539481E-2</v>
      </c>
      <c r="D15170">
        <v>0.38172910105372182</v>
      </c>
    </row>
    <row r="15171" spans="1:4">
      <c r="A15171">
        <v>15169</v>
      </c>
      <c r="B15171">
        <v>41.558904109589044</v>
      </c>
      <c r="C15171" s="91">
        <v>2.3174122966481227E-2</v>
      </c>
      <c r="D15171">
        <v>0.38171113245930294</v>
      </c>
    </row>
    <row r="15172" spans="1:4">
      <c r="A15172">
        <v>15170</v>
      </c>
      <c r="B15172">
        <v>41.561643835616437</v>
      </c>
      <c r="C15172" s="91">
        <v>2.3173727885422969E-2</v>
      </c>
      <c r="D15172">
        <v>0.38169316553699445</v>
      </c>
    </row>
    <row r="15173" spans="1:4">
      <c r="A15173">
        <v>15171</v>
      </c>
      <c r="B15173">
        <v>41.564383561643837</v>
      </c>
      <c r="C15173" s="91">
        <v>2.3173332804364715E-2</v>
      </c>
      <c r="D15173">
        <v>0.38167520028663943</v>
      </c>
    </row>
    <row r="15174" spans="1:4">
      <c r="A15174">
        <v>15172</v>
      </c>
      <c r="B15174">
        <v>41.56712328767123</v>
      </c>
      <c r="C15174" s="91">
        <v>2.3172937723306461E-2</v>
      </c>
      <c r="D15174">
        <v>0.38165723670808177</v>
      </c>
    </row>
    <row r="15175" spans="1:4">
      <c r="A15175">
        <v>15173</v>
      </c>
      <c r="B15175">
        <v>41.56986301369863</v>
      </c>
      <c r="C15175" s="91">
        <v>2.3172542642248207E-2</v>
      </c>
      <c r="D15175">
        <v>0.38163927480116477</v>
      </c>
    </row>
    <row r="15176" spans="1:4">
      <c r="A15176">
        <v>15174</v>
      </c>
      <c r="B15176">
        <v>41.57260273972603</v>
      </c>
      <c r="C15176" s="91">
        <v>2.3172147561189953E-2</v>
      </c>
      <c r="D15176">
        <v>0.38162131456573206</v>
      </c>
    </row>
    <row r="15177" spans="1:4">
      <c r="A15177">
        <v>15175</v>
      </c>
      <c r="B15177">
        <v>41.575342465753423</v>
      </c>
      <c r="C15177" s="91">
        <v>2.3171752480131699E-2</v>
      </c>
      <c r="D15177">
        <v>0.38160335600162737</v>
      </c>
    </row>
    <row r="15178" spans="1:4">
      <c r="A15178">
        <v>15176</v>
      </c>
      <c r="B15178">
        <v>41.578082191780823</v>
      </c>
      <c r="C15178" s="91">
        <v>2.3171357399073441E-2</v>
      </c>
      <c r="D15178">
        <v>0.38158539910869416</v>
      </c>
    </row>
    <row r="15179" spans="1:4">
      <c r="A15179">
        <v>15177</v>
      </c>
      <c r="B15179">
        <v>41.580821917808223</v>
      </c>
      <c r="C15179" s="91">
        <v>2.3170962318015187E-2</v>
      </c>
      <c r="D15179">
        <v>0.38156744388677599</v>
      </c>
    </row>
    <row r="15180" spans="1:4">
      <c r="A15180">
        <v>15178</v>
      </c>
      <c r="B15180">
        <v>41.583561643835615</v>
      </c>
      <c r="C15180" s="91">
        <v>2.3170567236956933E-2</v>
      </c>
      <c r="D15180">
        <v>0.38154949033571667</v>
      </c>
    </row>
    <row r="15181" spans="1:4">
      <c r="A15181">
        <v>15179</v>
      </c>
      <c r="B15181">
        <v>41.586301369863016</v>
      </c>
      <c r="C15181" s="91">
        <v>2.3170172155898679E-2</v>
      </c>
      <c r="D15181">
        <v>0.38153153845535964</v>
      </c>
    </row>
    <row r="15182" spans="1:4">
      <c r="A15182">
        <v>15180</v>
      </c>
      <c r="B15182">
        <v>41.589041095890408</v>
      </c>
      <c r="C15182" s="91">
        <v>2.3169777074840425E-2</v>
      </c>
      <c r="D15182">
        <v>0.38151358824554876</v>
      </c>
    </row>
    <row r="15183" spans="1:4">
      <c r="A15183">
        <v>15181</v>
      </c>
      <c r="B15183">
        <v>41.591780821917808</v>
      </c>
      <c r="C15183" s="91">
        <v>2.316938199378217E-2</v>
      </c>
      <c r="D15183">
        <v>0.3814956397061276</v>
      </c>
    </row>
    <row r="15184" spans="1:4">
      <c r="A15184">
        <v>15182</v>
      </c>
      <c r="B15184">
        <v>41.594520547945208</v>
      </c>
      <c r="C15184" s="91">
        <v>2.3168986912723913E-2</v>
      </c>
      <c r="D15184">
        <v>0.38147769283693994</v>
      </c>
    </row>
    <row r="15185" spans="1:4">
      <c r="A15185">
        <v>15183</v>
      </c>
      <c r="B15185">
        <v>41.597260273972601</v>
      </c>
      <c r="C15185" s="91">
        <v>2.3168591831665659E-2</v>
      </c>
      <c r="D15185">
        <v>0.38145974763782947</v>
      </c>
    </row>
    <row r="15186" spans="1:4">
      <c r="A15186">
        <v>15184</v>
      </c>
      <c r="B15186">
        <v>41.6</v>
      </c>
      <c r="C15186" s="91">
        <v>2.3168196750607405E-2</v>
      </c>
      <c r="D15186">
        <v>0.38144180410863987</v>
      </c>
    </row>
    <row r="15187" spans="1:4">
      <c r="A15187">
        <v>15185</v>
      </c>
      <c r="B15187">
        <v>41.602739726027394</v>
      </c>
      <c r="C15187" s="91">
        <v>2.3167801669549151E-2</v>
      </c>
      <c r="D15187">
        <v>0.38142386224921504</v>
      </c>
    </row>
    <row r="15188" spans="1:4">
      <c r="A15188">
        <v>15186</v>
      </c>
      <c r="B15188">
        <v>41.605479452054794</v>
      </c>
      <c r="C15188" s="91">
        <v>2.3167406588490896E-2</v>
      </c>
      <c r="D15188">
        <v>0.38140592205939866</v>
      </c>
    </row>
    <row r="15189" spans="1:4">
      <c r="A15189">
        <v>15187</v>
      </c>
      <c r="B15189">
        <v>41.608219178082194</v>
      </c>
      <c r="C15189" s="91">
        <v>2.3167011507432642E-2</v>
      </c>
      <c r="D15189">
        <v>0.38138798353903447</v>
      </c>
    </row>
    <row r="15190" spans="1:4">
      <c r="A15190">
        <v>15188</v>
      </c>
      <c r="B15190">
        <v>41.610958904109587</v>
      </c>
      <c r="C15190" s="91">
        <v>2.3166616426374385E-2</v>
      </c>
      <c r="D15190">
        <v>0.38137004668796654</v>
      </c>
    </row>
    <row r="15191" spans="1:4">
      <c r="A15191">
        <v>15189</v>
      </c>
      <c r="B15191">
        <v>41.613698630136987</v>
      </c>
      <c r="C15191" s="91">
        <v>2.3166221345316131E-2</v>
      </c>
      <c r="D15191">
        <v>0.38135211150603837</v>
      </c>
    </row>
    <row r="15192" spans="1:4">
      <c r="A15192">
        <v>15190</v>
      </c>
      <c r="B15192">
        <v>41.61643835616438</v>
      </c>
      <c r="C15192" s="91">
        <v>2.3165826264257876E-2</v>
      </c>
      <c r="D15192">
        <v>0.38133417799309405</v>
      </c>
    </row>
    <row r="15193" spans="1:4">
      <c r="A15193">
        <v>15191</v>
      </c>
      <c r="B15193">
        <v>41.61917808219178</v>
      </c>
      <c r="C15193" s="91">
        <v>2.3165431183199622E-2</v>
      </c>
      <c r="D15193">
        <v>0.3813162461489773</v>
      </c>
    </row>
    <row r="15194" spans="1:4">
      <c r="A15194">
        <v>15192</v>
      </c>
      <c r="B15194">
        <v>41.62191780821918</v>
      </c>
      <c r="C15194" s="91">
        <v>2.3165036102141368E-2</v>
      </c>
      <c r="D15194">
        <v>0.38129831597353209</v>
      </c>
    </row>
    <row r="15195" spans="1:4">
      <c r="A15195">
        <v>15193</v>
      </c>
      <c r="B15195">
        <v>41.624657534246573</v>
      </c>
      <c r="C15195" s="91">
        <v>2.3164641021083114E-2</v>
      </c>
      <c r="D15195">
        <v>0.38128038746660237</v>
      </c>
    </row>
    <row r="15196" spans="1:4">
      <c r="A15196">
        <v>15194</v>
      </c>
      <c r="B15196">
        <v>41.627397260273973</v>
      </c>
      <c r="C15196" s="91">
        <v>2.3164245940024857E-2</v>
      </c>
      <c r="D15196">
        <v>0.38126246062803198</v>
      </c>
    </row>
    <row r="15197" spans="1:4">
      <c r="A15197">
        <v>15195</v>
      </c>
      <c r="B15197">
        <v>41.630136986301373</v>
      </c>
      <c r="C15197" s="91">
        <v>2.3163850858966602E-2</v>
      </c>
      <c r="D15197">
        <v>0.38124453545766485</v>
      </c>
    </row>
    <row r="15198" spans="1:4">
      <c r="A15198">
        <v>15196</v>
      </c>
      <c r="B15198">
        <v>41.632876712328766</v>
      </c>
      <c r="C15198" s="91">
        <v>2.3163455777908348E-2</v>
      </c>
      <c r="D15198">
        <v>0.38122661195534507</v>
      </c>
    </row>
    <row r="15199" spans="1:4">
      <c r="A15199">
        <v>15197</v>
      </c>
      <c r="B15199">
        <v>41.635616438356166</v>
      </c>
      <c r="C15199" s="91">
        <v>2.3163060696850094E-2</v>
      </c>
      <c r="D15199">
        <v>0.38120869012091646</v>
      </c>
    </row>
    <row r="15200" spans="1:4">
      <c r="A15200">
        <v>15198</v>
      </c>
      <c r="B15200">
        <v>41.638356164383559</v>
      </c>
      <c r="C15200" s="91">
        <v>2.316266561579184E-2</v>
      </c>
      <c r="D15200">
        <v>0.38119076995422319</v>
      </c>
    </row>
    <row r="15201" spans="1:4">
      <c r="A15201">
        <v>15199</v>
      </c>
      <c r="B15201">
        <v>41.641095890410959</v>
      </c>
      <c r="C15201" s="91">
        <v>2.3162270534733586E-2</v>
      </c>
      <c r="D15201">
        <v>0.38117285145510904</v>
      </c>
    </row>
    <row r="15202" spans="1:4">
      <c r="A15202">
        <v>15200</v>
      </c>
      <c r="B15202">
        <v>41.643835616438359</v>
      </c>
      <c r="C15202" s="91">
        <v>2.3161875453675328E-2</v>
      </c>
      <c r="D15202">
        <v>0.38115493462341826</v>
      </c>
    </row>
    <row r="15203" spans="1:4">
      <c r="A15203">
        <v>15201</v>
      </c>
      <c r="B15203">
        <v>41.646575342465752</v>
      </c>
      <c r="C15203" s="91">
        <v>2.3161480372617074E-2</v>
      </c>
      <c r="D15203">
        <v>0.38113701945899481</v>
      </c>
    </row>
    <row r="15204" spans="1:4">
      <c r="A15204">
        <v>15202</v>
      </c>
      <c r="B15204">
        <v>41.649315068493152</v>
      </c>
      <c r="C15204" s="91">
        <v>2.316108529155882E-2</v>
      </c>
      <c r="D15204">
        <v>0.38111910596168275</v>
      </c>
    </row>
    <row r="15205" spans="1:4">
      <c r="A15205">
        <v>15203</v>
      </c>
      <c r="B15205">
        <v>41.652054794520545</v>
      </c>
      <c r="C15205" s="91">
        <v>2.3160690210500566E-2</v>
      </c>
      <c r="D15205">
        <v>0.38110119413132626</v>
      </c>
    </row>
    <row r="15206" spans="1:4">
      <c r="A15206">
        <v>15204</v>
      </c>
      <c r="B15206">
        <v>41.654794520547945</v>
      </c>
      <c r="C15206" s="91">
        <v>2.3160295129442312E-2</v>
      </c>
      <c r="D15206">
        <v>0.38108328396776925</v>
      </c>
    </row>
    <row r="15207" spans="1:4">
      <c r="A15207">
        <v>15205</v>
      </c>
      <c r="B15207">
        <v>41.657534246575345</v>
      </c>
      <c r="C15207" s="91">
        <v>2.3159900048384058E-2</v>
      </c>
      <c r="D15207">
        <v>0.381065375470856</v>
      </c>
    </row>
    <row r="15208" spans="1:4">
      <c r="A15208">
        <v>15206</v>
      </c>
      <c r="B15208">
        <v>41.660273972602738</v>
      </c>
      <c r="C15208" s="91">
        <v>2.31595049673258E-2</v>
      </c>
      <c r="D15208">
        <v>0.38104746864043076</v>
      </c>
    </row>
    <row r="15209" spans="1:4">
      <c r="A15209">
        <v>15207</v>
      </c>
      <c r="B15209">
        <v>41.663013698630138</v>
      </c>
      <c r="C15209" s="91">
        <v>2.3159109886267546E-2</v>
      </c>
      <c r="D15209">
        <v>0.38102956347633743</v>
      </c>
    </row>
    <row r="15210" spans="1:4">
      <c r="A15210">
        <v>15208</v>
      </c>
      <c r="B15210">
        <v>41.665753424657531</v>
      </c>
      <c r="C15210" s="91">
        <v>2.3158714805209292E-2</v>
      </c>
      <c r="D15210">
        <v>0.38101165997842029</v>
      </c>
    </row>
    <row r="15211" spans="1:4">
      <c r="A15211">
        <v>15209</v>
      </c>
      <c r="B15211">
        <v>41.668493150684931</v>
      </c>
      <c r="C15211" s="91">
        <v>2.3158319724151038E-2</v>
      </c>
      <c r="D15211">
        <v>0.38099375814652359</v>
      </c>
    </row>
    <row r="15212" spans="1:4">
      <c r="A15212">
        <v>15210</v>
      </c>
      <c r="B15212">
        <v>41.671232876712331</v>
      </c>
      <c r="C15212" s="91">
        <v>2.3157924643092784E-2</v>
      </c>
      <c r="D15212">
        <v>0.38097585798049149</v>
      </c>
    </row>
    <row r="15213" spans="1:4">
      <c r="A15213">
        <v>15211</v>
      </c>
      <c r="B15213">
        <v>41.673972602739724</v>
      </c>
      <c r="C15213" s="91">
        <v>2.315752956203453E-2</v>
      </c>
      <c r="D15213">
        <v>0.38095795948016831</v>
      </c>
    </row>
    <row r="15214" spans="1:4">
      <c r="A15214">
        <v>15212</v>
      </c>
      <c r="B15214">
        <v>41.676712328767124</v>
      </c>
      <c r="C15214" s="91">
        <v>2.3157134480976272E-2</v>
      </c>
      <c r="D15214">
        <v>0.3809400626453982</v>
      </c>
    </row>
    <row r="15215" spans="1:4">
      <c r="A15215">
        <v>15213</v>
      </c>
      <c r="B15215">
        <v>41.679452054794524</v>
      </c>
      <c r="C15215" s="91">
        <v>2.3156739399918018E-2</v>
      </c>
      <c r="D15215">
        <v>0.38092216747602547</v>
      </c>
    </row>
    <row r="15216" spans="1:4">
      <c r="A15216">
        <v>15214</v>
      </c>
      <c r="B15216">
        <v>41.682191780821917</v>
      </c>
      <c r="C15216" s="91">
        <v>2.3156344318859764E-2</v>
      </c>
      <c r="D15216">
        <v>0.38090427397189441</v>
      </c>
    </row>
    <row r="15217" spans="1:4">
      <c r="A15217">
        <v>15215</v>
      </c>
      <c r="B15217">
        <v>41.684931506849317</v>
      </c>
      <c r="C15217" s="91">
        <v>2.315594923780151E-2</v>
      </c>
      <c r="D15217">
        <v>0.38088638213284931</v>
      </c>
    </row>
    <row r="15218" spans="1:4">
      <c r="A15218">
        <v>15216</v>
      </c>
      <c r="B15218">
        <v>41.68767123287671</v>
      </c>
      <c r="C15218" s="91">
        <v>2.3155554156743256E-2</v>
      </c>
      <c r="D15218">
        <v>0.38086849195873451</v>
      </c>
    </row>
    <row r="15219" spans="1:4">
      <c r="A15219">
        <v>15217</v>
      </c>
      <c r="B15219">
        <v>41.69041095890411</v>
      </c>
      <c r="C15219" s="91">
        <v>2.3155159075685001E-2</v>
      </c>
      <c r="D15219">
        <v>0.38085060344939436</v>
      </c>
    </row>
    <row r="15220" spans="1:4">
      <c r="A15220">
        <v>15218</v>
      </c>
      <c r="B15220">
        <v>41.69315068493151</v>
      </c>
      <c r="C15220" s="91">
        <v>2.3154763994626744E-2</v>
      </c>
      <c r="D15220">
        <v>0.38083271660467316</v>
      </c>
    </row>
    <row r="15221" spans="1:4">
      <c r="A15221">
        <v>15219</v>
      </c>
      <c r="B15221">
        <v>41.695890410958903</v>
      </c>
      <c r="C15221" s="91">
        <v>2.315436891356849E-2</v>
      </c>
      <c r="D15221">
        <v>0.38081483142441541</v>
      </c>
    </row>
    <row r="15222" spans="1:4">
      <c r="A15222">
        <v>15220</v>
      </c>
      <c r="B15222">
        <v>41.698630136986303</v>
      </c>
      <c r="C15222" s="91">
        <v>2.3153973832510236E-2</v>
      </c>
      <c r="D15222">
        <v>0.38079694790846536</v>
      </c>
    </row>
    <row r="15223" spans="1:4">
      <c r="A15223">
        <v>15221</v>
      </c>
      <c r="B15223">
        <v>41.701369863013696</v>
      </c>
      <c r="C15223" s="91">
        <v>2.3153578751451982E-2</v>
      </c>
      <c r="D15223">
        <v>0.38077906605666756</v>
      </c>
    </row>
    <row r="15224" spans="1:4">
      <c r="A15224">
        <v>15222</v>
      </c>
      <c r="B15224">
        <v>41.704109589041096</v>
      </c>
      <c r="C15224" s="91">
        <v>2.3153183670393727E-2</v>
      </c>
      <c r="D15224">
        <v>0.38076118586886631</v>
      </c>
    </row>
    <row r="15225" spans="1:4">
      <c r="A15225">
        <v>15223</v>
      </c>
      <c r="B15225">
        <v>41.706849315068496</v>
      </c>
      <c r="C15225" s="91">
        <v>2.3152788589335473E-2</v>
      </c>
      <c r="D15225">
        <v>0.38074330734490613</v>
      </c>
    </row>
    <row r="15226" spans="1:4">
      <c r="A15226">
        <v>15224</v>
      </c>
      <c r="B15226">
        <v>41.709589041095889</v>
      </c>
      <c r="C15226" s="91">
        <v>2.3152393508277216E-2</v>
      </c>
      <c r="D15226">
        <v>0.38072543048463159</v>
      </c>
    </row>
    <row r="15227" spans="1:4">
      <c r="A15227">
        <v>15225</v>
      </c>
      <c r="B15227">
        <v>41.712328767123289</v>
      </c>
      <c r="C15227" s="91">
        <v>2.3151998427218962E-2</v>
      </c>
      <c r="D15227">
        <v>0.38070755528788697</v>
      </c>
    </row>
    <row r="15228" spans="1:4">
      <c r="A15228">
        <v>15226</v>
      </c>
      <c r="B15228">
        <v>41.715068493150682</v>
      </c>
      <c r="C15228" s="91">
        <v>2.3151603346160708E-2</v>
      </c>
      <c r="D15228">
        <v>0.38068968175451695</v>
      </c>
    </row>
    <row r="15229" spans="1:4">
      <c r="A15229">
        <v>15227</v>
      </c>
      <c r="B15229">
        <v>41.717808219178082</v>
      </c>
      <c r="C15229" s="91">
        <v>2.3151208265102453E-2</v>
      </c>
      <c r="D15229">
        <v>0.38067180988436589</v>
      </c>
    </row>
    <row r="15230" spans="1:4">
      <c r="A15230">
        <v>15228</v>
      </c>
      <c r="B15230">
        <v>41.720547945205482</v>
      </c>
      <c r="C15230" s="91">
        <v>2.3150813184044199E-2</v>
      </c>
      <c r="D15230">
        <v>0.38065393967727845</v>
      </c>
    </row>
    <row r="15231" spans="1:4">
      <c r="A15231">
        <v>15229</v>
      </c>
      <c r="B15231">
        <v>41.723287671232875</v>
      </c>
      <c r="C15231" s="91">
        <v>2.3150418102985945E-2</v>
      </c>
      <c r="D15231">
        <v>0.38063607113309927</v>
      </c>
    </row>
    <row r="15232" spans="1:4">
      <c r="A15232">
        <v>15230</v>
      </c>
      <c r="B15232">
        <v>41.726027397260275</v>
      </c>
      <c r="C15232" s="91">
        <v>2.3150023021927688E-2</v>
      </c>
      <c r="D15232">
        <v>0.38061820425167275</v>
      </c>
    </row>
    <row r="15233" spans="1:4">
      <c r="A15233">
        <v>15231</v>
      </c>
      <c r="B15233">
        <v>41.728767123287675</v>
      </c>
      <c r="C15233" s="91">
        <v>2.3149627940869433E-2</v>
      </c>
      <c r="D15233">
        <v>0.38060033903284352</v>
      </c>
    </row>
    <row r="15234" spans="1:4">
      <c r="A15234">
        <v>15232</v>
      </c>
      <c r="B15234">
        <v>41.731506849315068</v>
      </c>
      <c r="C15234" s="91">
        <v>2.3149232859811179E-2</v>
      </c>
      <c r="D15234">
        <v>0.38058247547645624</v>
      </c>
    </row>
    <row r="15235" spans="1:4">
      <c r="A15235">
        <v>15233</v>
      </c>
      <c r="B15235">
        <v>41.734246575342468</v>
      </c>
      <c r="C15235" s="91">
        <v>2.3148837778752925E-2</v>
      </c>
      <c r="D15235">
        <v>0.3805646135823556</v>
      </c>
    </row>
    <row r="15236" spans="1:4">
      <c r="A15236">
        <v>15234</v>
      </c>
      <c r="B15236">
        <v>41.736986301369861</v>
      </c>
      <c r="C15236" s="91">
        <v>2.3148442697694671E-2</v>
      </c>
      <c r="D15236">
        <v>0.38054675335038612</v>
      </c>
    </row>
    <row r="15237" spans="1:4">
      <c r="A15237">
        <v>15235</v>
      </c>
      <c r="B15237">
        <v>41.739726027397261</v>
      </c>
      <c r="C15237" s="91">
        <v>2.3148047616636417E-2</v>
      </c>
      <c r="D15237">
        <v>0.38052889478039248</v>
      </c>
    </row>
    <row r="15238" spans="1:4">
      <c r="A15238">
        <v>15236</v>
      </c>
      <c r="B15238">
        <v>41.742465753424661</v>
      </c>
      <c r="C15238" s="91">
        <v>2.3147652535578159E-2</v>
      </c>
      <c r="D15238">
        <v>0.38051103787221952</v>
      </c>
    </row>
    <row r="15239" spans="1:4">
      <c r="A15239">
        <v>15237</v>
      </c>
      <c r="B15239">
        <v>41.745205479452054</v>
      </c>
      <c r="C15239" s="91">
        <v>2.3147257454519905E-2</v>
      </c>
      <c r="D15239">
        <v>0.3804931826257118</v>
      </c>
    </row>
    <row r="15240" spans="1:4">
      <c r="A15240">
        <v>15238</v>
      </c>
      <c r="B15240">
        <v>41.747945205479454</v>
      </c>
      <c r="C15240" s="91">
        <v>2.3146862373461651E-2</v>
      </c>
      <c r="D15240">
        <v>0.38047532904071413</v>
      </c>
    </row>
    <row r="15241" spans="1:4">
      <c r="A15241">
        <v>15239</v>
      </c>
      <c r="B15241">
        <v>41.750684931506846</v>
      </c>
      <c r="C15241" s="91">
        <v>2.3146467292403397E-2</v>
      </c>
      <c r="D15241">
        <v>0.38045747711707117</v>
      </c>
    </row>
    <row r="15242" spans="1:4">
      <c r="A15242">
        <v>15240</v>
      </c>
      <c r="B15242">
        <v>41.753424657534246</v>
      </c>
      <c r="C15242" s="91">
        <v>2.3146072211345143E-2</v>
      </c>
      <c r="D15242">
        <v>0.38043962685462762</v>
      </c>
    </row>
    <row r="15243" spans="1:4">
      <c r="A15243">
        <v>15241</v>
      </c>
      <c r="B15243">
        <v>41.756164383561647</v>
      </c>
      <c r="C15243" s="91">
        <v>2.3145677130286889E-2</v>
      </c>
      <c r="D15243">
        <v>0.38042177825322837</v>
      </c>
    </row>
    <row r="15244" spans="1:4">
      <c r="A15244">
        <v>15242</v>
      </c>
      <c r="B15244">
        <v>41.758904109589039</v>
      </c>
      <c r="C15244" s="91">
        <v>2.3145282049228631E-2</v>
      </c>
      <c r="D15244">
        <v>0.38040393131271832</v>
      </c>
    </row>
    <row r="15245" spans="1:4">
      <c r="A15245">
        <v>15243</v>
      </c>
      <c r="B15245">
        <v>41.761643835616439</v>
      </c>
      <c r="C15245" s="91">
        <v>2.3144886968170377E-2</v>
      </c>
      <c r="D15245">
        <v>0.38038608603294205</v>
      </c>
    </row>
    <row r="15246" spans="1:4">
      <c r="A15246">
        <v>15244</v>
      </c>
      <c r="B15246">
        <v>41.764383561643832</v>
      </c>
      <c r="C15246" s="91">
        <v>2.3144491887112123E-2</v>
      </c>
      <c r="D15246">
        <v>0.38036824241374456</v>
      </c>
    </row>
    <row r="15247" spans="1:4">
      <c r="A15247">
        <v>15245</v>
      </c>
      <c r="B15247">
        <v>41.767123287671232</v>
      </c>
      <c r="C15247" s="91">
        <v>2.3144096806053869E-2</v>
      </c>
      <c r="D15247">
        <v>0.38035040045497054</v>
      </c>
    </row>
    <row r="15248" spans="1:4">
      <c r="A15248">
        <v>15246</v>
      </c>
      <c r="B15248">
        <v>41.769863013698632</v>
      </c>
      <c r="C15248" s="91">
        <v>2.3143701724995615E-2</v>
      </c>
      <c r="D15248">
        <v>0.38033256015646499</v>
      </c>
    </row>
    <row r="15249" spans="1:4">
      <c r="A15249">
        <v>15247</v>
      </c>
      <c r="B15249">
        <v>41.772602739726025</v>
      </c>
      <c r="C15249" s="91">
        <v>2.3143306643937361E-2</v>
      </c>
      <c r="D15249">
        <v>0.38031472151807277</v>
      </c>
    </row>
    <row r="15250" spans="1:4">
      <c r="A15250">
        <v>15248</v>
      </c>
      <c r="B15250">
        <v>41.775342465753425</v>
      </c>
      <c r="C15250" s="91">
        <v>2.3142911562879103E-2</v>
      </c>
      <c r="D15250">
        <v>0.38029688453963878</v>
      </c>
    </row>
    <row r="15251" spans="1:4">
      <c r="A15251">
        <v>15249</v>
      </c>
      <c r="B15251">
        <v>41.778082191780825</v>
      </c>
      <c r="C15251" s="91">
        <v>2.3142516481820849E-2</v>
      </c>
      <c r="D15251">
        <v>0.38027904922100786</v>
      </c>
    </row>
    <row r="15252" spans="1:4">
      <c r="A15252">
        <v>15250</v>
      </c>
      <c r="B15252">
        <v>41.780821917808218</v>
      </c>
      <c r="C15252" s="91">
        <v>2.3142121400762595E-2</v>
      </c>
      <c r="D15252">
        <v>0.38026121556202508</v>
      </c>
    </row>
    <row r="15253" spans="1:4">
      <c r="A15253">
        <v>15251</v>
      </c>
      <c r="B15253">
        <v>41.783561643835618</v>
      </c>
      <c r="C15253" s="91">
        <v>2.3141726319704341E-2</v>
      </c>
      <c r="D15253">
        <v>0.38024338356253529</v>
      </c>
    </row>
    <row r="15254" spans="1:4">
      <c r="A15254">
        <v>15252</v>
      </c>
      <c r="B15254">
        <v>41.786301369863011</v>
      </c>
      <c r="C15254" s="91">
        <v>2.3141331238646087E-2</v>
      </c>
      <c r="D15254">
        <v>0.38022555322238355</v>
      </c>
    </row>
    <row r="15255" spans="1:4">
      <c r="A15255">
        <v>15253</v>
      </c>
      <c r="B15255">
        <v>41.789041095890411</v>
      </c>
      <c r="C15255" s="91">
        <v>2.3140936157587833E-2</v>
      </c>
      <c r="D15255">
        <v>0.38020772454141477</v>
      </c>
    </row>
    <row r="15256" spans="1:4">
      <c r="A15256">
        <v>15254</v>
      </c>
      <c r="B15256">
        <v>41.791780821917811</v>
      </c>
      <c r="C15256" s="91">
        <v>2.3140541076529575E-2</v>
      </c>
      <c r="D15256">
        <v>0.38018989751947407</v>
      </c>
    </row>
    <row r="15257" spans="1:4">
      <c r="A15257">
        <v>15255</v>
      </c>
      <c r="B15257">
        <v>41.794520547945204</v>
      </c>
      <c r="C15257" s="91">
        <v>2.3140145995471321E-2</v>
      </c>
      <c r="D15257">
        <v>0.38017207215640642</v>
      </c>
    </row>
    <row r="15258" spans="1:4">
      <c r="A15258">
        <v>15256</v>
      </c>
      <c r="B15258">
        <v>41.797260273972604</v>
      </c>
      <c r="C15258" s="91">
        <v>2.3139750914413067E-2</v>
      </c>
      <c r="D15258">
        <v>0.38015424845205675</v>
      </c>
    </row>
    <row r="15259" spans="1:4">
      <c r="A15259">
        <v>15257</v>
      </c>
      <c r="B15259">
        <v>41.8</v>
      </c>
      <c r="C15259" s="91">
        <v>2.3139355833354813E-2</v>
      </c>
      <c r="D15259">
        <v>0.38013642640627032</v>
      </c>
    </row>
    <row r="15260" spans="1:4">
      <c r="A15260">
        <v>15258</v>
      </c>
      <c r="B15260">
        <v>41.802739726027397</v>
      </c>
      <c r="C15260" s="91">
        <v>2.3138960752296558E-2</v>
      </c>
      <c r="D15260">
        <v>0.38011860601889208</v>
      </c>
    </row>
    <row r="15261" spans="1:4">
      <c r="A15261">
        <v>15259</v>
      </c>
      <c r="B15261">
        <v>41.805479452054797</v>
      </c>
      <c r="C15261" s="91">
        <v>2.3138565671238304E-2</v>
      </c>
      <c r="D15261">
        <v>0.38010078728976715</v>
      </c>
    </row>
    <row r="15262" spans="1:4">
      <c r="A15262">
        <v>15260</v>
      </c>
      <c r="B15262">
        <v>41.80821917808219</v>
      </c>
      <c r="C15262" s="91">
        <v>2.3138170590180047E-2</v>
      </c>
      <c r="D15262">
        <v>0.38008297021874077</v>
      </c>
    </row>
    <row r="15263" spans="1:4">
      <c r="A15263">
        <v>15261</v>
      </c>
      <c r="B15263">
        <v>41.81095890410959</v>
      </c>
      <c r="C15263" s="91">
        <v>2.3137775509121793E-2</v>
      </c>
      <c r="D15263">
        <v>0.38006515480565795</v>
      </c>
    </row>
    <row r="15264" spans="1:4">
      <c r="A15264">
        <v>15262</v>
      </c>
      <c r="B15264">
        <v>41.813698630136983</v>
      </c>
      <c r="C15264" s="91">
        <v>2.3137380428063539E-2</v>
      </c>
      <c r="D15264">
        <v>0.38004734105036392</v>
      </c>
    </row>
    <row r="15265" spans="1:4">
      <c r="A15265">
        <v>15263</v>
      </c>
      <c r="B15265">
        <v>41.816438356164383</v>
      </c>
      <c r="C15265" s="91">
        <v>2.3136985347005284E-2</v>
      </c>
      <c r="D15265">
        <v>0.3800295289527037</v>
      </c>
    </row>
    <row r="15266" spans="1:4">
      <c r="A15266">
        <v>15264</v>
      </c>
      <c r="B15266">
        <v>41.819178082191783</v>
      </c>
      <c r="C15266" s="91">
        <v>2.313659026594703E-2</v>
      </c>
      <c r="D15266">
        <v>0.38001171851252263</v>
      </c>
    </row>
    <row r="15267" spans="1:4">
      <c r="A15267">
        <v>15265</v>
      </c>
      <c r="B15267">
        <v>41.821917808219176</v>
      </c>
      <c r="C15267" s="91">
        <v>2.3136195184888776E-2</v>
      </c>
      <c r="D15267">
        <v>0.37999390972966596</v>
      </c>
    </row>
    <row r="15268" spans="1:4">
      <c r="A15268">
        <v>15266</v>
      </c>
      <c r="B15268">
        <v>41.824657534246576</v>
      </c>
      <c r="C15268" s="91">
        <v>2.3135800103830519E-2</v>
      </c>
      <c r="D15268">
        <v>0.37997610260397879</v>
      </c>
    </row>
    <row r="15269" spans="1:4">
      <c r="A15269">
        <v>15267</v>
      </c>
      <c r="B15269">
        <v>41.827397260273976</v>
      </c>
      <c r="C15269" s="91">
        <v>2.3135405022772264E-2</v>
      </c>
      <c r="D15269">
        <v>0.37995829713530643</v>
      </c>
    </row>
    <row r="15270" spans="1:4">
      <c r="A15270">
        <v>15268</v>
      </c>
      <c r="B15270">
        <v>41.830136986301369</v>
      </c>
      <c r="C15270" s="91">
        <v>2.313500994171401E-2</v>
      </c>
      <c r="D15270">
        <v>0.37994049332349411</v>
      </c>
    </row>
    <row r="15271" spans="1:4">
      <c r="A15271">
        <v>15269</v>
      </c>
      <c r="B15271">
        <v>41.832876712328769</v>
      </c>
      <c r="C15271" s="91">
        <v>2.3134614860655756E-2</v>
      </c>
      <c r="D15271">
        <v>0.37992269116838717</v>
      </c>
    </row>
    <row r="15272" spans="1:4">
      <c r="A15272">
        <v>15270</v>
      </c>
      <c r="B15272">
        <v>41.835616438356162</v>
      </c>
      <c r="C15272" s="91">
        <v>2.3134219779597502E-2</v>
      </c>
      <c r="D15272">
        <v>0.37990489066983085</v>
      </c>
    </row>
    <row r="15273" spans="1:4">
      <c r="A15273">
        <v>15271</v>
      </c>
      <c r="B15273">
        <v>41.838356164383562</v>
      </c>
      <c r="C15273" s="91">
        <v>2.3133824698539248E-2</v>
      </c>
      <c r="D15273">
        <v>0.37988709182767044</v>
      </c>
    </row>
    <row r="15274" spans="1:4">
      <c r="A15274">
        <v>15272</v>
      </c>
      <c r="B15274">
        <v>41.841095890410962</v>
      </c>
      <c r="C15274" s="91">
        <v>2.313342961748099E-2</v>
      </c>
      <c r="D15274">
        <v>0.3798692946417514</v>
      </c>
    </row>
    <row r="15275" spans="1:4">
      <c r="A15275">
        <v>15273</v>
      </c>
      <c r="B15275">
        <v>41.843835616438355</v>
      </c>
      <c r="C15275" s="91">
        <v>2.3133034536422736E-2</v>
      </c>
      <c r="D15275">
        <v>0.37985149911191901</v>
      </c>
    </row>
    <row r="15276" spans="1:4">
      <c r="A15276">
        <v>15274</v>
      </c>
      <c r="B15276">
        <v>41.846575342465755</v>
      </c>
      <c r="C15276" s="91">
        <v>2.3132639455364482E-2</v>
      </c>
      <c r="D15276">
        <v>0.37983370523801863</v>
      </c>
    </row>
    <row r="15277" spans="1:4">
      <c r="A15277">
        <v>15275</v>
      </c>
      <c r="B15277">
        <v>41.849315068493148</v>
      </c>
      <c r="C15277" s="91">
        <v>2.3132244374306228E-2</v>
      </c>
      <c r="D15277">
        <v>0.37981591301989559</v>
      </c>
    </row>
    <row r="15278" spans="1:4">
      <c r="A15278">
        <v>15276</v>
      </c>
      <c r="B15278">
        <v>41.852054794520548</v>
      </c>
      <c r="C15278" s="91">
        <v>2.3131849293247974E-2</v>
      </c>
      <c r="D15278">
        <v>0.37979812245739542</v>
      </c>
    </row>
    <row r="15279" spans="1:4">
      <c r="A15279">
        <v>15277</v>
      </c>
      <c r="B15279">
        <v>41.854794520547948</v>
      </c>
      <c r="C15279" s="91">
        <v>2.313145421218972E-2</v>
      </c>
      <c r="D15279">
        <v>0.37978033355036345</v>
      </c>
    </row>
    <row r="15280" spans="1:4">
      <c r="A15280">
        <v>15278</v>
      </c>
      <c r="B15280">
        <v>41.857534246575341</v>
      </c>
      <c r="C15280" s="91">
        <v>2.3131059131131462E-2</v>
      </c>
      <c r="D15280">
        <v>0.37976254629864531</v>
      </c>
    </row>
    <row r="15281" spans="1:4">
      <c r="A15281">
        <v>15279</v>
      </c>
      <c r="B15281">
        <v>41.860273972602741</v>
      </c>
      <c r="C15281" s="91">
        <v>2.3130664050073208E-2</v>
      </c>
      <c r="D15281">
        <v>0.37974476070208618</v>
      </c>
    </row>
    <row r="15282" spans="1:4">
      <c r="A15282">
        <v>15280</v>
      </c>
      <c r="B15282">
        <v>41.863013698630134</v>
      </c>
      <c r="C15282" s="91">
        <v>2.3130268969014954E-2</v>
      </c>
      <c r="D15282">
        <v>0.37972697676053174</v>
      </c>
    </row>
    <row r="15283" spans="1:4">
      <c r="A15283">
        <v>15281</v>
      </c>
      <c r="B15283">
        <v>41.865753424657534</v>
      </c>
      <c r="C15283" s="91">
        <v>2.31298738879567E-2</v>
      </c>
      <c r="D15283">
        <v>0.37970919447382739</v>
      </c>
    </row>
    <row r="15284" spans="1:4">
      <c r="A15284">
        <v>15282</v>
      </c>
      <c r="B15284">
        <v>41.868493150684934</v>
      </c>
      <c r="C15284" s="91">
        <v>2.3129478806898446E-2</v>
      </c>
      <c r="D15284">
        <v>0.37969141384181865</v>
      </c>
    </row>
    <row r="15285" spans="1:4">
      <c r="A15285">
        <v>15283</v>
      </c>
      <c r="B15285">
        <v>41.871232876712327</v>
      </c>
      <c r="C15285" s="91">
        <v>2.3129083725840192E-2</v>
      </c>
      <c r="D15285">
        <v>0.37967363486435113</v>
      </c>
    </row>
    <row r="15286" spans="1:4">
      <c r="A15286">
        <v>15284</v>
      </c>
      <c r="B15286">
        <v>41.873972602739727</v>
      </c>
      <c r="C15286" s="91">
        <v>2.3128688644781934E-2</v>
      </c>
      <c r="D15286">
        <v>0.37965585754127035</v>
      </c>
    </row>
    <row r="15287" spans="1:4">
      <c r="A15287">
        <v>15285</v>
      </c>
      <c r="B15287">
        <v>41.876712328767127</v>
      </c>
      <c r="C15287" s="91">
        <v>2.312829356372368E-2</v>
      </c>
      <c r="D15287">
        <v>0.37963808187242176</v>
      </c>
    </row>
    <row r="15288" spans="1:4">
      <c r="A15288">
        <v>15286</v>
      </c>
      <c r="B15288">
        <v>41.87945205479452</v>
      </c>
      <c r="C15288" s="91">
        <v>2.3127898482665426E-2</v>
      </c>
      <c r="D15288">
        <v>0.37962030785765116</v>
      </c>
    </row>
    <row r="15289" spans="1:4">
      <c r="A15289">
        <v>15287</v>
      </c>
      <c r="B15289">
        <v>41.88219178082192</v>
      </c>
      <c r="C15289" s="91">
        <v>2.3127503401607172E-2</v>
      </c>
      <c r="D15289">
        <v>0.37960253549680406</v>
      </c>
    </row>
    <row r="15290" spans="1:4">
      <c r="A15290">
        <v>15288</v>
      </c>
      <c r="B15290">
        <v>41.884931506849313</v>
      </c>
      <c r="C15290" s="91">
        <v>2.3127108320548918E-2</v>
      </c>
      <c r="D15290">
        <v>0.37958476478972603</v>
      </c>
    </row>
    <row r="15291" spans="1:4">
      <c r="A15291">
        <v>15289</v>
      </c>
      <c r="B15291">
        <v>41.887671232876713</v>
      </c>
      <c r="C15291" s="91">
        <v>2.3126713239490664E-2</v>
      </c>
      <c r="D15291">
        <v>0.37956699573626268</v>
      </c>
    </row>
    <row r="15292" spans="1:4">
      <c r="A15292">
        <v>15290</v>
      </c>
      <c r="B15292">
        <v>41.890410958904113</v>
      </c>
      <c r="C15292" s="91">
        <v>2.3126318158432406E-2</v>
      </c>
      <c r="D15292">
        <v>0.37954922833625987</v>
      </c>
    </row>
    <row r="15293" spans="1:4">
      <c r="A15293">
        <v>15291</v>
      </c>
      <c r="B15293">
        <v>41.893150684931506</v>
      </c>
      <c r="C15293" s="91">
        <v>2.3125923077374152E-2</v>
      </c>
      <c r="D15293">
        <v>0.37953146258956311</v>
      </c>
    </row>
    <row r="15294" spans="1:4">
      <c r="A15294">
        <v>15292</v>
      </c>
      <c r="B15294">
        <v>41.895890410958906</v>
      </c>
      <c r="C15294" s="91">
        <v>2.3125527996315898E-2</v>
      </c>
      <c r="D15294">
        <v>0.37951369849601807</v>
      </c>
    </row>
    <row r="15295" spans="1:4">
      <c r="A15295">
        <v>15293</v>
      </c>
      <c r="B15295">
        <v>41.898630136986299</v>
      </c>
      <c r="C15295" s="91">
        <v>2.3125132915257644E-2</v>
      </c>
      <c r="D15295">
        <v>0.37949593605547055</v>
      </c>
    </row>
    <row r="15296" spans="1:4">
      <c r="A15296">
        <v>15294</v>
      </c>
      <c r="B15296">
        <v>41.901369863013699</v>
      </c>
      <c r="C15296" s="91">
        <v>2.3124737834199389E-2</v>
      </c>
      <c r="D15296">
        <v>0.37947817526776628</v>
      </c>
    </row>
    <row r="15297" spans="1:4">
      <c r="A15297">
        <v>15295</v>
      </c>
      <c r="B15297">
        <v>41.904109589041099</v>
      </c>
      <c r="C15297" s="91">
        <v>2.3124342753141135E-2</v>
      </c>
      <c r="D15297">
        <v>0.37946041613275094</v>
      </c>
    </row>
    <row r="15298" spans="1:4">
      <c r="A15298">
        <v>15296</v>
      </c>
      <c r="B15298">
        <v>41.906849315068492</v>
      </c>
      <c r="C15298" s="91">
        <v>2.3123947672082878E-2</v>
      </c>
      <c r="D15298">
        <v>0.37944265865027044</v>
      </c>
    </row>
    <row r="15299" spans="1:4">
      <c r="A15299">
        <v>15297</v>
      </c>
      <c r="B15299">
        <v>41.909589041095892</v>
      </c>
      <c r="C15299" s="91">
        <v>2.3123552591024624E-2</v>
      </c>
      <c r="D15299">
        <v>0.37942490282017038</v>
      </c>
    </row>
    <row r="15300" spans="1:4">
      <c r="A15300">
        <v>15298</v>
      </c>
      <c r="B15300">
        <v>41.912328767123284</v>
      </c>
      <c r="C15300" s="91">
        <v>2.312315750996637E-2</v>
      </c>
      <c r="D15300">
        <v>0.37940714864229674</v>
      </c>
    </row>
    <row r="15301" spans="1:4">
      <c r="A15301">
        <v>15299</v>
      </c>
      <c r="B15301">
        <v>41.915068493150685</v>
      </c>
      <c r="C15301" s="91">
        <v>2.3122762428908115E-2</v>
      </c>
      <c r="D15301">
        <v>0.37938939611649514</v>
      </c>
    </row>
    <row r="15302" spans="1:4">
      <c r="A15302">
        <v>15300</v>
      </c>
      <c r="B15302">
        <v>41.917808219178085</v>
      </c>
      <c r="C15302" s="91">
        <v>2.3122367347849861E-2</v>
      </c>
      <c r="D15302">
        <v>0.37937164524261152</v>
      </c>
    </row>
    <row r="15303" spans="1:4">
      <c r="A15303">
        <v>15301</v>
      </c>
      <c r="B15303">
        <v>41.920547945205477</v>
      </c>
      <c r="C15303" s="91">
        <v>2.3121972266791607E-2</v>
      </c>
      <c r="D15303">
        <v>0.37935389602049185</v>
      </c>
    </row>
    <row r="15304" spans="1:4">
      <c r="A15304">
        <v>15302</v>
      </c>
      <c r="B15304">
        <v>41.923287671232877</v>
      </c>
      <c r="C15304" s="91">
        <v>2.312157718573335E-2</v>
      </c>
      <c r="D15304">
        <v>0.37933614844998187</v>
      </c>
    </row>
    <row r="15305" spans="1:4">
      <c r="A15305">
        <v>15303</v>
      </c>
      <c r="B15305">
        <v>41.926027397260277</v>
      </c>
      <c r="C15305" s="91">
        <v>2.3121182104675096E-2</v>
      </c>
      <c r="D15305">
        <v>0.37931840253092747</v>
      </c>
    </row>
    <row r="15306" spans="1:4">
      <c r="A15306">
        <v>15304</v>
      </c>
      <c r="B15306">
        <v>41.92876712328767</v>
      </c>
      <c r="C15306" s="91">
        <v>2.3120787023616841E-2</v>
      </c>
      <c r="D15306">
        <v>0.37930065826317461</v>
      </c>
    </row>
    <row r="15307" spans="1:4">
      <c r="A15307">
        <v>15305</v>
      </c>
      <c r="B15307">
        <v>41.93150684931507</v>
      </c>
      <c r="C15307" s="91">
        <v>2.3120391942558587E-2</v>
      </c>
      <c r="D15307">
        <v>0.37928291564656919</v>
      </c>
    </row>
    <row r="15308" spans="1:4">
      <c r="A15308">
        <v>15306</v>
      </c>
      <c r="B15308">
        <v>41.934246575342463</v>
      </c>
      <c r="C15308" s="91">
        <v>2.3119996861500333E-2</v>
      </c>
      <c r="D15308">
        <v>0.37926517468095722</v>
      </c>
    </row>
    <row r="15309" spans="1:4">
      <c r="A15309">
        <v>15307</v>
      </c>
      <c r="B15309">
        <v>41.936986301369863</v>
      </c>
      <c r="C15309" s="91">
        <v>2.3119601780442079E-2</v>
      </c>
      <c r="D15309">
        <v>0.37924743536618455</v>
      </c>
    </row>
    <row r="15310" spans="1:4">
      <c r="A15310">
        <v>15308</v>
      </c>
      <c r="B15310">
        <v>41.939726027397263</v>
      </c>
      <c r="C15310" s="91">
        <v>2.3119206699383821E-2</v>
      </c>
      <c r="D15310">
        <v>0.37922969770209725</v>
      </c>
    </row>
    <row r="15311" spans="1:4">
      <c r="A15311">
        <v>15309</v>
      </c>
      <c r="B15311">
        <v>41.942465753424656</v>
      </c>
      <c r="C15311" s="91">
        <v>2.3118811618325567E-2</v>
      </c>
      <c r="D15311">
        <v>0.37921196168854138</v>
      </c>
    </row>
    <row r="15312" spans="1:4">
      <c r="A15312">
        <v>15310</v>
      </c>
      <c r="B15312">
        <v>41.945205479452056</v>
      </c>
      <c r="C15312" s="91">
        <v>2.3118416537267313E-2</v>
      </c>
      <c r="D15312">
        <v>0.37919422732536273</v>
      </c>
    </row>
    <row r="15313" spans="1:4">
      <c r="A15313">
        <v>15311</v>
      </c>
      <c r="B15313">
        <v>41.947945205479449</v>
      </c>
      <c r="C15313" s="91">
        <v>2.3118021456209059E-2</v>
      </c>
      <c r="D15313">
        <v>0.3791764946124076</v>
      </c>
    </row>
    <row r="15314" spans="1:4">
      <c r="A15314">
        <v>15312</v>
      </c>
      <c r="B15314">
        <v>41.950684931506849</v>
      </c>
      <c r="C15314" s="91">
        <v>2.3117626375150805E-2</v>
      </c>
      <c r="D15314">
        <v>0.37915876354952183</v>
      </c>
    </row>
    <row r="15315" spans="1:4">
      <c r="A15315">
        <v>15313</v>
      </c>
      <c r="B15315">
        <v>41.953424657534249</v>
      </c>
      <c r="C15315" s="91">
        <v>2.3117231294092551E-2</v>
      </c>
      <c r="D15315">
        <v>0.37914103413655159</v>
      </c>
    </row>
    <row r="15316" spans="1:4">
      <c r="A15316">
        <v>15314</v>
      </c>
      <c r="B15316">
        <v>41.956164383561642</v>
      </c>
      <c r="C15316" s="91">
        <v>2.3116836213034293E-2</v>
      </c>
      <c r="D15316">
        <v>0.37912330637334307</v>
      </c>
    </row>
    <row r="15317" spans="1:4">
      <c r="A15317">
        <v>15315</v>
      </c>
      <c r="B15317">
        <v>41.958904109589042</v>
      </c>
      <c r="C15317" s="91">
        <v>2.3116441131976039E-2</v>
      </c>
      <c r="D15317">
        <v>0.37910558025974217</v>
      </c>
    </row>
    <row r="15318" spans="1:4">
      <c r="A15318">
        <v>15316</v>
      </c>
      <c r="B15318">
        <v>41.961643835616435</v>
      </c>
      <c r="C15318" s="91">
        <v>2.3116046050917785E-2</v>
      </c>
      <c r="D15318">
        <v>0.37908785579559517</v>
      </c>
    </row>
    <row r="15319" spans="1:4">
      <c r="A15319">
        <v>15317</v>
      </c>
      <c r="B15319">
        <v>41.964383561643835</v>
      </c>
      <c r="C15319" s="91">
        <v>2.3115650969859531E-2</v>
      </c>
      <c r="D15319">
        <v>0.3790701329807481</v>
      </c>
    </row>
    <row r="15320" spans="1:4">
      <c r="A15320">
        <v>15318</v>
      </c>
      <c r="B15320">
        <v>41.967123287671235</v>
      </c>
      <c r="C15320" s="91">
        <v>2.3115255888801277E-2</v>
      </c>
      <c r="D15320">
        <v>0.37905241181504717</v>
      </c>
    </row>
    <row r="15321" spans="1:4">
      <c r="A15321">
        <v>15319</v>
      </c>
      <c r="B15321">
        <v>41.969863013698628</v>
      </c>
      <c r="C15321" s="91">
        <v>2.3114860807743023E-2</v>
      </c>
      <c r="D15321">
        <v>0.37903469229833869</v>
      </c>
    </row>
    <row r="15322" spans="1:4">
      <c r="A15322">
        <v>15320</v>
      </c>
      <c r="B15322">
        <v>41.972602739726028</v>
      </c>
      <c r="C15322" s="91">
        <v>2.3114465726684765E-2</v>
      </c>
      <c r="D15322">
        <v>0.37901697443046867</v>
      </c>
    </row>
    <row r="15323" spans="1:4">
      <c r="A15323">
        <v>15321</v>
      </c>
      <c r="B15323">
        <v>41.975342465753428</v>
      </c>
      <c r="C15323" s="91">
        <v>2.3114070645626511E-2</v>
      </c>
      <c r="D15323">
        <v>0.37899925821128339</v>
      </c>
    </row>
    <row r="15324" spans="1:4">
      <c r="A15324">
        <v>15322</v>
      </c>
      <c r="B15324">
        <v>41.978082191780821</v>
      </c>
      <c r="C15324" s="91">
        <v>2.3113675564568257E-2</v>
      </c>
      <c r="D15324">
        <v>0.37898154364062914</v>
      </c>
    </row>
    <row r="15325" spans="1:4">
      <c r="A15325">
        <v>15323</v>
      </c>
      <c r="B15325">
        <v>41.980821917808221</v>
      </c>
      <c r="C15325" s="91">
        <v>2.3113280483510003E-2</v>
      </c>
      <c r="D15325">
        <v>0.37896383071835205</v>
      </c>
    </row>
    <row r="15326" spans="1:4">
      <c r="A15326">
        <v>15324</v>
      </c>
      <c r="B15326">
        <v>41.983561643835614</v>
      </c>
      <c r="C15326" s="91">
        <v>2.3112885402451749E-2</v>
      </c>
      <c r="D15326">
        <v>0.37894611944429851</v>
      </c>
    </row>
    <row r="15327" spans="1:4">
      <c r="A15327">
        <v>15325</v>
      </c>
      <c r="B15327">
        <v>41.986301369863014</v>
      </c>
      <c r="C15327" s="91">
        <v>2.3112490321393495E-2</v>
      </c>
      <c r="D15327">
        <v>0.37892840981831472</v>
      </c>
    </row>
    <row r="15328" spans="1:4">
      <c r="A15328">
        <v>15326</v>
      </c>
      <c r="B15328">
        <v>41.989041095890414</v>
      </c>
      <c r="C15328" s="91">
        <v>2.3112095240335237E-2</v>
      </c>
      <c r="D15328">
        <v>0.378910701840247</v>
      </c>
    </row>
    <row r="15329" spans="1:4">
      <c r="A15329">
        <v>15327</v>
      </c>
      <c r="B15329">
        <v>41.991780821917807</v>
      </c>
      <c r="C15329" s="91">
        <v>2.3111700159276983E-2</v>
      </c>
      <c r="D15329">
        <v>0.37889299550994177</v>
      </c>
    </row>
    <row r="15330" spans="1:4">
      <c r="A15330">
        <v>15328</v>
      </c>
      <c r="B15330">
        <v>41.994520547945207</v>
      </c>
      <c r="C15330" s="91">
        <v>2.3111305078218729E-2</v>
      </c>
      <c r="D15330">
        <v>0.37887529082724519</v>
      </c>
    </row>
    <row r="15331" spans="1:4">
      <c r="A15331">
        <v>15329</v>
      </c>
      <c r="B15331">
        <v>41.9972602739726</v>
      </c>
      <c r="C15331" s="91">
        <v>2.3110909997160475E-2</v>
      </c>
      <c r="D15331">
        <v>0.37885758779200379</v>
      </c>
    </row>
    <row r="15332" spans="1:4">
      <c r="A15332">
        <v>15330</v>
      </c>
      <c r="B15332">
        <v>42</v>
      </c>
      <c r="C15332" s="91">
        <v>2.3110514916102221E-2</v>
      </c>
      <c r="D15332">
        <v>0.37883988640406385</v>
      </c>
    </row>
    <row r="15333" spans="1:4">
      <c r="A15333">
        <v>15331</v>
      </c>
      <c r="B15333">
        <v>42.0027397260274</v>
      </c>
      <c r="C15333" s="91">
        <v>2.3110119835043966E-2</v>
      </c>
      <c r="D15333">
        <v>0.37882218666327172</v>
      </c>
    </row>
    <row r="15334" spans="1:4">
      <c r="A15334">
        <v>15332</v>
      </c>
      <c r="B15334">
        <v>42.005479452054793</v>
      </c>
      <c r="C15334" s="91">
        <v>2.3109724753985709E-2</v>
      </c>
      <c r="D15334">
        <v>0.37880448856947402</v>
      </c>
    </row>
    <row r="15335" spans="1:4">
      <c r="A15335">
        <v>15333</v>
      </c>
      <c r="B15335">
        <v>42.008219178082193</v>
      </c>
      <c r="C15335" s="91">
        <v>2.3109329672927455E-2</v>
      </c>
      <c r="D15335">
        <v>0.37878679212251698</v>
      </c>
    </row>
    <row r="15336" spans="1:4">
      <c r="A15336">
        <v>15334</v>
      </c>
      <c r="B15336">
        <v>42.010958904109586</v>
      </c>
      <c r="C15336" s="91">
        <v>2.3108934591869201E-2</v>
      </c>
      <c r="D15336">
        <v>0.37876909732224712</v>
      </c>
    </row>
    <row r="15337" spans="1:4">
      <c r="A15337">
        <v>15335</v>
      </c>
      <c r="B15337">
        <v>42.013698630136986</v>
      </c>
      <c r="C15337" s="91">
        <v>2.3108539510810946E-2</v>
      </c>
      <c r="D15337">
        <v>0.37875140416851083</v>
      </c>
    </row>
    <row r="15338" spans="1:4">
      <c r="A15338">
        <v>15336</v>
      </c>
      <c r="B15338">
        <v>42.016438356164386</v>
      </c>
      <c r="C15338" s="91">
        <v>2.3108144429752692E-2</v>
      </c>
      <c r="D15338">
        <v>0.37873371266115469</v>
      </c>
    </row>
    <row r="15339" spans="1:4">
      <c r="A15339">
        <v>15337</v>
      </c>
      <c r="B15339">
        <v>42.019178082191779</v>
      </c>
      <c r="C15339" s="91">
        <v>2.3107749348694438E-2</v>
      </c>
      <c r="D15339">
        <v>0.3787160228000252</v>
      </c>
    </row>
    <row r="15340" spans="1:4">
      <c r="A15340">
        <v>15338</v>
      </c>
      <c r="B15340">
        <v>42.021917808219179</v>
      </c>
      <c r="C15340" s="91">
        <v>2.3107354267636181E-2</v>
      </c>
      <c r="D15340">
        <v>0.37869833458496882</v>
      </c>
    </row>
    <row r="15341" spans="1:4">
      <c r="A15341">
        <v>15339</v>
      </c>
      <c r="B15341">
        <v>42.024657534246572</v>
      </c>
      <c r="C15341" s="91">
        <v>2.3106959186577927E-2</v>
      </c>
      <c r="D15341">
        <v>0.37868064801583218</v>
      </c>
    </row>
    <row r="15342" spans="1:4">
      <c r="A15342">
        <v>15340</v>
      </c>
      <c r="B15342">
        <v>42.027397260273972</v>
      </c>
      <c r="C15342" s="91">
        <v>2.3106564105519672E-2</v>
      </c>
      <c r="D15342">
        <v>0.37866296309246161</v>
      </c>
    </row>
    <row r="15343" spans="1:4">
      <c r="A15343">
        <v>15341</v>
      </c>
      <c r="B15343">
        <v>42.030136986301372</v>
      </c>
      <c r="C15343" s="91">
        <v>2.3106169024461418E-2</v>
      </c>
      <c r="D15343">
        <v>0.37864527981470397</v>
      </c>
    </row>
    <row r="15344" spans="1:4">
      <c r="A15344">
        <v>15342</v>
      </c>
      <c r="B15344">
        <v>42.032876712328765</v>
      </c>
      <c r="C15344" s="91">
        <v>2.3105773943403164E-2</v>
      </c>
      <c r="D15344">
        <v>0.37862759818240571</v>
      </c>
    </row>
    <row r="15345" spans="1:4">
      <c r="A15345">
        <v>15343</v>
      </c>
      <c r="B15345">
        <v>42.035616438356165</v>
      </c>
      <c r="C15345" s="91">
        <v>2.310537886234491E-2</v>
      </c>
      <c r="D15345">
        <v>0.3786099181954134</v>
      </c>
    </row>
    <row r="15346" spans="1:4">
      <c r="A15346">
        <v>15344</v>
      </c>
      <c r="B15346">
        <v>42.038356164383565</v>
      </c>
      <c r="C15346" s="91">
        <v>2.3104983781286653E-2</v>
      </c>
      <c r="D15346">
        <v>0.37859223985357371</v>
      </c>
    </row>
    <row r="15347" spans="1:4">
      <c r="A15347">
        <v>15345</v>
      </c>
      <c r="B15347">
        <v>42.041095890410958</v>
      </c>
      <c r="C15347" s="91">
        <v>2.3104588700228398E-2</v>
      </c>
      <c r="D15347">
        <v>0.37857456315673338</v>
      </c>
    </row>
    <row r="15348" spans="1:4">
      <c r="A15348">
        <v>15346</v>
      </c>
      <c r="B15348">
        <v>42.043835616438358</v>
      </c>
      <c r="C15348" s="91">
        <v>2.3104193619170144E-2</v>
      </c>
      <c r="D15348">
        <v>0.37855688810473892</v>
      </c>
    </row>
    <row r="15349" spans="1:4">
      <c r="A15349">
        <v>15347</v>
      </c>
      <c r="B15349">
        <v>42.046575342465751</v>
      </c>
      <c r="C15349" s="91">
        <v>2.310379853811189E-2</v>
      </c>
      <c r="D15349">
        <v>0.37853921469743707</v>
      </c>
    </row>
    <row r="15350" spans="1:4">
      <c r="A15350">
        <v>15348</v>
      </c>
      <c r="B15350">
        <v>42.049315068493151</v>
      </c>
      <c r="C15350" s="91">
        <v>2.3103403457053636E-2</v>
      </c>
      <c r="D15350">
        <v>0.37852154293467449</v>
      </c>
    </row>
    <row r="15351" spans="1:4">
      <c r="A15351">
        <v>15349</v>
      </c>
      <c r="B15351">
        <v>42.052054794520551</v>
      </c>
      <c r="C15351" s="91">
        <v>2.3103008375995382E-2</v>
      </c>
      <c r="D15351">
        <v>0.37850387281629794</v>
      </c>
    </row>
    <row r="15352" spans="1:4">
      <c r="A15352">
        <v>15350</v>
      </c>
      <c r="B15352">
        <v>42.054794520547944</v>
      </c>
      <c r="C15352" s="91">
        <v>2.3102613294937124E-2</v>
      </c>
      <c r="D15352">
        <v>0.37848620434215424</v>
      </c>
    </row>
    <row r="15353" spans="1:4">
      <c r="A15353">
        <v>15351</v>
      </c>
      <c r="B15353">
        <v>42.057534246575344</v>
      </c>
      <c r="C15353" s="91">
        <v>2.310221821387887E-2</v>
      </c>
      <c r="D15353">
        <v>0.37846853751208998</v>
      </c>
    </row>
    <row r="15354" spans="1:4">
      <c r="A15354">
        <v>15352</v>
      </c>
      <c r="B15354">
        <v>42.060273972602737</v>
      </c>
      <c r="C15354" s="91">
        <v>2.3101823132820616E-2</v>
      </c>
      <c r="D15354">
        <v>0.37845087232595204</v>
      </c>
    </row>
    <row r="15355" spans="1:4">
      <c r="A15355">
        <v>15353</v>
      </c>
      <c r="B15355">
        <v>42.063013698630137</v>
      </c>
      <c r="C15355" s="91">
        <v>2.3101428051762362E-2</v>
      </c>
      <c r="D15355">
        <v>0.37843320878358711</v>
      </c>
    </row>
    <row r="15356" spans="1:4">
      <c r="A15356">
        <v>15354</v>
      </c>
      <c r="B15356">
        <v>42.065753424657537</v>
      </c>
      <c r="C15356" s="91">
        <v>2.3101032970704108E-2</v>
      </c>
      <c r="D15356">
        <v>0.37841554688484202</v>
      </c>
    </row>
    <row r="15357" spans="1:4">
      <c r="A15357">
        <v>15355</v>
      </c>
      <c r="B15357">
        <v>42.06849315068493</v>
      </c>
      <c r="C15357" s="91">
        <v>2.3100637889645854E-2</v>
      </c>
      <c r="D15357">
        <v>0.3783978866295637</v>
      </c>
    </row>
    <row r="15358" spans="1:4">
      <c r="A15358">
        <v>15356</v>
      </c>
      <c r="B15358">
        <v>42.07123287671233</v>
      </c>
      <c r="C15358" s="91">
        <v>2.3100242808587596E-2</v>
      </c>
      <c r="D15358">
        <v>0.37838022801759891</v>
      </c>
    </row>
    <row r="15359" spans="1:4">
      <c r="A15359">
        <v>15357</v>
      </c>
      <c r="B15359">
        <v>42.073972602739723</v>
      </c>
      <c r="C15359" s="91">
        <v>2.3099847727529342E-2</v>
      </c>
      <c r="D15359">
        <v>0.37836257104879445</v>
      </c>
    </row>
    <row r="15360" spans="1:4">
      <c r="A15360">
        <v>15358</v>
      </c>
      <c r="B15360">
        <v>42.076712328767123</v>
      </c>
      <c r="C15360" s="91">
        <v>2.3099452646471088E-2</v>
      </c>
      <c r="D15360">
        <v>0.37834491572299728</v>
      </c>
    </row>
    <row r="15361" spans="1:4">
      <c r="A15361">
        <v>15359</v>
      </c>
      <c r="B15361">
        <v>42.079452054794523</v>
      </c>
      <c r="C15361" s="91">
        <v>2.3099057565412834E-2</v>
      </c>
      <c r="D15361">
        <v>0.37832726204005424</v>
      </c>
    </row>
    <row r="15362" spans="1:4">
      <c r="A15362">
        <v>15360</v>
      </c>
      <c r="B15362">
        <v>42.082191780821915</v>
      </c>
      <c r="C15362" s="91">
        <v>2.309866248435458E-2</v>
      </c>
      <c r="D15362">
        <v>0.37830960999981234</v>
      </c>
    </row>
    <row r="15363" spans="1:4">
      <c r="A15363">
        <v>15361</v>
      </c>
      <c r="B15363">
        <v>42.084931506849315</v>
      </c>
      <c r="C15363" s="91">
        <v>2.3098267403296326E-2</v>
      </c>
      <c r="D15363">
        <v>0.37829195960211831</v>
      </c>
    </row>
    <row r="15364" spans="1:4">
      <c r="A15364">
        <v>15362</v>
      </c>
      <c r="B15364">
        <v>42.087671232876716</v>
      </c>
      <c r="C15364" s="91">
        <v>2.3097872322238068E-2</v>
      </c>
      <c r="D15364">
        <v>0.37827431084681934</v>
      </c>
    </row>
    <row r="15365" spans="1:4">
      <c r="A15365">
        <v>15363</v>
      </c>
      <c r="B15365">
        <v>42.090410958904108</v>
      </c>
      <c r="C15365" s="91">
        <v>2.3097477241179814E-2</v>
      </c>
      <c r="D15365">
        <v>0.37825666373376227</v>
      </c>
    </row>
    <row r="15366" spans="1:4">
      <c r="A15366">
        <v>15364</v>
      </c>
      <c r="B15366">
        <v>42.093150684931508</v>
      </c>
      <c r="C15366" s="91">
        <v>2.309708216012156E-2</v>
      </c>
      <c r="D15366">
        <v>0.37823901826279405</v>
      </c>
    </row>
    <row r="15367" spans="1:4">
      <c r="A15367">
        <v>15365</v>
      </c>
      <c r="B15367">
        <v>42.095890410958901</v>
      </c>
      <c r="C15367" s="91">
        <v>2.3096687079063306E-2</v>
      </c>
      <c r="D15367">
        <v>0.37822137443376175</v>
      </c>
    </row>
    <row r="15368" spans="1:4">
      <c r="A15368">
        <v>15366</v>
      </c>
      <c r="B15368">
        <v>42.098630136986301</v>
      </c>
      <c r="C15368" s="91">
        <v>2.3096291998005052E-2</v>
      </c>
      <c r="D15368">
        <v>0.37820373224651233</v>
      </c>
    </row>
    <row r="15369" spans="1:4">
      <c r="A15369">
        <v>15367</v>
      </c>
      <c r="B15369">
        <v>42.101369863013701</v>
      </c>
      <c r="C15369" s="91">
        <v>2.3095896916946797E-2</v>
      </c>
      <c r="D15369">
        <v>0.37818609170089285</v>
      </c>
    </row>
    <row r="15370" spans="1:4">
      <c r="A15370">
        <v>15368</v>
      </c>
      <c r="B15370">
        <v>42.104109589041094</v>
      </c>
      <c r="C15370" s="91">
        <v>2.309550183588854E-2</v>
      </c>
      <c r="D15370">
        <v>0.37816845279675049</v>
      </c>
    </row>
    <row r="15371" spans="1:4">
      <c r="A15371">
        <v>15369</v>
      </c>
      <c r="B15371">
        <v>42.106849315068494</v>
      </c>
      <c r="C15371" s="91">
        <v>2.3095106754830286E-2</v>
      </c>
      <c r="D15371">
        <v>0.37815081553393209</v>
      </c>
    </row>
    <row r="15372" spans="1:4">
      <c r="A15372">
        <v>15370</v>
      </c>
      <c r="B15372">
        <v>42.109589041095887</v>
      </c>
      <c r="C15372" s="91">
        <v>2.3094711673772032E-2</v>
      </c>
      <c r="D15372">
        <v>0.3781331799122849</v>
      </c>
    </row>
    <row r="15373" spans="1:4">
      <c r="A15373">
        <v>15371</v>
      </c>
      <c r="B15373">
        <v>42.112328767123287</v>
      </c>
      <c r="C15373" s="91">
        <v>2.3094316592713778E-2</v>
      </c>
      <c r="D15373">
        <v>0.37811554593165592</v>
      </c>
    </row>
    <row r="15374" spans="1:4">
      <c r="A15374">
        <v>15372</v>
      </c>
      <c r="B15374">
        <v>42.115068493150687</v>
      </c>
      <c r="C15374" s="91">
        <v>2.3093921511655523E-2</v>
      </c>
      <c r="D15374">
        <v>0.37809791359189232</v>
      </c>
    </row>
    <row r="15375" spans="1:4">
      <c r="A15375">
        <v>15373</v>
      </c>
      <c r="B15375">
        <v>42.11780821917808</v>
      </c>
      <c r="C15375" s="91">
        <v>2.3093526430597269E-2</v>
      </c>
      <c r="D15375">
        <v>0.37808028289284129</v>
      </c>
    </row>
    <row r="15376" spans="1:4">
      <c r="A15376">
        <v>15374</v>
      </c>
      <c r="B15376">
        <v>42.12054794520548</v>
      </c>
      <c r="C15376" s="91">
        <v>2.3093131349539012E-2</v>
      </c>
      <c r="D15376">
        <v>0.37806265383435</v>
      </c>
    </row>
    <row r="15377" spans="1:4">
      <c r="A15377">
        <v>15375</v>
      </c>
      <c r="B15377">
        <v>42.123287671232873</v>
      </c>
      <c r="C15377" s="91">
        <v>2.3092736268480758E-2</v>
      </c>
      <c r="D15377">
        <v>0.37804502641626558</v>
      </c>
    </row>
    <row r="15378" spans="1:4">
      <c r="A15378">
        <v>15376</v>
      </c>
      <c r="B15378">
        <v>42.126027397260273</v>
      </c>
      <c r="C15378" s="91">
        <v>2.3092341187422503E-2</v>
      </c>
      <c r="D15378">
        <v>0.37802740063843515</v>
      </c>
    </row>
    <row r="15379" spans="1:4">
      <c r="A15379">
        <v>15377</v>
      </c>
      <c r="B15379">
        <v>42.128767123287673</v>
      </c>
      <c r="C15379" s="91">
        <v>2.3091946106364249E-2</v>
      </c>
      <c r="D15379">
        <v>0.37800977650070605</v>
      </c>
    </row>
    <row r="15380" spans="1:4">
      <c r="A15380">
        <v>15378</v>
      </c>
      <c r="B15380">
        <v>42.131506849315066</v>
      </c>
      <c r="C15380" s="91">
        <v>2.3091551025305995E-2</v>
      </c>
      <c r="D15380">
        <v>0.37799215400292552</v>
      </c>
    </row>
    <row r="15381" spans="1:4">
      <c r="A15381">
        <v>15379</v>
      </c>
      <c r="B15381">
        <v>42.134246575342466</v>
      </c>
      <c r="C15381" s="91">
        <v>2.3091155944247741E-2</v>
      </c>
      <c r="D15381">
        <v>0.37797453314494062</v>
      </c>
    </row>
    <row r="15382" spans="1:4">
      <c r="A15382">
        <v>15380</v>
      </c>
      <c r="B15382">
        <v>42.136986301369866</v>
      </c>
      <c r="C15382" s="91">
        <v>2.3090760863189484E-2</v>
      </c>
      <c r="D15382">
        <v>0.37795691392659891</v>
      </c>
    </row>
    <row r="15383" spans="1:4">
      <c r="A15383">
        <v>15381</v>
      </c>
      <c r="B15383">
        <v>42.139726027397259</v>
      </c>
      <c r="C15383" s="91">
        <v>2.3090365782131229E-2</v>
      </c>
      <c r="D15383">
        <v>0.37793929634774748</v>
      </c>
    </row>
    <row r="15384" spans="1:4">
      <c r="A15384">
        <v>15382</v>
      </c>
      <c r="B15384">
        <v>42.142465753424659</v>
      </c>
      <c r="C15384" s="91">
        <v>2.3089970701072975E-2</v>
      </c>
      <c r="D15384">
        <v>0.37792168040823365</v>
      </c>
    </row>
    <row r="15385" spans="1:4">
      <c r="A15385">
        <v>15383</v>
      </c>
      <c r="B15385">
        <v>42.145205479452052</v>
      </c>
      <c r="C15385" s="91">
        <v>2.3089575620014721E-2</v>
      </c>
      <c r="D15385">
        <v>0.37790406610790472</v>
      </c>
    </row>
    <row r="15386" spans="1:4">
      <c r="A15386">
        <v>15384</v>
      </c>
      <c r="B15386">
        <v>42.147945205479452</v>
      </c>
      <c r="C15386" s="91">
        <v>2.3089180538956467E-2</v>
      </c>
      <c r="D15386">
        <v>0.37788645344660809</v>
      </c>
    </row>
    <row r="15387" spans="1:4">
      <c r="A15387">
        <v>15385</v>
      </c>
      <c r="B15387">
        <v>42.150684931506852</v>
      </c>
      <c r="C15387" s="91">
        <v>2.3088785457898213E-2</v>
      </c>
      <c r="D15387">
        <v>0.37786884242419111</v>
      </c>
    </row>
    <row r="15388" spans="1:4">
      <c r="A15388">
        <v>15386</v>
      </c>
      <c r="B15388">
        <v>42.153424657534245</v>
      </c>
      <c r="C15388" s="91">
        <v>2.3088390376839955E-2</v>
      </c>
      <c r="D15388">
        <v>0.37785123304050122</v>
      </c>
    </row>
    <row r="15389" spans="1:4">
      <c r="A15389">
        <v>15387</v>
      </c>
      <c r="B15389">
        <v>42.156164383561645</v>
      </c>
      <c r="C15389" s="91">
        <v>2.3087995295781701E-2</v>
      </c>
      <c r="D15389">
        <v>0.37783362529538556</v>
      </c>
    </row>
    <row r="15390" spans="1:4">
      <c r="A15390">
        <v>15388</v>
      </c>
      <c r="B15390">
        <v>42.158904109589038</v>
      </c>
      <c r="C15390" s="91">
        <v>2.3087600214723447E-2</v>
      </c>
      <c r="D15390">
        <v>0.37781601918869184</v>
      </c>
    </row>
    <row r="15391" spans="1:4">
      <c r="A15391">
        <v>15389</v>
      </c>
      <c r="B15391">
        <v>42.161643835616438</v>
      </c>
      <c r="C15391" s="91">
        <v>2.3087205133665193E-2</v>
      </c>
      <c r="D15391">
        <v>0.37779841472026732</v>
      </c>
    </row>
    <row r="15392" spans="1:4">
      <c r="A15392">
        <v>15390</v>
      </c>
      <c r="B15392">
        <v>42.164383561643838</v>
      </c>
      <c r="C15392" s="91">
        <v>2.3086810052606939E-2</v>
      </c>
      <c r="D15392">
        <v>0.37778081188995949</v>
      </c>
    </row>
    <row r="15393" spans="1:4">
      <c r="A15393">
        <v>15391</v>
      </c>
      <c r="B15393">
        <v>42.167123287671231</v>
      </c>
      <c r="C15393" s="91">
        <v>2.3086414971548685E-2</v>
      </c>
      <c r="D15393">
        <v>0.37776321069761576</v>
      </c>
    </row>
    <row r="15394" spans="1:4">
      <c r="A15394">
        <v>15392</v>
      </c>
      <c r="B15394">
        <v>42.169863013698631</v>
      </c>
      <c r="C15394" s="91">
        <v>2.3086019890490427E-2</v>
      </c>
      <c r="D15394">
        <v>0.37774561114308375</v>
      </c>
    </row>
    <row r="15395" spans="1:4">
      <c r="A15395">
        <v>15393</v>
      </c>
      <c r="B15395">
        <v>42.172602739726024</v>
      </c>
      <c r="C15395" s="91">
        <v>2.3085624809432173E-2</v>
      </c>
      <c r="D15395">
        <v>0.3777280132262108</v>
      </c>
    </row>
    <row r="15396" spans="1:4">
      <c r="A15396">
        <v>15394</v>
      </c>
      <c r="B15396">
        <v>42.175342465753424</v>
      </c>
      <c r="C15396" s="91">
        <v>2.3085229728373919E-2</v>
      </c>
      <c r="D15396">
        <v>0.37771041694684448</v>
      </c>
    </row>
    <row r="15397" spans="1:4">
      <c r="A15397">
        <v>15395</v>
      </c>
      <c r="B15397">
        <v>42.178082191780824</v>
      </c>
      <c r="C15397" s="91">
        <v>2.3084834647315665E-2</v>
      </c>
      <c r="D15397">
        <v>0.37769282230483231</v>
      </c>
    </row>
    <row r="15398" spans="1:4">
      <c r="A15398">
        <v>15396</v>
      </c>
      <c r="B15398">
        <v>42.180821917808217</v>
      </c>
      <c r="C15398" s="91">
        <v>2.3084439566257411E-2</v>
      </c>
      <c r="D15398">
        <v>0.37767522930002195</v>
      </c>
    </row>
    <row r="15399" spans="1:4">
      <c r="A15399">
        <v>15397</v>
      </c>
      <c r="B15399">
        <v>42.183561643835617</v>
      </c>
      <c r="C15399" s="91">
        <v>2.3084044485199157E-2</v>
      </c>
      <c r="D15399">
        <v>0.37765763793226076</v>
      </c>
    </row>
    <row r="15400" spans="1:4">
      <c r="A15400">
        <v>15398</v>
      </c>
      <c r="B15400">
        <v>42.186301369863017</v>
      </c>
      <c r="C15400" s="91">
        <v>2.3083649404140899E-2</v>
      </c>
      <c r="D15400">
        <v>0.37764004820139657</v>
      </c>
    </row>
    <row r="15401" spans="1:4">
      <c r="A15401">
        <v>15399</v>
      </c>
      <c r="B15401">
        <v>42.18904109589041</v>
      </c>
      <c r="C15401" s="91">
        <v>2.3083254323082645E-2</v>
      </c>
      <c r="D15401">
        <v>0.37762246010727685</v>
      </c>
    </row>
    <row r="15402" spans="1:4">
      <c r="A15402">
        <v>15400</v>
      </c>
      <c r="B15402">
        <v>42.19178082191781</v>
      </c>
      <c r="C15402" s="91">
        <v>2.3082859242024391E-2</v>
      </c>
      <c r="D15402">
        <v>0.37760487364974915</v>
      </c>
    </row>
    <row r="15403" spans="1:4">
      <c r="A15403">
        <v>15401</v>
      </c>
      <c r="B15403">
        <v>42.194520547945203</v>
      </c>
      <c r="C15403" s="91">
        <v>2.3082464160966137E-2</v>
      </c>
      <c r="D15403">
        <v>0.37758728882866127</v>
      </c>
    </row>
    <row r="15404" spans="1:4">
      <c r="A15404">
        <v>15402</v>
      </c>
      <c r="B15404">
        <v>42.197260273972603</v>
      </c>
      <c r="C15404" s="91">
        <v>2.3082069079907883E-2</v>
      </c>
      <c r="D15404">
        <v>0.37756970564386078</v>
      </c>
    </row>
    <row r="15405" spans="1:4">
      <c r="A15405">
        <v>15403</v>
      </c>
      <c r="B15405">
        <v>42.2</v>
      </c>
      <c r="C15405" s="91">
        <v>2.3081673998849628E-2</v>
      </c>
      <c r="D15405">
        <v>0.37755212409519529</v>
      </c>
    </row>
    <row r="15406" spans="1:4">
      <c r="A15406">
        <v>15404</v>
      </c>
      <c r="B15406">
        <v>42.202739726027396</v>
      </c>
      <c r="C15406" s="91">
        <v>2.3081278917791371E-2</v>
      </c>
      <c r="D15406">
        <v>0.3775345441825127</v>
      </c>
    </row>
    <row r="15407" spans="1:4">
      <c r="A15407">
        <v>15405</v>
      </c>
      <c r="B15407">
        <v>42.205479452054796</v>
      </c>
      <c r="C15407" s="91">
        <v>2.3080883836733117E-2</v>
      </c>
      <c r="D15407">
        <v>0.37751696590566053</v>
      </c>
    </row>
    <row r="15408" spans="1:4">
      <c r="A15408">
        <v>15406</v>
      </c>
      <c r="B15408">
        <v>42.208219178082189</v>
      </c>
      <c r="C15408" s="91">
        <v>2.3080488755674863E-2</v>
      </c>
      <c r="D15408">
        <v>0.37749938926448656</v>
      </c>
    </row>
    <row r="15409" spans="1:4">
      <c r="A15409">
        <v>15407</v>
      </c>
      <c r="B15409">
        <v>42.210958904109589</v>
      </c>
      <c r="C15409" s="91">
        <v>2.3080093674616609E-2</v>
      </c>
      <c r="D15409">
        <v>0.37748181425883853</v>
      </c>
    </row>
    <row r="15410" spans="1:4">
      <c r="A15410">
        <v>15408</v>
      </c>
      <c r="B15410">
        <v>42.213698630136989</v>
      </c>
      <c r="C15410" s="91">
        <v>2.3079698593558354E-2</v>
      </c>
      <c r="D15410">
        <v>0.37746424088856423</v>
      </c>
    </row>
    <row r="15411" spans="1:4">
      <c r="A15411">
        <v>15409</v>
      </c>
      <c r="B15411">
        <v>42.216438356164382</v>
      </c>
      <c r="C15411" s="91">
        <v>2.30793035125001E-2</v>
      </c>
      <c r="D15411">
        <v>0.37744666915351144</v>
      </c>
    </row>
    <row r="15412" spans="1:4">
      <c r="A15412">
        <v>15410</v>
      </c>
      <c r="B15412">
        <v>42.219178082191782</v>
      </c>
      <c r="C15412" s="91">
        <v>2.3078908431441843E-2</v>
      </c>
      <c r="D15412">
        <v>0.37742909905352801</v>
      </c>
    </row>
    <row r="15413" spans="1:4">
      <c r="A15413">
        <v>15411</v>
      </c>
      <c r="B15413">
        <v>42.221917808219175</v>
      </c>
      <c r="C15413" s="91">
        <v>2.3078513350383589E-2</v>
      </c>
      <c r="D15413">
        <v>0.37741153058846166</v>
      </c>
    </row>
    <row r="15414" spans="1:4">
      <c r="A15414">
        <v>15412</v>
      </c>
      <c r="B15414">
        <v>42.224657534246575</v>
      </c>
      <c r="C15414" s="91">
        <v>2.3078118269325334E-2</v>
      </c>
      <c r="D15414">
        <v>0.37739396375816026</v>
      </c>
    </row>
    <row r="15415" spans="1:4">
      <c r="A15415">
        <v>15413</v>
      </c>
      <c r="B15415">
        <v>42.227397260273975</v>
      </c>
      <c r="C15415" s="91">
        <v>2.307772318826708E-2</v>
      </c>
      <c r="D15415">
        <v>0.37737639856247163</v>
      </c>
    </row>
    <row r="15416" spans="1:4">
      <c r="A15416">
        <v>15414</v>
      </c>
      <c r="B15416">
        <v>42.230136986301368</v>
      </c>
      <c r="C15416" s="91">
        <v>2.3077328107208826E-2</v>
      </c>
      <c r="D15416">
        <v>0.37735883500124368</v>
      </c>
    </row>
    <row r="15417" spans="1:4">
      <c r="A15417">
        <v>15415</v>
      </c>
      <c r="B15417">
        <v>42.232876712328768</v>
      </c>
      <c r="C15417" s="91">
        <v>2.3076933026150572E-2</v>
      </c>
      <c r="D15417">
        <v>0.3773412730743243</v>
      </c>
    </row>
    <row r="15418" spans="1:4">
      <c r="A15418">
        <v>15416</v>
      </c>
      <c r="B15418">
        <v>42.235616438356168</v>
      </c>
      <c r="C15418" s="91">
        <v>2.3076537945092315E-2</v>
      </c>
      <c r="D15418">
        <v>0.37732371278156146</v>
      </c>
    </row>
    <row r="15419" spans="1:4">
      <c r="A15419">
        <v>15417</v>
      </c>
      <c r="B15419">
        <v>42.238356164383561</v>
      </c>
      <c r="C15419" s="91">
        <v>2.307614286403406E-2</v>
      </c>
      <c r="D15419">
        <v>0.37730615412280299</v>
      </c>
    </row>
    <row r="15420" spans="1:4">
      <c r="A15420">
        <v>15418</v>
      </c>
      <c r="B15420">
        <v>42.241095890410961</v>
      </c>
      <c r="C15420" s="91">
        <v>2.3075747782975806E-2</v>
      </c>
      <c r="D15420">
        <v>0.37728859709789675</v>
      </c>
    </row>
    <row r="15421" spans="1:4">
      <c r="A15421">
        <v>15419</v>
      </c>
      <c r="B15421">
        <v>42.243835616438353</v>
      </c>
      <c r="C15421" s="91">
        <v>2.3075352701917552E-2</v>
      </c>
      <c r="D15421">
        <v>0.3772710417066909</v>
      </c>
    </row>
    <row r="15422" spans="1:4">
      <c r="A15422">
        <v>15420</v>
      </c>
      <c r="B15422">
        <v>42.246575342465754</v>
      </c>
      <c r="C15422" s="91">
        <v>2.3074957620859298E-2</v>
      </c>
      <c r="D15422">
        <v>0.37725348794903324</v>
      </c>
    </row>
    <row r="15423" spans="1:4">
      <c r="A15423">
        <v>15421</v>
      </c>
      <c r="B15423">
        <v>42.249315068493154</v>
      </c>
      <c r="C15423" s="91">
        <v>2.3074562539801044E-2</v>
      </c>
      <c r="D15423">
        <v>0.37723593582477188</v>
      </c>
    </row>
    <row r="15424" spans="1:4">
      <c r="A15424">
        <v>15422</v>
      </c>
      <c r="B15424">
        <v>42.252054794520546</v>
      </c>
      <c r="C15424" s="91">
        <v>2.3074167458742786E-2</v>
      </c>
      <c r="D15424">
        <v>0.3772183853337549</v>
      </c>
    </row>
    <row r="15425" spans="1:4">
      <c r="A15425">
        <v>15423</v>
      </c>
      <c r="B15425">
        <v>42.254794520547946</v>
      </c>
      <c r="C15425" s="91">
        <v>2.3073772377684532E-2</v>
      </c>
      <c r="D15425">
        <v>0.37720083647583014</v>
      </c>
    </row>
    <row r="15426" spans="1:4">
      <c r="A15426">
        <v>15424</v>
      </c>
      <c r="B15426">
        <v>42.257534246575339</v>
      </c>
      <c r="C15426" s="91">
        <v>2.3073377296626278E-2</v>
      </c>
      <c r="D15426">
        <v>0.37718328925084571</v>
      </c>
    </row>
    <row r="15427" spans="1:4">
      <c r="A15427">
        <v>15425</v>
      </c>
      <c r="B15427">
        <v>42.260273972602739</v>
      </c>
      <c r="C15427" s="91">
        <v>2.3072982215568024E-2</v>
      </c>
      <c r="D15427">
        <v>0.37716574365864963</v>
      </c>
    </row>
    <row r="15428" spans="1:4">
      <c r="A15428">
        <v>15426</v>
      </c>
      <c r="B15428">
        <v>42.263013698630139</v>
      </c>
      <c r="C15428" s="91">
        <v>2.307258713450977E-2</v>
      </c>
      <c r="D15428">
        <v>0.37714819969909014</v>
      </c>
    </row>
    <row r="15429" spans="1:4">
      <c r="A15429">
        <v>15427</v>
      </c>
      <c r="B15429">
        <v>42.265753424657532</v>
      </c>
      <c r="C15429" s="91">
        <v>2.3072192053451516E-2</v>
      </c>
      <c r="D15429">
        <v>0.37713065737201523</v>
      </c>
    </row>
    <row r="15430" spans="1:4">
      <c r="A15430">
        <v>15428</v>
      </c>
      <c r="B15430">
        <v>42.268493150684932</v>
      </c>
      <c r="C15430" s="91">
        <v>2.3071796972393258E-2</v>
      </c>
      <c r="D15430">
        <v>0.37711311667727304</v>
      </c>
    </row>
    <row r="15431" spans="1:4">
      <c r="A15431">
        <v>15429</v>
      </c>
      <c r="B15431">
        <v>42.271232876712325</v>
      </c>
      <c r="C15431" s="91">
        <v>2.3071401891335004E-2</v>
      </c>
      <c r="D15431">
        <v>0.37709557761471174</v>
      </c>
    </row>
    <row r="15432" spans="1:4">
      <c r="A15432">
        <v>15430</v>
      </c>
      <c r="B15432">
        <v>42.273972602739725</v>
      </c>
      <c r="C15432" s="91">
        <v>2.307100681027675E-2</v>
      </c>
      <c r="D15432">
        <v>0.37707804018417934</v>
      </c>
    </row>
    <row r="15433" spans="1:4">
      <c r="A15433">
        <v>15431</v>
      </c>
      <c r="B15433">
        <v>42.276712328767125</v>
      </c>
      <c r="C15433" s="91">
        <v>2.3070611729218496E-2</v>
      </c>
      <c r="D15433">
        <v>0.37706050438552419</v>
      </c>
    </row>
    <row r="15434" spans="1:4">
      <c r="A15434">
        <v>15432</v>
      </c>
      <c r="B15434">
        <v>42.279452054794518</v>
      </c>
      <c r="C15434" s="91">
        <v>2.3070216648160242E-2</v>
      </c>
      <c r="D15434">
        <v>0.37704297021859434</v>
      </c>
    </row>
    <row r="15435" spans="1:4">
      <c r="A15435">
        <v>15433</v>
      </c>
      <c r="B15435">
        <v>42.282191780821918</v>
      </c>
      <c r="C15435" s="91">
        <v>2.3069821567101988E-2</v>
      </c>
      <c r="D15435">
        <v>0.37702543768323804</v>
      </c>
    </row>
    <row r="15436" spans="1:4">
      <c r="A15436">
        <v>15434</v>
      </c>
      <c r="B15436">
        <v>42.284931506849318</v>
      </c>
      <c r="C15436" s="91">
        <v>2.306942648604373E-2</v>
      </c>
      <c r="D15436">
        <v>0.37700790677930363</v>
      </c>
    </row>
    <row r="15437" spans="1:4">
      <c r="A15437">
        <v>15435</v>
      </c>
      <c r="B15437">
        <v>42.287671232876711</v>
      </c>
      <c r="C15437" s="91">
        <v>2.3069031404985476E-2</v>
      </c>
      <c r="D15437">
        <v>0.37699037750663922</v>
      </c>
    </row>
    <row r="15438" spans="1:4">
      <c r="A15438">
        <v>15436</v>
      </c>
      <c r="B15438">
        <v>42.290410958904111</v>
      </c>
      <c r="C15438" s="91">
        <v>2.3068636323927222E-2</v>
      </c>
      <c r="D15438">
        <v>0.37697284986509311</v>
      </c>
    </row>
    <row r="15439" spans="1:4">
      <c r="A15439">
        <v>15437</v>
      </c>
      <c r="B15439">
        <v>42.293150684931504</v>
      </c>
      <c r="C15439" s="91">
        <v>2.3068241242868968E-2</v>
      </c>
      <c r="D15439">
        <v>0.37695532385451352</v>
      </c>
    </row>
    <row r="15440" spans="1:4">
      <c r="A15440">
        <v>15438</v>
      </c>
      <c r="B15440">
        <v>42.295890410958904</v>
      </c>
      <c r="C15440" s="91">
        <v>2.3067846161810714E-2</v>
      </c>
      <c r="D15440">
        <v>0.37693779947474881</v>
      </c>
    </row>
    <row r="15441" spans="1:4">
      <c r="A15441">
        <v>15439</v>
      </c>
      <c r="B15441">
        <v>42.298630136986304</v>
      </c>
      <c r="C15441" s="91">
        <v>2.306745108075246E-2</v>
      </c>
      <c r="D15441">
        <v>0.37692027672564721</v>
      </c>
    </row>
    <row r="15442" spans="1:4">
      <c r="A15442">
        <v>15440</v>
      </c>
      <c r="B15442">
        <v>42.301369863013697</v>
      </c>
      <c r="C15442" s="91">
        <v>2.3067055999694202E-2</v>
      </c>
      <c r="D15442">
        <v>0.37690275560705727</v>
      </c>
    </row>
    <row r="15443" spans="1:4">
      <c r="A15443">
        <v>15441</v>
      </c>
      <c r="B15443">
        <v>42.304109589041097</v>
      </c>
      <c r="C15443" s="91">
        <v>2.3066660918635948E-2</v>
      </c>
      <c r="D15443">
        <v>0.37688523611882707</v>
      </c>
    </row>
    <row r="15444" spans="1:4">
      <c r="A15444">
        <v>15442</v>
      </c>
      <c r="B15444">
        <v>42.30684931506849</v>
      </c>
      <c r="C15444" s="91">
        <v>2.3066265837577694E-2</v>
      </c>
      <c r="D15444">
        <v>0.37686771826080517</v>
      </c>
    </row>
    <row r="15445" spans="1:4">
      <c r="A15445">
        <v>15443</v>
      </c>
      <c r="B15445">
        <v>42.30958904109589</v>
      </c>
      <c r="C15445" s="91">
        <v>2.306587075651944E-2</v>
      </c>
      <c r="D15445">
        <v>0.37685020203283975</v>
      </c>
    </row>
    <row r="15446" spans="1:4">
      <c r="A15446">
        <v>15444</v>
      </c>
      <c r="B15446">
        <v>42.31232876712329</v>
      </c>
      <c r="C15446" s="91">
        <v>2.3065475675461185E-2</v>
      </c>
      <c r="D15446">
        <v>0.37683268743477938</v>
      </c>
    </row>
    <row r="15447" spans="1:4">
      <c r="A15447">
        <v>15445</v>
      </c>
      <c r="B15447">
        <v>42.315068493150683</v>
      </c>
      <c r="C15447" s="91">
        <v>2.3065080594402931E-2</v>
      </c>
      <c r="D15447">
        <v>0.37681517446647245</v>
      </c>
    </row>
    <row r="15448" spans="1:4">
      <c r="A15448">
        <v>15446</v>
      </c>
      <c r="B15448">
        <v>42.317808219178083</v>
      </c>
      <c r="C15448" s="91">
        <v>2.3064685513344674E-2</v>
      </c>
      <c r="D15448">
        <v>0.37679766312776736</v>
      </c>
    </row>
    <row r="15449" spans="1:4">
      <c r="A15449">
        <v>15447</v>
      </c>
      <c r="B15449">
        <v>42.320547945205476</v>
      </c>
      <c r="C15449" s="91">
        <v>2.306429043228642E-2</v>
      </c>
      <c r="D15449">
        <v>0.37678015341851256</v>
      </c>
    </row>
    <row r="15450" spans="1:4">
      <c r="A15450">
        <v>15448</v>
      </c>
      <c r="B15450">
        <v>42.323287671232876</v>
      </c>
      <c r="C15450" s="91">
        <v>2.3063895351228166E-2</v>
      </c>
      <c r="D15450">
        <v>0.37676264533855652</v>
      </c>
    </row>
    <row r="15451" spans="1:4">
      <c r="A15451">
        <v>15449</v>
      </c>
      <c r="B15451">
        <v>42.326027397260276</v>
      </c>
      <c r="C15451" s="91">
        <v>2.3063500270169911E-2</v>
      </c>
      <c r="D15451">
        <v>0.37674513888774774</v>
      </c>
    </row>
    <row r="15452" spans="1:4">
      <c r="A15452">
        <v>15450</v>
      </c>
      <c r="B15452">
        <v>42.328767123287669</v>
      </c>
      <c r="C15452" s="91">
        <v>2.3063105189111657E-2</v>
      </c>
      <c r="D15452">
        <v>0.37672763406593474</v>
      </c>
    </row>
    <row r="15453" spans="1:4">
      <c r="A15453">
        <v>15451</v>
      </c>
      <c r="B15453">
        <v>42.331506849315069</v>
      </c>
      <c r="C15453" s="91">
        <v>2.3062710108053403E-2</v>
      </c>
      <c r="D15453">
        <v>0.37671013087296601</v>
      </c>
    </row>
    <row r="15454" spans="1:4">
      <c r="A15454">
        <v>15452</v>
      </c>
      <c r="B15454">
        <v>42.334246575342469</v>
      </c>
      <c r="C15454" s="91">
        <v>2.3062315026995146E-2</v>
      </c>
      <c r="D15454">
        <v>0.37669262930869019</v>
      </c>
    </row>
    <row r="15455" spans="1:4">
      <c r="A15455">
        <v>15453</v>
      </c>
      <c r="B15455">
        <v>42.336986301369862</v>
      </c>
      <c r="C15455" s="91">
        <v>2.3061919945936891E-2</v>
      </c>
      <c r="D15455">
        <v>0.37667512937295572</v>
      </c>
    </row>
    <row r="15456" spans="1:4">
      <c r="A15456">
        <v>15454</v>
      </c>
      <c r="B15456">
        <v>42.339726027397262</v>
      </c>
      <c r="C15456" s="91">
        <v>2.3061524864878637E-2</v>
      </c>
      <c r="D15456">
        <v>0.37665763106561118</v>
      </c>
    </row>
    <row r="15457" spans="1:4">
      <c r="A15457">
        <v>15455</v>
      </c>
      <c r="B15457">
        <v>42.342465753424655</v>
      </c>
      <c r="C15457" s="91">
        <v>2.3061129783820383E-2</v>
      </c>
      <c r="D15457">
        <v>0.37664013438650523</v>
      </c>
    </row>
    <row r="15458" spans="1:4">
      <c r="A15458">
        <v>15456</v>
      </c>
      <c r="B15458">
        <v>42.345205479452055</v>
      </c>
      <c r="C15458" s="91">
        <v>2.3060734702762129E-2</v>
      </c>
      <c r="D15458">
        <v>0.37662263933548645</v>
      </c>
    </row>
    <row r="15459" spans="1:4">
      <c r="A15459">
        <v>15457</v>
      </c>
      <c r="B15459">
        <v>42.347945205479455</v>
      </c>
      <c r="C15459" s="91">
        <v>2.3060339621703875E-2</v>
      </c>
      <c r="D15459">
        <v>0.37660514591240341</v>
      </c>
    </row>
    <row r="15460" spans="1:4">
      <c r="A15460">
        <v>15458</v>
      </c>
      <c r="B15460">
        <v>42.350684931506848</v>
      </c>
      <c r="C15460" s="91">
        <v>2.3059944540645617E-2</v>
      </c>
      <c r="D15460">
        <v>0.37658765411710499</v>
      </c>
    </row>
    <row r="15461" spans="1:4">
      <c r="A15461">
        <v>15459</v>
      </c>
      <c r="B15461">
        <v>42.353424657534248</v>
      </c>
      <c r="C15461" s="91">
        <v>2.3059549459587363E-2</v>
      </c>
      <c r="D15461">
        <v>0.37657016394943948</v>
      </c>
    </row>
    <row r="15462" spans="1:4">
      <c r="A15462">
        <v>15460</v>
      </c>
      <c r="B15462">
        <v>42.356164383561641</v>
      </c>
      <c r="C15462" s="91">
        <v>2.3059154378529109E-2</v>
      </c>
      <c r="D15462">
        <v>0.37655267540925591</v>
      </c>
    </row>
    <row r="15463" spans="1:4">
      <c r="A15463">
        <v>15461</v>
      </c>
      <c r="B15463">
        <v>42.358904109589041</v>
      </c>
      <c r="C15463" s="91">
        <v>2.3058759297470855E-2</v>
      </c>
      <c r="D15463">
        <v>0.37653518849640277</v>
      </c>
    </row>
    <row r="15464" spans="1:4">
      <c r="A15464">
        <v>15462</v>
      </c>
      <c r="B15464">
        <v>42.361643835616441</v>
      </c>
      <c r="C15464" s="91">
        <v>2.3058364216412601E-2</v>
      </c>
      <c r="D15464">
        <v>0.3765177032107288</v>
      </c>
    </row>
    <row r="15465" spans="1:4">
      <c r="A15465">
        <v>15463</v>
      </c>
      <c r="B15465">
        <v>42.364383561643834</v>
      </c>
      <c r="C15465" s="91">
        <v>2.3057969135354347E-2</v>
      </c>
      <c r="D15465">
        <v>0.37650021955208285</v>
      </c>
    </row>
    <row r="15466" spans="1:4">
      <c r="A15466">
        <v>15464</v>
      </c>
      <c r="B15466">
        <v>42.367123287671234</v>
      </c>
      <c r="C15466" s="91">
        <v>2.3057574054296089E-2</v>
      </c>
      <c r="D15466">
        <v>0.37648273752031358</v>
      </c>
    </row>
    <row r="15467" spans="1:4">
      <c r="A15467">
        <v>15465</v>
      </c>
      <c r="B15467">
        <v>42.369863013698627</v>
      </c>
      <c r="C15467" s="91">
        <v>2.3057178973237835E-2</v>
      </c>
      <c r="D15467">
        <v>0.37646525711526979</v>
      </c>
    </row>
    <row r="15468" spans="1:4">
      <c r="A15468">
        <v>15466</v>
      </c>
      <c r="B15468">
        <v>42.372602739726027</v>
      </c>
      <c r="C15468" s="91">
        <v>2.3056783892179581E-2</v>
      </c>
      <c r="D15468">
        <v>0.37644777833680021</v>
      </c>
    </row>
    <row r="15469" spans="1:4">
      <c r="A15469">
        <v>15467</v>
      </c>
      <c r="B15469">
        <v>42.375342465753427</v>
      </c>
      <c r="C15469" s="91">
        <v>2.3056388811121327E-2</v>
      </c>
      <c r="D15469">
        <v>0.37643030118475368</v>
      </c>
    </row>
    <row r="15470" spans="1:4">
      <c r="A15470">
        <v>15468</v>
      </c>
      <c r="B15470">
        <v>42.37808219178082</v>
      </c>
      <c r="C15470" s="91">
        <v>2.3055993730063073E-2</v>
      </c>
      <c r="D15470">
        <v>0.3764128256589791</v>
      </c>
    </row>
    <row r="15471" spans="1:4">
      <c r="A15471">
        <v>15469</v>
      </c>
      <c r="B15471">
        <v>42.38082191780822</v>
      </c>
      <c r="C15471" s="91">
        <v>2.3055598649004819E-2</v>
      </c>
      <c r="D15471">
        <v>0.37639535175932515</v>
      </c>
    </row>
    <row r="15472" spans="1:4">
      <c r="A15472">
        <v>15470</v>
      </c>
      <c r="B15472">
        <v>42.38356164383562</v>
      </c>
      <c r="C15472" s="91">
        <v>2.3055203567946561E-2</v>
      </c>
      <c r="D15472">
        <v>0.37637787948564083</v>
      </c>
    </row>
    <row r="15473" spans="1:4">
      <c r="A15473">
        <v>15471</v>
      </c>
      <c r="B15473">
        <v>42.386301369863013</v>
      </c>
      <c r="C15473" s="91">
        <v>2.3054808486888307E-2</v>
      </c>
      <c r="D15473">
        <v>0.376360408837775</v>
      </c>
    </row>
    <row r="15474" spans="1:4">
      <c r="A15474">
        <v>15472</v>
      </c>
      <c r="B15474">
        <v>42.389041095890413</v>
      </c>
      <c r="C15474" s="91">
        <v>2.3054413405830053E-2</v>
      </c>
      <c r="D15474">
        <v>0.37634293981557648</v>
      </c>
    </row>
    <row r="15475" spans="1:4">
      <c r="A15475">
        <v>15473</v>
      </c>
      <c r="B15475">
        <v>42.391780821917806</v>
      </c>
      <c r="C15475" s="91">
        <v>2.3054018324771799E-2</v>
      </c>
      <c r="D15475">
        <v>0.37632547241889425</v>
      </c>
    </row>
    <row r="15476" spans="1:4">
      <c r="A15476">
        <v>15474</v>
      </c>
      <c r="B15476">
        <v>42.394520547945206</v>
      </c>
      <c r="C15476" s="91">
        <v>2.3053623243713545E-2</v>
      </c>
      <c r="D15476">
        <v>0.37630800664757713</v>
      </c>
    </row>
    <row r="15477" spans="1:4">
      <c r="A15477">
        <v>15475</v>
      </c>
      <c r="B15477">
        <v>42.397260273972606</v>
      </c>
      <c r="C15477" s="91">
        <v>2.3053228162655291E-2</v>
      </c>
      <c r="D15477">
        <v>0.3762905425014742</v>
      </c>
    </row>
    <row r="15478" spans="1:4">
      <c r="A15478">
        <v>15476</v>
      </c>
      <c r="B15478">
        <v>42.4</v>
      </c>
      <c r="C15478" s="91">
        <v>2.3052833081597033E-2</v>
      </c>
      <c r="D15478">
        <v>0.37627307998043447</v>
      </c>
    </row>
    <row r="15479" spans="1:4">
      <c r="A15479">
        <v>15477</v>
      </c>
      <c r="B15479">
        <v>42.402739726027399</v>
      </c>
      <c r="C15479" s="91">
        <v>2.3052438000538779E-2</v>
      </c>
      <c r="D15479">
        <v>0.37625561908430666</v>
      </c>
    </row>
    <row r="15480" spans="1:4">
      <c r="A15480">
        <v>15478</v>
      </c>
      <c r="B15480">
        <v>42.405479452054792</v>
      </c>
      <c r="C15480" s="91">
        <v>2.3052042919480525E-2</v>
      </c>
      <c r="D15480">
        <v>0.37623815981294001</v>
      </c>
    </row>
    <row r="15481" spans="1:4">
      <c r="A15481">
        <v>15479</v>
      </c>
      <c r="B15481">
        <v>42.408219178082192</v>
      </c>
      <c r="C15481" s="91">
        <v>2.3051647838422271E-2</v>
      </c>
      <c r="D15481">
        <v>0.37622070216618342</v>
      </c>
    </row>
    <row r="15482" spans="1:4">
      <c r="A15482">
        <v>15480</v>
      </c>
      <c r="B15482">
        <v>42.410958904109592</v>
      </c>
      <c r="C15482" s="91">
        <v>2.3051252757364016E-2</v>
      </c>
      <c r="D15482">
        <v>0.37620324614388589</v>
      </c>
    </row>
    <row r="15483" spans="1:4">
      <c r="A15483">
        <v>15481</v>
      </c>
      <c r="B15483">
        <v>42.413698630136984</v>
      </c>
      <c r="C15483" s="91">
        <v>2.3050857676305762E-2</v>
      </c>
      <c r="D15483">
        <v>0.37618579174589661</v>
      </c>
    </row>
    <row r="15484" spans="1:4">
      <c r="A15484">
        <v>15482</v>
      </c>
      <c r="B15484">
        <v>42.416438356164385</v>
      </c>
      <c r="C15484" s="91">
        <v>2.3050462595247505E-2</v>
      </c>
      <c r="D15484">
        <v>0.37616833897206459</v>
      </c>
    </row>
    <row r="15485" spans="1:4">
      <c r="A15485">
        <v>15483</v>
      </c>
      <c r="B15485">
        <v>42.419178082191777</v>
      </c>
      <c r="C15485" s="91">
        <v>2.3050067514189251E-2</v>
      </c>
      <c r="D15485">
        <v>0.37615088782223888</v>
      </c>
    </row>
    <row r="15486" spans="1:4">
      <c r="A15486">
        <v>15484</v>
      </c>
      <c r="B15486">
        <v>42.421917808219177</v>
      </c>
      <c r="C15486" s="91">
        <v>2.3049672433130997E-2</v>
      </c>
      <c r="D15486">
        <v>0.37613343829626861</v>
      </c>
    </row>
    <row r="15487" spans="1:4">
      <c r="A15487">
        <v>15485</v>
      </c>
      <c r="B15487">
        <v>42.424657534246577</v>
      </c>
      <c r="C15487" s="91">
        <v>2.3049277352072742E-2</v>
      </c>
      <c r="D15487">
        <v>0.37611599039400284</v>
      </c>
    </row>
    <row r="15488" spans="1:4">
      <c r="A15488">
        <v>15486</v>
      </c>
      <c r="B15488">
        <v>42.42739726027397</v>
      </c>
      <c r="C15488" s="91">
        <v>2.3048882271014488E-2</v>
      </c>
      <c r="D15488">
        <v>0.37609854411529081</v>
      </c>
    </row>
    <row r="15489" spans="1:4">
      <c r="A15489">
        <v>15487</v>
      </c>
      <c r="B15489">
        <v>42.43013698630137</v>
      </c>
      <c r="C15489" s="91">
        <v>2.3048487189956234E-2</v>
      </c>
      <c r="D15489">
        <v>0.37608109945998158</v>
      </c>
    </row>
    <row r="15490" spans="1:4">
      <c r="A15490">
        <v>15488</v>
      </c>
      <c r="B15490">
        <v>42.43287671232877</v>
      </c>
      <c r="C15490" s="91">
        <v>2.3048092108897977E-2</v>
      </c>
      <c r="D15490">
        <v>0.37606365642792444</v>
      </c>
    </row>
    <row r="15491" spans="1:4">
      <c r="A15491">
        <v>15489</v>
      </c>
      <c r="B15491">
        <v>42.435616438356163</v>
      </c>
      <c r="C15491" s="91">
        <v>2.3047697027839723E-2</v>
      </c>
      <c r="D15491">
        <v>0.37604621501896851</v>
      </c>
    </row>
    <row r="15492" spans="1:4">
      <c r="A15492">
        <v>15490</v>
      </c>
      <c r="B15492">
        <v>42.438356164383563</v>
      </c>
      <c r="C15492" s="91">
        <v>2.3047301946781468E-2</v>
      </c>
      <c r="D15492">
        <v>0.37602877523296291</v>
      </c>
    </row>
    <row r="15493" spans="1:4">
      <c r="A15493">
        <v>15491</v>
      </c>
      <c r="B15493">
        <v>42.441095890410956</v>
      </c>
      <c r="C15493" s="91">
        <v>2.3046906865723214E-2</v>
      </c>
      <c r="D15493">
        <v>0.37601133706975703</v>
      </c>
    </row>
    <row r="15494" spans="1:4">
      <c r="A15494">
        <v>15492</v>
      </c>
      <c r="B15494">
        <v>42.443835616438356</v>
      </c>
      <c r="C15494" s="91">
        <v>2.304651178466496E-2</v>
      </c>
      <c r="D15494">
        <v>0.37599390052920006</v>
      </c>
    </row>
    <row r="15495" spans="1:4">
      <c r="A15495">
        <v>15493</v>
      </c>
      <c r="B15495">
        <v>42.446575342465756</v>
      </c>
      <c r="C15495" s="91">
        <v>2.3046116703606706E-2</v>
      </c>
      <c r="D15495">
        <v>0.37597646561114118</v>
      </c>
    </row>
    <row r="15496" spans="1:4">
      <c r="A15496">
        <v>15494</v>
      </c>
      <c r="B15496">
        <v>42.449315068493149</v>
      </c>
      <c r="C15496" s="91">
        <v>2.3045721622548448E-2</v>
      </c>
      <c r="D15496">
        <v>0.37595903231542982</v>
      </c>
    </row>
    <row r="15497" spans="1:4">
      <c r="A15497">
        <v>15495</v>
      </c>
      <c r="B15497">
        <v>42.452054794520549</v>
      </c>
      <c r="C15497" s="91">
        <v>2.3045326541490194E-2</v>
      </c>
      <c r="D15497">
        <v>0.37594160064191517</v>
      </c>
    </row>
    <row r="15498" spans="1:4">
      <c r="A15498">
        <v>15496</v>
      </c>
      <c r="B15498">
        <v>42.454794520547942</v>
      </c>
      <c r="C15498" s="91">
        <v>2.304493146043194E-2</v>
      </c>
      <c r="D15498">
        <v>0.37592417059044653</v>
      </c>
    </row>
    <row r="15499" spans="1:4">
      <c r="A15499">
        <v>15497</v>
      </c>
      <c r="B15499">
        <v>42.457534246575342</v>
      </c>
      <c r="C15499" s="91">
        <v>2.3044536379373686E-2</v>
      </c>
      <c r="D15499">
        <v>0.37590674216087328</v>
      </c>
    </row>
    <row r="15500" spans="1:4">
      <c r="A15500">
        <v>15498</v>
      </c>
      <c r="B15500">
        <v>42.460273972602742</v>
      </c>
      <c r="C15500" s="91">
        <v>2.3044141298315432E-2</v>
      </c>
      <c r="D15500">
        <v>0.37588931535304471</v>
      </c>
    </row>
    <row r="15501" spans="1:4">
      <c r="A15501">
        <v>15499</v>
      </c>
      <c r="B15501">
        <v>42.463013698630135</v>
      </c>
      <c r="C15501" s="91">
        <v>2.3043746217257178E-2</v>
      </c>
      <c r="D15501">
        <v>0.37587189016681033</v>
      </c>
    </row>
    <row r="15502" spans="1:4">
      <c r="A15502">
        <v>15500</v>
      </c>
      <c r="B15502">
        <v>42.465753424657535</v>
      </c>
      <c r="C15502" s="91">
        <v>2.304335113619892E-2</v>
      </c>
      <c r="D15502">
        <v>0.37585446660201938</v>
      </c>
    </row>
    <row r="15503" spans="1:4">
      <c r="A15503">
        <v>15501</v>
      </c>
      <c r="B15503">
        <v>42.468493150684928</v>
      </c>
      <c r="C15503" s="91">
        <v>2.3042956055140666E-2</v>
      </c>
      <c r="D15503">
        <v>0.37583704465852136</v>
      </c>
    </row>
    <row r="15504" spans="1:4">
      <c r="A15504">
        <v>15502</v>
      </c>
      <c r="B15504">
        <v>42.471232876712328</v>
      </c>
      <c r="C15504" s="91">
        <v>2.3042560974082412E-2</v>
      </c>
      <c r="D15504">
        <v>0.3758196243361655</v>
      </c>
    </row>
    <row r="15505" spans="1:4">
      <c r="A15505">
        <v>15503</v>
      </c>
      <c r="B15505">
        <v>42.473972602739728</v>
      </c>
      <c r="C15505" s="91">
        <v>2.3042165893024158E-2</v>
      </c>
      <c r="D15505">
        <v>0.37580220563480143</v>
      </c>
    </row>
    <row r="15506" spans="1:4">
      <c r="A15506">
        <v>15504</v>
      </c>
      <c r="B15506">
        <v>42.476712328767121</v>
      </c>
      <c r="C15506" s="91">
        <v>2.3041770811965904E-2</v>
      </c>
      <c r="D15506">
        <v>0.3757847885542786</v>
      </c>
    </row>
    <row r="15507" spans="1:4">
      <c r="A15507">
        <v>15505</v>
      </c>
      <c r="B15507">
        <v>42.479452054794521</v>
      </c>
      <c r="C15507" s="91">
        <v>2.304137573090765E-2</v>
      </c>
      <c r="D15507">
        <v>0.37576737309444636</v>
      </c>
    </row>
    <row r="15508" spans="1:4">
      <c r="A15508">
        <v>15506</v>
      </c>
      <c r="B15508">
        <v>42.482191780821921</v>
      </c>
      <c r="C15508" s="91">
        <v>2.3040980649849392E-2</v>
      </c>
      <c r="D15508">
        <v>0.37574995925515431</v>
      </c>
    </row>
    <row r="15509" spans="1:4">
      <c r="A15509">
        <v>15507</v>
      </c>
      <c r="B15509">
        <v>42.484931506849314</v>
      </c>
      <c r="C15509" s="91">
        <v>2.3040585568791138E-2</v>
      </c>
      <c r="D15509">
        <v>0.37573254703625192</v>
      </c>
    </row>
    <row r="15510" spans="1:4">
      <c r="A15510">
        <v>15508</v>
      </c>
      <c r="B15510">
        <v>42.487671232876714</v>
      </c>
      <c r="C15510" s="91">
        <v>2.3040190487732884E-2</v>
      </c>
      <c r="D15510">
        <v>0.37571513643758869</v>
      </c>
    </row>
    <row r="15511" spans="1:4">
      <c r="A15511">
        <v>15509</v>
      </c>
      <c r="B15511">
        <v>42.490410958904107</v>
      </c>
      <c r="C15511" s="91">
        <v>2.303979540667463E-2</v>
      </c>
      <c r="D15511">
        <v>0.3756977274590142</v>
      </c>
    </row>
    <row r="15512" spans="1:4">
      <c r="A15512">
        <v>15510</v>
      </c>
      <c r="B15512">
        <v>42.493150684931507</v>
      </c>
      <c r="C15512" s="91">
        <v>2.3039400325616376E-2</v>
      </c>
      <c r="D15512">
        <v>0.37568032010037794</v>
      </c>
    </row>
    <row r="15513" spans="1:4">
      <c r="A15513">
        <v>15511</v>
      </c>
      <c r="B15513">
        <v>42.495890410958907</v>
      </c>
      <c r="C15513" s="91">
        <v>2.3039005244558122E-2</v>
      </c>
      <c r="D15513">
        <v>0.37566291436152954</v>
      </c>
    </row>
    <row r="15514" spans="1:4">
      <c r="A15514">
        <v>15512</v>
      </c>
      <c r="B15514">
        <v>42.4986301369863</v>
      </c>
      <c r="C15514" s="91">
        <v>2.3038610163499864E-2</v>
      </c>
      <c r="D15514">
        <v>0.37564551024231868</v>
      </c>
    </row>
    <row r="15515" spans="1:4">
      <c r="A15515">
        <v>15513</v>
      </c>
      <c r="B15515">
        <v>42.5013698630137</v>
      </c>
      <c r="C15515" s="91">
        <v>2.303821508244161E-2</v>
      </c>
      <c r="D15515">
        <v>0.37562810774259481</v>
      </c>
    </row>
    <row r="15516" spans="1:4">
      <c r="A15516">
        <v>15514</v>
      </c>
      <c r="B15516">
        <v>42.504109589041093</v>
      </c>
      <c r="C15516" s="91">
        <v>2.3037820001383356E-2</v>
      </c>
      <c r="D15516">
        <v>0.37561070686220771</v>
      </c>
    </row>
    <row r="15517" spans="1:4">
      <c r="A15517">
        <v>15515</v>
      </c>
      <c r="B15517">
        <v>42.506849315068493</v>
      </c>
      <c r="C15517" s="91">
        <v>2.3037424920325102E-2</v>
      </c>
      <c r="D15517">
        <v>0.37559330760100679</v>
      </c>
    </row>
    <row r="15518" spans="1:4">
      <c r="A15518">
        <v>15516</v>
      </c>
      <c r="B15518">
        <v>42.509589041095893</v>
      </c>
      <c r="C15518" s="91">
        <v>2.3037029839266848E-2</v>
      </c>
      <c r="D15518">
        <v>0.37557590995884199</v>
      </c>
    </row>
    <row r="15519" spans="1:4">
      <c r="A15519">
        <v>15517</v>
      </c>
      <c r="B15519">
        <v>42.512328767123286</v>
      </c>
      <c r="C15519" s="91">
        <v>2.3036634758208593E-2</v>
      </c>
      <c r="D15519">
        <v>0.37555851393556283</v>
      </c>
    </row>
    <row r="15520" spans="1:4">
      <c r="A15520">
        <v>15518</v>
      </c>
      <c r="B15520">
        <v>42.515068493150686</v>
      </c>
      <c r="C15520" s="91">
        <v>2.3036239677150336E-2</v>
      </c>
      <c r="D15520">
        <v>0.3755411195310191</v>
      </c>
    </row>
    <row r="15521" spans="1:4">
      <c r="A15521">
        <v>15519</v>
      </c>
      <c r="B15521">
        <v>42.517808219178079</v>
      </c>
      <c r="C15521" s="91">
        <v>2.3035844596092082E-2</v>
      </c>
      <c r="D15521">
        <v>0.37552372674506052</v>
      </c>
    </row>
    <row r="15522" spans="1:4">
      <c r="A15522">
        <v>15520</v>
      </c>
      <c r="B15522">
        <v>42.520547945205479</v>
      </c>
      <c r="C15522" s="91">
        <v>2.3035449515033828E-2</v>
      </c>
      <c r="D15522">
        <v>0.3755063355775366</v>
      </c>
    </row>
    <row r="15523" spans="1:4">
      <c r="A15523">
        <v>15521</v>
      </c>
      <c r="B15523">
        <v>42.523287671232879</v>
      </c>
      <c r="C15523" s="91">
        <v>2.3035054433975573E-2</v>
      </c>
      <c r="D15523">
        <v>0.37548894602829735</v>
      </c>
    </row>
    <row r="15524" spans="1:4">
      <c r="A15524">
        <v>15522</v>
      </c>
      <c r="B15524">
        <v>42.526027397260272</v>
      </c>
      <c r="C15524" s="91">
        <v>2.3034659352917319E-2</v>
      </c>
      <c r="D15524">
        <v>0.37547155809719246</v>
      </c>
    </row>
    <row r="15525" spans="1:4">
      <c r="A15525">
        <v>15523</v>
      </c>
      <c r="B15525">
        <v>42.528767123287672</v>
      </c>
      <c r="C15525" s="91">
        <v>2.3034264271859065E-2</v>
      </c>
      <c r="D15525">
        <v>0.3754541717840717</v>
      </c>
    </row>
    <row r="15526" spans="1:4">
      <c r="A15526">
        <v>15524</v>
      </c>
      <c r="B15526">
        <v>42.531506849315072</v>
      </c>
      <c r="C15526" s="91">
        <v>2.3033869190800808E-2</v>
      </c>
      <c r="D15526">
        <v>0.37543678708878486</v>
      </c>
    </row>
    <row r="15527" spans="1:4">
      <c r="A15527">
        <v>15525</v>
      </c>
      <c r="B15527">
        <v>42.534246575342465</v>
      </c>
      <c r="C15527" s="91">
        <v>2.3033474109742554E-2</v>
      </c>
      <c r="D15527">
        <v>0.37541940401118185</v>
      </c>
    </row>
    <row r="15528" spans="1:4">
      <c r="A15528">
        <v>15526</v>
      </c>
      <c r="B15528">
        <v>42.536986301369865</v>
      </c>
      <c r="C15528" s="91">
        <v>2.3033079028684299E-2</v>
      </c>
      <c r="D15528">
        <v>0.37540202255111238</v>
      </c>
    </row>
    <row r="15529" spans="1:4">
      <c r="A15529">
        <v>15527</v>
      </c>
      <c r="B15529">
        <v>42.539726027397258</v>
      </c>
      <c r="C15529" s="91">
        <v>2.3032683947626045E-2</v>
      </c>
      <c r="D15529">
        <v>0.37538464270842642</v>
      </c>
    </row>
    <row r="15530" spans="1:4">
      <c r="A15530">
        <v>15528</v>
      </c>
      <c r="B15530">
        <v>42.542465753424658</v>
      </c>
      <c r="C15530" s="91">
        <v>2.3032288866567791E-2</v>
      </c>
      <c r="D15530">
        <v>0.37536726448297375</v>
      </c>
    </row>
    <row r="15531" spans="1:4">
      <c r="A15531">
        <v>15529</v>
      </c>
      <c r="B15531">
        <v>42.545205479452058</v>
      </c>
      <c r="C15531" s="91">
        <v>2.3031893785509537E-2</v>
      </c>
      <c r="D15531">
        <v>0.37534988787460427</v>
      </c>
    </row>
    <row r="15532" spans="1:4">
      <c r="A15532">
        <v>15530</v>
      </c>
      <c r="B15532">
        <v>42.547945205479451</v>
      </c>
      <c r="C15532" s="91">
        <v>2.303149870445128E-2</v>
      </c>
      <c r="D15532">
        <v>0.37533251288316805</v>
      </c>
    </row>
    <row r="15533" spans="1:4">
      <c r="A15533">
        <v>15531</v>
      </c>
      <c r="B15533">
        <v>42.550684931506851</v>
      </c>
      <c r="C15533" s="91">
        <v>2.3031103623393025E-2</v>
      </c>
      <c r="D15533">
        <v>0.37531513950851475</v>
      </c>
    </row>
    <row r="15534" spans="1:4">
      <c r="A15534">
        <v>15532</v>
      </c>
      <c r="B15534">
        <v>42.553424657534244</v>
      </c>
      <c r="C15534" s="91">
        <v>2.3030708542334771E-2</v>
      </c>
      <c r="D15534">
        <v>0.37529776775049456</v>
      </c>
    </row>
    <row r="15535" spans="1:4">
      <c r="A15535">
        <v>15533</v>
      </c>
      <c r="B15535">
        <v>42.556164383561644</v>
      </c>
      <c r="C15535" s="91">
        <v>2.3030313461276517E-2</v>
      </c>
      <c r="D15535">
        <v>0.37528039760895726</v>
      </c>
    </row>
    <row r="15536" spans="1:4">
      <c r="A15536">
        <v>15534</v>
      </c>
      <c r="B15536">
        <v>42.558904109589044</v>
      </c>
      <c r="C15536" s="91">
        <v>2.3029918380218263E-2</v>
      </c>
      <c r="D15536">
        <v>0.37526302908375286</v>
      </c>
    </row>
    <row r="15537" spans="1:4">
      <c r="A15537">
        <v>15535</v>
      </c>
      <c r="B15537">
        <v>42.561643835616437</v>
      </c>
      <c r="C15537" s="91">
        <v>2.3029523299160009E-2</v>
      </c>
      <c r="D15537">
        <v>0.37524566217473149</v>
      </c>
    </row>
    <row r="15538" spans="1:4">
      <c r="A15538">
        <v>15536</v>
      </c>
      <c r="B15538">
        <v>42.564383561643837</v>
      </c>
      <c r="C15538" s="91">
        <v>2.3029128218101751E-2</v>
      </c>
      <c r="D15538">
        <v>0.37522829688174308</v>
      </c>
    </row>
    <row r="15539" spans="1:4">
      <c r="A15539">
        <v>15537</v>
      </c>
      <c r="B15539">
        <v>42.56712328767123</v>
      </c>
      <c r="C15539" s="91">
        <v>2.3028733137043497E-2</v>
      </c>
      <c r="D15539">
        <v>0.37521093320463761</v>
      </c>
    </row>
    <row r="15540" spans="1:4">
      <c r="A15540">
        <v>15538</v>
      </c>
      <c r="B15540">
        <v>42.56986301369863</v>
      </c>
      <c r="C15540" s="91">
        <v>2.3028338055985243E-2</v>
      </c>
      <c r="D15540">
        <v>0.37519357114326518</v>
      </c>
    </row>
    <row r="15541" spans="1:4">
      <c r="A15541">
        <v>15539</v>
      </c>
      <c r="B15541">
        <v>42.57260273972603</v>
      </c>
      <c r="C15541" s="91">
        <v>2.3027942974926989E-2</v>
      </c>
      <c r="D15541">
        <v>0.37517621069747575</v>
      </c>
    </row>
    <row r="15542" spans="1:4">
      <c r="A15542">
        <v>15540</v>
      </c>
      <c r="B15542">
        <v>42.575342465753423</v>
      </c>
      <c r="C15542" s="91">
        <v>2.3027547893868735E-2</v>
      </c>
      <c r="D15542">
        <v>0.37515885186711961</v>
      </c>
    </row>
    <row r="15543" spans="1:4">
      <c r="A15543">
        <v>15541</v>
      </c>
      <c r="B15543">
        <v>42.578082191780823</v>
      </c>
      <c r="C15543" s="91">
        <v>2.3027152812810481E-2</v>
      </c>
      <c r="D15543">
        <v>0.37514149465204671</v>
      </c>
    </row>
    <row r="15544" spans="1:4">
      <c r="A15544">
        <v>15542</v>
      </c>
      <c r="B15544">
        <v>42.580821917808223</v>
      </c>
      <c r="C15544" s="91">
        <v>2.3026757731752223E-2</v>
      </c>
      <c r="D15544">
        <v>0.37512413905210723</v>
      </c>
    </row>
    <row r="15545" spans="1:4">
      <c r="A15545">
        <v>15543</v>
      </c>
      <c r="B15545">
        <v>42.583561643835615</v>
      </c>
      <c r="C15545" s="91">
        <v>2.3026362650693969E-2</v>
      </c>
      <c r="D15545">
        <v>0.37510678506715128</v>
      </c>
    </row>
    <row r="15546" spans="1:4">
      <c r="A15546">
        <v>15544</v>
      </c>
      <c r="B15546">
        <v>42.586301369863016</v>
      </c>
      <c r="C15546" s="91">
        <v>2.3025967569635715E-2</v>
      </c>
      <c r="D15546">
        <v>0.37508943269702893</v>
      </c>
    </row>
    <row r="15547" spans="1:4">
      <c r="A15547">
        <v>15545</v>
      </c>
      <c r="B15547">
        <v>42.589041095890408</v>
      </c>
      <c r="C15547" s="91">
        <v>2.3025572488577461E-2</v>
      </c>
      <c r="D15547">
        <v>0.37507208194159053</v>
      </c>
    </row>
    <row r="15548" spans="1:4">
      <c r="A15548">
        <v>15546</v>
      </c>
      <c r="B15548">
        <v>42.591780821917808</v>
      </c>
      <c r="C15548" s="91">
        <v>2.3025177407519207E-2</v>
      </c>
      <c r="D15548">
        <v>0.37505473280068607</v>
      </c>
    </row>
    <row r="15549" spans="1:4">
      <c r="A15549">
        <v>15547</v>
      </c>
      <c r="B15549">
        <v>42.594520547945208</v>
      </c>
      <c r="C15549" s="91">
        <v>2.3024782326460953E-2</v>
      </c>
      <c r="D15549">
        <v>0.37503738527416591</v>
      </c>
    </row>
    <row r="15550" spans="1:4">
      <c r="A15550">
        <v>15548</v>
      </c>
      <c r="B15550">
        <v>42.597260273972601</v>
      </c>
      <c r="C15550" s="91">
        <v>2.3024387245402695E-2</v>
      </c>
      <c r="D15550">
        <v>0.37502003936188033</v>
      </c>
    </row>
    <row r="15551" spans="1:4">
      <c r="A15551">
        <v>15549</v>
      </c>
      <c r="B15551">
        <v>42.6</v>
      </c>
      <c r="C15551" s="91">
        <v>2.3023992164344441E-2</v>
      </c>
      <c r="D15551">
        <v>0.37500269506367934</v>
      </c>
    </row>
    <row r="15552" spans="1:4">
      <c r="A15552">
        <v>15550</v>
      </c>
      <c r="B15552">
        <v>42.602739726027394</v>
      </c>
      <c r="C15552" s="91">
        <v>2.3023597083286187E-2</v>
      </c>
      <c r="D15552">
        <v>0.37498535237941333</v>
      </c>
    </row>
    <row r="15553" spans="1:4">
      <c r="A15553">
        <v>15551</v>
      </c>
      <c r="B15553">
        <v>42.605479452054794</v>
      </c>
      <c r="C15553" s="91">
        <v>2.3023202002227933E-2</v>
      </c>
      <c r="D15553">
        <v>0.37496801130893254</v>
      </c>
    </row>
    <row r="15554" spans="1:4">
      <c r="A15554">
        <v>15552</v>
      </c>
      <c r="B15554">
        <v>42.608219178082194</v>
      </c>
      <c r="C15554" s="91">
        <v>2.3022806921169679E-2</v>
      </c>
      <c r="D15554">
        <v>0.37495067185208725</v>
      </c>
    </row>
    <row r="15555" spans="1:4">
      <c r="A15555">
        <v>15553</v>
      </c>
      <c r="B15555">
        <v>42.610958904109587</v>
      </c>
      <c r="C15555" s="91">
        <v>2.3022411840111424E-2</v>
      </c>
      <c r="D15555">
        <v>0.37493333400872786</v>
      </c>
    </row>
    <row r="15556" spans="1:4">
      <c r="A15556">
        <v>15554</v>
      </c>
      <c r="B15556">
        <v>42.613698630136987</v>
      </c>
      <c r="C15556" s="91">
        <v>2.3022016759053167E-2</v>
      </c>
      <c r="D15556">
        <v>0.37491599777870471</v>
      </c>
    </row>
    <row r="15557" spans="1:4">
      <c r="A15557">
        <v>15555</v>
      </c>
      <c r="B15557">
        <v>42.61643835616438</v>
      </c>
      <c r="C15557" s="91">
        <v>2.3021621677994913E-2</v>
      </c>
      <c r="D15557">
        <v>0.37489866316186798</v>
      </c>
    </row>
    <row r="15558" spans="1:4">
      <c r="A15558">
        <v>15556</v>
      </c>
      <c r="B15558">
        <v>42.61917808219178</v>
      </c>
      <c r="C15558" s="91">
        <v>2.3021226596936659E-2</v>
      </c>
      <c r="D15558">
        <v>0.37488133015806813</v>
      </c>
    </row>
    <row r="15559" spans="1:4">
      <c r="A15559">
        <v>15557</v>
      </c>
      <c r="B15559">
        <v>42.62191780821918</v>
      </c>
      <c r="C15559" s="91">
        <v>2.3020831515878405E-2</v>
      </c>
      <c r="D15559">
        <v>0.37486399876715543</v>
      </c>
    </row>
    <row r="15560" spans="1:4">
      <c r="A15560">
        <v>15558</v>
      </c>
      <c r="B15560">
        <v>42.624657534246573</v>
      </c>
      <c r="C15560" s="91">
        <v>2.302043643482015E-2</v>
      </c>
      <c r="D15560">
        <v>0.37484666898898056</v>
      </c>
    </row>
    <row r="15561" spans="1:4">
      <c r="A15561">
        <v>15559</v>
      </c>
      <c r="B15561">
        <v>42.627397260273973</v>
      </c>
      <c r="C15561" s="91">
        <v>2.3020041353761896E-2</v>
      </c>
      <c r="D15561">
        <v>0.37482934082339359</v>
      </c>
    </row>
    <row r="15562" spans="1:4">
      <c r="A15562">
        <v>15560</v>
      </c>
      <c r="B15562">
        <v>42.630136986301373</v>
      </c>
      <c r="C15562" s="91">
        <v>2.3019646272703639E-2</v>
      </c>
      <c r="D15562">
        <v>0.37481201427024524</v>
      </c>
    </row>
    <row r="15563" spans="1:4">
      <c r="A15563">
        <v>15561</v>
      </c>
      <c r="B15563">
        <v>42.632876712328766</v>
      </c>
      <c r="C15563" s="91">
        <v>2.3019251191645385E-2</v>
      </c>
      <c r="D15563">
        <v>0.37479468932938581</v>
      </c>
    </row>
    <row r="15564" spans="1:4">
      <c r="A15564">
        <v>15562</v>
      </c>
      <c r="B15564">
        <v>42.635616438356166</v>
      </c>
      <c r="C15564" s="91">
        <v>2.301885611058713E-2</v>
      </c>
      <c r="D15564">
        <v>0.37477736600066569</v>
      </c>
    </row>
    <row r="15565" spans="1:4">
      <c r="A15565">
        <v>15563</v>
      </c>
      <c r="B15565">
        <v>42.638356164383559</v>
      </c>
      <c r="C15565" s="91">
        <v>2.3018461029528876E-2</v>
      </c>
      <c r="D15565">
        <v>0.37476004428393561</v>
      </c>
    </row>
    <row r="15566" spans="1:4">
      <c r="A15566">
        <v>15564</v>
      </c>
      <c r="B15566">
        <v>42.641095890410959</v>
      </c>
      <c r="C15566" s="91">
        <v>2.3018065948470622E-2</v>
      </c>
      <c r="D15566">
        <v>0.37474272417904581</v>
      </c>
    </row>
    <row r="15567" spans="1:4">
      <c r="A15567">
        <v>15565</v>
      </c>
      <c r="B15567">
        <v>42.643835616438359</v>
      </c>
      <c r="C15567" s="91">
        <v>2.3017670867412368E-2</v>
      </c>
      <c r="D15567">
        <v>0.37472540568584689</v>
      </c>
    </row>
    <row r="15568" spans="1:4">
      <c r="A15568">
        <v>15566</v>
      </c>
      <c r="B15568">
        <v>42.646575342465752</v>
      </c>
      <c r="C15568" s="91">
        <v>2.3017275786354111E-2</v>
      </c>
      <c r="D15568">
        <v>0.37470808880418954</v>
      </c>
    </row>
    <row r="15569" spans="1:4">
      <c r="A15569">
        <v>15567</v>
      </c>
      <c r="B15569">
        <v>42.649315068493152</v>
      </c>
      <c r="C15569" s="91">
        <v>2.3016880705295856E-2</v>
      </c>
      <c r="D15569">
        <v>0.3746907735339241</v>
      </c>
    </row>
    <row r="15570" spans="1:4">
      <c r="A15570">
        <v>15568</v>
      </c>
      <c r="B15570">
        <v>42.652054794520545</v>
      </c>
      <c r="C15570" s="91">
        <v>2.3016485624237602E-2</v>
      </c>
      <c r="D15570">
        <v>0.3746734598749013</v>
      </c>
    </row>
    <row r="15571" spans="1:4">
      <c r="A15571">
        <v>15569</v>
      </c>
      <c r="B15571">
        <v>42.654794520547945</v>
      </c>
      <c r="C15571" s="91">
        <v>2.3016090543179348E-2</v>
      </c>
      <c r="D15571">
        <v>0.37465614782697154</v>
      </c>
    </row>
    <row r="15572" spans="1:4">
      <c r="A15572">
        <v>15570</v>
      </c>
      <c r="B15572">
        <v>42.657534246575345</v>
      </c>
      <c r="C15572" s="91">
        <v>2.3015695462121094E-2</v>
      </c>
      <c r="D15572">
        <v>0.37463883738998555</v>
      </c>
    </row>
    <row r="15573" spans="1:4">
      <c r="A15573">
        <v>15571</v>
      </c>
      <c r="B15573">
        <v>42.660273972602738</v>
      </c>
      <c r="C15573" s="91">
        <v>2.301530038106284E-2</v>
      </c>
      <c r="D15573">
        <v>0.37462152856379405</v>
      </c>
    </row>
    <row r="15574" spans="1:4">
      <c r="A15574">
        <v>15572</v>
      </c>
      <c r="B15574">
        <v>42.663013698630138</v>
      </c>
      <c r="C15574" s="91">
        <v>2.3014905300004582E-2</v>
      </c>
      <c r="D15574">
        <v>0.37460422134824756</v>
      </c>
    </row>
    <row r="15575" spans="1:4">
      <c r="A15575">
        <v>15573</v>
      </c>
      <c r="B15575">
        <v>42.665753424657531</v>
      </c>
      <c r="C15575" s="91">
        <v>2.3014510218946328E-2</v>
      </c>
      <c r="D15575">
        <v>0.37458691574319669</v>
      </c>
    </row>
    <row r="15576" spans="1:4">
      <c r="A15576">
        <v>15574</v>
      </c>
      <c r="B15576">
        <v>42.668493150684931</v>
      </c>
      <c r="C15576" s="91">
        <v>2.3014115137888074E-2</v>
      </c>
      <c r="D15576">
        <v>0.37456961174849213</v>
      </c>
    </row>
    <row r="15577" spans="1:4">
      <c r="A15577">
        <v>15575</v>
      </c>
      <c r="B15577">
        <v>42.671232876712331</v>
      </c>
      <c r="C15577" s="91">
        <v>2.301372005682982E-2</v>
      </c>
      <c r="D15577">
        <v>0.37455230936398465</v>
      </c>
    </row>
    <row r="15578" spans="1:4">
      <c r="A15578">
        <v>15576</v>
      </c>
      <c r="B15578">
        <v>42.673972602739724</v>
      </c>
      <c r="C15578" s="91">
        <v>2.3013324975771566E-2</v>
      </c>
      <c r="D15578">
        <v>0.37453500858952493</v>
      </c>
    </row>
    <row r="15579" spans="1:4">
      <c r="A15579">
        <v>15577</v>
      </c>
      <c r="B15579">
        <v>42.676712328767124</v>
      </c>
      <c r="C15579" s="91">
        <v>2.3012929894713312E-2</v>
      </c>
      <c r="D15579">
        <v>0.37451770942496371</v>
      </c>
    </row>
    <row r="15580" spans="1:4">
      <c r="A15580">
        <v>15578</v>
      </c>
      <c r="B15580">
        <v>42.679452054794524</v>
      </c>
      <c r="C15580" s="91">
        <v>2.3012534813655054E-2</v>
      </c>
      <c r="D15580">
        <v>0.37450041187015171</v>
      </c>
    </row>
    <row r="15581" spans="1:4">
      <c r="A15581">
        <v>15579</v>
      </c>
      <c r="B15581">
        <v>42.682191780821917</v>
      </c>
      <c r="C15581" s="91">
        <v>2.30121397325968E-2</v>
      </c>
      <c r="D15581">
        <v>0.37448311592493971</v>
      </c>
    </row>
    <row r="15582" spans="1:4">
      <c r="A15582">
        <v>15580</v>
      </c>
      <c r="B15582">
        <v>42.684931506849317</v>
      </c>
      <c r="C15582" s="91">
        <v>2.3011744651538546E-2</v>
      </c>
      <c r="D15582">
        <v>0.3744658215891784</v>
      </c>
    </row>
    <row r="15583" spans="1:4">
      <c r="A15583">
        <v>15581</v>
      </c>
      <c r="B15583">
        <v>42.68767123287671</v>
      </c>
      <c r="C15583" s="91">
        <v>2.3011349570480292E-2</v>
      </c>
      <c r="D15583">
        <v>0.37444852886271873</v>
      </c>
    </row>
    <row r="15584" spans="1:4">
      <c r="A15584">
        <v>15582</v>
      </c>
      <c r="B15584">
        <v>42.69041095890411</v>
      </c>
      <c r="C15584" s="91">
        <v>2.3010954489422038E-2</v>
      </c>
      <c r="D15584">
        <v>0.37443123774541137</v>
      </c>
    </row>
    <row r="15585" spans="1:4">
      <c r="A15585">
        <v>15583</v>
      </c>
      <c r="B15585">
        <v>42.69315068493151</v>
      </c>
      <c r="C15585" s="91">
        <v>2.3010559408363784E-2</v>
      </c>
      <c r="D15585">
        <v>0.37441394823710716</v>
      </c>
    </row>
    <row r="15586" spans="1:4">
      <c r="A15586">
        <v>15584</v>
      </c>
      <c r="B15586">
        <v>42.695890410958903</v>
      </c>
      <c r="C15586" s="91">
        <v>2.3010164327305526E-2</v>
      </c>
      <c r="D15586">
        <v>0.37439666033765723</v>
      </c>
    </row>
    <row r="15587" spans="1:4">
      <c r="A15587">
        <v>15585</v>
      </c>
      <c r="B15587">
        <v>42.698630136986303</v>
      </c>
      <c r="C15587" s="91">
        <v>2.3009769246247272E-2</v>
      </c>
      <c r="D15587">
        <v>0.37437937404691196</v>
      </c>
    </row>
    <row r="15588" spans="1:4">
      <c r="A15588">
        <v>15586</v>
      </c>
      <c r="B15588">
        <v>42.701369863013696</v>
      </c>
      <c r="C15588" s="91">
        <v>2.3009374165189018E-2</v>
      </c>
      <c r="D15588">
        <v>0.37436208936472265</v>
      </c>
    </row>
    <row r="15589" spans="1:4">
      <c r="A15589">
        <v>15587</v>
      </c>
      <c r="B15589">
        <v>42.704109589041096</v>
      </c>
      <c r="C15589" s="91">
        <v>2.3008979084130764E-2</v>
      </c>
      <c r="D15589">
        <v>0.37434480629093991</v>
      </c>
    </row>
    <row r="15590" spans="1:4">
      <c r="A15590">
        <v>15588</v>
      </c>
      <c r="B15590">
        <v>42.706849315068496</v>
      </c>
      <c r="C15590" s="91">
        <v>2.300858400307251E-2</v>
      </c>
      <c r="D15590">
        <v>0.37432752482541481</v>
      </c>
    </row>
    <row r="15591" spans="1:4">
      <c r="A15591">
        <v>15589</v>
      </c>
      <c r="B15591">
        <v>42.709589041095889</v>
      </c>
      <c r="C15591" s="91">
        <v>2.3008188922014255E-2</v>
      </c>
      <c r="D15591">
        <v>0.37431024496799836</v>
      </c>
    </row>
    <row r="15592" spans="1:4">
      <c r="A15592">
        <v>15590</v>
      </c>
      <c r="B15592">
        <v>42.712328767123289</v>
      </c>
      <c r="C15592" s="91">
        <v>2.3007793840955998E-2</v>
      </c>
      <c r="D15592">
        <v>0.37429296671854134</v>
      </c>
    </row>
    <row r="15593" spans="1:4">
      <c r="A15593">
        <v>15591</v>
      </c>
      <c r="B15593">
        <v>42.715068493150682</v>
      </c>
      <c r="C15593" s="91">
        <v>2.3007398759897744E-2</v>
      </c>
      <c r="D15593">
        <v>0.37427569007689487</v>
      </c>
    </row>
    <row r="15594" spans="1:4">
      <c r="A15594">
        <v>15592</v>
      </c>
      <c r="B15594">
        <v>42.717808219178082</v>
      </c>
      <c r="C15594" s="91">
        <v>2.300700367883949E-2</v>
      </c>
      <c r="D15594">
        <v>0.37425841504290974</v>
      </c>
    </row>
    <row r="15595" spans="1:4">
      <c r="A15595">
        <v>15593</v>
      </c>
      <c r="B15595">
        <v>42.720547945205482</v>
      </c>
      <c r="C15595" s="91">
        <v>2.3006608597781236E-2</v>
      </c>
      <c r="D15595">
        <v>0.37424114161643707</v>
      </c>
    </row>
    <row r="15596" spans="1:4">
      <c r="A15596">
        <v>15594</v>
      </c>
      <c r="B15596">
        <v>42.723287671232875</v>
      </c>
      <c r="C15596" s="91">
        <v>2.3006213516722981E-2</v>
      </c>
      <c r="D15596">
        <v>0.37422386979732791</v>
      </c>
    </row>
    <row r="15597" spans="1:4">
      <c r="A15597">
        <v>15595</v>
      </c>
      <c r="B15597">
        <v>42.726027397260275</v>
      </c>
      <c r="C15597" s="91">
        <v>2.3005818435664727E-2</v>
      </c>
      <c r="D15597">
        <v>0.37420659958543329</v>
      </c>
    </row>
    <row r="15598" spans="1:4">
      <c r="A15598">
        <v>15596</v>
      </c>
      <c r="B15598">
        <v>42.728767123287675</v>
      </c>
      <c r="C15598" s="91">
        <v>2.300542335460647E-2</v>
      </c>
      <c r="D15598">
        <v>0.37418933098060425</v>
      </c>
    </row>
    <row r="15599" spans="1:4">
      <c r="A15599">
        <v>15597</v>
      </c>
      <c r="B15599">
        <v>42.731506849315068</v>
      </c>
      <c r="C15599" s="91">
        <v>2.3005028273548216E-2</v>
      </c>
      <c r="D15599">
        <v>0.37417206398269187</v>
      </c>
    </row>
    <row r="15600" spans="1:4">
      <c r="A15600">
        <v>15598</v>
      </c>
      <c r="B15600">
        <v>42.734246575342468</v>
      </c>
      <c r="C15600" s="91">
        <v>2.3004633192489961E-2</v>
      </c>
      <c r="D15600">
        <v>0.37415479859154716</v>
      </c>
    </row>
    <row r="15601" spans="1:4">
      <c r="A15601">
        <v>15599</v>
      </c>
      <c r="B15601">
        <v>42.736986301369861</v>
      </c>
      <c r="C15601" s="91">
        <v>2.3004238111431707E-2</v>
      </c>
      <c r="D15601">
        <v>0.37413753480702133</v>
      </c>
    </row>
    <row r="15602" spans="1:4">
      <c r="A15602">
        <v>15600</v>
      </c>
      <c r="B15602">
        <v>42.739726027397261</v>
      </c>
      <c r="C15602" s="91">
        <v>2.3003843030373453E-2</v>
      </c>
      <c r="D15602">
        <v>0.37412027262896547</v>
      </c>
    </row>
    <row r="15603" spans="1:4">
      <c r="A15603">
        <v>15601</v>
      </c>
      <c r="B15603">
        <v>42.742465753424661</v>
      </c>
      <c r="C15603" s="91">
        <v>2.3003447949315199E-2</v>
      </c>
      <c r="D15603">
        <v>0.37410301205723068</v>
      </c>
    </row>
    <row r="15604" spans="1:4">
      <c r="A15604">
        <v>15602</v>
      </c>
      <c r="B15604">
        <v>42.745205479452054</v>
      </c>
      <c r="C15604" s="91">
        <v>2.3003052868256942E-2</v>
      </c>
      <c r="D15604">
        <v>0.3740857530916683</v>
      </c>
    </row>
    <row r="15605" spans="1:4">
      <c r="A15605">
        <v>15603</v>
      </c>
      <c r="B15605">
        <v>42.747945205479454</v>
      </c>
      <c r="C15605" s="91">
        <v>2.3002657787198687E-2</v>
      </c>
      <c r="D15605">
        <v>0.37406849573212925</v>
      </c>
    </row>
    <row r="15606" spans="1:4">
      <c r="A15606">
        <v>15604</v>
      </c>
      <c r="B15606">
        <v>42.750684931506846</v>
      </c>
      <c r="C15606" s="91">
        <v>2.3002262706140433E-2</v>
      </c>
      <c r="D15606">
        <v>0.37405123997846484</v>
      </c>
    </row>
    <row r="15607" spans="1:4">
      <c r="A15607">
        <v>15605</v>
      </c>
      <c r="B15607">
        <v>42.753424657534246</v>
      </c>
      <c r="C15607" s="91">
        <v>2.3001867625082179E-2</v>
      </c>
      <c r="D15607">
        <v>0.37403398583052627</v>
      </c>
    </row>
    <row r="15608" spans="1:4">
      <c r="A15608">
        <v>15606</v>
      </c>
      <c r="B15608">
        <v>42.756164383561647</v>
      </c>
      <c r="C15608" s="91">
        <v>2.3001472544023925E-2</v>
      </c>
      <c r="D15608">
        <v>0.37401673328816482</v>
      </c>
    </row>
    <row r="15609" spans="1:4">
      <c r="A15609">
        <v>15607</v>
      </c>
      <c r="B15609">
        <v>42.758904109589039</v>
      </c>
      <c r="C15609" s="91">
        <v>2.3001077462965668E-2</v>
      </c>
      <c r="D15609">
        <v>0.37399948235123176</v>
      </c>
    </row>
    <row r="15610" spans="1:4">
      <c r="A15610">
        <v>15608</v>
      </c>
      <c r="B15610">
        <v>42.761643835616439</v>
      </c>
      <c r="C15610" s="91">
        <v>2.3000682381907413E-2</v>
      </c>
      <c r="D15610">
        <v>0.37398223301957823</v>
      </c>
    </row>
    <row r="15611" spans="1:4">
      <c r="A15611">
        <v>15609</v>
      </c>
      <c r="B15611">
        <v>42.764383561643832</v>
      </c>
      <c r="C15611" s="91">
        <v>2.3000287300849159E-2</v>
      </c>
      <c r="D15611">
        <v>0.37396498529305561</v>
      </c>
    </row>
    <row r="15612" spans="1:4">
      <c r="A15612">
        <v>15610</v>
      </c>
      <c r="B15612">
        <v>42.767123287671232</v>
      </c>
      <c r="C15612" s="91">
        <v>2.2999892219790905E-2</v>
      </c>
      <c r="D15612">
        <v>0.37394773917151508</v>
      </c>
    </row>
    <row r="15613" spans="1:4">
      <c r="A15613">
        <v>15611</v>
      </c>
      <c r="B15613">
        <v>42.769863013698632</v>
      </c>
      <c r="C15613" s="91">
        <v>2.2999497138732651E-2</v>
      </c>
      <c r="D15613">
        <v>0.37393049465480804</v>
      </c>
    </row>
    <row r="15614" spans="1:4">
      <c r="A15614">
        <v>15612</v>
      </c>
      <c r="B15614">
        <v>42.772602739726025</v>
      </c>
      <c r="C15614" s="91">
        <v>2.2999102057674397E-2</v>
      </c>
      <c r="D15614">
        <v>0.37391325174278583</v>
      </c>
    </row>
    <row r="15615" spans="1:4">
      <c r="A15615">
        <v>15613</v>
      </c>
      <c r="B15615">
        <v>42.775342465753425</v>
      </c>
      <c r="C15615" s="91">
        <v>2.2998706976616143E-2</v>
      </c>
      <c r="D15615">
        <v>0.37389601043529985</v>
      </c>
    </row>
    <row r="15616" spans="1:4">
      <c r="A15616">
        <v>15614</v>
      </c>
      <c r="B15616">
        <v>42.778082191780825</v>
      </c>
      <c r="C15616" s="91">
        <v>2.2998311895557885E-2</v>
      </c>
      <c r="D15616">
        <v>0.37387877073220133</v>
      </c>
    </row>
    <row r="15617" spans="1:4">
      <c r="A15617">
        <v>15615</v>
      </c>
      <c r="B15617">
        <v>42.780821917808218</v>
      </c>
      <c r="C15617" s="91">
        <v>2.2997916814499631E-2</v>
      </c>
      <c r="D15617">
        <v>0.37386153263334182</v>
      </c>
    </row>
    <row r="15618" spans="1:4">
      <c r="A15618">
        <v>15616</v>
      </c>
      <c r="B15618">
        <v>42.783561643835618</v>
      </c>
      <c r="C15618" s="91">
        <v>2.2997521733441377E-2</v>
      </c>
      <c r="D15618">
        <v>0.37384429613857256</v>
      </c>
    </row>
    <row r="15619" spans="1:4">
      <c r="A15619">
        <v>15617</v>
      </c>
      <c r="B15619">
        <v>42.786301369863011</v>
      </c>
      <c r="C15619" s="91">
        <v>2.2997126652383123E-2</v>
      </c>
      <c r="D15619">
        <v>0.37382706124774506</v>
      </c>
    </row>
    <row r="15620" spans="1:4">
      <c r="A15620">
        <v>15618</v>
      </c>
      <c r="B15620">
        <v>42.789041095890411</v>
      </c>
      <c r="C15620" s="91">
        <v>2.2996731571324869E-2</v>
      </c>
      <c r="D15620">
        <v>0.37380982796071072</v>
      </c>
    </row>
    <row r="15621" spans="1:4">
      <c r="A15621">
        <v>15619</v>
      </c>
      <c r="B15621">
        <v>42.791780821917811</v>
      </c>
      <c r="C15621" s="91">
        <v>2.2996336490266615E-2</v>
      </c>
      <c r="D15621">
        <v>0.37379259627732098</v>
      </c>
    </row>
    <row r="15622" spans="1:4">
      <c r="A15622">
        <v>15620</v>
      </c>
      <c r="B15622">
        <v>42.794520547945204</v>
      </c>
      <c r="C15622" s="91">
        <v>2.2995941409208357E-2</v>
      </c>
      <c r="D15622">
        <v>0.37377536619742741</v>
      </c>
    </row>
    <row r="15623" spans="1:4">
      <c r="A15623">
        <v>15621</v>
      </c>
      <c r="B15623">
        <v>42.797260273972604</v>
      </c>
      <c r="C15623" s="91">
        <v>2.2995546328150103E-2</v>
      </c>
      <c r="D15623">
        <v>0.3737581377208814</v>
      </c>
    </row>
    <row r="15624" spans="1:4">
      <c r="A15624">
        <v>15622</v>
      </c>
      <c r="B15624">
        <v>42.8</v>
      </c>
      <c r="C15624" s="91">
        <v>2.2995151247091849E-2</v>
      </c>
      <c r="D15624">
        <v>0.37374091084753447</v>
      </c>
    </row>
    <row r="15625" spans="1:4">
      <c r="A15625">
        <v>15623</v>
      </c>
      <c r="B15625">
        <v>42.802739726027397</v>
      </c>
      <c r="C15625" s="91">
        <v>2.2994756166033595E-2</v>
      </c>
      <c r="D15625">
        <v>0.37372368557723812</v>
      </c>
    </row>
    <row r="15626" spans="1:4">
      <c r="A15626">
        <v>15624</v>
      </c>
      <c r="B15626">
        <v>42.805479452054797</v>
      </c>
      <c r="C15626" s="91">
        <v>2.2994361084975341E-2</v>
      </c>
      <c r="D15626">
        <v>0.37370646190984391</v>
      </c>
    </row>
    <row r="15627" spans="1:4">
      <c r="A15627">
        <v>15625</v>
      </c>
      <c r="B15627">
        <v>42.80821917808219</v>
      </c>
      <c r="C15627" s="91">
        <v>2.2993966003917087E-2</v>
      </c>
      <c r="D15627">
        <v>0.37368923984520352</v>
      </c>
    </row>
    <row r="15628" spans="1:4">
      <c r="A15628">
        <v>15626</v>
      </c>
      <c r="B15628">
        <v>42.81095890410959</v>
      </c>
      <c r="C15628" s="91">
        <v>2.2993570922858829E-2</v>
      </c>
      <c r="D15628">
        <v>0.37367201938316835</v>
      </c>
    </row>
    <row r="15629" spans="1:4">
      <c r="A15629">
        <v>15627</v>
      </c>
      <c r="B15629">
        <v>42.813698630136983</v>
      </c>
      <c r="C15629" s="91">
        <v>2.2993175841800575E-2</v>
      </c>
      <c r="D15629">
        <v>0.37365480052359007</v>
      </c>
    </row>
    <row r="15630" spans="1:4">
      <c r="A15630">
        <v>15628</v>
      </c>
      <c r="B15630">
        <v>42.816438356164383</v>
      </c>
      <c r="C15630" s="91">
        <v>2.2992780760742321E-2</v>
      </c>
      <c r="D15630">
        <v>0.37363758326632024</v>
      </c>
    </row>
    <row r="15631" spans="1:4">
      <c r="A15631">
        <v>15629</v>
      </c>
      <c r="B15631">
        <v>42.819178082191783</v>
      </c>
      <c r="C15631" s="91">
        <v>2.2992385679684067E-2</v>
      </c>
      <c r="D15631">
        <v>0.37362036761121048</v>
      </c>
    </row>
    <row r="15632" spans="1:4">
      <c r="A15632">
        <v>15630</v>
      </c>
      <c r="B15632">
        <v>42.821917808219176</v>
      </c>
      <c r="C15632" s="91">
        <v>2.2991990598625812E-2</v>
      </c>
      <c r="D15632">
        <v>0.37360315355811258</v>
      </c>
    </row>
    <row r="15633" spans="1:4">
      <c r="A15633">
        <v>15631</v>
      </c>
      <c r="B15633">
        <v>42.824657534246576</v>
      </c>
      <c r="C15633" s="91">
        <v>2.2991595517567558E-2</v>
      </c>
      <c r="D15633">
        <v>0.37358594110687804</v>
      </c>
    </row>
    <row r="15634" spans="1:4">
      <c r="A15634">
        <v>15632</v>
      </c>
      <c r="B15634">
        <v>42.827397260273976</v>
      </c>
      <c r="C15634" s="91">
        <v>2.2991200436509301E-2</v>
      </c>
      <c r="D15634">
        <v>0.37356873025735854</v>
      </c>
    </row>
    <row r="15635" spans="1:4">
      <c r="A15635">
        <v>15633</v>
      </c>
      <c r="B15635">
        <v>42.830136986301369</v>
      </c>
      <c r="C15635" s="91">
        <v>2.2990805355451047E-2</v>
      </c>
      <c r="D15635">
        <v>0.37355152100940597</v>
      </c>
    </row>
    <row r="15636" spans="1:4">
      <c r="A15636">
        <v>15634</v>
      </c>
      <c r="B15636">
        <v>42.832876712328769</v>
      </c>
      <c r="C15636" s="91">
        <v>2.2990410274392793E-2</v>
      </c>
      <c r="D15636">
        <v>0.37353431336287174</v>
      </c>
    </row>
    <row r="15637" spans="1:4">
      <c r="A15637">
        <v>15635</v>
      </c>
      <c r="B15637">
        <v>42.835616438356162</v>
      </c>
      <c r="C15637" s="91">
        <v>2.2990015193334538E-2</v>
      </c>
      <c r="D15637">
        <v>0.37351710731760784</v>
      </c>
    </row>
    <row r="15638" spans="1:4">
      <c r="A15638">
        <v>15636</v>
      </c>
      <c r="B15638">
        <v>42.838356164383562</v>
      </c>
      <c r="C15638" s="91">
        <v>2.2989620112276284E-2</v>
      </c>
      <c r="D15638">
        <v>0.37349990287346585</v>
      </c>
    </row>
    <row r="15639" spans="1:4">
      <c r="A15639">
        <v>15637</v>
      </c>
      <c r="B15639">
        <v>42.841095890410962</v>
      </c>
      <c r="C15639" s="91">
        <v>2.298922503121803E-2</v>
      </c>
      <c r="D15639">
        <v>0.37348270003029754</v>
      </c>
    </row>
    <row r="15640" spans="1:4">
      <c r="A15640">
        <v>15638</v>
      </c>
      <c r="B15640">
        <v>42.843835616438355</v>
      </c>
      <c r="C15640" s="91">
        <v>2.2988829950159773E-2</v>
      </c>
      <c r="D15640">
        <v>0.37346549878795493</v>
      </c>
    </row>
    <row r="15641" spans="1:4">
      <c r="A15641">
        <v>15639</v>
      </c>
      <c r="B15641">
        <v>42.846575342465755</v>
      </c>
      <c r="C15641" s="91">
        <v>2.2988434869101518E-2</v>
      </c>
      <c r="D15641">
        <v>0.37344829914628946</v>
      </c>
    </row>
    <row r="15642" spans="1:4">
      <c r="A15642">
        <v>15640</v>
      </c>
      <c r="B15642">
        <v>42.849315068493148</v>
      </c>
      <c r="C15642" s="91">
        <v>2.2988039788043264E-2</v>
      </c>
      <c r="D15642">
        <v>0.37343110110515326</v>
      </c>
    </row>
    <row r="15643" spans="1:4">
      <c r="A15643">
        <v>15641</v>
      </c>
      <c r="B15643">
        <v>42.852054794520548</v>
      </c>
      <c r="C15643" s="91">
        <v>2.298764470698501E-2</v>
      </c>
      <c r="D15643">
        <v>0.37341390466439789</v>
      </c>
    </row>
    <row r="15644" spans="1:4">
      <c r="A15644">
        <v>15642</v>
      </c>
      <c r="B15644">
        <v>42.854794520547948</v>
      </c>
      <c r="C15644" s="91">
        <v>2.2987249625926756E-2</v>
      </c>
      <c r="D15644">
        <v>0.37339670982387535</v>
      </c>
    </row>
    <row r="15645" spans="1:4">
      <c r="A15645">
        <v>15643</v>
      </c>
      <c r="B15645">
        <v>42.857534246575341</v>
      </c>
      <c r="C15645" s="91">
        <v>2.2986854544868499E-2</v>
      </c>
      <c r="D15645">
        <v>0.37337951658343765</v>
      </c>
    </row>
    <row r="15646" spans="1:4">
      <c r="A15646">
        <v>15644</v>
      </c>
      <c r="B15646">
        <v>42.860273972602741</v>
      </c>
      <c r="C15646" s="91">
        <v>2.2986459463810244E-2</v>
      </c>
      <c r="D15646">
        <v>0.37336232494293636</v>
      </c>
    </row>
    <row r="15647" spans="1:4">
      <c r="A15647">
        <v>15645</v>
      </c>
      <c r="B15647">
        <v>42.863013698630134</v>
      </c>
      <c r="C15647" s="91">
        <v>2.298606438275199E-2</v>
      </c>
      <c r="D15647">
        <v>0.3733451349022236</v>
      </c>
    </row>
    <row r="15648" spans="1:4">
      <c r="A15648">
        <v>15646</v>
      </c>
      <c r="B15648">
        <v>42.865753424657534</v>
      </c>
      <c r="C15648" s="91">
        <v>2.2985669301693736E-2</v>
      </c>
      <c r="D15648">
        <v>0.37332794646115119</v>
      </c>
    </row>
    <row r="15649" spans="1:4">
      <c r="A15649">
        <v>15647</v>
      </c>
      <c r="B15649">
        <v>42.868493150684934</v>
      </c>
      <c r="C15649" s="91">
        <v>2.2985274220635482E-2</v>
      </c>
      <c r="D15649">
        <v>0.37331075961957105</v>
      </c>
    </row>
    <row r="15650" spans="1:4">
      <c r="A15650">
        <v>15648</v>
      </c>
      <c r="B15650">
        <v>42.871232876712327</v>
      </c>
      <c r="C15650" s="91">
        <v>2.2984879139577228E-2</v>
      </c>
      <c r="D15650">
        <v>0.37329357437733524</v>
      </c>
    </row>
    <row r="15651" spans="1:4">
      <c r="A15651">
        <v>15649</v>
      </c>
      <c r="B15651">
        <v>42.873972602739727</v>
      </c>
      <c r="C15651" s="91">
        <v>2.2984484058518974E-2</v>
      </c>
      <c r="D15651">
        <v>0.37327639073429569</v>
      </c>
    </row>
    <row r="15652" spans="1:4">
      <c r="A15652">
        <v>15650</v>
      </c>
      <c r="B15652">
        <v>42.876712328767127</v>
      </c>
      <c r="C15652" s="91">
        <v>2.2984088977460716E-2</v>
      </c>
      <c r="D15652">
        <v>0.37325920869030438</v>
      </c>
    </row>
    <row r="15653" spans="1:4">
      <c r="A15653">
        <v>15651</v>
      </c>
      <c r="B15653">
        <v>42.87945205479452</v>
      </c>
      <c r="C15653" s="91">
        <v>2.2983693896402462E-2</v>
      </c>
      <c r="D15653">
        <v>0.3732420282452133</v>
      </c>
    </row>
    <row r="15654" spans="1:4">
      <c r="A15654">
        <v>15652</v>
      </c>
      <c r="B15654">
        <v>42.88219178082192</v>
      </c>
      <c r="C15654" s="91">
        <v>2.2983298815344208E-2</v>
      </c>
      <c r="D15654">
        <v>0.3732248493988744</v>
      </c>
    </row>
    <row r="15655" spans="1:4">
      <c r="A15655">
        <v>15653</v>
      </c>
      <c r="B15655">
        <v>42.884931506849313</v>
      </c>
      <c r="C15655" s="91">
        <v>2.2982903734285954E-2</v>
      </c>
      <c r="D15655">
        <v>0.37320767215113992</v>
      </c>
    </row>
    <row r="15656" spans="1:4">
      <c r="A15656">
        <v>15654</v>
      </c>
      <c r="B15656">
        <v>42.887671232876713</v>
      </c>
      <c r="C15656" s="91">
        <v>2.29825086532277E-2</v>
      </c>
      <c r="D15656">
        <v>0.37319049650186165</v>
      </c>
    </row>
    <row r="15657" spans="1:4">
      <c r="A15657">
        <v>15655</v>
      </c>
      <c r="B15657">
        <v>42.890410958904113</v>
      </c>
      <c r="C15657" s="91">
        <v>2.2982113572169442E-2</v>
      </c>
      <c r="D15657">
        <v>0.37317332245089191</v>
      </c>
    </row>
    <row r="15658" spans="1:4">
      <c r="A15658">
        <v>15656</v>
      </c>
      <c r="B15658">
        <v>42.893150684931506</v>
      </c>
      <c r="C15658" s="91">
        <v>2.2981718491111188E-2</v>
      </c>
      <c r="D15658">
        <v>0.37315614999808266</v>
      </c>
    </row>
    <row r="15659" spans="1:4">
      <c r="A15659">
        <v>15657</v>
      </c>
      <c r="B15659">
        <v>42.895890410958906</v>
      </c>
      <c r="C15659" s="91">
        <v>2.2981323410052934E-2</v>
      </c>
      <c r="D15659">
        <v>0.37313897914328598</v>
      </c>
    </row>
    <row r="15660" spans="1:4">
      <c r="A15660">
        <v>15658</v>
      </c>
      <c r="B15660">
        <v>42.898630136986299</v>
      </c>
      <c r="C15660" s="91">
        <v>2.298092832899468E-2</v>
      </c>
      <c r="D15660">
        <v>0.37312180988635418</v>
      </c>
    </row>
    <row r="15661" spans="1:4">
      <c r="A15661">
        <v>15659</v>
      </c>
      <c r="B15661">
        <v>42.901369863013699</v>
      </c>
      <c r="C15661" s="91">
        <v>2.2980533247936426E-2</v>
      </c>
      <c r="D15661">
        <v>0.37310464222713913</v>
      </c>
    </row>
    <row r="15662" spans="1:4">
      <c r="A15662">
        <v>15660</v>
      </c>
      <c r="B15662">
        <v>42.904109589041099</v>
      </c>
      <c r="C15662" s="91">
        <v>2.2980138166878172E-2</v>
      </c>
      <c r="D15662">
        <v>0.37308747616549315</v>
      </c>
    </row>
    <row r="15663" spans="1:4">
      <c r="A15663">
        <v>15661</v>
      </c>
      <c r="B15663">
        <v>42.906849315068492</v>
      </c>
      <c r="C15663" s="91">
        <v>2.2979743085819918E-2</v>
      </c>
      <c r="D15663">
        <v>0.37307031170126848</v>
      </c>
    </row>
    <row r="15664" spans="1:4">
      <c r="A15664">
        <v>15662</v>
      </c>
      <c r="B15664">
        <v>42.909589041095892</v>
      </c>
      <c r="C15664" s="91">
        <v>2.297934800476166E-2</v>
      </c>
      <c r="D15664">
        <v>0.37305314883431723</v>
      </c>
    </row>
    <row r="15665" spans="1:4">
      <c r="A15665">
        <v>15663</v>
      </c>
      <c r="B15665">
        <v>42.912328767123284</v>
      </c>
      <c r="C15665" s="91">
        <v>2.2978952923703406E-2</v>
      </c>
      <c r="D15665">
        <v>0.37303598756449158</v>
      </c>
    </row>
    <row r="15666" spans="1:4">
      <c r="A15666">
        <v>15664</v>
      </c>
      <c r="B15666">
        <v>42.915068493150685</v>
      </c>
      <c r="C15666" s="91">
        <v>2.2978557842645152E-2</v>
      </c>
      <c r="D15666">
        <v>0.37301882789164376</v>
      </c>
    </row>
    <row r="15667" spans="1:4">
      <c r="A15667">
        <v>15665</v>
      </c>
      <c r="B15667">
        <v>42.917808219178085</v>
      </c>
      <c r="C15667" s="91">
        <v>2.2978162761586898E-2</v>
      </c>
      <c r="D15667">
        <v>0.37300166981562605</v>
      </c>
    </row>
    <row r="15668" spans="1:4">
      <c r="A15668">
        <v>15666</v>
      </c>
      <c r="B15668">
        <v>42.920547945205477</v>
      </c>
      <c r="C15668" s="91">
        <v>2.2977767680528643E-2</v>
      </c>
      <c r="D15668">
        <v>0.37298451333629074</v>
      </c>
    </row>
    <row r="15669" spans="1:4">
      <c r="A15669">
        <v>15667</v>
      </c>
      <c r="B15669">
        <v>42.923287671232877</v>
      </c>
      <c r="C15669" s="91">
        <v>2.2977372599470386E-2</v>
      </c>
      <c r="D15669">
        <v>0.37296735845349005</v>
      </c>
    </row>
    <row r="15670" spans="1:4">
      <c r="A15670">
        <v>15668</v>
      </c>
      <c r="B15670">
        <v>42.926027397260277</v>
      </c>
      <c r="C15670" s="91">
        <v>2.2976977518412132E-2</v>
      </c>
      <c r="D15670">
        <v>0.37295020516707628</v>
      </c>
    </row>
    <row r="15671" spans="1:4">
      <c r="A15671">
        <v>15669</v>
      </c>
      <c r="B15671">
        <v>42.92876712328767</v>
      </c>
      <c r="C15671" s="91">
        <v>2.2976582437353878E-2</v>
      </c>
      <c r="D15671">
        <v>0.37293305347690181</v>
      </c>
    </row>
    <row r="15672" spans="1:4">
      <c r="A15672">
        <v>15670</v>
      </c>
      <c r="B15672">
        <v>42.93150684931507</v>
      </c>
      <c r="C15672" s="91">
        <v>2.2976187356295624E-2</v>
      </c>
      <c r="D15672">
        <v>0.37291590338281888</v>
      </c>
    </row>
    <row r="15673" spans="1:4">
      <c r="A15673">
        <v>15671</v>
      </c>
      <c r="B15673">
        <v>42.934246575342463</v>
      </c>
      <c r="C15673" s="91">
        <v>2.2975792275237369E-2</v>
      </c>
      <c r="D15673">
        <v>0.37289875488467999</v>
      </c>
    </row>
    <row r="15674" spans="1:4">
      <c r="A15674">
        <v>15672</v>
      </c>
      <c r="B15674">
        <v>42.936986301369863</v>
      </c>
      <c r="C15674" s="91">
        <v>2.2975397194179115E-2</v>
      </c>
      <c r="D15674">
        <v>0.37288160798233727</v>
      </c>
    </row>
    <row r="15675" spans="1:4">
      <c r="A15675">
        <v>15673</v>
      </c>
      <c r="B15675">
        <v>42.939726027397263</v>
      </c>
      <c r="C15675" s="91">
        <v>2.2975002113120861E-2</v>
      </c>
      <c r="D15675">
        <v>0.37286446267564327</v>
      </c>
    </row>
    <row r="15676" spans="1:4">
      <c r="A15676">
        <v>15674</v>
      </c>
      <c r="B15676">
        <v>42.942465753424656</v>
      </c>
      <c r="C15676" s="91">
        <v>2.2974607032062604E-2</v>
      </c>
      <c r="D15676">
        <v>0.3728473189644505</v>
      </c>
    </row>
    <row r="15677" spans="1:4">
      <c r="A15677">
        <v>15675</v>
      </c>
      <c r="B15677">
        <v>42.945205479452056</v>
      </c>
      <c r="C15677" s="91">
        <v>2.297421195100435E-2</v>
      </c>
      <c r="D15677">
        <v>0.37283017684861103</v>
      </c>
    </row>
    <row r="15678" spans="1:4">
      <c r="A15678">
        <v>15676</v>
      </c>
      <c r="B15678">
        <v>42.947945205479449</v>
      </c>
      <c r="C15678" s="91">
        <v>2.2973816869946095E-2</v>
      </c>
      <c r="D15678">
        <v>0.37281303632797758</v>
      </c>
    </row>
    <row r="15679" spans="1:4">
      <c r="A15679">
        <v>15677</v>
      </c>
      <c r="B15679">
        <v>42.950684931506849</v>
      </c>
      <c r="C15679" s="91">
        <v>2.2973421788887841E-2</v>
      </c>
      <c r="D15679">
        <v>0.37279589740240249</v>
      </c>
    </row>
    <row r="15680" spans="1:4">
      <c r="A15680">
        <v>15678</v>
      </c>
      <c r="B15680">
        <v>42.953424657534249</v>
      </c>
      <c r="C15680" s="91">
        <v>2.2973026707829587E-2</v>
      </c>
      <c r="D15680">
        <v>0.37277876007173827</v>
      </c>
    </row>
    <row r="15681" spans="1:4">
      <c r="A15681">
        <v>15679</v>
      </c>
      <c r="B15681">
        <v>42.956164383561642</v>
      </c>
      <c r="C15681" s="91">
        <v>2.297263162677133E-2</v>
      </c>
      <c r="D15681">
        <v>0.37276162433583743</v>
      </c>
    </row>
    <row r="15682" spans="1:4">
      <c r="A15682">
        <v>15680</v>
      </c>
      <c r="B15682">
        <v>42.958904109589042</v>
      </c>
      <c r="C15682" s="91">
        <v>2.2972236545713075E-2</v>
      </c>
      <c r="D15682">
        <v>0.37274449019455236</v>
      </c>
    </row>
    <row r="15683" spans="1:4">
      <c r="A15683">
        <v>15681</v>
      </c>
      <c r="B15683">
        <v>42.961643835616435</v>
      </c>
      <c r="C15683" s="91">
        <v>2.2971841464654821E-2</v>
      </c>
      <c r="D15683">
        <v>0.37272735764773574</v>
      </c>
    </row>
    <row r="15684" spans="1:4">
      <c r="A15684">
        <v>15682</v>
      </c>
      <c r="B15684">
        <v>42.964383561643835</v>
      </c>
      <c r="C15684" s="91">
        <v>2.2971446383596567E-2</v>
      </c>
      <c r="D15684">
        <v>0.3727102266952399</v>
      </c>
    </row>
    <row r="15685" spans="1:4">
      <c r="A15685">
        <v>15683</v>
      </c>
      <c r="B15685">
        <v>42.967123287671235</v>
      </c>
      <c r="C15685" s="91">
        <v>2.2971051302538313E-2</v>
      </c>
      <c r="D15685">
        <v>0.37269309733691758</v>
      </c>
    </row>
    <row r="15686" spans="1:4">
      <c r="A15686">
        <v>15684</v>
      </c>
      <c r="B15686">
        <v>42.969863013698628</v>
      </c>
      <c r="C15686" s="91">
        <v>2.2970656221480059E-2</v>
      </c>
      <c r="D15686">
        <v>0.37267596957262128</v>
      </c>
    </row>
    <row r="15687" spans="1:4">
      <c r="A15687">
        <v>15685</v>
      </c>
      <c r="B15687">
        <v>42.972602739726028</v>
      </c>
      <c r="C15687" s="91">
        <v>2.2970261140421805E-2</v>
      </c>
      <c r="D15687">
        <v>0.37265884340220357</v>
      </c>
    </row>
    <row r="15688" spans="1:4">
      <c r="A15688">
        <v>15686</v>
      </c>
      <c r="B15688">
        <v>42.975342465753428</v>
      </c>
      <c r="C15688" s="91">
        <v>2.2969866059363547E-2</v>
      </c>
      <c r="D15688">
        <v>0.37264171882551711</v>
      </c>
    </row>
    <row r="15689" spans="1:4">
      <c r="A15689">
        <v>15687</v>
      </c>
      <c r="B15689">
        <v>42.978082191780821</v>
      </c>
      <c r="C15689" s="91">
        <v>2.2969470978305293E-2</v>
      </c>
      <c r="D15689">
        <v>0.37262459584241447</v>
      </c>
    </row>
    <row r="15690" spans="1:4">
      <c r="A15690">
        <v>15688</v>
      </c>
      <c r="B15690">
        <v>42.980821917808221</v>
      </c>
      <c r="C15690" s="91">
        <v>2.2969075897247039E-2</v>
      </c>
      <c r="D15690">
        <v>0.37260747445274828</v>
      </c>
    </row>
    <row r="15691" spans="1:4">
      <c r="A15691">
        <v>15689</v>
      </c>
      <c r="B15691">
        <v>42.983561643835614</v>
      </c>
      <c r="C15691" s="91">
        <v>2.2968680816188785E-2</v>
      </c>
      <c r="D15691">
        <v>0.3725903546563713</v>
      </c>
    </row>
    <row r="15692" spans="1:4">
      <c r="A15692">
        <v>15690</v>
      </c>
      <c r="B15692">
        <v>42.986301369863014</v>
      </c>
      <c r="C15692" s="91">
        <v>2.2968285735130531E-2</v>
      </c>
      <c r="D15692">
        <v>0.372573236453136</v>
      </c>
    </row>
    <row r="15693" spans="1:4">
      <c r="A15693">
        <v>15691</v>
      </c>
      <c r="B15693">
        <v>42.989041095890414</v>
      </c>
      <c r="C15693" s="91">
        <v>2.2967890654072273E-2</v>
      </c>
      <c r="D15693">
        <v>0.37255611984289533</v>
      </c>
    </row>
    <row r="15694" spans="1:4">
      <c r="A15694">
        <v>15692</v>
      </c>
      <c r="B15694">
        <v>42.991780821917807</v>
      </c>
      <c r="C15694" s="91">
        <v>2.2967495573014019E-2</v>
      </c>
      <c r="D15694">
        <v>0.37253900482550184</v>
      </c>
    </row>
    <row r="15695" spans="1:4">
      <c r="A15695">
        <v>15693</v>
      </c>
      <c r="B15695">
        <v>42.994520547945207</v>
      </c>
      <c r="C15695" s="91">
        <v>2.2967100491955765E-2</v>
      </c>
      <c r="D15695">
        <v>0.37252189140080821</v>
      </c>
    </row>
    <row r="15696" spans="1:4">
      <c r="A15696">
        <v>15694</v>
      </c>
      <c r="B15696">
        <v>42.9972602739726</v>
      </c>
      <c r="C15696" s="91">
        <v>2.2966705410897511E-2</v>
      </c>
      <c r="D15696">
        <v>0.37250477956866734</v>
      </c>
    </row>
    <row r="15697" spans="1:4">
      <c r="A15697">
        <v>15695</v>
      </c>
      <c r="B15697">
        <v>43</v>
      </c>
      <c r="C15697" s="91">
        <v>2.2966310329839257E-2</v>
      </c>
      <c r="D15697">
        <v>0.37248766932893179</v>
      </c>
    </row>
    <row r="15698" spans="1:4">
      <c r="A15698">
        <v>15696</v>
      </c>
      <c r="B15698">
        <v>43.0027397260274</v>
      </c>
      <c r="C15698" s="91">
        <v>2.2965915248781003E-2</v>
      </c>
      <c r="D15698">
        <v>0.37247056068145451</v>
      </c>
    </row>
    <row r="15699" spans="1:4">
      <c r="A15699">
        <v>15697</v>
      </c>
      <c r="B15699">
        <v>43.005479452054793</v>
      </c>
      <c r="C15699" s="91">
        <v>2.2965520167722745E-2</v>
      </c>
      <c r="D15699">
        <v>0.37245345362608834</v>
      </c>
    </row>
    <row r="15700" spans="1:4">
      <c r="A15700">
        <v>15698</v>
      </c>
      <c r="B15700">
        <v>43.008219178082193</v>
      </c>
      <c r="C15700" s="91">
        <v>2.2965125086664491E-2</v>
      </c>
      <c r="D15700">
        <v>0.37243634816268584</v>
      </c>
    </row>
    <row r="15701" spans="1:4">
      <c r="A15701">
        <v>15699</v>
      </c>
      <c r="B15701">
        <v>43.010958904109586</v>
      </c>
      <c r="C15701" s="91">
        <v>2.2964730005606237E-2</v>
      </c>
      <c r="D15701">
        <v>0.37241924429110007</v>
      </c>
    </row>
    <row r="15702" spans="1:4">
      <c r="A15702">
        <v>15700</v>
      </c>
      <c r="B15702">
        <v>43.013698630136986</v>
      </c>
      <c r="C15702" s="91">
        <v>2.2964334924547983E-2</v>
      </c>
      <c r="D15702">
        <v>0.37240214201118371</v>
      </c>
    </row>
    <row r="15703" spans="1:4">
      <c r="A15703">
        <v>15701</v>
      </c>
      <c r="B15703">
        <v>43.016438356164386</v>
      </c>
      <c r="C15703" s="91">
        <v>2.2963939843489729E-2</v>
      </c>
      <c r="D15703">
        <v>0.37238504132278971</v>
      </c>
    </row>
    <row r="15704" spans="1:4">
      <c r="A15704">
        <v>15702</v>
      </c>
      <c r="B15704">
        <v>43.019178082191779</v>
      </c>
      <c r="C15704" s="91">
        <v>2.2963544762431475E-2</v>
      </c>
      <c r="D15704">
        <v>0.37236794222577096</v>
      </c>
    </row>
    <row r="15705" spans="1:4">
      <c r="A15705">
        <v>15703</v>
      </c>
      <c r="B15705">
        <v>43.021917808219179</v>
      </c>
      <c r="C15705" s="91">
        <v>2.2963149681373217E-2</v>
      </c>
      <c r="D15705">
        <v>0.37235084471998037</v>
      </c>
    </row>
    <row r="15706" spans="1:4">
      <c r="A15706">
        <v>15704</v>
      </c>
      <c r="B15706">
        <v>43.024657534246572</v>
      </c>
      <c r="C15706" s="91">
        <v>2.2962754600314963E-2</v>
      </c>
      <c r="D15706">
        <v>0.37233374880527081</v>
      </c>
    </row>
    <row r="15707" spans="1:4">
      <c r="A15707">
        <v>15705</v>
      </c>
      <c r="B15707">
        <v>43.027397260273972</v>
      </c>
      <c r="C15707" s="91">
        <v>2.2962359519256709E-2</v>
      </c>
      <c r="D15707">
        <v>0.37231665448149515</v>
      </c>
    </row>
    <row r="15708" spans="1:4">
      <c r="A15708">
        <v>15706</v>
      </c>
      <c r="B15708">
        <v>43.030136986301372</v>
      </c>
      <c r="C15708" s="91">
        <v>2.2961964438198455E-2</v>
      </c>
      <c r="D15708">
        <v>0.37229956174850642</v>
      </c>
    </row>
    <row r="15709" spans="1:4">
      <c r="A15709">
        <v>15707</v>
      </c>
      <c r="B15709">
        <v>43.032876712328765</v>
      </c>
      <c r="C15709" s="91">
        <v>2.29615693571402E-2</v>
      </c>
      <c r="D15709">
        <v>0.37228247060615766</v>
      </c>
    </row>
    <row r="15710" spans="1:4">
      <c r="A15710">
        <v>15708</v>
      </c>
      <c r="B15710">
        <v>43.035616438356165</v>
      </c>
      <c r="C15710" s="91">
        <v>2.2961174276081946E-2</v>
      </c>
      <c r="D15710">
        <v>0.37226538105430163</v>
      </c>
    </row>
    <row r="15711" spans="1:4">
      <c r="A15711">
        <v>15709</v>
      </c>
      <c r="B15711">
        <v>43.038356164383565</v>
      </c>
      <c r="C15711" s="91">
        <v>2.2960779195023689E-2</v>
      </c>
      <c r="D15711">
        <v>0.37224829309279156</v>
      </c>
    </row>
    <row r="15712" spans="1:4">
      <c r="A15712">
        <v>15710</v>
      </c>
      <c r="B15712">
        <v>43.041095890410958</v>
      </c>
      <c r="C15712" s="91">
        <v>2.2960384113965435E-2</v>
      </c>
      <c r="D15712">
        <v>0.37223120672148036</v>
      </c>
    </row>
    <row r="15713" spans="1:4">
      <c r="A15713">
        <v>15711</v>
      </c>
      <c r="B15713">
        <v>43.043835616438358</v>
      </c>
      <c r="C15713" s="91">
        <v>2.2959989032907181E-2</v>
      </c>
      <c r="D15713">
        <v>0.37221412194022097</v>
      </c>
    </row>
    <row r="15714" spans="1:4">
      <c r="A15714">
        <v>15712</v>
      </c>
      <c r="B15714">
        <v>43.046575342465751</v>
      </c>
      <c r="C15714" s="91">
        <v>2.2959593951848926E-2</v>
      </c>
      <c r="D15714">
        <v>0.37219703874886662</v>
      </c>
    </row>
    <row r="15715" spans="1:4">
      <c r="A15715">
        <v>15713</v>
      </c>
      <c r="B15715">
        <v>43.049315068493151</v>
      </c>
      <c r="C15715" s="91">
        <v>2.2959198870790672E-2</v>
      </c>
      <c r="D15715">
        <v>0.37217995714727026</v>
      </c>
    </row>
    <row r="15716" spans="1:4">
      <c r="A15716">
        <v>15714</v>
      </c>
      <c r="B15716">
        <v>43.052054794520551</v>
      </c>
      <c r="C15716" s="91">
        <v>2.2958803789732418E-2</v>
      </c>
      <c r="D15716">
        <v>0.37216287713528495</v>
      </c>
    </row>
    <row r="15717" spans="1:4">
      <c r="A15717">
        <v>15715</v>
      </c>
      <c r="B15717">
        <v>43.054794520547944</v>
      </c>
      <c r="C15717" s="91">
        <v>2.2958408708674161E-2</v>
      </c>
      <c r="D15717">
        <v>0.37214579871276404</v>
      </c>
    </row>
    <row r="15718" spans="1:4">
      <c r="A15718">
        <v>15716</v>
      </c>
      <c r="B15718">
        <v>43.057534246575344</v>
      </c>
      <c r="C15718" s="91">
        <v>2.2958013627615906E-2</v>
      </c>
      <c r="D15718">
        <v>0.37212872187956025</v>
      </c>
    </row>
    <row r="15719" spans="1:4">
      <c r="A15719">
        <v>15717</v>
      </c>
      <c r="B15719">
        <v>43.060273972602737</v>
      </c>
      <c r="C15719" s="91">
        <v>2.2957618546557652E-2</v>
      </c>
      <c r="D15719">
        <v>0.37211164663552704</v>
      </c>
    </row>
    <row r="15720" spans="1:4">
      <c r="A15720">
        <v>15718</v>
      </c>
      <c r="B15720">
        <v>43.063013698630137</v>
      </c>
      <c r="C15720" s="91">
        <v>2.2957223465499398E-2</v>
      </c>
      <c r="D15720">
        <v>0.3720945729805174</v>
      </c>
    </row>
    <row r="15721" spans="1:4">
      <c r="A15721">
        <v>15719</v>
      </c>
      <c r="B15721">
        <v>43.065753424657537</v>
      </c>
      <c r="C15721" s="91">
        <v>2.2956828384441144E-2</v>
      </c>
      <c r="D15721">
        <v>0.37207750091438452</v>
      </c>
    </row>
    <row r="15722" spans="1:4">
      <c r="A15722">
        <v>15720</v>
      </c>
      <c r="B15722">
        <v>43.06849315068493</v>
      </c>
      <c r="C15722" s="91">
        <v>2.295643330338289E-2</v>
      </c>
      <c r="D15722">
        <v>0.37206043043698167</v>
      </c>
    </row>
    <row r="15723" spans="1:4">
      <c r="A15723">
        <v>15721</v>
      </c>
      <c r="B15723">
        <v>43.07123287671233</v>
      </c>
      <c r="C15723" s="91">
        <v>2.2956038222324632E-2</v>
      </c>
      <c r="D15723">
        <v>0.37204336154816198</v>
      </c>
    </row>
    <row r="15724" spans="1:4">
      <c r="A15724">
        <v>15722</v>
      </c>
      <c r="B15724">
        <v>43.073972602739723</v>
      </c>
      <c r="C15724" s="91">
        <v>2.2955643141266378E-2</v>
      </c>
      <c r="D15724">
        <v>0.37202629424777872</v>
      </c>
    </row>
    <row r="15725" spans="1:4">
      <c r="A15725">
        <v>15723</v>
      </c>
      <c r="B15725">
        <v>43.076712328767123</v>
      </c>
      <c r="C15725" s="91">
        <v>2.2955248060208124E-2</v>
      </c>
      <c r="D15725">
        <v>0.37200922853568497</v>
      </c>
    </row>
    <row r="15726" spans="1:4">
      <c r="A15726">
        <v>15724</v>
      </c>
      <c r="B15726">
        <v>43.079452054794523</v>
      </c>
      <c r="C15726" s="91">
        <v>2.295485297914987E-2</v>
      </c>
      <c r="D15726">
        <v>0.37199216441173416</v>
      </c>
    </row>
    <row r="15727" spans="1:4">
      <c r="A15727">
        <v>15725</v>
      </c>
      <c r="B15727">
        <v>43.082191780821915</v>
      </c>
      <c r="C15727" s="91">
        <v>2.2954457898091616E-2</v>
      </c>
      <c r="D15727">
        <v>0.37197510187577953</v>
      </c>
    </row>
    <row r="15728" spans="1:4">
      <c r="A15728">
        <v>15726</v>
      </c>
      <c r="B15728">
        <v>43.084931506849315</v>
      </c>
      <c r="C15728" s="91">
        <v>2.2954062817033362E-2</v>
      </c>
      <c r="D15728">
        <v>0.37195804092767432</v>
      </c>
    </row>
    <row r="15729" spans="1:4">
      <c r="A15729">
        <v>15727</v>
      </c>
      <c r="B15729">
        <v>43.087671232876716</v>
      </c>
      <c r="C15729" s="91">
        <v>2.2953667735975104E-2</v>
      </c>
      <c r="D15729">
        <v>0.37194098156727184</v>
      </c>
    </row>
    <row r="15730" spans="1:4">
      <c r="A15730">
        <v>15728</v>
      </c>
      <c r="B15730">
        <v>43.090410958904108</v>
      </c>
      <c r="C15730" s="91">
        <v>2.295327265491685E-2</v>
      </c>
      <c r="D15730">
        <v>0.37192392379442551</v>
      </c>
    </row>
    <row r="15731" spans="1:4">
      <c r="A15731">
        <v>15729</v>
      </c>
      <c r="B15731">
        <v>43.093150684931508</v>
      </c>
      <c r="C15731" s="91">
        <v>2.2952877573858596E-2</v>
      </c>
      <c r="D15731">
        <v>0.37190686760898856</v>
      </c>
    </row>
    <row r="15732" spans="1:4">
      <c r="A15732">
        <v>15730</v>
      </c>
      <c r="B15732">
        <v>43.095890410958901</v>
      </c>
      <c r="C15732" s="91">
        <v>2.2952482492800342E-2</v>
      </c>
      <c r="D15732">
        <v>0.37188981301081436</v>
      </c>
    </row>
    <row r="15733" spans="1:4">
      <c r="A15733">
        <v>15731</v>
      </c>
      <c r="B15733">
        <v>43.098630136986301</v>
      </c>
      <c r="C15733" s="91">
        <v>2.2952087411742088E-2</v>
      </c>
      <c r="D15733">
        <v>0.37187275999975627</v>
      </c>
    </row>
    <row r="15734" spans="1:4">
      <c r="A15734">
        <v>15732</v>
      </c>
      <c r="B15734">
        <v>43.101369863013701</v>
      </c>
      <c r="C15734" s="91">
        <v>2.2951692330683834E-2</v>
      </c>
      <c r="D15734">
        <v>0.37185570857566774</v>
      </c>
    </row>
    <row r="15735" spans="1:4">
      <c r="A15735">
        <v>15733</v>
      </c>
      <c r="B15735">
        <v>43.104109589041094</v>
      </c>
      <c r="C15735" s="91">
        <v>2.2951297249625576E-2</v>
      </c>
      <c r="D15735">
        <v>0.37183865873840227</v>
      </c>
    </row>
    <row r="15736" spans="1:4">
      <c r="A15736">
        <v>15734</v>
      </c>
      <c r="B15736">
        <v>43.106849315068494</v>
      </c>
      <c r="C15736" s="91">
        <v>2.2950902168567322E-2</v>
      </c>
      <c r="D15736">
        <v>0.37182161048781304</v>
      </c>
    </row>
    <row r="15737" spans="1:4">
      <c r="A15737">
        <v>15735</v>
      </c>
      <c r="B15737">
        <v>43.109589041095887</v>
      </c>
      <c r="C15737" s="91">
        <v>2.2950507087509068E-2</v>
      </c>
      <c r="D15737">
        <v>0.37180456382375365</v>
      </c>
    </row>
    <row r="15738" spans="1:4">
      <c r="A15738">
        <v>15736</v>
      </c>
      <c r="B15738">
        <v>43.112328767123287</v>
      </c>
      <c r="C15738" s="91">
        <v>2.2950112006450814E-2</v>
      </c>
      <c r="D15738">
        <v>0.37178751874607752</v>
      </c>
    </row>
    <row r="15739" spans="1:4">
      <c r="A15739">
        <v>15737</v>
      </c>
      <c r="B15739">
        <v>43.115068493150687</v>
      </c>
      <c r="C15739" s="91">
        <v>2.294971692539256E-2</v>
      </c>
      <c r="D15739">
        <v>0.37177047525463813</v>
      </c>
    </row>
    <row r="15740" spans="1:4">
      <c r="A15740">
        <v>15738</v>
      </c>
      <c r="B15740">
        <v>43.11780821917808</v>
      </c>
      <c r="C15740" s="91">
        <v>2.2949321844334306E-2</v>
      </c>
      <c r="D15740">
        <v>0.37175343334928901</v>
      </c>
    </row>
    <row r="15741" spans="1:4">
      <c r="A15741">
        <v>15739</v>
      </c>
      <c r="B15741">
        <v>43.12054794520548</v>
      </c>
      <c r="C15741" s="91">
        <v>2.2948926763276048E-2</v>
      </c>
      <c r="D15741">
        <v>0.37173639302988359</v>
      </c>
    </row>
    <row r="15742" spans="1:4">
      <c r="A15742">
        <v>15740</v>
      </c>
      <c r="B15742">
        <v>43.123287671232873</v>
      </c>
      <c r="C15742" s="91">
        <v>2.2948531682217794E-2</v>
      </c>
      <c r="D15742">
        <v>0.37171935429627551</v>
      </c>
    </row>
    <row r="15743" spans="1:4">
      <c r="A15743">
        <v>15741</v>
      </c>
      <c r="B15743">
        <v>43.126027397260273</v>
      </c>
      <c r="C15743" s="91">
        <v>2.294813660115954E-2</v>
      </c>
      <c r="D15743">
        <v>0.3717023171483182</v>
      </c>
    </row>
    <row r="15744" spans="1:4">
      <c r="A15744">
        <v>15742</v>
      </c>
      <c r="B15744">
        <v>43.128767123287673</v>
      </c>
      <c r="C15744" s="91">
        <v>2.2947741520101286E-2</v>
      </c>
      <c r="D15744">
        <v>0.37168528158586522</v>
      </c>
    </row>
    <row r="15745" spans="1:4">
      <c r="A15745">
        <v>15743</v>
      </c>
      <c r="B15745">
        <v>43.131506849315066</v>
      </c>
      <c r="C15745" s="91">
        <v>2.2947346439043032E-2</v>
      </c>
      <c r="D15745">
        <v>0.37166824760877032</v>
      </c>
    </row>
    <row r="15746" spans="1:4">
      <c r="A15746">
        <v>15744</v>
      </c>
      <c r="B15746">
        <v>43.134246575342466</v>
      </c>
      <c r="C15746" s="91">
        <v>2.2946951357984777E-2</v>
      </c>
      <c r="D15746">
        <v>0.37165121521688682</v>
      </c>
    </row>
    <row r="15747" spans="1:4">
      <c r="A15747">
        <v>15745</v>
      </c>
      <c r="B15747">
        <v>43.136986301369866</v>
      </c>
      <c r="C15747" s="91">
        <v>2.294655627692652E-2</v>
      </c>
      <c r="D15747">
        <v>0.37163418441006857</v>
      </c>
    </row>
    <row r="15748" spans="1:4">
      <c r="A15748">
        <v>15746</v>
      </c>
      <c r="B15748">
        <v>43.139726027397259</v>
      </c>
      <c r="C15748" s="91">
        <v>2.2946161195868266E-2</v>
      </c>
      <c r="D15748">
        <v>0.37161715518816918</v>
      </c>
    </row>
    <row r="15749" spans="1:4">
      <c r="A15749">
        <v>15747</v>
      </c>
      <c r="B15749">
        <v>43.142465753424659</v>
      </c>
      <c r="C15749" s="91">
        <v>2.2945766114810012E-2</v>
      </c>
      <c r="D15749">
        <v>0.3716001275510421</v>
      </c>
    </row>
    <row r="15750" spans="1:4">
      <c r="A15750">
        <v>15748</v>
      </c>
      <c r="B15750">
        <v>43.145205479452052</v>
      </c>
      <c r="C15750" s="91">
        <v>2.2945371033751757E-2</v>
      </c>
      <c r="D15750">
        <v>0.37158310149854124</v>
      </c>
    </row>
    <row r="15751" spans="1:4">
      <c r="A15751">
        <v>15749</v>
      </c>
      <c r="B15751">
        <v>43.147945205479452</v>
      </c>
      <c r="C15751" s="91">
        <v>2.2944975952693503E-2</v>
      </c>
      <c r="D15751">
        <v>0.37156607703052003</v>
      </c>
    </row>
    <row r="15752" spans="1:4">
      <c r="A15752">
        <v>15750</v>
      </c>
      <c r="B15752">
        <v>43.150684931506852</v>
      </c>
      <c r="C15752" s="91">
        <v>2.2944580871635249E-2</v>
      </c>
      <c r="D15752">
        <v>0.37154905414683237</v>
      </c>
    </row>
    <row r="15753" spans="1:4">
      <c r="A15753">
        <v>15751</v>
      </c>
      <c r="B15753">
        <v>43.153424657534245</v>
      </c>
      <c r="C15753" s="91">
        <v>2.2944185790576992E-2</v>
      </c>
      <c r="D15753">
        <v>0.37153203284733194</v>
      </c>
    </row>
    <row r="15754" spans="1:4">
      <c r="A15754">
        <v>15752</v>
      </c>
      <c r="B15754">
        <v>43.156164383561645</v>
      </c>
      <c r="C15754" s="91">
        <v>2.2943790709518738E-2</v>
      </c>
      <c r="D15754">
        <v>0.37151501313187241</v>
      </c>
    </row>
    <row r="15755" spans="1:4">
      <c r="A15755">
        <v>15753</v>
      </c>
      <c r="B15755">
        <v>43.158904109589038</v>
      </c>
      <c r="C15755" s="91">
        <v>2.2943395628460483E-2</v>
      </c>
      <c r="D15755">
        <v>0.37149799500030756</v>
      </c>
    </row>
    <row r="15756" spans="1:4">
      <c r="A15756">
        <v>15754</v>
      </c>
      <c r="B15756">
        <v>43.161643835616438</v>
      </c>
      <c r="C15756" s="91">
        <v>2.2943000547402229E-2</v>
      </c>
      <c r="D15756">
        <v>0.37148097845249106</v>
      </c>
    </row>
    <row r="15757" spans="1:4">
      <c r="A15757">
        <v>15755</v>
      </c>
      <c r="B15757">
        <v>43.164383561643838</v>
      </c>
      <c r="C15757" s="91">
        <v>2.2942605466343975E-2</v>
      </c>
      <c r="D15757">
        <v>0.37146396348827687</v>
      </c>
    </row>
    <row r="15758" spans="1:4">
      <c r="A15758">
        <v>15756</v>
      </c>
      <c r="B15758">
        <v>43.167123287671231</v>
      </c>
      <c r="C15758" s="91">
        <v>2.2942210385285721E-2</v>
      </c>
      <c r="D15758">
        <v>0.37144695010751866</v>
      </c>
    </row>
    <row r="15759" spans="1:4">
      <c r="A15759">
        <v>15757</v>
      </c>
      <c r="B15759">
        <v>43.169863013698631</v>
      </c>
      <c r="C15759" s="91">
        <v>2.2941815304227463E-2</v>
      </c>
      <c r="D15759">
        <v>0.37142993831007032</v>
      </c>
    </row>
    <row r="15760" spans="1:4">
      <c r="A15760">
        <v>15758</v>
      </c>
      <c r="B15760">
        <v>43.172602739726024</v>
      </c>
      <c r="C15760" s="91">
        <v>2.2941420223169209E-2</v>
      </c>
      <c r="D15760">
        <v>0.37141292809578569</v>
      </c>
    </row>
    <row r="15761" spans="1:4">
      <c r="A15761">
        <v>15759</v>
      </c>
      <c r="B15761">
        <v>43.175342465753424</v>
      </c>
      <c r="C15761" s="91">
        <v>2.2941025142110955E-2</v>
      </c>
      <c r="D15761">
        <v>0.37139591946451844</v>
      </c>
    </row>
    <row r="15762" spans="1:4">
      <c r="A15762">
        <v>15760</v>
      </c>
      <c r="B15762">
        <v>43.178082191780824</v>
      </c>
      <c r="C15762" s="91">
        <v>2.2940630061052701E-2</v>
      </c>
      <c r="D15762">
        <v>0.37137891241612264</v>
      </c>
    </row>
    <row r="15763" spans="1:4">
      <c r="A15763">
        <v>15761</v>
      </c>
      <c r="B15763">
        <v>43.180821917808217</v>
      </c>
      <c r="C15763" s="91">
        <v>2.2940234979994447E-2</v>
      </c>
      <c r="D15763">
        <v>0.37136190695045213</v>
      </c>
    </row>
    <row r="15764" spans="1:4">
      <c r="A15764">
        <v>15762</v>
      </c>
      <c r="B15764">
        <v>43.183561643835617</v>
      </c>
      <c r="C15764" s="91">
        <v>2.2939839898936193E-2</v>
      </c>
      <c r="D15764">
        <v>0.37134490306736073</v>
      </c>
    </row>
    <row r="15765" spans="1:4">
      <c r="A15765">
        <v>15763</v>
      </c>
      <c r="B15765">
        <v>43.186301369863017</v>
      </c>
      <c r="C15765" s="91">
        <v>2.2939444817877935E-2</v>
      </c>
      <c r="D15765">
        <v>0.37132790076670247</v>
      </c>
    </row>
    <row r="15766" spans="1:4">
      <c r="A15766">
        <v>15764</v>
      </c>
      <c r="B15766">
        <v>43.18904109589041</v>
      </c>
      <c r="C15766" s="91">
        <v>2.2939049736819681E-2</v>
      </c>
      <c r="D15766">
        <v>0.37131090004833123</v>
      </c>
    </row>
    <row r="15767" spans="1:4">
      <c r="A15767">
        <v>15765</v>
      </c>
      <c r="B15767">
        <v>43.19178082191781</v>
      </c>
      <c r="C15767" s="91">
        <v>2.2938654655761427E-2</v>
      </c>
      <c r="D15767">
        <v>0.3712939009121009</v>
      </c>
    </row>
    <row r="15768" spans="1:4">
      <c r="A15768">
        <v>15766</v>
      </c>
      <c r="B15768">
        <v>43.194520547945203</v>
      </c>
      <c r="C15768" s="91">
        <v>2.2938259574703173E-2</v>
      </c>
      <c r="D15768">
        <v>0.37127690335786562</v>
      </c>
    </row>
    <row r="15769" spans="1:4">
      <c r="A15769">
        <v>15767</v>
      </c>
      <c r="B15769">
        <v>43.197260273972603</v>
      </c>
      <c r="C15769" s="91">
        <v>2.2937864493644919E-2</v>
      </c>
      <c r="D15769">
        <v>0.37125990738547915</v>
      </c>
    </row>
    <row r="15770" spans="1:4">
      <c r="A15770">
        <v>15768</v>
      </c>
      <c r="B15770">
        <v>43.2</v>
      </c>
      <c r="C15770" s="91">
        <v>2.2937469412586665E-2</v>
      </c>
      <c r="D15770">
        <v>0.37124291299479562</v>
      </c>
    </row>
    <row r="15771" spans="1:4">
      <c r="A15771">
        <v>15769</v>
      </c>
      <c r="B15771">
        <v>43.202739726027396</v>
      </c>
      <c r="C15771" s="91">
        <v>2.2937074331528407E-2</v>
      </c>
      <c r="D15771">
        <v>0.37122592018566919</v>
      </c>
    </row>
    <row r="15772" spans="1:4">
      <c r="A15772">
        <v>15770</v>
      </c>
      <c r="B15772">
        <v>43.205479452054796</v>
      </c>
      <c r="C15772" s="91">
        <v>2.2936679250470153E-2</v>
      </c>
      <c r="D15772">
        <v>0.3712089289579536</v>
      </c>
    </row>
    <row r="15773" spans="1:4">
      <c r="A15773">
        <v>15771</v>
      </c>
      <c r="B15773">
        <v>43.208219178082189</v>
      </c>
      <c r="C15773" s="91">
        <v>2.2936284169411899E-2</v>
      </c>
      <c r="D15773">
        <v>0.37119193931150313</v>
      </c>
    </row>
    <row r="15774" spans="1:4">
      <c r="A15774">
        <v>15772</v>
      </c>
      <c r="B15774">
        <v>43.210958904109589</v>
      </c>
      <c r="C15774" s="91">
        <v>2.2935889088353645E-2</v>
      </c>
      <c r="D15774">
        <v>0.37117495124617167</v>
      </c>
    </row>
    <row r="15775" spans="1:4">
      <c r="A15775">
        <v>15773</v>
      </c>
      <c r="B15775">
        <v>43.213698630136989</v>
      </c>
      <c r="C15775" s="91">
        <v>2.2935494007295391E-2</v>
      </c>
      <c r="D15775">
        <v>0.3711579647618134</v>
      </c>
    </row>
    <row r="15776" spans="1:4">
      <c r="A15776">
        <v>15774</v>
      </c>
      <c r="B15776">
        <v>43.216438356164382</v>
      </c>
      <c r="C15776" s="91">
        <v>2.2935098926237137E-2</v>
      </c>
      <c r="D15776">
        <v>0.37114097985828254</v>
      </c>
    </row>
    <row r="15777" spans="1:4">
      <c r="A15777">
        <v>15775</v>
      </c>
      <c r="B15777">
        <v>43.219178082191782</v>
      </c>
      <c r="C15777" s="91">
        <v>2.2934703845178879E-2</v>
      </c>
      <c r="D15777">
        <v>0.37112399653543304</v>
      </c>
    </row>
    <row r="15778" spans="1:4">
      <c r="A15778">
        <v>15776</v>
      </c>
      <c r="B15778">
        <v>43.221917808219175</v>
      </c>
      <c r="C15778" s="91">
        <v>2.2934308764120625E-2</v>
      </c>
      <c r="D15778">
        <v>0.37110701479311919</v>
      </c>
    </row>
    <row r="15779" spans="1:4">
      <c r="A15779">
        <v>15777</v>
      </c>
      <c r="B15779">
        <v>43.224657534246575</v>
      </c>
      <c r="C15779" s="91">
        <v>2.2933913683062371E-2</v>
      </c>
      <c r="D15779">
        <v>0.37109003463119494</v>
      </c>
    </row>
    <row r="15780" spans="1:4">
      <c r="A15780">
        <v>15778</v>
      </c>
      <c r="B15780">
        <v>43.227397260273975</v>
      </c>
      <c r="C15780" s="91">
        <v>2.2933518602004117E-2</v>
      </c>
      <c r="D15780">
        <v>0.37107305604951457</v>
      </c>
    </row>
    <row r="15781" spans="1:4">
      <c r="A15781">
        <v>15779</v>
      </c>
      <c r="B15781">
        <v>43.230136986301368</v>
      </c>
      <c r="C15781" s="91">
        <v>2.2933123520945863E-2</v>
      </c>
      <c r="D15781">
        <v>0.37105607904793231</v>
      </c>
    </row>
    <row r="15782" spans="1:4">
      <c r="A15782">
        <v>15780</v>
      </c>
      <c r="B15782">
        <v>43.232876712328768</v>
      </c>
      <c r="C15782" s="91">
        <v>2.2932728439887608E-2</v>
      </c>
      <c r="D15782">
        <v>0.37103910362630232</v>
      </c>
    </row>
    <row r="15783" spans="1:4">
      <c r="A15783">
        <v>15781</v>
      </c>
      <c r="B15783">
        <v>43.235616438356168</v>
      </c>
      <c r="C15783" s="91">
        <v>2.2932333358829351E-2</v>
      </c>
      <c r="D15783">
        <v>0.3710221297844789</v>
      </c>
    </row>
    <row r="15784" spans="1:4">
      <c r="A15784">
        <v>15782</v>
      </c>
      <c r="B15784">
        <v>43.238356164383561</v>
      </c>
      <c r="C15784" s="91">
        <v>2.2931938277771097E-2</v>
      </c>
      <c r="D15784">
        <v>0.37100515752231616</v>
      </c>
    </row>
    <row r="15785" spans="1:4">
      <c r="A15785">
        <v>15783</v>
      </c>
      <c r="B15785">
        <v>43.241095890410961</v>
      </c>
      <c r="C15785" s="91">
        <v>2.2931543196712843E-2</v>
      </c>
      <c r="D15785">
        <v>0.37098818683966844</v>
      </c>
    </row>
    <row r="15786" spans="1:4">
      <c r="A15786">
        <v>15784</v>
      </c>
      <c r="B15786">
        <v>43.243835616438353</v>
      </c>
      <c r="C15786" s="91">
        <v>2.2931148115654588E-2</v>
      </c>
      <c r="D15786">
        <v>0.37097121773639002</v>
      </c>
    </row>
    <row r="15787" spans="1:4">
      <c r="A15787">
        <v>15785</v>
      </c>
      <c r="B15787">
        <v>43.246575342465754</v>
      </c>
      <c r="C15787" s="91">
        <v>2.2930753034596334E-2</v>
      </c>
      <c r="D15787">
        <v>0.37095425021233508</v>
      </c>
    </row>
    <row r="15788" spans="1:4">
      <c r="A15788">
        <v>15786</v>
      </c>
      <c r="B15788">
        <v>43.249315068493154</v>
      </c>
      <c r="C15788" s="91">
        <v>2.293035795353808E-2</v>
      </c>
      <c r="D15788">
        <v>0.37093728426735806</v>
      </c>
    </row>
    <row r="15789" spans="1:4">
      <c r="A15789">
        <v>15787</v>
      </c>
      <c r="B15789">
        <v>43.252054794520546</v>
      </c>
      <c r="C15789" s="91">
        <v>2.2929962872479823E-2</v>
      </c>
      <c r="D15789">
        <v>0.3709203199013133</v>
      </c>
    </row>
    <row r="15790" spans="1:4">
      <c r="A15790">
        <v>15788</v>
      </c>
      <c r="B15790">
        <v>43.254794520547946</v>
      </c>
      <c r="C15790" s="91">
        <v>2.2929567791421569E-2</v>
      </c>
      <c r="D15790">
        <v>0.37090335711405498</v>
      </c>
    </row>
    <row r="15791" spans="1:4">
      <c r="A15791">
        <v>15789</v>
      </c>
      <c r="B15791">
        <v>43.257534246575339</v>
      </c>
      <c r="C15791" s="91">
        <v>2.2929172710363314E-2</v>
      </c>
      <c r="D15791">
        <v>0.37088639590543759</v>
      </c>
    </row>
    <row r="15792" spans="1:4">
      <c r="A15792">
        <v>15790</v>
      </c>
      <c r="B15792">
        <v>43.260273972602739</v>
      </c>
      <c r="C15792" s="91">
        <v>2.292877762930506E-2</v>
      </c>
      <c r="D15792">
        <v>0.37086943627531549</v>
      </c>
    </row>
    <row r="15793" spans="1:4">
      <c r="A15793">
        <v>15791</v>
      </c>
      <c r="B15793">
        <v>43.263013698630139</v>
      </c>
      <c r="C15793" s="91">
        <v>2.2928382548246806E-2</v>
      </c>
      <c r="D15793">
        <v>0.370852478223543</v>
      </c>
    </row>
    <row r="15794" spans="1:4">
      <c r="A15794">
        <v>15792</v>
      </c>
      <c r="B15794">
        <v>43.265753424657532</v>
      </c>
      <c r="C15794" s="91">
        <v>2.2927987467188552E-2</v>
      </c>
      <c r="D15794">
        <v>0.37083552174997464</v>
      </c>
    </row>
    <row r="15795" spans="1:4">
      <c r="A15795">
        <v>15793</v>
      </c>
      <c r="B15795">
        <v>43.268493150684932</v>
      </c>
      <c r="C15795" s="91">
        <v>2.2927592386130295E-2</v>
      </c>
      <c r="D15795">
        <v>0.37081856685446479</v>
      </c>
    </row>
    <row r="15796" spans="1:4">
      <c r="A15796">
        <v>15794</v>
      </c>
      <c r="B15796">
        <v>43.271232876712325</v>
      </c>
      <c r="C15796" s="91">
        <v>2.292719730507204E-2</v>
      </c>
      <c r="D15796">
        <v>0.37080161353686791</v>
      </c>
    </row>
    <row r="15797" spans="1:4">
      <c r="A15797">
        <v>15795</v>
      </c>
      <c r="B15797">
        <v>43.273972602739725</v>
      </c>
      <c r="C15797" s="91">
        <v>2.2926802224013786E-2</v>
      </c>
      <c r="D15797">
        <v>0.37078466179703834</v>
      </c>
    </row>
    <row r="15798" spans="1:4">
      <c r="A15798">
        <v>15796</v>
      </c>
      <c r="B15798">
        <v>43.276712328767125</v>
      </c>
      <c r="C15798" s="91">
        <v>2.2926407142955532E-2</v>
      </c>
      <c r="D15798">
        <v>0.37076771163483063</v>
      </c>
    </row>
    <row r="15799" spans="1:4">
      <c r="A15799">
        <v>15797</v>
      </c>
      <c r="B15799">
        <v>43.279452054794518</v>
      </c>
      <c r="C15799" s="91">
        <v>2.2926012061897278E-2</v>
      </c>
      <c r="D15799">
        <v>0.37075076305009935</v>
      </c>
    </row>
    <row r="15800" spans="1:4">
      <c r="A15800">
        <v>15798</v>
      </c>
      <c r="B15800">
        <v>43.282191780821918</v>
      </c>
      <c r="C15800" s="91">
        <v>2.2925616980839024E-2</v>
      </c>
      <c r="D15800">
        <v>0.37073381604269895</v>
      </c>
    </row>
    <row r="15801" spans="1:4">
      <c r="A15801">
        <v>15799</v>
      </c>
      <c r="B15801">
        <v>43.284931506849318</v>
      </c>
      <c r="C15801" s="91">
        <v>2.2925221899780766E-2</v>
      </c>
      <c r="D15801">
        <v>0.37071687061248398</v>
      </c>
    </row>
    <row r="15802" spans="1:4">
      <c r="A15802">
        <v>15800</v>
      </c>
      <c r="B15802">
        <v>43.287671232876711</v>
      </c>
      <c r="C15802" s="91">
        <v>2.2924826818722512E-2</v>
      </c>
      <c r="D15802">
        <v>0.37069992675930891</v>
      </c>
    </row>
    <row r="15803" spans="1:4">
      <c r="A15803">
        <v>15801</v>
      </c>
      <c r="B15803">
        <v>43.290410958904111</v>
      </c>
      <c r="C15803" s="91">
        <v>2.2924431737664258E-2</v>
      </c>
      <c r="D15803">
        <v>0.37068298448302833</v>
      </c>
    </row>
    <row r="15804" spans="1:4">
      <c r="A15804">
        <v>15802</v>
      </c>
      <c r="B15804">
        <v>43.293150684931504</v>
      </c>
      <c r="C15804" s="91">
        <v>2.2924036656606004E-2</v>
      </c>
      <c r="D15804">
        <v>0.37066604378349693</v>
      </c>
    </row>
    <row r="15805" spans="1:4">
      <c r="A15805">
        <v>15803</v>
      </c>
      <c r="B15805">
        <v>43.295890410958904</v>
      </c>
      <c r="C15805" s="91">
        <v>2.292364157554775E-2</v>
      </c>
      <c r="D15805">
        <v>0.37064910466056916</v>
      </c>
    </row>
    <row r="15806" spans="1:4">
      <c r="A15806">
        <v>15804</v>
      </c>
      <c r="B15806">
        <v>43.298630136986304</v>
      </c>
      <c r="C15806" s="91">
        <v>2.2923246494489496E-2</v>
      </c>
      <c r="D15806">
        <v>0.37063216711409963</v>
      </c>
    </row>
    <row r="15807" spans="1:4">
      <c r="A15807">
        <v>15805</v>
      </c>
      <c r="B15807">
        <v>43.301369863013697</v>
      </c>
      <c r="C15807" s="91">
        <v>2.2922851413431238E-2</v>
      </c>
      <c r="D15807">
        <v>0.37061523114394318</v>
      </c>
    </row>
    <row r="15808" spans="1:4">
      <c r="A15808">
        <v>15806</v>
      </c>
      <c r="B15808">
        <v>43.304109589041097</v>
      </c>
      <c r="C15808" s="91">
        <v>2.2922456332372984E-2</v>
      </c>
      <c r="D15808">
        <v>0.3705982967499542</v>
      </c>
    </row>
    <row r="15809" spans="1:4">
      <c r="A15809">
        <v>15807</v>
      </c>
      <c r="B15809">
        <v>43.30684931506849</v>
      </c>
      <c r="C15809" s="91">
        <v>2.292206125131473E-2</v>
      </c>
      <c r="D15809">
        <v>0.37058136393198748</v>
      </c>
    </row>
    <row r="15810" spans="1:4">
      <c r="A15810">
        <v>15808</v>
      </c>
      <c r="B15810">
        <v>43.30958904109589</v>
      </c>
      <c r="C15810" s="91">
        <v>2.2921666170256476E-2</v>
      </c>
      <c r="D15810">
        <v>0.37056443268989764</v>
      </c>
    </row>
    <row r="15811" spans="1:4">
      <c r="A15811">
        <v>15809</v>
      </c>
      <c r="B15811">
        <v>43.31232876712329</v>
      </c>
      <c r="C15811" s="91">
        <v>2.2921271089198222E-2</v>
      </c>
      <c r="D15811">
        <v>0.37054750302353939</v>
      </c>
    </row>
    <row r="15812" spans="1:4">
      <c r="A15812">
        <v>15810</v>
      </c>
      <c r="B15812">
        <v>43.315068493150683</v>
      </c>
      <c r="C15812" s="91">
        <v>2.2920876008139968E-2</v>
      </c>
      <c r="D15812">
        <v>0.37053057493276753</v>
      </c>
    </row>
    <row r="15813" spans="1:4">
      <c r="A15813">
        <v>15811</v>
      </c>
      <c r="B15813">
        <v>43.317808219178083</v>
      </c>
      <c r="C15813" s="91">
        <v>2.292048092708171E-2</v>
      </c>
      <c r="D15813">
        <v>0.37051364841743673</v>
      </c>
    </row>
    <row r="15814" spans="1:4">
      <c r="A15814">
        <v>15812</v>
      </c>
      <c r="B15814">
        <v>43.320547945205476</v>
      </c>
      <c r="C15814" s="91">
        <v>2.2920085846023456E-2</v>
      </c>
      <c r="D15814">
        <v>0.3704967234774017</v>
      </c>
    </row>
    <row r="15815" spans="1:4">
      <c r="A15815">
        <v>15813</v>
      </c>
      <c r="B15815">
        <v>43.323287671232876</v>
      </c>
      <c r="C15815" s="91">
        <v>2.2919690764965202E-2</v>
      </c>
      <c r="D15815">
        <v>0.37047980011251713</v>
      </c>
    </row>
    <row r="15816" spans="1:4">
      <c r="A15816">
        <v>15814</v>
      </c>
      <c r="B15816">
        <v>43.326027397260276</v>
      </c>
      <c r="C15816" s="91">
        <v>2.2919295683906948E-2</v>
      </c>
      <c r="D15816">
        <v>0.37046287832263802</v>
      </c>
    </row>
    <row r="15817" spans="1:4">
      <c r="A15817">
        <v>15815</v>
      </c>
      <c r="B15817">
        <v>43.328767123287669</v>
      </c>
      <c r="C15817" s="91">
        <v>2.2918900602848694E-2</v>
      </c>
      <c r="D15817">
        <v>0.37044595810761899</v>
      </c>
    </row>
    <row r="15818" spans="1:4">
      <c r="A15818">
        <v>15816</v>
      </c>
      <c r="B15818">
        <v>43.331506849315069</v>
      </c>
      <c r="C15818" s="91">
        <v>2.2918505521790439E-2</v>
      </c>
      <c r="D15818">
        <v>0.37042903946731492</v>
      </c>
    </row>
    <row r="15819" spans="1:4">
      <c r="A15819">
        <v>15817</v>
      </c>
      <c r="B15819">
        <v>43.334246575342469</v>
      </c>
      <c r="C15819" s="91">
        <v>2.2918110440732182E-2</v>
      </c>
      <c r="D15819">
        <v>0.37041212240158072</v>
      </c>
    </row>
    <row r="15820" spans="1:4">
      <c r="A15820">
        <v>15818</v>
      </c>
      <c r="B15820">
        <v>43.336986301369862</v>
      </c>
      <c r="C15820" s="91">
        <v>2.2917715359673928E-2</v>
      </c>
      <c r="D15820">
        <v>0.37039520691027111</v>
      </c>
    </row>
    <row r="15821" spans="1:4">
      <c r="A15821">
        <v>15819</v>
      </c>
      <c r="B15821">
        <v>43.339726027397262</v>
      </c>
      <c r="C15821" s="91">
        <v>2.2917320278615674E-2</v>
      </c>
      <c r="D15821">
        <v>0.37037829299324093</v>
      </c>
    </row>
    <row r="15822" spans="1:4">
      <c r="A15822">
        <v>15820</v>
      </c>
      <c r="B15822">
        <v>43.342465753424655</v>
      </c>
      <c r="C15822" s="91">
        <v>2.291692519755742E-2</v>
      </c>
      <c r="D15822">
        <v>0.37036138065034518</v>
      </c>
    </row>
    <row r="15823" spans="1:4">
      <c r="A15823">
        <v>15821</v>
      </c>
      <c r="B15823">
        <v>43.345205479452055</v>
      </c>
      <c r="C15823" s="91">
        <v>2.2916530116499165E-2</v>
      </c>
      <c r="D15823">
        <v>0.37034446988143871</v>
      </c>
    </row>
    <row r="15824" spans="1:4">
      <c r="A15824">
        <v>15822</v>
      </c>
      <c r="B15824">
        <v>43.347945205479455</v>
      </c>
      <c r="C15824" s="91">
        <v>2.2916135035440911E-2</v>
      </c>
      <c r="D15824">
        <v>0.3703275606863764</v>
      </c>
    </row>
    <row r="15825" spans="1:4">
      <c r="A15825">
        <v>15823</v>
      </c>
      <c r="B15825">
        <v>43.350684931506848</v>
      </c>
      <c r="C15825" s="91">
        <v>2.2915739954382654E-2</v>
      </c>
      <c r="D15825">
        <v>0.37031065306501332</v>
      </c>
    </row>
    <row r="15826" spans="1:4">
      <c r="A15826">
        <v>15824</v>
      </c>
      <c r="B15826">
        <v>43.353424657534248</v>
      </c>
      <c r="C15826" s="91">
        <v>2.29153448733244E-2</v>
      </c>
      <c r="D15826">
        <v>0.37029374701720419</v>
      </c>
    </row>
    <row r="15827" spans="1:4">
      <c r="A15827">
        <v>15825</v>
      </c>
      <c r="B15827">
        <v>43.356164383561641</v>
      </c>
      <c r="C15827" s="91">
        <v>2.2914949792266145E-2</v>
      </c>
      <c r="D15827">
        <v>0.37027684254280419</v>
      </c>
    </row>
    <row r="15828" spans="1:4">
      <c r="A15828">
        <v>15826</v>
      </c>
      <c r="B15828">
        <v>43.358904109589041</v>
      </c>
      <c r="C15828" s="91">
        <v>2.2914554711207891E-2</v>
      </c>
      <c r="D15828">
        <v>0.37025993964166809</v>
      </c>
    </row>
    <row r="15829" spans="1:4">
      <c r="A15829">
        <v>15827</v>
      </c>
      <c r="B15829">
        <v>43.361643835616441</v>
      </c>
      <c r="C15829" s="91">
        <v>2.2914159630149637E-2</v>
      </c>
      <c r="D15829">
        <v>0.37024303831365107</v>
      </c>
    </row>
    <row r="15830" spans="1:4">
      <c r="A15830">
        <v>15828</v>
      </c>
      <c r="B15830">
        <v>43.364383561643834</v>
      </c>
      <c r="C15830" s="91">
        <v>2.2913764549091383E-2</v>
      </c>
      <c r="D15830">
        <v>0.37022613855860814</v>
      </c>
    </row>
    <row r="15831" spans="1:4">
      <c r="A15831">
        <v>15829</v>
      </c>
      <c r="B15831">
        <v>43.367123287671234</v>
      </c>
      <c r="C15831" s="91">
        <v>2.2913369468033126E-2</v>
      </c>
      <c r="D15831">
        <v>0.37020924037639424</v>
      </c>
    </row>
    <row r="15832" spans="1:4">
      <c r="A15832">
        <v>15830</v>
      </c>
      <c r="B15832">
        <v>43.369863013698627</v>
      </c>
      <c r="C15832" s="91">
        <v>2.2912974386974871E-2</v>
      </c>
      <c r="D15832">
        <v>0.3701923437668645</v>
      </c>
    </row>
    <row r="15833" spans="1:4">
      <c r="A15833">
        <v>15831</v>
      </c>
      <c r="B15833">
        <v>43.372602739726027</v>
      </c>
      <c r="C15833" s="91">
        <v>2.2912579305916617E-2</v>
      </c>
      <c r="D15833">
        <v>0.3701754487298739</v>
      </c>
    </row>
    <row r="15834" spans="1:4">
      <c r="A15834">
        <v>15832</v>
      </c>
      <c r="B15834">
        <v>43.375342465753427</v>
      </c>
      <c r="C15834" s="91">
        <v>2.2912184224858363E-2</v>
      </c>
      <c r="D15834">
        <v>0.37015855526527752</v>
      </c>
    </row>
    <row r="15835" spans="1:4">
      <c r="A15835">
        <v>15833</v>
      </c>
      <c r="B15835">
        <v>43.37808219178082</v>
      </c>
      <c r="C15835" s="91">
        <v>2.2911789143800109E-2</v>
      </c>
      <c r="D15835">
        <v>0.37014166337293058</v>
      </c>
    </row>
    <row r="15836" spans="1:4">
      <c r="A15836">
        <v>15834</v>
      </c>
      <c r="B15836">
        <v>43.38082191780822</v>
      </c>
      <c r="C15836" s="91">
        <v>2.2911394062741855E-2</v>
      </c>
      <c r="D15836">
        <v>0.37012477305268809</v>
      </c>
    </row>
    <row r="15837" spans="1:4">
      <c r="A15837">
        <v>15835</v>
      </c>
      <c r="B15837">
        <v>43.38356164383562</v>
      </c>
      <c r="C15837" s="91">
        <v>2.2910998981683597E-2</v>
      </c>
      <c r="D15837">
        <v>0.37010788430440528</v>
      </c>
    </row>
    <row r="15838" spans="1:4">
      <c r="A15838">
        <v>15836</v>
      </c>
      <c r="B15838">
        <v>43.386301369863013</v>
      </c>
      <c r="C15838" s="91">
        <v>2.2910603900625343E-2</v>
      </c>
      <c r="D15838">
        <v>0.37009099712793725</v>
      </c>
    </row>
    <row r="15839" spans="1:4">
      <c r="A15839">
        <v>15837</v>
      </c>
      <c r="B15839">
        <v>43.389041095890413</v>
      </c>
      <c r="C15839" s="91">
        <v>2.2910208819567089E-2</v>
      </c>
      <c r="D15839">
        <v>0.37007411152313907</v>
      </c>
    </row>
    <row r="15840" spans="1:4">
      <c r="A15840">
        <v>15838</v>
      </c>
      <c r="B15840">
        <v>43.391780821917806</v>
      </c>
      <c r="C15840" s="91">
        <v>2.2909813738508835E-2</v>
      </c>
      <c r="D15840">
        <v>0.37005722748986608</v>
      </c>
    </row>
    <row r="15841" spans="1:4">
      <c r="A15841">
        <v>15839</v>
      </c>
      <c r="B15841">
        <v>43.394520547945206</v>
      </c>
      <c r="C15841" s="91">
        <v>2.2909418657450581E-2</v>
      </c>
      <c r="D15841">
        <v>0.37004034502797339</v>
      </c>
    </row>
    <row r="15842" spans="1:4">
      <c r="A15842">
        <v>15840</v>
      </c>
      <c r="B15842">
        <v>43.397260273972606</v>
      </c>
      <c r="C15842" s="91">
        <v>2.2909023576392327E-2</v>
      </c>
      <c r="D15842">
        <v>0.37002346413731618</v>
      </c>
    </row>
    <row r="15843" spans="1:4">
      <c r="A15843">
        <v>15841</v>
      </c>
      <c r="B15843">
        <v>43.4</v>
      </c>
      <c r="C15843" s="91">
        <v>2.2908628495334069E-2</v>
      </c>
      <c r="D15843">
        <v>0.37000658481774995</v>
      </c>
    </row>
    <row r="15844" spans="1:4">
      <c r="A15844">
        <v>15842</v>
      </c>
      <c r="B15844">
        <v>43.402739726027399</v>
      </c>
      <c r="C15844" s="91">
        <v>2.2908233414275815E-2</v>
      </c>
      <c r="D15844">
        <v>0.36998970706912959</v>
      </c>
    </row>
    <row r="15845" spans="1:4">
      <c r="A15845">
        <v>15843</v>
      </c>
      <c r="B15845">
        <v>43.405479452054792</v>
      </c>
      <c r="C15845" s="91">
        <v>2.2907838333217561E-2</v>
      </c>
      <c r="D15845">
        <v>0.36997283089131061</v>
      </c>
    </row>
    <row r="15846" spans="1:4">
      <c r="A15846">
        <v>15844</v>
      </c>
      <c r="B15846">
        <v>43.408219178082192</v>
      </c>
      <c r="C15846" s="91">
        <v>2.2907443252159307E-2</v>
      </c>
      <c r="D15846">
        <v>0.36995595628414812</v>
      </c>
    </row>
    <row r="15847" spans="1:4">
      <c r="A15847">
        <v>15845</v>
      </c>
      <c r="B15847">
        <v>43.410958904109592</v>
      </c>
      <c r="C15847" s="91">
        <v>2.2907048171101053E-2</v>
      </c>
      <c r="D15847">
        <v>0.36993908324749752</v>
      </c>
    </row>
    <row r="15848" spans="1:4">
      <c r="A15848">
        <v>15846</v>
      </c>
      <c r="B15848">
        <v>43.413698630136984</v>
      </c>
      <c r="C15848" s="91">
        <v>2.2906653090042799E-2</v>
      </c>
      <c r="D15848">
        <v>0.36992221178121426</v>
      </c>
    </row>
    <row r="15849" spans="1:4">
      <c r="A15849">
        <v>15847</v>
      </c>
      <c r="B15849">
        <v>43.416438356164385</v>
      </c>
      <c r="C15849" s="91">
        <v>2.2906258008984541E-2</v>
      </c>
      <c r="D15849">
        <v>0.3699053418851535</v>
      </c>
    </row>
    <row r="15850" spans="1:4">
      <c r="A15850">
        <v>15848</v>
      </c>
      <c r="B15850">
        <v>43.419178082191777</v>
      </c>
      <c r="C15850" s="91">
        <v>2.2905862927926287E-2</v>
      </c>
      <c r="D15850">
        <v>0.36988847355917059</v>
      </c>
    </row>
    <row r="15851" spans="1:4">
      <c r="A15851">
        <v>15849</v>
      </c>
      <c r="B15851">
        <v>43.421917808219177</v>
      </c>
      <c r="C15851" s="91">
        <v>2.2905467846868033E-2</v>
      </c>
      <c r="D15851">
        <v>0.36987160680312092</v>
      </c>
    </row>
    <row r="15852" spans="1:4">
      <c r="A15852">
        <v>15850</v>
      </c>
      <c r="B15852">
        <v>43.424657534246577</v>
      </c>
      <c r="C15852" s="91">
        <v>2.2905072765809779E-2</v>
      </c>
      <c r="D15852">
        <v>0.36985474161685988</v>
      </c>
    </row>
    <row r="15853" spans="1:4">
      <c r="A15853">
        <v>15851</v>
      </c>
      <c r="B15853">
        <v>43.42739726027397</v>
      </c>
      <c r="C15853" s="91">
        <v>2.2904677684751525E-2</v>
      </c>
      <c r="D15853">
        <v>0.36983787800024298</v>
      </c>
    </row>
    <row r="15854" spans="1:4">
      <c r="A15854">
        <v>15852</v>
      </c>
      <c r="B15854">
        <v>43.43013698630137</v>
      </c>
      <c r="C15854" s="91">
        <v>2.290428260369327E-2</v>
      </c>
      <c r="D15854">
        <v>0.3698210159531255</v>
      </c>
    </row>
    <row r="15855" spans="1:4">
      <c r="A15855">
        <v>15853</v>
      </c>
      <c r="B15855">
        <v>43.43287671232877</v>
      </c>
      <c r="C15855" s="91">
        <v>2.2903887522635013E-2</v>
      </c>
      <c r="D15855">
        <v>0.36980415547536294</v>
      </c>
    </row>
    <row r="15856" spans="1:4">
      <c r="A15856">
        <v>15854</v>
      </c>
      <c r="B15856">
        <v>43.435616438356163</v>
      </c>
      <c r="C15856" s="91">
        <v>2.2903492441576759E-2</v>
      </c>
      <c r="D15856">
        <v>0.36978729656681081</v>
      </c>
    </row>
    <row r="15857" spans="1:4">
      <c r="A15857">
        <v>15855</v>
      </c>
      <c r="B15857">
        <v>43.438356164383563</v>
      </c>
      <c r="C15857" s="91">
        <v>2.2903097360518505E-2</v>
      </c>
      <c r="D15857">
        <v>0.36977043922732444</v>
      </c>
    </row>
    <row r="15858" spans="1:4">
      <c r="A15858">
        <v>15856</v>
      </c>
      <c r="B15858">
        <v>43.441095890410956</v>
      </c>
      <c r="C15858" s="91">
        <v>2.2902702279460251E-2</v>
      </c>
      <c r="D15858">
        <v>0.3697535834567594</v>
      </c>
    </row>
    <row r="15859" spans="1:4">
      <c r="A15859">
        <v>15857</v>
      </c>
      <c r="B15859">
        <v>43.443835616438356</v>
      </c>
      <c r="C15859" s="91">
        <v>2.2902307198401996E-2</v>
      </c>
      <c r="D15859">
        <v>0.36973672925497114</v>
      </c>
    </row>
    <row r="15860" spans="1:4">
      <c r="A15860">
        <v>15858</v>
      </c>
      <c r="B15860">
        <v>43.446575342465756</v>
      </c>
      <c r="C15860" s="91">
        <v>2.2901912117343742E-2</v>
      </c>
      <c r="D15860">
        <v>0.36971987662181521</v>
      </c>
    </row>
    <row r="15861" spans="1:4">
      <c r="A15861">
        <v>15859</v>
      </c>
      <c r="B15861">
        <v>43.449315068493149</v>
      </c>
      <c r="C15861" s="91">
        <v>2.2901517036285485E-2</v>
      </c>
      <c r="D15861">
        <v>0.36970302555714735</v>
      </c>
    </row>
    <row r="15862" spans="1:4">
      <c r="A15862">
        <v>15860</v>
      </c>
      <c r="B15862">
        <v>43.452054794520549</v>
      </c>
      <c r="C15862" s="91">
        <v>2.2901121955227231E-2</v>
      </c>
      <c r="D15862">
        <v>0.36968617606082277</v>
      </c>
    </row>
    <row r="15863" spans="1:4">
      <c r="A15863">
        <v>15861</v>
      </c>
      <c r="B15863">
        <v>43.454794520547942</v>
      </c>
      <c r="C15863" s="91">
        <v>2.2900726874168977E-2</v>
      </c>
      <c r="D15863">
        <v>0.36966932813269721</v>
      </c>
    </row>
    <row r="15864" spans="1:4">
      <c r="A15864">
        <v>15862</v>
      </c>
      <c r="B15864">
        <v>43.457534246575342</v>
      </c>
      <c r="C15864" s="91">
        <v>2.2900331793110722E-2</v>
      </c>
      <c r="D15864">
        <v>0.36965248177262622</v>
      </c>
    </row>
    <row r="15865" spans="1:4">
      <c r="A15865">
        <v>15863</v>
      </c>
      <c r="B15865">
        <v>43.460273972602742</v>
      </c>
      <c r="C15865" s="91">
        <v>2.2899936712052468E-2</v>
      </c>
      <c r="D15865">
        <v>0.36963563698046548</v>
      </c>
    </row>
    <row r="15866" spans="1:4">
      <c r="A15866">
        <v>15864</v>
      </c>
      <c r="B15866">
        <v>43.463013698630135</v>
      </c>
      <c r="C15866" s="91">
        <v>2.2899541630994214E-2</v>
      </c>
      <c r="D15866">
        <v>0.36961879375607049</v>
      </c>
    </row>
    <row r="15867" spans="1:4">
      <c r="A15867">
        <v>15865</v>
      </c>
      <c r="B15867">
        <v>43.465753424657535</v>
      </c>
      <c r="C15867" s="91">
        <v>2.2899146549935957E-2</v>
      </c>
      <c r="D15867">
        <v>0.36960195209929703</v>
      </c>
    </row>
    <row r="15868" spans="1:4">
      <c r="A15868">
        <v>15866</v>
      </c>
      <c r="B15868">
        <v>43.468493150684928</v>
      </c>
      <c r="C15868" s="91">
        <v>2.2898751468877702E-2</v>
      </c>
      <c r="D15868">
        <v>0.36958511201000072</v>
      </c>
    </row>
    <row r="15869" spans="1:4">
      <c r="A15869">
        <v>15867</v>
      </c>
      <c r="B15869">
        <v>43.471232876712328</v>
      </c>
      <c r="C15869" s="91">
        <v>2.2898356387819448E-2</v>
      </c>
      <c r="D15869">
        <v>0.36956827348803706</v>
      </c>
    </row>
    <row r="15870" spans="1:4">
      <c r="A15870">
        <v>15868</v>
      </c>
      <c r="B15870">
        <v>43.473972602739728</v>
      </c>
      <c r="C15870" s="91">
        <v>2.2897961306761194E-2</v>
      </c>
      <c r="D15870">
        <v>0.36955143653326195</v>
      </c>
    </row>
    <row r="15871" spans="1:4">
      <c r="A15871">
        <v>15869</v>
      </c>
      <c r="B15871">
        <v>43.476712328767121</v>
      </c>
      <c r="C15871" s="91">
        <v>2.289756622570294E-2</v>
      </c>
      <c r="D15871">
        <v>0.36953460114553099</v>
      </c>
    </row>
    <row r="15872" spans="1:4">
      <c r="A15872">
        <v>15870</v>
      </c>
      <c r="B15872">
        <v>43.479452054794521</v>
      </c>
      <c r="C15872" s="91">
        <v>2.2897171144644686E-2</v>
      </c>
      <c r="D15872">
        <v>0.36951776732469988</v>
      </c>
    </row>
    <row r="15873" spans="1:4">
      <c r="A15873">
        <v>15871</v>
      </c>
      <c r="B15873">
        <v>43.482191780821921</v>
      </c>
      <c r="C15873" s="91">
        <v>2.2896776063586428E-2</v>
      </c>
      <c r="D15873">
        <v>0.36950093507062454</v>
      </c>
    </row>
    <row r="15874" spans="1:4">
      <c r="A15874">
        <v>15872</v>
      </c>
      <c r="B15874">
        <v>43.484931506849314</v>
      </c>
      <c r="C15874" s="91">
        <v>2.2896380982528174E-2</v>
      </c>
      <c r="D15874">
        <v>0.36948410438316048</v>
      </c>
    </row>
    <row r="15875" spans="1:4">
      <c r="A15875">
        <v>15873</v>
      </c>
      <c r="B15875">
        <v>43.487671232876714</v>
      </c>
      <c r="C15875" s="91">
        <v>2.289598590146992E-2</v>
      </c>
      <c r="D15875">
        <v>0.36946727526216361</v>
      </c>
    </row>
    <row r="15876" spans="1:4">
      <c r="A15876">
        <v>15874</v>
      </c>
      <c r="B15876">
        <v>43.490410958904107</v>
      </c>
      <c r="C15876" s="91">
        <v>2.2895590820411666E-2</v>
      </c>
      <c r="D15876">
        <v>0.36945044770748975</v>
      </c>
    </row>
    <row r="15877" spans="1:4">
      <c r="A15877">
        <v>15875</v>
      </c>
      <c r="B15877">
        <v>43.493150684931507</v>
      </c>
      <c r="C15877" s="91">
        <v>2.2895195739353412E-2</v>
      </c>
      <c r="D15877">
        <v>0.36943362171899452</v>
      </c>
    </row>
    <row r="15878" spans="1:4">
      <c r="A15878">
        <v>15876</v>
      </c>
      <c r="B15878">
        <v>43.495890410958907</v>
      </c>
      <c r="C15878" s="91">
        <v>2.2894800658295158E-2</v>
      </c>
      <c r="D15878">
        <v>0.36941679729653393</v>
      </c>
    </row>
    <row r="15879" spans="1:4">
      <c r="A15879">
        <v>15877</v>
      </c>
      <c r="B15879">
        <v>43.4986301369863</v>
      </c>
      <c r="C15879" s="91">
        <v>2.28944055772369E-2</v>
      </c>
      <c r="D15879">
        <v>0.36939997443996381</v>
      </c>
    </row>
    <row r="15880" spans="1:4">
      <c r="A15880">
        <v>15878</v>
      </c>
      <c r="B15880">
        <v>43.5013698630137</v>
      </c>
      <c r="C15880" s="91">
        <v>2.2894010496178646E-2</v>
      </c>
      <c r="D15880">
        <v>0.36938315314913989</v>
      </c>
    </row>
    <row r="15881" spans="1:4">
      <c r="A15881">
        <v>15879</v>
      </c>
      <c r="B15881">
        <v>43.504109589041093</v>
      </c>
      <c r="C15881" s="91">
        <v>2.2893615415120392E-2</v>
      </c>
      <c r="D15881">
        <v>0.36936633342391817</v>
      </c>
    </row>
    <row r="15882" spans="1:4">
      <c r="A15882">
        <v>15880</v>
      </c>
      <c r="B15882">
        <v>43.506849315068493</v>
      </c>
      <c r="C15882" s="91">
        <v>2.2893220334062138E-2</v>
      </c>
      <c r="D15882">
        <v>0.36934951526415438</v>
      </c>
    </row>
    <row r="15883" spans="1:4">
      <c r="A15883">
        <v>15881</v>
      </c>
      <c r="B15883">
        <v>43.509589041095893</v>
      </c>
      <c r="C15883" s="91">
        <v>2.2892825253003884E-2</v>
      </c>
      <c r="D15883">
        <v>0.36933269866970458</v>
      </c>
    </row>
    <row r="15884" spans="1:4">
      <c r="A15884">
        <v>15882</v>
      </c>
      <c r="B15884">
        <v>43.512328767123286</v>
      </c>
      <c r="C15884" s="91">
        <v>2.289243017194563E-2</v>
      </c>
      <c r="D15884">
        <v>0.36931588364042467</v>
      </c>
    </row>
    <row r="15885" spans="1:4">
      <c r="A15885">
        <v>15883</v>
      </c>
      <c r="B15885">
        <v>43.515068493150686</v>
      </c>
      <c r="C15885" s="91">
        <v>2.2892035090887372E-2</v>
      </c>
      <c r="D15885">
        <v>0.36929907017617053</v>
      </c>
    </row>
    <row r="15886" spans="1:4">
      <c r="A15886">
        <v>15884</v>
      </c>
      <c r="B15886">
        <v>43.517808219178079</v>
      </c>
      <c r="C15886" s="91">
        <v>2.2891640009829118E-2</v>
      </c>
      <c r="D15886">
        <v>0.36928225827679817</v>
      </c>
    </row>
    <row r="15887" spans="1:4">
      <c r="A15887">
        <v>15885</v>
      </c>
      <c r="B15887">
        <v>43.520547945205479</v>
      </c>
      <c r="C15887" s="91">
        <v>2.2891244928770864E-2</v>
      </c>
      <c r="D15887">
        <v>0.36926544794216354</v>
      </c>
    </row>
    <row r="15888" spans="1:4">
      <c r="A15888">
        <v>15886</v>
      </c>
      <c r="B15888">
        <v>43.523287671232879</v>
      </c>
      <c r="C15888" s="91">
        <v>2.289084984771261E-2</v>
      </c>
      <c r="D15888">
        <v>0.36924863917212253</v>
      </c>
    </row>
    <row r="15889" spans="1:4">
      <c r="A15889">
        <v>15887</v>
      </c>
      <c r="B15889">
        <v>43.526027397260272</v>
      </c>
      <c r="C15889" s="91">
        <v>2.2890454766654356E-2</v>
      </c>
      <c r="D15889">
        <v>0.36923183196653137</v>
      </c>
    </row>
    <row r="15890" spans="1:4">
      <c r="A15890">
        <v>15888</v>
      </c>
      <c r="B15890">
        <v>43.528767123287672</v>
      </c>
      <c r="C15890" s="91">
        <v>2.2890059685596102E-2</v>
      </c>
      <c r="D15890">
        <v>0.36921502632524589</v>
      </c>
    </row>
    <row r="15891" spans="1:4">
      <c r="A15891">
        <v>15889</v>
      </c>
      <c r="B15891">
        <v>43.531506849315072</v>
      </c>
      <c r="C15891" s="91">
        <v>2.2889664604537844E-2</v>
      </c>
      <c r="D15891">
        <v>0.36919822224812227</v>
      </c>
    </row>
    <row r="15892" spans="1:4">
      <c r="A15892">
        <v>15890</v>
      </c>
      <c r="B15892">
        <v>43.534246575342465</v>
      </c>
      <c r="C15892" s="91">
        <v>2.288926952347959E-2</v>
      </c>
      <c r="D15892">
        <v>0.36918141973501645</v>
      </c>
    </row>
    <row r="15893" spans="1:4">
      <c r="A15893">
        <v>15891</v>
      </c>
      <c r="B15893">
        <v>43.536986301369865</v>
      </c>
      <c r="C15893" s="91">
        <v>2.2888874442421336E-2</v>
      </c>
      <c r="D15893">
        <v>0.36916461878578449</v>
      </c>
    </row>
    <row r="15894" spans="1:4">
      <c r="A15894">
        <v>15892</v>
      </c>
      <c r="B15894">
        <v>43.539726027397258</v>
      </c>
      <c r="C15894" s="91">
        <v>2.2888479361363082E-2</v>
      </c>
      <c r="D15894">
        <v>0.36914781940028257</v>
      </c>
    </row>
    <row r="15895" spans="1:4">
      <c r="A15895">
        <v>15893</v>
      </c>
      <c r="B15895">
        <v>43.542465753424658</v>
      </c>
      <c r="C15895" s="91">
        <v>2.2888084280304827E-2</v>
      </c>
      <c r="D15895">
        <v>0.36913102157836675</v>
      </c>
    </row>
    <row r="15896" spans="1:4">
      <c r="A15896">
        <v>15894</v>
      </c>
      <c r="B15896">
        <v>43.545205479452058</v>
      </c>
      <c r="C15896" s="91">
        <v>2.2887689199246573E-2</v>
      </c>
      <c r="D15896">
        <v>0.36911422531989313</v>
      </c>
    </row>
    <row r="15897" spans="1:4">
      <c r="A15897">
        <v>15895</v>
      </c>
      <c r="B15897">
        <v>43.547945205479451</v>
      </c>
      <c r="C15897" s="91">
        <v>2.2887294118188316E-2</v>
      </c>
      <c r="D15897">
        <v>0.369097430624718</v>
      </c>
    </row>
    <row r="15898" spans="1:4">
      <c r="A15898">
        <v>15896</v>
      </c>
      <c r="B15898">
        <v>43.550684931506851</v>
      </c>
      <c r="C15898" s="91">
        <v>2.2886899037130062E-2</v>
      </c>
      <c r="D15898">
        <v>0.36908063749269732</v>
      </c>
    </row>
    <row r="15899" spans="1:4">
      <c r="A15899">
        <v>15897</v>
      </c>
      <c r="B15899">
        <v>43.553424657534244</v>
      </c>
      <c r="C15899" s="91">
        <v>2.2886503956071808E-2</v>
      </c>
      <c r="D15899">
        <v>0.36906384592368741</v>
      </c>
    </row>
    <row r="15900" spans="1:4">
      <c r="A15900">
        <v>15898</v>
      </c>
      <c r="B15900">
        <v>43.556164383561644</v>
      </c>
      <c r="C15900" s="91">
        <v>2.2886108875013553E-2</v>
      </c>
      <c r="D15900">
        <v>0.36904705591754428</v>
      </c>
    </row>
    <row r="15901" spans="1:4">
      <c r="A15901">
        <v>15899</v>
      </c>
      <c r="B15901">
        <v>43.558904109589044</v>
      </c>
      <c r="C15901" s="91">
        <v>2.2885713793955299E-2</v>
      </c>
      <c r="D15901">
        <v>0.36903026747412426</v>
      </c>
    </row>
    <row r="15902" spans="1:4">
      <c r="A15902">
        <v>15900</v>
      </c>
      <c r="B15902">
        <v>43.561643835616437</v>
      </c>
      <c r="C15902" s="91">
        <v>2.2885318712897045E-2</v>
      </c>
      <c r="D15902">
        <v>0.36901348059328359</v>
      </c>
    </row>
    <row r="15903" spans="1:4">
      <c r="A15903">
        <v>15901</v>
      </c>
      <c r="B15903">
        <v>43.564383561643837</v>
      </c>
      <c r="C15903" s="91">
        <v>2.2884923631838788E-2</v>
      </c>
      <c r="D15903">
        <v>0.36899669527487855</v>
      </c>
    </row>
    <row r="15904" spans="1:4">
      <c r="A15904">
        <v>15902</v>
      </c>
      <c r="B15904">
        <v>43.56712328767123</v>
      </c>
      <c r="C15904" s="91">
        <v>2.2884528550780533E-2</v>
      </c>
      <c r="D15904">
        <v>0.3689799115187653</v>
      </c>
    </row>
    <row r="15905" spans="1:4">
      <c r="A15905">
        <v>15903</v>
      </c>
      <c r="B15905">
        <v>43.56986301369863</v>
      </c>
      <c r="C15905" s="91">
        <v>2.2884133469722279E-2</v>
      </c>
      <c r="D15905">
        <v>0.36896312932480002</v>
      </c>
    </row>
    <row r="15906" spans="1:4">
      <c r="A15906">
        <v>15904</v>
      </c>
      <c r="B15906">
        <v>43.57260273972603</v>
      </c>
      <c r="C15906" s="91">
        <v>2.2883738388664025E-2</v>
      </c>
      <c r="D15906">
        <v>0.36894634869283921</v>
      </c>
    </row>
    <row r="15907" spans="1:4">
      <c r="A15907">
        <v>15905</v>
      </c>
      <c r="B15907">
        <v>43.575342465753423</v>
      </c>
      <c r="C15907" s="91">
        <v>2.2883343307605771E-2</v>
      </c>
      <c r="D15907">
        <v>0.3689295696227391</v>
      </c>
    </row>
    <row r="15908" spans="1:4">
      <c r="A15908">
        <v>15906</v>
      </c>
      <c r="B15908">
        <v>43.578082191780823</v>
      </c>
      <c r="C15908" s="91">
        <v>2.2882948226547517E-2</v>
      </c>
      <c r="D15908">
        <v>0.36891279211435596</v>
      </c>
    </row>
    <row r="15909" spans="1:4">
      <c r="A15909">
        <v>15907</v>
      </c>
      <c r="B15909">
        <v>43.580821917808223</v>
      </c>
      <c r="C15909" s="91">
        <v>2.2882553145489259E-2</v>
      </c>
      <c r="D15909">
        <v>0.36889601616754625</v>
      </c>
    </row>
    <row r="15910" spans="1:4">
      <c r="A15910">
        <v>15908</v>
      </c>
      <c r="B15910">
        <v>43.583561643835615</v>
      </c>
      <c r="C15910" s="91">
        <v>2.2882158064431005E-2</v>
      </c>
      <c r="D15910">
        <v>0.36887924178216619</v>
      </c>
    </row>
    <row r="15911" spans="1:4">
      <c r="A15911">
        <v>15909</v>
      </c>
      <c r="B15911">
        <v>43.586301369863016</v>
      </c>
      <c r="C15911" s="91">
        <v>2.2881762983372751E-2</v>
      </c>
      <c r="D15911">
        <v>0.36886246895807218</v>
      </c>
    </row>
    <row r="15912" spans="1:4">
      <c r="A15912">
        <v>15910</v>
      </c>
      <c r="B15912">
        <v>43.589041095890408</v>
      </c>
      <c r="C15912" s="91">
        <v>2.2881367902314497E-2</v>
      </c>
      <c r="D15912">
        <v>0.36884569769512071</v>
      </c>
    </row>
    <row r="15913" spans="1:4">
      <c r="A15913">
        <v>15911</v>
      </c>
      <c r="B15913">
        <v>43.591780821917808</v>
      </c>
      <c r="C15913" s="91">
        <v>2.2880972821256243E-2</v>
      </c>
      <c r="D15913">
        <v>0.36882892799316808</v>
      </c>
    </row>
    <row r="15914" spans="1:4">
      <c r="A15914">
        <v>15912</v>
      </c>
      <c r="B15914">
        <v>43.594520547945208</v>
      </c>
      <c r="C15914" s="91">
        <v>2.2880577740197989E-2</v>
      </c>
      <c r="D15914">
        <v>0.36881215985207066</v>
      </c>
    </row>
    <row r="15915" spans="1:4">
      <c r="A15915">
        <v>15913</v>
      </c>
      <c r="B15915">
        <v>43.597260273972601</v>
      </c>
      <c r="C15915" s="91">
        <v>2.2880182659139731E-2</v>
      </c>
      <c r="D15915">
        <v>0.3687953932716852</v>
      </c>
    </row>
    <row r="15916" spans="1:4">
      <c r="A15916">
        <v>15914</v>
      </c>
      <c r="B15916">
        <v>43.6</v>
      </c>
      <c r="C15916" s="91">
        <v>2.2879787578081477E-2</v>
      </c>
      <c r="D15916">
        <v>0.36877862825186775</v>
      </c>
    </row>
    <row r="15917" spans="1:4">
      <c r="A15917">
        <v>15915</v>
      </c>
      <c r="B15917">
        <v>43.602739726027394</v>
      </c>
      <c r="C15917" s="91">
        <v>2.2879392497023223E-2</v>
      </c>
      <c r="D15917">
        <v>0.36876186479247508</v>
      </c>
    </row>
    <row r="15918" spans="1:4">
      <c r="A15918">
        <v>15916</v>
      </c>
      <c r="B15918">
        <v>43.605479452054794</v>
      </c>
      <c r="C15918" s="91">
        <v>2.2878997415964969E-2</v>
      </c>
      <c r="D15918">
        <v>0.36874510289336343</v>
      </c>
    </row>
    <row r="15919" spans="1:4">
      <c r="A15919">
        <v>15917</v>
      </c>
      <c r="B15919">
        <v>43.608219178082194</v>
      </c>
      <c r="C15919" s="91">
        <v>2.2878602334906715E-2</v>
      </c>
      <c r="D15919">
        <v>0.36872834255438947</v>
      </c>
    </row>
    <row r="15920" spans="1:4">
      <c r="A15920">
        <v>15918</v>
      </c>
      <c r="B15920">
        <v>43.610958904109587</v>
      </c>
      <c r="C15920" s="91">
        <v>2.2878207253848461E-2</v>
      </c>
      <c r="D15920">
        <v>0.3687115837754098</v>
      </c>
    </row>
    <row r="15921" spans="1:4">
      <c r="A15921">
        <v>15919</v>
      </c>
      <c r="B15921">
        <v>43.613698630136987</v>
      </c>
      <c r="C15921" s="91">
        <v>2.2877812172790203E-2</v>
      </c>
      <c r="D15921">
        <v>0.36869482655628083</v>
      </c>
    </row>
    <row r="15922" spans="1:4">
      <c r="A15922">
        <v>15920</v>
      </c>
      <c r="B15922">
        <v>43.61643835616438</v>
      </c>
      <c r="C15922" s="91">
        <v>2.2877417091731949E-2</v>
      </c>
      <c r="D15922">
        <v>0.36867807089685917</v>
      </c>
    </row>
    <row r="15923" spans="1:4">
      <c r="A15923">
        <v>15921</v>
      </c>
      <c r="B15923">
        <v>43.61917808219178</v>
      </c>
      <c r="C15923" s="91">
        <v>2.2877022010673695E-2</v>
      </c>
      <c r="D15923">
        <v>0.36866131679700131</v>
      </c>
    </row>
    <row r="15924" spans="1:4">
      <c r="A15924">
        <v>15922</v>
      </c>
      <c r="B15924">
        <v>43.62191780821918</v>
      </c>
      <c r="C15924" s="91">
        <v>2.2876626929615441E-2</v>
      </c>
      <c r="D15924">
        <v>0.36864456425656389</v>
      </c>
    </row>
    <row r="15925" spans="1:4">
      <c r="A15925">
        <v>15923</v>
      </c>
      <c r="B15925">
        <v>43.624657534246573</v>
      </c>
      <c r="C15925" s="91">
        <v>2.2876231848557187E-2</v>
      </c>
      <c r="D15925">
        <v>0.36862781327540356</v>
      </c>
    </row>
    <row r="15926" spans="1:4">
      <c r="A15926">
        <v>15924</v>
      </c>
      <c r="B15926">
        <v>43.627397260273973</v>
      </c>
      <c r="C15926" s="91">
        <v>2.2875836767498933E-2</v>
      </c>
      <c r="D15926">
        <v>0.36861106385337689</v>
      </c>
    </row>
    <row r="15927" spans="1:4">
      <c r="A15927">
        <v>15925</v>
      </c>
      <c r="B15927">
        <v>43.630136986301373</v>
      </c>
      <c r="C15927" s="91">
        <v>2.2875441686440675E-2</v>
      </c>
      <c r="D15927">
        <v>0.36859431599034059</v>
      </c>
    </row>
    <row r="15928" spans="1:4">
      <c r="A15928">
        <v>15926</v>
      </c>
      <c r="B15928">
        <v>43.632876712328766</v>
      </c>
      <c r="C15928" s="91">
        <v>2.2875046605382421E-2</v>
      </c>
      <c r="D15928">
        <v>0.36857756968615124</v>
      </c>
    </row>
    <row r="15929" spans="1:4">
      <c r="A15929">
        <v>15927</v>
      </c>
      <c r="B15929">
        <v>43.635616438356166</v>
      </c>
      <c r="C15929" s="91">
        <v>2.2874651524324167E-2</v>
      </c>
      <c r="D15929">
        <v>0.3685608249406655</v>
      </c>
    </row>
    <row r="15930" spans="1:4">
      <c r="A15930">
        <v>15928</v>
      </c>
      <c r="B15930">
        <v>43.638356164383559</v>
      </c>
      <c r="C15930" s="91">
        <v>2.2874256443265913E-2</v>
      </c>
      <c r="D15930">
        <v>0.36854408175374009</v>
      </c>
    </row>
    <row r="15931" spans="1:4">
      <c r="A15931">
        <v>15929</v>
      </c>
      <c r="B15931">
        <v>43.641095890410959</v>
      </c>
      <c r="C15931" s="91">
        <v>2.2873861362207659E-2</v>
      </c>
      <c r="D15931">
        <v>0.36852734012523175</v>
      </c>
    </row>
    <row r="15932" spans="1:4">
      <c r="A15932">
        <v>15930</v>
      </c>
      <c r="B15932">
        <v>43.643835616438359</v>
      </c>
      <c r="C15932" s="91">
        <v>2.2873466281149404E-2</v>
      </c>
      <c r="D15932">
        <v>0.36851060005499714</v>
      </c>
    </row>
    <row r="15933" spans="1:4">
      <c r="A15933">
        <v>15931</v>
      </c>
      <c r="B15933">
        <v>43.646575342465752</v>
      </c>
      <c r="C15933" s="91">
        <v>2.2873071200091147E-2</v>
      </c>
      <c r="D15933">
        <v>0.36849386154289315</v>
      </c>
    </row>
    <row r="15934" spans="1:4">
      <c r="A15934">
        <v>15932</v>
      </c>
      <c r="B15934">
        <v>43.649315068493152</v>
      </c>
      <c r="C15934" s="91">
        <v>2.2872676119032893E-2</v>
      </c>
      <c r="D15934">
        <v>0.36847712458877629</v>
      </c>
    </row>
    <row r="15935" spans="1:4">
      <c r="A15935">
        <v>15933</v>
      </c>
      <c r="B15935">
        <v>43.652054794520545</v>
      </c>
      <c r="C15935" s="91">
        <v>2.2872281037974639E-2</v>
      </c>
      <c r="D15935">
        <v>0.36846038919250357</v>
      </c>
    </row>
    <row r="15936" spans="1:4">
      <c r="A15936">
        <v>15934</v>
      </c>
      <c r="B15936">
        <v>43.654794520547945</v>
      </c>
      <c r="C15936" s="91">
        <v>2.2871885956916384E-2</v>
      </c>
      <c r="D15936">
        <v>0.36844365535393159</v>
      </c>
    </row>
    <row r="15937" spans="1:4">
      <c r="A15937">
        <v>15935</v>
      </c>
      <c r="B15937">
        <v>43.657534246575345</v>
      </c>
      <c r="C15937" s="91">
        <v>2.287149087585813E-2</v>
      </c>
      <c r="D15937">
        <v>0.36842692307291719</v>
      </c>
    </row>
    <row r="15938" spans="1:4">
      <c r="A15938">
        <v>15936</v>
      </c>
      <c r="B15938">
        <v>43.660273972602738</v>
      </c>
      <c r="C15938" s="91">
        <v>2.2871095794799876E-2</v>
      </c>
      <c r="D15938">
        <v>0.36841019234931738</v>
      </c>
    </row>
    <row r="15939" spans="1:4">
      <c r="A15939">
        <v>15937</v>
      </c>
      <c r="B15939">
        <v>43.663013698630138</v>
      </c>
      <c r="C15939" s="91">
        <v>2.2870700713741619E-2</v>
      </c>
      <c r="D15939">
        <v>0.36839346318298877</v>
      </c>
    </row>
    <row r="15940" spans="1:4">
      <c r="A15940">
        <v>15938</v>
      </c>
      <c r="B15940">
        <v>43.665753424657531</v>
      </c>
      <c r="C15940" s="91">
        <v>2.2870305632683365E-2</v>
      </c>
      <c r="D15940">
        <v>0.36837673557378842</v>
      </c>
    </row>
    <row r="15941" spans="1:4">
      <c r="A15941">
        <v>15939</v>
      </c>
      <c r="B15941">
        <v>43.668493150684931</v>
      </c>
      <c r="C15941" s="91">
        <v>2.286991055162511E-2</v>
      </c>
      <c r="D15941">
        <v>0.36836000952157294</v>
      </c>
    </row>
    <row r="15942" spans="1:4">
      <c r="A15942">
        <v>15940</v>
      </c>
      <c r="B15942">
        <v>43.671232876712331</v>
      </c>
      <c r="C15942" s="91">
        <v>2.2869515470566856E-2</v>
      </c>
      <c r="D15942">
        <v>0.3683432850261994</v>
      </c>
    </row>
    <row r="15943" spans="1:4">
      <c r="A15943">
        <v>15941</v>
      </c>
      <c r="B15943">
        <v>43.673972602739724</v>
      </c>
      <c r="C15943" s="91">
        <v>2.2869120389508602E-2</v>
      </c>
      <c r="D15943">
        <v>0.36832656208752479</v>
      </c>
    </row>
    <row r="15944" spans="1:4">
      <c r="A15944">
        <v>15942</v>
      </c>
      <c r="B15944">
        <v>43.676712328767124</v>
      </c>
      <c r="C15944" s="91">
        <v>2.2868725308450348E-2</v>
      </c>
      <c r="D15944">
        <v>0.36830984070540579</v>
      </c>
    </row>
    <row r="15945" spans="1:4">
      <c r="A15945">
        <v>15943</v>
      </c>
      <c r="B15945">
        <v>43.679452054794524</v>
      </c>
      <c r="C15945" s="91">
        <v>2.286833022739209E-2</v>
      </c>
      <c r="D15945">
        <v>0.36829312087969956</v>
      </c>
    </row>
    <row r="15946" spans="1:4">
      <c r="A15946">
        <v>15944</v>
      </c>
      <c r="B15946">
        <v>43.682191780821917</v>
      </c>
      <c r="C15946" s="91">
        <v>2.2867935146333836E-2</v>
      </c>
      <c r="D15946">
        <v>0.3682764026102629</v>
      </c>
    </row>
    <row r="15947" spans="1:4">
      <c r="A15947">
        <v>15945</v>
      </c>
      <c r="B15947">
        <v>43.684931506849317</v>
      </c>
      <c r="C15947" s="91">
        <v>2.2867540065275582E-2</v>
      </c>
      <c r="D15947">
        <v>0.36825968589695285</v>
      </c>
    </row>
    <row r="15948" spans="1:4">
      <c r="A15948">
        <v>15946</v>
      </c>
      <c r="B15948">
        <v>43.68767123287671</v>
      </c>
      <c r="C15948" s="91">
        <v>2.2867144984217328E-2</v>
      </c>
      <c r="D15948">
        <v>0.36824297073962642</v>
      </c>
    </row>
    <row r="15949" spans="1:4">
      <c r="A15949">
        <v>15947</v>
      </c>
      <c r="B15949">
        <v>43.69041095890411</v>
      </c>
      <c r="C15949" s="91">
        <v>2.2866749903159074E-2</v>
      </c>
      <c r="D15949">
        <v>0.3682262571381405</v>
      </c>
    </row>
    <row r="15950" spans="1:4">
      <c r="A15950">
        <v>15948</v>
      </c>
      <c r="B15950">
        <v>43.69315068493151</v>
      </c>
      <c r="C15950" s="91">
        <v>2.286635482210082E-2</v>
      </c>
      <c r="D15950">
        <v>0.36820954509235226</v>
      </c>
    </row>
    <row r="15951" spans="1:4">
      <c r="A15951">
        <v>15949</v>
      </c>
      <c r="B15951">
        <v>43.695890410958903</v>
      </c>
      <c r="C15951" s="91">
        <v>2.2865959741042562E-2</v>
      </c>
      <c r="D15951">
        <v>0.36819283460211877</v>
      </c>
    </row>
    <row r="15952" spans="1:4">
      <c r="A15952">
        <v>15950</v>
      </c>
      <c r="B15952">
        <v>43.698630136986303</v>
      </c>
      <c r="C15952" s="91">
        <v>2.2865564659984308E-2</v>
      </c>
      <c r="D15952">
        <v>0.36817612566729685</v>
      </c>
    </row>
    <row r="15953" spans="1:4">
      <c r="A15953">
        <v>15951</v>
      </c>
      <c r="B15953">
        <v>43.701369863013696</v>
      </c>
      <c r="C15953" s="91">
        <v>2.2865169578926054E-2</v>
      </c>
      <c r="D15953">
        <v>0.36815941828774384</v>
      </c>
    </row>
    <row r="15954" spans="1:4">
      <c r="A15954">
        <v>15952</v>
      </c>
      <c r="B15954">
        <v>43.704109589041096</v>
      </c>
      <c r="C15954" s="91">
        <v>2.28647744978678E-2</v>
      </c>
      <c r="D15954">
        <v>0.36814271246331659</v>
      </c>
    </row>
    <row r="15955" spans="1:4">
      <c r="A15955">
        <v>15953</v>
      </c>
      <c r="B15955">
        <v>43.706849315068496</v>
      </c>
      <c r="C15955" s="91">
        <v>2.2864379416809546E-2</v>
      </c>
      <c r="D15955">
        <v>0.36812600819387231</v>
      </c>
    </row>
    <row r="15956" spans="1:4">
      <c r="A15956">
        <v>15954</v>
      </c>
      <c r="B15956">
        <v>43.709589041095889</v>
      </c>
      <c r="C15956" s="91">
        <v>2.2863984335751292E-2</v>
      </c>
      <c r="D15956">
        <v>0.36810930547926829</v>
      </c>
    </row>
    <row r="15957" spans="1:4">
      <c r="A15957">
        <v>15955</v>
      </c>
      <c r="B15957">
        <v>43.712328767123289</v>
      </c>
      <c r="C15957" s="91">
        <v>2.2863589254693034E-2</v>
      </c>
      <c r="D15957">
        <v>0.36809260431936136</v>
      </c>
    </row>
    <row r="15958" spans="1:4">
      <c r="A15958">
        <v>15956</v>
      </c>
      <c r="B15958">
        <v>43.715068493150682</v>
      </c>
      <c r="C15958" s="91">
        <v>2.286319417363478E-2</v>
      </c>
      <c r="D15958">
        <v>0.36807590471400892</v>
      </c>
    </row>
    <row r="15959" spans="1:4">
      <c r="A15959">
        <v>15957</v>
      </c>
      <c r="B15959">
        <v>43.717808219178082</v>
      </c>
      <c r="C15959" s="91">
        <v>2.2862799092576526E-2</v>
      </c>
      <c r="D15959">
        <v>0.36805920666306796</v>
      </c>
    </row>
    <row r="15960" spans="1:4">
      <c r="A15960">
        <v>15958</v>
      </c>
      <c r="B15960">
        <v>43.720547945205482</v>
      </c>
      <c r="C15960" s="91">
        <v>2.2862404011518272E-2</v>
      </c>
      <c r="D15960">
        <v>0.36804251016639572</v>
      </c>
    </row>
    <row r="15961" spans="1:4">
      <c r="A15961">
        <v>15959</v>
      </c>
      <c r="B15961">
        <v>43.723287671232875</v>
      </c>
      <c r="C15961" s="91">
        <v>2.2862008930460018E-2</v>
      </c>
      <c r="D15961">
        <v>0.36802581522384953</v>
      </c>
    </row>
    <row r="15962" spans="1:4">
      <c r="A15962">
        <v>15960</v>
      </c>
      <c r="B15962">
        <v>43.726027397260275</v>
      </c>
      <c r="C15962" s="91">
        <v>2.2861613849401764E-2</v>
      </c>
      <c r="D15962">
        <v>0.36800912183528639</v>
      </c>
    </row>
    <row r="15963" spans="1:4">
      <c r="A15963">
        <v>15961</v>
      </c>
      <c r="B15963">
        <v>43.728767123287675</v>
      </c>
      <c r="C15963" s="91">
        <v>2.2861218768343506E-2</v>
      </c>
      <c r="D15963">
        <v>0.36799243000056381</v>
      </c>
    </row>
    <row r="15964" spans="1:4">
      <c r="A15964">
        <v>15962</v>
      </c>
      <c r="B15964">
        <v>43.731506849315068</v>
      </c>
      <c r="C15964" s="91">
        <v>2.2860823687285252E-2</v>
      </c>
      <c r="D15964">
        <v>0.3679757397195389</v>
      </c>
    </row>
    <row r="15965" spans="1:4">
      <c r="A15965">
        <v>15963</v>
      </c>
      <c r="B15965">
        <v>43.734246575342468</v>
      </c>
      <c r="C15965" s="91">
        <v>2.2860428606226998E-2</v>
      </c>
      <c r="D15965">
        <v>0.36795905099206883</v>
      </c>
    </row>
    <row r="15966" spans="1:4">
      <c r="A15966">
        <v>15964</v>
      </c>
      <c r="B15966">
        <v>43.736986301369861</v>
      </c>
      <c r="C15966" s="91">
        <v>2.2860033525168744E-2</v>
      </c>
      <c r="D15966">
        <v>0.36794236381801104</v>
      </c>
    </row>
    <row r="15967" spans="1:4">
      <c r="A15967">
        <v>15965</v>
      </c>
      <c r="B15967">
        <v>43.739726027397261</v>
      </c>
      <c r="C15967" s="91">
        <v>2.285963844411049E-2</v>
      </c>
      <c r="D15967">
        <v>0.36792567819722272</v>
      </c>
    </row>
    <row r="15968" spans="1:4">
      <c r="A15968">
        <v>15966</v>
      </c>
      <c r="B15968">
        <v>43.742465753424661</v>
      </c>
      <c r="C15968" s="91">
        <v>2.2859243363052235E-2</v>
      </c>
      <c r="D15968">
        <v>0.36790899412956124</v>
      </c>
    </row>
    <row r="15969" spans="1:4">
      <c r="A15969">
        <v>15967</v>
      </c>
      <c r="B15969">
        <v>43.745205479452054</v>
      </c>
      <c r="C15969" s="91">
        <v>2.2858848281993978E-2</v>
      </c>
      <c r="D15969">
        <v>0.36789231161488406</v>
      </c>
    </row>
    <row r="15970" spans="1:4">
      <c r="A15970">
        <v>15968</v>
      </c>
      <c r="B15970">
        <v>43.747945205479454</v>
      </c>
      <c r="C15970" s="91">
        <v>2.2858453200935724E-2</v>
      </c>
      <c r="D15970">
        <v>0.36787563065304835</v>
      </c>
    </row>
    <row r="15971" spans="1:4">
      <c r="A15971">
        <v>15969</v>
      </c>
      <c r="B15971">
        <v>43.750684931506846</v>
      </c>
      <c r="C15971" s="91">
        <v>2.285805811987747E-2</v>
      </c>
      <c r="D15971">
        <v>0.36785895124391155</v>
      </c>
    </row>
    <row r="15972" spans="1:4">
      <c r="A15972">
        <v>15970</v>
      </c>
      <c r="B15972">
        <v>43.753424657534246</v>
      </c>
      <c r="C15972" s="91">
        <v>2.2857663038819215E-2</v>
      </c>
      <c r="D15972">
        <v>0.36784227338733105</v>
      </c>
    </row>
    <row r="15973" spans="1:4">
      <c r="A15973">
        <v>15971</v>
      </c>
      <c r="B15973">
        <v>43.756164383561647</v>
      </c>
      <c r="C15973" s="91">
        <v>2.2857267957760961E-2</v>
      </c>
      <c r="D15973">
        <v>0.36782559708316426</v>
      </c>
    </row>
    <row r="15974" spans="1:4">
      <c r="A15974">
        <v>15972</v>
      </c>
      <c r="B15974">
        <v>43.758904109589039</v>
      </c>
      <c r="C15974" s="91">
        <v>2.2856872876702707E-2</v>
      </c>
      <c r="D15974">
        <v>0.36780892233126861</v>
      </c>
    </row>
    <row r="15975" spans="1:4">
      <c r="A15975">
        <v>15973</v>
      </c>
      <c r="B15975">
        <v>43.761643835616439</v>
      </c>
      <c r="C15975" s="91">
        <v>2.285647779564445E-2</v>
      </c>
      <c r="D15975">
        <v>0.36779224913150144</v>
      </c>
    </row>
    <row r="15976" spans="1:4">
      <c r="A15976">
        <v>15974</v>
      </c>
      <c r="B15976">
        <v>43.764383561643832</v>
      </c>
      <c r="C15976" s="91">
        <v>2.2856082714586196E-2</v>
      </c>
      <c r="D15976">
        <v>0.36777557748372031</v>
      </c>
    </row>
    <row r="15977" spans="1:4">
      <c r="A15977">
        <v>15975</v>
      </c>
      <c r="B15977">
        <v>43.767123287671232</v>
      </c>
      <c r="C15977" s="91">
        <v>2.2855687633527941E-2</v>
      </c>
      <c r="D15977">
        <v>0.36775890738778261</v>
      </c>
    </row>
    <row r="15978" spans="1:4">
      <c r="A15978">
        <v>15976</v>
      </c>
      <c r="B15978">
        <v>43.769863013698632</v>
      </c>
      <c r="C15978" s="91">
        <v>2.2855292552469687E-2</v>
      </c>
      <c r="D15978">
        <v>0.36774223884354595</v>
      </c>
    </row>
    <row r="15979" spans="1:4">
      <c r="A15979">
        <v>15977</v>
      </c>
      <c r="B15979">
        <v>43.772602739726025</v>
      </c>
      <c r="C15979" s="91">
        <v>2.2854897471411433E-2</v>
      </c>
      <c r="D15979">
        <v>0.36772557185086774</v>
      </c>
    </row>
    <row r="15980" spans="1:4">
      <c r="A15980">
        <v>15978</v>
      </c>
      <c r="B15980">
        <v>43.775342465753425</v>
      </c>
      <c r="C15980" s="91">
        <v>2.2854502390353179E-2</v>
      </c>
      <c r="D15980">
        <v>0.36770890640960546</v>
      </c>
    </row>
    <row r="15981" spans="1:4">
      <c r="A15981">
        <v>15979</v>
      </c>
      <c r="B15981">
        <v>43.778082191780825</v>
      </c>
      <c r="C15981" s="91">
        <v>2.2854107309294922E-2</v>
      </c>
      <c r="D15981">
        <v>0.3676922425196168</v>
      </c>
    </row>
    <row r="15982" spans="1:4">
      <c r="A15982">
        <v>15980</v>
      </c>
      <c r="B15982">
        <v>43.780821917808218</v>
      </c>
      <c r="C15982" s="91">
        <v>2.2853712228236667E-2</v>
      </c>
      <c r="D15982">
        <v>0.36767558018075913</v>
      </c>
    </row>
    <row r="15983" spans="1:4">
      <c r="A15983">
        <v>15981</v>
      </c>
      <c r="B15983">
        <v>43.783561643835618</v>
      </c>
      <c r="C15983" s="91">
        <v>2.2853317147178413E-2</v>
      </c>
      <c r="D15983">
        <v>0.36765891939289008</v>
      </c>
    </row>
    <row r="15984" spans="1:4">
      <c r="A15984">
        <v>15982</v>
      </c>
      <c r="B15984">
        <v>43.786301369863011</v>
      </c>
      <c r="C15984" s="91">
        <v>2.2852922066120159E-2</v>
      </c>
      <c r="D15984">
        <v>0.36764226015586732</v>
      </c>
    </row>
    <row r="15985" spans="1:4">
      <c r="A15985">
        <v>15983</v>
      </c>
      <c r="B15985">
        <v>43.789041095890411</v>
      </c>
      <c r="C15985" s="91">
        <v>2.2852526985061905E-2</v>
      </c>
      <c r="D15985">
        <v>0.3676256024695484</v>
      </c>
    </row>
    <row r="15986" spans="1:4">
      <c r="A15986">
        <v>15984</v>
      </c>
      <c r="B15986">
        <v>43.791780821917811</v>
      </c>
      <c r="C15986" s="91">
        <v>2.2852131904003651E-2</v>
      </c>
      <c r="D15986">
        <v>0.36760894633379076</v>
      </c>
    </row>
    <row r="15987" spans="1:4">
      <c r="A15987">
        <v>15985</v>
      </c>
      <c r="B15987">
        <v>43.794520547945204</v>
      </c>
      <c r="C15987" s="91">
        <v>2.2851736822945393E-2</v>
      </c>
      <c r="D15987">
        <v>0.36759229174845243</v>
      </c>
    </row>
    <row r="15988" spans="1:4">
      <c r="A15988">
        <v>15986</v>
      </c>
      <c r="B15988">
        <v>43.797260273972604</v>
      </c>
      <c r="C15988" s="91">
        <v>2.2851341741887139E-2</v>
      </c>
      <c r="D15988">
        <v>0.36757563871339066</v>
      </c>
    </row>
    <row r="15989" spans="1:4">
      <c r="A15989">
        <v>15987</v>
      </c>
      <c r="B15989">
        <v>43.8</v>
      </c>
      <c r="C15989" s="91">
        <v>2.2850946660828885E-2</v>
      </c>
      <c r="D15989">
        <v>0.36755898722846342</v>
      </c>
    </row>
    <row r="15990" spans="1:4">
      <c r="A15990">
        <v>15988</v>
      </c>
      <c r="B15990">
        <v>43.802739726027397</v>
      </c>
      <c r="C15990" s="91">
        <v>2.2850551579770631E-2</v>
      </c>
      <c r="D15990">
        <v>0.36754233729352814</v>
      </c>
    </row>
    <row r="15991" spans="1:4">
      <c r="A15991">
        <v>15989</v>
      </c>
      <c r="B15991">
        <v>43.805479452054797</v>
      </c>
      <c r="C15991" s="91">
        <v>2.2850156498712377E-2</v>
      </c>
      <c r="D15991">
        <v>0.36752568890844267</v>
      </c>
    </row>
    <row r="15992" spans="1:4">
      <c r="A15992">
        <v>15990</v>
      </c>
      <c r="B15992">
        <v>43.80821917808219</v>
      </c>
      <c r="C15992" s="91">
        <v>2.2849761417654123E-2</v>
      </c>
      <c r="D15992">
        <v>0.36750904207306473</v>
      </c>
    </row>
    <row r="15993" spans="1:4">
      <c r="A15993">
        <v>15991</v>
      </c>
      <c r="B15993">
        <v>43.81095890410959</v>
      </c>
      <c r="C15993" s="91">
        <v>2.2849366336595865E-2</v>
      </c>
      <c r="D15993">
        <v>0.36749239678725204</v>
      </c>
    </row>
    <row r="15994" spans="1:4">
      <c r="A15994">
        <v>15992</v>
      </c>
      <c r="B15994">
        <v>43.813698630136983</v>
      </c>
      <c r="C15994" s="91">
        <v>2.2848971255537611E-2</v>
      </c>
      <c r="D15994">
        <v>0.36747575305086233</v>
      </c>
    </row>
    <row r="15995" spans="1:4">
      <c r="A15995">
        <v>15993</v>
      </c>
      <c r="B15995">
        <v>43.816438356164383</v>
      </c>
      <c r="C15995" s="91">
        <v>2.2848576174479357E-2</v>
      </c>
      <c r="D15995">
        <v>0.36745911086375327</v>
      </c>
    </row>
    <row r="15996" spans="1:4">
      <c r="A15996">
        <v>15994</v>
      </c>
      <c r="B15996">
        <v>43.819178082191783</v>
      </c>
      <c r="C15996" s="91">
        <v>2.2848181093421103E-2</v>
      </c>
      <c r="D15996">
        <v>0.3674424702257828</v>
      </c>
    </row>
    <row r="15997" spans="1:4">
      <c r="A15997">
        <v>15995</v>
      </c>
      <c r="B15997">
        <v>43.821917808219176</v>
      </c>
      <c r="C15997" s="91">
        <v>2.2847786012362849E-2</v>
      </c>
      <c r="D15997">
        <v>0.3674258311368086</v>
      </c>
    </row>
    <row r="15998" spans="1:4">
      <c r="A15998">
        <v>15996</v>
      </c>
      <c r="B15998">
        <v>43.824657534246576</v>
      </c>
      <c r="C15998" s="91">
        <v>2.2847390931304595E-2</v>
      </c>
      <c r="D15998">
        <v>0.36740919359668867</v>
      </c>
    </row>
    <row r="15999" spans="1:4">
      <c r="A15999">
        <v>15997</v>
      </c>
      <c r="B15999">
        <v>43.827397260273976</v>
      </c>
      <c r="C15999" s="91">
        <v>2.2846995850246337E-2</v>
      </c>
      <c r="D15999">
        <v>0.36739255760528061</v>
      </c>
    </row>
    <row r="16000" spans="1:4">
      <c r="A16000">
        <v>15998</v>
      </c>
      <c r="B16000">
        <v>43.830136986301369</v>
      </c>
      <c r="C16000" s="91">
        <v>2.2846600769188083E-2</v>
      </c>
      <c r="D16000">
        <v>0.3673759231624425</v>
      </c>
    </row>
    <row r="16001" spans="1:4">
      <c r="A16001">
        <v>15999</v>
      </c>
      <c r="B16001">
        <v>43.832876712328769</v>
      </c>
      <c r="C16001" s="91">
        <v>2.2846205688129829E-2</v>
      </c>
      <c r="D16001">
        <v>0.36735929026803193</v>
      </c>
    </row>
    <row r="16002" spans="1:4">
      <c r="A16002">
        <v>16000</v>
      </c>
      <c r="B16002">
        <v>43.835616438356162</v>
      </c>
      <c r="C16002" s="91">
        <v>2.2845810607071575E-2</v>
      </c>
      <c r="D16002">
        <v>0.36734265892190704</v>
      </c>
    </row>
    <row r="16003" spans="1:4">
      <c r="A16003">
        <v>16001</v>
      </c>
      <c r="B16003">
        <v>43.838356164383562</v>
      </c>
      <c r="C16003" s="91">
        <v>2.2845415526013321E-2</v>
      </c>
      <c r="D16003">
        <v>0.36732602912392559</v>
      </c>
    </row>
    <row r="16004" spans="1:4">
      <c r="A16004">
        <v>16002</v>
      </c>
      <c r="B16004">
        <v>43.841095890410962</v>
      </c>
      <c r="C16004" s="91">
        <v>2.2845020444955066E-2</v>
      </c>
      <c r="D16004">
        <v>0.36730940087394554</v>
      </c>
    </row>
    <row r="16005" spans="1:4">
      <c r="A16005">
        <v>16003</v>
      </c>
      <c r="B16005">
        <v>43.843835616438355</v>
      </c>
      <c r="C16005" s="91">
        <v>2.2844625363896809E-2</v>
      </c>
      <c r="D16005">
        <v>0.36729277417182488</v>
      </c>
    </row>
    <row r="16006" spans="1:4">
      <c r="A16006">
        <v>16004</v>
      </c>
      <c r="B16006">
        <v>43.846575342465755</v>
      </c>
      <c r="C16006" s="91">
        <v>2.2844230282838555E-2</v>
      </c>
      <c r="D16006">
        <v>0.36727614901742139</v>
      </c>
    </row>
    <row r="16007" spans="1:4">
      <c r="A16007">
        <v>16005</v>
      </c>
      <c r="B16007">
        <v>43.849315068493148</v>
      </c>
      <c r="C16007" s="91">
        <v>2.2843835201780301E-2</v>
      </c>
      <c r="D16007">
        <v>0.36725952541059315</v>
      </c>
    </row>
    <row r="16008" spans="1:4">
      <c r="A16008">
        <v>16006</v>
      </c>
      <c r="B16008">
        <v>43.852054794520548</v>
      </c>
      <c r="C16008" s="91">
        <v>2.2843440120722047E-2</v>
      </c>
      <c r="D16008">
        <v>0.36724290335119819</v>
      </c>
    </row>
    <row r="16009" spans="1:4">
      <c r="A16009">
        <v>16007</v>
      </c>
      <c r="B16009">
        <v>43.854794520547948</v>
      </c>
      <c r="C16009" s="91">
        <v>2.2843045039663792E-2</v>
      </c>
      <c r="D16009">
        <v>0.36722628283909431</v>
      </c>
    </row>
    <row r="16010" spans="1:4">
      <c r="A16010">
        <v>16008</v>
      </c>
      <c r="B16010">
        <v>43.857534246575341</v>
      </c>
      <c r="C16010" s="91">
        <v>2.2842649958605538E-2</v>
      </c>
      <c r="D16010">
        <v>0.36720966387413978</v>
      </c>
    </row>
    <row r="16011" spans="1:4">
      <c r="A16011">
        <v>16009</v>
      </c>
      <c r="B16011">
        <v>43.860273972602741</v>
      </c>
      <c r="C16011" s="91">
        <v>2.2842254877547281E-2</v>
      </c>
      <c r="D16011">
        <v>0.3671930464561925</v>
      </c>
    </row>
    <row r="16012" spans="1:4">
      <c r="A16012">
        <v>16010</v>
      </c>
      <c r="B16012">
        <v>43.863013698630134</v>
      </c>
      <c r="C16012" s="91">
        <v>2.2841859796489027E-2</v>
      </c>
      <c r="D16012">
        <v>0.36717643058511051</v>
      </c>
    </row>
    <row r="16013" spans="1:4">
      <c r="A16013">
        <v>16011</v>
      </c>
      <c r="B16013">
        <v>43.865753424657534</v>
      </c>
      <c r="C16013" s="91">
        <v>2.2841464715430772E-2</v>
      </c>
      <c r="D16013">
        <v>0.36715981626075184</v>
      </c>
    </row>
    <row r="16014" spans="1:4">
      <c r="A16014">
        <v>16012</v>
      </c>
      <c r="B16014">
        <v>43.868493150684934</v>
      </c>
      <c r="C16014" s="91">
        <v>2.2841069634372518E-2</v>
      </c>
      <c r="D16014">
        <v>0.36714320348297463</v>
      </c>
    </row>
    <row r="16015" spans="1:4">
      <c r="A16015">
        <v>16013</v>
      </c>
      <c r="B16015">
        <v>43.871232876712327</v>
      </c>
      <c r="C16015" s="91">
        <v>2.2840674553314264E-2</v>
      </c>
      <c r="D16015">
        <v>0.36712659225163696</v>
      </c>
    </row>
    <row r="16016" spans="1:4">
      <c r="A16016">
        <v>16014</v>
      </c>
      <c r="B16016">
        <v>43.873972602739727</v>
      </c>
      <c r="C16016" s="91">
        <v>2.284027947225601E-2</v>
      </c>
      <c r="D16016">
        <v>0.36710998256659699</v>
      </c>
    </row>
    <row r="16017" spans="1:4">
      <c r="A16017">
        <v>16015</v>
      </c>
      <c r="B16017">
        <v>43.876712328767127</v>
      </c>
      <c r="C16017" s="91">
        <v>2.2839884391197753E-2</v>
      </c>
      <c r="D16017">
        <v>0.36709337442771273</v>
      </c>
    </row>
    <row r="16018" spans="1:4">
      <c r="A16018">
        <v>16016</v>
      </c>
      <c r="B16018">
        <v>43.87945205479452</v>
      </c>
      <c r="C16018" s="91">
        <v>2.2839489310139498E-2</v>
      </c>
      <c r="D16018">
        <v>0.3670767678348425</v>
      </c>
    </row>
    <row r="16019" spans="1:4">
      <c r="A16019">
        <v>16017</v>
      </c>
      <c r="B16019">
        <v>43.88219178082192</v>
      </c>
      <c r="C16019" s="91">
        <v>2.2839094229081244E-2</v>
      </c>
      <c r="D16019">
        <v>0.36706016278784431</v>
      </c>
    </row>
    <row r="16020" spans="1:4">
      <c r="A16020">
        <v>16018</v>
      </c>
      <c r="B16020">
        <v>43.884931506849313</v>
      </c>
      <c r="C16020" s="91">
        <v>2.283869914802299E-2</v>
      </c>
      <c r="D16020">
        <v>0.36704355928657645</v>
      </c>
    </row>
    <row r="16021" spans="1:4">
      <c r="A16021">
        <v>16019</v>
      </c>
      <c r="B16021">
        <v>43.887671232876713</v>
      </c>
      <c r="C16021" s="91">
        <v>2.2838304066964736E-2</v>
      </c>
      <c r="D16021">
        <v>0.36702695733089696</v>
      </c>
    </row>
    <row r="16022" spans="1:4">
      <c r="A16022">
        <v>16020</v>
      </c>
      <c r="B16022">
        <v>43.890410958904113</v>
      </c>
      <c r="C16022" s="91">
        <v>2.2837908985906482E-2</v>
      </c>
      <c r="D16022">
        <v>0.36701035692066408</v>
      </c>
    </row>
    <row r="16023" spans="1:4">
      <c r="A16023">
        <v>16021</v>
      </c>
      <c r="B16023">
        <v>43.893150684931506</v>
      </c>
      <c r="C16023" s="91">
        <v>2.2837513904848224E-2</v>
      </c>
      <c r="D16023">
        <v>0.36699375805573631</v>
      </c>
    </row>
    <row r="16024" spans="1:4">
      <c r="A16024">
        <v>16022</v>
      </c>
      <c r="B16024">
        <v>43.895890410958906</v>
      </c>
      <c r="C16024" s="91">
        <v>2.283711882378997E-2</v>
      </c>
      <c r="D16024">
        <v>0.36697716073597153</v>
      </c>
    </row>
    <row r="16025" spans="1:4">
      <c r="A16025">
        <v>16023</v>
      </c>
      <c r="B16025">
        <v>43.898630136986299</v>
      </c>
      <c r="C16025" s="91">
        <v>2.2836723742731716E-2</v>
      </c>
      <c r="D16025">
        <v>0.36696056496122836</v>
      </c>
    </row>
    <row r="16026" spans="1:4">
      <c r="A16026">
        <v>16024</v>
      </c>
      <c r="B16026">
        <v>43.901369863013699</v>
      </c>
      <c r="C16026" s="91">
        <v>2.2836328661673462E-2</v>
      </c>
      <c r="D16026">
        <v>0.36694397073136464</v>
      </c>
    </row>
    <row r="16027" spans="1:4">
      <c r="A16027">
        <v>16025</v>
      </c>
      <c r="B16027">
        <v>43.904109589041099</v>
      </c>
      <c r="C16027" s="91">
        <v>2.2835933580615208E-2</v>
      </c>
      <c r="D16027">
        <v>0.36692737804623898</v>
      </c>
    </row>
    <row r="16028" spans="1:4">
      <c r="A16028">
        <v>16026</v>
      </c>
      <c r="B16028">
        <v>43.906849315068492</v>
      </c>
      <c r="C16028" s="91">
        <v>2.2835538499556954E-2</v>
      </c>
      <c r="D16028">
        <v>0.36691078690570966</v>
      </c>
    </row>
    <row r="16029" spans="1:4">
      <c r="A16029">
        <v>16027</v>
      </c>
      <c r="B16029">
        <v>43.909589041095892</v>
      </c>
      <c r="C16029" s="91">
        <v>2.2835143418498696E-2</v>
      </c>
      <c r="D16029">
        <v>0.36689419730963496</v>
      </c>
    </row>
    <row r="16030" spans="1:4">
      <c r="A16030">
        <v>16028</v>
      </c>
      <c r="B16030">
        <v>43.912328767123284</v>
      </c>
      <c r="C16030" s="91">
        <v>2.2834748337440442E-2</v>
      </c>
      <c r="D16030">
        <v>0.36687760925787327</v>
      </c>
    </row>
    <row r="16031" spans="1:4">
      <c r="A16031">
        <v>16029</v>
      </c>
      <c r="B16031">
        <v>43.915068493150685</v>
      </c>
      <c r="C16031" s="91">
        <v>2.2834353256382188E-2</v>
      </c>
      <c r="D16031">
        <v>0.36686102275028276</v>
      </c>
    </row>
    <row r="16032" spans="1:4">
      <c r="A16032">
        <v>16030</v>
      </c>
      <c r="B16032">
        <v>43.917808219178085</v>
      </c>
      <c r="C16032" s="91">
        <v>2.2833958175323934E-2</v>
      </c>
      <c r="D16032">
        <v>0.36684443778672204</v>
      </c>
    </row>
    <row r="16033" spans="1:4">
      <c r="A16033">
        <v>16031</v>
      </c>
      <c r="B16033">
        <v>43.920547945205477</v>
      </c>
      <c r="C16033" s="91">
        <v>2.283356309426568E-2</v>
      </c>
      <c r="D16033">
        <v>0.36682785436704934</v>
      </c>
    </row>
    <row r="16034" spans="1:4">
      <c r="A16034">
        <v>16032</v>
      </c>
      <c r="B16034">
        <v>43.923287671232877</v>
      </c>
      <c r="C16034" s="91">
        <v>2.2833168013207426E-2</v>
      </c>
      <c r="D16034">
        <v>0.36681127249112316</v>
      </c>
    </row>
    <row r="16035" spans="1:4">
      <c r="A16035">
        <v>16033</v>
      </c>
      <c r="B16035">
        <v>43.926027397260277</v>
      </c>
      <c r="C16035" s="91">
        <v>2.2832772932149168E-2</v>
      </c>
      <c r="D16035">
        <v>0.36679469215880195</v>
      </c>
    </row>
    <row r="16036" spans="1:4">
      <c r="A16036">
        <v>16034</v>
      </c>
      <c r="B16036">
        <v>43.92876712328767</v>
      </c>
      <c r="C16036" s="91">
        <v>2.2832377851090914E-2</v>
      </c>
      <c r="D16036">
        <v>0.36677811336994409</v>
      </c>
    </row>
    <row r="16037" spans="1:4">
      <c r="A16037">
        <v>16035</v>
      </c>
      <c r="B16037">
        <v>43.93150684931507</v>
      </c>
      <c r="C16037" s="91">
        <v>2.283198277003266E-2</v>
      </c>
      <c r="D16037">
        <v>0.36676153612440804</v>
      </c>
    </row>
    <row r="16038" spans="1:4">
      <c r="A16038">
        <v>16036</v>
      </c>
      <c r="B16038">
        <v>43.934246575342463</v>
      </c>
      <c r="C16038" s="91">
        <v>2.2831587688974406E-2</v>
      </c>
      <c r="D16038">
        <v>0.36674496042205229</v>
      </c>
    </row>
    <row r="16039" spans="1:4">
      <c r="A16039">
        <v>16037</v>
      </c>
      <c r="B16039">
        <v>43.936986301369863</v>
      </c>
      <c r="C16039" s="91">
        <v>2.2831192607916152E-2</v>
      </c>
      <c r="D16039">
        <v>0.36672838626273535</v>
      </c>
    </row>
    <row r="16040" spans="1:4">
      <c r="A16040">
        <v>16038</v>
      </c>
      <c r="B16040">
        <v>43.939726027397263</v>
      </c>
      <c r="C16040" s="91">
        <v>2.2830797526857897E-2</v>
      </c>
      <c r="D16040">
        <v>0.36671181364631567</v>
      </c>
    </row>
    <row r="16041" spans="1:4">
      <c r="A16041">
        <v>16039</v>
      </c>
      <c r="B16041">
        <v>43.942465753424656</v>
      </c>
      <c r="C16041" s="91">
        <v>2.283040244579964E-2</v>
      </c>
      <c r="D16041">
        <v>0.36669524257265185</v>
      </c>
    </row>
    <row r="16042" spans="1:4">
      <c r="A16042">
        <v>16040</v>
      </c>
      <c r="B16042">
        <v>43.945205479452056</v>
      </c>
      <c r="C16042" s="91">
        <v>2.2830007364741386E-2</v>
      </c>
      <c r="D16042">
        <v>0.3666786730416024</v>
      </c>
    </row>
    <row r="16043" spans="1:4">
      <c r="A16043">
        <v>16041</v>
      </c>
      <c r="B16043">
        <v>43.947945205479449</v>
      </c>
      <c r="C16043" s="91">
        <v>2.2829612283683132E-2</v>
      </c>
      <c r="D16043">
        <v>0.36666210505302582</v>
      </c>
    </row>
    <row r="16044" spans="1:4">
      <c r="A16044">
        <v>16042</v>
      </c>
      <c r="B16044">
        <v>43.950684931506849</v>
      </c>
      <c r="C16044" s="91">
        <v>2.2829217202624878E-2</v>
      </c>
      <c r="D16044">
        <v>0.36664553860678073</v>
      </c>
    </row>
    <row r="16045" spans="1:4">
      <c r="A16045">
        <v>16043</v>
      </c>
      <c r="B16045">
        <v>43.953424657534249</v>
      </c>
      <c r="C16045" s="91">
        <v>2.2828822121566623E-2</v>
      </c>
      <c r="D16045">
        <v>0.36662897370272562</v>
      </c>
    </row>
    <row r="16046" spans="1:4">
      <c r="A16046">
        <v>16044</v>
      </c>
      <c r="B16046">
        <v>43.956164383561642</v>
      </c>
      <c r="C16046" s="91">
        <v>2.2828427040508369E-2</v>
      </c>
      <c r="D16046">
        <v>0.3666124103407194</v>
      </c>
    </row>
    <row r="16047" spans="1:4">
      <c r="A16047">
        <v>16045</v>
      </c>
      <c r="B16047">
        <v>43.958904109589042</v>
      </c>
      <c r="C16047" s="91">
        <v>2.2828031959450112E-2</v>
      </c>
      <c r="D16047">
        <v>0.36659584852062038</v>
      </c>
    </row>
    <row r="16048" spans="1:4">
      <c r="A16048">
        <v>16046</v>
      </c>
      <c r="B16048">
        <v>43.961643835616435</v>
      </c>
      <c r="C16048" s="91">
        <v>2.2827636878391858E-2</v>
      </c>
      <c r="D16048">
        <v>0.36657928824228736</v>
      </c>
    </row>
    <row r="16049" spans="1:4">
      <c r="A16049">
        <v>16047</v>
      </c>
      <c r="B16049">
        <v>43.964383561643835</v>
      </c>
      <c r="C16049" s="91">
        <v>2.2827241797333604E-2</v>
      </c>
      <c r="D16049">
        <v>0.36656272950557889</v>
      </c>
    </row>
    <row r="16050" spans="1:4">
      <c r="A16050">
        <v>16048</v>
      </c>
      <c r="B16050">
        <v>43.967123287671235</v>
      </c>
      <c r="C16050" s="91">
        <v>2.2826846716275349E-2</v>
      </c>
      <c r="D16050">
        <v>0.36654617231035358</v>
      </c>
    </row>
    <row r="16051" spans="1:4">
      <c r="A16051">
        <v>16049</v>
      </c>
      <c r="B16051">
        <v>43.969863013698628</v>
      </c>
      <c r="C16051" s="91">
        <v>2.2826451635217095E-2</v>
      </c>
      <c r="D16051">
        <v>0.36652961665647038</v>
      </c>
    </row>
    <row r="16052" spans="1:4">
      <c r="A16052">
        <v>16050</v>
      </c>
      <c r="B16052">
        <v>43.972602739726028</v>
      </c>
      <c r="C16052" s="91">
        <v>2.2826056554158841E-2</v>
      </c>
      <c r="D16052">
        <v>0.36651306254378785</v>
      </c>
    </row>
    <row r="16053" spans="1:4">
      <c r="A16053">
        <v>16051</v>
      </c>
      <c r="B16053">
        <v>43.975342465753428</v>
      </c>
      <c r="C16053" s="91">
        <v>2.2825661473100584E-2</v>
      </c>
      <c r="D16053">
        <v>0.36649650997216465</v>
      </c>
    </row>
    <row r="16054" spans="1:4">
      <c r="A16054">
        <v>16052</v>
      </c>
      <c r="B16054">
        <v>43.978082191780821</v>
      </c>
      <c r="C16054" s="91">
        <v>2.2825266392042329E-2</v>
      </c>
      <c r="D16054">
        <v>0.36647995894145963</v>
      </c>
    </row>
    <row r="16055" spans="1:4">
      <c r="A16055">
        <v>16053</v>
      </c>
      <c r="B16055">
        <v>43.980821917808221</v>
      </c>
      <c r="C16055" s="91">
        <v>2.2824871310984075E-2</v>
      </c>
      <c r="D16055">
        <v>0.36646340945153139</v>
      </c>
    </row>
    <row r="16056" spans="1:4">
      <c r="A16056">
        <v>16054</v>
      </c>
      <c r="B16056">
        <v>43.983561643835614</v>
      </c>
      <c r="C16056" s="91">
        <v>2.2824476229925821E-2</v>
      </c>
      <c r="D16056">
        <v>0.36644686150223882</v>
      </c>
    </row>
    <row r="16057" spans="1:4">
      <c r="A16057">
        <v>16055</v>
      </c>
      <c r="B16057">
        <v>43.986301369863014</v>
      </c>
      <c r="C16057" s="91">
        <v>2.2824081148867567E-2</v>
      </c>
      <c r="D16057">
        <v>0.36643031509344065</v>
      </c>
    </row>
    <row r="16058" spans="1:4">
      <c r="A16058">
        <v>16056</v>
      </c>
      <c r="B16058">
        <v>43.989041095890414</v>
      </c>
      <c r="C16058" s="91">
        <v>2.2823686067809313E-2</v>
      </c>
      <c r="D16058">
        <v>0.36641377022499572</v>
      </c>
    </row>
    <row r="16059" spans="1:4">
      <c r="A16059">
        <v>16057</v>
      </c>
      <c r="B16059">
        <v>43.991780821917807</v>
      </c>
      <c r="C16059" s="91">
        <v>2.2823290986751055E-2</v>
      </c>
      <c r="D16059">
        <v>0.36639722689676296</v>
      </c>
    </row>
    <row r="16060" spans="1:4">
      <c r="A16060">
        <v>16058</v>
      </c>
      <c r="B16060">
        <v>43.994520547945207</v>
      </c>
      <c r="C16060" s="91">
        <v>2.2822895905692801E-2</v>
      </c>
      <c r="D16060">
        <v>0.366380685108601</v>
      </c>
    </row>
    <row r="16061" spans="1:4">
      <c r="A16061">
        <v>16059</v>
      </c>
      <c r="B16061">
        <v>43.9972602739726</v>
      </c>
      <c r="C16061" s="91">
        <v>2.2822500824634547E-2</v>
      </c>
      <c r="D16061">
        <v>0.36636414486036883</v>
      </c>
    </row>
    <row r="16062" spans="1:4">
      <c r="A16062">
        <v>16060</v>
      </c>
      <c r="B16062">
        <v>44</v>
      </c>
      <c r="C16062" s="91">
        <v>2.2822105743576293E-2</v>
      </c>
      <c r="D16062">
        <v>0.36634760615192519</v>
      </c>
    </row>
    <row r="16063" spans="1:4">
      <c r="A16063">
        <v>16061</v>
      </c>
      <c r="B16063">
        <v>44.0027397260274</v>
      </c>
      <c r="C16063" s="91">
        <v>2.2821710662518039E-2</v>
      </c>
      <c r="D16063">
        <v>0.36633106898312906</v>
      </c>
    </row>
    <row r="16064" spans="1:4">
      <c r="A16064">
        <v>16062</v>
      </c>
      <c r="B16064">
        <v>44.005479452054793</v>
      </c>
      <c r="C16064" s="91">
        <v>2.2821315581459785E-2</v>
      </c>
      <c r="D16064">
        <v>0.36631453335383929</v>
      </c>
    </row>
    <row r="16065" spans="1:4">
      <c r="A16065">
        <v>16063</v>
      </c>
      <c r="B16065">
        <v>44.008219178082193</v>
      </c>
      <c r="C16065" s="91">
        <v>2.2820920500401527E-2</v>
      </c>
      <c r="D16065">
        <v>0.36629799926391488</v>
      </c>
    </row>
    <row r="16066" spans="1:4">
      <c r="A16066">
        <v>16064</v>
      </c>
      <c r="B16066">
        <v>44.010958904109586</v>
      </c>
      <c r="C16066" s="91">
        <v>2.2820525419343273E-2</v>
      </c>
      <c r="D16066">
        <v>0.36628146671321477</v>
      </c>
    </row>
    <row r="16067" spans="1:4">
      <c r="A16067">
        <v>16065</v>
      </c>
      <c r="B16067">
        <v>44.013698630136986</v>
      </c>
      <c r="C16067" s="91">
        <v>2.2820130338285019E-2</v>
      </c>
      <c r="D16067">
        <v>0.36626493570159768</v>
      </c>
    </row>
    <row r="16068" spans="1:4">
      <c r="A16068">
        <v>16066</v>
      </c>
      <c r="B16068">
        <v>44.016438356164386</v>
      </c>
      <c r="C16068" s="91">
        <v>2.2819735257226765E-2</v>
      </c>
      <c r="D16068">
        <v>0.3662484062289228</v>
      </c>
    </row>
    <row r="16069" spans="1:4">
      <c r="A16069">
        <v>16067</v>
      </c>
      <c r="B16069">
        <v>44.019178082191779</v>
      </c>
      <c r="C16069" s="91">
        <v>2.2819340176168511E-2</v>
      </c>
      <c r="D16069">
        <v>0.36623187829504922</v>
      </c>
    </row>
    <row r="16070" spans="1:4">
      <c r="A16070">
        <v>16068</v>
      </c>
      <c r="B16070">
        <v>44.021917808219179</v>
      </c>
      <c r="C16070" s="91">
        <v>2.2818945095110257E-2</v>
      </c>
      <c r="D16070">
        <v>0.36621535189983556</v>
      </c>
    </row>
    <row r="16071" spans="1:4">
      <c r="A16071">
        <v>16069</v>
      </c>
      <c r="B16071">
        <v>44.024657534246572</v>
      </c>
      <c r="C16071" s="91">
        <v>2.2818550014051999E-2</v>
      </c>
      <c r="D16071">
        <v>0.36619882704314127</v>
      </c>
    </row>
    <row r="16072" spans="1:4">
      <c r="A16072">
        <v>16070</v>
      </c>
      <c r="B16072">
        <v>44.027397260273972</v>
      </c>
      <c r="C16072" s="91">
        <v>2.2818154932993745E-2</v>
      </c>
      <c r="D16072">
        <v>0.36618230372482496</v>
      </c>
    </row>
    <row r="16073" spans="1:4">
      <c r="A16073">
        <v>16071</v>
      </c>
      <c r="B16073">
        <v>44.030136986301372</v>
      </c>
      <c r="C16073" s="91">
        <v>2.2817759851935491E-2</v>
      </c>
      <c r="D16073">
        <v>0.36616578194474597</v>
      </c>
    </row>
    <row r="16074" spans="1:4">
      <c r="A16074">
        <v>16072</v>
      </c>
      <c r="B16074">
        <v>44.032876712328765</v>
      </c>
      <c r="C16074" s="91">
        <v>2.2817364770877237E-2</v>
      </c>
      <c r="D16074">
        <v>0.36614926170276324</v>
      </c>
    </row>
    <row r="16075" spans="1:4">
      <c r="A16075">
        <v>16073</v>
      </c>
      <c r="B16075">
        <v>44.035616438356165</v>
      </c>
      <c r="C16075" s="91">
        <v>2.2816969689818983E-2</v>
      </c>
      <c r="D16075">
        <v>0.36613274299873599</v>
      </c>
    </row>
    <row r="16076" spans="1:4">
      <c r="A16076">
        <v>16074</v>
      </c>
      <c r="B16076">
        <v>44.038356164383565</v>
      </c>
      <c r="C16076" s="91">
        <v>2.2816574608760729E-2</v>
      </c>
      <c r="D16076">
        <v>0.36611622583252307</v>
      </c>
    </row>
    <row r="16077" spans="1:4">
      <c r="A16077">
        <v>16075</v>
      </c>
      <c r="B16077">
        <v>44.041095890410958</v>
      </c>
      <c r="C16077" s="91">
        <v>2.2816179527702471E-2</v>
      </c>
      <c r="D16077">
        <v>0.36609971020398385</v>
      </c>
    </row>
    <row r="16078" spans="1:4">
      <c r="A16078">
        <v>16076</v>
      </c>
      <c r="B16078">
        <v>44.043835616438358</v>
      </c>
      <c r="C16078" s="91">
        <v>2.2815784446644217E-2</v>
      </c>
      <c r="D16078">
        <v>0.36608319611297729</v>
      </c>
    </row>
    <row r="16079" spans="1:4">
      <c r="A16079">
        <v>16077</v>
      </c>
      <c r="B16079">
        <v>44.046575342465751</v>
      </c>
      <c r="C16079" s="91">
        <v>2.2815389365585963E-2</v>
      </c>
      <c r="D16079">
        <v>0.36606668355936273</v>
      </c>
    </row>
    <row r="16080" spans="1:4">
      <c r="A16080">
        <v>16078</v>
      </c>
      <c r="B16080">
        <v>44.049315068493151</v>
      </c>
      <c r="C16080" s="91">
        <v>2.2814994284527709E-2</v>
      </c>
      <c r="D16080">
        <v>0.36605017254299899</v>
      </c>
    </row>
    <row r="16081" spans="1:4">
      <c r="A16081">
        <v>16079</v>
      </c>
      <c r="B16081">
        <v>44.052054794520551</v>
      </c>
      <c r="C16081" s="91">
        <v>2.2814599203469454E-2</v>
      </c>
      <c r="D16081">
        <v>0.36603366306374552</v>
      </c>
    </row>
    <row r="16082" spans="1:4">
      <c r="A16082">
        <v>16080</v>
      </c>
      <c r="B16082">
        <v>44.054794520547944</v>
      </c>
      <c r="C16082" s="91">
        <v>2.28142041224112E-2</v>
      </c>
      <c r="D16082">
        <v>0.36601715512146149</v>
      </c>
    </row>
    <row r="16083" spans="1:4">
      <c r="A16083">
        <v>16081</v>
      </c>
      <c r="B16083">
        <v>44.057534246575344</v>
      </c>
      <c r="C16083" s="91">
        <v>2.2813809041352943E-2</v>
      </c>
      <c r="D16083">
        <v>0.36600064871600613</v>
      </c>
    </row>
    <row r="16084" spans="1:4">
      <c r="A16084">
        <v>16082</v>
      </c>
      <c r="B16084">
        <v>44.060273972602737</v>
      </c>
      <c r="C16084" s="91">
        <v>2.2813413960294689E-2</v>
      </c>
      <c r="D16084">
        <v>0.36598414384723849</v>
      </c>
    </row>
    <row r="16085" spans="1:4">
      <c r="A16085">
        <v>16083</v>
      </c>
      <c r="B16085">
        <v>44.063013698630137</v>
      </c>
      <c r="C16085" s="91">
        <v>2.2813018879236435E-2</v>
      </c>
      <c r="D16085">
        <v>0.36596764051501796</v>
      </c>
    </row>
    <row r="16086" spans="1:4">
      <c r="A16086">
        <v>16084</v>
      </c>
      <c r="B16086">
        <v>44.065753424657537</v>
      </c>
      <c r="C16086" s="91">
        <v>2.281262379817818E-2</v>
      </c>
      <c r="D16086">
        <v>0.36595113871920382</v>
      </c>
    </row>
    <row r="16087" spans="1:4">
      <c r="A16087">
        <v>16085</v>
      </c>
      <c r="B16087">
        <v>44.06849315068493</v>
      </c>
      <c r="C16087" s="91">
        <v>2.2812228717119926E-2</v>
      </c>
      <c r="D16087">
        <v>0.36593463845965524</v>
      </c>
    </row>
    <row r="16088" spans="1:4">
      <c r="A16088">
        <v>16086</v>
      </c>
      <c r="B16088">
        <v>44.07123287671233</v>
      </c>
      <c r="C16088" s="91">
        <v>2.2811833636061672E-2</v>
      </c>
      <c r="D16088">
        <v>0.36591813973623161</v>
      </c>
    </row>
    <row r="16089" spans="1:4">
      <c r="A16089">
        <v>16087</v>
      </c>
      <c r="B16089">
        <v>44.073972602739723</v>
      </c>
      <c r="C16089" s="91">
        <v>2.2811438555003415E-2</v>
      </c>
      <c r="D16089">
        <v>0.36590164254879226</v>
      </c>
    </row>
    <row r="16090" spans="1:4">
      <c r="A16090">
        <v>16088</v>
      </c>
      <c r="B16090">
        <v>44.076712328767123</v>
      </c>
      <c r="C16090" s="91">
        <v>2.281104347394516E-2</v>
      </c>
      <c r="D16090">
        <v>0.36588514689719637</v>
      </c>
    </row>
    <row r="16091" spans="1:4">
      <c r="A16091">
        <v>16089</v>
      </c>
      <c r="B16091">
        <v>44.079452054794523</v>
      </c>
      <c r="C16091" s="91">
        <v>2.2810648392886906E-2</v>
      </c>
      <c r="D16091">
        <v>0.36586865278130337</v>
      </c>
    </row>
    <row r="16092" spans="1:4">
      <c r="A16092">
        <v>16090</v>
      </c>
      <c r="B16092">
        <v>44.082191780821915</v>
      </c>
      <c r="C16092" s="91">
        <v>2.2810253311828652E-2</v>
      </c>
      <c r="D16092">
        <v>0.36585216020097266</v>
      </c>
    </row>
    <row r="16093" spans="1:4">
      <c r="A16093">
        <v>16091</v>
      </c>
      <c r="B16093">
        <v>44.084931506849315</v>
      </c>
      <c r="C16093" s="91">
        <v>2.2809858230770398E-2</v>
      </c>
      <c r="D16093">
        <v>0.36583566915606353</v>
      </c>
    </row>
    <row r="16094" spans="1:4">
      <c r="A16094">
        <v>16092</v>
      </c>
      <c r="B16094">
        <v>44.087671232876716</v>
      </c>
      <c r="C16094" s="91">
        <v>2.2809463149712141E-2</v>
      </c>
      <c r="D16094">
        <v>0.3658191796464354</v>
      </c>
    </row>
    <row r="16095" spans="1:4">
      <c r="A16095">
        <v>16093</v>
      </c>
      <c r="B16095">
        <v>44.090410958904108</v>
      </c>
      <c r="C16095" s="91">
        <v>2.2809068068653886E-2</v>
      </c>
      <c r="D16095">
        <v>0.36580269167194779</v>
      </c>
    </row>
    <row r="16096" spans="1:4">
      <c r="A16096">
        <v>16094</v>
      </c>
      <c r="B16096">
        <v>44.093150684931508</v>
      </c>
      <c r="C16096" s="91">
        <v>2.2808672987595632E-2</v>
      </c>
      <c r="D16096">
        <v>0.36578620523245986</v>
      </c>
    </row>
    <row r="16097" spans="1:4">
      <c r="A16097">
        <v>16095</v>
      </c>
      <c r="B16097">
        <v>44.095890410958901</v>
      </c>
      <c r="C16097" s="91">
        <v>2.2808277906537378E-2</v>
      </c>
      <c r="D16097">
        <v>0.36576972032783139</v>
      </c>
    </row>
    <row r="16098" spans="1:4">
      <c r="A16098">
        <v>16096</v>
      </c>
      <c r="B16098">
        <v>44.098630136986301</v>
      </c>
      <c r="C16098" s="91">
        <v>2.2807882825479124E-2</v>
      </c>
      <c r="D16098">
        <v>0.36575323695792156</v>
      </c>
    </row>
    <row r="16099" spans="1:4">
      <c r="A16099">
        <v>16097</v>
      </c>
      <c r="B16099">
        <v>44.101369863013701</v>
      </c>
      <c r="C16099" s="91">
        <v>2.280748774442087E-2</v>
      </c>
      <c r="D16099">
        <v>0.36573675512258991</v>
      </c>
    </row>
    <row r="16100" spans="1:4">
      <c r="A16100">
        <v>16098</v>
      </c>
      <c r="B16100">
        <v>44.104109589041094</v>
      </c>
      <c r="C16100" s="91">
        <v>2.2807092663362616E-2</v>
      </c>
      <c r="D16100">
        <v>0.36572027482169606</v>
      </c>
    </row>
    <row r="16101" spans="1:4">
      <c r="A16101">
        <v>16099</v>
      </c>
      <c r="B16101">
        <v>44.106849315068494</v>
      </c>
      <c r="C16101" s="91">
        <v>2.2806697582304358E-2</v>
      </c>
      <c r="D16101">
        <v>0.36570379605509934</v>
      </c>
    </row>
    <row r="16102" spans="1:4">
      <c r="A16102">
        <v>16100</v>
      </c>
      <c r="B16102">
        <v>44.109589041095887</v>
      </c>
      <c r="C16102" s="91">
        <v>2.2806302501246104E-2</v>
      </c>
      <c r="D16102">
        <v>0.36568731882265942</v>
      </c>
    </row>
    <row r="16103" spans="1:4">
      <c r="A16103">
        <v>16101</v>
      </c>
      <c r="B16103">
        <v>44.112328767123287</v>
      </c>
      <c r="C16103" s="91">
        <v>2.280590742018785E-2</v>
      </c>
      <c r="D16103">
        <v>0.3656708431242357</v>
      </c>
    </row>
    <row r="16104" spans="1:4">
      <c r="A16104">
        <v>16102</v>
      </c>
      <c r="B16104">
        <v>44.115068493150687</v>
      </c>
      <c r="C16104" s="91">
        <v>2.2805512339129596E-2</v>
      </c>
      <c r="D16104">
        <v>0.36565436895968778</v>
      </c>
    </row>
    <row r="16105" spans="1:4">
      <c r="A16105">
        <v>16103</v>
      </c>
      <c r="B16105">
        <v>44.11780821917808</v>
      </c>
      <c r="C16105" s="91">
        <v>2.2805117258071342E-2</v>
      </c>
      <c r="D16105">
        <v>0.36563789632887528</v>
      </c>
    </row>
    <row r="16106" spans="1:4">
      <c r="A16106">
        <v>16104</v>
      </c>
      <c r="B16106">
        <v>44.12054794520548</v>
      </c>
      <c r="C16106" s="91">
        <v>2.2804722177013084E-2</v>
      </c>
      <c r="D16106">
        <v>0.36562142523165786</v>
      </c>
    </row>
    <row r="16107" spans="1:4">
      <c r="A16107">
        <v>16105</v>
      </c>
      <c r="B16107">
        <v>44.123287671232873</v>
      </c>
      <c r="C16107" s="91">
        <v>2.280432709595483E-2</v>
      </c>
      <c r="D16107">
        <v>0.36560495566789486</v>
      </c>
    </row>
    <row r="16108" spans="1:4">
      <c r="A16108">
        <v>16106</v>
      </c>
      <c r="B16108">
        <v>44.126027397260273</v>
      </c>
      <c r="C16108" s="91">
        <v>2.2803932014896576E-2</v>
      </c>
      <c r="D16108">
        <v>0.36558848763744611</v>
      </c>
    </row>
    <row r="16109" spans="1:4">
      <c r="A16109">
        <v>16107</v>
      </c>
      <c r="B16109">
        <v>44.128767123287673</v>
      </c>
      <c r="C16109" s="91">
        <v>2.2803536933838322E-2</v>
      </c>
      <c r="D16109">
        <v>0.36557202114017112</v>
      </c>
    </row>
    <row r="16110" spans="1:4">
      <c r="A16110">
        <v>16108</v>
      </c>
      <c r="B16110">
        <v>44.131506849315066</v>
      </c>
      <c r="C16110" s="91">
        <v>2.2803141852780068E-2</v>
      </c>
      <c r="D16110">
        <v>0.36555555617592977</v>
      </c>
    </row>
    <row r="16111" spans="1:4">
      <c r="A16111">
        <v>16109</v>
      </c>
      <c r="B16111">
        <v>44.134246575342466</v>
      </c>
      <c r="C16111" s="91">
        <v>2.2802746771721814E-2</v>
      </c>
      <c r="D16111">
        <v>0.36553909274458146</v>
      </c>
    </row>
    <row r="16112" spans="1:4">
      <c r="A16112">
        <v>16110</v>
      </c>
      <c r="B16112">
        <v>44.136986301369866</v>
      </c>
      <c r="C16112" s="91">
        <v>2.280235169066356E-2</v>
      </c>
      <c r="D16112">
        <v>0.36552263084598596</v>
      </c>
    </row>
    <row r="16113" spans="1:4">
      <c r="A16113">
        <v>16111</v>
      </c>
      <c r="B16113">
        <v>44.139726027397259</v>
      </c>
      <c r="C16113" s="91">
        <v>2.2801956609605302E-2</v>
      </c>
      <c r="D16113">
        <v>0.36550617048000311</v>
      </c>
    </row>
    <row r="16114" spans="1:4">
      <c r="A16114">
        <v>16112</v>
      </c>
      <c r="B16114">
        <v>44.142465753424659</v>
      </c>
      <c r="C16114" s="91">
        <v>2.2801561528547048E-2</v>
      </c>
      <c r="D16114">
        <v>0.36548971164649247</v>
      </c>
    </row>
    <row r="16115" spans="1:4">
      <c r="A16115">
        <v>16113</v>
      </c>
      <c r="B16115">
        <v>44.145205479452052</v>
      </c>
      <c r="C16115" s="91">
        <v>2.2801166447488794E-2</v>
      </c>
      <c r="D16115">
        <v>0.36547325434531375</v>
      </c>
    </row>
    <row r="16116" spans="1:4">
      <c r="A16116">
        <v>16114</v>
      </c>
      <c r="B16116">
        <v>44.147945205479452</v>
      </c>
      <c r="C16116" s="91">
        <v>2.280077136643054E-2</v>
      </c>
      <c r="D16116">
        <v>0.36545679857632679</v>
      </c>
    </row>
    <row r="16117" spans="1:4">
      <c r="A16117">
        <v>16115</v>
      </c>
      <c r="B16117">
        <v>44.150684931506852</v>
      </c>
      <c r="C16117" s="91">
        <v>2.2800376285372286E-2</v>
      </c>
      <c r="D16117">
        <v>0.36544034433939138</v>
      </c>
    </row>
    <row r="16118" spans="1:4">
      <c r="A16118">
        <v>16116</v>
      </c>
      <c r="B16118">
        <v>44.153424657534245</v>
      </c>
      <c r="C16118" s="91">
        <v>2.2799981204314031E-2</v>
      </c>
      <c r="D16118">
        <v>0.36542389163436717</v>
      </c>
    </row>
    <row r="16119" spans="1:4">
      <c r="A16119">
        <v>16117</v>
      </c>
      <c r="B16119">
        <v>44.156164383561645</v>
      </c>
      <c r="C16119" s="91">
        <v>2.2799586123255774E-2</v>
      </c>
      <c r="D16119">
        <v>0.36540744046111412</v>
      </c>
    </row>
    <row r="16120" spans="1:4">
      <c r="A16120">
        <v>16118</v>
      </c>
      <c r="B16120">
        <v>44.158904109589038</v>
      </c>
      <c r="C16120" s="91">
        <v>2.279919104219752E-2</v>
      </c>
      <c r="D16120">
        <v>0.365390990819492</v>
      </c>
    </row>
    <row r="16121" spans="1:4">
      <c r="A16121">
        <v>16119</v>
      </c>
      <c r="B16121">
        <v>44.161643835616438</v>
      </c>
      <c r="C16121" s="91">
        <v>2.2798795961139266E-2</v>
      </c>
      <c r="D16121">
        <v>0.36537454270936043</v>
      </c>
    </row>
    <row r="16122" spans="1:4">
      <c r="A16122">
        <v>16120</v>
      </c>
      <c r="B16122">
        <v>44.164383561643838</v>
      </c>
      <c r="C16122" s="91">
        <v>2.2798400880081011E-2</v>
      </c>
      <c r="D16122">
        <v>0.36535809613057957</v>
      </c>
    </row>
    <row r="16123" spans="1:4">
      <c r="A16123">
        <v>16121</v>
      </c>
      <c r="B16123">
        <v>44.167123287671231</v>
      </c>
      <c r="C16123" s="91">
        <v>2.2798005799022757E-2</v>
      </c>
      <c r="D16123">
        <v>0.36534165108300914</v>
      </c>
    </row>
    <row r="16124" spans="1:4">
      <c r="A16124">
        <v>16122</v>
      </c>
      <c r="B16124">
        <v>44.169863013698631</v>
      </c>
      <c r="C16124" s="91">
        <v>2.2797610717964503E-2</v>
      </c>
      <c r="D16124">
        <v>0.36532520756650894</v>
      </c>
    </row>
    <row r="16125" spans="1:4">
      <c r="A16125">
        <v>16123</v>
      </c>
      <c r="B16125">
        <v>44.172602739726024</v>
      </c>
      <c r="C16125" s="91">
        <v>2.2797215636906246E-2</v>
      </c>
      <c r="D16125">
        <v>0.36530876558093905</v>
      </c>
    </row>
    <row r="16126" spans="1:4">
      <c r="A16126">
        <v>16124</v>
      </c>
      <c r="B16126">
        <v>44.175342465753424</v>
      </c>
      <c r="C16126" s="91">
        <v>2.2796820555847992E-2</v>
      </c>
      <c r="D16126">
        <v>0.36529232512615917</v>
      </c>
    </row>
    <row r="16127" spans="1:4">
      <c r="A16127">
        <v>16125</v>
      </c>
      <c r="B16127">
        <v>44.178082191780824</v>
      </c>
      <c r="C16127" s="91">
        <v>2.2796425474789737E-2</v>
      </c>
      <c r="D16127">
        <v>0.36527588620202939</v>
      </c>
    </row>
    <row r="16128" spans="1:4">
      <c r="A16128">
        <v>16126</v>
      </c>
      <c r="B16128">
        <v>44.180821917808217</v>
      </c>
      <c r="C16128" s="91">
        <v>2.2796030393731483E-2</v>
      </c>
      <c r="D16128">
        <v>0.36525944880840966</v>
      </c>
    </row>
    <row r="16129" spans="1:4">
      <c r="A16129">
        <v>16127</v>
      </c>
      <c r="B16129">
        <v>44.183561643835617</v>
      </c>
      <c r="C16129" s="91">
        <v>2.2795635312673229E-2</v>
      </c>
      <c r="D16129">
        <v>0.36524301294515982</v>
      </c>
    </row>
    <row r="16130" spans="1:4">
      <c r="A16130">
        <v>16128</v>
      </c>
      <c r="B16130">
        <v>44.186301369863017</v>
      </c>
      <c r="C16130" s="91">
        <v>2.2795240231614975E-2</v>
      </c>
      <c r="D16130">
        <v>0.36522657861213992</v>
      </c>
    </row>
    <row r="16131" spans="1:4">
      <c r="A16131">
        <v>16129</v>
      </c>
      <c r="B16131">
        <v>44.18904109589041</v>
      </c>
      <c r="C16131" s="91">
        <v>2.2794845150556717E-2</v>
      </c>
      <c r="D16131">
        <v>0.36521014580921002</v>
      </c>
    </row>
    <row r="16132" spans="1:4">
      <c r="A16132">
        <v>16130</v>
      </c>
      <c r="B16132">
        <v>44.19178082191781</v>
      </c>
      <c r="C16132" s="91">
        <v>2.2794450069498463E-2</v>
      </c>
      <c r="D16132">
        <v>0.3651937145362299</v>
      </c>
    </row>
    <row r="16133" spans="1:4">
      <c r="A16133">
        <v>16131</v>
      </c>
      <c r="B16133">
        <v>44.194520547945203</v>
      </c>
      <c r="C16133" s="91">
        <v>2.2794054988440209E-2</v>
      </c>
      <c r="D16133">
        <v>0.36517728479305983</v>
      </c>
    </row>
    <row r="16134" spans="1:4">
      <c r="A16134">
        <v>16132</v>
      </c>
      <c r="B16134">
        <v>44.197260273972603</v>
      </c>
      <c r="C16134" s="91">
        <v>2.2793659907381955E-2</v>
      </c>
      <c r="D16134">
        <v>0.36516085657955977</v>
      </c>
    </row>
    <row r="16135" spans="1:4">
      <c r="A16135">
        <v>16133</v>
      </c>
      <c r="B16135">
        <v>44.2</v>
      </c>
      <c r="C16135" s="91">
        <v>2.2793264826323701E-2</v>
      </c>
      <c r="D16135">
        <v>0.36514442989558971</v>
      </c>
    </row>
    <row r="16136" spans="1:4">
      <c r="A16136">
        <v>16134</v>
      </c>
      <c r="B16136">
        <v>44.202739726027396</v>
      </c>
      <c r="C16136" s="91">
        <v>2.2792869745265447E-2</v>
      </c>
      <c r="D16136">
        <v>0.36512800474100982</v>
      </c>
    </row>
    <row r="16137" spans="1:4">
      <c r="A16137">
        <v>16135</v>
      </c>
      <c r="B16137">
        <v>44.205479452054796</v>
      </c>
      <c r="C16137" s="91">
        <v>2.2792474664207189E-2</v>
      </c>
      <c r="D16137">
        <v>0.36511158111568015</v>
      </c>
    </row>
    <row r="16138" spans="1:4">
      <c r="A16138">
        <v>16136</v>
      </c>
      <c r="B16138">
        <v>44.208219178082189</v>
      </c>
      <c r="C16138" s="91">
        <v>2.2792079583148935E-2</v>
      </c>
      <c r="D16138">
        <v>0.36509515901946082</v>
      </c>
    </row>
    <row r="16139" spans="1:4">
      <c r="A16139">
        <v>16137</v>
      </c>
      <c r="B16139">
        <v>44.210958904109589</v>
      </c>
      <c r="C16139" s="91">
        <v>2.2791684502090681E-2</v>
      </c>
      <c r="D16139">
        <v>0.36507873845221189</v>
      </c>
    </row>
    <row r="16140" spans="1:4">
      <c r="A16140">
        <v>16138</v>
      </c>
      <c r="B16140">
        <v>44.213698630136989</v>
      </c>
      <c r="C16140" s="91">
        <v>2.2791289421032427E-2</v>
      </c>
      <c r="D16140">
        <v>0.36506231941379358</v>
      </c>
    </row>
    <row r="16141" spans="1:4">
      <c r="A16141">
        <v>16139</v>
      </c>
      <c r="B16141">
        <v>44.216438356164382</v>
      </c>
      <c r="C16141" s="91">
        <v>2.2790894339974173E-2</v>
      </c>
      <c r="D16141">
        <v>0.36504590190406599</v>
      </c>
    </row>
    <row r="16142" spans="1:4">
      <c r="A16142">
        <v>16140</v>
      </c>
      <c r="B16142">
        <v>44.219178082191782</v>
      </c>
      <c r="C16142" s="91">
        <v>2.2790499258915919E-2</v>
      </c>
      <c r="D16142">
        <v>0.36502948592288942</v>
      </c>
    </row>
    <row r="16143" spans="1:4">
      <c r="A16143">
        <v>16141</v>
      </c>
      <c r="B16143">
        <v>44.221917808219175</v>
      </c>
      <c r="C16143" s="91">
        <v>2.2790104177857661E-2</v>
      </c>
      <c r="D16143">
        <v>0.36501307147012391</v>
      </c>
    </row>
    <row r="16144" spans="1:4">
      <c r="A16144">
        <v>16142</v>
      </c>
      <c r="B16144">
        <v>44.224657534246575</v>
      </c>
      <c r="C16144" s="91">
        <v>2.2789709096799407E-2</v>
      </c>
      <c r="D16144">
        <v>0.36499665854562963</v>
      </c>
    </row>
    <row r="16145" spans="1:4">
      <c r="A16145">
        <v>16143</v>
      </c>
      <c r="B16145">
        <v>44.227397260273975</v>
      </c>
      <c r="C16145" s="91">
        <v>2.2789314015741153E-2</v>
      </c>
      <c r="D16145">
        <v>0.36498024714926691</v>
      </c>
    </row>
    <row r="16146" spans="1:4">
      <c r="A16146">
        <v>16144</v>
      </c>
      <c r="B16146">
        <v>44.230136986301368</v>
      </c>
      <c r="C16146" s="91">
        <v>2.2788918934682899E-2</v>
      </c>
      <c r="D16146">
        <v>0.36496383728089599</v>
      </c>
    </row>
    <row r="16147" spans="1:4">
      <c r="A16147">
        <v>16145</v>
      </c>
      <c r="B16147">
        <v>44.232876712328768</v>
      </c>
      <c r="C16147" s="91">
        <v>2.2788523853624645E-2</v>
      </c>
      <c r="D16147">
        <v>0.36494742894037707</v>
      </c>
    </row>
    <row r="16148" spans="1:4">
      <c r="A16148">
        <v>16146</v>
      </c>
      <c r="B16148">
        <v>44.235616438356168</v>
      </c>
      <c r="C16148" s="91">
        <v>2.2788128772566391E-2</v>
      </c>
      <c r="D16148">
        <v>0.36493102212757039</v>
      </c>
    </row>
    <row r="16149" spans="1:4">
      <c r="A16149">
        <v>16147</v>
      </c>
      <c r="B16149">
        <v>44.238356164383561</v>
      </c>
      <c r="C16149" s="91">
        <v>2.2787733691508133E-2</v>
      </c>
      <c r="D16149">
        <v>0.36491461684233639</v>
      </c>
    </row>
    <row r="16150" spans="1:4">
      <c r="A16150">
        <v>16148</v>
      </c>
      <c r="B16150">
        <v>44.241095890410961</v>
      </c>
      <c r="C16150" s="91">
        <v>2.2787338610449879E-2</v>
      </c>
      <c r="D16150">
        <v>0.36489821308453518</v>
      </c>
    </row>
    <row r="16151" spans="1:4">
      <c r="A16151">
        <v>16149</v>
      </c>
      <c r="B16151">
        <v>44.243835616438353</v>
      </c>
      <c r="C16151" s="91">
        <v>2.2786943529391625E-2</v>
      </c>
      <c r="D16151">
        <v>0.36488181085402716</v>
      </c>
    </row>
    <row r="16152" spans="1:4">
      <c r="A16152">
        <v>16150</v>
      </c>
      <c r="B16152">
        <v>44.246575342465754</v>
      </c>
      <c r="C16152" s="91">
        <v>2.2786548448333371E-2</v>
      </c>
      <c r="D16152">
        <v>0.3648654101506727</v>
      </c>
    </row>
    <row r="16153" spans="1:4">
      <c r="A16153">
        <v>16151</v>
      </c>
      <c r="B16153">
        <v>44.249315068493154</v>
      </c>
      <c r="C16153" s="91">
        <v>2.2786153367275117E-2</v>
      </c>
      <c r="D16153">
        <v>0.36484901097433203</v>
      </c>
    </row>
    <row r="16154" spans="1:4">
      <c r="A16154">
        <v>16152</v>
      </c>
      <c r="B16154">
        <v>44.252054794520546</v>
      </c>
      <c r="C16154" s="91">
        <v>2.2785758286216859E-2</v>
      </c>
      <c r="D16154">
        <v>0.36483261332486577</v>
      </c>
    </row>
    <row r="16155" spans="1:4">
      <c r="A16155">
        <v>16153</v>
      </c>
      <c r="B16155">
        <v>44.254794520547946</v>
      </c>
      <c r="C16155" s="91">
        <v>2.2785363205158605E-2</v>
      </c>
      <c r="D16155">
        <v>0.36481621720213397</v>
      </c>
    </row>
    <row r="16156" spans="1:4">
      <c r="A16156">
        <v>16154</v>
      </c>
      <c r="B16156">
        <v>44.257534246575339</v>
      </c>
      <c r="C16156" s="91">
        <v>2.2784968124100351E-2</v>
      </c>
      <c r="D16156">
        <v>0.36479982260599725</v>
      </c>
    </row>
    <row r="16157" spans="1:4">
      <c r="A16157">
        <v>16155</v>
      </c>
      <c r="B16157">
        <v>44.260273972602739</v>
      </c>
      <c r="C16157" s="91">
        <v>2.2784573043042097E-2</v>
      </c>
      <c r="D16157">
        <v>0.36478342953631598</v>
      </c>
    </row>
    <row r="16158" spans="1:4">
      <c r="A16158">
        <v>16156</v>
      </c>
      <c r="B16158">
        <v>44.263013698630139</v>
      </c>
      <c r="C16158" s="91">
        <v>2.2784177961983842E-2</v>
      </c>
      <c r="D16158">
        <v>0.3647670379929504</v>
      </c>
    </row>
    <row r="16159" spans="1:4">
      <c r="A16159">
        <v>16157</v>
      </c>
      <c r="B16159">
        <v>44.265753424657532</v>
      </c>
      <c r="C16159" s="91">
        <v>2.2783782880925588E-2</v>
      </c>
      <c r="D16159">
        <v>0.36475064797576134</v>
      </c>
    </row>
    <row r="16160" spans="1:4">
      <c r="A16160">
        <v>16158</v>
      </c>
      <c r="B16160">
        <v>44.268493150684932</v>
      </c>
      <c r="C16160" s="91">
        <v>2.2783387799867334E-2</v>
      </c>
      <c r="D16160">
        <v>0.36473425948460902</v>
      </c>
    </row>
    <row r="16161" spans="1:4">
      <c r="A16161">
        <v>16159</v>
      </c>
      <c r="B16161">
        <v>44.271232876712325</v>
      </c>
      <c r="C16161" s="91">
        <v>2.2782992718809077E-2</v>
      </c>
      <c r="D16161">
        <v>0.36471787251935395</v>
      </c>
    </row>
    <row r="16162" spans="1:4">
      <c r="A16162">
        <v>16160</v>
      </c>
      <c r="B16162">
        <v>44.273972602739725</v>
      </c>
      <c r="C16162" s="91">
        <v>2.2782597637750823E-2</v>
      </c>
      <c r="D16162">
        <v>0.36470148707985656</v>
      </c>
    </row>
    <row r="16163" spans="1:4">
      <c r="A16163">
        <v>16161</v>
      </c>
      <c r="B16163">
        <v>44.276712328767125</v>
      </c>
      <c r="C16163" s="91">
        <v>2.2782202556692568E-2</v>
      </c>
      <c r="D16163">
        <v>0.36468510316597752</v>
      </c>
    </row>
    <row r="16164" spans="1:4">
      <c r="A16164">
        <v>16162</v>
      </c>
      <c r="B16164">
        <v>44.279452054794518</v>
      </c>
      <c r="C16164" s="91">
        <v>2.2781807475634314E-2</v>
      </c>
      <c r="D16164">
        <v>0.36466872077757723</v>
      </c>
    </row>
    <row r="16165" spans="1:4">
      <c r="A16165">
        <v>16163</v>
      </c>
      <c r="B16165">
        <v>44.282191780821918</v>
      </c>
      <c r="C16165" s="91">
        <v>2.278141239457606E-2</v>
      </c>
      <c r="D16165">
        <v>0.36465233991451623</v>
      </c>
    </row>
    <row r="16166" spans="1:4">
      <c r="A16166">
        <v>16164</v>
      </c>
      <c r="B16166">
        <v>44.284931506849318</v>
      </c>
      <c r="C16166" s="91">
        <v>2.2781017313517803E-2</v>
      </c>
      <c r="D16166">
        <v>0.36463596057665515</v>
      </c>
    </row>
    <row r="16167" spans="1:4">
      <c r="A16167">
        <v>16165</v>
      </c>
      <c r="B16167">
        <v>44.287671232876711</v>
      </c>
      <c r="C16167" s="91">
        <v>2.2780622232459549E-2</v>
      </c>
      <c r="D16167">
        <v>0.36461958276385453</v>
      </c>
    </row>
    <row r="16168" spans="1:4">
      <c r="A16168">
        <v>16166</v>
      </c>
      <c r="B16168">
        <v>44.290410958904111</v>
      </c>
      <c r="C16168" s="91">
        <v>2.2780227151401294E-2</v>
      </c>
      <c r="D16168">
        <v>0.36460320647597499</v>
      </c>
    </row>
    <row r="16169" spans="1:4">
      <c r="A16169">
        <v>16167</v>
      </c>
      <c r="B16169">
        <v>44.293150684931504</v>
      </c>
      <c r="C16169" s="91">
        <v>2.277983207034304E-2</v>
      </c>
      <c r="D16169">
        <v>0.36458683171287715</v>
      </c>
    </row>
    <row r="16170" spans="1:4">
      <c r="A16170">
        <v>16168</v>
      </c>
      <c r="B16170">
        <v>44.295890410958904</v>
      </c>
      <c r="C16170" s="91">
        <v>2.2779436989284786E-2</v>
      </c>
      <c r="D16170">
        <v>0.36457045847442149</v>
      </c>
    </row>
    <row r="16171" spans="1:4">
      <c r="A16171">
        <v>16169</v>
      </c>
      <c r="B16171">
        <v>44.298630136986304</v>
      </c>
      <c r="C16171" s="91">
        <v>2.2779041908226532E-2</v>
      </c>
      <c r="D16171">
        <v>0.3645540867604688</v>
      </c>
    </row>
    <row r="16172" spans="1:4">
      <c r="A16172">
        <v>16170</v>
      </c>
      <c r="B16172">
        <v>44.301369863013697</v>
      </c>
      <c r="C16172" s="91">
        <v>2.2778646827168278E-2</v>
      </c>
      <c r="D16172">
        <v>0.3645377165708798</v>
      </c>
    </row>
    <row r="16173" spans="1:4">
      <c r="A16173">
        <v>16171</v>
      </c>
      <c r="B16173">
        <v>44.304109589041097</v>
      </c>
      <c r="C16173" s="91">
        <v>2.277825174611002E-2</v>
      </c>
      <c r="D16173">
        <v>0.36452134790551505</v>
      </c>
    </row>
    <row r="16174" spans="1:4">
      <c r="A16174">
        <v>16172</v>
      </c>
      <c r="B16174">
        <v>44.30684931506849</v>
      </c>
      <c r="C16174" s="91">
        <v>2.2777856665051766E-2</v>
      </c>
      <c r="D16174">
        <v>0.36450498076423521</v>
      </c>
    </row>
    <row r="16175" spans="1:4">
      <c r="A16175">
        <v>16173</v>
      </c>
      <c r="B16175">
        <v>44.30958904109589</v>
      </c>
      <c r="C16175" s="91">
        <v>2.2777461583993512E-2</v>
      </c>
      <c r="D16175">
        <v>0.36448861514690101</v>
      </c>
    </row>
    <row r="16176" spans="1:4">
      <c r="A16176">
        <v>16174</v>
      </c>
      <c r="B16176">
        <v>44.31232876712329</v>
      </c>
      <c r="C16176" s="91">
        <v>2.2777066502935258E-2</v>
      </c>
      <c r="D16176">
        <v>0.36447225105337316</v>
      </c>
    </row>
    <row r="16177" spans="1:4">
      <c r="A16177">
        <v>16175</v>
      </c>
      <c r="B16177">
        <v>44.315068493150683</v>
      </c>
      <c r="C16177" s="91">
        <v>2.2776671421877004E-2</v>
      </c>
      <c r="D16177">
        <v>0.36445588848351257</v>
      </c>
    </row>
    <row r="16178" spans="1:4">
      <c r="A16178">
        <v>16176</v>
      </c>
      <c r="B16178">
        <v>44.317808219178083</v>
      </c>
      <c r="C16178" s="91">
        <v>2.2776276340818746E-2</v>
      </c>
      <c r="D16178">
        <v>0.36443952743717972</v>
      </c>
    </row>
    <row r="16179" spans="1:4">
      <c r="A16179">
        <v>16177</v>
      </c>
      <c r="B16179">
        <v>44.320547945205476</v>
      </c>
      <c r="C16179" s="91">
        <v>2.2775881259760492E-2</v>
      </c>
      <c r="D16179">
        <v>0.36442316791423562</v>
      </c>
    </row>
    <row r="16180" spans="1:4">
      <c r="A16180">
        <v>16178</v>
      </c>
      <c r="B16180">
        <v>44.323287671232876</v>
      </c>
      <c r="C16180" s="91">
        <v>2.2775486178702238E-2</v>
      </c>
      <c r="D16180">
        <v>0.36440680991454077</v>
      </c>
    </row>
    <row r="16181" spans="1:4">
      <c r="A16181">
        <v>16179</v>
      </c>
      <c r="B16181">
        <v>44.326027397260276</v>
      </c>
      <c r="C16181" s="91">
        <v>2.2775091097643984E-2</v>
      </c>
      <c r="D16181">
        <v>0.36439045343795629</v>
      </c>
    </row>
    <row r="16182" spans="1:4">
      <c r="A16182">
        <v>16180</v>
      </c>
      <c r="B16182">
        <v>44.328767123287669</v>
      </c>
      <c r="C16182" s="91">
        <v>2.277469601658573E-2</v>
      </c>
      <c r="D16182">
        <v>0.36437409848434288</v>
      </c>
    </row>
    <row r="16183" spans="1:4">
      <c r="A16183">
        <v>16181</v>
      </c>
      <c r="B16183">
        <v>44.331506849315069</v>
      </c>
      <c r="C16183" s="91">
        <v>2.2774300935527476E-2</v>
      </c>
      <c r="D16183">
        <v>0.36435774505356128</v>
      </c>
    </row>
    <row r="16184" spans="1:4">
      <c r="A16184">
        <v>16182</v>
      </c>
      <c r="B16184">
        <v>44.334246575342469</v>
      </c>
      <c r="C16184" s="91">
        <v>2.2773905854469222E-2</v>
      </c>
      <c r="D16184">
        <v>0.36434139314547243</v>
      </c>
    </row>
    <row r="16185" spans="1:4">
      <c r="A16185">
        <v>16183</v>
      </c>
      <c r="B16185">
        <v>44.336986301369862</v>
      </c>
      <c r="C16185" s="91">
        <v>2.2773510773410964E-2</v>
      </c>
      <c r="D16185">
        <v>0.36432504275993727</v>
      </c>
    </row>
    <row r="16186" spans="1:4">
      <c r="A16186">
        <v>16184</v>
      </c>
      <c r="B16186">
        <v>44.339726027397262</v>
      </c>
      <c r="C16186" s="91">
        <v>2.277311569235271E-2</v>
      </c>
      <c r="D16186">
        <v>0.36430869389681647</v>
      </c>
    </row>
    <row r="16187" spans="1:4">
      <c r="A16187">
        <v>16185</v>
      </c>
      <c r="B16187">
        <v>44.342465753424655</v>
      </c>
      <c r="C16187" s="91">
        <v>2.2772720611294456E-2</v>
      </c>
      <c r="D16187">
        <v>0.3642923465559712</v>
      </c>
    </row>
    <row r="16188" spans="1:4">
      <c r="A16188">
        <v>16186</v>
      </c>
      <c r="B16188">
        <v>44.345205479452055</v>
      </c>
      <c r="C16188" s="91">
        <v>2.2772325530236202E-2</v>
      </c>
      <c r="D16188">
        <v>0.36427600073726207</v>
      </c>
    </row>
    <row r="16189" spans="1:4">
      <c r="A16189">
        <v>16187</v>
      </c>
      <c r="B16189">
        <v>44.347945205479455</v>
      </c>
      <c r="C16189" s="91">
        <v>2.2771930449177948E-2</v>
      </c>
      <c r="D16189">
        <v>0.36425965644055025</v>
      </c>
    </row>
    <row r="16190" spans="1:4">
      <c r="A16190">
        <v>16188</v>
      </c>
      <c r="B16190">
        <v>44.350684931506848</v>
      </c>
      <c r="C16190" s="91">
        <v>2.277153536811969E-2</v>
      </c>
      <c r="D16190">
        <v>0.36424331366569668</v>
      </c>
    </row>
    <row r="16191" spans="1:4">
      <c r="A16191">
        <v>16189</v>
      </c>
      <c r="B16191">
        <v>44.353424657534248</v>
      </c>
      <c r="C16191" s="91">
        <v>2.2771140287061436E-2</v>
      </c>
      <c r="D16191">
        <v>0.36422697241256219</v>
      </c>
    </row>
    <row r="16192" spans="1:4">
      <c r="A16192">
        <v>16190</v>
      </c>
      <c r="B16192">
        <v>44.356164383561641</v>
      </c>
      <c r="C16192" s="91">
        <v>2.2770745206003182E-2</v>
      </c>
      <c r="D16192">
        <v>0.36421063268100784</v>
      </c>
    </row>
    <row r="16193" spans="1:4">
      <c r="A16193">
        <v>16191</v>
      </c>
      <c r="B16193">
        <v>44.358904109589041</v>
      </c>
      <c r="C16193" s="91">
        <v>2.2770350124944928E-2</v>
      </c>
      <c r="D16193">
        <v>0.36419429447089458</v>
      </c>
    </row>
    <row r="16194" spans="1:4">
      <c r="A16194">
        <v>16192</v>
      </c>
      <c r="B16194">
        <v>44.361643835616441</v>
      </c>
      <c r="C16194" s="91">
        <v>2.2769955043886674E-2</v>
      </c>
      <c r="D16194">
        <v>0.36417795778208345</v>
      </c>
    </row>
    <row r="16195" spans="1:4">
      <c r="A16195">
        <v>16193</v>
      </c>
      <c r="B16195">
        <v>44.364383561643834</v>
      </c>
      <c r="C16195" s="91">
        <v>2.2769559962828419E-2</v>
      </c>
      <c r="D16195">
        <v>0.36416162261443547</v>
      </c>
    </row>
    <row r="16196" spans="1:4">
      <c r="A16196">
        <v>16194</v>
      </c>
      <c r="B16196">
        <v>44.367123287671234</v>
      </c>
      <c r="C16196" s="91">
        <v>2.2769164881770165E-2</v>
      </c>
      <c r="D16196">
        <v>0.36414528896781168</v>
      </c>
    </row>
    <row r="16197" spans="1:4">
      <c r="A16197">
        <v>16195</v>
      </c>
      <c r="B16197">
        <v>44.369863013698627</v>
      </c>
      <c r="C16197" s="91">
        <v>2.2768769800711908E-2</v>
      </c>
      <c r="D16197">
        <v>0.36412895684207325</v>
      </c>
    </row>
    <row r="16198" spans="1:4">
      <c r="A16198">
        <v>16196</v>
      </c>
      <c r="B16198">
        <v>44.372602739726027</v>
      </c>
      <c r="C16198" s="91">
        <v>2.2768374719653654E-2</v>
      </c>
      <c r="D16198">
        <v>0.36411262623708107</v>
      </c>
    </row>
    <row r="16199" spans="1:4">
      <c r="A16199">
        <v>16197</v>
      </c>
      <c r="B16199">
        <v>44.375342465753427</v>
      </c>
      <c r="C16199" s="91">
        <v>2.2767979638595399E-2</v>
      </c>
      <c r="D16199">
        <v>0.36409629715269631</v>
      </c>
    </row>
    <row r="16200" spans="1:4">
      <c r="A16200">
        <v>16198</v>
      </c>
      <c r="B16200">
        <v>44.37808219178082</v>
      </c>
      <c r="C16200" s="91">
        <v>2.2767584557537145E-2</v>
      </c>
      <c r="D16200">
        <v>0.36407996958878019</v>
      </c>
    </row>
    <row r="16201" spans="1:4">
      <c r="A16201">
        <v>16199</v>
      </c>
      <c r="B16201">
        <v>44.38082191780822</v>
      </c>
      <c r="C16201" s="91">
        <v>2.2767189476478891E-2</v>
      </c>
      <c r="D16201">
        <v>0.36406364354519366</v>
      </c>
    </row>
    <row r="16202" spans="1:4">
      <c r="A16202">
        <v>16200</v>
      </c>
      <c r="B16202">
        <v>44.38356164383562</v>
      </c>
      <c r="C16202" s="91">
        <v>2.2766794395420634E-2</v>
      </c>
      <c r="D16202">
        <v>0.36404731902179793</v>
      </c>
    </row>
    <row r="16203" spans="1:4">
      <c r="A16203">
        <v>16201</v>
      </c>
      <c r="B16203">
        <v>44.386301369863013</v>
      </c>
      <c r="C16203" s="91">
        <v>2.276639931436238E-2</v>
      </c>
      <c r="D16203">
        <v>0.36403099601845423</v>
      </c>
    </row>
    <row r="16204" spans="1:4">
      <c r="A16204">
        <v>16202</v>
      </c>
      <c r="B16204">
        <v>44.389041095890413</v>
      </c>
      <c r="C16204" s="91">
        <v>2.2766004233304125E-2</v>
      </c>
      <c r="D16204">
        <v>0.36401467453502367</v>
      </c>
    </row>
    <row r="16205" spans="1:4">
      <c r="A16205">
        <v>16203</v>
      </c>
      <c r="B16205">
        <v>44.391780821917806</v>
      </c>
      <c r="C16205" s="91">
        <v>2.2765609152245871E-2</v>
      </c>
      <c r="D16205">
        <v>0.36399835457136748</v>
      </c>
    </row>
    <row r="16206" spans="1:4">
      <c r="A16206">
        <v>16204</v>
      </c>
      <c r="B16206">
        <v>44.394520547945206</v>
      </c>
      <c r="C16206" s="91">
        <v>2.2765214071187617E-2</v>
      </c>
      <c r="D16206">
        <v>0.3639820361273467</v>
      </c>
    </row>
    <row r="16207" spans="1:4">
      <c r="A16207">
        <v>16205</v>
      </c>
      <c r="B16207">
        <v>44.397260273972606</v>
      </c>
      <c r="C16207" s="91">
        <v>2.2764818990129363E-2</v>
      </c>
      <c r="D16207">
        <v>0.36396571920282261</v>
      </c>
    </row>
    <row r="16208" spans="1:4">
      <c r="A16208">
        <v>16206</v>
      </c>
      <c r="B16208">
        <v>44.4</v>
      </c>
      <c r="C16208" s="91">
        <v>2.2764423909071109E-2</v>
      </c>
      <c r="D16208">
        <v>0.36394940379765672</v>
      </c>
    </row>
    <row r="16209" spans="1:4">
      <c r="A16209">
        <v>16207</v>
      </c>
      <c r="B16209">
        <v>44.402739726027399</v>
      </c>
      <c r="C16209" s="91">
        <v>2.2764028828012851E-2</v>
      </c>
      <c r="D16209">
        <v>0.36393308991170992</v>
      </c>
    </row>
    <row r="16210" spans="1:4">
      <c r="A16210">
        <v>16208</v>
      </c>
      <c r="B16210">
        <v>44.405479452054792</v>
      </c>
      <c r="C16210" s="91">
        <v>2.2763633746954597E-2</v>
      </c>
      <c r="D16210">
        <v>0.36391677754484375</v>
      </c>
    </row>
    <row r="16211" spans="1:4">
      <c r="A16211">
        <v>16209</v>
      </c>
      <c r="B16211">
        <v>44.408219178082192</v>
      </c>
      <c r="C16211" s="91">
        <v>2.2763238665896343E-2</v>
      </c>
      <c r="D16211">
        <v>0.36390046669691933</v>
      </c>
    </row>
    <row r="16212" spans="1:4">
      <c r="A16212">
        <v>16210</v>
      </c>
      <c r="B16212">
        <v>44.410958904109592</v>
      </c>
      <c r="C16212" s="91">
        <v>2.2762843584838089E-2</v>
      </c>
      <c r="D16212">
        <v>0.36388415736779794</v>
      </c>
    </row>
    <row r="16213" spans="1:4">
      <c r="A16213">
        <v>16211</v>
      </c>
      <c r="B16213">
        <v>44.413698630136984</v>
      </c>
      <c r="C16213" s="91">
        <v>2.2762448503779835E-2</v>
      </c>
      <c r="D16213">
        <v>0.36386784955734108</v>
      </c>
    </row>
    <row r="16214" spans="1:4">
      <c r="A16214">
        <v>16212</v>
      </c>
      <c r="B16214">
        <v>44.416438356164385</v>
      </c>
      <c r="C16214" s="91">
        <v>2.2762053422721577E-2</v>
      </c>
      <c r="D16214">
        <v>0.36385154326540997</v>
      </c>
    </row>
    <row r="16215" spans="1:4">
      <c r="A16215">
        <v>16213</v>
      </c>
      <c r="B16215">
        <v>44.419178082191777</v>
      </c>
      <c r="C16215" s="91">
        <v>2.2761658341663323E-2</v>
      </c>
      <c r="D16215">
        <v>0.363835238491866</v>
      </c>
    </row>
    <row r="16216" spans="1:4">
      <c r="A16216">
        <v>16214</v>
      </c>
      <c r="B16216">
        <v>44.421917808219177</v>
      </c>
      <c r="C16216" s="91">
        <v>2.2761263260605069E-2</v>
      </c>
      <c r="D16216">
        <v>0.36381893523657038</v>
      </c>
    </row>
    <row r="16217" spans="1:4">
      <c r="A16217">
        <v>16215</v>
      </c>
      <c r="B16217">
        <v>44.424657534246577</v>
      </c>
      <c r="C16217" s="91">
        <v>2.2760868179546815E-2</v>
      </c>
      <c r="D16217">
        <v>0.36380263349938458</v>
      </c>
    </row>
    <row r="16218" spans="1:4">
      <c r="A16218">
        <v>16216</v>
      </c>
      <c r="B16218">
        <v>44.42739726027397</v>
      </c>
      <c r="C16218" s="91">
        <v>2.2760473098488561E-2</v>
      </c>
      <c r="D16218">
        <v>0.36378633328017018</v>
      </c>
    </row>
    <row r="16219" spans="1:4">
      <c r="A16219">
        <v>16217</v>
      </c>
      <c r="B16219">
        <v>44.43013698630137</v>
      </c>
      <c r="C16219" s="91">
        <v>2.2760078017430307E-2</v>
      </c>
      <c r="D16219">
        <v>0.36377003457878837</v>
      </c>
    </row>
    <row r="16220" spans="1:4">
      <c r="A16220">
        <v>16218</v>
      </c>
      <c r="B16220">
        <v>44.43287671232877</v>
      </c>
      <c r="C16220" s="91">
        <v>2.2759682936372053E-2</v>
      </c>
      <c r="D16220">
        <v>0.36375373739510058</v>
      </c>
    </row>
    <row r="16221" spans="1:4">
      <c r="A16221">
        <v>16219</v>
      </c>
      <c r="B16221">
        <v>44.435616438356163</v>
      </c>
      <c r="C16221" s="91">
        <v>2.2759287855313795E-2</v>
      </c>
      <c r="D16221">
        <v>0.36373744172896855</v>
      </c>
    </row>
    <row r="16222" spans="1:4">
      <c r="A16222">
        <v>16220</v>
      </c>
      <c r="B16222">
        <v>44.438356164383563</v>
      </c>
      <c r="C16222" s="91">
        <v>2.2758892774255541E-2</v>
      </c>
      <c r="D16222">
        <v>0.36372114758025337</v>
      </c>
    </row>
    <row r="16223" spans="1:4">
      <c r="A16223">
        <v>16221</v>
      </c>
      <c r="B16223">
        <v>44.441095890410956</v>
      </c>
      <c r="C16223" s="91">
        <v>2.2758497693197287E-2</v>
      </c>
      <c r="D16223">
        <v>0.36370485494881671</v>
      </c>
    </row>
    <row r="16224" spans="1:4">
      <c r="A16224">
        <v>16222</v>
      </c>
      <c r="B16224">
        <v>44.443835616438356</v>
      </c>
      <c r="C16224" s="91">
        <v>2.2758102612139033E-2</v>
      </c>
      <c r="D16224">
        <v>0.36368856383451997</v>
      </c>
    </row>
    <row r="16225" spans="1:4">
      <c r="A16225">
        <v>16223</v>
      </c>
      <c r="B16225">
        <v>44.446575342465756</v>
      </c>
      <c r="C16225" s="91">
        <v>2.2757707531080779E-2</v>
      </c>
      <c r="D16225">
        <v>0.36367227423722476</v>
      </c>
    </row>
    <row r="16226" spans="1:4">
      <c r="A16226">
        <v>16224</v>
      </c>
      <c r="B16226">
        <v>44.449315068493149</v>
      </c>
      <c r="C16226" s="91">
        <v>2.2757312450022521E-2</v>
      </c>
      <c r="D16226">
        <v>0.36365598615679268</v>
      </c>
    </row>
    <row r="16227" spans="1:4">
      <c r="A16227">
        <v>16225</v>
      </c>
      <c r="B16227">
        <v>44.452054794520549</v>
      </c>
      <c r="C16227" s="91">
        <v>2.2756917368964267E-2</v>
      </c>
      <c r="D16227">
        <v>0.36363969959308501</v>
      </c>
    </row>
    <row r="16228" spans="1:4">
      <c r="A16228">
        <v>16226</v>
      </c>
      <c r="B16228">
        <v>44.454794520547942</v>
      </c>
      <c r="C16228" s="91">
        <v>2.2756522287906013E-2</v>
      </c>
      <c r="D16228">
        <v>0.36362341454596347</v>
      </c>
    </row>
    <row r="16229" spans="1:4">
      <c r="A16229">
        <v>16227</v>
      </c>
      <c r="B16229">
        <v>44.457534246575342</v>
      </c>
      <c r="C16229" s="91">
        <v>2.2756127206847759E-2</v>
      </c>
      <c r="D16229">
        <v>0.36360713101528963</v>
      </c>
    </row>
    <row r="16230" spans="1:4">
      <c r="A16230">
        <v>16228</v>
      </c>
      <c r="B16230">
        <v>44.460273972602742</v>
      </c>
      <c r="C16230" s="91">
        <v>2.2755732125789505E-2</v>
      </c>
      <c r="D16230">
        <v>0.36359084900092514</v>
      </c>
    </row>
    <row r="16231" spans="1:4">
      <c r="A16231">
        <v>16229</v>
      </c>
      <c r="B16231">
        <v>44.463013698630135</v>
      </c>
      <c r="C16231" s="91">
        <v>2.275533704473125E-2</v>
      </c>
      <c r="D16231">
        <v>0.36357456850273151</v>
      </c>
    </row>
    <row r="16232" spans="1:4">
      <c r="A16232">
        <v>16230</v>
      </c>
      <c r="B16232">
        <v>44.465753424657535</v>
      </c>
      <c r="C16232" s="91">
        <v>2.2754941963672993E-2</v>
      </c>
      <c r="D16232">
        <v>0.3635582895205704</v>
      </c>
    </row>
    <row r="16233" spans="1:4">
      <c r="A16233">
        <v>16231</v>
      </c>
      <c r="B16233">
        <v>44.468493150684928</v>
      </c>
      <c r="C16233" s="91">
        <v>2.2754546882614739E-2</v>
      </c>
      <c r="D16233">
        <v>0.36354201205430342</v>
      </c>
    </row>
    <row r="16234" spans="1:4">
      <c r="A16234">
        <v>16232</v>
      </c>
      <c r="B16234">
        <v>44.471232876712328</v>
      </c>
      <c r="C16234" s="91">
        <v>2.2754151801556485E-2</v>
      </c>
      <c r="D16234">
        <v>0.36352573610379224</v>
      </c>
    </row>
    <row r="16235" spans="1:4">
      <c r="A16235">
        <v>16233</v>
      </c>
      <c r="B16235">
        <v>44.473972602739728</v>
      </c>
      <c r="C16235" s="91">
        <v>2.2753756720498231E-2</v>
      </c>
      <c r="D16235">
        <v>0.36350946166889858</v>
      </c>
    </row>
    <row r="16236" spans="1:4">
      <c r="A16236">
        <v>16234</v>
      </c>
      <c r="B16236">
        <v>44.476712328767121</v>
      </c>
      <c r="C16236" s="91">
        <v>2.2753361639439976E-2</v>
      </c>
      <c r="D16236">
        <v>0.363493188749484</v>
      </c>
    </row>
    <row r="16237" spans="1:4">
      <c r="A16237">
        <v>16235</v>
      </c>
      <c r="B16237">
        <v>44.479452054794521</v>
      </c>
      <c r="C16237" s="91">
        <v>2.2752966558381722E-2</v>
      </c>
      <c r="D16237">
        <v>0.36347691734541038</v>
      </c>
    </row>
    <row r="16238" spans="1:4">
      <c r="A16238">
        <v>16236</v>
      </c>
      <c r="B16238">
        <v>44.482191780821921</v>
      </c>
      <c r="C16238" s="91">
        <v>2.2752571477323465E-2</v>
      </c>
      <c r="D16238">
        <v>0.36346064745653933</v>
      </c>
    </row>
    <row r="16239" spans="1:4">
      <c r="A16239">
        <v>16237</v>
      </c>
      <c r="B16239">
        <v>44.484931506849314</v>
      </c>
      <c r="C16239" s="91">
        <v>2.2752176396265211E-2</v>
      </c>
      <c r="D16239">
        <v>0.36344437908273264</v>
      </c>
    </row>
    <row r="16240" spans="1:4">
      <c r="A16240">
        <v>16238</v>
      </c>
      <c r="B16240">
        <v>44.487671232876714</v>
      </c>
      <c r="C16240" s="91">
        <v>2.2751781315206956E-2</v>
      </c>
      <c r="D16240">
        <v>0.36342811222385191</v>
      </c>
    </row>
    <row r="16241" spans="1:4">
      <c r="A16241">
        <v>16239</v>
      </c>
      <c r="B16241">
        <v>44.490410958904107</v>
      </c>
      <c r="C16241" s="91">
        <v>2.2751386234148702E-2</v>
      </c>
      <c r="D16241">
        <v>0.36341184687975914</v>
      </c>
    </row>
    <row r="16242" spans="1:4">
      <c r="A16242">
        <v>16240</v>
      </c>
      <c r="B16242">
        <v>44.493150684931507</v>
      </c>
      <c r="C16242" s="91">
        <v>2.2750991153090448E-2</v>
      </c>
      <c r="D16242">
        <v>0.36339558305031594</v>
      </c>
    </row>
    <row r="16243" spans="1:4">
      <c r="A16243">
        <v>16241</v>
      </c>
      <c r="B16243">
        <v>44.495890410958907</v>
      </c>
      <c r="C16243" s="91">
        <v>2.2750596072032194E-2</v>
      </c>
      <c r="D16243">
        <v>0.36337932073538409</v>
      </c>
    </row>
    <row r="16244" spans="1:4">
      <c r="A16244">
        <v>16242</v>
      </c>
      <c r="B16244">
        <v>44.4986301369863</v>
      </c>
      <c r="C16244" s="91">
        <v>2.2750200990973937E-2</v>
      </c>
      <c r="D16244">
        <v>0.36336305993482571</v>
      </c>
    </row>
    <row r="16245" spans="1:4">
      <c r="A16245">
        <v>16243</v>
      </c>
      <c r="B16245">
        <v>44.5013698630137</v>
      </c>
      <c r="C16245" s="91">
        <v>2.2749805909915682E-2</v>
      </c>
      <c r="D16245">
        <v>0.36334680064850222</v>
      </c>
    </row>
    <row r="16246" spans="1:4">
      <c r="A16246">
        <v>16244</v>
      </c>
      <c r="B16246">
        <v>44.504109589041093</v>
      </c>
      <c r="C16246" s="91">
        <v>2.2749410828857428E-2</v>
      </c>
      <c r="D16246">
        <v>0.36333054287627575</v>
      </c>
    </row>
    <row r="16247" spans="1:4">
      <c r="A16247">
        <v>16245</v>
      </c>
      <c r="B16247">
        <v>44.506849315068493</v>
      </c>
      <c r="C16247" s="91">
        <v>2.2749015747799174E-2</v>
      </c>
      <c r="D16247">
        <v>0.36331428661800796</v>
      </c>
    </row>
    <row r="16248" spans="1:4">
      <c r="A16248">
        <v>16246</v>
      </c>
      <c r="B16248">
        <v>44.509589041095893</v>
      </c>
      <c r="C16248" s="91">
        <v>2.274862066674092E-2</v>
      </c>
      <c r="D16248">
        <v>0.36329803187356091</v>
      </c>
    </row>
    <row r="16249" spans="1:4">
      <c r="A16249">
        <v>16247</v>
      </c>
      <c r="B16249">
        <v>44.512328767123286</v>
      </c>
      <c r="C16249" s="91">
        <v>2.2748225585682666E-2</v>
      </c>
      <c r="D16249">
        <v>0.36328177864279637</v>
      </c>
    </row>
    <row r="16250" spans="1:4">
      <c r="A16250">
        <v>16248</v>
      </c>
      <c r="B16250">
        <v>44.515068493150686</v>
      </c>
      <c r="C16250" s="91">
        <v>2.2747830504624408E-2</v>
      </c>
      <c r="D16250">
        <v>0.36326552692557634</v>
      </c>
    </row>
    <row r="16251" spans="1:4">
      <c r="A16251">
        <v>16249</v>
      </c>
      <c r="B16251">
        <v>44.517808219178079</v>
      </c>
      <c r="C16251" s="91">
        <v>2.2747435423566154E-2</v>
      </c>
      <c r="D16251">
        <v>0.36324927672176277</v>
      </c>
    </row>
    <row r="16252" spans="1:4">
      <c r="A16252">
        <v>16250</v>
      </c>
      <c r="B16252">
        <v>44.520547945205479</v>
      </c>
      <c r="C16252" s="91">
        <v>2.27470403425079E-2</v>
      </c>
      <c r="D16252">
        <v>0.36323302803121738</v>
      </c>
    </row>
    <row r="16253" spans="1:4">
      <c r="A16253">
        <v>16251</v>
      </c>
      <c r="B16253">
        <v>44.523287671232879</v>
      </c>
      <c r="C16253" s="91">
        <v>2.2746645261449646E-2</v>
      </c>
      <c r="D16253">
        <v>0.36321678085380232</v>
      </c>
    </row>
    <row r="16254" spans="1:4">
      <c r="A16254">
        <v>16252</v>
      </c>
      <c r="B16254">
        <v>44.526027397260272</v>
      </c>
      <c r="C16254" s="91">
        <v>2.2746250180391392E-2</v>
      </c>
      <c r="D16254">
        <v>0.36320053518937973</v>
      </c>
    </row>
    <row r="16255" spans="1:4">
      <c r="A16255">
        <v>16253</v>
      </c>
      <c r="B16255">
        <v>44.528767123287672</v>
      </c>
      <c r="C16255" s="91">
        <v>2.2745855099333138E-2</v>
      </c>
      <c r="D16255">
        <v>0.36318429103781119</v>
      </c>
    </row>
    <row r="16256" spans="1:4">
      <c r="A16256">
        <v>16254</v>
      </c>
      <c r="B16256">
        <v>44.531506849315072</v>
      </c>
      <c r="C16256" s="91">
        <v>2.274546001827488E-2</v>
      </c>
      <c r="D16256">
        <v>0.36316804839895905</v>
      </c>
    </row>
    <row r="16257" spans="1:4">
      <c r="A16257">
        <v>16255</v>
      </c>
      <c r="B16257">
        <v>44.534246575342465</v>
      </c>
      <c r="C16257" s="91">
        <v>2.2745064937216626E-2</v>
      </c>
      <c r="D16257">
        <v>0.3631518072726852</v>
      </c>
    </row>
    <row r="16258" spans="1:4">
      <c r="A16258">
        <v>16256</v>
      </c>
      <c r="B16258">
        <v>44.536986301369865</v>
      </c>
      <c r="C16258" s="91">
        <v>2.2744669856158372E-2</v>
      </c>
      <c r="D16258">
        <v>0.36313556765885163</v>
      </c>
    </row>
    <row r="16259" spans="1:4">
      <c r="A16259">
        <v>16257</v>
      </c>
      <c r="B16259">
        <v>44.539726027397258</v>
      </c>
      <c r="C16259" s="91">
        <v>2.2744274775100118E-2</v>
      </c>
      <c r="D16259">
        <v>0.36311932955732046</v>
      </c>
    </row>
    <row r="16260" spans="1:4">
      <c r="A16260">
        <v>16258</v>
      </c>
      <c r="B16260">
        <v>44.542465753424658</v>
      </c>
      <c r="C16260" s="91">
        <v>2.2743879694041864E-2</v>
      </c>
      <c r="D16260">
        <v>0.36310309296795373</v>
      </c>
    </row>
    <row r="16261" spans="1:4">
      <c r="A16261">
        <v>16259</v>
      </c>
      <c r="B16261">
        <v>44.545205479452058</v>
      </c>
      <c r="C16261" s="91">
        <v>2.274348461298361E-2</v>
      </c>
      <c r="D16261">
        <v>0.36308685789061362</v>
      </c>
    </row>
    <row r="16262" spans="1:4">
      <c r="A16262">
        <v>16260</v>
      </c>
      <c r="B16262">
        <v>44.547945205479451</v>
      </c>
      <c r="C16262" s="91">
        <v>2.2743089531925352E-2</v>
      </c>
      <c r="D16262">
        <v>0.36307062432516224</v>
      </c>
    </row>
    <row r="16263" spans="1:4">
      <c r="A16263">
        <v>16261</v>
      </c>
      <c r="B16263">
        <v>44.550684931506851</v>
      </c>
      <c r="C16263" s="91">
        <v>2.2742694450867098E-2</v>
      </c>
      <c r="D16263">
        <v>0.36305439227146152</v>
      </c>
    </row>
    <row r="16264" spans="1:4">
      <c r="A16264">
        <v>16262</v>
      </c>
      <c r="B16264">
        <v>44.553424657534244</v>
      </c>
      <c r="C16264" s="91">
        <v>2.2742299369808844E-2</v>
      </c>
      <c r="D16264">
        <v>0.36303816172937375</v>
      </c>
    </row>
    <row r="16265" spans="1:4">
      <c r="A16265">
        <v>16263</v>
      </c>
      <c r="B16265">
        <v>44.556164383561644</v>
      </c>
      <c r="C16265" s="91">
        <v>2.274190428875059E-2</v>
      </c>
      <c r="D16265">
        <v>0.36302193269876104</v>
      </c>
    </row>
    <row r="16266" spans="1:4">
      <c r="A16266">
        <v>16264</v>
      </c>
      <c r="B16266">
        <v>44.558904109589044</v>
      </c>
      <c r="C16266" s="91">
        <v>2.2741509207692336E-2</v>
      </c>
      <c r="D16266">
        <v>0.36300570517948549</v>
      </c>
    </row>
    <row r="16267" spans="1:4">
      <c r="A16267">
        <v>16265</v>
      </c>
      <c r="B16267">
        <v>44.561643835616437</v>
      </c>
      <c r="C16267" s="91">
        <v>2.2741114126634081E-2</v>
      </c>
      <c r="D16267">
        <v>0.36298947917140945</v>
      </c>
    </row>
    <row r="16268" spans="1:4">
      <c r="A16268">
        <v>16266</v>
      </c>
      <c r="B16268">
        <v>44.564383561643837</v>
      </c>
      <c r="C16268" s="91">
        <v>2.2740719045575824E-2</v>
      </c>
      <c r="D16268">
        <v>0.36297325467439501</v>
      </c>
    </row>
    <row r="16269" spans="1:4">
      <c r="A16269">
        <v>16267</v>
      </c>
      <c r="B16269">
        <v>44.56712328767123</v>
      </c>
      <c r="C16269" s="91">
        <v>2.274032396451757E-2</v>
      </c>
      <c r="D16269">
        <v>0.36295703168830445</v>
      </c>
    </row>
    <row r="16270" spans="1:4">
      <c r="A16270">
        <v>16268</v>
      </c>
      <c r="B16270">
        <v>44.56986301369863</v>
      </c>
      <c r="C16270" s="91">
        <v>2.2739928883459316E-2</v>
      </c>
      <c r="D16270">
        <v>0.36294081021299984</v>
      </c>
    </row>
    <row r="16271" spans="1:4">
      <c r="A16271">
        <v>16269</v>
      </c>
      <c r="B16271">
        <v>44.57260273972603</v>
      </c>
      <c r="C16271" s="91">
        <v>2.2739533802401062E-2</v>
      </c>
      <c r="D16271">
        <v>0.36292459024834361</v>
      </c>
    </row>
    <row r="16272" spans="1:4">
      <c r="A16272">
        <v>16270</v>
      </c>
      <c r="B16272">
        <v>44.575342465753423</v>
      </c>
      <c r="C16272" s="91">
        <v>2.2739138721342807E-2</v>
      </c>
      <c r="D16272">
        <v>0.36290837179419788</v>
      </c>
    </row>
    <row r="16273" spans="1:4">
      <c r="A16273">
        <v>16271</v>
      </c>
      <c r="B16273">
        <v>44.578082191780823</v>
      </c>
      <c r="C16273" s="91">
        <v>2.2738743640284553E-2</v>
      </c>
      <c r="D16273">
        <v>0.36289215485042503</v>
      </c>
    </row>
    <row r="16274" spans="1:4">
      <c r="A16274">
        <v>16272</v>
      </c>
      <c r="B16274">
        <v>44.580821917808223</v>
      </c>
      <c r="C16274" s="91">
        <v>2.2738348559226296E-2</v>
      </c>
      <c r="D16274">
        <v>0.36287593941688734</v>
      </c>
    </row>
    <row r="16275" spans="1:4">
      <c r="A16275">
        <v>16273</v>
      </c>
      <c r="B16275">
        <v>44.583561643835615</v>
      </c>
      <c r="C16275" s="91">
        <v>2.2737953478168042E-2</v>
      </c>
      <c r="D16275">
        <v>0.36285972549344719</v>
      </c>
    </row>
    <row r="16276" spans="1:4">
      <c r="A16276">
        <v>16274</v>
      </c>
      <c r="B16276">
        <v>44.586301369863016</v>
      </c>
      <c r="C16276" s="91">
        <v>2.2737558397109787E-2</v>
      </c>
      <c r="D16276">
        <v>0.36284351307996665</v>
      </c>
    </row>
    <row r="16277" spans="1:4">
      <c r="A16277">
        <v>16275</v>
      </c>
      <c r="B16277">
        <v>44.589041095890408</v>
      </c>
      <c r="C16277" s="91">
        <v>2.2737163316051533E-2</v>
      </c>
      <c r="D16277">
        <v>0.36282730217630837</v>
      </c>
    </row>
    <row r="16278" spans="1:4">
      <c r="A16278">
        <v>16276</v>
      </c>
      <c r="B16278">
        <v>44.591780821917808</v>
      </c>
      <c r="C16278" s="91">
        <v>2.2736768234993279E-2</v>
      </c>
      <c r="D16278">
        <v>0.36281109278233453</v>
      </c>
    </row>
    <row r="16279" spans="1:4">
      <c r="A16279">
        <v>16277</v>
      </c>
      <c r="B16279">
        <v>44.594520547945208</v>
      </c>
      <c r="C16279" s="91">
        <v>2.2736373153935025E-2</v>
      </c>
      <c r="D16279">
        <v>0.36279488489790757</v>
      </c>
    </row>
    <row r="16280" spans="1:4">
      <c r="A16280">
        <v>16278</v>
      </c>
      <c r="B16280">
        <v>44.597260273972601</v>
      </c>
      <c r="C16280" s="91">
        <v>2.2735978072876768E-2</v>
      </c>
      <c r="D16280">
        <v>0.36277867852288986</v>
      </c>
    </row>
    <row r="16281" spans="1:4">
      <c r="A16281">
        <v>16279</v>
      </c>
      <c r="B16281">
        <v>44.6</v>
      </c>
      <c r="C16281" s="91">
        <v>2.2735582991818513E-2</v>
      </c>
      <c r="D16281">
        <v>0.36276247365714381</v>
      </c>
    </row>
    <row r="16282" spans="1:4">
      <c r="A16282">
        <v>16280</v>
      </c>
      <c r="B16282">
        <v>44.602739726027394</v>
      </c>
      <c r="C16282" s="91">
        <v>2.2735187910760259E-2</v>
      </c>
      <c r="D16282">
        <v>0.3627462703005318</v>
      </c>
    </row>
    <row r="16283" spans="1:4">
      <c r="A16283">
        <v>16281</v>
      </c>
      <c r="B16283">
        <v>44.605479452054794</v>
      </c>
      <c r="C16283" s="91">
        <v>2.2734792829702005E-2</v>
      </c>
      <c r="D16283">
        <v>0.36273006845291633</v>
      </c>
    </row>
    <row r="16284" spans="1:4">
      <c r="A16284">
        <v>16282</v>
      </c>
      <c r="B16284">
        <v>44.608219178082194</v>
      </c>
      <c r="C16284" s="91">
        <v>2.2734397748643751E-2</v>
      </c>
      <c r="D16284">
        <v>0.36271386811415984</v>
      </c>
    </row>
    <row r="16285" spans="1:4">
      <c r="A16285">
        <v>16283</v>
      </c>
      <c r="B16285">
        <v>44.610958904109587</v>
      </c>
      <c r="C16285" s="91">
        <v>2.2734002667585497E-2</v>
      </c>
      <c r="D16285">
        <v>0.36269766928412484</v>
      </c>
    </row>
    <row r="16286" spans="1:4">
      <c r="A16286">
        <v>16284</v>
      </c>
      <c r="B16286">
        <v>44.613698630136987</v>
      </c>
      <c r="C16286" s="91">
        <v>2.2733607586527239E-2</v>
      </c>
      <c r="D16286">
        <v>0.36268147196267375</v>
      </c>
    </row>
    <row r="16287" spans="1:4">
      <c r="A16287">
        <v>16285</v>
      </c>
      <c r="B16287">
        <v>44.61643835616438</v>
      </c>
      <c r="C16287" s="91">
        <v>2.2733212505468985E-2</v>
      </c>
      <c r="D16287">
        <v>0.36266527614966915</v>
      </c>
    </row>
    <row r="16288" spans="1:4">
      <c r="A16288">
        <v>16286</v>
      </c>
      <c r="B16288">
        <v>44.61917808219178</v>
      </c>
      <c r="C16288" s="91">
        <v>2.2732817424410731E-2</v>
      </c>
      <c r="D16288">
        <v>0.36264908184497335</v>
      </c>
    </row>
    <row r="16289" spans="1:4">
      <c r="A16289">
        <v>16287</v>
      </c>
      <c r="B16289">
        <v>44.62191780821918</v>
      </c>
      <c r="C16289" s="91">
        <v>2.2732422343352477E-2</v>
      </c>
      <c r="D16289">
        <v>0.36263288904844909</v>
      </c>
    </row>
    <row r="16290" spans="1:4">
      <c r="A16290">
        <v>16288</v>
      </c>
      <c r="B16290">
        <v>44.624657534246573</v>
      </c>
      <c r="C16290" s="91">
        <v>2.2732027262294223E-2</v>
      </c>
      <c r="D16290">
        <v>0.36261669775995892</v>
      </c>
    </row>
    <row r="16291" spans="1:4">
      <c r="A16291">
        <v>16289</v>
      </c>
      <c r="B16291">
        <v>44.627397260273973</v>
      </c>
      <c r="C16291" s="91">
        <v>2.2731632181235969E-2</v>
      </c>
      <c r="D16291">
        <v>0.36260050797936527</v>
      </c>
    </row>
    <row r="16292" spans="1:4">
      <c r="A16292">
        <v>16290</v>
      </c>
      <c r="B16292">
        <v>44.630136986301373</v>
      </c>
      <c r="C16292" s="91">
        <v>2.2731237100177711E-2</v>
      </c>
      <c r="D16292">
        <v>0.36258431970653093</v>
      </c>
    </row>
    <row r="16293" spans="1:4">
      <c r="A16293">
        <v>16291</v>
      </c>
      <c r="B16293">
        <v>44.632876712328766</v>
      </c>
      <c r="C16293" s="91">
        <v>2.2730842019119457E-2</v>
      </c>
      <c r="D16293">
        <v>0.36256813294131829</v>
      </c>
    </row>
    <row r="16294" spans="1:4">
      <c r="A16294">
        <v>16292</v>
      </c>
      <c r="B16294">
        <v>44.635616438356166</v>
      </c>
      <c r="C16294" s="91">
        <v>2.2730446938061203E-2</v>
      </c>
      <c r="D16294">
        <v>0.36255194768359011</v>
      </c>
    </row>
    <row r="16295" spans="1:4">
      <c r="A16295">
        <v>16293</v>
      </c>
      <c r="B16295">
        <v>44.638356164383559</v>
      </c>
      <c r="C16295" s="91">
        <v>2.2730051857002949E-2</v>
      </c>
      <c r="D16295">
        <v>0.36253576393320891</v>
      </c>
    </row>
    <row r="16296" spans="1:4">
      <c r="A16296">
        <v>16294</v>
      </c>
      <c r="B16296">
        <v>44.641095890410959</v>
      </c>
      <c r="C16296" s="91">
        <v>2.2729656775944695E-2</v>
      </c>
      <c r="D16296">
        <v>0.3625195816900374</v>
      </c>
    </row>
    <row r="16297" spans="1:4">
      <c r="A16297">
        <v>16295</v>
      </c>
      <c r="B16297">
        <v>44.643835616438359</v>
      </c>
      <c r="C16297" s="91">
        <v>2.2729261694886441E-2</v>
      </c>
      <c r="D16297">
        <v>0.36250340095393813</v>
      </c>
    </row>
    <row r="16298" spans="1:4">
      <c r="A16298">
        <v>16296</v>
      </c>
      <c r="B16298">
        <v>44.646575342465752</v>
      </c>
      <c r="C16298" s="91">
        <v>2.2728866613828183E-2</v>
      </c>
      <c r="D16298">
        <v>0.3624872217247741</v>
      </c>
    </row>
    <row r="16299" spans="1:4">
      <c r="A16299">
        <v>16297</v>
      </c>
      <c r="B16299">
        <v>44.649315068493152</v>
      </c>
      <c r="C16299" s="91">
        <v>2.2728471532769929E-2</v>
      </c>
      <c r="D16299">
        <v>0.36247104400240759</v>
      </c>
    </row>
    <row r="16300" spans="1:4">
      <c r="A16300">
        <v>16298</v>
      </c>
      <c r="B16300">
        <v>44.652054794520545</v>
      </c>
      <c r="C16300" s="91">
        <v>2.2728076451711675E-2</v>
      </c>
      <c r="D16300">
        <v>0.36245486778670155</v>
      </c>
    </row>
    <row r="16301" spans="1:4">
      <c r="A16301">
        <v>16299</v>
      </c>
      <c r="B16301">
        <v>44.654794520547945</v>
      </c>
      <c r="C16301" s="91">
        <v>2.2727681370653421E-2</v>
      </c>
      <c r="D16301">
        <v>0.36243869307751864</v>
      </c>
    </row>
    <row r="16302" spans="1:4">
      <c r="A16302">
        <v>16300</v>
      </c>
      <c r="B16302">
        <v>44.657534246575345</v>
      </c>
      <c r="C16302" s="91">
        <v>2.2727286289595167E-2</v>
      </c>
      <c r="D16302">
        <v>0.36242251987472163</v>
      </c>
    </row>
    <row r="16303" spans="1:4">
      <c r="A16303">
        <v>16301</v>
      </c>
      <c r="B16303">
        <v>44.660273972602738</v>
      </c>
      <c r="C16303" s="91">
        <v>2.2726891208536912E-2</v>
      </c>
      <c r="D16303">
        <v>0.36240634817817324</v>
      </c>
    </row>
    <row r="16304" spans="1:4">
      <c r="A16304">
        <v>16302</v>
      </c>
      <c r="B16304">
        <v>44.663013698630138</v>
      </c>
      <c r="C16304" s="91">
        <v>2.2726496127478655E-2</v>
      </c>
      <c r="D16304">
        <v>0.36239017798773632</v>
      </c>
    </row>
    <row r="16305" spans="1:4">
      <c r="A16305">
        <v>16303</v>
      </c>
      <c r="B16305">
        <v>44.665753424657531</v>
      </c>
      <c r="C16305" s="91">
        <v>2.2726101046420401E-2</v>
      </c>
      <c r="D16305">
        <v>0.36237400930327357</v>
      </c>
    </row>
    <row r="16306" spans="1:4">
      <c r="A16306">
        <v>16304</v>
      </c>
      <c r="B16306">
        <v>44.668493150684931</v>
      </c>
      <c r="C16306" s="91">
        <v>2.2725705965362147E-2</v>
      </c>
      <c r="D16306">
        <v>0.36235784212464778</v>
      </c>
    </row>
    <row r="16307" spans="1:4">
      <c r="A16307">
        <v>16305</v>
      </c>
      <c r="B16307">
        <v>44.671232876712331</v>
      </c>
      <c r="C16307" s="91">
        <v>2.2725310884303893E-2</v>
      </c>
      <c r="D16307">
        <v>0.36234167645172188</v>
      </c>
    </row>
    <row r="16308" spans="1:4">
      <c r="A16308">
        <v>16306</v>
      </c>
      <c r="B16308">
        <v>44.673972602739724</v>
      </c>
      <c r="C16308" s="91">
        <v>2.2724915803245638E-2</v>
      </c>
      <c r="D16308">
        <v>0.36232551228435866</v>
      </c>
    </row>
    <row r="16309" spans="1:4">
      <c r="A16309">
        <v>16307</v>
      </c>
      <c r="B16309">
        <v>44.676712328767124</v>
      </c>
      <c r="C16309" s="91">
        <v>2.2724520722187384E-2</v>
      </c>
      <c r="D16309">
        <v>0.36230934962242084</v>
      </c>
    </row>
    <row r="16310" spans="1:4">
      <c r="A16310">
        <v>16308</v>
      </c>
      <c r="B16310">
        <v>44.679452054794524</v>
      </c>
      <c r="C16310" s="91">
        <v>2.2724125641129127E-2</v>
      </c>
      <c r="D16310">
        <v>0.36229318846577158</v>
      </c>
    </row>
    <row r="16311" spans="1:4">
      <c r="A16311">
        <v>16309</v>
      </c>
      <c r="B16311">
        <v>44.682191780821917</v>
      </c>
      <c r="C16311" s="91">
        <v>2.2723730560070873E-2</v>
      </c>
      <c r="D16311">
        <v>0.36227702881427348</v>
      </c>
    </row>
    <row r="16312" spans="1:4">
      <c r="A16312">
        <v>16310</v>
      </c>
      <c r="B16312">
        <v>44.684931506849317</v>
      </c>
      <c r="C16312" s="91">
        <v>2.2723335479012619E-2</v>
      </c>
      <c r="D16312">
        <v>0.36226087066778961</v>
      </c>
    </row>
    <row r="16313" spans="1:4">
      <c r="A16313">
        <v>16311</v>
      </c>
      <c r="B16313">
        <v>44.68767123287671</v>
      </c>
      <c r="C16313" s="91">
        <v>2.2722940397954364E-2</v>
      </c>
      <c r="D16313">
        <v>0.36224471402618286</v>
      </c>
    </row>
    <row r="16314" spans="1:4">
      <c r="A16314">
        <v>16312</v>
      </c>
      <c r="B16314">
        <v>44.69041095890411</v>
      </c>
      <c r="C16314" s="91">
        <v>2.272254531689611E-2</v>
      </c>
      <c r="D16314">
        <v>0.36222855888931599</v>
      </c>
    </row>
    <row r="16315" spans="1:4">
      <c r="A16315">
        <v>16313</v>
      </c>
      <c r="B16315">
        <v>44.69315068493151</v>
      </c>
      <c r="C16315" s="91">
        <v>2.2722150235837856E-2</v>
      </c>
      <c r="D16315">
        <v>0.36221240525705212</v>
      </c>
    </row>
    <row r="16316" spans="1:4">
      <c r="A16316">
        <v>16314</v>
      </c>
      <c r="B16316">
        <v>44.695890410958903</v>
      </c>
      <c r="C16316" s="91">
        <v>2.2721755154779599E-2</v>
      </c>
      <c r="D16316">
        <v>0.36219625312925435</v>
      </c>
    </row>
    <row r="16317" spans="1:4">
      <c r="A16317">
        <v>16315</v>
      </c>
      <c r="B16317">
        <v>44.698630136986303</v>
      </c>
      <c r="C16317" s="91">
        <v>2.2721360073721344E-2</v>
      </c>
      <c r="D16317">
        <v>0.36218010250578536</v>
      </c>
    </row>
    <row r="16318" spans="1:4">
      <c r="A16318">
        <v>16316</v>
      </c>
      <c r="B16318">
        <v>44.701369863013696</v>
      </c>
      <c r="C16318" s="91">
        <v>2.272096499266309E-2</v>
      </c>
      <c r="D16318">
        <v>0.36216395338650831</v>
      </c>
    </row>
    <row r="16319" spans="1:4">
      <c r="A16319">
        <v>16317</v>
      </c>
      <c r="B16319">
        <v>44.704109589041096</v>
      </c>
      <c r="C16319" s="91">
        <v>2.2720569911604836E-2</v>
      </c>
      <c r="D16319">
        <v>0.36214780577128614</v>
      </c>
    </row>
    <row r="16320" spans="1:4">
      <c r="A16320">
        <v>16318</v>
      </c>
      <c r="B16320">
        <v>44.706849315068496</v>
      </c>
      <c r="C16320" s="91">
        <v>2.2720174830546582E-2</v>
      </c>
      <c r="D16320">
        <v>0.36213165965998195</v>
      </c>
    </row>
    <row r="16321" spans="1:4">
      <c r="A16321">
        <v>16319</v>
      </c>
      <c r="B16321">
        <v>44.709589041095889</v>
      </c>
      <c r="C16321" s="91">
        <v>2.2719779749488328E-2</v>
      </c>
      <c r="D16321">
        <v>0.36211551505245876</v>
      </c>
    </row>
    <row r="16322" spans="1:4">
      <c r="A16322">
        <v>16320</v>
      </c>
      <c r="B16322">
        <v>44.712328767123289</v>
      </c>
      <c r="C16322" s="91">
        <v>2.271938466843007E-2</v>
      </c>
      <c r="D16322">
        <v>0.36209937194857961</v>
      </c>
    </row>
    <row r="16323" spans="1:4">
      <c r="A16323">
        <v>16321</v>
      </c>
      <c r="B16323">
        <v>44.715068493150682</v>
      </c>
      <c r="C16323" s="91">
        <v>2.2718989587371816E-2</v>
      </c>
      <c r="D16323">
        <v>0.36208323034820761</v>
      </c>
    </row>
    <row r="16324" spans="1:4">
      <c r="A16324">
        <v>16322</v>
      </c>
      <c r="B16324">
        <v>44.717808219178082</v>
      </c>
      <c r="C16324" s="91">
        <v>2.2718594506313562E-2</v>
      </c>
      <c r="D16324">
        <v>0.36206709025120576</v>
      </c>
    </row>
    <row r="16325" spans="1:4">
      <c r="A16325">
        <v>16323</v>
      </c>
      <c r="B16325">
        <v>44.720547945205482</v>
      </c>
      <c r="C16325" s="91">
        <v>2.2718199425255308E-2</v>
      </c>
      <c r="D16325">
        <v>0.36205095165743717</v>
      </c>
    </row>
    <row r="16326" spans="1:4">
      <c r="A16326">
        <v>16324</v>
      </c>
      <c r="B16326">
        <v>44.723287671232875</v>
      </c>
      <c r="C16326" s="91">
        <v>2.2717804344197054E-2</v>
      </c>
      <c r="D16326">
        <v>0.36203481456676523</v>
      </c>
    </row>
    <row r="16327" spans="1:4">
      <c r="A16327">
        <v>16325</v>
      </c>
      <c r="B16327">
        <v>44.726027397260275</v>
      </c>
      <c r="C16327" s="91">
        <v>2.27174092631388E-2</v>
      </c>
      <c r="D16327">
        <v>0.36201867897905271</v>
      </c>
    </row>
    <row r="16328" spans="1:4">
      <c r="A16328">
        <v>16326</v>
      </c>
      <c r="B16328">
        <v>44.728767123287675</v>
      </c>
      <c r="C16328" s="91">
        <v>2.2717014182080542E-2</v>
      </c>
      <c r="D16328">
        <v>0.362002544894163</v>
      </c>
    </row>
    <row r="16329" spans="1:4">
      <c r="A16329">
        <v>16327</v>
      </c>
      <c r="B16329">
        <v>44.731506849315068</v>
      </c>
      <c r="C16329" s="91">
        <v>2.2716619101022288E-2</v>
      </c>
      <c r="D16329">
        <v>0.36198641231195927</v>
      </c>
    </row>
    <row r="16330" spans="1:4">
      <c r="A16330">
        <v>16328</v>
      </c>
      <c r="B16330">
        <v>44.734246575342468</v>
      </c>
      <c r="C16330" s="91">
        <v>2.2716224019964034E-2</v>
      </c>
      <c r="D16330">
        <v>0.36197028123230451</v>
      </c>
    </row>
    <row r="16331" spans="1:4">
      <c r="A16331">
        <v>16329</v>
      </c>
      <c r="B16331">
        <v>44.736986301369861</v>
      </c>
      <c r="C16331" s="91">
        <v>2.271582893890578E-2</v>
      </c>
      <c r="D16331">
        <v>0.36195415165506212</v>
      </c>
    </row>
    <row r="16332" spans="1:4">
      <c r="A16332">
        <v>16330</v>
      </c>
      <c r="B16332">
        <v>44.739726027397261</v>
      </c>
      <c r="C16332" s="91">
        <v>2.2715433857847526E-2</v>
      </c>
      <c r="D16332">
        <v>0.36193802358009514</v>
      </c>
    </row>
    <row r="16333" spans="1:4">
      <c r="A16333">
        <v>16331</v>
      </c>
      <c r="B16333">
        <v>44.742465753424661</v>
      </c>
      <c r="C16333" s="91">
        <v>2.2715038776789272E-2</v>
      </c>
      <c r="D16333">
        <v>0.36192189700726696</v>
      </c>
    </row>
    <row r="16334" spans="1:4">
      <c r="A16334">
        <v>16332</v>
      </c>
      <c r="B16334">
        <v>44.745205479452054</v>
      </c>
      <c r="C16334" s="91">
        <v>2.2714643695731014E-2</v>
      </c>
      <c r="D16334">
        <v>0.36190577193644091</v>
      </c>
    </row>
    <row r="16335" spans="1:4">
      <c r="A16335">
        <v>16333</v>
      </c>
      <c r="B16335">
        <v>44.747945205479454</v>
      </c>
      <c r="C16335" s="91">
        <v>2.271424861467276E-2</v>
      </c>
      <c r="D16335">
        <v>0.36188964836747994</v>
      </c>
    </row>
    <row r="16336" spans="1:4">
      <c r="A16336">
        <v>16334</v>
      </c>
      <c r="B16336">
        <v>44.750684931506846</v>
      </c>
      <c r="C16336" s="91">
        <v>2.2713853533614506E-2</v>
      </c>
      <c r="D16336">
        <v>0.36187352630024761</v>
      </c>
    </row>
    <row r="16337" spans="1:4">
      <c r="A16337">
        <v>16335</v>
      </c>
      <c r="B16337">
        <v>44.753424657534246</v>
      </c>
      <c r="C16337" s="91">
        <v>2.2713458452556252E-2</v>
      </c>
      <c r="D16337">
        <v>0.36185740573460706</v>
      </c>
    </row>
    <row r="16338" spans="1:4">
      <c r="A16338">
        <v>16336</v>
      </c>
      <c r="B16338">
        <v>44.756164383561647</v>
      </c>
      <c r="C16338" s="91">
        <v>2.2713063371497998E-2</v>
      </c>
      <c r="D16338">
        <v>0.36184128667042165</v>
      </c>
    </row>
    <row r="16339" spans="1:4">
      <c r="A16339">
        <v>16337</v>
      </c>
      <c r="B16339">
        <v>44.758904109589039</v>
      </c>
      <c r="C16339" s="91">
        <v>2.2712668290439744E-2</v>
      </c>
      <c r="D16339">
        <v>0.36182516910755486</v>
      </c>
    </row>
    <row r="16340" spans="1:4">
      <c r="A16340">
        <v>16338</v>
      </c>
      <c r="B16340">
        <v>44.761643835616439</v>
      </c>
      <c r="C16340" s="91">
        <v>2.2712273209381486E-2</v>
      </c>
      <c r="D16340">
        <v>0.3618090530458698</v>
      </c>
    </row>
    <row r="16341" spans="1:4">
      <c r="A16341">
        <v>16339</v>
      </c>
      <c r="B16341">
        <v>44.764383561643832</v>
      </c>
      <c r="C16341" s="91">
        <v>2.2711878128323232E-2</v>
      </c>
      <c r="D16341">
        <v>0.36179293848522992</v>
      </c>
    </row>
    <row r="16342" spans="1:4">
      <c r="A16342">
        <v>16340</v>
      </c>
      <c r="B16342">
        <v>44.767123287671232</v>
      </c>
      <c r="C16342" s="91">
        <v>2.2711483047264978E-2</v>
      </c>
      <c r="D16342">
        <v>0.36177682542549866</v>
      </c>
    </row>
    <row r="16343" spans="1:4">
      <c r="A16343">
        <v>16341</v>
      </c>
      <c r="B16343">
        <v>44.769863013698632</v>
      </c>
      <c r="C16343" s="91">
        <v>2.2711087966206724E-2</v>
      </c>
      <c r="D16343">
        <v>0.3617607138665393</v>
      </c>
    </row>
    <row r="16344" spans="1:4">
      <c r="A16344">
        <v>16342</v>
      </c>
      <c r="B16344">
        <v>44.772602739726025</v>
      </c>
      <c r="C16344" s="91">
        <v>2.2710692885148469E-2</v>
      </c>
      <c r="D16344">
        <v>0.36174460380821533</v>
      </c>
    </row>
    <row r="16345" spans="1:4">
      <c r="A16345">
        <v>16343</v>
      </c>
      <c r="B16345">
        <v>44.775342465753425</v>
      </c>
      <c r="C16345" s="91">
        <v>2.2710297804090215E-2</v>
      </c>
      <c r="D16345">
        <v>0.36172849525039008</v>
      </c>
    </row>
    <row r="16346" spans="1:4">
      <c r="A16346">
        <v>16344</v>
      </c>
      <c r="B16346">
        <v>44.778082191780825</v>
      </c>
      <c r="C16346" s="91">
        <v>2.2709902723031958E-2</v>
      </c>
      <c r="D16346">
        <v>0.36171238819292711</v>
      </c>
    </row>
    <row r="16347" spans="1:4">
      <c r="A16347">
        <v>16345</v>
      </c>
      <c r="B16347">
        <v>44.780821917808218</v>
      </c>
      <c r="C16347" s="91">
        <v>2.2709507641973704E-2</v>
      </c>
      <c r="D16347">
        <v>0.36169628263568987</v>
      </c>
    </row>
    <row r="16348" spans="1:4">
      <c r="A16348">
        <v>16346</v>
      </c>
      <c r="B16348">
        <v>44.783561643835618</v>
      </c>
      <c r="C16348" s="91">
        <v>2.270911256091545E-2</v>
      </c>
      <c r="D16348">
        <v>0.36168017857854173</v>
      </c>
    </row>
    <row r="16349" spans="1:4">
      <c r="A16349">
        <v>16347</v>
      </c>
      <c r="B16349">
        <v>44.786301369863011</v>
      </c>
      <c r="C16349" s="91">
        <v>2.2708717479857195E-2</v>
      </c>
      <c r="D16349">
        <v>0.36166407602134626</v>
      </c>
    </row>
    <row r="16350" spans="1:4">
      <c r="A16350">
        <v>16348</v>
      </c>
      <c r="B16350">
        <v>44.789041095890411</v>
      </c>
      <c r="C16350" s="91">
        <v>2.2708322398798941E-2</v>
      </c>
      <c r="D16350">
        <v>0.36164797496396689</v>
      </c>
    </row>
    <row r="16351" spans="1:4">
      <c r="A16351">
        <v>16349</v>
      </c>
      <c r="B16351">
        <v>44.791780821917811</v>
      </c>
      <c r="C16351" s="91">
        <v>2.2707927317740687E-2</v>
      </c>
      <c r="D16351">
        <v>0.36163187540626712</v>
      </c>
    </row>
    <row r="16352" spans="1:4">
      <c r="A16352">
        <v>16350</v>
      </c>
      <c r="B16352">
        <v>44.794520547945204</v>
      </c>
      <c r="C16352" s="91">
        <v>2.270753223668243E-2</v>
      </c>
      <c r="D16352">
        <v>0.36161577734811073</v>
      </c>
    </row>
    <row r="16353" spans="1:4">
      <c r="A16353">
        <v>16351</v>
      </c>
      <c r="B16353">
        <v>44.797260273972604</v>
      </c>
      <c r="C16353" s="91">
        <v>2.2707137155624176E-2</v>
      </c>
      <c r="D16353">
        <v>0.361599680789361</v>
      </c>
    </row>
    <row r="16354" spans="1:4">
      <c r="A16354">
        <v>16352</v>
      </c>
      <c r="B16354">
        <v>44.8</v>
      </c>
      <c r="C16354" s="91">
        <v>2.2706742074565921E-2</v>
      </c>
      <c r="D16354">
        <v>0.36158358572988158</v>
      </c>
    </row>
    <row r="16355" spans="1:4">
      <c r="A16355">
        <v>16353</v>
      </c>
      <c r="B16355">
        <v>44.802739726027397</v>
      </c>
      <c r="C16355" s="91">
        <v>2.2706346993507667E-2</v>
      </c>
      <c r="D16355">
        <v>0.36156749216953599</v>
      </c>
    </row>
    <row r="16356" spans="1:4">
      <c r="A16356">
        <v>16354</v>
      </c>
      <c r="B16356">
        <v>44.805479452054797</v>
      </c>
      <c r="C16356" s="91">
        <v>2.2705951912449413E-2</v>
      </c>
      <c r="D16356">
        <v>0.36155140010818798</v>
      </c>
    </row>
    <row r="16357" spans="1:4">
      <c r="A16357">
        <v>16355</v>
      </c>
      <c r="B16357">
        <v>44.80821917808219</v>
      </c>
      <c r="C16357" s="91">
        <v>2.2705556831391159E-2</v>
      </c>
      <c r="D16357">
        <v>0.36153530954570107</v>
      </c>
    </row>
    <row r="16358" spans="1:4">
      <c r="A16358">
        <v>16356</v>
      </c>
      <c r="B16358">
        <v>44.81095890410959</v>
      </c>
      <c r="C16358" s="91">
        <v>2.2705161750332901E-2</v>
      </c>
      <c r="D16358">
        <v>0.36151922048193891</v>
      </c>
    </row>
    <row r="16359" spans="1:4">
      <c r="A16359">
        <v>16357</v>
      </c>
      <c r="B16359">
        <v>44.813698630136983</v>
      </c>
      <c r="C16359" s="91">
        <v>2.2704766669274647E-2</v>
      </c>
      <c r="D16359">
        <v>0.36150313291676506</v>
      </c>
    </row>
    <row r="16360" spans="1:4">
      <c r="A16360">
        <v>16358</v>
      </c>
      <c r="B16360">
        <v>44.816438356164383</v>
      </c>
      <c r="C16360" s="91">
        <v>2.2704371588216393E-2</v>
      </c>
      <c r="D16360">
        <v>0.36148704685004329</v>
      </c>
    </row>
    <row r="16361" spans="1:4">
      <c r="A16361">
        <v>16359</v>
      </c>
      <c r="B16361">
        <v>44.819178082191783</v>
      </c>
      <c r="C16361" s="91">
        <v>2.2703976507158139E-2</v>
      </c>
      <c r="D16361">
        <v>0.36147096228163716</v>
      </c>
    </row>
    <row r="16362" spans="1:4">
      <c r="A16362">
        <v>16360</v>
      </c>
      <c r="B16362">
        <v>44.821917808219176</v>
      </c>
      <c r="C16362" s="91">
        <v>2.2703581426099885E-2</v>
      </c>
      <c r="D16362">
        <v>0.36145487921141051</v>
      </c>
    </row>
    <row r="16363" spans="1:4">
      <c r="A16363">
        <v>16361</v>
      </c>
      <c r="B16363">
        <v>44.824657534246576</v>
      </c>
      <c r="C16363" s="91">
        <v>2.2703186345041631E-2</v>
      </c>
      <c r="D16363">
        <v>0.36143879763922698</v>
      </c>
    </row>
    <row r="16364" spans="1:4">
      <c r="A16364">
        <v>16362</v>
      </c>
      <c r="B16364">
        <v>44.827397260273976</v>
      </c>
      <c r="C16364" s="91">
        <v>2.2702791263983373E-2</v>
      </c>
      <c r="D16364">
        <v>0.36142271756495031</v>
      </c>
    </row>
    <row r="16365" spans="1:4">
      <c r="A16365">
        <v>16363</v>
      </c>
      <c r="B16365">
        <v>44.830136986301369</v>
      </c>
      <c r="C16365" s="91">
        <v>2.2702396182925119E-2</v>
      </c>
      <c r="D16365">
        <v>0.36140663898844427</v>
      </c>
    </row>
    <row r="16366" spans="1:4">
      <c r="A16366">
        <v>16364</v>
      </c>
      <c r="B16366">
        <v>44.832876712328769</v>
      </c>
      <c r="C16366" s="91">
        <v>2.2702001101866865E-2</v>
      </c>
      <c r="D16366">
        <v>0.36139056190957247</v>
      </c>
    </row>
    <row r="16367" spans="1:4">
      <c r="A16367">
        <v>16365</v>
      </c>
      <c r="B16367">
        <v>44.835616438356162</v>
      </c>
      <c r="C16367" s="91">
        <v>2.2701606020808611E-2</v>
      </c>
      <c r="D16367">
        <v>0.36137448632819885</v>
      </c>
    </row>
    <row r="16368" spans="1:4">
      <c r="A16368">
        <v>16366</v>
      </c>
      <c r="B16368">
        <v>44.838356164383562</v>
      </c>
      <c r="C16368" s="91">
        <v>2.2701210939750357E-2</v>
      </c>
      <c r="D16368">
        <v>0.36135841224418708</v>
      </c>
    </row>
    <row r="16369" spans="1:4">
      <c r="A16369">
        <v>16367</v>
      </c>
      <c r="B16369">
        <v>44.841095890410962</v>
      </c>
      <c r="C16369" s="91">
        <v>2.2700815858692103E-2</v>
      </c>
      <c r="D16369">
        <v>0.36134233965740092</v>
      </c>
    </row>
    <row r="16370" spans="1:4">
      <c r="A16370">
        <v>16368</v>
      </c>
      <c r="B16370">
        <v>44.843835616438355</v>
      </c>
      <c r="C16370" s="91">
        <v>2.2700420777633845E-2</v>
      </c>
      <c r="D16370">
        <v>0.36132626856770456</v>
      </c>
    </row>
    <row r="16371" spans="1:4">
      <c r="A16371">
        <v>16369</v>
      </c>
      <c r="B16371">
        <v>44.846575342465755</v>
      </c>
      <c r="C16371" s="91">
        <v>2.2700025696575591E-2</v>
      </c>
      <c r="D16371">
        <v>0.36131019897496131</v>
      </c>
    </row>
    <row r="16372" spans="1:4">
      <c r="A16372">
        <v>16370</v>
      </c>
      <c r="B16372">
        <v>44.849315068493148</v>
      </c>
      <c r="C16372" s="91">
        <v>2.2699630615517337E-2</v>
      </c>
      <c r="D16372">
        <v>0.36129413087903534</v>
      </c>
    </row>
    <row r="16373" spans="1:4">
      <c r="A16373">
        <v>16371</v>
      </c>
      <c r="B16373">
        <v>44.852054794520548</v>
      </c>
      <c r="C16373" s="91">
        <v>2.2699235534459083E-2</v>
      </c>
      <c r="D16373">
        <v>0.36127806427979042</v>
      </c>
    </row>
    <row r="16374" spans="1:4">
      <c r="A16374">
        <v>16372</v>
      </c>
      <c r="B16374">
        <v>44.854794520547948</v>
      </c>
      <c r="C16374" s="91">
        <v>2.2698840453400829E-2</v>
      </c>
      <c r="D16374">
        <v>0.3612619991770904</v>
      </c>
    </row>
    <row r="16375" spans="1:4">
      <c r="A16375">
        <v>16373</v>
      </c>
      <c r="B16375">
        <v>44.857534246575341</v>
      </c>
      <c r="C16375" s="91">
        <v>2.2698445372342575E-2</v>
      </c>
      <c r="D16375">
        <v>0.36124593557079931</v>
      </c>
    </row>
    <row r="16376" spans="1:4">
      <c r="A16376">
        <v>16374</v>
      </c>
      <c r="B16376">
        <v>44.860273972602741</v>
      </c>
      <c r="C16376" s="91">
        <v>2.2698050291284317E-2</v>
      </c>
      <c r="D16376">
        <v>0.361229873460781</v>
      </c>
    </row>
    <row r="16377" spans="1:4">
      <c r="A16377">
        <v>16375</v>
      </c>
      <c r="B16377">
        <v>44.863013698630134</v>
      </c>
      <c r="C16377" s="91">
        <v>2.2697655210226063E-2</v>
      </c>
      <c r="D16377">
        <v>0.36121381284689941</v>
      </c>
    </row>
    <row r="16378" spans="1:4">
      <c r="A16378">
        <v>16376</v>
      </c>
      <c r="B16378">
        <v>44.865753424657534</v>
      </c>
      <c r="C16378" s="91">
        <v>2.2697260129167809E-2</v>
      </c>
      <c r="D16378">
        <v>0.3611977537290183</v>
      </c>
    </row>
    <row r="16379" spans="1:4">
      <c r="A16379">
        <v>16377</v>
      </c>
      <c r="B16379">
        <v>44.868493150684934</v>
      </c>
      <c r="C16379" s="91">
        <v>2.2696865048109555E-2</v>
      </c>
      <c r="D16379">
        <v>0.3611816961070019</v>
      </c>
    </row>
    <row r="16380" spans="1:4">
      <c r="A16380">
        <v>16378</v>
      </c>
      <c r="B16380">
        <v>44.871232876712327</v>
      </c>
      <c r="C16380" s="91">
        <v>2.2696469967051301E-2</v>
      </c>
      <c r="D16380">
        <v>0.36116563998071416</v>
      </c>
    </row>
    <row r="16381" spans="1:4">
      <c r="A16381">
        <v>16379</v>
      </c>
      <c r="B16381">
        <v>44.873972602739727</v>
      </c>
      <c r="C16381" s="91">
        <v>2.2696074885993046E-2</v>
      </c>
      <c r="D16381">
        <v>0.36114958535001884</v>
      </c>
    </row>
    <row r="16382" spans="1:4">
      <c r="A16382">
        <v>16380</v>
      </c>
      <c r="B16382">
        <v>44.876712328767127</v>
      </c>
      <c r="C16382" s="91">
        <v>2.2695679804934789E-2</v>
      </c>
      <c r="D16382">
        <v>0.36113353221478012</v>
      </c>
    </row>
    <row r="16383" spans="1:4">
      <c r="A16383">
        <v>16381</v>
      </c>
      <c r="B16383">
        <v>44.87945205479452</v>
      </c>
      <c r="C16383" s="91">
        <v>2.2695284723876535E-2</v>
      </c>
      <c r="D16383">
        <v>0.36111748057486204</v>
      </c>
    </row>
    <row r="16384" spans="1:4">
      <c r="A16384">
        <v>16382</v>
      </c>
      <c r="B16384">
        <v>44.88219178082192</v>
      </c>
      <c r="C16384" s="91">
        <v>2.2694889642818281E-2</v>
      </c>
      <c r="D16384">
        <v>0.36110143043012854</v>
      </c>
    </row>
    <row r="16385" spans="1:4">
      <c r="A16385">
        <v>16383</v>
      </c>
      <c r="B16385">
        <v>44.884931506849313</v>
      </c>
      <c r="C16385" s="91">
        <v>2.2694494561760026E-2</v>
      </c>
      <c r="D16385">
        <v>0.3610853817804438</v>
      </c>
    </row>
    <row r="16386" spans="1:4">
      <c r="A16386">
        <v>16384</v>
      </c>
      <c r="B16386">
        <v>44.887671232876713</v>
      </c>
      <c r="C16386" s="91">
        <v>2.2694099480701772E-2</v>
      </c>
      <c r="D16386">
        <v>0.36106933462567181</v>
      </c>
    </row>
    <row r="16387" spans="1:4">
      <c r="A16387">
        <v>16385</v>
      </c>
      <c r="B16387">
        <v>44.890410958904113</v>
      </c>
      <c r="C16387" s="91">
        <v>2.2693704399643518E-2</v>
      </c>
      <c r="D16387">
        <v>0.36105328896567662</v>
      </c>
    </row>
    <row r="16388" spans="1:4">
      <c r="A16388">
        <v>16386</v>
      </c>
      <c r="B16388">
        <v>44.893150684931506</v>
      </c>
      <c r="C16388" s="91">
        <v>2.2693309318585261E-2</v>
      </c>
      <c r="D16388">
        <v>0.36103724480032251</v>
      </c>
    </row>
    <row r="16389" spans="1:4">
      <c r="A16389">
        <v>16387</v>
      </c>
      <c r="B16389">
        <v>44.895890410958906</v>
      </c>
      <c r="C16389" s="91">
        <v>2.2692914237527007E-2</v>
      </c>
      <c r="D16389">
        <v>0.36102120212947336</v>
      </c>
    </row>
    <row r="16390" spans="1:4">
      <c r="A16390">
        <v>16388</v>
      </c>
      <c r="B16390">
        <v>44.898630136986299</v>
      </c>
      <c r="C16390" s="91">
        <v>2.2692519156468752E-2</v>
      </c>
      <c r="D16390">
        <v>0.36100516095299351</v>
      </c>
    </row>
    <row r="16391" spans="1:4">
      <c r="A16391">
        <v>16389</v>
      </c>
      <c r="B16391">
        <v>44.901369863013699</v>
      </c>
      <c r="C16391" s="91">
        <v>2.2692124075410498E-2</v>
      </c>
      <c r="D16391">
        <v>0.36098912127074689</v>
      </c>
    </row>
    <row r="16392" spans="1:4">
      <c r="A16392">
        <v>16390</v>
      </c>
      <c r="B16392">
        <v>44.904109589041099</v>
      </c>
      <c r="C16392" s="91">
        <v>2.2691728994352244E-2</v>
      </c>
      <c r="D16392">
        <v>0.36097308308259779</v>
      </c>
    </row>
    <row r="16393" spans="1:4">
      <c r="A16393">
        <v>16391</v>
      </c>
      <c r="B16393">
        <v>44.906849315068492</v>
      </c>
      <c r="C16393" s="91">
        <v>2.269133391329399E-2</v>
      </c>
      <c r="D16393">
        <v>0.36095704638841053</v>
      </c>
    </row>
    <row r="16394" spans="1:4">
      <c r="A16394">
        <v>16392</v>
      </c>
      <c r="B16394">
        <v>44.909589041095892</v>
      </c>
      <c r="C16394" s="91">
        <v>2.2690938832235732E-2</v>
      </c>
      <c r="D16394">
        <v>0.36094101118804905</v>
      </c>
    </row>
    <row r="16395" spans="1:4">
      <c r="A16395">
        <v>16393</v>
      </c>
      <c r="B16395">
        <v>44.912328767123284</v>
      </c>
      <c r="C16395" s="91">
        <v>2.2690543751177478E-2</v>
      </c>
      <c r="D16395">
        <v>0.36092497748137786</v>
      </c>
    </row>
    <row r="16396" spans="1:4">
      <c r="A16396">
        <v>16394</v>
      </c>
      <c r="B16396">
        <v>44.915068493150685</v>
      </c>
      <c r="C16396" s="91">
        <v>2.2690148670119224E-2</v>
      </c>
      <c r="D16396">
        <v>0.36090894526826078</v>
      </c>
    </row>
    <row r="16397" spans="1:4">
      <c r="A16397">
        <v>16395</v>
      </c>
      <c r="B16397">
        <v>44.917808219178085</v>
      </c>
      <c r="C16397" s="91">
        <v>2.268975358906097E-2</v>
      </c>
      <c r="D16397">
        <v>0.36089291454856237</v>
      </c>
    </row>
    <row r="16398" spans="1:4">
      <c r="A16398">
        <v>16396</v>
      </c>
      <c r="B16398">
        <v>44.920547945205477</v>
      </c>
      <c r="C16398" s="91">
        <v>2.2689358508002716E-2</v>
      </c>
      <c r="D16398">
        <v>0.36087688532214685</v>
      </c>
    </row>
    <row r="16399" spans="1:4">
      <c r="A16399">
        <v>16397</v>
      </c>
      <c r="B16399">
        <v>44.923287671232877</v>
      </c>
      <c r="C16399" s="91">
        <v>2.2688963426944462E-2</v>
      </c>
      <c r="D16399">
        <v>0.36086085758887837</v>
      </c>
    </row>
    <row r="16400" spans="1:4">
      <c r="A16400">
        <v>16398</v>
      </c>
      <c r="B16400">
        <v>44.926027397260277</v>
      </c>
      <c r="C16400" s="91">
        <v>2.2688568345886204E-2</v>
      </c>
      <c r="D16400">
        <v>0.36084483134862144</v>
      </c>
    </row>
    <row r="16401" spans="1:4">
      <c r="A16401">
        <v>16399</v>
      </c>
      <c r="B16401">
        <v>44.92876712328767</v>
      </c>
      <c r="C16401" s="91">
        <v>2.268817326482795E-2</v>
      </c>
      <c r="D16401">
        <v>0.36082880660124017</v>
      </c>
    </row>
    <row r="16402" spans="1:4">
      <c r="A16402">
        <v>16400</v>
      </c>
      <c r="B16402">
        <v>44.93150684931507</v>
      </c>
      <c r="C16402" s="91">
        <v>2.2687778183769696E-2</v>
      </c>
      <c r="D16402">
        <v>0.36081278334659889</v>
      </c>
    </row>
    <row r="16403" spans="1:4">
      <c r="A16403">
        <v>16401</v>
      </c>
      <c r="B16403">
        <v>44.934246575342463</v>
      </c>
      <c r="C16403" s="91">
        <v>2.2687383102711442E-2</v>
      </c>
      <c r="D16403">
        <v>0.36079676158456209</v>
      </c>
    </row>
    <row r="16404" spans="1:4">
      <c r="A16404">
        <v>16402</v>
      </c>
      <c r="B16404">
        <v>44.936986301369863</v>
      </c>
      <c r="C16404" s="91">
        <v>2.2686988021653188E-2</v>
      </c>
      <c r="D16404">
        <v>0.36078074131499394</v>
      </c>
    </row>
    <row r="16405" spans="1:4">
      <c r="A16405">
        <v>16403</v>
      </c>
      <c r="B16405">
        <v>44.939726027397263</v>
      </c>
      <c r="C16405" s="91">
        <v>2.2686592940594934E-2</v>
      </c>
      <c r="D16405">
        <v>0.36076472253775882</v>
      </c>
    </row>
    <row r="16406" spans="1:4">
      <c r="A16406">
        <v>16404</v>
      </c>
      <c r="B16406">
        <v>44.942465753424656</v>
      </c>
      <c r="C16406" s="91">
        <v>2.2686197859536676E-2</v>
      </c>
      <c r="D16406">
        <v>0.3607487052527214</v>
      </c>
    </row>
    <row r="16407" spans="1:4">
      <c r="A16407">
        <v>16405</v>
      </c>
      <c r="B16407">
        <v>44.945205479452056</v>
      </c>
      <c r="C16407" s="91">
        <v>2.2685802778478422E-2</v>
      </c>
      <c r="D16407">
        <v>0.36073268945974574</v>
      </c>
    </row>
    <row r="16408" spans="1:4">
      <c r="A16408">
        <v>16406</v>
      </c>
      <c r="B16408">
        <v>44.947945205479449</v>
      </c>
      <c r="C16408" s="91">
        <v>2.2685407697420168E-2</v>
      </c>
      <c r="D16408">
        <v>0.36071667515869643</v>
      </c>
    </row>
    <row r="16409" spans="1:4">
      <c r="A16409">
        <v>16407</v>
      </c>
      <c r="B16409">
        <v>44.950684931506849</v>
      </c>
      <c r="C16409" s="91">
        <v>2.2685012616361914E-2</v>
      </c>
      <c r="D16409">
        <v>0.36070066234943776</v>
      </c>
    </row>
    <row r="16410" spans="1:4">
      <c r="A16410">
        <v>16408</v>
      </c>
      <c r="B16410">
        <v>44.953424657534249</v>
      </c>
      <c r="C16410" s="91">
        <v>2.268461753530366E-2</v>
      </c>
      <c r="D16410">
        <v>0.36068465103183434</v>
      </c>
    </row>
    <row r="16411" spans="1:4">
      <c r="A16411">
        <v>16409</v>
      </c>
      <c r="B16411">
        <v>44.956164383561642</v>
      </c>
      <c r="C16411" s="91">
        <v>2.2684222454245406E-2</v>
      </c>
      <c r="D16411">
        <v>0.36066864120575065</v>
      </c>
    </row>
    <row r="16412" spans="1:4">
      <c r="A16412">
        <v>16410</v>
      </c>
      <c r="B16412">
        <v>44.958904109589042</v>
      </c>
      <c r="C16412" s="91">
        <v>2.2683827373187148E-2</v>
      </c>
      <c r="D16412">
        <v>0.36065263287105109</v>
      </c>
    </row>
    <row r="16413" spans="1:4">
      <c r="A16413">
        <v>16411</v>
      </c>
      <c r="B16413">
        <v>44.961643835616435</v>
      </c>
      <c r="C16413" s="91">
        <v>2.2683432292128894E-2</v>
      </c>
      <c r="D16413">
        <v>0.3606366260276001</v>
      </c>
    </row>
    <row r="16414" spans="1:4">
      <c r="A16414">
        <v>16412</v>
      </c>
      <c r="B16414">
        <v>44.964383561643835</v>
      </c>
      <c r="C16414" s="91">
        <v>2.268303721107064E-2</v>
      </c>
      <c r="D16414">
        <v>0.36062062067526224</v>
      </c>
    </row>
    <row r="16415" spans="1:4">
      <c r="A16415">
        <v>16413</v>
      </c>
      <c r="B16415">
        <v>44.967123287671235</v>
      </c>
      <c r="C16415" s="91">
        <v>2.2682642130012386E-2</v>
      </c>
      <c r="D16415">
        <v>0.36060461681390199</v>
      </c>
    </row>
    <row r="16416" spans="1:4">
      <c r="A16416">
        <v>16414</v>
      </c>
      <c r="B16416">
        <v>44.969863013698628</v>
      </c>
      <c r="C16416" s="91">
        <v>2.2682247048954132E-2</v>
      </c>
      <c r="D16416">
        <v>0.36058861444338414</v>
      </c>
    </row>
    <row r="16417" spans="1:4">
      <c r="A16417">
        <v>16415</v>
      </c>
      <c r="B16417">
        <v>44.972602739726028</v>
      </c>
      <c r="C16417" s="91">
        <v>2.2681851967895877E-2</v>
      </c>
      <c r="D16417">
        <v>0.36057261356357295</v>
      </c>
    </row>
    <row r="16418" spans="1:4">
      <c r="A16418">
        <v>16416</v>
      </c>
      <c r="B16418">
        <v>44.975342465753428</v>
      </c>
      <c r="C16418" s="91">
        <v>2.268145688683762E-2</v>
      </c>
      <c r="D16418">
        <v>0.36055661417433305</v>
      </c>
    </row>
    <row r="16419" spans="1:4">
      <c r="A16419">
        <v>16417</v>
      </c>
      <c r="B16419">
        <v>44.978082191780821</v>
      </c>
      <c r="C16419" s="91">
        <v>2.2681061805779366E-2</v>
      </c>
      <c r="D16419">
        <v>0.36054061627552925</v>
      </c>
    </row>
    <row r="16420" spans="1:4">
      <c r="A16420">
        <v>16418</v>
      </c>
      <c r="B16420">
        <v>44.980821917808221</v>
      </c>
      <c r="C16420" s="91">
        <v>2.2680666724721112E-2</v>
      </c>
      <c r="D16420">
        <v>0.36052461986702578</v>
      </c>
    </row>
    <row r="16421" spans="1:4">
      <c r="A16421">
        <v>16419</v>
      </c>
      <c r="B16421">
        <v>44.983561643835614</v>
      </c>
      <c r="C16421" s="91">
        <v>2.2680271643662858E-2</v>
      </c>
      <c r="D16421">
        <v>0.36050862494868763</v>
      </c>
    </row>
    <row r="16422" spans="1:4">
      <c r="A16422">
        <v>16420</v>
      </c>
      <c r="B16422">
        <v>44.986301369863014</v>
      </c>
      <c r="C16422" s="91">
        <v>2.2679876562604603E-2</v>
      </c>
      <c r="D16422">
        <v>0.36049263152037919</v>
      </c>
    </row>
    <row r="16423" spans="1:4">
      <c r="A16423">
        <v>16421</v>
      </c>
      <c r="B16423">
        <v>44.989041095890414</v>
      </c>
      <c r="C16423" s="91">
        <v>2.2679481481546349E-2</v>
      </c>
      <c r="D16423">
        <v>0.36047663958196524</v>
      </c>
    </row>
    <row r="16424" spans="1:4">
      <c r="A16424">
        <v>16422</v>
      </c>
      <c r="B16424">
        <v>44.991780821917807</v>
      </c>
      <c r="C16424" s="91">
        <v>2.2679086400488092E-2</v>
      </c>
      <c r="D16424">
        <v>0.36046064913331044</v>
      </c>
    </row>
    <row r="16425" spans="1:4">
      <c r="A16425">
        <v>16423</v>
      </c>
      <c r="B16425">
        <v>44.994520547945207</v>
      </c>
      <c r="C16425" s="91">
        <v>2.2678691319429838E-2</v>
      </c>
      <c r="D16425">
        <v>0.36044466017427945</v>
      </c>
    </row>
    <row r="16426" spans="1:4">
      <c r="A16426">
        <v>16424</v>
      </c>
      <c r="B16426">
        <v>44.9972602739726</v>
      </c>
      <c r="C16426" s="91">
        <v>2.2678296238371583E-2</v>
      </c>
      <c r="D16426">
        <v>0.36042867270473694</v>
      </c>
    </row>
    <row r="16427" spans="1:4">
      <c r="A16427">
        <v>16425</v>
      </c>
      <c r="B16427">
        <v>45</v>
      </c>
      <c r="C16427" s="91">
        <v>2.2677901157313329E-2</v>
      </c>
      <c r="D16427">
        <v>0.36041268672454757</v>
      </c>
    </row>
    <row r="16428" spans="1:4">
      <c r="A16428">
        <v>16426</v>
      </c>
      <c r="B16428">
        <v>45.0027397260274</v>
      </c>
      <c r="C16428" s="91">
        <v>2.2677506076255075E-2</v>
      </c>
      <c r="D16428">
        <v>0.36039670223357617</v>
      </c>
    </row>
    <row r="16429" spans="1:4">
      <c r="A16429">
        <v>16427</v>
      </c>
      <c r="B16429">
        <v>45.005479452054793</v>
      </c>
      <c r="C16429" s="91">
        <v>2.2677110995196821E-2</v>
      </c>
      <c r="D16429">
        <v>0.36038071923168752</v>
      </c>
    </row>
    <row r="16430" spans="1:4">
      <c r="A16430">
        <v>16428</v>
      </c>
      <c r="B16430">
        <v>45.008219178082193</v>
      </c>
      <c r="C16430" s="91">
        <v>2.2676715914138564E-2</v>
      </c>
      <c r="D16430">
        <v>0.36036473771874633</v>
      </c>
    </row>
    <row r="16431" spans="1:4">
      <c r="A16431">
        <v>16429</v>
      </c>
      <c r="B16431">
        <v>45.010958904109586</v>
      </c>
      <c r="C16431" s="91">
        <v>2.2676320833080309E-2</v>
      </c>
      <c r="D16431">
        <v>0.36034875769461738</v>
      </c>
    </row>
    <row r="16432" spans="1:4">
      <c r="A16432">
        <v>16430</v>
      </c>
      <c r="B16432">
        <v>45.013698630136986</v>
      </c>
      <c r="C16432" s="91">
        <v>2.2675925752022055E-2</v>
      </c>
      <c r="D16432">
        <v>0.3603327791591654</v>
      </c>
    </row>
    <row r="16433" spans="1:4">
      <c r="A16433">
        <v>16431</v>
      </c>
      <c r="B16433">
        <v>45.016438356164386</v>
      </c>
      <c r="C16433" s="91">
        <v>2.2675530670963801E-2</v>
      </c>
      <c r="D16433">
        <v>0.36031680211225531</v>
      </c>
    </row>
    <row r="16434" spans="1:4">
      <c r="A16434">
        <v>16432</v>
      </c>
      <c r="B16434">
        <v>45.019178082191779</v>
      </c>
      <c r="C16434" s="91">
        <v>2.2675135589905547E-2</v>
      </c>
      <c r="D16434">
        <v>0.3603008265537519</v>
      </c>
    </row>
    <row r="16435" spans="1:4">
      <c r="A16435">
        <v>16433</v>
      </c>
      <c r="B16435">
        <v>45.021917808219179</v>
      </c>
      <c r="C16435" s="91">
        <v>2.2674740508847293E-2</v>
      </c>
      <c r="D16435">
        <v>0.36028485248351988</v>
      </c>
    </row>
    <row r="16436" spans="1:4">
      <c r="A16436">
        <v>16434</v>
      </c>
      <c r="B16436">
        <v>45.024657534246572</v>
      </c>
      <c r="C16436" s="91">
        <v>2.2674345427789035E-2</v>
      </c>
      <c r="D16436">
        <v>0.36026887990142442</v>
      </c>
    </row>
    <row r="16437" spans="1:4">
      <c r="A16437">
        <v>16435</v>
      </c>
      <c r="B16437">
        <v>45.027397260273972</v>
      </c>
      <c r="C16437" s="91">
        <v>2.2673950346730781E-2</v>
      </c>
      <c r="D16437">
        <v>0.36025290880733007</v>
      </c>
    </row>
    <row r="16438" spans="1:4">
      <c r="A16438">
        <v>16436</v>
      </c>
      <c r="B16438">
        <v>45.030136986301372</v>
      </c>
      <c r="C16438" s="91">
        <v>2.2673555265672527E-2</v>
      </c>
      <c r="D16438">
        <v>0.36023693920110178</v>
      </c>
    </row>
    <row r="16439" spans="1:4">
      <c r="A16439">
        <v>16437</v>
      </c>
      <c r="B16439">
        <v>45.032876712328765</v>
      </c>
      <c r="C16439" s="91">
        <v>2.2673160184614273E-2</v>
      </c>
      <c r="D16439">
        <v>0.36022097108260459</v>
      </c>
    </row>
    <row r="16440" spans="1:4">
      <c r="A16440">
        <v>16438</v>
      </c>
      <c r="B16440">
        <v>45.035616438356165</v>
      </c>
      <c r="C16440" s="91">
        <v>2.2672765103556019E-2</v>
      </c>
      <c r="D16440">
        <v>0.36020500445170334</v>
      </c>
    </row>
    <row r="16441" spans="1:4">
      <c r="A16441">
        <v>16439</v>
      </c>
      <c r="B16441">
        <v>45.038356164383565</v>
      </c>
      <c r="C16441" s="91">
        <v>2.2672370022497765E-2</v>
      </c>
      <c r="D16441">
        <v>0.3601890393082629</v>
      </c>
    </row>
    <row r="16442" spans="1:4">
      <c r="A16442">
        <v>16440</v>
      </c>
      <c r="B16442">
        <v>45.041095890410958</v>
      </c>
      <c r="C16442" s="91">
        <v>2.2671974941439507E-2</v>
      </c>
      <c r="D16442">
        <v>0.36017307565214834</v>
      </c>
    </row>
    <row r="16443" spans="1:4">
      <c r="A16443">
        <v>16441</v>
      </c>
      <c r="B16443">
        <v>45.043835616438358</v>
      </c>
      <c r="C16443" s="91">
        <v>2.2671579860381253E-2</v>
      </c>
      <c r="D16443">
        <v>0.3601571134832246</v>
      </c>
    </row>
    <row r="16444" spans="1:4">
      <c r="A16444">
        <v>16442</v>
      </c>
      <c r="B16444">
        <v>45.046575342465751</v>
      </c>
      <c r="C16444" s="91">
        <v>2.2671184779322999E-2</v>
      </c>
      <c r="D16444">
        <v>0.36014115280135656</v>
      </c>
    </row>
    <row r="16445" spans="1:4">
      <c r="A16445">
        <v>16443</v>
      </c>
      <c r="B16445">
        <v>45.049315068493151</v>
      </c>
      <c r="C16445" s="91">
        <v>2.2670789698264745E-2</v>
      </c>
      <c r="D16445">
        <v>0.36012519360640938</v>
      </c>
    </row>
    <row r="16446" spans="1:4">
      <c r="A16446">
        <v>16444</v>
      </c>
      <c r="B16446">
        <v>45.052054794520551</v>
      </c>
      <c r="C16446" s="91">
        <v>2.2670394617206491E-2</v>
      </c>
      <c r="D16446">
        <v>0.36010923589824784</v>
      </c>
    </row>
    <row r="16447" spans="1:4">
      <c r="A16447">
        <v>16445</v>
      </c>
      <c r="B16447">
        <v>45.054794520547944</v>
      </c>
      <c r="C16447" s="91">
        <v>2.2669999536148237E-2</v>
      </c>
      <c r="D16447">
        <v>0.36009327967673732</v>
      </c>
    </row>
    <row r="16448" spans="1:4">
      <c r="A16448">
        <v>16446</v>
      </c>
      <c r="B16448">
        <v>45.057534246575344</v>
      </c>
      <c r="C16448" s="91">
        <v>2.2669604455089979E-2</v>
      </c>
      <c r="D16448">
        <v>0.36007732494174249</v>
      </c>
    </row>
    <row r="16449" spans="1:4">
      <c r="A16449">
        <v>16447</v>
      </c>
      <c r="B16449">
        <v>45.060273972602737</v>
      </c>
      <c r="C16449" s="91">
        <v>2.2669209374031725E-2</v>
      </c>
      <c r="D16449">
        <v>0.36006137169312863</v>
      </c>
    </row>
    <row r="16450" spans="1:4">
      <c r="A16450">
        <v>16448</v>
      </c>
      <c r="B16450">
        <v>45.063013698630137</v>
      </c>
      <c r="C16450" s="91">
        <v>2.2668814292973471E-2</v>
      </c>
      <c r="D16450">
        <v>0.36004541993076078</v>
      </c>
    </row>
    <row r="16451" spans="1:4">
      <c r="A16451">
        <v>16449</v>
      </c>
      <c r="B16451">
        <v>45.065753424657537</v>
      </c>
      <c r="C16451" s="91">
        <v>2.2668419211915217E-2</v>
      </c>
      <c r="D16451">
        <v>0.36002946965450394</v>
      </c>
    </row>
    <row r="16452" spans="1:4">
      <c r="A16452">
        <v>16450</v>
      </c>
      <c r="B16452">
        <v>45.06849315068493</v>
      </c>
      <c r="C16452" s="91">
        <v>2.2668024130856963E-2</v>
      </c>
      <c r="D16452">
        <v>0.36001352086422339</v>
      </c>
    </row>
    <row r="16453" spans="1:4">
      <c r="A16453">
        <v>16451</v>
      </c>
      <c r="B16453">
        <v>45.07123287671233</v>
      </c>
      <c r="C16453" s="91">
        <v>2.2667629049798708E-2</v>
      </c>
      <c r="D16453">
        <v>0.35999757355978407</v>
      </c>
    </row>
    <row r="16454" spans="1:4">
      <c r="A16454">
        <v>16452</v>
      </c>
      <c r="B16454">
        <v>45.073972602739723</v>
      </c>
      <c r="C16454" s="91">
        <v>2.2667233968740451E-2</v>
      </c>
      <c r="D16454">
        <v>0.3599816277410513</v>
      </c>
    </row>
    <row r="16455" spans="1:4">
      <c r="A16455">
        <v>16453</v>
      </c>
      <c r="B16455">
        <v>45.076712328767123</v>
      </c>
      <c r="C16455" s="91">
        <v>2.2666838887682197E-2</v>
      </c>
      <c r="D16455">
        <v>0.35996568340788998</v>
      </c>
    </row>
    <row r="16456" spans="1:4">
      <c r="A16456">
        <v>16454</v>
      </c>
      <c r="B16456">
        <v>45.079452054794523</v>
      </c>
      <c r="C16456" s="91">
        <v>2.2666443806623943E-2</v>
      </c>
      <c r="D16456">
        <v>0.35994974056016549</v>
      </c>
    </row>
    <row r="16457" spans="1:4">
      <c r="A16457">
        <v>16455</v>
      </c>
      <c r="B16457">
        <v>45.082191780821915</v>
      </c>
      <c r="C16457" s="91">
        <v>2.2666048725565689E-2</v>
      </c>
      <c r="D16457">
        <v>0.35993379919774299</v>
      </c>
    </row>
    <row r="16458" spans="1:4">
      <c r="A16458">
        <v>16456</v>
      </c>
      <c r="B16458">
        <v>45.084931506849315</v>
      </c>
      <c r="C16458" s="91">
        <v>2.2665653644507434E-2</v>
      </c>
      <c r="D16458">
        <v>0.35991785932048759</v>
      </c>
    </row>
    <row r="16459" spans="1:4">
      <c r="A16459">
        <v>16457</v>
      </c>
      <c r="B16459">
        <v>45.087671232876716</v>
      </c>
      <c r="C16459" s="91">
        <v>2.266525856344918E-2</v>
      </c>
      <c r="D16459">
        <v>0.35990192092826456</v>
      </c>
    </row>
    <row r="16460" spans="1:4">
      <c r="A16460">
        <v>16458</v>
      </c>
      <c r="B16460">
        <v>45.090410958904108</v>
      </c>
      <c r="C16460" s="91">
        <v>2.2664863482390923E-2</v>
      </c>
      <c r="D16460">
        <v>0.35988598402093924</v>
      </c>
    </row>
    <row r="16461" spans="1:4">
      <c r="A16461">
        <v>16459</v>
      </c>
      <c r="B16461">
        <v>45.093150684931508</v>
      </c>
      <c r="C16461" s="91">
        <v>2.2664468401332669E-2</v>
      </c>
      <c r="D16461">
        <v>0.35987004859837668</v>
      </c>
    </row>
    <row r="16462" spans="1:4">
      <c r="A16462">
        <v>16460</v>
      </c>
      <c r="B16462">
        <v>45.095890410958901</v>
      </c>
      <c r="C16462" s="91">
        <v>2.2664073320274414E-2</v>
      </c>
      <c r="D16462">
        <v>0.35985411466044226</v>
      </c>
    </row>
    <row r="16463" spans="1:4">
      <c r="A16463">
        <v>16461</v>
      </c>
      <c r="B16463">
        <v>45.098630136986301</v>
      </c>
      <c r="C16463" s="91">
        <v>2.266367823921616E-2</v>
      </c>
      <c r="D16463">
        <v>0.35983818220700126</v>
      </c>
    </row>
    <row r="16464" spans="1:4">
      <c r="A16464">
        <v>16462</v>
      </c>
      <c r="B16464">
        <v>45.101369863013701</v>
      </c>
      <c r="C16464" s="91">
        <v>2.2663283158157906E-2</v>
      </c>
      <c r="D16464">
        <v>0.35982225123791889</v>
      </c>
    </row>
    <row r="16465" spans="1:4">
      <c r="A16465">
        <v>16463</v>
      </c>
      <c r="B16465">
        <v>45.104109589041094</v>
      </c>
      <c r="C16465" s="91">
        <v>2.2662888077099652E-2</v>
      </c>
      <c r="D16465">
        <v>0.35980632175306049</v>
      </c>
    </row>
    <row r="16466" spans="1:4">
      <c r="A16466">
        <v>16464</v>
      </c>
      <c r="B16466">
        <v>45.106849315068494</v>
      </c>
      <c r="C16466" s="91">
        <v>2.2662492996041395E-2</v>
      </c>
      <c r="D16466">
        <v>0.35979039375229155</v>
      </c>
    </row>
    <row r="16467" spans="1:4">
      <c r="A16467">
        <v>16465</v>
      </c>
      <c r="B16467">
        <v>45.109589041095887</v>
      </c>
      <c r="C16467" s="91">
        <v>2.266209791498314E-2</v>
      </c>
      <c r="D16467">
        <v>0.35977446723547712</v>
      </c>
    </row>
    <row r="16468" spans="1:4">
      <c r="A16468">
        <v>16466</v>
      </c>
      <c r="B16468">
        <v>45.112328767123287</v>
      </c>
      <c r="C16468" s="91">
        <v>2.2661702833924886E-2</v>
      </c>
      <c r="D16468">
        <v>0.35975854220248271</v>
      </c>
    </row>
    <row r="16469" spans="1:4">
      <c r="A16469">
        <v>16467</v>
      </c>
      <c r="B16469">
        <v>45.115068493150687</v>
      </c>
      <c r="C16469" s="91">
        <v>2.2661307752866632E-2</v>
      </c>
      <c r="D16469">
        <v>0.3597426186531737</v>
      </c>
    </row>
    <row r="16470" spans="1:4">
      <c r="A16470">
        <v>16468</v>
      </c>
      <c r="B16470">
        <v>45.11780821917808</v>
      </c>
      <c r="C16470" s="91">
        <v>2.2660912671808378E-2</v>
      </c>
      <c r="D16470">
        <v>0.35972669658741557</v>
      </c>
    </row>
    <row r="16471" spans="1:4">
      <c r="A16471">
        <v>16469</v>
      </c>
      <c r="B16471">
        <v>45.12054794520548</v>
      </c>
      <c r="C16471" s="91">
        <v>2.2660517590750124E-2</v>
      </c>
      <c r="D16471">
        <v>0.35971077600507351</v>
      </c>
    </row>
    <row r="16472" spans="1:4">
      <c r="A16472">
        <v>16470</v>
      </c>
      <c r="B16472">
        <v>45.123287671232873</v>
      </c>
      <c r="C16472" s="91">
        <v>2.2660122509691866E-2</v>
      </c>
      <c r="D16472">
        <v>0.35969485690601316</v>
      </c>
    </row>
    <row r="16473" spans="1:4">
      <c r="A16473">
        <v>16471</v>
      </c>
      <c r="B16473">
        <v>45.126027397260273</v>
      </c>
      <c r="C16473" s="91">
        <v>2.2659727428633612E-2</v>
      </c>
      <c r="D16473">
        <v>0.35967893929009975</v>
      </c>
    </row>
    <row r="16474" spans="1:4">
      <c r="A16474">
        <v>16472</v>
      </c>
      <c r="B16474">
        <v>45.128767123287673</v>
      </c>
      <c r="C16474" s="91">
        <v>2.2659332347575358E-2</v>
      </c>
      <c r="D16474">
        <v>0.35966302315719872</v>
      </c>
    </row>
    <row r="16475" spans="1:4">
      <c r="A16475">
        <v>16473</v>
      </c>
      <c r="B16475">
        <v>45.131506849315066</v>
      </c>
      <c r="C16475" s="91">
        <v>2.2658937266517104E-2</v>
      </c>
      <c r="D16475">
        <v>0.35964710850717579</v>
      </c>
    </row>
    <row r="16476" spans="1:4">
      <c r="A16476">
        <v>16474</v>
      </c>
      <c r="B16476">
        <v>45.134246575342466</v>
      </c>
      <c r="C16476" s="91">
        <v>2.265854218545885E-2</v>
      </c>
      <c r="D16476">
        <v>0.35963119533989629</v>
      </c>
    </row>
    <row r="16477" spans="1:4">
      <c r="A16477">
        <v>16475</v>
      </c>
      <c r="B16477">
        <v>45.136986301369866</v>
      </c>
      <c r="C16477" s="91">
        <v>2.2658147104400596E-2</v>
      </c>
      <c r="D16477">
        <v>0.3596152836552256</v>
      </c>
    </row>
    <row r="16478" spans="1:4">
      <c r="A16478">
        <v>16476</v>
      </c>
      <c r="B16478">
        <v>45.139726027397259</v>
      </c>
      <c r="C16478" s="91">
        <v>2.2657752023342338E-2</v>
      </c>
      <c r="D16478">
        <v>0.35959937345302956</v>
      </c>
    </row>
    <row r="16479" spans="1:4">
      <c r="A16479">
        <v>16477</v>
      </c>
      <c r="B16479">
        <v>45.142465753424659</v>
      </c>
      <c r="C16479" s="91">
        <v>2.2657356942284084E-2</v>
      </c>
      <c r="D16479">
        <v>0.35958346473317326</v>
      </c>
    </row>
    <row r="16480" spans="1:4">
      <c r="A16480">
        <v>16478</v>
      </c>
      <c r="B16480">
        <v>45.145205479452052</v>
      </c>
      <c r="C16480" s="91">
        <v>2.265696186122583E-2</v>
      </c>
      <c r="D16480">
        <v>0.35956755749552255</v>
      </c>
    </row>
    <row r="16481" spans="1:4">
      <c r="A16481">
        <v>16479</v>
      </c>
      <c r="B16481">
        <v>45.147945205479452</v>
      </c>
      <c r="C16481" s="91">
        <v>2.2656566780167576E-2</v>
      </c>
      <c r="D16481">
        <v>0.35955165173994291</v>
      </c>
    </row>
    <row r="16482" spans="1:4">
      <c r="A16482">
        <v>16480</v>
      </c>
      <c r="B16482">
        <v>45.150684931506852</v>
      </c>
      <c r="C16482" s="91">
        <v>2.2656171699109322E-2</v>
      </c>
      <c r="D16482">
        <v>0.35953574746629985</v>
      </c>
    </row>
    <row r="16483" spans="1:4">
      <c r="A16483">
        <v>16481</v>
      </c>
      <c r="B16483">
        <v>45.153424657534245</v>
      </c>
      <c r="C16483" s="91">
        <v>2.2655776618051068E-2</v>
      </c>
      <c r="D16483">
        <v>0.35951984467445919</v>
      </c>
    </row>
    <row r="16484" spans="1:4">
      <c r="A16484">
        <v>16482</v>
      </c>
      <c r="B16484">
        <v>45.156164383561645</v>
      </c>
      <c r="C16484" s="91">
        <v>2.265538153699281E-2</v>
      </c>
      <c r="D16484">
        <v>0.35950394336428626</v>
      </c>
    </row>
    <row r="16485" spans="1:4">
      <c r="A16485">
        <v>16483</v>
      </c>
      <c r="B16485">
        <v>45.158904109589038</v>
      </c>
      <c r="C16485" s="91">
        <v>2.2654986455934556E-2</v>
      </c>
      <c r="D16485">
        <v>0.35948804353564678</v>
      </c>
    </row>
    <row r="16486" spans="1:4">
      <c r="A16486">
        <v>16484</v>
      </c>
      <c r="B16486">
        <v>45.161643835616438</v>
      </c>
      <c r="C16486" s="91">
        <v>2.2654591374876302E-2</v>
      </c>
      <c r="D16486">
        <v>0.35947214518840637</v>
      </c>
    </row>
    <row r="16487" spans="1:4">
      <c r="A16487">
        <v>16485</v>
      </c>
      <c r="B16487">
        <v>45.164383561643838</v>
      </c>
      <c r="C16487" s="91">
        <v>2.2654196293818048E-2</v>
      </c>
      <c r="D16487">
        <v>0.35945624832243073</v>
      </c>
    </row>
    <row r="16488" spans="1:4">
      <c r="A16488">
        <v>16486</v>
      </c>
      <c r="B16488">
        <v>45.167123287671231</v>
      </c>
      <c r="C16488" s="91">
        <v>2.2653801212759794E-2</v>
      </c>
      <c r="D16488">
        <v>0.35944035293758547</v>
      </c>
    </row>
    <row r="16489" spans="1:4">
      <c r="A16489">
        <v>16487</v>
      </c>
      <c r="B16489">
        <v>45.169863013698631</v>
      </c>
      <c r="C16489" s="91">
        <v>2.2653406131701539E-2</v>
      </c>
      <c r="D16489">
        <v>0.35942445903373643</v>
      </c>
    </row>
    <row r="16490" spans="1:4">
      <c r="A16490">
        <v>16488</v>
      </c>
      <c r="B16490">
        <v>45.172602739726024</v>
      </c>
      <c r="C16490" s="91">
        <v>2.2653011050643282E-2</v>
      </c>
      <c r="D16490">
        <v>0.35940856661074916</v>
      </c>
    </row>
    <row r="16491" spans="1:4">
      <c r="A16491">
        <v>16489</v>
      </c>
      <c r="B16491">
        <v>45.175342465753424</v>
      </c>
      <c r="C16491" s="91">
        <v>2.2652615969585028E-2</v>
      </c>
      <c r="D16491">
        <v>0.35939267566848937</v>
      </c>
    </row>
    <row r="16492" spans="1:4">
      <c r="A16492">
        <v>16490</v>
      </c>
      <c r="B16492">
        <v>45.178082191780824</v>
      </c>
      <c r="C16492" s="91">
        <v>2.2652220888526774E-2</v>
      </c>
      <c r="D16492">
        <v>0.35937678620682273</v>
      </c>
    </row>
    <row r="16493" spans="1:4">
      <c r="A16493">
        <v>16491</v>
      </c>
      <c r="B16493">
        <v>45.180821917808217</v>
      </c>
      <c r="C16493" s="91">
        <v>2.265182580746852E-2</v>
      </c>
      <c r="D16493">
        <v>0.35936089822561518</v>
      </c>
    </row>
    <row r="16494" spans="1:4">
      <c r="A16494">
        <v>16492</v>
      </c>
      <c r="B16494">
        <v>45.183561643835617</v>
      </c>
      <c r="C16494" s="91">
        <v>2.2651430726410265E-2</v>
      </c>
      <c r="D16494">
        <v>0.35934501172473232</v>
      </c>
    </row>
    <row r="16495" spans="1:4">
      <c r="A16495">
        <v>16493</v>
      </c>
      <c r="B16495">
        <v>45.186301369863017</v>
      </c>
      <c r="C16495" s="91">
        <v>2.2651035645352011E-2</v>
      </c>
      <c r="D16495">
        <v>0.35932912670403999</v>
      </c>
    </row>
    <row r="16496" spans="1:4">
      <c r="A16496">
        <v>16494</v>
      </c>
      <c r="B16496">
        <v>45.18904109589041</v>
      </c>
      <c r="C16496" s="91">
        <v>2.2650640564293754E-2</v>
      </c>
      <c r="D16496">
        <v>0.35931324316340402</v>
      </c>
    </row>
    <row r="16497" spans="1:4">
      <c r="A16497">
        <v>16495</v>
      </c>
      <c r="B16497">
        <v>45.19178082191781</v>
      </c>
      <c r="C16497" s="91">
        <v>2.26502454832355E-2</v>
      </c>
      <c r="D16497">
        <v>0.35929736110269017</v>
      </c>
    </row>
    <row r="16498" spans="1:4">
      <c r="A16498">
        <v>16496</v>
      </c>
      <c r="B16498">
        <v>45.194520547945203</v>
      </c>
      <c r="C16498" s="91">
        <v>2.2649850402177246E-2</v>
      </c>
      <c r="D16498">
        <v>0.35928148052176434</v>
      </c>
    </row>
    <row r="16499" spans="1:4">
      <c r="A16499">
        <v>16497</v>
      </c>
      <c r="B16499">
        <v>45.197260273972603</v>
      </c>
      <c r="C16499" s="91">
        <v>2.2649455321118991E-2</v>
      </c>
      <c r="D16499">
        <v>0.35926560142049213</v>
      </c>
    </row>
    <row r="16500" spans="1:4">
      <c r="A16500">
        <v>16498</v>
      </c>
      <c r="B16500">
        <v>45.2</v>
      </c>
      <c r="C16500" s="91">
        <v>2.2649060240060737E-2</v>
      </c>
      <c r="D16500">
        <v>0.3592497237987396</v>
      </c>
    </row>
    <row r="16501" spans="1:4">
      <c r="A16501">
        <v>16499</v>
      </c>
      <c r="B16501">
        <v>45.202739726027396</v>
      </c>
      <c r="C16501" s="91">
        <v>2.2648665159002483E-2</v>
      </c>
      <c r="D16501">
        <v>0.35923384765637267</v>
      </c>
    </row>
    <row r="16502" spans="1:4">
      <c r="A16502">
        <v>16500</v>
      </c>
      <c r="B16502">
        <v>45.205479452054796</v>
      </c>
      <c r="C16502" s="91">
        <v>2.2648270077944226E-2</v>
      </c>
      <c r="D16502">
        <v>0.35921797299325714</v>
      </c>
    </row>
    <row r="16503" spans="1:4">
      <c r="A16503">
        <v>16501</v>
      </c>
      <c r="B16503">
        <v>45.208219178082189</v>
      </c>
      <c r="C16503" s="91">
        <v>2.2647874996885971E-2</v>
      </c>
      <c r="D16503">
        <v>0.35920209980925893</v>
      </c>
    </row>
    <row r="16504" spans="1:4">
      <c r="A16504">
        <v>16502</v>
      </c>
      <c r="B16504">
        <v>45.210958904109589</v>
      </c>
      <c r="C16504" s="91">
        <v>2.2647479915827717E-2</v>
      </c>
      <c r="D16504">
        <v>0.35918622810424383</v>
      </c>
    </row>
    <row r="16505" spans="1:4">
      <c r="A16505">
        <v>16503</v>
      </c>
      <c r="B16505">
        <v>45.213698630136989</v>
      </c>
      <c r="C16505" s="91">
        <v>2.2647084834769463E-2</v>
      </c>
      <c r="D16505">
        <v>0.35917035787807794</v>
      </c>
    </row>
    <row r="16506" spans="1:4">
      <c r="A16506">
        <v>16504</v>
      </c>
      <c r="B16506">
        <v>45.216438356164382</v>
      </c>
      <c r="C16506" s="91">
        <v>2.2646689753711209E-2</v>
      </c>
      <c r="D16506">
        <v>0.35915448913062714</v>
      </c>
    </row>
    <row r="16507" spans="1:4">
      <c r="A16507">
        <v>16505</v>
      </c>
      <c r="B16507">
        <v>45.219178082191782</v>
      </c>
      <c r="C16507" s="91">
        <v>2.2646294672652955E-2</v>
      </c>
      <c r="D16507">
        <v>0.35913862186175732</v>
      </c>
    </row>
    <row r="16508" spans="1:4">
      <c r="A16508">
        <v>16506</v>
      </c>
      <c r="B16508">
        <v>45.221917808219175</v>
      </c>
      <c r="C16508" s="91">
        <v>2.2645899591594697E-2</v>
      </c>
      <c r="D16508">
        <v>0.35912275607133476</v>
      </c>
    </row>
    <row r="16509" spans="1:4">
      <c r="A16509">
        <v>16507</v>
      </c>
      <c r="B16509">
        <v>45.224657534246575</v>
      </c>
      <c r="C16509" s="91">
        <v>2.2645504510536443E-2</v>
      </c>
      <c r="D16509">
        <v>0.359106891759225</v>
      </c>
    </row>
    <row r="16510" spans="1:4">
      <c r="A16510">
        <v>16508</v>
      </c>
      <c r="B16510">
        <v>45.227397260273975</v>
      </c>
      <c r="C16510" s="91">
        <v>2.2645109429478189E-2</v>
      </c>
      <c r="D16510">
        <v>0.35909102892529432</v>
      </c>
    </row>
    <row r="16511" spans="1:4">
      <c r="A16511">
        <v>16509</v>
      </c>
      <c r="B16511">
        <v>45.230136986301368</v>
      </c>
      <c r="C16511" s="91">
        <v>2.2644714348419935E-2</v>
      </c>
      <c r="D16511">
        <v>0.35907516756940883</v>
      </c>
    </row>
    <row r="16512" spans="1:4">
      <c r="A16512">
        <v>16510</v>
      </c>
      <c r="B16512">
        <v>45.232876712328768</v>
      </c>
      <c r="C16512" s="91">
        <v>2.2644319267361681E-2</v>
      </c>
      <c r="D16512">
        <v>0.35905930769143429</v>
      </c>
    </row>
    <row r="16513" spans="1:4">
      <c r="A16513">
        <v>16511</v>
      </c>
      <c r="B16513">
        <v>45.235616438356168</v>
      </c>
      <c r="C16513" s="91">
        <v>2.2643924186303427E-2</v>
      </c>
      <c r="D16513">
        <v>0.35904344929123694</v>
      </c>
    </row>
    <row r="16514" spans="1:4">
      <c r="A16514">
        <v>16512</v>
      </c>
      <c r="B16514">
        <v>45.238356164383561</v>
      </c>
      <c r="C16514" s="91">
        <v>2.2643529105245169E-2</v>
      </c>
      <c r="D16514">
        <v>0.35902759236868298</v>
      </c>
    </row>
    <row r="16515" spans="1:4">
      <c r="A16515">
        <v>16513</v>
      </c>
      <c r="B16515">
        <v>45.241095890410961</v>
      </c>
      <c r="C16515" s="91">
        <v>2.2643134024186915E-2</v>
      </c>
      <c r="D16515">
        <v>0.35901173692363819</v>
      </c>
    </row>
    <row r="16516" spans="1:4">
      <c r="A16516">
        <v>16514</v>
      </c>
      <c r="B16516">
        <v>45.243835616438353</v>
      </c>
      <c r="C16516" s="91">
        <v>2.2642738943128661E-2</v>
      </c>
      <c r="D16516">
        <v>0.3589958829559689</v>
      </c>
    </row>
    <row r="16517" spans="1:4">
      <c r="A16517">
        <v>16515</v>
      </c>
      <c r="B16517">
        <v>45.246575342465754</v>
      </c>
      <c r="C16517" s="91">
        <v>2.2642343862070407E-2</v>
      </c>
      <c r="D16517">
        <v>0.35898003046554117</v>
      </c>
    </row>
    <row r="16518" spans="1:4">
      <c r="A16518">
        <v>16516</v>
      </c>
      <c r="B16518">
        <v>45.249315068493154</v>
      </c>
      <c r="C16518" s="91">
        <v>2.2641948781012153E-2</v>
      </c>
      <c r="D16518">
        <v>0.35896417945222103</v>
      </c>
    </row>
    <row r="16519" spans="1:4">
      <c r="A16519">
        <v>16517</v>
      </c>
      <c r="B16519">
        <v>45.252054794520546</v>
      </c>
      <c r="C16519" s="91">
        <v>2.2641553699953899E-2</v>
      </c>
      <c r="D16519">
        <v>0.35894832991587483</v>
      </c>
    </row>
    <row r="16520" spans="1:4">
      <c r="A16520">
        <v>16518</v>
      </c>
      <c r="B16520">
        <v>45.254794520547946</v>
      </c>
      <c r="C16520" s="91">
        <v>2.2641158618895641E-2</v>
      </c>
      <c r="D16520">
        <v>0.35893248185636856</v>
      </c>
    </row>
    <row r="16521" spans="1:4">
      <c r="A16521">
        <v>16519</v>
      </c>
      <c r="B16521">
        <v>45.257534246575339</v>
      </c>
      <c r="C16521" s="91">
        <v>2.2640763537837387E-2</v>
      </c>
      <c r="D16521">
        <v>0.35891663527356843</v>
      </c>
    </row>
    <row r="16522" spans="1:4">
      <c r="A16522">
        <v>16520</v>
      </c>
      <c r="B16522">
        <v>45.260273972602739</v>
      </c>
      <c r="C16522" s="91">
        <v>2.2640368456779133E-2</v>
      </c>
      <c r="D16522">
        <v>0.35890079016734067</v>
      </c>
    </row>
    <row r="16523" spans="1:4">
      <c r="A16523">
        <v>16521</v>
      </c>
      <c r="B16523">
        <v>45.263013698630139</v>
      </c>
      <c r="C16523" s="91">
        <v>2.2639973375720879E-2</v>
      </c>
      <c r="D16523">
        <v>0.35888494653755154</v>
      </c>
    </row>
    <row r="16524" spans="1:4">
      <c r="A16524">
        <v>16522</v>
      </c>
      <c r="B16524">
        <v>45.265753424657532</v>
      </c>
      <c r="C16524" s="91">
        <v>2.2639578294662625E-2</v>
      </c>
      <c r="D16524">
        <v>0.35886910438406722</v>
      </c>
    </row>
    <row r="16525" spans="1:4">
      <c r="A16525">
        <v>16523</v>
      </c>
      <c r="B16525">
        <v>45.268493150684932</v>
      </c>
      <c r="C16525" s="91">
        <v>2.2639183213604371E-2</v>
      </c>
      <c r="D16525">
        <v>0.35885326370675391</v>
      </c>
    </row>
    <row r="16526" spans="1:4">
      <c r="A16526">
        <v>16524</v>
      </c>
      <c r="B16526">
        <v>45.271232876712325</v>
      </c>
      <c r="C16526" s="91">
        <v>2.2638788132546113E-2</v>
      </c>
      <c r="D16526">
        <v>0.35883742450547806</v>
      </c>
    </row>
    <row r="16527" spans="1:4">
      <c r="A16527">
        <v>16525</v>
      </c>
      <c r="B16527">
        <v>45.273972602739725</v>
      </c>
      <c r="C16527" s="91">
        <v>2.2638393051487859E-2</v>
      </c>
      <c r="D16527">
        <v>0.35882158678010556</v>
      </c>
    </row>
    <row r="16528" spans="1:4">
      <c r="A16528">
        <v>16526</v>
      </c>
      <c r="B16528">
        <v>45.276712328767125</v>
      </c>
      <c r="C16528" s="91">
        <v>2.2637997970429605E-2</v>
      </c>
      <c r="D16528">
        <v>0.35880575053050301</v>
      </c>
    </row>
    <row r="16529" spans="1:4">
      <c r="A16529">
        <v>16527</v>
      </c>
      <c r="B16529">
        <v>45.279452054794518</v>
      </c>
      <c r="C16529" s="91">
        <v>2.2637602889371351E-2</v>
      </c>
      <c r="D16529">
        <v>0.35878991575653668</v>
      </c>
    </row>
    <row r="16530" spans="1:4">
      <c r="A16530">
        <v>16528</v>
      </c>
      <c r="B16530">
        <v>45.282191780821918</v>
      </c>
      <c r="C16530" s="91">
        <v>2.2637207808313096E-2</v>
      </c>
      <c r="D16530">
        <v>0.3587740824580728</v>
      </c>
    </row>
    <row r="16531" spans="1:4">
      <c r="A16531">
        <v>16529</v>
      </c>
      <c r="B16531">
        <v>45.284931506849318</v>
      </c>
      <c r="C16531" s="91">
        <v>2.2636812727254842E-2</v>
      </c>
      <c r="D16531">
        <v>0.35875825063497774</v>
      </c>
    </row>
    <row r="16532" spans="1:4">
      <c r="A16532">
        <v>16530</v>
      </c>
      <c r="B16532">
        <v>45.287671232876711</v>
      </c>
      <c r="C16532" s="91">
        <v>2.2636417646196585E-2</v>
      </c>
      <c r="D16532">
        <v>0.358742420287118</v>
      </c>
    </row>
    <row r="16533" spans="1:4">
      <c r="A16533">
        <v>16531</v>
      </c>
      <c r="B16533">
        <v>45.290410958904111</v>
      </c>
      <c r="C16533" s="91">
        <v>2.2636022565138331E-2</v>
      </c>
      <c r="D16533">
        <v>0.35872659141435964</v>
      </c>
    </row>
    <row r="16534" spans="1:4">
      <c r="A16534">
        <v>16532</v>
      </c>
      <c r="B16534">
        <v>45.293150684931504</v>
      </c>
      <c r="C16534" s="91">
        <v>2.2635627484080077E-2</v>
      </c>
      <c r="D16534">
        <v>0.35871076401656926</v>
      </c>
    </row>
    <row r="16535" spans="1:4">
      <c r="A16535">
        <v>16533</v>
      </c>
      <c r="B16535">
        <v>45.295890410958904</v>
      </c>
      <c r="C16535" s="91">
        <v>2.2635232403021822E-2</v>
      </c>
      <c r="D16535">
        <v>0.35869493809361319</v>
      </c>
    </row>
    <row r="16536" spans="1:4">
      <c r="A16536">
        <v>16534</v>
      </c>
      <c r="B16536">
        <v>45.298630136986304</v>
      </c>
      <c r="C16536" s="91">
        <v>2.2634837321963568E-2</v>
      </c>
      <c r="D16536">
        <v>0.35867911364535782</v>
      </c>
    </row>
    <row r="16537" spans="1:4">
      <c r="A16537">
        <v>16535</v>
      </c>
      <c r="B16537">
        <v>45.301369863013697</v>
      </c>
      <c r="C16537" s="91">
        <v>2.2634442240905314E-2</v>
      </c>
      <c r="D16537">
        <v>0.35866329067166974</v>
      </c>
    </row>
    <row r="16538" spans="1:4">
      <c r="A16538">
        <v>16536</v>
      </c>
      <c r="B16538">
        <v>45.304109589041097</v>
      </c>
      <c r="C16538" s="91">
        <v>2.2634047159847057E-2</v>
      </c>
      <c r="D16538">
        <v>0.35864746917241519</v>
      </c>
    </row>
    <row r="16539" spans="1:4">
      <c r="A16539">
        <v>16537</v>
      </c>
      <c r="B16539">
        <v>45.30684931506849</v>
      </c>
      <c r="C16539" s="91">
        <v>2.2633652078788803E-2</v>
      </c>
      <c r="D16539">
        <v>0.35863164914746076</v>
      </c>
    </row>
    <row r="16540" spans="1:4">
      <c r="A16540">
        <v>16538</v>
      </c>
      <c r="B16540">
        <v>45.30958904109589</v>
      </c>
      <c r="C16540" s="91">
        <v>2.2633256997730548E-2</v>
      </c>
      <c r="D16540">
        <v>0.35861583059667274</v>
      </c>
    </row>
    <row r="16541" spans="1:4">
      <c r="A16541">
        <v>16539</v>
      </c>
      <c r="B16541">
        <v>45.31232876712329</v>
      </c>
      <c r="C16541" s="91">
        <v>2.2632861916672294E-2</v>
      </c>
      <c r="D16541">
        <v>0.35860001351991788</v>
      </c>
    </row>
    <row r="16542" spans="1:4">
      <c r="A16542">
        <v>16540</v>
      </c>
      <c r="B16542">
        <v>45.315068493150683</v>
      </c>
      <c r="C16542" s="91">
        <v>2.263246683561404E-2</v>
      </c>
      <c r="D16542">
        <v>0.35858419791706253</v>
      </c>
    </row>
    <row r="16543" spans="1:4">
      <c r="A16543">
        <v>16541</v>
      </c>
      <c r="B16543">
        <v>45.317808219178083</v>
      </c>
      <c r="C16543" s="91">
        <v>2.2632071754555786E-2</v>
      </c>
      <c r="D16543">
        <v>0.35856838378797318</v>
      </c>
    </row>
    <row r="16544" spans="1:4">
      <c r="A16544">
        <v>16542</v>
      </c>
      <c r="B16544">
        <v>45.320547945205476</v>
      </c>
      <c r="C16544" s="91">
        <v>2.2631676673497528E-2</v>
      </c>
      <c r="D16544">
        <v>0.35855257113251654</v>
      </c>
    </row>
    <row r="16545" spans="1:4">
      <c r="A16545">
        <v>16543</v>
      </c>
      <c r="B16545">
        <v>45.323287671232876</v>
      </c>
      <c r="C16545" s="91">
        <v>2.2631281592439274E-2</v>
      </c>
      <c r="D16545">
        <v>0.358536759950559</v>
      </c>
    </row>
    <row r="16546" spans="1:4">
      <c r="A16546">
        <v>16544</v>
      </c>
      <c r="B16546">
        <v>45.326027397260276</v>
      </c>
      <c r="C16546" s="91">
        <v>2.263088651138102E-2</v>
      </c>
      <c r="D16546">
        <v>0.35852095024196712</v>
      </c>
    </row>
    <row r="16547" spans="1:4">
      <c r="A16547">
        <v>16545</v>
      </c>
      <c r="B16547">
        <v>45.328767123287669</v>
      </c>
      <c r="C16547" s="91">
        <v>2.2630491430322766E-2</v>
      </c>
      <c r="D16547">
        <v>0.35850514200660755</v>
      </c>
    </row>
    <row r="16548" spans="1:4">
      <c r="A16548">
        <v>16546</v>
      </c>
      <c r="B16548">
        <v>45.331506849315069</v>
      </c>
      <c r="C16548" s="91">
        <v>2.2630096349264512E-2</v>
      </c>
      <c r="D16548">
        <v>0.3584893352443469</v>
      </c>
    </row>
    <row r="16549" spans="1:4">
      <c r="A16549">
        <v>16547</v>
      </c>
      <c r="B16549">
        <v>45.334246575342469</v>
      </c>
      <c r="C16549" s="91">
        <v>2.2629701268206258E-2</v>
      </c>
      <c r="D16549">
        <v>0.35847352995505172</v>
      </c>
    </row>
    <row r="16550" spans="1:4">
      <c r="A16550">
        <v>16548</v>
      </c>
      <c r="B16550">
        <v>45.336986301369862</v>
      </c>
      <c r="C16550" s="91">
        <v>2.2629306187148E-2</v>
      </c>
      <c r="D16550">
        <v>0.35845772613858884</v>
      </c>
    </row>
    <row r="16551" spans="1:4">
      <c r="A16551">
        <v>16549</v>
      </c>
      <c r="B16551">
        <v>45.339726027397262</v>
      </c>
      <c r="C16551" s="91">
        <v>2.2628911106089746E-2</v>
      </c>
      <c r="D16551">
        <v>0.35844192379482459</v>
      </c>
    </row>
    <row r="16552" spans="1:4">
      <c r="A16552">
        <v>16550</v>
      </c>
      <c r="B16552">
        <v>45.342465753424655</v>
      </c>
      <c r="C16552" s="91">
        <v>2.2628516025031492E-2</v>
      </c>
      <c r="D16552">
        <v>0.35842612292362586</v>
      </c>
    </row>
    <row r="16553" spans="1:4">
      <c r="A16553">
        <v>16551</v>
      </c>
      <c r="B16553">
        <v>45.345205479452055</v>
      </c>
      <c r="C16553" s="91">
        <v>2.2628120943973238E-2</v>
      </c>
      <c r="D16553">
        <v>0.35841032352485913</v>
      </c>
    </row>
    <row r="16554" spans="1:4">
      <c r="A16554">
        <v>16552</v>
      </c>
      <c r="B16554">
        <v>45.347945205479455</v>
      </c>
      <c r="C16554" s="91">
        <v>2.2627725862914984E-2</v>
      </c>
      <c r="D16554">
        <v>0.35839452559839124</v>
      </c>
    </row>
    <row r="16555" spans="1:4">
      <c r="A16555">
        <v>16553</v>
      </c>
      <c r="B16555">
        <v>45.350684931506848</v>
      </c>
      <c r="C16555" s="91">
        <v>2.262733078185673E-2</v>
      </c>
      <c r="D16555">
        <v>0.35837872914408897</v>
      </c>
    </row>
    <row r="16556" spans="1:4">
      <c r="A16556">
        <v>16554</v>
      </c>
      <c r="B16556">
        <v>45.353424657534248</v>
      </c>
      <c r="C16556" s="91">
        <v>2.2626935700798472E-2</v>
      </c>
      <c r="D16556">
        <v>0.35836293416181891</v>
      </c>
    </row>
    <row r="16557" spans="1:4">
      <c r="A16557">
        <v>16555</v>
      </c>
      <c r="B16557">
        <v>45.356164383561641</v>
      </c>
      <c r="C16557" s="91">
        <v>2.2626540619740218E-2</v>
      </c>
      <c r="D16557">
        <v>0.35834714065144779</v>
      </c>
    </row>
    <row r="16558" spans="1:4">
      <c r="A16558">
        <v>16556</v>
      </c>
      <c r="B16558">
        <v>45.358904109589041</v>
      </c>
      <c r="C16558" s="91">
        <v>2.2626145538681964E-2</v>
      </c>
      <c r="D16558">
        <v>0.35833134861284238</v>
      </c>
    </row>
    <row r="16559" spans="1:4">
      <c r="A16559">
        <v>16557</v>
      </c>
      <c r="B16559">
        <v>45.361643835616441</v>
      </c>
      <c r="C16559" s="91">
        <v>2.262575045762371E-2</v>
      </c>
      <c r="D16559">
        <v>0.35831555804586945</v>
      </c>
    </row>
    <row r="16560" spans="1:4">
      <c r="A16560">
        <v>16558</v>
      </c>
      <c r="B16560">
        <v>45.364383561643834</v>
      </c>
      <c r="C16560" s="91">
        <v>2.2625355376565456E-2</v>
      </c>
      <c r="D16560">
        <v>0.35829976895039584</v>
      </c>
    </row>
    <row r="16561" spans="1:4">
      <c r="A16561">
        <v>16559</v>
      </c>
      <c r="B16561">
        <v>45.367123287671234</v>
      </c>
      <c r="C16561" s="91">
        <v>2.2624960295507202E-2</v>
      </c>
      <c r="D16561">
        <v>0.3582839813262883</v>
      </c>
    </row>
    <row r="16562" spans="1:4">
      <c r="A16562">
        <v>16560</v>
      </c>
      <c r="B16562">
        <v>45.369863013698627</v>
      </c>
      <c r="C16562" s="91">
        <v>2.2624565214448944E-2</v>
      </c>
      <c r="D16562">
        <v>0.35826819517341368</v>
      </c>
    </row>
    <row r="16563" spans="1:4">
      <c r="A16563">
        <v>16561</v>
      </c>
      <c r="B16563">
        <v>45.372602739726027</v>
      </c>
      <c r="C16563" s="91">
        <v>2.262417013339069E-2</v>
      </c>
      <c r="D16563">
        <v>0.3582524104916387</v>
      </c>
    </row>
    <row r="16564" spans="1:4">
      <c r="A16564">
        <v>16562</v>
      </c>
      <c r="B16564">
        <v>45.375342465753427</v>
      </c>
      <c r="C16564" s="91">
        <v>2.2623775052332436E-2</v>
      </c>
      <c r="D16564">
        <v>0.35823662728083033</v>
      </c>
    </row>
    <row r="16565" spans="1:4">
      <c r="A16565">
        <v>16563</v>
      </c>
      <c r="B16565">
        <v>45.37808219178082</v>
      </c>
      <c r="C16565" s="91">
        <v>2.2623379971274182E-2</v>
      </c>
      <c r="D16565">
        <v>0.35822084554085537</v>
      </c>
    </row>
    <row r="16566" spans="1:4">
      <c r="A16566">
        <v>16564</v>
      </c>
      <c r="B16566">
        <v>45.38082191780822</v>
      </c>
      <c r="C16566" s="91">
        <v>2.2622984890215928E-2</v>
      </c>
      <c r="D16566">
        <v>0.35820506527158069</v>
      </c>
    </row>
    <row r="16567" spans="1:4">
      <c r="A16567">
        <v>16565</v>
      </c>
      <c r="B16567">
        <v>45.38356164383562</v>
      </c>
      <c r="C16567" s="91">
        <v>2.2622589809157673E-2</v>
      </c>
      <c r="D16567">
        <v>0.35818928647287329</v>
      </c>
    </row>
    <row r="16568" spans="1:4">
      <c r="A16568">
        <v>16566</v>
      </c>
      <c r="B16568">
        <v>45.386301369863013</v>
      </c>
      <c r="C16568" s="91">
        <v>2.2622194728099416E-2</v>
      </c>
      <c r="D16568">
        <v>0.3581735091446</v>
      </c>
    </row>
    <row r="16569" spans="1:4">
      <c r="A16569">
        <v>16567</v>
      </c>
      <c r="B16569">
        <v>45.389041095890413</v>
      </c>
      <c r="C16569" s="91">
        <v>2.2621799647041162E-2</v>
      </c>
      <c r="D16569">
        <v>0.35815773328662764</v>
      </c>
    </row>
    <row r="16570" spans="1:4">
      <c r="A16570">
        <v>16568</v>
      </c>
      <c r="B16570">
        <v>45.391780821917806</v>
      </c>
      <c r="C16570" s="91">
        <v>2.2621404565982908E-2</v>
      </c>
      <c r="D16570">
        <v>0.35814195889882333</v>
      </c>
    </row>
    <row r="16571" spans="1:4">
      <c r="A16571">
        <v>16569</v>
      </c>
      <c r="B16571">
        <v>45.394520547945206</v>
      </c>
      <c r="C16571" s="91">
        <v>2.2621009484924653E-2</v>
      </c>
      <c r="D16571">
        <v>0.35812618598105389</v>
      </c>
    </row>
    <row r="16572" spans="1:4">
      <c r="A16572">
        <v>16570</v>
      </c>
      <c r="B16572">
        <v>45.397260273972606</v>
      </c>
      <c r="C16572" s="91">
        <v>2.2620614403866399E-2</v>
      </c>
      <c r="D16572">
        <v>0.35811041453318626</v>
      </c>
    </row>
    <row r="16573" spans="1:4">
      <c r="A16573">
        <v>16571</v>
      </c>
      <c r="B16573">
        <v>45.4</v>
      </c>
      <c r="C16573" s="91">
        <v>2.2620219322808145E-2</v>
      </c>
      <c r="D16573">
        <v>0.3580946445550876</v>
      </c>
    </row>
    <row r="16574" spans="1:4">
      <c r="A16574">
        <v>16572</v>
      </c>
      <c r="B16574">
        <v>45.402739726027399</v>
      </c>
      <c r="C16574" s="91">
        <v>2.2619824241749888E-2</v>
      </c>
      <c r="D16574">
        <v>0.35807887604662481</v>
      </c>
    </row>
    <row r="16575" spans="1:4">
      <c r="A16575">
        <v>16573</v>
      </c>
      <c r="B16575">
        <v>45.405479452054792</v>
      </c>
      <c r="C16575" s="91">
        <v>2.2619429160691634E-2</v>
      </c>
      <c r="D16575">
        <v>0.35806310900766486</v>
      </c>
    </row>
    <row r="16576" spans="1:4">
      <c r="A16576">
        <v>16574</v>
      </c>
      <c r="B16576">
        <v>45.408219178082192</v>
      </c>
      <c r="C16576" s="91">
        <v>2.2619034079633379E-2</v>
      </c>
      <c r="D16576">
        <v>0.35804734343807476</v>
      </c>
    </row>
    <row r="16577" spans="1:4">
      <c r="A16577">
        <v>16575</v>
      </c>
      <c r="B16577">
        <v>45.410958904109592</v>
      </c>
      <c r="C16577" s="91">
        <v>2.2618638998575125E-2</v>
      </c>
      <c r="D16577">
        <v>0.35803157933772167</v>
      </c>
    </row>
    <row r="16578" spans="1:4">
      <c r="A16578">
        <v>16576</v>
      </c>
      <c r="B16578">
        <v>45.413698630136984</v>
      </c>
      <c r="C16578" s="91">
        <v>2.2618243917516871E-2</v>
      </c>
      <c r="D16578">
        <v>0.35801581670647259</v>
      </c>
    </row>
    <row r="16579" spans="1:4">
      <c r="A16579">
        <v>16577</v>
      </c>
      <c r="B16579">
        <v>45.416438356164385</v>
      </c>
      <c r="C16579" s="91">
        <v>2.2617848836458617E-2</v>
      </c>
      <c r="D16579">
        <v>0.35800005554419462</v>
      </c>
    </row>
    <row r="16580" spans="1:4">
      <c r="A16580">
        <v>16578</v>
      </c>
      <c r="B16580">
        <v>45.419178082191777</v>
      </c>
      <c r="C16580" s="91">
        <v>2.2617453755400359E-2</v>
      </c>
      <c r="D16580">
        <v>0.35798429585075492</v>
      </c>
    </row>
    <row r="16581" spans="1:4">
      <c r="A16581">
        <v>16579</v>
      </c>
      <c r="B16581">
        <v>45.421917808219177</v>
      </c>
      <c r="C16581" s="91">
        <v>2.2617058674342105E-2</v>
      </c>
      <c r="D16581">
        <v>0.35796853762602043</v>
      </c>
    </row>
    <row r="16582" spans="1:4">
      <c r="A16582">
        <v>16580</v>
      </c>
      <c r="B16582">
        <v>45.424657534246577</v>
      </c>
      <c r="C16582" s="91">
        <v>2.2616663593283851E-2</v>
      </c>
      <c r="D16582">
        <v>0.35795278086985827</v>
      </c>
    </row>
    <row r="16583" spans="1:4">
      <c r="A16583">
        <v>16581</v>
      </c>
      <c r="B16583">
        <v>45.42739726027397</v>
      </c>
      <c r="C16583" s="91">
        <v>2.2616268512225597E-2</v>
      </c>
      <c r="D16583">
        <v>0.35793702558213575</v>
      </c>
    </row>
    <row r="16584" spans="1:4">
      <c r="A16584">
        <v>16582</v>
      </c>
      <c r="B16584">
        <v>45.43013698630137</v>
      </c>
      <c r="C16584" s="91">
        <v>2.2615873431167343E-2</v>
      </c>
      <c r="D16584">
        <v>0.35792127176271993</v>
      </c>
    </row>
    <row r="16585" spans="1:4">
      <c r="A16585">
        <v>16583</v>
      </c>
      <c r="B16585">
        <v>45.43287671232877</v>
      </c>
      <c r="C16585" s="91">
        <v>2.2615478350109089E-2</v>
      </c>
      <c r="D16585">
        <v>0.35790551941147797</v>
      </c>
    </row>
    <row r="16586" spans="1:4">
      <c r="A16586">
        <v>16584</v>
      </c>
      <c r="B16586">
        <v>45.435616438356163</v>
      </c>
      <c r="C16586" s="91">
        <v>2.2615083269050831E-2</v>
      </c>
      <c r="D16586">
        <v>0.35788976852827709</v>
      </c>
    </row>
    <row r="16587" spans="1:4">
      <c r="A16587">
        <v>16585</v>
      </c>
      <c r="B16587">
        <v>45.438356164383563</v>
      </c>
      <c r="C16587" s="91">
        <v>2.2614688187992577E-2</v>
      </c>
      <c r="D16587">
        <v>0.3578740191129845</v>
      </c>
    </row>
    <row r="16588" spans="1:4">
      <c r="A16588">
        <v>16586</v>
      </c>
      <c r="B16588">
        <v>45.441095890410956</v>
      </c>
      <c r="C16588" s="91">
        <v>2.2614293106934323E-2</v>
      </c>
      <c r="D16588">
        <v>0.35785827116546731</v>
      </c>
    </row>
    <row r="16589" spans="1:4">
      <c r="A16589">
        <v>16587</v>
      </c>
      <c r="B16589">
        <v>45.443835616438356</v>
      </c>
      <c r="C16589" s="91">
        <v>2.2613898025876069E-2</v>
      </c>
      <c r="D16589">
        <v>0.3578425246855928</v>
      </c>
    </row>
    <row r="16590" spans="1:4">
      <c r="A16590">
        <v>16588</v>
      </c>
      <c r="B16590">
        <v>45.446575342465756</v>
      </c>
      <c r="C16590" s="91">
        <v>2.2613502944817815E-2</v>
      </c>
      <c r="D16590">
        <v>0.35782677967322823</v>
      </c>
    </row>
    <row r="16591" spans="1:4">
      <c r="A16591">
        <v>16589</v>
      </c>
      <c r="B16591">
        <v>45.449315068493149</v>
      </c>
      <c r="C16591" s="91">
        <v>2.2613107863759561E-2</v>
      </c>
      <c r="D16591">
        <v>0.35781103612824094</v>
      </c>
    </row>
    <row r="16592" spans="1:4">
      <c r="A16592">
        <v>16590</v>
      </c>
      <c r="B16592">
        <v>45.452054794520549</v>
      </c>
      <c r="C16592" s="91">
        <v>2.2612712782701303E-2</v>
      </c>
      <c r="D16592">
        <v>0.35779529405049815</v>
      </c>
    </row>
    <row r="16593" spans="1:4">
      <c r="A16593">
        <v>16591</v>
      </c>
      <c r="B16593">
        <v>45.454794520547942</v>
      </c>
      <c r="C16593" s="91">
        <v>2.2612317701643049E-2</v>
      </c>
      <c r="D16593">
        <v>0.35777955343986717</v>
      </c>
    </row>
    <row r="16594" spans="1:4">
      <c r="A16594">
        <v>16592</v>
      </c>
      <c r="B16594">
        <v>45.457534246575342</v>
      </c>
      <c r="C16594" s="91">
        <v>2.2611922620584795E-2</v>
      </c>
      <c r="D16594">
        <v>0.35776381429621512</v>
      </c>
    </row>
    <row r="16595" spans="1:4">
      <c r="A16595">
        <v>16593</v>
      </c>
      <c r="B16595">
        <v>45.460273972602742</v>
      </c>
      <c r="C16595" s="91">
        <v>2.2611527539526541E-2</v>
      </c>
      <c r="D16595">
        <v>0.35774807661940955</v>
      </c>
    </row>
    <row r="16596" spans="1:4">
      <c r="A16596">
        <v>16594</v>
      </c>
      <c r="B16596">
        <v>45.463013698630135</v>
      </c>
      <c r="C16596" s="91">
        <v>2.2611132458468287E-2</v>
      </c>
      <c r="D16596">
        <v>0.35773234040931773</v>
      </c>
    </row>
    <row r="16597" spans="1:4">
      <c r="A16597">
        <v>16595</v>
      </c>
      <c r="B16597">
        <v>45.465753424657535</v>
      </c>
      <c r="C16597" s="91">
        <v>2.2610737377410033E-2</v>
      </c>
      <c r="D16597">
        <v>0.35771660566580699</v>
      </c>
    </row>
    <row r="16598" spans="1:4">
      <c r="A16598">
        <v>16596</v>
      </c>
      <c r="B16598">
        <v>45.468493150684928</v>
      </c>
      <c r="C16598" s="91">
        <v>2.2610342296351775E-2</v>
      </c>
      <c r="D16598">
        <v>0.35770087238874476</v>
      </c>
    </row>
    <row r="16599" spans="1:4">
      <c r="A16599">
        <v>16597</v>
      </c>
      <c r="B16599">
        <v>45.471232876712328</v>
      </c>
      <c r="C16599" s="91">
        <v>2.2609947215293521E-2</v>
      </c>
      <c r="D16599">
        <v>0.35768514057799833</v>
      </c>
    </row>
    <row r="16600" spans="1:4">
      <c r="A16600">
        <v>16598</v>
      </c>
      <c r="B16600">
        <v>45.473972602739728</v>
      </c>
      <c r="C16600" s="91">
        <v>2.2609552134235267E-2</v>
      </c>
      <c r="D16600">
        <v>0.35766941023343513</v>
      </c>
    </row>
    <row r="16601" spans="1:4">
      <c r="A16601">
        <v>16599</v>
      </c>
      <c r="B16601">
        <v>45.476712328767121</v>
      </c>
      <c r="C16601" s="91">
        <v>2.2609157053177013E-2</v>
      </c>
      <c r="D16601">
        <v>0.3576536813549227</v>
      </c>
    </row>
    <row r="16602" spans="1:4">
      <c r="A16602">
        <v>16600</v>
      </c>
      <c r="B16602">
        <v>45.479452054794521</v>
      </c>
      <c r="C16602" s="91">
        <v>2.2608761972118759E-2</v>
      </c>
      <c r="D16602">
        <v>0.35763795394232822</v>
      </c>
    </row>
    <row r="16603" spans="1:4">
      <c r="A16603">
        <v>16601</v>
      </c>
      <c r="B16603">
        <v>45.482191780821921</v>
      </c>
      <c r="C16603" s="91">
        <v>2.2608366891060504E-2</v>
      </c>
      <c r="D16603">
        <v>0.35762222799551935</v>
      </c>
    </row>
    <row r="16604" spans="1:4">
      <c r="A16604">
        <v>16602</v>
      </c>
      <c r="B16604">
        <v>45.484931506849314</v>
      </c>
      <c r="C16604" s="91">
        <v>2.2607971810002247E-2</v>
      </c>
      <c r="D16604">
        <v>0.35760650351436352</v>
      </c>
    </row>
    <row r="16605" spans="1:4">
      <c r="A16605">
        <v>16603</v>
      </c>
      <c r="B16605">
        <v>45.487671232876714</v>
      </c>
      <c r="C16605" s="91">
        <v>2.2607576728943993E-2</v>
      </c>
      <c r="D16605">
        <v>0.357590780498728</v>
      </c>
    </row>
    <row r="16606" spans="1:4">
      <c r="A16606">
        <v>16604</v>
      </c>
      <c r="B16606">
        <v>45.490410958904107</v>
      </c>
      <c r="C16606" s="91">
        <v>2.2607181647885739E-2</v>
      </c>
      <c r="D16606">
        <v>0.35757505894848063</v>
      </c>
    </row>
    <row r="16607" spans="1:4">
      <c r="A16607">
        <v>16605</v>
      </c>
      <c r="B16607">
        <v>45.493150684931507</v>
      </c>
      <c r="C16607" s="91">
        <v>2.2606786566827484E-2</v>
      </c>
      <c r="D16607">
        <v>0.35755933886348856</v>
      </c>
    </row>
    <row r="16608" spans="1:4">
      <c r="A16608">
        <v>16606</v>
      </c>
      <c r="B16608">
        <v>45.495890410958907</v>
      </c>
      <c r="C16608" s="91">
        <v>2.260639148576923E-2</v>
      </c>
      <c r="D16608">
        <v>0.35754362024361958</v>
      </c>
    </row>
    <row r="16609" spans="1:4">
      <c r="A16609">
        <v>16607</v>
      </c>
      <c r="B16609">
        <v>45.4986301369863</v>
      </c>
      <c r="C16609" s="91">
        <v>2.2605996404710976E-2</v>
      </c>
      <c r="D16609">
        <v>0.35752790308874122</v>
      </c>
    </row>
    <row r="16610" spans="1:4">
      <c r="A16610">
        <v>16608</v>
      </c>
      <c r="B16610">
        <v>45.5013698630137</v>
      </c>
      <c r="C16610" s="91">
        <v>2.2605601323652719E-2</v>
      </c>
      <c r="D16610">
        <v>0.35751218739872076</v>
      </c>
    </row>
    <row r="16611" spans="1:4">
      <c r="A16611">
        <v>16609</v>
      </c>
      <c r="B16611">
        <v>45.504109589041093</v>
      </c>
      <c r="C16611" s="91">
        <v>2.2605206242594465E-2</v>
      </c>
      <c r="D16611">
        <v>0.35749647317342614</v>
      </c>
    </row>
    <row r="16612" spans="1:4">
      <c r="A16612">
        <v>16610</v>
      </c>
      <c r="B16612">
        <v>45.506849315068493</v>
      </c>
      <c r="C16612" s="91">
        <v>2.260481116153621E-2</v>
      </c>
      <c r="D16612">
        <v>0.35748076041272464</v>
      </c>
    </row>
    <row r="16613" spans="1:4">
      <c r="A16613">
        <v>16611</v>
      </c>
      <c r="B16613">
        <v>45.509589041095893</v>
      </c>
      <c r="C16613" s="91">
        <v>2.2604416080477956E-2</v>
      </c>
      <c r="D16613">
        <v>0.35746504911648391</v>
      </c>
    </row>
    <row r="16614" spans="1:4">
      <c r="A16614">
        <v>16612</v>
      </c>
      <c r="B16614">
        <v>45.512328767123286</v>
      </c>
      <c r="C16614" s="91">
        <v>2.2604020999419702E-2</v>
      </c>
      <c r="D16614">
        <v>0.35744933928457173</v>
      </c>
    </row>
    <row r="16615" spans="1:4">
      <c r="A16615">
        <v>16613</v>
      </c>
      <c r="B16615">
        <v>45.515068493150686</v>
      </c>
      <c r="C16615" s="91">
        <v>2.2603625918361448E-2</v>
      </c>
      <c r="D16615">
        <v>0.35743363091685548</v>
      </c>
    </row>
    <row r="16616" spans="1:4">
      <c r="A16616">
        <v>16614</v>
      </c>
      <c r="B16616">
        <v>45.517808219178079</v>
      </c>
      <c r="C16616" s="91">
        <v>2.2603230837303191E-2</v>
      </c>
      <c r="D16616">
        <v>0.35741792401320316</v>
      </c>
    </row>
    <row r="16617" spans="1:4">
      <c r="A16617">
        <v>16615</v>
      </c>
      <c r="B16617">
        <v>45.520547945205479</v>
      </c>
      <c r="C16617" s="91">
        <v>2.2602835756244936E-2</v>
      </c>
      <c r="D16617">
        <v>0.35740221857348209</v>
      </c>
    </row>
    <row r="16618" spans="1:4">
      <c r="A16618">
        <v>16616</v>
      </c>
      <c r="B16618">
        <v>45.523287671232879</v>
      </c>
      <c r="C16618" s="91">
        <v>2.2602440675186682E-2</v>
      </c>
      <c r="D16618">
        <v>0.3573865145975601</v>
      </c>
    </row>
    <row r="16619" spans="1:4">
      <c r="A16619">
        <v>16617</v>
      </c>
      <c r="B16619">
        <v>45.526027397260272</v>
      </c>
      <c r="C16619" s="91">
        <v>2.2602045594128428E-2</v>
      </c>
      <c r="D16619">
        <v>0.3573708120853048</v>
      </c>
    </row>
    <row r="16620" spans="1:4">
      <c r="A16620">
        <v>16618</v>
      </c>
      <c r="B16620">
        <v>45.528767123287672</v>
      </c>
      <c r="C16620" s="91">
        <v>2.2601650513070174E-2</v>
      </c>
      <c r="D16620">
        <v>0.35735511103658407</v>
      </c>
    </row>
    <row r="16621" spans="1:4">
      <c r="A16621">
        <v>16619</v>
      </c>
      <c r="B16621">
        <v>45.531506849315072</v>
      </c>
      <c r="C16621" s="91">
        <v>2.260125543201192E-2</v>
      </c>
      <c r="D16621">
        <v>0.35733941145126535</v>
      </c>
    </row>
    <row r="16622" spans="1:4">
      <c r="A16622">
        <v>16620</v>
      </c>
      <c r="B16622">
        <v>45.534246575342465</v>
      </c>
      <c r="C16622" s="91">
        <v>2.2600860350953662E-2</v>
      </c>
      <c r="D16622">
        <v>0.3573237133292167</v>
      </c>
    </row>
    <row r="16623" spans="1:4">
      <c r="A16623">
        <v>16621</v>
      </c>
      <c r="B16623">
        <v>45.536986301369865</v>
      </c>
      <c r="C16623" s="91">
        <v>2.2600465269895408E-2</v>
      </c>
      <c r="D16623">
        <v>0.35730801667030559</v>
      </c>
    </row>
    <row r="16624" spans="1:4">
      <c r="A16624">
        <v>16622</v>
      </c>
      <c r="B16624">
        <v>45.539726027397258</v>
      </c>
      <c r="C16624" s="91">
        <v>2.2600070188837154E-2</v>
      </c>
      <c r="D16624">
        <v>0.35729232147439999</v>
      </c>
    </row>
    <row r="16625" spans="1:4">
      <c r="A16625">
        <v>16623</v>
      </c>
      <c r="B16625">
        <v>45.542465753424658</v>
      </c>
      <c r="C16625" s="91">
        <v>2.25996751077789E-2</v>
      </c>
      <c r="D16625">
        <v>0.35727662774136754</v>
      </c>
    </row>
    <row r="16626" spans="1:4">
      <c r="A16626">
        <v>16624</v>
      </c>
      <c r="B16626">
        <v>45.545205479452058</v>
      </c>
      <c r="C16626" s="91">
        <v>2.2599280026720646E-2</v>
      </c>
      <c r="D16626">
        <v>0.35726093547107612</v>
      </c>
    </row>
    <row r="16627" spans="1:4">
      <c r="A16627">
        <v>16625</v>
      </c>
      <c r="B16627">
        <v>45.547945205479451</v>
      </c>
      <c r="C16627" s="91">
        <v>2.2598884945662388E-2</v>
      </c>
      <c r="D16627">
        <v>0.35724524466339364</v>
      </c>
    </row>
    <row r="16628" spans="1:4">
      <c r="A16628">
        <v>16626</v>
      </c>
      <c r="B16628">
        <v>45.550684931506851</v>
      </c>
      <c r="C16628" s="91">
        <v>2.2598489864604134E-2</v>
      </c>
      <c r="D16628">
        <v>0.35722955531818756</v>
      </c>
    </row>
    <row r="16629" spans="1:4">
      <c r="A16629">
        <v>16627</v>
      </c>
      <c r="B16629">
        <v>45.553424657534244</v>
      </c>
      <c r="C16629" s="91">
        <v>2.259809478354588E-2</v>
      </c>
      <c r="D16629">
        <v>0.35721386743532618</v>
      </c>
    </row>
    <row r="16630" spans="1:4">
      <c r="A16630">
        <v>16628</v>
      </c>
      <c r="B16630">
        <v>45.556164383561644</v>
      </c>
      <c r="C16630" s="91">
        <v>2.2597699702487626E-2</v>
      </c>
      <c r="D16630">
        <v>0.35719818101467704</v>
      </c>
    </row>
    <row r="16631" spans="1:4">
      <c r="A16631">
        <v>16629</v>
      </c>
      <c r="B16631">
        <v>45.558904109589044</v>
      </c>
      <c r="C16631" s="91">
        <v>2.2597304621429372E-2</v>
      </c>
      <c r="D16631">
        <v>0.35718249605610808</v>
      </c>
    </row>
    <row r="16632" spans="1:4">
      <c r="A16632">
        <v>16630</v>
      </c>
      <c r="B16632">
        <v>45.561643835616437</v>
      </c>
      <c r="C16632" s="91">
        <v>2.2596909540371118E-2</v>
      </c>
      <c r="D16632">
        <v>0.3571668125594874</v>
      </c>
    </row>
    <row r="16633" spans="1:4">
      <c r="A16633">
        <v>16631</v>
      </c>
      <c r="B16633">
        <v>45.564383561643837</v>
      </c>
      <c r="C16633" s="91">
        <v>2.2596514459312864E-2</v>
      </c>
      <c r="D16633">
        <v>0.35715113052468261</v>
      </c>
    </row>
    <row r="16634" spans="1:4">
      <c r="A16634">
        <v>16632</v>
      </c>
      <c r="B16634">
        <v>45.56712328767123</v>
      </c>
      <c r="C16634" s="91">
        <v>2.2596119378254606E-2</v>
      </c>
      <c r="D16634">
        <v>0.35713544995156188</v>
      </c>
    </row>
    <row r="16635" spans="1:4">
      <c r="A16635">
        <v>16633</v>
      </c>
      <c r="B16635">
        <v>45.56986301369863</v>
      </c>
      <c r="C16635" s="91">
        <v>2.2595724297196352E-2</v>
      </c>
      <c r="D16635">
        <v>0.35711977083999286</v>
      </c>
    </row>
    <row r="16636" spans="1:4">
      <c r="A16636">
        <v>16634</v>
      </c>
      <c r="B16636">
        <v>45.57260273972603</v>
      </c>
      <c r="C16636" s="91">
        <v>2.2595329216138098E-2</v>
      </c>
      <c r="D16636">
        <v>0.35710409318984371</v>
      </c>
    </row>
    <row r="16637" spans="1:4">
      <c r="A16637">
        <v>16635</v>
      </c>
      <c r="B16637">
        <v>45.575342465753423</v>
      </c>
      <c r="C16637" s="91">
        <v>2.2594934135079844E-2</v>
      </c>
      <c r="D16637">
        <v>0.35708841700098243</v>
      </c>
    </row>
    <row r="16638" spans="1:4">
      <c r="A16638">
        <v>16636</v>
      </c>
      <c r="B16638">
        <v>45.578082191780823</v>
      </c>
      <c r="C16638" s="91">
        <v>2.259453905402159E-2</v>
      </c>
      <c r="D16638">
        <v>0.3570727422732769</v>
      </c>
    </row>
    <row r="16639" spans="1:4">
      <c r="A16639">
        <v>16637</v>
      </c>
      <c r="B16639">
        <v>45.580821917808223</v>
      </c>
      <c r="C16639" s="91">
        <v>2.2594143972963332E-2</v>
      </c>
      <c r="D16639">
        <v>0.35705706900659512</v>
      </c>
    </row>
    <row r="16640" spans="1:4">
      <c r="A16640">
        <v>16638</v>
      </c>
      <c r="B16640">
        <v>45.583561643835615</v>
      </c>
      <c r="C16640" s="91">
        <v>2.2593748891905078E-2</v>
      </c>
      <c r="D16640">
        <v>0.35704139720080513</v>
      </c>
    </row>
    <row r="16641" spans="1:4">
      <c r="A16641">
        <v>16639</v>
      </c>
      <c r="B16641">
        <v>45.586301369863016</v>
      </c>
      <c r="C16641" s="91">
        <v>2.2593353810846824E-2</v>
      </c>
      <c r="D16641">
        <v>0.35702572685577494</v>
      </c>
    </row>
    <row r="16642" spans="1:4">
      <c r="A16642">
        <v>16640</v>
      </c>
      <c r="B16642">
        <v>45.589041095890408</v>
      </c>
      <c r="C16642" s="91">
        <v>2.259295872978857E-2</v>
      </c>
      <c r="D16642">
        <v>0.35701005797137259</v>
      </c>
    </row>
    <row r="16643" spans="1:4">
      <c r="A16643">
        <v>16641</v>
      </c>
      <c r="B16643">
        <v>45.591780821917808</v>
      </c>
      <c r="C16643" s="91">
        <v>2.2592563648730316E-2</v>
      </c>
      <c r="D16643">
        <v>0.35699439054746612</v>
      </c>
    </row>
    <row r="16644" spans="1:4">
      <c r="A16644">
        <v>16642</v>
      </c>
      <c r="B16644">
        <v>45.594520547945208</v>
      </c>
      <c r="C16644" s="91">
        <v>2.2592168567672061E-2</v>
      </c>
      <c r="D16644">
        <v>0.35697872458392366</v>
      </c>
    </row>
    <row r="16645" spans="1:4">
      <c r="A16645">
        <v>16643</v>
      </c>
      <c r="B16645">
        <v>45.597260273972601</v>
      </c>
      <c r="C16645" s="91">
        <v>2.2591773486613807E-2</v>
      </c>
      <c r="D16645">
        <v>0.35696306008061335</v>
      </c>
    </row>
    <row r="16646" spans="1:4">
      <c r="A16646">
        <v>16644</v>
      </c>
      <c r="B16646">
        <v>45.6</v>
      </c>
      <c r="C16646" s="91">
        <v>2.259137840555555E-2</v>
      </c>
      <c r="D16646">
        <v>0.35694739703740308</v>
      </c>
    </row>
    <row r="16647" spans="1:4">
      <c r="A16647">
        <v>16645</v>
      </c>
      <c r="B16647">
        <v>45.602739726027394</v>
      </c>
      <c r="C16647" s="91">
        <v>2.2590983324497296E-2</v>
      </c>
      <c r="D16647">
        <v>0.35693173545416118</v>
      </c>
    </row>
    <row r="16648" spans="1:4">
      <c r="A16648">
        <v>16646</v>
      </c>
      <c r="B16648">
        <v>45.605479452054794</v>
      </c>
      <c r="C16648" s="91">
        <v>2.2590588243439041E-2</v>
      </c>
      <c r="D16648">
        <v>0.3569160753307557</v>
      </c>
    </row>
    <row r="16649" spans="1:4">
      <c r="A16649">
        <v>16647</v>
      </c>
      <c r="B16649">
        <v>45.608219178082194</v>
      </c>
      <c r="C16649" s="91">
        <v>2.2590193162380787E-2</v>
      </c>
      <c r="D16649">
        <v>0.3569004166670548</v>
      </c>
    </row>
    <row r="16650" spans="1:4">
      <c r="A16650">
        <v>16648</v>
      </c>
      <c r="B16650">
        <v>45.610958904109587</v>
      </c>
      <c r="C16650" s="91">
        <v>2.2589798081322533E-2</v>
      </c>
      <c r="D16650">
        <v>0.35688475946292653</v>
      </c>
    </row>
    <row r="16651" spans="1:4">
      <c r="A16651">
        <v>16649</v>
      </c>
      <c r="B16651">
        <v>45.613698630136987</v>
      </c>
      <c r="C16651" s="91">
        <v>2.2589403000264279E-2</v>
      </c>
      <c r="D16651">
        <v>0.35686910371823932</v>
      </c>
    </row>
    <row r="16652" spans="1:4">
      <c r="A16652">
        <v>16650</v>
      </c>
      <c r="B16652">
        <v>45.61643835616438</v>
      </c>
      <c r="C16652" s="91">
        <v>2.2589007919206022E-2</v>
      </c>
      <c r="D16652">
        <v>0.35685344943286124</v>
      </c>
    </row>
    <row r="16653" spans="1:4">
      <c r="A16653">
        <v>16651</v>
      </c>
      <c r="B16653">
        <v>45.61917808219178</v>
      </c>
      <c r="C16653" s="91">
        <v>2.2588612838147767E-2</v>
      </c>
      <c r="D16653">
        <v>0.35683779660666037</v>
      </c>
    </row>
    <row r="16654" spans="1:4">
      <c r="A16654">
        <v>16652</v>
      </c>
      <c r="B16654">
        <v>45.62191780821918</v>
      </c>
      <c r="C16654" s="91">
        <v>2.2588217757089513E-2</v>
      </c>
      <c r="D16654">
        <v>0.35682214523950506</v>
      </c>
    </row>
    <row r="16655" spans="1:4">
      <c r="A16655">
        <v>16653</v>
      </c>
      <c r="B16655">
        <v>45.624657534246573</v>
      </c>
      <c r="C16655" s="91">
        <v>2.2587822676031259E-2</v>
      </c>
      <c r="D16655">
        <v>0.35680649533126363</v>
      </c>
    </row>
    <row r="16656" spans="1:4">
      <c r="A16656">
        <v>16654</v>
      </c>
      <c r="B16656">
        <v>45.627397260273973</v>
      </c>
      <c r="C16656" s="91">
        <v>2.2587427594973005E-2</v>
      </c>
      <c r="D16656">
        <v>0.35679084688180412</v>
      </c>
    </row>
    <row r="16657" spans="1:4">
      <c r="A16657">
        <v>16655</v>
      </c>
      <c r="B16657">
        <v>45.630136986301373</v>
      </c>
      <c r="C16657" s="91">
        <v>2.2587032513914751E-2</v>
      </c>
      <c r="D16657">
        <v>0.35677519989099499</v>
      </c>
    </row>
    <row r="16658" spans="1:4">
      <c r="A16658">
        <v>16656</v>
      </c>
      <c r="B16658">
        <v>45.632876712328766</v>
      </c>
      <c r="C16658" s="91">
        <v>2.2586637432856493E-2</v>
      </c>
      <c r="D16658">
        <v>0.3567595543587046</v>
      </c>
    </row>
    <row r="16659" spans="1:4">
      <c r="A16659">
        <v>16657</v>
      </c>
      <c r="B16659">
        <v>45.635616438356166</v>
      </c>
      <c r="C16659" s="91">
        <v>2.2586242351798239E-2</v>
      </c>
      <c r="D16659">
        <v>0.3567439102848009</v>
      </c>
    </row>
    <row r="16660" spans="1:4">
      <c r="A16660">
        <v>16658</v>
      </c>
      <c r="B16660">
        <v>45.638356164383559</v>
      </c>
      <c r="C16660" s="91">
        <v>2.2585847270739985E-2</v>
      </c>
      <c r="D16660">
        <v>0.35672826766915255</v>
      </c>
    </row>
    <row r="16661" spans="1:4">
      <c r="A16661">
        <v>16659</v>
      </c>
      <c r="B16661">
        <v>45.641095890410959</v>
      </c>
      <c r="C16661" s="91">
        <v>2.2585452189681731E-2</v>
      </c>
      <c r="D16661">
        <v>0.35671262651162766</v>
      </c>
    </row>
    <row r="16662" spans="1:4">
      <c r="A16662">
        <v>16660</v>
      </c>
      <c r="B16662">
        <v>45.643835616438359</v>
      </c>
      <c r="C16662" s="91">
        <v>2.2585057108623477E-2</v>
      </c>
      <c r="D16662">
        <v>0.35669698681209472</v>
      </c>
    </row>
    <row r="16663" spans="1:4">
      <c r="A16663">
        <v>16661</v>
      </c>
      <c r="B16663">
        <v>45.646575342465752</v>
      </c>
      <c r="C16663" s="91">
        <v>2.2584662027565223E-2</v>
      </c>
      <c r="D16663">
        <v>0.35668134857042211</v>
      </c>
    </row>
    <row r="16664" spans="1:4">
      <c r="A16664">
        <v>16662</v>
      </c>
      <c r="B16664">
        <v>45.649315068493152</v>
      </c>
      <c r="C16664" s="91">
        <v>2.2584266946506965E-2</v>
      </c>
      <c r="D16664">
        <v>0.3566657117864781</v>
      </c>
    </row>
    <row r="16665" spans="1:4">
      <c r="A16665">
        <v>16663</v>
      </c>
      <c r="B16665">
        <v>45.652054794520545</v>
      </c>
      <c r="C16665" s="91">
        <v>2.2583871865448711E-2</v>
      </c>
      <c r="D16665">
        <v>0.35665007646013114</v>
      </c>
    </row>
    <row r="16666" spans="1:4">
      <c r="A16666">
        <v>16664</v>
      </c>
      <c r="B16666">
        <v>45.654794520547945</v>
      </c>
      <c r="C16666" s="91">
        <v>2.2583476784390457E-2</v>
      </c>
      <c r="D16666">
        <v>0.3566344425912496</v>
      </c>
    </row>
    <row r="16667" spans="1:4">
      <c r="A16667">
        <v>16665</v>
      </c>
      <c r="B16667">
        <v>45.657534246575345</v>
      </c>
      <c r="C16667" s="91">
        <v>2.2583081703332203E-2</v>
      </c>
      <c r="D16667">
        <v>0.35661881017970187</v>
      </c>
    </row>
    <row r="16668" spans="1:4">
      <c r="A16668">
        <v>16666</v>
      </c>
      <c r="B16668">
        <v>45.660273972602738</v>
      </c>
      <c r="C16668" s="91">
        <v>2.2582686622273949E-2</v>
      </c>
      <c r="D16668">
        <v>0.35660317922535656</v>
      </c>
    </row>
    <row r="16669" spans="1:4">
      <c r="A16669">
        <v>16667</v>
      </c>
      <c r="B16669">
        <v>45.663013698630138</v>
      </c>
      <c r="C16669" s="91">
        <v>2.2582291541215695E-2</v>
      </c>
      <c r="D16669">
        <v>0.35658754972808193</v>
      </c>
    </row>
    <row r="16670" spans="1:4">
      <c r="A16670">
        <v>16668</v>
      </c>
      <c r="B16670">
        <v>45.665753424657531</v>
      </c>
      <c r="C16670" s="91">
        <v>2.2581896460157437E-2</v>
      </c>
      <c r="D16670">
        <v>0.35657192168774665</v>
      </c>
    </row>
    <row r="16671" spans="1:4">
      <c r="A16671">
        <v>16669</v>
      </c>
      <c r="B16671">
        <v>45.668493150684931</v>
      </c>
      <c r="C16671" s="91">
        <v>2.2581501379099183E-2</v>
      </c>
      <c r="D16671">
        <v>0.35655629510421899</v>
      </c>
    </row>
    <row r="16672" spans="1:4">
      <c r="A16672">
        <v>16670</v>
      </c>
      <c r="B16672">
        <v>45.671232876712331</v>
      </c>
      <c r="C16672" s="91">
        <v>2.2581106298040929E-2</v>
      </c>
      <c r="D16672">
        <v>0.3565406699773675</v>
      </c>
    </row>
    <row r="16673" spans="1:4">
      <c r="A16673">
        <v>16671</v>
      </c>
      <c r="B16673">
        <v>45.673972602739724</v>
      </c>
      <c r="C16673" s="91">
        <v>2.2580711216982675E-2</v>
      </c>
      <c r="D16673">
        <v>0.35652504630706083</v>
      </c>
    </row>
    <row r="16674" spans="1:4">
      <c r="A16674">
        <v>16672</v>
      </c>
      <c r="B16674">
        <v>45.676712328767124</v>
      </c>
      <c r="C16674" s="91">
        <v>2.2580316135924421E-2</v>
      </c>
      <c r="D16674">
        <v>0.35650942409316738</v>
      </c>
    </row>
    <row r="16675" spans="1:4">
      <c r="A16675">
        <v>16673</v>
      </c>
      <c r="B16675">
        <v>45.679452054794524</v>
      </c>
      <c r="C16675" s="91">
        <v>2.2579921054866163E-2</v>
      </c>
      <c r="D16675">
        <v>0.35649380333555586</v>
      </c>
    </row>
    <row r="16676" spans="1:4">
      <c r="A16676">
        <v>16674</v>
      </c>
      <c r="B16676">
        <v>45.682191780821917</v>
      </c>
      <c r="C16676" s="91">
        <v>2.2579525973807909E-2</v>
      </c>
      <c r="D16676">
        <v>0.35647818403409459</v>
      </c>
    </row>
    <row r="16677" spans="1:4">
      <c r="A16677">
        <v>16675</v>
      </c>
      <c r="B16677">
        <v>45.684931506849317</v>
      </c>
      <c r="C16677" s="91">
        <v>2.2579130892749655E-2</v>
      </c>
      <c r="D16677">
        <v>0.35646256618865224</v>
      </c>
    </row>
    <row r="16678" spans="1:4">
      <c r="A16678">
        <v>16676</v>
      </c>
      <c r="B16678">
        <v>45.68767123287671</v>
      </c>
      <c r="C16678" s="91">
        <v>2.2578735811691401E-2</v>
      </c>
      <c r="D16678">
        <v>0.35644694979909747</v>
      </c>
    </row>
    <row r="16679" spans="1:4">
      <c r="A16679">
        <v>16677</v>
      </c>
      <c r="B16679">
        <v>45.69041095890411</v>
      </c>
      <c r="C16679" s="91">
        <v>2.2578340730633147E-2</v>
      </c>
      <c r="D16679">
        <v>0.35643133486529882</v>
      </c>
    </row>
    <row r="16680" spans="1:4">
      <c r="A16680">
        <v>16678</v>
      </c>
      <c r="B16680">
        <v>45.69315068493151</v>
      </c>
      <c r="C16680" s="91">
        <v>2.2577945649574892E-2</v>
      </c>
      <c r="D16680">
        <v>0.35641572138712491</v>
      </c>
    </row>
    <row r="16681" spans="1:4">
      <c r="A16681">
        <v>16679</v>
      </c>
      <c r="B16681">
        <v>45.695890410958903</v>
      </c>
      <c r="C16681" s="91">
        <v>2.2577550568516638E-2</v>
      </c>
      <c r="D16681">
        <v>0.3564001093644445</v>
      </c>
    </row>
    <row r="16682" spans="1:4">
      <c r="A16682">
        <v>16680</v>
      </c>
      <c r="B16682">
        <v>45.698630136986303</v>
      </c>
      <c r="C16682" s="91">
        <v>2.2577155487458381E-2</v>
      </c>
      <c r="D16682">
        <v>0.35638449879712608</v>
      </c>
    </row>
    <row r="16683" spans="1:4">
      <c r="A16683">
        <v>16681</v>
      </c>
      <c r="B16683">
        <v>45.701369863013696</v>
      </c>
      <c r="C16683" s="91">
        <v>2.2576760406400127E-2</v>
      </c>
      <c r="D16683">
        <v>0.35636888968503844</v>
      </c>
    </row>
    <row r="16684" spans="1:4">
      <c r="A16684">
        <v>16682</v>
      </c>
      <c r="B16684">
        <v>45.704109589041096</v>
      </c>
      <c r="C16684" s="91">
        <v>2.2576365325341873E-2</v>
      </c>
      <c r="D16684">
        <v>0.35635328202805011</v>
      </c>
    </row>
    <row r="16685" spans="1:4">
      <c r="A16685">
        <v>16683</v>
      </c>
      <c r="B16685">
        <v>45.706849315068496</v>
      </c>
      <c r="C16685" s="91">
        <v>2.2575970244283618E-2</v>
      </c>
      <c r="D16685">
        <v>0.35633767582602993</v>
      </c>
    </row>
    <row r="16686" spans="1:4">
      <c r="A16686">
        <v>16684</v>
      </c>
      <c r="B16686">
        <v>45.709589041095889</v>
      </c>
      <c r="C16686" s="91">
        <v>2.2575575163225364E-2</v>
      </c>
      <c r="D16686">
        <v>0.35632207107884656</v>
      </c>
    </row>
    <row r="16687" spans="1:4">
      <c r="A16687">
        <v>16685</v>
      </c>
      <c r="B16687">
        <v>45.712328767123289</v>
      </c>
      <c r="C16687" s="91">
        <v>2.2575180082167107E-2</v>
      </c>
      <c r="D16687">
        <v>0.35630646778636876</v>
      </c>
    </row>
    <row r="16688" spans="1:4">
      <c r="A16688">
        <v>16686</v>
      </c>
      <c r="B16688">
        <v>45.715068493150682</v>
      </c>
      <c r="C16688" s="91">
        <v>2.2574785001108853E-2</v>
      </c>
      <c r="D16688">
        <v>0.35629086594846521</v>
      </c>
    </row>
    <row r="16689" spans="1:4">
      <c r="A16689">
        <v>16687</v>
      </c>
      <c r="B16689">
        <v>45.717808219178082</v>
      </c>
      <c r="C16689" s="91">
        <v>2.2574389920050598E-2</v>
      </c>
      <c r="D16689">
        <v>0.35627526556500472</v>
      </c>
    </row>
    <row r="16690" spans="1:4">
      <c r="A16690">
        <v>16688</v>
      </c>
      <c r="B16690">
        <v>45.720547945205482</v>
      </c>
      <c r="C16690" s="91">
        <v>2.2573994838992344E-2</v>
      </c>
      <c r="D16690">
        <v>0.35625966663585595</v>
      </c>
    </row>
    <row r="16691" spans="1:4">
      <c r="A16691">
        <v>16689</v>
      </c>
      <c r="B16691">
        <v>45.723287671232875</v>
      </c>
      <c r="C16691" s="91">
        <v>2.257359975793409E-2</v>
      </c>
      <c r="D16691">
        <v>0.35624406916088791</v>
      </c>
    </row>
    <row r="16692" spans="1:4">
      <c r="A16692">
        <v>16690</v>
      </c>
      <c r="B16692">
        <v>45.726027397260275</v>
      </c>
      <c r="C16692" s="91">
        <v>2.2573204676875836E-2</v>
      </c>
      <c r="D16692">
        <v>0.35622847313996919</v>
      </c>
    </row>
    <row r="16693" spans="1:4">
      <c r="A16693">
        <v>16691</v>
      </c>
      <c r="B16693">
        <v>45.728767123287675</v>
      </c>
      <c r="C16693" s="91">
        <v>2.2572809595817582E-2</v>
      </c>
      <c r="D16693">
        <v>0.35621287857296868</v>
      </c>
    </row>
    <row r="16694" spans="1:4">
      <c r="A16694">
        <v>16692</v>
      </c>
      <c r="B16694">
        <v>45.731506849315068</v>
      </c>
      <c r="C16694" s="91">
        <v>2.2572414514759324E-2</v>
      </c>
      <c r="D16694">
        <v>0.35619728545975543</v>
      </c>
    </row>
    <row r="16695" spans="1:4">
      <c r="A16695">
        <v>16693</v>
      </c>
      <c r="B16695">
        <v>45.734246575342468</v>
      </c>
      <c r="C16695" s="91">
        <v>2.257201943370107E-2</v>
      </c>
      <c r="D16695">
        <v>0.35618169380019787</v>
      </c>
    </row>
    <row r="16696" spans="1:4">
      <c r="A16696">
        <v>16694</v>
      </c>
      <c r="B16696">
        <v>45.736986301369861</v>
      </c>
      <c r="C16696" s="91">
        <v>2.2571624352642816E-2</v>
      </c>
      <c r="D16696">
        <v>0.35616610359416528</v>
      </c>
    </row>
    <row r="16697" spans="1:4">
      <c r="A16697">
        <v>16695</v>
      </c>
      <c r="B16697">
        <v>45.739726027397261</v>
      </c>
      <c r="C16697" s="91">
        <v>2.2571229271584562E-2</v>
      </c>
      <c r="D16697">
        <v>0.35615051484152621</v>
      </c>
    </row>
    <row r="16698" spans="1:4">
      <c r="A16698">
        <v>16696</v>
      </c>
      <c r="B16698">
        <v>45.742465753424661</v>
      </c>
      <c r="C16698" s="91">
        <v>2.2570834190526308E-2</v>
      </c>
      <c r="D16698">
        <v>0.35613492754214965</v>
      </c>
    </row>
    <row r="16699" spans="1:4">
      <c r="A16699">
        <v>16697</v>
      </c>
      <c r="B16699">
        <v>45.745205479452054</v>
      </c>
      <c r="C16699" s="91">
        <v>2.257043910946805E-2</v>
      </c>
      <c r="D16699">
        <v>0.3561193416959047</v>
      </c>
    </row>
    <row r="16700" spans="1:4">
      <c r="A16700">
        <v>16698</v>
      </c>
      <c r="B16700">
        <v>45.747945205479454</v>
      </c>
      <c r="C16700" s="91">
        <v>2.2570044028409796E-2</v>
      </c>
      <c r="D16700">
        <v>0.35610375730266003</v>
      </c>
    </row>
    <row r="16701" spans="1:4">
      <c r="A16701">
        <v>16699</v>
      </c>
      <c r="B16701">
        <v>45.750684931506846</v>
      </c>
      <c r="C16701" s="91">
        <v>2.2569648947351542E-2</v>
      </c>
      <c r="D16701">
        <v>0.35608817436228479</v>
      </c>
    </row>
    <row r="16702" spans="1:4">
      <c r="A16702">
        <v>16700</v>
      </c>
      <c r="B16702">
        <v>45.753424657534246</v>
      </c>
      <c r="C16702" s="91">
        <v>2.2569253866293288E-2</v>
      </c>
      <c r="D16702">
        <v>0.35607259287464776</v>
      </c>
    </row>
    <row r="16703" spans="1:4">
      <c r="A16703">
        <v>16701</v>
      </c>
      <c r="B16703">
        <v>45.756164383561647</v>
      </c>
      <c r="C16703" s="91">
        <v>2.2568858785235034E-2</v>
      </c>
      <c r="D16703">
        <v>0.35605701283961799</v>
      </c>
    </row>
    <row r="16704" spans="1:4">
      <c r="A16704">
        <v>16702</v>
      </c>
      <c r="B16704">
        <v>45.758904109589039</v>
      </c>
      <c r="C16704" s="91">
        <v>2.256846370417678E-2</v>
      </c>
      <c r="D16704">
        <v>0.35604143425706453</v>
      </c>
    </row>
    <row r="16705" spans="1:4">
      <c r="A16705">
        <v>16703</v>
      </c>
      <c r="B16705">
        <v>45.761643835616439</v>
      </c>
      <c r="C16705" s="91">
        <v>2.2568068623118522E-2</v>
      </c>
      <c r="D16705">
        <v>0.35602585712685625</v>
      </c>
    </row>
    <row r="16706" spans="1:4">
      <c r="A16706">
        <v>16704</v>
      </c>
      <c r="B16706">
        <v>45.764383561643832</v>
      </c>
      <c r="C16706" s="91">
        <v>2.2567673542060268E-2</v>
      </c>
      <c r="D16706">
        <v>0.35601028144886221</v>
      </c>
    </row>
    <row r="16707" spans="1:4">
      <c r="A16707">
        <v>16705</v>
      </c>
      <c r="B16707">
        <v>45.767123287671232</v>
      </c>
      <c r="C16707" s="91">
        <v>2.2567278461002014E-2</v>
      </c>
      <c r="D16707">
        <v>0.35599470722295146</v>
      </c>
    </row>
    <row r="16708" spans="1:4">
      <c r="A16708">
        <v>16706</v>
      </c>
      <c r="B16708">
        <v>45.769863013698632</v>
      </c>
      <c r="C16708" s="91">
        <v>2.256688337994376E-2</v>
      </c>
      <c r="D16708">
        <v>0.3559791344489931</v>
      </c>
    </row>
    <row r="16709" spans="1:4">
      <c r="A16709">
        <v>16707</v>
      </c>
      <c r="B16709">
        <v>45.772602739726025</v>
      </c>
      <c r="C16709" s="91">
        <v>2.2566488298885506E-2</v>
      </c>
      <c r="D16709">
        <v>0.35596356312685606</v>
      </c>
    </row>
    <row r="16710" spans="1:4">
      <c r="A16710">
        <v>16708</v>
      </c>
      <c r="B16710">
        <v>45.775342465753425</v>
      </c>
      <c r="C16710" s="91">
        <v>2.2566093217827252E-2</v>
      </c>
      <c r="D16710">
        <v>0.35594799325640952</v>
      </c>
    </row>
    <row r="16711" spans="1:4">
      <c r="A16711">
        <v>16709</v>
      </c>
      <c r="B16711">
        <v>45.778082191780825</v>
      </c>
      <c r="C16711" s="91">
        <v>2.2565698136768994E-2</v>
      </c>
      <c r="D16711">
        <v>0.35593242483752263</v>
      </c>
    </row>
    <row r="16712" spans="1:4">
      <c r="A16712">
        <v>16710</v>
      </c>
      <c r="B16712">
        <v>45.780821917808218</v>
      </c>
      <c r="C16712" s="91">
        <v>2.256530305571074E-2</v>
      </c>
      <c r="D16712">
        <v>0.35591685787006438</v>
      </c>
    </row>
    <row r="16713" spans="1:4">
      <c r="A16713">
        <v>16711</v>
      </c>
      <c r="B16713">
        <v>45.783561643835618</v>
      </c>
      <c r="C16713" s="91">
        <v>2.2564907974652486E-2</v>
      </c>
      <c r="D16713">
        <v>0.35590129235390389</v>
      </c>
    </row>
    <row r="16714" spans="1:4">
      <c r="A16714">
        <v>16712</v>
      </c>
      <c r="B16714">
        <v>45.786301369863011</v>
      </c>
      <c r="C16714" s="91">
        <v>2.2564512893594232E-2</v>
      </c>
      <c r="D16714">
        <v>0.35588572828891041</v>
      </c>
    </row>
    <row r="16715" spans="1:4">
      <c r="A16715">
        <v>16713</v>
      </c>
      <c r="B16715">
        <v>45.789041095890411</v>
      </c>
      <c r="C16715" s="91">
        <v>2.2564117812535978E-2</v>
      </c>
      <c r="D16715">
        <v>0.35587016567495289</v>
      </c>
    </row>
    <row r="16716" spans="1:4">
      <c r="A16716">
        <v>16714</v>
      </c>
      <c r="B16716">
        <v>45.791780821917811</v>
      </c>
      <c r="C16716" s="91">
        <v>2.2563722731477723E-2</v>
      </c>
      <c r="D16716">
        <v>0.35585460451190071</v>
      </c>
    </row>
    <row r="16717" spans="1:4">
      <c r="A16717">
        <v>16715</v>
      </c>
      <c r="B16717">
        <v>45.794520547945204</v>
      </c>
      <c r="C16717" s="91">
        <v>2.2563327650419469E-2</v>
      </c>
      <c r="D16717">
        <v>0.35583904479962303</v>
      </c>
    </row>
    <row r="16718" spans="1:4">
      <c r="A16718">
        <v>16716</v>
      </c>
      <c r="B16718">
        <v>45.797260273972604</v>
      </c>
      <c r="C16718" s="91">
        <v>2.2562932569361212E-2</v>
      </c>
      <c r="D16718">
        <v>0.35582348653798895</v>
      </c>
    </row>
    <row r="16719" spans="1:4">
      <c r="A16719">
        <v>16717</v>
      </c>
      <c r="B16719">
        <v>45.8</v>
      </c>
      <c r="C16719" s="91">
        <v>2.2562537488302958E-2</v>
      </c>
      <c r="D16719">
        <v>0.3558079297268677</v>
      </c>
    </row>
    <row r="16720" spans="1:4">
      <c r="A16720">
        <v>16718</v>
      </c>
      <c r="B16720">
        <v>45.802739726027397</v>
      </c>
      <c r="C16720" s="91">
        <v>2.2562142407244704E-2</v>
      </c>
      <c r="D16720">
        <v>0.35579237436612848</v>
      </c>
    </row>
    <row r="16721" spans="1:4">
      <c r="A16721">
        <v>16719</v>
      </c>
      <c r="B16721">
        <v>45.805479452054797</v>
      </c>
      <c r="C16721" s="91">
        <v>2.2561747326186449E-2</v>
      </c>
      <c r="D16721">
        <v>0.35577682045564063</v>
      </c>
    </row>
    <row r="16722" spans="1:4">
      <c r="A16722">
        <v>16720</v>
      </c>
      <c r="B16722">
        <v>45.80821917808219</v>
      </c>
      <c r="C16722" s="91">
        <v>2.2561352245128195E-2</v>
      </c>
      <c r="D16722">
        <v>0.35576126799527336</v>
      </c>
    </row>
    <row r="16723" spans="1:4">
      <c r="A16723">
        <v>16721</v>
      </c>
      <c r="B16723">
        <v>45.81095890410959</v>
      </c>
      <c r="C16723" s="91">
        <v>2.2560957164069938E-2</v>
      </c>
      <c r="D16723">
        <v>0.35574571698489604</v>
      </c>
    </row>
    <row r="16724" spans="1:4">
      <c r="A16724">
        <v>16722</v>
      </c>
      <c r="B16724">
        <v>45.813698630136983</v>
      </c>
      <c r="C16724" s="91">
        <v>2.2560562083011684E-2</v>
      </c>
      <c r="D16724">
        <v>0.3557301674243778</v>
      </c>
    </row>
    <row r="16725" spans="1:4">
      <c r="A16725">
        <v>16723</v>
      </c>
      <c r="B16725">
        <v>45.816438356164383</v>
      </c>
      <c r="C16725" s="91">
        <v>2.2560167001953429E-2</v>
      </c>
      <c r="D16725">
        <v>0.35571461931358794</v>
      </c>
    </row>
    <row r="16726" spans="1:4">
      <c r="A16726">
        <v>16724</v>
      </c>
      <c r="B16726">
        <v>45.819178082191783</v>
      </c>
      <c r="C16726" s="91">
        <v>2.2559771920895175E-2</v>
      </c>
      <c r="D16726">
        <v>0.35569907265239592</v>
      </c>
    </row>
    <row r="16727" spans="1:4">
      <c r="A16727">
        <v>16725</v>
      </c>
      <c r="B16727">
        <v>45.821917808219176</v>
      </c>
      <c r="C16727" s="91">
        <v>2.2559376839836921E-2</v>
      </c>
      <c r="D16727">
        <v>0.35568352744067094</v>
      </c>
    </row>
    <row r="16728" spans="1:4">
      <c r="A16728">
        <v>16726</v>
      </c>
      <c r="B16728">
        <v>45.824657534246576</v>
      </c>
      <c r="C16728" s="91">
        <v>2.2558981758778667E-2</v>
      </c>
      <c r="D16728">
        <v>0.35566798367828251</v>
      </c>
    </row>
    <row r="16729" spans="1:4">
      <c r="A16729">
        <v>16727</v>
      </c>
      <c r="B16729">
        <v>45.827397260273976</v>
      </c>
      <c r="C16729" s="91">
        <v>2.2558586677720413E-2</v>
      </c>
      <c r="D16729">
        <v>0.35565244136509977</v>
      </c>
    </row>
    <row r="16730" spans="1:4">
      <c r="A16730">
        <v>16728</v>
      </c>
      <c r="B16730">
        <v>45.830136986301369</v>
      </c>
      <c r="C16730" s="91">
        <v>2.2558191596662155E-2</v>
      </c>
      <c r="D16730">
        <v>0.35563690050099245</v>
      </c>
    </row>
    <row r="16731" spans="1:4">
      <c r="A16731">
        <v>16729</v>
      </c>
      <c r="B16731">
        <v>45.832876712328769</v>
      </c>
      <c r="C16731" s="91">
        <v>2.2557796515603901E-2</v>
      </c>
      <c r="D16731">
        <v>0.35562136108582953</v>
      </c>
    </row>
    <row r="16732" spans="1:4">
      <c r="A16732">
        <v>16730</v>
      </c>
      <c r="B16732">
        <v>45.835616438356162</v>
      </c>
      <c r="C16732" s="91">
        <v>2.2557401434545647E-2</v>
      </c>
      <c r="D16732">
        <v>0.35560582311948069</v>
      </c>
    </row>
    <row r="16733" spans="1:4">
      <c r="A16733">
        <v>16731</v>
      </c>
      <c r="B16733">
        <v>45.838356164383562</v>
      </c>
      <c r="C16733" s="91">
        <v>2.2557006353487393E-2</v>
      </c>
      <c r="D16733">
        <v>0.35559028660181524</v>
      </c>
    </row>
    <row r="16734" spans="1:4">
      <c r="A16734">
        <v>16732</v>
      </c>
      <c r="B16734">
        <v>45.841095890410962</v>
      </c>
      <c r="C16734" s="91">
        <v>2.2556611272429139E-2</v>
      </c>
      <c r="D16734">
        <v>0.35557475153270268</v>
      </c>
    </row>
    <row r="16735" spans="1:4">
      <c r="A16735">
        <v>16733</v>
      </c>
      <c r="B16735">
        <v>45.843835616438355</v>
      </c>
      <c r="C16735" s="91">
        <v>2.2556216191370881E-2</v>
      </c>
      <c r="D16735">
        <v>0.35555921791201245</v>
      </c>
    </row>
    <row r="16736" spans="1:4">
      <c r="A16736">
        <v>16734</v>
      </c>
      <c r="B16736">
        <v>45.846575342465755</v>
      </c>
      <c r="C16736" s="91">
        <v>2.2555821110312627E-2</v>
      </c>
      <c r="D16736">
        <v>0.35554368573961403</v>
      </c>
    </row>
    <row r="16737" spans="1:4">
      <c r="A16737">
        <v>16735</v>
      </c>
      <c r="B16737">
        <v>45.849315068493148</v>
      </c>
      <c r="C16737" s="91">
        <v>2.2555426029254373E-2</v>
      </c>
      <c r="D16737">
        <v>0.35552815501537693</v>
      </c>
    </row>
    <row r="16738" spans="1:4">
      <c r="A16738">
        <v>16736</v>
      </c>
      <c r="B16738">
        <v>45.852054794520548</v>
      </c>
      <c r="C16738" s="91">
        <v>2.2555030948196119E-2</v>
      </c>
      <c r="D16738">
        <v>0.35551262573917047</v>
      </c>
    </row>
    <row r="16739" spans="1:4">
      <c r="A16739">
        <v>16737</v>
      </c>
      <c r="B16739">
        <v>45.854794520547948</v>
      </c>
      <c r="C16739" s="91">
        <v>2.2554635867137865E-2</v>
      </c>
      <c r="D16739">
        <v>0.35549709791086442</v>
      </c>
    </row>
    <row r="16740" spans="1:4">
      <c r="A16740">
        <v>16738</v>
      </c>
      <c r="B16740">
        <v>45.857534246575341</v>
      </c>
      <c r="C16740" s="91">
        <v>2.2554240786079611E-2</v>
      </c>
      <c r="D16740">
        <v>0.35548157153032817</v>
      </c>
    </row>
    <row r="16741" spans="1:4">
      <c r="A16741">
        <v>16739</v>
      </c>
      <c r="B16741">
        <v>45.860273972602741</v>
      </c>
      <c r="C16741" s="91">
        <v>2.2553845705021357E-2</v>
      </c>
      <c r="D16741">
        <v>0.35546604659743125</v>
      </c>
    </row>
    <row r="16742" spans="1:4">
      <c r="A16742">
        <v>16740</v>
      </c>
      <c r="B16742">
        <v>45.863013698630134</v>
      </c>
      <c r="C16742" s="91">
        <v>2.2553450623963099E-2</v>
      </c>
      <c r="D16742">
        <v>0.35545052311204339</v>
      </c>
    </row>
    <row r="16743" spans="1:4">
      <c r="A16743">
        <v>16741</v>
      </c>
      <c r="B16743">
        <v>45.865753424657534</v>
      </c>
      <c r="C16743" s="91">
        <v>2.2553055542904845E-2</v>
      </c>
      <c r="D16743">
        <v>0.35543500107403397</v>
      </c>
    </row>
    <row r="16744" spans="1:4">
      <c r="A16744">
        <v>16742</v>
      </c>
      <c r="B16744">
        <v>45.868493150684934</v>
      </c>
      <c r="C16744" s="91">
        <v>2.2552660461846591E-2</v>
      </c>
      <c r="D16744">
        <v>0.3554194804832726</v>
      </c>
    </row>
    <row r="16745" spans="1:4">
      <c r="A16745">
        <v>16743</v>
      </c>
      <c r="B16745">
        <v>45.871232876712327</v>
      </c>
      <c r="C16745" s="91">
        <v>2.2552265380788337E-2</v>
      </c>
      <c r="D16745">
        <v>0.35540396133962904</v>
      </c>
    </row>
    <row r="16746" spans="1:4">
      <c r="A16746">
        <v>16744</v>
      </c>
      <c r="B16746">
        <v>45.873972602739727</v>
      </c>
      <c r="C16746" s="91">
        <v>2.2551870299730083E-2</v>
      </c>
      <c r="D16746">
        <v>0.35538844364297273</v>
      </c>
    </row>
    <row r="16747" spans="1:4">
      <c r="A16747">
        <v>16745</v>
      </c>
      <c r="B16747">
        <v>45.876712328767127</v>
      </c>
      <c r="C16747" s="91">
        <v>2.2551475218671825E-2</v>
      </c>
      <c r="D16747">
        <v>0.35537292739317339</v>
      </c>
    </row>
    <row r="16748" spans="1:4">
      <c r="A16748">
        <v>16746</v>
      </c>
      <c r="B16748">
        <v>45.87945205479452</v>
      </c>
      <c r="C16748" s="91">
        <v>2.2551080137613571E-2</v>
      </c>
      <c r="D16748">
        <v>0.35535741259010073</v>
      </c>
    </row>
    <row r="16749" spans="1:4">
      <c r="A16749">
        <v>16747</v>
      </c>
      <c r="B16749">
        <v>45.88219178082192</v>
      </c>
      <c r="C16749" s="91">
        <v>2.2550685056555317E-2</v>
      </c>
      <c r="D16749">
        <v>0.35534189923362436</v>
      </c>
    </row>
    <row r="16750" spans="1:4">
      <c r="A16750">
        <v>16748</v>
      </c>
      <c r="B16750">
        <v>45.884931506849313</v>
      </c>
      <c r="C16750" s="91">
        <v>2.2550289975497063E-2</v>
      </c>
      <c r="D16750">
        <v>0.35532638732361393</v>
      </c>
    </row>
    <row r="16751" spans="1:4">
      <c r="A16751">
        <v>16749</v>
      </c>
      <c r="B16751">
        <v>45.887671232876713</v>
      </c>
      <c r="C16751" s="91">
        <v>2.2549894894438809E-2</v>
      </c>
      <c r="D16751">
        <v>0.35531087685993912</v>
      </c>
    </row>
    <row r="16752" spans="1:4">
      <c r="A16752">
        <v>16750</v>
      </c>
      <c r="B16752">
        <v>45.890410958904113</v>
      </c>
      <c r="C16752" s="91">
        <v>2.2549499813380555E-2</v>
      </c>
      <c r="D16752">
        <v>0.35529536784246973</v>
      </c>
    </row>
    <row r="16753" spans="1:4">
      <c r="A16753">
        <v>16751</v>
      </c>
      <c r="B16753">
        <v>45.893150684931506</v>
      </c>
      <c r="C16753" s="91">
        <v>2.25491047323223E-2</v>
      </c>
      <c r="D16753">
        <v>0.35527986027107544</v>
      </c>
    </row>
    <row r="16754" spans="1:4">
      <c r="A16754">
        <v>16752</v>
      </c>
      <c r="B16754">
        <v>45.895890410958906</v>
      </c>
      <c r="C16754" s="91">
        <v>2.2548709651264043E-2</v>
      </c>
      <c r="D16754">
        <v>0.35526435414562607</v>
      </c>
    </row>
    <row r="16755" spans="1:4">
      <c r="A16755">
        <v>16753</v>
      </c>
      <c r="B16755">
        <v>45.898630136986299</v>
      </c>
      <c r="C16755" s="91">
        <v>2.2548314570205789E-2</v>
      </c>
      <c r="D16755">
        <v>0.35524884946599122</v>
      </c>
    </row>
    <row r="16756" spans="1:4">
      <c r="A16756">
        <v>16754</v>
      </c>
      <c r="B16756">
        <v>45.901369863013699</v>
      </c>
      <c r="C16756" s="91">
        <v>2.2547919489147535E-2</v>
      </c>
      <c r="D16756">
        <v>0.35523334623204078</v>
      </c>
    </row>
    <row r="16757" spans="1:4">
      <c r="A16757">
        <v>16755</v>
      </c>
      <c r="B16757">
        <v>45.904109589041099</v>
      </c>
      <c r="C16757" s="91">
        <v>2.254752440808928E-2</v>
      </c>
      <c r="D16757">
        <v>0.3552178444436444</v>
      </c>
    </row>
    <row r="16758" spans="1:4">
      <c r="A16758">
        <v>16756</v>
      </c>
      <c r="B16758">
        <v>45.906849315068492</v>
      </c>
      <c r="C16758" s="91">
        <v>2.2547129327031026E-2</v>
      </c>
      <c r="D16758">
        <v>0.35520234410067208</v>
      </c>
    </row>
    <row r="16759" spans="1:4">
      <c r="A16759">
        <v>16757</v>
      </c>
      <c r="B16759">
        <v>45.909589041095892</v>
      </c>
      <c r="C16759" s="91">
        <v>2.2546734245972769E-2</v>
      </c>
      <c r="D16759">
        <v>0.35518684520299365</v>
      </c>
    </row>
    <row r="16760" spans="1:4">
      <c r="A16760">
        <v>16758</v>
      </c>
      <c r="B16760">
        <v>45.912328767123284</v>
      </c>
      <c r="C16760" s="91">
        <v>2.2546339164914515E-2</v>
      </c>
      <c r="D16760">
        <v>0.35517134775047871</v>
      </c>
    </row>
    <row r="16761" spans="1:4">
      <c r="A16761">
        <v>16759</v>
      </c>
      <c r="B16761">
        <v>45.915068493150685</v>
      </c>
      <c r="C16761" s="91">
        <v>2.2545944083856261E-2</v>
      </c>
      <c r="D16761">
        <v>0.35515585174299724</v>
      </c>
    </row>
    <row r="16762" spans="1:4">
      <c r="A16762">
        <v>16760</v>
      </c>
      <c r="B16762">
        <v>45.917808219178085</v>
      </c>
      <c r="C16762" s="91">
        <v>2.2545549002798006E-2</v>
      </c>
      <c r="D16762">
        <v>0.35514035718041909</v>
      </c>
    </row>
    <row r="16763" spans="1:4">
      <c r="A16763">
        <v>16761</v>
      </c>
      <c r="B16763">
        <v>45.920547945205477</v>
      </c>
      <c r="C16763" s="91">
        <v>2.2545153921739752E-2</v>
      </c>
      <c r="D16763">
        <v>0.35512486406261418</v>
      </c>
    </row>
    <row r="16764" spans="1:4">
      <c r="A16764">
        <v>16762</v>
      </c>
      <c r="B16764">
        <v>45.923287671232877</v>
      </c>
      <c r="C16764" s="91">
        <v>2.2544758840681498E-2</v>
      </c>
      <c r="D16764">
        <v>0.35510937238945234</v>
      </c>
    </row>
    <row r="16765" spans="1:4">
      <c r="A16765">
        <v>16763</v>
      </c>
      <c r="B16765">
        <v>45.926027397260277</v>
      </c>
      <c r="C16765" s="91">
        <v>2.2544363759623241E-2</v>
      </c>
      <c r="D16765">
        <v>0.35509388216080351</v>
      </c>
    </row>
    <row r="16766" spans="1:4">
      <c r="A16766">
        <v>16764</v>
      </c>
      <c r="B16766">
        <v>45.92876712328767</v>
      </c>
      <c r="C16766" s="91">
        <v>2.2543968678564986E-2</v>
      </c>
      <c r="D16766">
        <v>0.35507839337653763</v>
      </c>
    </row>
    <row r="16767" spans="1:4">
      <c r="A16767">
        <v>16765</v>
      </c>
      <c r="B16767">
        <v>45.93150684931507</v>
      </c>
      <c r="C16767" s="91">
        <v>2.2543573597506732E-2</v>
      </c>
      <c r="D16767">
        <v>0.35506290603652457</v>
      </c>
    </row>
    <row r="16768" spans="1:4">
      <c r="A16768">
        <v>16766</v>
      </c>
      <c r="B16768">
        <v>45.934246575342463</v>
      </c>
      <c r="C16768" s="91">
        <v>2.2543178516448478E-2</v>
      </c>
      <c r="D16768">
        <v>0.3550474201406344</v>
      </c>
    </row>
    <row r="16769" spans="1:4">
      <c r="A16769">
        <v>16767</v>
      </c>
      <c r="B16769">
        <v>45.936986301369863</v>
      </c>
      <c r="C16769" s="91">
        <v>2.2542783435390224E-2</v>
      </c>
      <c r="D16769">
        <v>0.35503193568873692</v>
      </c>
    </row>
    <row r="16770" spans="1:4">
      <c r="A16770">
        <v>16768</v>
      </c>
      <c r="B16770">
        <v>45.939726027397263</v>
      </c>
      <c r="C16770" s="91">
        <v>2.254238835433197E-2</v>
      </c>
      <c r="D16770">
        <v>0.35501645268070225</v>
      </c>
    </row>
    <row r="16771" spans="1:4">
      <c r="A16771">
        <v>16769</v>
      </c>
      <c r="B16771">
        <v>45.942465753424656</v>
      </c>
      <c r="C16771" s="91">
        <v>2.2541993273273712E-2</v>
      </c>
      <c r="D16771">
        <v>0.3550009711164005</v>
      </c>
    </row>
    <row r="16772" spans="1:4">
      <c r="A16772">
        <v>16770</v>
      </c>
      <c r="B16772">
        <v>45.945205479452056</v>
      </c>
      <c r="C16772" s="91">
        <v>2.2541598192215458E-2</v>
      </c>
      <c r="D16772">
        <v>0.35498549099570137</v>
      </c>
    </row>
    <row r="16773" spans="1:4">
      <c r="A16773">
        <v>16771</v>
      </c>
      <c r="B16773">
        <v>45.947945205479449</v>
      </c>
      <c r="C16773" s="91">
        <v>2.2541203111157204E-2</v>
      </c>
      <c r="D16773">
        <v>0.35497001231847508</v>
      </c>
    </row>
    <row r="16774" spans="1:4">
      <c r="A16774">
        <v>16772</v>
      </c>
      <c r="B16774">
        <v>45.950684931506849</v>
      </c>
      <c r="C16774" s="91">
        <v>2.254080803009895E-2</v>
      </c>
      <c r="D16774">
        <v>0.35495453508459163</v>
      </c>
    </row>
    <row r="16775" spans="1:4">
      <c r="A16775">
        <v>16773</v>
      </c>
      <c r="B16775">
        <v>45.953424657534249</v>
      </c>
      <c r="C16775" s="91">
        <v>2.2540412949040696E-2</v>
      </c>
      <c r="D16775">
        <v>0.35493905929392117</v>
      </c>
    </row>
    <row r="16776" spans="1:4">
      <c r="A16776">
        <v>16774</v>
      </c>
      <c r="B16776">
        <v>45.956164383561642</v>
      </c>
      <c r="C16776" s="91">
        <v>2.2540017867982442E-2</v>
      </c>
      <c r="D16776">
        <v>0.35492358494633364</v>
      </c>
    </row>
    <row r="16777" spans="1:4">
      <c r="A16777">
        <v>16775</v>
      </c>
      <c r="B16777">
        <v>45.958904109589042</v>
      </c>
      <c r="C16777" s="91">
        <v>2.2539622786924184E-2</v>
      </c>
      <c r="D16777">
        <v>0.35490811204169914</v>
      </c>
    </row>
    <row r="16778" spans="1:4">
      <c r="A16778">
        <v>16776</v>
      </c>
      <c r="B16778">
        <v>45.961643835616435</v>
      </c>
      <c r="C16778" s="91">
        <v>2.253922770586593E-2</v>
      </c>
      <c r="D16778">
        <v>0.3548926405798879</v>
      </c>
    </row>
    <row r="16779" spans="1:4">
      <c r="A16779">
        <v>16777</v>
      </c>
      <c r="B16779">
        <v>45.964383561643835</v>
      </c>
      <c r="C16779" s="91">
        <v>2.2538832624807676E-2</v>
      </c>
      <c r="D16779">
        <v>0.35487717056076995</v>
      </c>
    </row>
    <row r="16780" spans="1:4">
      <c r="A16780">
        <v>16778</v>
      </c>
      <c r="B16780">
        <v>45.967123287671235</v>
      </c>
      <c r="C16780" s="91">
        <v>2.2538437543749422E-2</v>
      </c>
      <c r="D16780">
        <v>0.35486170198421535</v>
      </c>
    </row>
    <row r="16781" spans="1:4">
      <c r="A16781">
        <v>16779</v>
      </c>
      <c r="B16781">
        <v>45.969863013698628</v>
      </c>
      <c r="C16781" s="91">
        <v>2.2538042462691168E-2</v>
      </c>
      <c r="D16781">
        <v>0.35484623485009442</v>
      </c>
    </row>
    <row r="16782" spans="1:4">
      <c r="A16782">
        <v>16780</v>
      </c>
      <c r="B16782">
        <v>45.972602739726028</v>
      </c>
      <c r="C16782" s="91">
        <v>2.2537647381632914E-2</v>
      </c>
      <c r="D16782">
        <v>0.35483076915827721</v>
      </c>
    </row>
    <row r="16783" spans="1:4">
      <c r="A16783">
        <v>16781</v>
      </c>
      <c r="B16783">
        <v>45.975342465753428</v>
      </c>
      <c r="C16783" s="91">
        <v>2.2537252300574656E-2</v>
      </c>
      <c r="D16783">
        <v>0.35481530490863389</v>
      </c>
    </row>
    <row r="16784" spans="1:4">
      <c r="A16784">
        <v>16782</v>
      </c>
      <c r="B16784">
        <v>45.978082191780821</v>
      </c>
      <c r="C16784" s="91">
        <v>2.2536857219516402E-2</v>
      </c>
      <c r="D16784">
        <v>0.35479984210103477</v>
      </c>
    </row>
    <row r="16785" spans="1:4">
      <c r="A16785">
        <v>16783</v>
      </c>
      <c r="B16785">
        <v>45.980821917808221</v>
      </c>
      <c r="C16785" s="91">
        <v>2.2536462138458148E-2</v>
      </c>
      <c r="D16785">
        <v>0.35478438073534985</v>
      </c>
    </row>
    <row r="16786" spans="1:4">
      <c r="A16786">
        <v>16784</v>
      </c>
      <c r="B16786">
        <v>45.983561643835614</v>
      </c>
      <c r="C16786" s="91">
        <v>2.2536067057399894E-2</v>
      </c>
      <c r="D16786">
        <v>0.35476892081144956</v>
      </c>
    </row>
    <row r="16787" spans="1:4">
      <c r="A16787">
        <v>16785</v>
      </c>
      <c r="B16787">
        <v>45.986301369863014</v>
      </c>
      <c r="C16787" s="91">
        <v>2.253567197634164E-2</v>
      </c>
      <c r="D16787">
        <v>0.35475346232920402</v>
      </c>
    </row>
    <row r="16788" spans="1:4">
      <c r="A16788">
        <v>16786</v>
      </c>
      <c r="B16788">
        <v>45.989041095890414</v>
      </c>
      <c r="C16788" s="91">
        <v>2.2535276895283386E-2</v>
      </c>
      <c r="D16788">
        <v>0.35473800528848348</v>
      </c>
    </row>
    <row r="16789" spans="1:4">
      <c r="A16789">
        <v>16787</v>
      </c>
      <c r="B16789">
        <v>45.991780821917807</v>
      </c>
      <c r="C16789" s="91">
        <v>2.2534881814225128E-2</v>
      </c>
      <c r="D16789">
        <v>0.3547225496891584</v>
      </c>
    </row>
    <row r="16790" spans="1:4">
      <c r="A16790">
        <v>16788</v>
      </c>
      <c r="B16790">
        <v>45.994520547945207</v>
      </c>
      <c r="C16790" s="91">
        <v>2.2534486733166874E-2</v>
      </c>
      <c r="D16790">
        <v>0.35470709553109875</v>
      </c>
    </row>
    <row r="16791" spans="1:4">
      <c r="A16791">
        <v>16789</v>
      </c>
      <c r="B16791">
        <v>45.9972602739726</v>
      </c>
      <c r="C16791" s="91">
        <v>2.253409165210862E-2</v>
      </c>
      <c r="D16791">
        <v>0.35469164281417509</v>
      </c>
    </row>
    <row r="16792" spans="1:4">
      <c r="A16792">
        <v>16790</v>
      </c>
      <c r="B16792">
        <v>46</v>
      </c>
      <c r="C16792" s="91">
        <v>2.2533696571050366E-2</v>
      </c>
      <c r="D16792">
        <v>0.35467619153825758</v>
      </c>
    </row>
    <row r="16793" spans="1:4">
      <c r="A16793">
        <v>16791</v>
      </c>
      <c r="B16793">
        <v>46.0027397260274</v>
      </c>
      <c r="C16793" s="91">
        <v>2.2533301489992111E-2</v>
      </c>
      <c r="D16793">
        <v>0.3546607417032166</v>
      </c>
    </row>
    <row r="16794" spans="1:4">
      <c r="A16794">
        <v>16792</v>
      </c>
      <c r="B16794">
        <v>46.005479452054793</v>
      </c>
      <c r="C16794" s="91">
        <v>2.2532906408933857E-2</v>
      </c>
      <c r="D16794">
        <v>0.35464529330892258</v>
      </c>
    </row>
    <row r="16795" spans="1:4">
      <c r="A16795">
        <v>16793</v>
      </c>
      <c r="B16795">
        <v>46.008219178082193</v>
      </c>
      <c r="C16795" s="91">
        <v>2.25325113278756E-2</v>
      </c>
      <c r="D16795">
        <v>0.3546298463552458</v>
      </c>
    </row>
    <row r="16796" spans="1:4">
      <c r="A16796">
        <v>16794</v>
      </c>
      <c r="B16796">
        <v>46.010958904109586</v>
      </c>
      <c r="C16796" s="91">
        <v>2.2532116246817346E-2</v>
      </c>
      <c r="D16796">
        <v>0.35461440084205659</v>
      </c>
    </row>
    <row r="16797" spans="1:4">
      <c r="A16797">
        <v>16795</v>
      </c>
      <c r="B16797">
        <v>46.013698630136986</v>
      </c>
      <c r="C16797" s="91">
        <v>2.2531721165759092E-2</v>
      </c>
      <c r="D16797">
        <v>0.35459895676922532</v>
      </c>
    </row>
    <row r="16798" spans="1:4">
      <c r="A16798">
        <v>16796</v>
      </c>
      <c r="B16798">
        <v>46.016438356164386</v>
      </c>
      <c r="C16798" s="91">
        <v>2.2531326084700837E-2</v>
      </c>
      <c r="D16798">
        <v>0.35458351413662248</v>
      </c>
    </row>
    <row r="16799" spans="1:4">
      <c r="A16799">
        <v>16797</v>
      </c>
      <c r="B16799">
        <v>46.019178082191779</v>
      </c>
      <c r="C16799" s="91">
        <v>2.2530931003642583E-2</v>
      </c>
      <c r="D16799">
        <v>0.35456807294411852</v>
      </c>
    </row>
    <row r="16800" spans="1:4">
      <c r="A16800">
        <v>16798</v>
      </c>
      <c r="B16800">
        <v>46.021917808219179</v>
      </c>
      <c r="C16800" s="91">
        <v>2.2530535922584329E-2</v>
      </c>
      <c r="D16800">
        <v>0.3545526331915837</v>
      </c>
    </row>
    <row r="16801" spans="1:4">
      <c r="A16801">
        <v>16799</v>
      </c>
      <c r="B16801">
        <v>46.024657534246572</v>
      </c>
      <c r="C16801" s="91">
        <v>2.2530140841526072E-2</v>
      </c>
      <c r="D16801">
        <v>0.3545371948788888</v>
      </c>
    </row>
    <row r="16802" spans="1:4">
      <c r="A16802">
        <v>16800</v>
      </c>
      <c r="B16802">
        <v>46.027397260273972</v>
      </c>
      <c r="C16802" s="91">
        <v>2.2529745760467818E-2</v>
      </c>
      <c r="D16802">
        <v>0.35452175800590385</v>
      </c>
    </row>
    <row r="16803" spans="1:4">
      <c r="A16803">
        <v>16801</v>
      </c>
      <c r="B16803">
        <v>46.030136986301372</v>
      </c>
      <c r="C16803" s="91">
        <v>2.2529350679409563E-2</v>
      </c>
      <c r="D16803">
        <v>0.35450632257249964</v>
      </c>
    </row>
    <row r="16804" spans="1:4">
      <c r="A16804">
        <v>16802</v>
      </c>
      <c r="B16804">
        <v>46.032876712328765</v>
      </c>
      <c r="C16804" s="91">
        <v>2.2528955598351309E-2</v>
      </c>
      <c r="D16804">
        <v>0.35449088857854655</v>
      </c>
    </row>
    <row r="16805" spans="1:4">
      <c r="A16805">
        <v>16803</v>
      </c>
      <c r="B16805">
        <v>46.035616438356165</v>
      </c>
      <c r="C16805" s="91">
        <v>2.2528560517293055E-2</v>
      </c>
      <c r="D16805">
        <v>0.35447545602391506</v>
      </c>
    </row>
    <row r="16806" spans="1:4">
      <c r="A16806">
        <v>16804</v>
      </c>
      <c r="B16806">
        <v>46.038356164383565</v>
      </c>
      <c r="C16806" s="91">
        <v>2.2528165436234801E-2</v>
      </c>
      <c r="D16806">
        <v>0.35446002490847583</v>
      </c>
    </row>
    <row r="16807" spans="1:4">
      <c r="A16807">
        <v>16805</v>
      </c>
      <c r="B16807">
        <v>46.041095890410958</v>
      </c>
      <c r="C16807" s="91">
        <v>2.2527770355176543E-2</v>
      </c>
      <c r="D16807">
        <v>0.35444459523209937</v>
      </c>
    </row>
    <row r="16808" spans="1:4">
      <c r="A16808">
        <v>16806</v>
      </c>
      <c r="B16808">
        <v>46.043835616438358</v>
      </c>
      <c r="C16808" s="91">
        <v>2.2527375274118289E-2</v>
      </c>
      <c r="D16808">
        <v>0.35442916699465604</v>
      </c>
    </row>
    <row r="16809" spans="1:4">
      <c r="A16809">
        <v>16807</v>
      </c>
      <c r="B16809">
        <v>46.046575342465751</v>
      </c>
      <c r="C16809" s="91">
        <v>2.2526980193060035E-2</v>
      </c>
      <c r="D16809">
        <v>0.35441374019601662</v>
      </c>
    </row>
    <row r="16810" spans="1:4">
      <c r="A16810">
        <v>16808</v>
      </c>
      <c r="B16810">
        <v>46.049315068493151</v>
      </c>
      <c r="C16810" s="91">
        <v>2.2526585112001781E-2</v>
      </c>
      <c r="D16810">
        <v>0.35439831483605161</v>
      </c>
    </row>
    <row r="16811" spans="1:4">
      <c r="A16811">
        <v>16809</v>
      </c>
      <c r="B16811">
        <v>46.052054794520551</v>
      </c>
      <c r="C16811" s="91">
        <v>2.2526190030943527E-2</v>
      </c>
      <c r="D16811">
        <v>0.3543828909146316</v>
      </c>
    </row>
    <row r="16812" spans="1:4">
      <c r="A16812">
        <v>16810</v>
      </c>
      <c r="B16812">
        <v>46.054794520547944</v>
      </c>
      <c r="C16812" s="91">
        <v>2.2525794949885273E-2</v>
      </c>
      <c r="D16812">
        <v>0.35436746843162725</v>
      </c>
    </row>
    <row r="16813" spans="1:4">
      <c r="A16813">
        <v>16811</v>
      </c>
      <c r="B16813">
        <v>46.057534246575344</v>
      </c>
      <c r="C16813" s="91">
        <v>2.2525399868827015E-2</v>
      </c>
      <c r="D16813">
        <v>0.35435204738690917</v>
      </c>
    </row>
    <row r="16814" spans="1:4">
      <c r="A16814">
        <v>16812</v>
      </c>
      <c r="B16814">
        <v>46.060273972602737</v>
      </c>
      <c r="C16814" s="91">
        <v>2.2525004787768761E-2</v>
      </c>
      <c r="D16814">
        <v>0.35433662778034802</v>
      </c>
    </row>
    <row r="16815" spans="1:4">
      <c r="A16815">
        <v>16813</v>
      </c>
      <c r="B16815">
        <v>46.063013698630137</v>
      </c>
      <c r="C16815" s="91">
        <v>2.2524609706710507E-2</v>
      </c>
      <c r="D16815">
        <v>0.35432120961181435</v>
      </c>
    </row>
    <row r="16816" spans="1:4">
      <c r="A16816">
        <v>16814</v>
      </c>
      <c r="B16816">
        <v>46.065753424657537</v>
      </c>
      <c r="C16816" s="91">
        <v>2.2524214625652253E-2</v>
      </c>
      <c r="D16816">
        <v>0.35430579288117886</v>
      </c>
    </row>
    <row r="16817" spans="1:4">
      <c r="A16817">
        <v>16815</v>
      </c>
      <c r="B16817">
        <v>46.06849315068493</v>
      </c>
      <c r="C16817" s="91">
        <v>2.2523819544593999E-2</v>
      </c>
      <c r="D16817">
        <v>0.35429037758831244</v>
      </c>
    </row>
    <row r="16818" spans="1:4">
      <c r="A16818">
        <v>16816</v>
      </c>
      <c r="B16818">
        <v>46.07123287671233</v>
      </c>
      <c r="C16818" s="91">
        <v>2.2523424463535745E-2</v>
      </c>
      <c r="D16818">
        <v>0.35427496373308559</v>
      </c>
    </row>
    <row r="16819" spans="1:4">
      <c r="A16819">
        <v>16817</v>
      </c>
      <c r="B16819">
        <v>46.073972602739723</v>
      </c>
      <c r="C16819" s="91">
        <v>2.2523029382477487E-2</v>
      </c>
      <c r="D16819">
        <v>0.35425955131536913</v>
      </c>
    </row>
    <row r="16820" spans="1:4">
      <c r="A16820">
        <v>16818</v>
      </c>
      <c r="B16820">
        <v>46.076712328767123</v>
      </c>
      <c r="C16820" s="91">
        <v>2.2522634301419233E-2</v>
      </c>
      <c r="D16820">
        <v>0.35424414033503371</v>
      </c>
    </row>
    <row r="16821" spans="1:4">
      <c r="A16821">
        <v>16819</v>
      </c>
      <c r="B16821">
        <v>46.079452054794523</v>
      </c>
      <c r="C16821" s="91">
        <v>2.2522239220360979E-2</v>
      </c>
      <c r="D16821">
        <v>0.35422873079195005</v>
      </c>
    </row>
    <row r="16822" spans="1:4">
      <c r="A16822">
        <v>16820</v>
      </c>
      <c r="B16822">
        <v>46.082191780821915</v>
      </c>
      <c r="C16822" s="91">
        <v>2.2521844139302725E-2</v>
      </c>
      <c r="D16822">
        <v>0.3542133226859891</v>
      </c>
    </row>
    <row r="16823" spans="1:4">
      <c r="A16823">
        <v>16821</v>
      </c>
      <c r="B16823">
        <v>46.084931506849315</v>
      </c>
      <c r="C16823" s="91">
        <v>2.2521449058244471E-2</v>
      </c>
      <c r="D16823">
        <v>0.35419791601702139</v>
      </c>
    </row>
    <row r="16824" spans="1:4">
      <c r="A16824">
        <v>16822</v>
      </c>
      <c r="B16824">
        <v>46.087671232876716</v>
      </c>
      <c r="C16824" s="91">
        <v>2.2521053977186217E-2</v>
      </c>
      <c r="D16824">
        <v>0.35418251078491791</v>
      </c>
    </row>
    <row r="16825" spans="1:4">
      <c r="A16825">
        <v>16823</v>
      </c>
      <c r="B16825">
        <v>46.090410958904108</v>
      </c>
      <c r="C16825" s="91">
        <v>2.2520658896127959E-2</v>
      </c>
      <c r="D16825">
        <v>0.35416710698954951</v>
      </c>
    </row>
    <row r="16826" spans="1:4">
      <c r="A16826">
        <v>16824</v>
      </c>
      <c r="B16826">
        <v>46.093150684931508</v>
      </c>
      <c r="C16826" s="91">
        <v>2.2520263815069705E-2</v>
      </c>
      <c r="D16826">
        <v>0.35415170463078671</v>
      </c>
    </row>
    <row r="16827" spans="1:4">
      <c r="A16827">
        <v>16825</v>
      </c>
      <c r="B16827">
        <v>46.095890410958901</v>
      </c>
      <c r="C16827" s="91">
        <v>2.2519868734011451E-2</v>
      </c>
      <c r="D16827">
        <v>0.35413630370850074</v>
      </c>
    </row>
    <row r="16828" spans="1:4">
      <c r="A16828">
        <v>16826</v>
      </c>
      <c r="B16828">
        <v>46.098630136986301</v>
      </c>
      <c r="C16828" s="91">
        <v>2.2519473652953197E-2</v>
      </c>
      <c r="D16828">
        <v>0.35412090422256209</v>
      </c>
    </row>
    <row r="16829" spans="1:4">
      <c r="A16829">
        <v>16827</v>
      </c>
      <c r="B16829">
        <v>46.101369863013701</v>
      </c>
      <c r="C16829" s="91">
        <v>2.2519078571894943E-2</v>
      </c>
      <c r="D16829">
        <v>0.35410550617284181</v>
      </c>
    </row>
    <row r="16830" spans="1:4">
      <c r="A16830">
        <v>16828</v>
      </c>
      <c r="B16830">
        <v>46.104109589041094</v>
      </c>
      <c r="C16830" s="91">
        <v>2.2518683490836688E-2</v>
      </c>
      <c r="D16830">
        <v>0.35409010955921083</v>
      </c>
    </row>
    <row r="16831" spans="1:4">
      <c r="A16831">
        <v>16829</v>
      </c>
      <c r="B16831">
        <v>46.106849315068494</v>
      </c>
      <c r="C16831" s="91">
        <v>2.2518288409778431E-2</v>
      </c>
      <c r="D16831">
        <v>0.35407471438154003</v>
      </c>
    </row>
    <row r="16832" spans="1:4">
      <c r="A16832">
        <v>16830</v>
      </c>
      <c r="B16832">
        <v>46.109589041095887</v>
      </c>
      <c r="C16832" s="91">
        <v>2.2517893328720177E-2</v>
      </c>
      <c r="D16832">
        <v>0.35405932063970025</v>
      </c>
    </row>
    <row r="16833" spans="1:4">
      <c r="A16833">
        <v>16831</v>
      </c>
      <c r="B16833">
        <v>46.112328767123287</v>
      </c>
      <c r="C16833" s="91">
        <v>2.2517498247661923E-2</v>
      </c>
      <c r="D16833">
        <v>0.3540439283335623</v>
      </c>
    </row>
    <row r="16834" spans="1:4">
      <c r="A16834">
        <v>16832</v>
      </c>
      <c r="B16834">
        <v>46.115068493150687</v>
      </c>
      <c r="C16834" s="91">
        <v>2.2517103166603668E-2</v>
      </c>
      <c r="D16834">
        <v>0.35402853746299739</v>
      </c>
    </row>
    <row r="16835" spans="1:4">
      <c r="A16835">
        <v>16833</v>
      </c>
      <c r="B16835">
        <v>46.11780821917808</v>
      </c>
      <c r="C16835" s="91">
        <v>2.2516708085545414E-2</v>
      </c>
      <c r="D16835">
        <v>0.35401314802787637</v>
      </c>
    </row>
    <row r="16836" spans="1:4">
      <c r="A16836">
        <v>16834</v>
      </c>
      <c r="B16836">
        <v>46.12054794520548</v>
      </c>
      <c r="C16836" s="91">
        <v>2.251631300448716E-2</v>
      </c>
      <c r="D16836">
        <v>0.3539977600280701</v>
      </c>
    </row>
    <row r="16837" spans="1:4">
      <c r="A16837">
        <v>16835</v>
      </c>
      <c r="B16837">
        <v>46.123287671232873</v>
      </c>
      <c r="C16837" s="91">
        <v>2.2515917923428903E-2</v>
      </c>
      <c r="D16837">
        <v>0.3539823734634498</v>
      </c>
    </row>
    <row r="16838" spans="1:4">
      <c r="A16838">
        <v>16836</v>
      </c>
      <c r="B16838">
        <v>46.126027397260273</v>
      </c>
      <c r="C16838" s="91">
        <v>2.2515522842370649E-2</v>
      </c>
      <c r="D16838">
        <v>0.35396698833388623</v>
      </c>
    </row>
    <row r="16839" spans="1:4">
      <c r="A16839">
        <v>16837</v>
      </c>
      <c r="B16839">
        <v>46.128767123287673</v>
      </c>
      <c r="C16839" s="91">
        <v>2.2515127761312394E-2</v>
      </c>
      <c r="D16839">
        <v>0.35395160463925052</v>
      </c>
    </row>
    <row r="16840" spans="1:4">
      <c r="A16840">
        <v>16838</v>
      </c>
      <c r="B16840">
        <v>46.131506849315066</v>
      </c>
      <c r="C16840" s="91">
        <v>2.251473268025414E-2</v>
      </c>
      <c r="D16840">
        <v>0.3539362223794138</v>
      </c>
    </row>
    <row r="16841" spans="1:4">
      <c r="A16841">
        <v>16839</v>
      </c>
      <c r="B16841">
        <v>46.134246575342466</v>
      </c>
      <c r="C16841" s="91">
        <v>2.2514337599195886E-2</v>
      </c>
      <c r="D16841">
        <v>0.35392084155424691</v>
      </c>
    </row>
    <row r="16842" spans="1:4">
      <c r="A16842">
        <v>16840</v>
      </c>
      <c r="B16842">
        <v>46.136986301369866</v>
      </c>
      <c r="C16842" s="91">
        <v>2.2513942518137632E-2</v>
      </c>
      <c r="D16842">
        <v>0.35390546216362101</v>
      </c>
    </row>
    <row r="16843" spans="1:4">
      <c r="A16843">
        <v>16841</v>
      </c>
      <c r="B16843">
        <v>46.139726027397259</v>
      </c>
      <c r="C16843" s="91">
        <v>2.2513547437079375E-2</v>
      </c>
      <c r="D16843">
        <v>0.35389008420740725</v>
      </c>
    </row>
    <row r="16844" spans="1:4">
      <c r="A16844">
        <v>16842</v>
      </c>
      <c r="B16844">
        <v>46.142465753424659</v>
      </c>
      <c r="C16844" s="91">
        <v>2.251315235602112E-2</v>
      </c>
      <c r="D16844">
        <v>0.35387470768547657</v>
      </c>
    </row>
    <row r="16845" spans="1:4">
      <c r="A16845">
        <v>16843</v>
      </c>
      <c r="B16845">
        <v>46.145205479452052</v>
      </c>
      <c r="C16845" s="91">
        <v>2.2512757274962866E-2</v>
      </c>
      <c r="D16845">
        <v>0.35385933259770025</v>
      </c>
    </row>
    <row r="16846" spans="1:4">
      <c r="A16846">
        <v>16844</v>
      </c>
      <c r="B16846">
        <v>46.147945205479452</v>
      </c>
      <c r="C16846" s="91">
        <v>2.2512362193904612E-2</v>
      </c>
      <c r="D16846">
        <v>0.35384395894394932</v>
      </c>
    </row>
    <row r="16847" spans="1:4">
      <c r="A16847">
        <v>16845</v>
      </c>
      <c r="B16847">
        <v>46.150684931506852</v>
      </c>
      <c r="C16847" s="91">
        <v>2.2511967112846358E-2</v>
      </c>
      <c r="D16847">
        <v>0.35382858672409478</v>
      </c>
    </row>
    <row r="16848" spans="1:4">
      <c r="A16848">
        <v>16846</v>
      </c>
      <c r="B16848">
        <v>46.153424657534245</v>
      </c>
      <c r="C16848" s="91">
        <v>2.2511572031788104E-2</v>
      </c>
      <c r="D16848">
        <v>0.35381321593800807</v>
      </c>
    </row>
    <row r="16849" spans="1:4">
      <c r="A16849">
        <v>16847</v>
      </c>
      <c r="B16849">
        <v>46.156164383561645</v>
      </c>
      <c r="C16849" s="91">
        <v>2.2511176950729846E-2</v>
      </c>
      <c r="D16849">
        <v>0.35379784658556018</v>
      </c>
    </row>
    <row r="16850" spans="1:4">
      <c r="A16850">
        <v>16848</v>
      </c>
      <c r="B16850">
        <v>46.158904109589038</v>
      </c>
      <c r="C16850" s="91">
        <v>2.2510781869671592E-2</v>
      </c>
      <c r="D16850">
        <v>0.35378247866662232</v>
      </c>
    </row>
    <row r="16851" spans="1:4">
      <c r="A16851">
        <v>16849</v>
      </c>
      <c r="B16851">
        <v>46.161643835616438</v>
      </c>
      <c r="C16851" s="91">
        <v>2.2510386788613338E-2</v>
      </c>
      <c r="D16851">
        <v>0.35376711218106566</v>
      </c>
    </row>
    <row r="16852" spans="1:4">
      <c r="A16852">
        <v>16850</v>
      </c>
      <c r="B16852">
        <v>46.164383561643838</v>
      </c>
      <c r="C16852" s="91">
        <v>2.2509991707555084E-2</v>
      </c>
      <c r="D16852">
        <v>0.3537517471287614</v>
      </c>
    </row>
    <row r="16853" spans="1:4">
      <c r="A16853">
        <v>16851</v>
      </c>
      <c r="B16853">
        <v>46.167123287671231</v>
      </c>
      <c r="C16853" s="91">
        <v>2.250959662649683E-2</v>
      </c>
      <c r="D16853">
        <v>0.35373638350958087</v>
      </c>
    </row>
    <row r="16854" spans="1:4">
      <c r="A16854">
        <v>16852</v>
      </c>
      <c r="B16854">
        <v>46.169863013698631</v>
      </c>
      <c r="C16854" s="91">
        <v>2.2509201545438576E-2</v>
      </c>
      <c r="D16854">
        <v>0.35372102132339517</v>
      </c>
    </row>
    <row r="16855" spans="1:4">
      <c r="A16855">
        <v>16853</v>
      </c>
      <c r="B16855">
        <v>46.172602739726024</v>
      </c>
      <c r="C16855" s="91">
        <v>2.2508806464380318E-2</v>
      </c>
      <c r="D16855">
        <v>0.35370566057007574</v>
      </c>
    </row>
    <row r="16856" spans="1:4">
      <c r="A16856">
        <v>16854</v>
      </c>
      <c r="B16856">
        <v>46.175342465753424</v>
      </c>
      <c r="C16856" s="91">
        <v>2.2508411383322064E-2</v>
      </c>
      <c r="D16856">
        <v>0.35369030124949369</v>
      </c>
    </row>
    <row r="16857" spans="1:4">
      <c r="A16857">
        <v>16855</v>
      </c>
      <c r="B16857">
        <v>46.178082191780824</v>
      </c>
      <c r="C16857" s="91">
        <v>2.250801630226381E-2</v>
      </c>
      <c r="D16857">
        <v>0.35367494336152028</v>
      </c>
    </row>
    <row r="16858" spans="1:4">
      <c r="A16858">
        <v>16856</v>
      </c>
      <c r="B16858">
        <v>46.180821917808217</v>
      </c>
      <c r="C16858" s="91">
        <v>2.2507621221205556E-2</v>
      </c>
      <c r="D16858">
        <v>0.353659586906027</v>
      </c>
    </row>
    <row r="16859" spans="1:4">
      <c r="A16859">
        <v>16857</v>
      </c>
      <c r="B16859">
        <v>46.183561643835617</v>
      </c>
      <c r="C16859" s="91">
        <v>2.2507226140147302E-2</v>
      </c>
      <c r="D16859">
        <v>0.35364423188288496</v>
      </c>
    </row>
    <row r="16860" spans="1:4">
      <c r="A16860">
        <v>16858</v>
      </c>
      <c r="B16860">
        <v>46.186301369863017</v>
      </c>
      <c r="C16860" s="91">
        <v>2.2506831059089048E-2</v>
      </c>
      <c r="D16860">
        <v>0.35362887829196565</v>
      </c>
    </row>
    <row r="16861" spans="1:4">
      <c r="A16861">
        <v>16859</v>
      </c>
      <c r="B16861">
        <v>46.18904109589041</v>
      </c>
      <c r="C16861" s="91">
        <v>2.250643597803079E-2</v>
      </c>
      <c r="D16861">
        <v>0.35361352613314034</v>
      </c>
    </row>
    <row r="16862" spans="1:4">
      <c r="A16862">
        <v>16860</v>
      </c>
      <c r="B16862">
        <v>46.19178082191781</v>
      </c>
      <c r="C16862" s="91">
        <v>2.2506040896972536E-2</v>
      </c>
      <c r="D16862">
        <v>0.35359817540628036</v>
      </c>
    </row>
    <row r="16863" spans="1:4">
      <c r="A16863">
        <v>16861</v>
      </c>
      <c r="B16863">
        <v>46.194520547945203</v>
      </c>
      <c r="C16863" s="91">
        <v>2.2505645815914282E-2</v>
      </c>
      <c r="D16863">
        <v>0.35358282611125719</v>
      </c>
    </row>
    <row r="16864" spans="1:4">
      <c r="A16864">
        <v>16862</v>
      </c>
      <c r="B16864">
        <v>46.197260273972603</v>
      </c>
      <c r="C16864" s="91">
        <v>2.2505250734856028E-2</v>
      </c>
      <c r="D16864">
        <v>0.35356747824794205</v>
      </c>
    </row>
    <row r="16865" spans="1:4">
      <c r="A16865">
        <v>16863</v>
      </c>
      <c r="B16865">
        <v>46.2</v>
      </c>
      <c r="C16865" s="91">
        <v>2.2504855653797774E-2</v>
      </c>
      <c r="D16865">
        <v>0.35355213181620648</v>
      </c>
    </row>
    <row r="16866" spans="1:4">
      <c r="A16866">
        <v>16864</v>
      </c>
      <c r="B16866">
        <v>46.202739726027396</v>
      </c>
      <c r="C16866" s="91">
        <v>2.2504460572739519E-2</v>
      </c>
      <c r="D16866">
        <v>0.35353678681592193</v>
      </c>
    </row>
    <row r="16867" spans="1:4">
      <c r="A16867">
        <v>16865</v>
      </c>
      <c r="B16867">
        <v>46.205479452054796</v>
      </c>
      <c r="C16867" s="91">
        <v>2.2504065491681262E-2</v>
      </c>
      <c r="D16867">
        <v>0.35352144324695972</v>
      </c>
    </row>
    <row r="16868" spans="1:4">
      <c r="A16868">
        <v>16866</v>
      </c>
      <c r="B16868">
        <v>46.208219178082189</v>
      </c>
      <c r="C16868" s="91">
        <v>2.2503670410623008E-2</v>
      </c>
      <c r="D16868">
        <v>0.3535061011091914</v>
      </c>
    </row>
    <row r="16869" spans="1:4">
      <c r="A16869">
        <v>16867</v>
      </c>
      <c r="B16869">
        <v>46.210958904109589</v>
      </c>
      <c r="C16869" s="91">
        <v>2.2503275329564754E-2</v>
      </c>
      <c r="D16869">
        <v>0.35349076040248828</v>
      </c>
    </row>
    <row r="16870" spans="1:4">
      <c r="A16870">
        <v>16868</v>
      </c>
      <c r="B16870">
        <v>46.213698630136989</v>
      </c>
      <c r="C16870" s="91">
        <v>2.25028802485065E-2</v>
      </c>
      <c r="D16870">
        <v>0.35347542112672198</v>
      </c>
    </row>
    <row r="16871" spans="1:4">
      <c r="A16871">
        <v>16869</v>
      </c>
      <c r="B16871">
        <v>46.216438356164382</v>
      </c>
      <c r="C16871" s="91">
        <v>2.2502485167448245E-2</v>
      </c>
      <c r="D16871">
        <v>0.35346008328176404</v>
      </c>
    </row>
    <row r="16872" spans="1:4">
      <c r="A16872">
        <v>16870</v>
      </c>
      <c r="B16872">
        <v>46.219178082191782</v>
      </c>
      <c r="C16872" s="91">
        <v>2.2502090086389991E-2</v>
      </c>
      <c r="D16872">
        <v>0.35344474686748578</v>
      </c>
    </row>
    <row r="16873" spans="1:4">
      <c r="A16873">
        <v>16871</v>
      </c>
      <c r="B16873">
        <v>46.221917808219175</v>
      </c>
      <c r="C16873" s="91">
        <v>2.2501695005331734E-2</v>
      </c>
      <c r="D16873">
        <v>0.35342941188375898</v>
      </c>
    </row>
    <row r="16874" spans="1:4">
      <c r="A16874">
        <v>16872</v>
      </c>
      <c r="B16874">
        <v>46.224657534246575</v>
      </c>
      <c r="C16874" s="91">
        <v>2.250129992427348E-2</v>
      </c>
      <c r="D16874">
        <v>0.35341407833045485</v>
      </c>
    </row>
    <row r="16875" spans="1:4">
      <c r="A16875">
        <v>16873</v>
      </c>
      <c r="B16875">
        <v>46.227397260273975</v>
      </c>
      <c r="C16875" s="91">
        <v>2.2500904843215225E-2</v>
      </c>
      <c r="D16875">
        <v>0.35339874620744516</v>
      </c>
    </row>
    <row r="16876" spans="1:4">
      <c r="A16876">
        <v>16874</v>
      </c>
      <c r="B16876">
        <v>46.230136986301368</v>
      </c>
      <c r="C16876" s="91">
        <v>2.2500509762156971E-2</v>
      </c>
      <c r="D16876">
        <v>0.35338341551460156</v>
      </c>
    </row>
    <row r="16877" spans="1:4">
      <c r="A16877">
        <v>16875</v>
      </c>
      <c r="B16877">
        <v>46.232876712328768</v>
      </c>
      <c r="C16877" s="91">
        <v>2.2500114681098717E-2</v>
      </c>
      <c r="D16877">
        <v>0.35336808625179544</v>
      </c>
    </row>
    <row r="16878" spans="1:4">
      <c r="A16878">
        <v>16876</v>
      </c>
      <c r="B16878">
        <v>46.235616438356168</v>
      </c>
      <c r="C16878" s="91">
        <v>2.2499719600040463E-2</v>
      </c>
      <c r="D16878">
        <v>0.3533527584188984</v>
      </c>
    </row>
    <row r="16879" spans="1:4">
      <c r="A16879">
        <v>16877</v>
      </c>
      <c r="B16879">
        <v>46.238356164383561</v>
      </c>
      <c r="C16879" s="91">
        <v>2.2499324518982206E-2</v>
      </c>
      <c r="D16879">
        <v>0.35333743201578227</v>
      </c>
    </row>
    <row r="16880" spans="1:4">
      <c r="A16880">
        <v>16878</v>
      </c>
      <c r="B16880">
        <v>46.241095890410961</v>
      </c>
      <c r="C16880" s="91">
        <v>2.2498929437923951E-2</v>
      </c>
      <c r="D16880">
        <v>0.35332210704231848</v>
      </c>
    </row>
    <row r="16881" spans="1:4">
      <c r="A16881">
        <v>16879</v>
      </c>
      <c r="B16881">
        <v>46.243835616438353</v>
      </c>
      <c r="C16881" s="91">
        <v>2.2498534356865697E-2</v>
      </c>
      <c r="D16881">
        <v>0.35330678349837868</v>
      </c>
    </row>
    <row r="16882" spans="1:4">
      <c r="A16882">
        <v>16880</v>
      </c>
      <c r="B16882">
        <v>46.246575342465754</v>
      </c>
      <c r="C16882" s="91">
        <v>2.2498139275807443E-2</v>
      </c>
      <c r="D16882">
        <v>0.35329146138383455</v>
      </c>
    </row>
    <row r="16883" spans="1:4">
      <c r="A16883">
        <v>16881</v>
      </c>
      <c r="B16883">
        <v>46.249315068493154</v>
      </c>
      <c r="C16883" s="91">
        <v>2.2497744194749189E-2</v>
      </c>
      <c r="D16883">
        <v>0.35327614069855784</v>
      </c>
    </row>
    <row r="16884" spans="1:4">
      <c r="A16884">
        <v>16882</v>
      </c>
      <c r="B16884">
        <v>46.252054794520546</v>
      </c>
      <c r="C16884" s="91">
        <v>2.2497349113690935E-2</v>
      </c>
      <c r="D16884">
        <v>0.35326082144242021</v>
      </c>
    </row>
    <row r="16885" spans="1:4">
      <c r="A16885">
        <v>16883</v>
      </c>
      <c r="B16885">
        <v>46.254794520547946</v>
      </c>
      <c r="C16885" s="91">
        <v>2.2496954032632677E-2</v>
      </c>
      <c r="D16885">
        <v>0.35324550361529333</v>
      </c>
    </row>
    <row r="16886" spans="1:4">
      <c r="A16886">
        <v>16884</v>
      </c>
      <c r="B16886">
        <v>46.257534246575339</v>
      </c>
      <c r="C16886" s="91">
        <v>2.2496558951574423E-2</v>
      </c>
      <c r="D16886">
        <v>0.35323018721704891</v>
      </c>
    </row>
    <row r="16887" spans="1:4">
      <c r="A16887">
        <v>16885</v>
      </c>
      <c r="B16887">
        <v>46.260273972602739</v>
      </c>
      <c r="C16887" s="91">
        <v>2.2496163870516169E-2</v>
      </c>
      <c r="D16887">
        <v>0.3532148722475586</v>
      </c>
    </row>
    <row r="16888" spans="1:4">
      <c r="A16888">
        <v>16886</v>
      </c>
      <c r="B16888">
        <v>46.263013698630139</v>
      </c>
      <c r="C16888" s="91">
        <v>2.2495768789457915E-2</v>
      </c>
      <c r="D16888">
        <v>0.35319955870669434</v>
      </c>
    </row>
    <row r="16889" spans="1:4">
      <c r="A16889">
        <v>16887</v>
      </c>
      <c r="B16889">
        <v>46.265753424657532</v>
      </c>
      <c r="C16889" s="91">
        <v>2.2495373708399661E-2</v>
      </c>
      <c r="D16889">
        <v>0.35318424659432779</v>
      </c>
    </row>
    <row r="16890" spans="1:4">
      <c r="A16890">
        <v>16888</v>
      </c>
      <c r="B16890">
        <v>46.268493150684932</v>
      </c>
      <c r="C16890" s="91">
        <v>2.2494978627341407E-2</v>
      </c>
      <c r="D16890">
        <v>0.35316893591033061</v>
      </c>
    </row>
    <row r="16891" spans="1:4">
      <c r="A16891">
        <v>16889</v>
      </c>
      <c r="B16891">
        <v>46.271232876712325</v>
      </c>
      <c r="C16891" s="91">
        <v>2.2494583546283149E-2</v>
      </c>
      <c r="D16891">
        <v>0.35315362665457489</v>
      </c>
    </row>
    <row r="16892" spans="1:4">
      <c r="A16892">
        <v>16890</v>
      </c>
      <c r="B16892">
        <v>46.273972602739725</v>
      </c>
      <c r="C16892" s="91">
        <v>2.2494188465224895E-2</v>
      </c>
      <c r="D16892">
        <v>0.35313831882693214</v>
      </c>
    </row>
    <row r="16893" spans="1:4">
      <c r="A16893">
        <v>16891</v>
      </c>
      <c r="B16893">
        <v>46.276712328767125</v>
      </c>
      <c r="C16893" s="91">
        <v>2.2493793384166641E-2</v>
      </c>
      <c r="D16893">
        <v>0.35312301242727434</v>
      </c>
    </row>
    <row r="16894" spans="1:4">
      <c r="A16894">
        <v>16892</v>
      </c>
      <c r="B16894">
        <v>46.279452054794518</v>
      </c>
      <c r="C16894" s="91">
        <v>2.2493398303108387E-2</v>
      </c>
      <c r="D16894">
        <v>0.35310770745547326</v>
      </c>
    </row>
    <row r="16895" spans="1:4">
      <c r="A16895">
        <v>16893</v>
      </c>
      <c r="B16895">
        <v>46.282191780821918</v>
      </c>
      <c r="C16895" s="91">
        <v>2.2493003222050133E-2</v>
      </c>
      <c r="D16895">
        <v>0.35309240391140073</v>
      </c>
    </row>
    <row r="16896" spans="1:4">
      <c r="A16896">
        <v>16894</v>
      </c>
      <c r="B16896">
        <v>46.284931506849318</v>
      </c>
      <c r="C16896" s="91">
        <v>2.2492608140991879E-2</v>
      </c>
      <c r="D16896">
        <v>0.35307710179492863</v>
      </c>
    </row>
    <row r="16897" spans="1:4">
      <c r="A16897">
        <v>16895</v>
      </c>
      <c r="B16897">
        <v>46.287671232876711</v>
      </c>
      <c r="C16897" s="91">
        <v>2.2492213059933621E-2</v>
      </c>
      <c r="D16897">
        <v>0.35306180110592905</v>
      </c>
    </row>
    <row r="16898" spans="1:4">
      <c r="A16898">
        <v>16896</v>
      </c>
      <c r="B16898">
        <v>46.290410958904111</v>
      </c>
      <c r="C16898" s="91">
        <v>2.2491817978875367E-2</v>
      </c>
      <c r="D16898">
        <v>0.35304650184427355</v>
      </c>
    </row>
    <row r="16899" spans="1:4">
      <c r="A16899">
        <v>16897</v>
      </c>
      <c r="B16899">
        <v>46.293150684931504</v>
      </c>
      <c r="C16899" s="91">
        <v>2.2491422897817113E-2</v>
      </c>
      <c r="D16899">
        <v>0.35303120400983429</v>
      </c>
    </row>
    <row r="16900" spans="1:4">
      <c r="A16900">
        <v>16898</v>
      </c>
      <c r="B16900">
        <v>46.295890410958904</v>
      </c>
      <c r="C16900" s="91">
        <v>2.2491027816758859E-2</v>
      </c>
      <c r="D16900">
        <v>0.35301590760248291</v>
      </c>
    </row>
    <row r="16901" spans="1:4">
      <c r="A16901">
        <v>16899</v>
      </c>
      <c r="B16901">
        <v>46.298630136986304</v>
      </c>
      <c r="C16901" s="91">
        <v>2.2490632735700605E-2</v>
      </c>
      <c r="D16901">
        <v>0.35300061262209165</v>
      </c>
    </row>
    <row r="16902" spans="1:4">
      <c r="A16902">
        <v>16900</v>
      </c>
      <c r="B16902">
        <v>46.301369863013697</v>
      </c>
      <c r="C16902" s="91">
        <v>2.249023765464235E-2</v>
      </c>
      <c r="D16902">
        <v>0.35298531906853242</v>
      </c>
    </row>
    <row r="16903" spans="1:4">
      <c r="A16903">
        <v>16901</v>
      </c>
      <c r="B16903">
        <v>46.304109589041097</v>
      </c>
      <c r="C16903" s="91">
        <v>2.2489842573584093E-2</v>
      </c>
      <c r="D16903">
        <v>0.35297002694167706</v>
      </c>
    </row>
    <row r="16904" spans="1:4">
      <c r="A16904">
        <v>16902</v>
      </c>
      <c r="B16904">
        <v>46.30684931506849</v>
      </c>
      <c r="C16904" s="91">
        <v>2.2489447492525839E-2</v>
      </c>
      <c r="D16904">
        <v>0.35295473624139762</v>
      </c>
    </row>
    <row r="16905" spans="1:4">
      <c r="A16905">
        <v>16903</v>
      </c>
      <c r="B16905">
        <v>46.30958904109589</v>
      </c>
      <c r="C16905" s="91">
        <v>2.2489052411467585E-2</v>
      </c>
      <c r="D16905">
        <v>0.35293944696756602</v>
      </c>
    </row>
    <row r="16906" spans="1:4">
      <c r="A16906">
        <v>16904</v>
      </c>
      <c r="B16906">
        <v>46.31232876712329</v>
      </c>
      <c r="C16906" s="91">
        <v>2.2488657330409331E-2</v>
      </c>
      <c r="D16906">
        <v>0.35292415912005437</v>
      </c>
    </row>
    <row r="16907" spans="1:4">
      <c r="A16907">
        <v>16905</v>
      </c>
      <c r="B16907">
        <v>46.315068493150683</v>
      </c>
      <c r="C16907" s="91">
        <v>2.2488262249351076E-2</v>
      </c>
      <c r="D16907">
        <v>0.35290887269873467</v>
      </c>
    </row>
    <row r="16908" spans="1:4">
      <c r="A16908">
        <v>16906</v>
      </c>
      <c r="B16908">
        <v>46.317808219178083</v>
      </c>
      <c r="C16908" s="91">
        <v>2.2487867168292822E-2</v>
      </c>
      <c r="D16908">
        <v>0.35289358770347901</v>
      </c>
    </row>
    <row r="16909" spans="1:4">
      <c r="A16909">
        <v>16907</v>
      </c>
      <c r="B16909">
        <v>46.320547945205476</v>
      </c>
      <c r="C16909" s="91">
        <v>2.2487472087234565E-2</v>
      </c>
      <c r="D16909">
        <v>0.35287830413415938</v>
      </c>
    </row>
    <row r="16910" spans="1:4">
      <c r="A16910">
        <v>16908</v>
      </c>
      <c r="B16910">
        <v>46.323287671232876</v>
      </c>
      <c r="C16910" s="91">
        <v>2.2487077006176311E-2</v>
      </c>
      <c r="D16910">
        <v>0.3528630219906479</v>
      </c>
    </row>
    <row r="16911" spans="1:4">
      <c r="A16911">
        <v>16909</v>
      </c>
      <c r="B16911">
        <v>46.326027397260276</v>
      </c>
      <c r="C16911" s="91">
        <v>2.2486681925118056E-2</v>
      </c>
      <c r="D16911">
        <v>0.35284774127281648</v>
      </c>
    </row>
    <row r="16912" spans="1:4">
      <c r="A16912">
        <v>16910</v>
      </c>
      <c r="B16912">
        <v>46.328767123287669</v>
      </c>
      <c r="C16912" s="91">
        <v>2.2486286844059802E-2</v>
      </c>
      <c r="D16912">
        <v>0.35283246198053758</v>
      </c>
    </row>
    <row r="16913" spans="1:4">
      <c r="A16913">
        <v>16911</v>
      </c>
      <c r="B16913">
        <v>46.331506849315069</v>
      </c>
      <c r="C16913" s="91">
        <v>2.2485891763001548E-2</v>
      </c>
      <c r="D16913">
        <v>0.35281718411368296</v>
      </c>
    </row>
    <row r="16914" spans="1:4">
      <c r="A16914">
        <v>16912</v>
      </c>
      <c r="B16914">
        <v>46.334246575342469</v>
      </c>
      <c r="C16914" s="91">
        <v>2.2485496681943294E-2</v>
      </c>
      <c r="D16914">
        <v>0.35280190767212499</v>
      </c>
    </row>
    <row r="16915" spans="1:4">
      <c r="A16915">
        <v>16913</v>
      </c>
      <c r="B16915">
        <v>46.336986301369862</v>
      </c>
      <c r="C16915" s="91">
        <v>2.2485101600885037E-2</v>
      </c>
      <c r="D16915">
        <v>0.35278663265573573</v>
      </c>
    </row>
    <row r="16916" spans="1:4">
      <c r="A16916">
        <v>16914</v>
      </c>
      <c r="B16916">
        <v>46.339726027397262</v>
      </c>
      <c r="C16916" s="91">
        <v>2.2484706519826782E-2</v>
      </c>
      <c r="D16916">
        <v>0.35277135906438728</v>
      </c>
    </row>
    <row r="16917" spans="1:4">
      <c r="A16917">
        <v>16915</v>
      </c>
      <c r="B16917">
        <v>46.342465753424655</v>
      </c>
      <c r="C16917" s="91">
        <v>2.2484311438768528E-2</v>
      </c>
      <c r="D16917">
        <v>0.35275608689795201</v>
      </c>
    </row>
    <row r="16918" spans="1:4">
      <c r="A16918">
        <v>16916</v>
      </c>
      <c r="B16918">
        <v>46.345205479452055</v>
      </c>
      <c r="C16918" s="91">
        <v>2.2483916357710274E-2</v>
      </c>
      <c r="D16918">
        <v>0.35274081615630182</v>
      </c>
    </row>
    <row r="16919" spans="1:4">
      <c r="A16919">
        <v>16917</v>
      </c>
      <c r="B16919">
        <v>46.347945205479455</v>
      </c>
      <c r="C16919" s="91">
        <v>2.248352127665202E-2</v>
      </c>
      <c r="D16919">
        <v>0.35272554683930907</v>
      </c>
    </row>
    <row r="16920" spans="1:4">
      <c r="A16920">
        <v>16918</v>
      </c>
      <c r="B16920">
        <v>46.350684931506848</v>
      </c>
      <c r="C16920" s="91">
        <v>2.2483126195593766E-2</v>
      </c>
      <c r="D16920">
        <v>0.35271027894684609</v>
      </c>
    </row>
    <row r="16921" spans="1:4">
      <c r="A16921">
        <v>16919</v>
      </c>
      <c r="B16921">
        <v>46.353424657534248</v>
      </c>
      <c r="C16921" s="91">
        <v>2.2482731114535508E-2</v>
      </c>
      <c r="D16921">
        <v>0.35269501247878504</v>
      </c>
    </row>
    <row r="16922" spans="1:4">
      <c r="A16922">
        <v>16920</v>
      </c>
      <c r="B16922">
        <v>46.356164383561641</v>
      </c>
      <c r="C16922" s="91">
        <v>2.2482336033477254E-2</v>
      </c>
      <c r="D16922">
        <v>0.35267974743499803</v>
      </c>
    </row>
    <row r="16923" spans="1:4">
      <c r="A16923">
        <v>16921</v>
      </c>
      <c r="B16923">
        <v>46.358904109589041</v>
      </c>
      <c r="C16923" s="91">
        <v>2.2481940952419E-2</v>
      </c>
      <c r="D16923">
        <v>0.35266448381535748</v>
      </c>
    </row>
    <row r="16924" spans="1:4">
      <c r="A16924">
        <v>16922</v>
      </c>
      <c r="B16924">
        <v>46.361643835616441</v>
      </c>
      <c r="C16924" s="91">
        <v>2.2481545871360746E-2</v>
      </c>
      <c r="D16924">
        <v>0.35264922161973555</v>
      </c>
    </row>
    <row r="16925" spans="1:4">
      <c r="A16925">
        <v>16923</v>
      </c>
      <c r="B16925">
        <v>46.364383561643834</v>
      </c>
      <c r="C16925" s="91">
        <v>2.2481150790302492E-2</v>
      </c>
      <c r="D16925">
        <v>0.35263396084800475</v>
      </c>
    </row>
    <row r="16926" spans="1:4">
      <c r="A16926">
        <v>16924</v>
      </c>
      <c r="B16926">
        <v>46.367123287671234</v>
      </c>
      <c r="C16926" s="91">
        <v>2.2480755709244238E-2</v>
      </c>
      <c r="D16926">
        <v>0.3526187015000371</v>
      </c>
    </row>
    <row r="16927" spans="1:4">
      <c r="A16927">
        <v>16925</v>
      </c>
      <c r="B16927">
        <v>46.369863013698627</v>
      </c>
      <c r="C16927" s="91">
        <v>2.248036062818598E-2</v>
      </c>
      <c r="D16927">
        <v>0.35260344357570522</v>
      </c>
    </row>
    <row r="16928" spans="1:4">
      <c r="A16928">
        <v>16926</v>
      </c>
      <c r="B16928">
        <v>46.372602739726027</v>
      </c>
      <c r="C16928" s="91">
        <v>2.2479965547127726E-2</v>
      </c>
      <c r="D16928">
        <v>0.35258818707488115</v>
      </c>
    </row>
    <row r="16929" spans="1:4">
      <c r="A16929">
        <v>16927</v>
      </c>
      <c r="B16929">
        <v>46.375342465753427</v>
      </c>
      <c r="C16929" s="91">
        <v>2.2479570466069472E-2</v>
      </c>
      <c r="D16929">
        <v>0.35257293199743744</v>
      </c>
    </row>
    <row r="16930" spans="1:4">
      <c r="A16930">
        <v>16928</v>
      </c>
      <c r="B16930">
        <v>46.37808219178082</v>
      </c>
      <c r="C16930" s="91">
        <v>2.2479175385011218E-2</v>
      </c>
      <c r="D16930">
        <v>0.35255767834324642</v>
      </c>
    </row>
    <row r="16931" spans="1:4">
      <c r="A16931">
        <v>16929</v>
      </c>
      <c r="B16931">
        <v>46.38082191780822</v>
      </c>
      <c r="C16931" s="91">
        <v>2.2478780303952964E-2</v>
      </c>
      <c r="D16931">
        <v>0.35254242611218051</v>
      </c>
    </row>
    <row r="16932" spans="1:4">
      <c r="A16932">
        <v>16930</v>
      </c>
      <c r="B16932">
        <v>46.38356164383562</v>
      </c>
      <c r="C16932" s="91">
        <v>2.247838522289471E-2</v>
      </c>
      <c r="D16932">
        <v>0.35252717530411198</v>
      </c>
    </row>
    <row r="16933" spans="1:4">
      <c r="A16933">
        <v>16931</v>
      </c>
      <c r="B16933">
        <v>46.386301369863013</v>
      </c>
      <c r="C16933" s="91">
        <v>2.2477990141836452E-2</v>
      </c>
      <c r="D16933">
        <v>0.3525119259189135</v>
      </c>
    </row>
    <row r="16934" spans="1:4">
      <c r="A16934">
        <v>16932</v>
      </c>
      <c r="B16934">
        <v>46.389041095890413</v>
      </c>
      <c r="C16934" s="91">
        <v>2.2477595060778198E-2</v>
      </c>
      <c r="D16934">
        <v>0.35249667795645712</v>
      </c>
    </row>
    <row r="16935" spans="1:4">
      <c r="A16935">
        <v>16933</v>
      </c>
      <c r="B16935">
        <v>46.391780821917806</v>
      </c>
      <c r="C16935" s="91">
        <v>2.2477199979719944E-2</v>
      </c>
      <c r="D16935">
        <v>0.35248143141661559</v>
      </c>
    </row>
    <row r="16936" spans="1:4">
      <c r="A16936">
        <v>16934</v>
      </c>
      <c r="B16936">
        <v>46.394520547945206</v>
      </c>
      <c r="C16936" s="91">
        <v>2.247680489866169E-2</v>
      </c>
      <c r="D16936">
        <v>0.35246618629926124</v>
      </c>
    </row>
    <row r="16937" spans="1:4">
      <c r="A16937">
        <v>16935</v>
      </c>
      <c r="B16937">
        <v>46.397260273972606</v>
      </c>
      <c r="C16937" s="91">
        <v>2.2476409817603436E-2</v>
      </c>
      <c r="D16937">
        <v>0.35245094260426646</v>
      </c>
    </row>
    <row r="16938" spans="1:4">
      <c r="A16938">
        <v>16936</v>
      </c>
      <c r="B16938">
        <v>46.4</v>
      </c>
      <c r="C16938" s="91">
        <v>2.2476014736545182E-2</v>
      </c>
      <c r="D16938">
        <v>0.35243570033150395</v>
      </c>
    </row>
    <row r="16939" spans="1:4">
      <c r="A16939">
        <v>16937</v>
      </c>
      <c r="B16939">
        <v>46.402739726027399</v>
      </c>
      <c r="C16939" s="91">
        <v>2.2475619655486924E-2</v>
      </c>
      <c r="D16939">
        <v>0.3524204594808461</v>
      </c>
    </row>
    <row r="16940" spans="1:4">
      <c r="A16940">
        <v>16938</v>
      </c>
      <c r="B16940">
        <v>46.405479452054792</v>
      </c>
      <c r="C16940" s="91">
        <v>2.247522457442867E-2</v>
      </c>
      <c r="D16940">
        <v>0.35240522005216546</v>
      </c>
    </row>
    <row r="16941" spans="1:4">
      <c r="A16941">
        <v>16939</v>
      </c>
      <c r="B16941">
        <v>46.408219178082192</v>
      </c>
      <c r="C16941" s="91">
        <v>2.2474829493370416E-2</v>
      </c>
      <c r="D16941">
        <v>0.35238998204533445</v>
      </c>
    </row>
    <row r="16942" spans="1:4">
      <c r="A16942">
        <v>16940</v>
      </c>
      <c r="B16942">
        <v>46.410958904109592</v>
      </c>
      <c r="C16942" s="91">
        <v>2.2474434412312162E-2</v>
      </c>
      <c r="D16942">
        <v>0.35237474546022568</v>
      </c>
    </row>
    <row r="16943" spans="1:4">
      <c r="A16943">
        <v>16941</v>
      </c>
      <c r="B16943">
        <v>46.413698630136984</v>
      </c>
      <c r="C16943" s="91">
        <v>2.2474039331253907E-2</v>
      </c>
      <c r="D16943">
        <v>0.35235951029671181</v>
      </c>
    </row>
    <row r="16944" spans="1:4">
      <c r="A16944">
        <v>16942</v>
      </c>
      <c r="B16944">
        <v>46.416438356164385</v>
      </c>
      <c r="C16944" s="91">
        <v>2.2473644250195653E-2</v>
      </c>
      <c r="D16944">
        <v>0.35234427655466516</v>
      </c>
    </row>
    <row r="16945" spans="1:4">
      <c r="A16945">
        <v>16943</v>
      </c>
      <c r="B16945">
        <v>46.419178082191777</v>
      </c>
      <c r="C16945" s="91">
        <v>2.2473249169137396E-2</v>
      </c>
      <c r="D16945">
        <v>0.35232904423395867</v>
      </c>
    </row>
    <row r="16946" spans="1:4">
      <c r="A16946">
        <v>16944</v>
      </c>
      <c r="B16946">
        <v>46.421917808219177</v>
      </c>
      <c r="C16946" s="91">
        <v>2.2472854088079142E-2</v>
      </c>
      <c r="D16946">
        <v>0.35231381333446465</v>
      </c>
    </row>
    <row r="16947" spans="1:4">
      <c r="A16947">
        <v>16945</v>
      </c>
      <c r="B16947">
        <v>46.424657534246577</v>
      </c>
      <c r="C16947" s="91">
        <v>2.2472459007020888E-2</v>
      </c>
      <c r="D16947">
        <v>0.35229858385605589</v>
      </c>
    </row>
    <row r="16948" spans="1:4">
      <c r="A16948">
        <v>16946</v>
      </c>
      <c r="B16948">
        <v>46.42739726027397</v>
      </c>
      <c r="C16948" s="91">
        <v>2.2472063925962633E-2</v>
      </c>
      <c r="D16948">
        <v>0.35228335579860492</v>
      </c>
    </row>
    <row r="16949" spans="1:4">
      <c r="A16949">
        <v>16947</v>
      </c>
      <c r="B16949">
        <v>46.43013698630137</v>
      </c>
      <c r="C16949" s="91">
        <v>2.2471668844904379E-2</v>
      </c>
      <c r="D16949">
        <v>0.35226812916198441</v>
      </c>
    </row>
    <row r="16950" spans="1:4">
      <c r="A16950">
        <v>16948</v>
      </c>
      <c r="B16950">
        <v>46.43287671232877</v>
      </c>
      <c r="C16950" s="91">
        <v>2.2471273763846125E-2</v>
      </c>
      <c r="D16950">
        <v>0.35225290394606706</v>
      </c>
    </row>
    <row r="16951" spans="1:4">
      <c r="A16951">
        <v>16949</v>
      </c>
      <c r="B16951">
        <v>46.435616438356163</v>
      </c>
      <c r="C16951" s="91">
        <v>2.2470878682787868E-2</v>
      </c>
      <c r="D16951">
        <v>0.35223768015072565</v>
      </c>
    </row>
    <row r="16952" spans="1:4">
      <c r="A16952">
        <v>16950</v>
      </c>
      <c r="B16952">
        <v>46.438356164383563</v>
      </c>
      <c r="C16952" s="91">
        <v>2.2470483601729613E-2</v>
      </c>
      <c r="D16952">
        <v>0.35222245777583261</v>
      </c>
    </row>
    <row r="16953" spans="1:4">
      <c r="A16953">
        <v>16951</v>
      </c>
      <c r="B16953">
        <v>46.441095890410956</v>
      </c>
      <c r="C16953" s="91">
        <v>2.2470088520671359E-2</v>
      </c>
      <c r="D16953">
        <v>0.35220723682126087</v>
      </c>
    </row>
    <row r="16954" spans="1:4">
      <c r="A16954">
        <v>16952</v>
      </c>
      <c r="B16954">
        <v>46.443835616438356</v>
      </c>
      <c r="C16954" s="91">
        <v>2.2469693439613105E-2</v>
      </c>
      <c r="D16954">
        <v>0.35219201728688299</v>
      </c>
    </row>
    <row r="16955" spans="1:4">
      <c r="A16955">
        <v>16953</v>
      </c>
      <c r="B16955">
        <v>46.446575342465756</v>
      </c>
      <c r="C16955" s="91">
        <v>2.2469298358554851E-2</v>
      </c>
      <c r="D16955">
        <v>0.35217679917257183</v>
      </c>
    </row>
    <row r="16956" spans="1:4">
      <c r="A16956">
        <v>16954</v>
      </c>
      <c r="B16956">
        <v>46.449315068493149</v>
      </c>
      <c r="C16956" s="91">
        <v>2.2468903277496597E-2</v>
      </c>
      <c r="D16956">
        <v>0.35216158247820017</v>
      </c>
    </row>
    <row r="16957" spans="1:4">
      <c r="A16957">
        <v>16955</v>
      </c>
      <c r="B16957">
        <v>46.452054794520549</v>
      </c>
      <c r="C16957" s="91">
        <v>2.2468508196438339E-2</v>
      </c>
      <c r="D16957">
        <v>0.35214636720364068</v>
      </c>
    </row>
    <row r="16958" spans="1:4">
      <c r="A16958">
        <v>16956</v>
      </c>
      <c r="B16958">
        <v>46.454794520547942</v>
      </c>
      <c r="C16958" s="91">
        <v>2.2468113115380085E-2</v>
      </c>
      <c r="D16958">
        <v>0.35213115334876616</v>
      </c>
    </row>
    <row r="16959" spans="1:4">
      <c r="A16959">
        <v>16957</v>
      </c>
      <c r="B16959">
        <v>46.457534246575342</v>
      </c>
      <c r="C16959" s="91">
        <v>2.2467718034321831E-2</v>
      </c>
      <c r="D16959">
        <v>0.35211594091344939</v>
      </c>
    </row>
    <row r="16960" spans="1:4">
      <c r="A16960">
        <v>16958</v>
      </c>
      <c r="B16960">
        <v>46.460273972602742</v>
      </c>
      <c r="C16960" s="91">
        <v>2.2467322953263577E-2</v>
      </c>
      <c r="D16960">
        <v>0.35210072989756319</v>
      </c>
    </row>
    <row r="16961" spans="1:4">
      <c r="A16961">
        <v>16959</v>
      </c>
      <c r="B16961">
        <v>46.463013698630135</v>
      </c>
      <c r="C16961" s="91">
        <v>2.2466927872205323E-2</v>
      </c>
      <c r="D16961">
        <v>0.3520855203009805</v>
      </c>
    </row>
    <row r="16962" spans="1:4">
      <c r="A16962">
        <v>16960</v>
      </c>
      <c r="B16962">
        <v>46.465753424657535</v>
      </c>
      <c r="C16962" s="91">
        <v>2.2466532791147069E-2</v>
      </c>
      <c r="D16962">
        <v>0.35207031212357398</v>
      </c>
    </row>
    <row r="16963" spans="1:4">
      <c r="A16963">
        <v>16961</v>
      </c>
      <c r="B16963">
        <v>46.468493150684928</v>
      </c>
      <c r="C16963" s="91">
        <v>2.2466137710088811E-2</v>
      </c>
      <c r="D16963">
        <v>0.35205510536521661</v>
      </c>
    </row>
    <row r="16964" spans="1:4">
      <c r="A16964">
        <v>16962</v>
      </c>
      <c r="B16964">
        <v>46.471232876712328</v>
      </c>
      <c r="C16964" s="91">
        <v>2.2465742629030557E-2</v>
      </c>
      <c r="D16964">
        <v>0.35203990002578112</v>
      </c>
    </row>
    <row r="16965" spans="1:4">
      <c r="A16965">
        <v>16963</v>
      </c>
      <c r="B16965">
        <v>46.473972602739728</v>
      </c>
      <c r="C16965" s="91">
        <v>2.2465347547972303E-2</v>
      </c>
      <c r="D16965">
        <v>0.35202469610514053</v>
      </c>
    </row>
    <row r="16966" spans="1:4">
      <c r="A16966">
        <v>16964</v>
      </c>
      <c r="B16966">
        <v>46.476712328767121</v>
      </c>
      <c r="C16966" s="91">
        <v>2.2464952466914049E-2</v>
      </c>
      <c r="D16966">
        <v>0.3520094936031678</v>
      </c>
    </row>
    <row r="16967" spans="1:4">
      <c r="A16967">
        <v>16965</v>
      </c>
      <c r="B16967">
        <v>46.479452054794521</v>
      </c>
      <c r="C16967" s="91">
        <v>2.2464557385855795E-2</v>
      </c>
      <c r="D16967">
        <v>0.35199429251973557</v>
      </c>
    </row>
    <row r="16968" spans="1:4">
      <c r="A16968">
        <v>16966</v>
      </c>
      <c r="B16968">
        <v>46.482191780821921</v>
      </c>
      <c r="C16968" s="91">
        <v>2.2464162304797541E-2</v>
      </c>
      <c r="D16968">
        <v>0.35197909285471707</v>
      </c>
    </row>
    <row r="16969" spans="1:4">
      <c r="A16969">
        <v>16967</v>
      </c>
      <c r="B16969">
        <v>46.484931506849314</v>
      </c>
      <c r="C16969" s="91">
        <v>2.2463767223739283E-2</v>
      </c>
      <c r="D16969">
        <v>0.35196389460798511</v>
      </c>
    </row>
    <row r="16970" spans="1:4">
      <c r="A16970">
        <v>16968</v>
      </c>
      <c r="B16970">
        <v>46.487671232876714</v>
      </c>
      <c r="C16970" s="91">
        <v>2.2463372142681029E-2</v>
      </c>
      <c r="D16970">
        <v>0.35194869777941257</v>
      </c>
    </row>
    <row r="16971" spans="1:4">
      <c r="A16971">
        <v>16969</v>
      </c>
      <c r="B16971">
        <v>46.490410958904107</v>
      </c>
      <c r="C16971" s="91">
        <v>2.2462977061622775E-2</v>
      </c>
      <c r="D16971">
        <v>0.35193350236887266</v>
      </c>
    </row>
    <row r="16972" spans="1:4">
      <c r="A16972">
        <v>16970</v>
      </c>
      <c r="B16972">
        <v>46.493150684931507</v>
      </c>
      <c r="C16972" s="91">
        <v>2.2462581980564521E-2</v>
      </c>
      <c r="D16972">
        <v>0.351918308376238</v>
      </c>
    </row>
    <row r="16973" spans="1:4">
      <c r="A16973">
        <v>16971</v>
      </c>
      <c r="B16973">
        <v>46.495890410958907</v>
      </c>
      <c r="C16973" s="91">
        <v>2.2462186899506267E-2</v>
      </c>
      <c r="D16973">
        <v>0.35190311580138184</v>
      </c>
    </row>
    <row r="16974" spans="1:4">
      <c r="A16974">
        <v>16972</v>
      </c>
      <c r="B16974">
        <v>46.4986301369863</v>
      </c>
      <c r="C16974" s="91">
        <v>2.2461791818448013E-2</v>
      </c>
      <c r="D16974">
        <v>0.35188792464417734</v>
      </c>
    </row>
    <row r="16975" spans="1:4">
      <c r="A16975">
        <v>16973</v>
      </c>
      <c r="B16975">
        <v>46.5013698630137</v>
      </c>
      <c r="C16975" s="91">
        <v>2.2461396737389755E-2</v>
      </c>
      <c r="D16975">
        <v>0.35187273490449722</v>
      </c>
    </row>
    <row r="16976" spans="1:4">
      <c r="A16976">
        <v>16974</v>
      </c>
      <c r="B16976">
        <v>46.504109589041093</v>
      </c>
      <c r="C16976" s="91">
        <v>2.2461001656331501E-2</v>
      </c>
      <c r="D16976">
        <v>0.35185754658221469</v>
      </c>
    </row>
    <row r="16977" spans="1:4">
      <c r="A16977">
        <v>16975</v>
      </c>
      <c r="B16977">
        <v>46.506849315068493</v>
      </c>
      <c r="C16977" s="91">
        <v>2.2460606575273247E-2</v>
      </c>
      <c r="D16977">
        <v>0.35184235967720268</v>
      </c>
    </row>
    <row r="16978" spans="1:4">
      <c r="A16978">
        <v>16976</v>
      </c>
      <c r="B16978">
        <v>46.509589041095893</v>
      </c>
      <c r="C16978" s="91">
        <v>2.2460211494214993E-2</v>
      </c>
      <c r="D16978">
        <v>0.3518271741893344</v>
      </c>
    </row>
    <row r="16979" spans="1:4">
      <c r="A16979">
        <v>16977</v>
      </c>
      <c r="B16979">
        <v>46.512328767123286</v>
      </c>
      <c r="C16979" s="91">
        <v>2.2459816413156738E-2</v>
      </c>
      <c r="D16979">
        <v>0.35181199011848291</v>
      </c>
    </row>
    <row r="16980" spans="1:4">
      <c r="A16980">
        <v>16978</v>
      </c>
      <c r="B16980">
        <v>46.515068493150686</v>
      </c>
      <c r="C16980" s="91">
        <v>2.2459421332098484E-2</v>
      </c>
      <c r="D16980">
        <v>0.35179680746452124</v>
      </c>
    </row>
    <row r="16981" spans="1:4">
      <c r="A16981">
        <v>16979</v>
      </c>
      <c r="B16981">
        <v>46.517808219178079</v>
      </c>
      <c r="C16981" s="91">
        <v>2.2459026251040227E-2</v>
      </c>
      <c r="D16981">
        <v>0.35178162622732273</v>
      </c>
    </row>
    <row r="16982" spans="1:4">
      <c r="A16982">
        <v>16980</v>
      </c>
      <c r="B16982">
        <v>46.520547945205479</v>
      </c>
      <c r="C16982" s="91">
        <v>2.2458631169981973E-2</v>
      </c>
      <c r="D16982">
        <v>0.35176644640676025</v>
      </c>
    </row>
    <row r="16983" spans="1:4">
      <c r="A16983">
        <v>16981</v>
      </c>
      <c r="B16983">
        <v>46.523287671232879</v>
      </c>
      <c r="C16983" s="91">
        <v>2.2458236088923719E-2</v>
      </c>
      <c r="D16983">
        <v>0.35175126800270706</v>
      </c>
    </row>
    <row r="16984" spans="1:4">
      <c r="A16984">
        <v>16982</v>
      </c>
      <c r="B16984">
        <v>46.526027397260272</v>
      </c>
      <c r="C16984" s="91">
        <v>2.2457841007865464E-2</v>
      </c>
      <c r="D16984">
        <v>0.35173609101503633</v>
      </c>
    </row>
    <row r="16985" spans="1:4">
      <c r="A16985">
        <v>16983</v>
      </c>
      <c r="B16985">
        <v>46.528767123287672</v>
      </c>
      <c r="C16985" s="91">
        <v>2.245744592680721E-2</v>
      </c>
      <c r="D16985">
        <v>0.35172091544362122</v>
      </c>
    </row>
    <row r="16986" spans="1:4">
      <c r="A16986">
        <v>16984</v>
      </c>
      <c r="B16986">
        <v>46.531506849315072</v>
      </c>
      <c r="C16986" s="91">
        <v>2.2457050845748956E-2</v>
      </c>
      <c r="D16986">
        <v>0.35170574128833487</v>
      </c>
    </row>
    <row r="16987" spans="1:4">
      <c r="A16987">
        <v>16985</v>
      </c>
      <c r="B16987">
        <v>46.534246575342465</v>
      </c>
      <c r="C16987" s="91">
        <v>2.2456655764690699E-2</v>
      </c>
      <c r="D16987">
        <v>0.35169056854905062</v>
      </c>
    </row>
    <row r="16988" spans="1:4">
      <c r="A16988">
        <v>16986</v>
      </c>
      <c r="B16988">
        <v>46.536986301369865</v>
      </c>
      <c r="C16988" s="91">
        <v>2.2456260683632445E-2</v>
      </c>
      <c r="D16988">
        <v>0.35167539722564162</v>
      </c>
    </row>
    <row r="16989" spans="1:4">
      <c r="A16989">
        <v>16987</v>
      </c>
      <c r="B16989">
        <v>46.539726027397258</v>
      </c>
      <c r="C16989" s="91">
        <v>2.245586560257419E-2</v>
      </c>
      <c r="D16989">
        <v>0.35166022731798113</v>
      </c>
    </row>
    <row r="16990" spans="1:4">
      <c r="A16990">
        <v>16988</v>
      </c>
      <c r="B16990">
        <v>46.542465753424658</v>
      </c>
      <c r="C16990" s="91">
        <v>2.2455470521515936E-2</v>
      </c>
      <c r="D16990">
        <v>0.35164505882594227</v>
      </c>
    </row>
    <row r="16991" spans="1:4">
      <c r="A16991">
        <v>16989</v>
      </c>
      <c r="B16991">
        <v>46.545205479452058</v>
      </c>
      <c r="C16991" s="91">
        <v>2.2455075440457682E-2</v>
      </c>
      <c r="D16991">
        <v>0.3516298917493984</v>
      </c>
    </row>
    <row r="16992" spans="1:4">
      <c r="A16992">
        <v>16990</v>
      </c>
      <c r="B16992">
        <v>46.547945205479451</v>
      </c>
      <c r="C16992" s="91">
        <v>2.2454680359399428E-2</v>
      </c>
      <c r="D16992">
        <v>0.35161472608822292</v>
      </c>
    </row>
    <row r="16993" spans="1:4">
      <c r="A16993">
        <v>16991</v>
      </c>
      <c r="B16993">
        <v>46.550684931506851</v>
      </c>
      <c r="C16993" s="91">
        <v>2.245428527834117E-2</v>
      </c>
      <c r="D16993">
        <v>0.35159956184228897</v>
      </c>
    </row>
    <row r="16994" spans="1:4">
      <c r="A16994">
        <v>16992</v>
      </c>
      <c r="B16994">
        <v>46.553424657534244</v>
      </c>
      <c r="C16994" s="91">
        <v>2.2453890197282916E-2</v>
      </c>
      <c r="D16994">
        <v>0.35158439901146987</v>
      </c>
    </row>
    <row r="16995" spans="1:4">
      <c r="A16995">
        <v>16993</v>
      </c>
      <c r="B16995">
        <v>46.556164383561644</v>
      </c>
      <c r="C16995" s="91">
        <v>2.2453495116224662E-2</v>
      </c>
      <c r="D16995">
        <v>0.35156923759563902</v>
      </c>
    </row>
    <row r="16996" spans="1:4">
      <c r="A16996">
        <v>16994</v>
      </c>
      <c r="B16996">
        <v>46.558904109589044</v>
      </c>
      <c r="C16996" s="91">
        <v>2.2453100035166408E-2</v>
      </c>
      <c r="D16996">
        <v>0.35155407759466967</v>
      </c>
    </row>
    <row r="16997" spans="1:4">
      <c r="A16997">
        <v>16995</v>
      </c>
      <c r="B16997">
        <v>46.561643835616437</v>
      </c>
      <c r="C16997" s="91">
        <v>2.2452704954108154E-2</v>
      </c>
      <c r="D16997">
        <v>0.35153891900843526</v>
      </c>
    </row>
    <row r="16998" spans="1:4">
      <c r="A16998">
        <v>16996</v>
      </c>
      <c r="B16998">
        <v>46.564383561643837</v>
      </c>
      <c r="C16998" s="91">
        <v>2.24523098730499E-2</v>
      </c>
      <c r="D16998">
        <v>0.35152376183680906</v>
      </c>
    </row>
    <row r="16999" spans="1:4">
      <c r="A16999">
        <v>16997</v>
      </c>
      <c r="B16999">
        <v>46.56712328767123</v>
      </c>
      <c r="C16999" s="91">
        <v>2.2451914791991642E-2</v>
      </c>
      <c r="D16999">
        <v>0.35150860607966472</v>
      </c>
    </row>
    <row r="17000" spans="1:4">
      <c r="A17000">
        <v>16998</v>
      </c>
      <c r="B17000">
        <v>46.56986301369863</v>
      </c>
      <c r="C17000" s="91">
        <v>2.2451519710933388E-2</v>
      </c>
      <c r="D17000">
        <v>0.35149345173687524</v>
      </c>
    </row>
    <row r="17001" spans="1:4">
      <c r="A17001">
        <v>16999</v>
      </c>
      <c r="B17001">
        <v>46.57260273972603</v>
      </c>
      <c r="C17001" s="91">
        <v>2.2451124629875134E-2</v>
      </c>
      <c r="D17001">
        <v>0.35147829880831416</v>
      </c>
    </row>
    <row r="17002" spans="1:4">
      <c r="A17002">
        <v>17000</v>
      </c>
      <c r="B17002">
        <v>46.575342465753423</v>
      </c>
      <c r="C17002" s="91">
        <v>2.245072954881688E-2</v>
      </c>
      <c r="D17002">
        <v>0.35146314729385514</v>
      </c>
    </row>
    <row r="17003" spans="1:4">
      <c r="A17003">
        <v>17001</v>
      </c>
      <c r="B17003">
        <v>46.578082191780823</v>
      </c>
      <c r="C17003" s="91">
        <v>2.2450334467758626E-2</v>
      </c>
      <c r="D17003">
        <v>0.35144799719337133</v>
      </c>
    </row>
    <row r="17004" spans="1:4">
      <c r="A17004">
        <v>17002</v>
      </c>
      <c r="B17004">
        <v>46.580821917808223</v>
      </c>
      <c r="C17004" s="91">
        <v>2.2449939386700372E-2</v>
      </c>
      <c r="D17004">
        <v>0.35143284850673628</v>
      </c>
    </row>
    <row r="17005" spans="1:4">
      <c r="A17005">
        <v>17003</v>
      </c>
      <c r="B17005">
        <v>46.583561643835615</v>
      </c>
      <c r="C17005" s="91">
        <v>2.2449544305642114E-2</v>
      </c>
      <c r="D17005">
        <v>0.35141770123382365</v>
      </c>
    </row>
    <row r="17006" spans="1:4">
      <c r="A17006">
        <v>17004</v>
      </c>
      <c r="B17006">
        <v>46.586301369863016</v>
      </c>
      <c r="C17006" s="91">
        <v>2.244914922458386E-2</v>
      </c>
      <c r="D17006">
        <v>0.35140255537450665</v>
      </c>
    </row>
    <row r="17007" spans="1:4">
      <c r="A17007">
        <v>17005</v>
      </c>
      <c r="B17007">
        <v>46.589041095890408</v>
      </c>
      <c r="C17007" s="91">
        <v>2.2448754143525606E-2</v>
      </c>
      <c r="D17007">
        <v>0.35138741092865894</v>
      </c>
    </row>
    <row r="17008" spans="1:4">
      <c r="A17008">
        <v>17006</v>
      </c>
      <c r="B17008">
        <v>46.591780821917808</v>
      </c>
      <c r="C17008" s="91">
        <v>2.2448359062467352E-2</v>
      </c>
      <c r="D17008">
        <v>0.35137226789615389</v>
      </c>
    </row>
    <row r="17009" spans="1:4">
      <c r="A17009">
        <v>17007</v>
      </c>
      <c r="B17009">
        <v>46.594520547945208</v>
      </c>
      <c r="C17009" s="91">
        <v>2.2447963981409098E-2</v>
      </c>
      <c r="D17009">
        <v>0.35135712627686522</v>
      </c>
    </row>
    <row r="17010" spans="1:4">
      <c r="A17010">
        <v>17008</v>
      </c>
      <c r="B17010">
        <v>46.597260273972601</v>
      </c>
      <c r="C17010" s="91">
        <v>2.2447568900350844E-2</v>
      </c>
      <c r="D17010">
        <v>0.35134198607066636</v>
      </c>
    </row>
    <row r="17011" spans="1:4">
      <c r="A17011">
        <v>17009</v>
      </c>
      <c r="B17011">
        <v>46.6</v>
      </c>
      <c r="C17011" s="91">
        <v>2.2447173819292586E-2</v>
      </c>
      <c r="D17011">
        <v>0.35132684727743091</v>
      </c>
    </row>
    <row r="17012" spans="1:4">
      <c r="A17012">
        <v>17010</v>
      </c>
      <c r="B17012">
        <v>46.602739726027394</v>
      </c>
      <c r="C17012" s="91">
        <v>2.2446778738234332E-2</v>
      </c>
      <c r="D17012">
        <v>0.35131170989703242</v>
      </c>
    </row>
    <row r="17013" spans="1:4">
      <c r="A17013">
        <v>17011</v>
      </c>
      <c r="B17013">
        <v>46.605479452054794</v>
      </c>
      <c r="C17013" s="91">
        <v>2.2446383657176078E-2</v>
      </c>
      <c r="D17013">
        <v>0.35129657392934444</v>
      </c>
    </row>
    <row r="17014" spans="1:4">
      <c r="A17014">
        <v>17012</v>
      </c>
      <c r="B17014">
        <v>46.608219178082194</v>
      </c>
      <c r="C17014" s="91">
        <v>2.2445988576117824E-2</v>
      </c>
      <c r="D17014">
        <v>0.35128143937424067</v>
      </c>
    </row>
    <row r="17015" spans="1:4">
      <c r="A17015">
        <v>17013</v>
      </c>
      <c r="B17015">
        <v>46.610958904109587</v>
      </c>
      <c r="C17015" s="91">
        <v>2.244559349505957E-2</v>
      </c>
      <c r="D17015">
        <v>0.3512663062315946</v>
      </c>
    </row>
    <row r="17016" spans="1:4">
      <c r="A17016">
        <v>17014</v>
      </c>
      <c r="B17016">
        <v>46.613698630136987</v>
      </c>
      <c r="C17016" s="91">
        <v>2.2445198414001315E-2</v>
      </c>
      <c r="D17016">
        <v>0.35125117450127996</v>
      </c>
    </row>
    <row r="17017" spans="1:4">
      <c r="A17017">
        <v>17015</v>
      </c>
      <c r="B17017">
        <v>46.61643835616438</v>
      </c>
      <c r="C17017" s="91">
        <v>2.2444803332943058E-2</v>
      </c>
      <c r="D17017">
        <v>0.35123604418317039</v>
      </c>
    </row>
    <row r="17018" spans="1:4">
      <c r="A17018">
        <v>17016</v>
      </c>
      <c r="B17018">
        <v>46.61917808219178</v>
      </c>
      <c r="C17018" s="91">
        <v>2.2444408251884804E-2</v>
      </c>
      <c r="D17018">
        <v>0.35122091527713956</v>
      </c>
    </row>
    <row r="17019" spans="1:4">
      <c r="A17019">
        <v>17017</v>
      </c>
      <c r="B17019">
        <v>46.62191780821918</v>
      </c>
      <c r="C17019" s="91">
        <v>2.244401317082655E-2</v>
      </c>
      <c r="D17019">
        <v>0.35120578778306105</v>
      </c>
    </row>
    <row r="17020" spans="1:4">
      <c r="A17020">
        <v>17018</v>
      </c>
      <c r="B17020">
        <v>46.624657534246573</v>
      </c>
      <c r="C17020" s="91">
        <v>2.2443618089768295E-2</v>
      </c>
      <c r="D17020">
        <v>0.35119066170080859</v>
      </c>
    </row>
    <row r="17021" spans="1:4">
      <c r="A17021">
        <v>17019</v>
      </c>
      <c r="B17021">
        <v>46.627397260273973</v>
      </c>
      <c r="C17021" s="91">
        <v>2.2443223008710041E-2</v>
      </c>
      <c r="D17021">
        <v>0.35117553703025595</v>
      </c>
    </row>
    <row r="17022" spans="1:4">
      <c r="A17022">
        <v>17020</v>
      </c>
      <c r="B17022">
        <v>46.630136986301373</v>
      </c>
      <c r="C17022" s="91">
        <v>2.2442827927651787E-2</v>
      </c>
      <c r="D17022">
        <v>0.35116041377127671</v>
      </c>
    </row>
    <row r="17023" spans="1:4">
      <c r="A17023">
        <v>17021</v>
      </c>
      <c r="B17023">
        <v>46.632876712328766</v>
      </c>
      <c r="C17023" s="91">
        <v>2.244243284659353E-2</v>
      </c>
      <c r="D17023">
        <v>0.35114529192374494</v>
      </c>
    </row>
    <row r="17024" spans="1:4">
      <c r="A17024">
        <v>17022</v>
      </c>
      <c r="B17024">
        <v>46.635616438356166</v>
      </c>
      <c r="C17024" s="91">
        <v>2.2442037765535276E-2</v>
      </c>
      <c r="D17024">
        <v>0.351130171487534</v>
      </c>
    </row>
    <row r="17025" spans="1:4">
      <c r="A17025">
        <v>17023</v>
      </c>
      <c r="B17025">
        <v>46.638356164383559</v>
      </c>
      <c r="C17025" s="91">
        <v>2.2441642684477021E-2</v>
      </c>
      <c r="D17025">
        <v>0.35111505246251778</v>
      </c>
    </row>
    <row r="17026" spans="1:4">
      <c r="A17026">
        <v>17024</v>
      </c>
      <c r="B17026">
        <v>46.641095890410959</v>
      </c>
      <c r="C17026" s="91">
        <v>2.2441247603418767E-2</v>
      </c>
      <c r="D17026">
        <v>0.35109993484857011</v>
      </c>
    </row>
    <row r="17027" spans="1:4">
      <c r="A17027">
        <v>17025</v>
      </c>
      <c r="B17027">
        <v>46.643835616438359</v>
      </c>
      <c r="C17027" s="91">
        <v>2.2440852522360513E-2</v>
      </c>
      <c r="D17027">
        <v>0.35108481864556473</v>
      </c>
    </row>
    <row r="17028" spans="1:4">
      <c r="A17028">
        <v>17026</v>
      </c>
      <c r="B17028">
        <v>46.646575342465752</v>
      </c>
      <c r="C17028" s="91">
        <v>2.2440457441302259E-2</v>
      </c>
      <c r="D17028">
        <v>0.35106970385337555</v>
      </c>
    </row>
    <row r="17029" spans="1:4">
      <c r="A17029">
        <v>17027</v>
      </c>
      <c r="B17029">
        <v>46.649315068493152</v>
      </c>
      <c r="C17029" s="91">
        <v>2.2440062360244001E-2</v>
      </c>
      <c r="D17029">
        <v>0.35105459047187632</v>
      </c>
    </row>
    <row r="17030" spans="1:4">
      <c r="A17030">
        <v>17028</v>
      </c>
      <c r="B17030">
        <v>46.652054794520545</v>
      </c>
      <c r="C17030" s="91">
        <v>2.2439667279185747E-2</v>
      </c>
      <c r="D17030">
        <v>0.35103947850094086</v>
      </c>
    </row>
    <row r="17031" spans="1:4">
      <c r="A17031">
        <v>17029</v>
      </c>
      <c r="B17031">
        <v>46.654794520547945</v>
      </c>
      <c r="C17031" s="91">
        <v>2.2439272198127493E-2</v>
      </c>
      <c r="D17031">
        <v>0.35102436794044295</v>
      </c>
    </row>
    <row r="17032" spans="1:4">
      <c r="A17032">
        <v>17030</v>
      </c>
      <c r="B17032">
        <v>46.657534246575345</v>
      </c>
      <c r="C17032" s="91">
        <v>2.2438877117069239E-2</v>
      </c>
      <c r="D17032">
        <v>0.35100925879025657</v>
      </c>
    </row>
    <row r="17033" spans="1:4">
      <c r="A17033">
        <v>17031</v>
      </c>
      <c r="B17033">
        <v>46.660273972602738</v>
      </c>
      <c r="C17033" s="91">
        <v>2.2438482036010985E-2</v>
      </c>
      <c r="D17033">
        <v>0.3509941510502555</v>
      </c>
    </row>
    <row r="17034" spans="1:4">
      <c r="A17034">
        <v>17032</v>
      </c>
      <c r="B17034">
        <v>46.663013698630138</v>
      </c>
      <c r="C17034" s="91">
        <v>2.2438086954952731E-2</v>
      </c>
      <c r="D17034">
        <v>0.35097904472031372</v>
      </c>
    </row>
    <row r="17035" spans="1:4">
      <c r="A17035">
        <v>17033</v>
      </c>
      <c r="B17035">
        <v>46.665753424657531</v>
      </c>
      <c r="C17035" s="91">
        <v>2.2437691873894473E-2</v>
      </c>
      <c r="D17035">
        <v>0.35096393980030527</v>
      </c>
    </row>
    <row r="17036" spans="1:4">
      <c r="A17036">
        <v>17034</v>
      </c>
      <c r="B17036">
        <v>46.668493150684931</v>
      </c>
      <c r="C17036" s="91">
        <v>2.2437296792836219E-2</v>
      </c>
      <c r="D17036">
        <v>0.35094883629010382</v>
      </c>
    </row>
    <row r="17037" spans="1:4">
      <c r="A17037">
        <v>17035</v>
      </c>
      <c r="B17037">
        <v>46.671232876712331</v>
      </c>
      <c r="C17037" s="91">
        <v>2.2436901711777965E-2</v>
      </c>
      <c r="D17037">
        <v>0.35093373418958335</v>
      </c>
    </row>
    <row r="17038" spans="1:4">
      <c r="A17038">
        <v>17036</v>
      </c>
      <c r="B17038">
        <v>46.673972602739724</v>
      </c>
      <c r="C17038" s="91">
        <v>2.2436506630719711E-2</v>
      </c>
      <c r="D17038">
        <v>0.35091863349861796</v>
      </c>
    </row>
    <row r="17039" spans="1:4">
      <c r="A17039">
        <v>17037</v>
      </c>
      <c r="B17039">
        <v>46.676712328767124</v>
      </c>
      <c r="C17039" s="91">
        <v>2.2436111549661457E-2</v>
      </c>
      <c r="D17039">
        <v>0.35090353421708148</v>
      </c>
    </row>
    <row r="17040" spans="1:4">
      <c r="A17040">
        <v>17038</v>
      </c>
      <c r="B17040">
        <v>46.679452054794524</v>
      </c>
      <c r="C17040" s="91">
        <v>2.2435716468603203E-2</v>
      </c>
      <c r="D17040">
        <v>0.35088843634484795</v>
      </c>
    </row>
    <row r="17041" spans="1:4">
      <c r="A17041">
        <v>17039</v>
      </c>
      <c r="B17041">
        <v>46.682191780821917</v>
      </c>
      <c r="C17041" s="91">
        <v>2.2435321387544945E-2</v>
      </c>
      <c r="D17041">
        <v>0.35087333988179148</v>
      </c>
    </row>
    <row r="17042" spans="1:4">
      <c r="A17042">
        <v>17040</v>
      </c>
      <c r="B17042">
        <v>46.684931506849317</v>
      </c>
      <c r="C17042" s="91">
        <v>2.2434926306486691E-2</v>
      </c>
      <c r="D17042">
        <v>0.35085824482778577</v>
      </c>
    </row>
    <row r="17043" spans="1:4">
      <c r="A17043">
        <v>17041</v>
      </c>
      <c r="B17043">
        <v>46.68767123287671</v>
      </c>
      <c r="C17043" s="91">
        <v>2.2434531225428437E-2</v>
      </c>
      <c r="D17043">
        <v>0.3508431511827052</v>
      </c>
    </row>
    <row r="17044" spans="1:4">
      <c r="A17044">
        <v>17042</v>
      </c>
      <c r="B17044">
        <v>46.69041095890411</v>
      </c>
      <c r="C17044" s="91">
        <v>2.2434136144370183E-2</v>
      </c>
      <c r="D17044">
        <v>0.35082805894642349</v>
      </c>
    </row>
    <row r="17045" spans="1:4">
      <c r="A17045">
        <v>17043</v>
      </c>
      <c r="B17045">
        <v>46.69315068493151</v>
      </c>
      <c r="C17045" s="91">
        <v>2.2433741063311929E-2</v>
      </c>
      <c r="D17045">
        <v>0.35081296811881496</v>
      </c>
    </row>
    <row r="17046" spans="1:4">
      <c r="A17046">
        <v>17044</v>
      </c>
      <c r="B17046">
        <v>46.695890410958903</v>
      </c>
      <c r="C17046" s="91">
        <v>2.2433345982253675E-2</v>
      </c>
      <c r="D17046">
        <v>0.35079787869975354</v>
      </c>
    </row>
    <row r="17047" spans="1:4">
      <c r="A17047">
        <v>17045</v>
      </c>
      <c r="B17047">
        <v>46.698630136986303</v>
      </c>
      <c r="C17047" s="91">
        <v>2.2432950901195417E-2</v>
      </c>
      <c r="D17047">
        <v>0.35078279068911339</v>
      </c>
    </row>
    <row r="17048" spans="1:4">
      <c r="A17048">
        <v>17046</v>
      </c>
      <c r="B17048">
        <v>46.701369863013696</v>
      </c>
      <c r="C17048" s="91">
        <v>2.2432555820137163E-2</v>
      </c>
      <c r="D17048">
        <v>0.35076770408676855</v>
      </c>
    </row>
    <row r="17049" spans="1:4">
      <c r="A17049">
        <v>17047</v>
      </c>
      <c r="B17049">
        <v>46.704109589041096</v>
      </c>
      <c r="C17049" s="91">
        <v>2.2432160739078909E-2</v>
      </c>
      <c r="D17049">
        <v>0.35075261889259307</v>
      </c>
    </row>
    <row r="17050" spans="1:4">
      <c r="A17050">
        <v>17048</v>
      </c>
      <c r="B17050">
        <v>46.706849315068496</v>
      </c>
      <c r="C17050" s="91">
        <v>2.2431765658020655E-2</v>
      </c>
      <c r="D17050">
        <v>0.35073753510646122</v>
      </c>
    </row>
    <row r="17051" spans="1:4">
      <c r="A17051">
        <v>17049</v>
      </c>
      <c r="B17051">
        <v>46.709589041095889</v>
      </c>
      <c r="C17051" s="91">
        <v>2.2431370576962401E-2</v>
      </c>
      <c r="D17051">
        <v>0.35072245272824704</v>
      </c>
    </row>
    <row r="17052" spans="1:4">
      <c r="A17052">
        <v>17050</v>
      </c>
      <c r="B17052">
        <v>46.712328767123289</v>
      </c>
      <c r="C17052" s="91">
        <v>2.2430975495904146E-2</v>
      </c>
      <c r="D17052">
        <v>0.35070737175782468</v>
      </c>
    </row>
    <row r="17053" spans="1:4">
      <c r="A17053">
        <v>17051</v>
      </c>
      <c r="B17053">
        <v>46.715068493150682</v>
      </c>
      <c r="C17053" s="91">
        <v>2.2430580414845889E-2</v>
      </c>
      <c r="D17053">
        <v>0.35069229219506853</v>
      </c>
    </row>
    <row r="17054" spans="1:4">
      <c r="A17054">
        <v>17052</v>
      </c>
      <c r="B17054">
        <v>46.717808219178082</v>
      </c>
      <c r="C17054" s="91">
        <v>2.2430185333787635E-2</v>
      </c>
      <c r="D17054">
        <v>0.35067721403985247</v>
      </c>
    </row>
    <row r="17055" spans="1:4">
      <c r="A17055">
        <v>17053</v>
      </c>
      <c r="B17055">
        <v>46.720547945205482</v>
      </c>
      <c r="C17055" s="91">
        <v>2.2429790252729381E-2</v>
      </c>
      <c r="D17055">
        <v>0.35066213729205076</v>
      </c>
    </row>
    <row r="17056" spans="1:4">
      <c r="A17056">
        <v>17054</v>
      </c>
      <c r="B17056">
        <v>46.723287671232875</v>
      </c>
      <c r="C17056" s="91">
        <v>2.2429395171671127E-2</v>
      </c>
      <c r="D17056">
        <v>0.35064706195153783</v>
      </c>
    </row>
    <row r="17057" spans="1:4">
      <c r="A17057">
        <v>17055</v>
      </c>
      <c r="B17057">
        <v>46.726027397260275</v>
      </c>
      <c r="C17057" s="91">
        <v>2.2429000090612872E-2</v>
      </c>
      <c r="D17057">
        <v>0.35063198801818768</v>
      </c>
    </row>
    <row r="17058" spans="1:4">
      <c r="A17058">
        <v>17056</v>
      </c>
      <c r="B17058">
        <v>46.728767123287675</v>
      </c>
      <c r="C17058" s="91">
        <v>2.2428605009554618E-2</v>
      </c>
      <c r="D17058">
        <v>0.35061691549187463</v>
      </c>
    </row>
    <row r="17059" spans="1:4">
      <c r="A17059">
        <v>17057</v>
      </c>
      <c r="B17059">
        <v>46.731506849315068</v>
      </c>
      <c r="C17059" s="91">
        <v>2.2428209928496361E-2</v>
      </c>
      <c r="D17059">
        <v>0.35060184437247305</v>
      </c>
    </row>
    <row r="17060" spans="1:4">
      <c r="A17060">
        <v>17058</v>
      </c>
      <c r="B17060">
        <v>46.734246575342468</v>
      </c>
      <c r="C17060" s="91">
        <v>2.2427814847438107E-2</v>
      </c>
      <c r="D17060">
        <v>0.35058677465985705</v>
      </c>
    </row>
    <row r="17061" spans="1:4">
      <c r="A17061">
        <v>17059</v>
      </c>
      <c r="B17061">
        <v>46.736986301369861</v>
      </c>
      <c r="C17061" s="91">
        <v>2.2427419766379852E-2</v>
      </c>
      <c r="D17061">
        <v>0.350571706353901</v>
      </c>
    </row>
    <row r="17062" spans="1:4">
      <c r="A17062">
        <v>17060</v>
      </c>
      <c r="B17062">
        <v>46.739726027397261</v>
      </c>
      <c r="C17062" s="91">
        <v>2.2427024685321598E-2</v>
      </c>
      <c r="D17062">
        <v>0.35055663945447912</v>
      </c>
    </row>
    <row r="17063" spans="1:4">
      <c r="A17063">
        <v>17061</v>
      </c>
      <c r="B17063">
        <v>46.742465753424661</v>
      </c>
      <c r="C17063" s="91">
        <v>2.2426629604263344E-2</v>
      </c>
      <c r="D17063">
        <v>0.35054157396146585</v>
      </c>
    </row>
    <row r="17064" spans="1:4">
      <c r="A17064">
        <v>17062</v>
      </c>
      <c r="B17064">
        <v>46.745205479452054</v>
      </c>
      <c r="C17064" s="91">
        <v>2.242623452320509E-2</v>
      </c>
      <c r="D17064">
        <v>0.35052650987473538</v>
      </c>
    </row>
    <row r="17065" spans="1:4">
      <c r="A17065">
        <v>17063</v>
      </c>
      <c r="B17065">
        <v>46.747945205479454</v>
      </c>
      <c r="C17065" s="91">
        <v>2.2425839442146833E-2</v>
      </c>
      <c r="D17065">
        <v>0.35051144719416227</v>
      </c>
    </row>
    <row r="17066" spans="1:4">
      <c r="A17066">
        <v>17064</v>
      </c>
      <c r="B17066">
        <v>46.750684931506846</v>
      </c>
      <c r="C17066" s="91">
        <v>2.2425444361088578E-2</v>
      </c>
      <c r="D17066">
        <v>0.35049638591962068</v>
      </c>
    </row>
    <row r="17067" spans="1:4">
      <c r="A17067">
        <v>17065</v>
      </c>
      <c r="B17067">
        <v>46.753424657534246</v>
      </c>
      <c r="C17067" s="91">
        <v>2.2425049280030324E-2</v>
      </c>
      <c r="D17067">
        <v>0.35048132605098498</v>
      </c>
    </row>
    <row r="17068" spans="1:4">
      <c r="A17068">
        <v>17066</v>
      </c>
      <c r="B17068">
        <v>46.756164383561647</v>
      </c>
      <c r="C17068" s="91">
        <v>2.242465419897207E-2</v>
      </c>
      <c r="D17068">
        <v>0.35046626758812965</v>
      </c>
    </row>
    <row r="17069" spans="1:4">
      <c r="A17069">
        <v>17067</v>
      </c>
      <c r="B17069">
        <v>46.758904109589039</v>
      </c>
      <c r="C17069" s="91">
        <v>2.2424259117913816E-2</v>
      </c>
      <c r="D17069">
        <v>0.35045121053092915</v>
      </c>
    </row>
    <row r="17070" spans="1:4">
      <c r="A17070">
        <v>17068</v>
      </c>
      <c r="B17070">
        <v>46.761643835616439</v>
      </c>
      <c r="C17070" s="91">
        <v>2.2423864036855562E-2</v>
      </c>
      <c r="D17070">
        <v>0.35043615487925778</v>
      </c>
    </row>
    <row r="17071" spans="1:4">
      <c r="A17071">
        <v>17069</v>
      </c>
      <c r="B17071">
        <v>46.764383561643832</v>
      </c>
      <c r="C17071" s="91">
        <v>2.2423468955797304E-2</v>
      </c>
      <c r="D17071">
        <v>0.35042110063299003</v>
      </c>
    </row>
    <row r="17072" spans="1:4">
      <c r="A17072">
        <v>17070</v>
      </c>
      <c r="B17072">
        <v>46.767123287671232</v>
      </c>
      <c r="C17072" s="91">
        <v>2.242307387473905E-2</v>
      </c>
      <c r="D17072">
        <v>0.35040604779200035</v>
      </c>
    </row>
    <row r="17073" spans="1:4">
      <c r="A17073">
        <v>17071</v>
      </c>
      <c r="B17073">
        <v>46.769863013698632</v>
      </c>
      <c r="C17073" s="91">
        <v>2.2422678793680796E-2</v>
      </c>
      <c r="D17073">
        <v>0.35039099635616311</v>
      </c>
    </row>
    <row r="17074" spans="1:4">
      <c r="A17074">
        <v>17072</v>
      </c>
      <c r="B17074">
        <v>46.772602739726025</v>
      </c>
      <c r="C17074" s="91">
        <v>2.2422283712622542E-2</v>
      </c>
      <c r="D17074">
        <v>0.3503759463253529</v>
      </c>
    </row>
    <row r="17075" spans="1:4">
      <c r="A17075">
        <v>17073</v>
      </c>
      <c r="B17075">
        <v>46.775342465753425</v>
      </c>
      <c r="C17075" s="91">
        <v>2.2421888631564288E-2</v>
      </c>
      <c r="D17075">
        <v>0.35036089769944417</v>
      </c>
    </row>
    <row r="17076" spans="1:4">
      <c r="A17076">
        <v>17074</v>
      </c>
      <c r="B17076">
        <v>46.778082191780825</v>
      </c>
      <c r="C17076" s="91">
        <v>2.2421493550506034E-2</v>
      </c>
      <c r="D17076">
        <v>0.35034585047831135</v>
      </c>
    </row>
    <row r="17077" spans="1:4">
      <c r="A17077">
        <v>17075</v>
      </c>
      <c r="B17077">
        <v>46.780821917808218</v>
      </c>
      <c r="C17077" s="91">
        <v>2.2421098469447776E-2</v>
      </c>
      <c r="D17077">
        <v>0.35033080466182925</v>
      </c>
    </row>
    <row r="17078" spans="1:4">
      <c r="A17078">
        <v>17076</v>
      </c>
      <c r="B17078">
        <v>46.783561643835618</v>
      </c>
      <c r="C17078" s="91">
        <v>2.2420703388389522E-2</v>
      </c>
      <c r="D17078">
        <v>0.35031576024987199</v>
      </c>
    </row>
    <row r="17079" spans="1:4">
      <c r="A17079">
        <v>17077</v>
      </c>
      <c r="B17079">
        <v>46.786301369863011</v>
      </c>
      <c r="C17079" s="91">
        <v>2.2420308307331268E-2</v>
      </c>
      <c r="D17079">
        <v>0.35030071724231449</v>
      </c>
    </row>
    <row r="17080" spans="1:4">
      <c r="A17080">
        <v>17078</v>
      </c>
      <c r="B17080">
        <v>46.789041095890411</v>
      </c>
      <c r="C17080" s="91">
        <v>2.2419913226273014E-2</v>
      </c>
      <c r="D17080">
        <v>0.35028567563903096</v>
      </c>
    </row>
    <row r="17081" spans="1:4">
      <c r="A17081">
        <v>17079</v>
      </c>
      <c r="B17081">
        <v>46.791780821917811</v>
      </c>
      <c r="C17081" s="91">
        <v>2.241951814521476E-2</v>
      </c>
      <c r="D17081">
        <v>0.35027063543989628</v>
      </c>
    </row>
    <row r="17082" spans="1:4">
      <c r="A17082">
        <v>17080</v>
      </c>
      <c r="B17082">
        <v>46.794520547945204</v>
      </c>
      <c r="C17082" s="91">
        <v>2.2419123064156506E-2</v>
      </c>
      <c r="D17082">
        <v>0.35025559664478495</v>
      </c>
    </row>
    <row r="17083" spans="1:4">
      <c r="A17083">
        <v>17081</v>
      </c>
      <c r="B17083">
        <v>46.797260273972604</v>
      </c>
      <c r="C17083" s="91">
        <v>2.2418727983098248E-2</v>
      </c>
      <c r="D17083">
        <v>0.35024055925357145</v>
      </c>
    </row>
    <row r="17084" spans="1:4">
      <c r="A17084">
        <v>17082</v>
      </c>
      <c r="B17084">
        <v>46.8</v>
      </c>
      <c r="C17084" s="91">
        <v>2.2418332902039994E-2</v>
      </c>
      <c r="D17084">
        <v>0.3502255232661306</v>
      </c>
    </row>
    <row r="17085" spans="1:4">
      <c r="A17085">
        <v>17083</v>
      </c>
      <c r="B17085">
        <v>46.802739726027397</v>
      </c>
      <c r="C17085" s="91">
        <v>2.241793782098174E-2</v>
      </c>
      <c r="D17085">
        <v>0.3502104886823369</v>
      </c>
    </row>
    <row r="17086" spans="1:4">
      <c r="A17086">
        <v>17084</v>
      </c>
      <c r="B17086">
        <v>46.805479452054797</v>
      </c>
      <c r="C17086" s="91">
        <v>2.2417542739923486E-2</v>
      </c>
      <c r="D17086">
        <v>0.35019545550206499</v>
      </c>
    </row>
    <row r="17087" spans="1:4">
      <c r="A17087">
        <v>17085</v>
      </c>
      <c r="B17087">
        <v>46.80821917808219</v>
      </c>
      <c r="C17087" s="91">
        <v>2.2417147658865232E-2</v>
      </c>
      <c r="D17087">
        <v>0.3501804237251897</v>
      </c>
    </row>
    <row r="17088" spans="1:4">
      <c r="A17088">
        <v>17086</v>
      </c>
      <c r="B17088">
        <v>46.81095890410959</v>
      </c>
      <c r="C17088" s="91">
        <v>2.2416752577806977E-2</v>
      </c>
      <c r="D17088">
        <v>0.35016539335158553</v>
      </c>
    </row>
    <row r="17089" spans="1:4">
      <c r="A17089">
        <v>17087</v>
      </c>
      <c r="B17089">
        <v>46.813698630136983</v>
      </c>
      <c r="C17089" s="91">
        <v>2.241635749674872E-2</v>
      </c>
      <c r="D17089">
        <v>0.35015036438112729</v>
      </c>
    </row>
    <row r="17090" spans="1:4">
      <c r="A17090">
        <v>17088</v>
      </c>
      <c r="B17090">
        <v>46.816438356164383</v>
      </c>
      <c r="C17090" s="91">
        <v>2.2415962415690466E-2</v>
      </c>
      <c r="D17090">
        <v>0.35013533681368958</v>
      </c>
    </row>
    <row r="17091" spans="1:4">
      <c r="A17091">
        <v>17089</v>
      </c>
      <c r="B17091">
        <v>46.819178082191783</v>
      </c>
      <c r="C17091" s="91">
        <v>2.2415567334632212E-2</v>
      </c>
      <c r="D17091">
        <v>0.35012031064914717</v>
      </c>
    </row>
    <row r="17092" spans="1:4">
      <c r="A17092">
        <v>17090</v>
      </c>
      <c r="B17092">
        <v>46.821917808219176</v>
      </c>
      <c r="C17092" s="91">
        <v>2.2415172253573958E-2</v>
      </c>
      <c r="D17092">
        <v>0.35010528588737488</v>
      </c>
    </row>
    <row r="17093" spans="1:4">
      <c r="A17093">
        <v>17091</v>
      </c>
      <c r="B17093">
        <v>46.824657534246576</v>
      </c>
      <c r="C17093" s="91">
        <v>2.2414777172515703E-2</v>
      </c>
      <c r="D17093">
        <v>0.35009026252824732</v>
      </c>
    </row>
    <row r="17094" spans="1:4">
      <c r="A17094">
        <v>17092</v>
      </c>
      <c r="B17094">
        <v>46.827397260273976</v>
      </c>
      <c r="C17094" s="91">
        <v>2.2414382091457449E-2</v>
      </c>
      <c r="D17094">
        <v>0.35007524057163936</v>
      </c>
    </row>
    <row r="17095" spans="1:4">
      <c r="A17095">
        <v>17093</v>
      </c>
      <c r="B17095">
        <v>46.830136986301369</v>
      </c>
      <c r="C17095" s="91">
        <v>2.2413987010399192E-2</v>
      </c>
      <c r="D17095">
        <v>0.35006022001742582</v>
      </c>
    </row>
    <row r="17096" spans="1:4">
      <c r="A17096">
        <v>17094</v>
      </c>
      <c r="B17096">
        <v>46.832876712328769</v>
      </c>
      <c r="C17096" s="91">
        <v>2.2413591929340938E-2</v>
      </c>
      <c r="D17096">
        <v>0.35004520086548135</v>
      </c>
    </row>
    <row r="17097" spans="1:4">
      <c r="A17097">
        <v>17095</v>
      </c>
      <c r="B17097">
        <v>46.835616438356162</v>
      </c>
      <c r="C17097" s="91">
        <v>2.2413196848282683E-2</v>
      </c>
      <c r="D17097">
        <v>0.35003018311568085</v>
      </c>
    </row>
    <row r="17098" spans="1:4">
      <c r="A17098">
        <v>17096</v>
      </c>
      <c r="B17098">
        <v>46.838356164383562</v>
      </c>
      <c r="C17098" s="91">
        <v>2.2412801767224429E-2</v>
      </c>
      <c r="D17098">
        <v>0.35001516676789907</v>
      </c>
    </row>
    <row r="17099" spans="1:4">
      <c r="A17099">
        <v>17097</v>
      </c>
      <c r="B17099">
        <v>46.841095890410962</v>
      </c>
      <c r="C17099" s="91">
        <v>2.2412406686166175E-2</v>
      </c>
      <c r="D17099">
        <v>0.35000015182201094</v>
      </c>
    </row>
    <row r="17100" spans="1:4">
      <c r="A17100">
        <v>17098</v>
      </c>
      <c r="B17100">
        <v>46.843835616438355</v>
      </c>
      <c r="C17100" s="91">
        <v>2.2412011605107918E-2</v>
      </c>
      <c r="D17100">
        <v>0.34998513827789141</v>
      </c>
    </row>
    <row r="17101" spans="1:4">
      <c r="A17101">
        <v>17099</v>
      </c>
      <c r="B17101">
        <v>46.846575342465755</v>
      </c>
      <c r="C17101" s="91">
        <v>2.2411616524049664E-2</v>
      </c>
      <c r="D17101">
        <v>0.34997012613541506</v>
      </c>
    </row>
    <row r="17102" spans="1:4">
      <c r="A17102">
        <v>17100</v>
      </c>
      <c r="B17102">
        <v>46.849315068493148</v>
      </c>
      <c r="C17102" s="91">
        <v>2.2411221442991409E-2</v>
      </c>
      <c r="D17102">
        <v>0.34995511539445706</v>
      </c>
    </row>
    <row r="17103" spans="1:4">
      <c r="A17103">
        <v>17101</v>
      </c>
      <c r="B17103">
        <v>46.852054794520548</v>
      </c>
      <c r="C17103" s="91">
        <v>2.2410826361933155E-2</v>
      </c>
      <c r="D17103">
        <v>0.34994010605489206</v>
      </c>
    </row>
    <row r="17104" spans="1:4">
      <c r="A17104">
        <v>17102</v>
      </c>
      <c r="B17104">
        <v>46.854794520547948</v>
      </c>
      <c r="C17104" s="91">
        <v>2.2410431280874901E-2</v>
      </c>
      <c r="D17104">
        <v>0.34992509811659511</v>
      </c>
    </row>
    <row r="17105" spans="1:4">
      <c r="A17105">
        <v>17103</v>
      </c>
      <c r="B17105">
        <v>46.857534246575341</v>
      </c>
      <c r="C17105" s="91">
        <v>2.2410036199816647E-2</v>
      </c>
      <c r="D17105">
        <v>0.34991009157944114</v>
      </c>
    </row>
    <row r="17106" spans="1:4">
      <c r="A17106">
        <v>17104</v>
      </c>
      <c r="B17106">
        <v>46.860273972602741</v>
      </c>
      <c r="C17106" s="91">
        <v>2.2409641118758393E-2</v>
      </c>
      <c r="D17106">
        <v>0.34989508644330508</v>
      </c>
    </row>
    <row r="17107" spans="1:4">
      <c r="A17107">
        <v>17105</v>
      </c>
      <c r="B17107">
        <v>46.863013698630134</v>
      </c>
      <c r="C17107" s="91">
        <v>2.2409246037700135E-2</v>
      </c>
      <c r="D17107">
        <v>0.34988008270806192</v>
      </c>
    </row>
    <row r="17108" spans="1:4">
      <c r="A17108">
        <v>17106</v>
      </c>
      <c r="B17108">
        <v>46.865753424657534</v>
      </c>
      <c r="C17108" s="91">
        <v>2.2408850956641881E-2</v>
      </c>
      <c r="D17108">
        <v>0.34986508037358649</v>
      </c>
    </row>
    <row r="17109" spans="1:4">
      <c r="A17109">
        <v>17107</v>
      </c>
      <c r="B17109">
        <v>46.868493150684934</v>
      </c>
      <c r="C17109" s="91">
        <v>2.2408455875583627E-2</v>
      </c>
      <c r="D17109">
        <v>0.34985007943975388</v>
      </c>
    </row>
    <row r="17110" spans="1:4">
      <c r="A17110">
        <v>17108</v>
      </c>
      <c r="B17110">
        <v>46.871232876712327</v>
      </c>
      <c r="C17110" s="91">
        <v>2.2408060794525373E-2</v>
      </c>
      <c r="D17110">
        <v>0.34983507990643908</v>
      </c>
    </row>
    <row r="17111" spans="1:4">
      <c r="A17111">
        <v>17109</v>
      </c>
      <c r="B17111">
        <v>46.873972602739727</v>
      </c>
      <c r="C17111" s="91">
        <v>2.2407665713467119E-2</v>
      </c>
      <c r="D17111">
        <v>0.34982008177351714</v>
      </c>
    </row>
    <row r="17112" spans="1:4">
      <c r="A17112">
        <v>17110</v>
      </c>
      <c r="B17112">
        <v>46.876712328767127</v>
      </c>
      <c r="C17112" s="91">
        <v>2.2407270632408865E-2</v>
      </c>
      <c r="D17112">
        <v>0.349805085040863</v>
      </c>
    </row>
    <row r="17113" spans="1:4">
      <c r="A17113">
        <v>17111</v>
      </c>
      <c r="B17113">
        <v>46.87945205479452</v>
      </c>
      <c r="C17113" s="91">
        <v>2.2406875551350607E-2</v>
      </c>
      <c r="D17113">
        <v>0.34979008970835179</v>
      </c>
    </row>
    <row r="17114" spans="1:4">
      <c r="A17114">
        <v>17112</v>
      </c>
      <c r="B17114">
        <v>46.88219178082192</v>
      </c>
      <c r="C17114" s="91">
        <v>2.2406480470292353E-2</v>
      </c>
      <c r="D17114">
        <v>0.34977509577585847</v>
      </c>
    </row>
    <row r="17115" spans="1:4">
      <c r="A17115">
        <v>17113</v>
      </c>
      <c r="B17115">
        <v>46.884931506849313</v>
      </c>
      <c r="C17115" s="91">
        <v>2.2406085389234099E-2</v>
      </c>
      <c r="D17115">
        <v>0.34976010324325818</v>
      </c>
    </row>
    <row r="17116" spans="1:4">
      <c r="A17116">
        <v>17114</v>
      </c>
      <c r="B17116">
        <v>46.887671232876713</v>
      </c>
      <c r="C17116" s="91">
        <v>2.2405690308175845E-2</v>
      </c>
      <c r="D17116">
        <v>0.34974511211042597</v>
      </c>
    </row>
    <row r="17117" spans="1:4">
      <c r="A17117">
        <v>17115</v>
      </c>
      <c r="B17117">
        <v>46.890410958904113</v>
      </c>
      <c r="C17117" s="91">
        <v>2.2405295227117591E-2</v>
      </c>
      <c r="D17117">
        <v>0.34973012237723694</v>
      </c>
    </row>
    <row r="17118" spans="1:4">
      <c r="A17118">
        <v>17116</v>
      </c>
      <c r="B17118">
        <v>46.893150684931506</v>
      </c>
      <c r="C17118" s="91">
        <v>2.2404900146059337E-2</v>
      </c>
      <c r="D17118">
        <v>0.3497151340435663</v>
      </c>
    </row>
    <row r="17119" spans="1:4">
      <c r="A17119">
        <v>17117</v>
      </c>
      <c r="B17119">
        <v>46.895890410958906</v>
      </c>
      <c r="C17119" s="91">
        <v>2.2404505065001079E-2</v>
      </c>
      <c r="D17119">
        <v>0.34970014710928904</v>
      </c>
    </row>
    <row r="17120" spans="1:4">
      <c r="A17120">
        <v>17118</v>
      </c>
      <c r="B17120">
        <v>46.898630136986299</v>
      </c>
      <c r="C17120" s="91">
        <v>2.2404109983942825E-2</v>
      </c>
      <c r="D17120">
        <v>0.34968516157428031</v>
      </c>
    </row>
    <row r="17121" spans="1:4">
      <c r="A17121">
        <v>17119</v>
      </c>
      <c r="B17121">
        <v>46.901369863013699</v>
      </c>
      <c r="C17121" s="91">
        <v>2.2403714902884571E-2</v>
      </c>
      <c r="D17121">
        <v>0.34967017743841533</v>
      </c>
    </row>
    <row r="17122" spans="1:4">
      <c r="A17122">
        <v>17120</v>
      </c>
      <c r="B17122">
        <v>46.904109589041099</v>
      </c>
      <c r="C17122" s="91">
        <v>2.2403319821826317E-2</v>
      </c>
      <c r="D17122">
        <v>0.34965519470156931</v>
      </c>
    </row>
    <row r="17123" spans="1:4">
      <c r="A17123">
        <v>17121</v>
      </c>
      <c r="B17123">
        <v>46.906849315068492</v>
      </c>
      <c r="C17123" s="91">
        <v>2.2402924740768063E-2</v>
      </c>
      <c r="D17123">
        <v>0.34964021336361734</v>
      </c>
    </row>
    <row r="17124" spans="1:4">
      <c r="A17124">
        <v>17122</v>
      </c>
      <c r="B17124">
        <v>46.909589041095892</v>
      </c>
      <c r="C17124" s="91">
        <v>2.2402529659709809E-2</v>
      </c>
      <c r="D17124">
        <v>0.34962523342443469</v>
      </c>
    </row>
    <row r="17125" spans="1:4">
      <c r="A17125">
        <v>17123</v>
      </c>
      <c r="B17125">
        <v>46.912328767123284</v>
      </c>
      <c r="C17125" s="91">
        <v>2.2402134578651551E-2</v>
      </c>
      <c r="D17125">
        <v>0.34961025488389663</v>
      </c>
    </row>
    <row r="17126" spans="1:4">
      <c r="A17126">
        <v>17124</v>
      </c>
      <c r="B17126">
        <v>46.915068493150685</v>
      </c>
      <c r="C17126" s="91">
        <v>2.2401739497593297E-2</v>
      </c>
      <c r="D17126">
        <v>0.34959527774187815</v>
      </c>
    </row>
    <row r="17127" spans="1:4">
      <c r="A17127">
        <v>17125</v>
      </c>
      <c r="B17127">
        <v>46.917808219178085</v>
      </c>
      <c r="C17127" s="91">
        <v>2.2401344416535043E-2</v>
      </c>
      <c r="D17127">
        <v>0.34958030199825468</v>
      </c>
    </row>
    <row r="17128" spans="1:4">
      <c r="A17128">
        <v>17126</v>
      </c>
      <c r="B17128">
        <v>46.920547945205477</v>
      </c>
      <c r="C17128" s="91">
        <v>2.2400949335476789E-2</v>
      </c>
      <c r="D17128">
        <v>0.34956532765290149</v>
      </c>
    </row>
    <row r="17129" spans="1:4">
      <c r="A17129">
        <v>17127</v>
      </c>
      <c r="B17129">
        <v>46.923287671232877</v>
      </c>
      <c r="C17129" s="91">
        <v>2.2400554254418534E-2</v>
      </c>
      <c r="D17129">
        <v>0.34955035470569373</v>
      </c>
    </row>
    <row r="17130" spans="1:4">
      <c r="A17130">
        <v>17128</v>
      </c>
      <c r="B17130">
        <v>46.926027397260277</v>
      </c>
      <c r="C17130" s="91">
        <v>2.240015917336028E-2</v>
      </c>
      <c r="D17130">
        <v>0.34953538315650684</v>
      </c>
    </row>
    <row r="17131" spans="1:4">
      <c r="A17131">
        <v>17129</v>
      </c>
      <c r="B17131">
        <v>46.92876712328767</v>
      </c>
      <c r="C17131" s="91">
        <v>2.2399764092302023E-2</v>
      </c>
      <c r="D17131">
        <v>0.34952041300521619</v>
      </c>
    </row>
    <row r="17132" spans="1:4">
      <c r="A17132">
        <v>17130</v>
      </c>
      <c r="B17132">
        <v>46.93150684931507</v>
      </c>
      <c r="C17132" s="91">
        <v>2.2399369011243769E-2</v>
      </c>
      <c r="D17132">
        <v>0.34950544425169672</v>
      </c>
    </row>
    <row r="17133" spans="1:4">
      <c r="A17133">
        <v>17131</v>
      </c>
      <c r="B17133">
        <v>46.934246575342463</v>
      </c>
      <c r="C17133" s="91">
        <v>2.2398973930185515E-2</v>
      </c>
      <c r="D17133">
        <v>0.34949047689582413</v>
      </c>
    </row>
    <row r="17134" spans="1:4">
      <c r="A17134">
        <v>17132</v>
      </c>
      <c r="B17134">
        <v>46.936986301369863</v>
      </c>
      <c r="C17134" s="91">
        <v>2.239857884912726E-2</v>
      </c>
      <c r="D17134">
        <v>0.34947551093747353</v>
      </c>
    </row>
    <row r="17135" spans="1:4">
      <c r="A17135">
        <v>17133</v>
      </c>
      <c r="B17135">
        <v>46.939726027397263</v>
      </c>
      <c r="C17135" s="91">
        <v>2.2398183768069006E-2</v>
      </c>
      <c r="D17135">
        <v>0.34946054637652046</v>
      </c>
    </row>
    <row r="17136" spans="1:4">
      <c r="A17136">
        <v>17134</v>
      </c>
      <c r="B17136">
        <v>46.942465753424656</v>
      </c>
      <c r="C17136" s="91">
        <v>2.2397788687010752E-2</v>
      </c>
      <c r="D17136">
        <v>0.34944558321284019</v>
      </c>
    </row>
    <row r="17137" spans="1:4">
      <c r="A17137">
        <v>17135</v>
      </c>
      <c r="B17137">
        <v>46.945205479452056</v>
      </c>
      <c r="C17137" s="91">
        <v>2.2397393605952495E-2</v>
      </c>
      <c r="D17137">
        <v>0.3494306214463081</v>
      </c>
    </row>
    <row r="17138" spans="1:4">
      <c r="A17138">
        <v>17136</v>
      </c>
      <c r="B17138">
        <v>46.947945205479449</v>
      </c>
      <c r="C17138" s="91">
        <v>2.239699852489424E-2</v>
      </c>
      <c r="D17138">
        <v>0.34941566107679972</v>
      </c>
    </row>
    <row r="17139" spans="1:4">
      <c r="A17139">
        <v>17137</v>
      </c>
      <c r="B17139">
        <v>46.950684931506849</v>
      </c>
      <c r="C17139" s="91">
        <v>2.2396603443835986E-2</v>
      </c>
      <c r="D17139">
        <v>0.34940070210419027</v>
      </c>
    </row>
    <row r="17140" spans="1:4">
      <c r="A17140">
        <v>17138</v>
      </c>
      <c r="B17140">
        <v>46.953424657534249</v>
      </c>
      <c r="C17140" s="91">
        <v>2.2396208362777732E-2</v>
      </c>
      <c r="D17140">
        <v>0.34938574452835525</v>
      </c>
    </row>
    <row r="17141" spans="1:4">
      <c r="A17141">
        <v>17139</v>
      </c>
      <c r="B17141">
        <v>46.956164383561642</v>
      </c>
      <c r="C17141" s="91">
        <v>2.2395813281719478E-2</v>
      </c>
      <c r="D17141">
        <v>0.34937078834917024</v>
      </c>
    </row>
    <row r="17142" spans="1:4">
      <c r="A17142">
        <v>17140</v>
      </c>
      <c r="B17142">
        <v>46.958904109589042</v>
      </c>
      <c r="C17142" s="91">
        <v>2.2395418200661224E-2</v>
      </c>
      <c r="D17142">
        <v>0.34935583356651045</v>
      </c>
    </row>
    <row r="17143" spans="1:4">
      <c r="A17143">
        <v>17141</v>
      </c>
      <c r="B17143">
        <v>46.961643835616435</v>
      </c>
      <c r="C17143" s="91">
        <v>2.2395023119602966E-2</v>
      </c>
      <c r="D17143">
        <v>0.34934088018025167</v>
      </c>
    </row>
    <row r="17144" spans="1:4">
      <c r="A17144">
        <v>17142</v>
      </c>
      <c r="B17144">
        <v>46.964383561643835</v>
      </c>
      <c r="C17144" s="91">
        <v>2.2394628038544712E-2</v>
      </c>
      <c r="D17144">
        <v>0.34932592819026909</v>
      </c>
    </row>
    <row r="17145" spans="1:4">
      <c r="A17145">
        <v>17143</v>
      </c>
      <c r="B17145">
        <v>46.967123287671235</v>
      </c>
      <c r="C17145" s="91">
        <v>2.2394232957486458E-2</v>
      </c>
      <c r="D17145">
        <v>0.34931097759643842</v>
      </c>
    </row>
    <row r="17146" spans="1:4">
      <c r="A17146">
        <v>17144</v>
      </c>
      <c r="B17146">
        <v>46.969863013698628</v>
      </c>
      <c r="C17146" s="91">
        <v>2.2393837876428204E-2</v>
      </c>
      <c r="D17146">
        <v>0.34929602839863511</v>
      </c>
    </row>
    <row r="17147" spans="1:4">
      <c r="A17147">
        <v>17145</v>
      </c>
      <c r="B17147">
        <v>46.972602739726028</v>
      </c>
      <c r="C17147" s="91">
        <v>2.239344279536995E-2</v>
      </c>
      <c r="D17147">
        <v>0.34928108059673457</v>
      </c>
    </row>
    <row r="17148" spans="1:4">
      <c r="A17148">
        <v>17146</v>
      </c>
      <c r="B17148">
        <v>46.975342465753428</v>
      </c>
      <c r="C17148" s="91">
        <v>2.2393047714311692E-2</v>
      </c>
      <c r="D17148">
        <v>0.34926613419061248</v>
      </c>
    </row>
    <row r="17149" spans="1:4">
      <c r="A17149">
        <v>17147</v>
      </c>
      <c r="B17149">
        <v>46.978082191780821</v>
      </c>
      <c r="C17149" s="91">
        <v>2.2392652633253438E-2</v>
      </c>
      <c r="D17149">
        <v>0.34925118918014453</v>
      </c>
    </row>
    <row r="17150" spans="1:4">
      <c r="A17150">
        <v>17148</v>
      </c>
      <c r="B17150">
        <v>46.980821917808221</v>
      </c>
      <c r="C17150" s="91">
        <v>2.2392257552195184E-2</v>
      </c>
      <c r="D17150">
        <v>0.34923624556520594</v>
      </c>
    </row>
    <row r="17151" spans="1:4">
      <c r="A17151">
        <v>17149</v>
      </c>
      <c r="B17151">
        <v>46.983561643835614</v>
      </c>
      <c r="C17151" s="91">
        <v>2.239186247113693E-2</v>
      </c>
      <c r="D17151">
        <v>0.34922130334567264</v>
      </c>
    </row>
    <row r="17152" spans="1:4">
      <c r="A17152">
        <v>17150</v>
      </c>
      <c r="B17152">
        <v>46.986301369863014</v>
      </c>
      <c r="C17152" s="91">
        <v>2.2391467390078676E-2</v>
      </c>
      <c r="D17152">
        <v>0.34920636252141996</v>
      </c>
    </row>
    <row r="17153" spans="1:4">
      <c r="A17153">
        <v>17151</v>
      </c>
      <c r="B17153">
        <v>46.989041095890414</v>
      </c>
      <c r="C17153" s="91">
        <v>2.2391072309020422E-2</v>
      </c>
      <c r="D17153">
        <v>0.34919142309232376</v>
      </c>
    </row>
    <row r="17154" spans="1:4">
      <c r="A17154">
        <v>17152</v>
      </c>
      <c r="B17154">
        <v>46.991780821917807</v>
      </c>
      <c r="C17154" s="91">
        <v>2.2390677227962168E-2</v>
      </c>
      <c r="D17154">
        <v>0.34917648505825949</v>
      </c>
    </row>
    <row r="17155" spans="1:4">
      <c r="A17155">
        <v>17153</v>
      </c>
      <c r="B17155">
        <v>46.994520547945207</v>
      </c>
      <c r="C17155" s="91">
        <v>2.239028214690391E-2</v>
      </c>
      <c r="D17155">
        <v>0.34916154841910296</v>
      </c>
    </row>
    <row r="17156" spans="1:4">
      <c r="A17156">
        <v>17154</v>
      </c>
      <c r="B17156">
        <v>46.9972602739726</v>
      </c>
      <c r="C17156" s="91">
        <v>2.2389887065845656E-2</v>
      </c>
      <c r="D17156">
        <v>0.34914661317472967</v>
      </c>
    </row>
    <row r="17157" spans="1:4">
      <c r="A17157">
        <v>17155</v>
      </c>
      <c r="B17157">
        <v>47</v>
      </c>
      <c r="C17157" s="91">
        <v>2.2389491984787402E-2</v>
      </c>
      <c r="D17157">
        <v>0.34913167932501538</v>
      </c>
    </row>
    <row r="17158" spans="1:4">
      <c r="A17158">
        <v>17156</v>
      </c>
      <c r="B17158">
        <v>47.0027397260274</v>
      </c>
      <c r="C17158" s="91">
        <v>2.2389096903729148E-2</v>
      </c>
      <c r="D17158">
        <v>0.34911674686983579</v>
      </c>
    </row>
    <row r="17159" spans="1:4">
      <c r="A17159">
        <v>17157</v>
      </c>
      <c r="B17159">
        <v>47.005479452054793</v>
      </c>
      <c r="C17159" s="91">
        <v>2.2388701822670894E-2</v>
      </c>
      <c r="D17159">
        <v>0.34910181580906657</v>
      </c>
    </row>
    <row r="17160" spans="1:4">
      <c r="A17160">
        <v>17158</v>
      </c>
      <c r="B17160">
        <v>47.008219178082193</v>
      </c>
      <c r="C17160" s="91">
        <v>2.2388306741612636E-2</v>
      </c>
      <c r="D17160">
        <v>0.34908688614258354</v>
      </c>
    </row>
    <row r="17161" spans="1:4">
      <c r="A17161">
        <v>17159</v>
      </c>
      <c r="B17161">
        <v>47.010958904109586</v>
      </c>
      <c r="C17161" s="91">
        <v>2.2387911660554382E-2</v>
      </c>
      <c r="D17161">
        <v>0.34907195787026224</v>
      </c>
    </row>
    <row r="17162" spans="1:4">
      <c r="A17162">
        <v>17160</v>
      </c>
      <c r="B17162">
        <v>47.013698630136986</v>
      </c>
      <c r="C17162" s="91">
        <v>2.2387516579496128E-2</v>
      </c>
      <c r="D17162">
        <v>0.34905703099197855</v>
      </c>
    </row>
    <row r="17163" spans="1:4">
      <c r="A17163">
        <v>17161</v>
      </c>
      <c r="B17163">
        <v>47.016438356164386</v>
      </c>
      <c r="C17163" s="91">
        <v>2.2387121498437874E-2</v>
      </c>
      <c r="D17163">
        <v>0.34904210550760811</v>
      </c>
    </row>
    <row r="17164" spans="1:4">
      <c r="A17164">
        <v>17162</v>
      </c>
      <c r="B17164">
        <v>47.019178082191779</v>
      </c>
      <c r="C17164" s="91">
        <v>2.238672641737962E-2</v>
      </c>
      <c r="D17164">
        <v>0.34902718141702693</v>
      </c>
    </row>
    <row r="17165" spans="1:4">
      <c r="A17165">
        <v>17163</v>
      </c>
      <c r="B17165">
        <v>47.021917808219179</v>
      </c>
      <c r="C17165" s="91">
        <v>2.2386331336321365E-2</v>
      </c>
      <c r="D17165">
        <v>0.3490122587201106</v>
      </c>
    </row>
    <row r="17166" spans="1:4">
      <c r="A17166">
        <v>17164</v>
      </c>
      <c r="B17166">
        <v>47.024657534246572</v>
      </c>
      <c r="C17166" s="91">
        <v>2.2385936255263111E-2</v>
      </c>
      <c r="D17166">
        <v>0.348997337416735</v>
      </c>
    </row>
    <row r="17167" spans="1:4">
      <c r="A17167">
        <v>17165</v>
      </c>
      <c r="B17167">
        <v>47.027397260273972</v>
      </c>
      <c r="C17167" s="91">
        <v>2.2385541174204854E-2</v>
      </c>
      <c r="D17167">
        <v>0.348982417506776</v>
      </c>
    </row>
    <row r="17168" spans="1:4">
      <c r="A17168">
        <v>17166</v>
      </c>
      <c r="B17168">
        <v>47.030136986301372</v>
      </c>
      <c r="C17168" s="91">
        <v>2.23851460931466E-2</v>
      </c>
      <c r="D17168">
        <v>0.34896749899010926</v>
      </c>
    </row>
    <row r="17169" spans="1:4">
      <c r="A17169">
        <v>17167</v>
      </c>
      <c r="B17169">
        <v>47.032876712328765</v>
      </c>
      <c r="C17169" s="91">
        <v>2.2384751012088346E-2</v>
      </c>
      <c r="D17169">
        <v>0.34895258186661077</v>
      </c>
    </row>
    <row r="17170" spans="1:4">
      <c r="A17170">
        <v>17168</v>
      </c>
      <c r="B17170">
        <v>47.035616438356165</v>
      </c>
      <c r="C17170" s="91">
        <v>2.2384355931030091E-2</v>
      </c>
      <c r="D17170">
        <v>0.34893766613615629</v>
      </c>
    </row>
    <row r="17171" spans="1:4">
      <c r="A17171">
        <v>17169</v>
      </c>
      <c r="B17171">
        <v>47.038356164383565</v>
      </c>
      <c r="C17171" s="91">
        <v>2.2383960849971837E-2</v>
      </c>
      <c r="D17171">
        <v>0.34892275179862181</v>
      </c>
    </row>
    <row r="17172" spans="1:4">
      <c r="A17172">
        <v>17170</v>
      </c>
      <c r="B17172">
        <v>47.041095890410958</v>
      </c>
      <c r="C17172" s="91">
        <v>2.238356576891358E-2</v>
      </c>
      <c r="D17172">
        <v>0.34890783885388332</v>
      </c>
    </row>
    <row r="17173" spans="1:4">
      <c r="A17173">
        <v>17171</v>
      </c>
      <c r="B17173">
        <v>47.043835616438358</v>
      </c>
      <c r="C17173" s="91">
        <v>2.2383170687855326E-2</v>
      </c>
      <c r="D17173">
        <v>0.34889292730181648</v>
      </c>
    </row>
    <row r="17174" spans="1:4">
      <c r="A17174">
        <v>17172</v>
      </c>
      <c r="B17174">
        <v>47.046575342465751</v>
      </c>
      <c r="C17174" s="91">
        <v>2.2382775606797072E-2</v>
      </c>
      <c r="D17174">
        <v>0.34887801714229727</v>
      </c>
    </row>
    <row r="17175" spans="1:4">
      <c r="A17175">
        <v>17173</v>
      </c>
      <c r="B17175">
        <v>47.049315068493151</v>
      </c>
      <c r="C17175" s="91">
        <v>2.2382380525738817E-2</v>
      </c>
      <c r="D17175">
        <v>0.34886310837520162</v>
      </c>
    </row>
    <row r="17176" spans="1:4">
      <c r="A17176">
        <v>17174</v>
      </c>
      <c r="B17176">
        <v>47.052054794520551</v>
      </c>
      <c r="C17176" s="91">
        <v>2.2381985444680563E-2</v>
      </c>
      <c r="D17176">
        <v>0.34884820100040564</v>
      </c>
    </row>
    <row r="17177" spans="1:4">
      <c r="A17177">
        <v>17175</v>
      </c>
      <c r="B17177">
        <v>47.054794520547944</v>
      </c>
      <c r="C17177" s="91">
        <v>2.2381590363622309E-2</v>
      </c>
      <c r="D17177">
        <v>0.34883329501778509</v>
      </c>
    </row>
    <row r="17178" spans="1:4">
      <c r="A17178">
        <v>17176</v>
      </c>
      <c r="B17178">
        <v>47.057534246575344</v>
      </c>
      <c r="C17178" s="91">
        <v>2.2381195282564055E-2</v>
      </c>
      <c r="D17178">
        <v>0.34881839042721607</v>
      </c>
    </row>
    <row r="17179" spans="1:4">
      <c r="A17179">
        <v>17177</v>
      </c>
      <c r="B17179">
        <v>47.060273972602737</v>
      </c>
      <c r="C17179" s="91">
        <v>2.2380800201505797E-2</v>
      </c>
      <c r="D17179">
        <v>0.34880348722857463</v>
      </c>
    </row>
    <row r="17180" spans="1:4">
      <c r="A17180">
        <v>17178</v>
      </c>
      <c r="B17180">
        <v>47.063013698630137</v>
      </c>
      <c r="C17180" s="91">
        <v>2.2380405120447543E-2</v>
      </c>
      <c r="D17180">
        <v>0.34878858542173652</v>
      </c>
    </row>
    <row r="17181" spans="1:4">
      <c r="A17181">
        <v>17179</v>
      </c>
      <c r="B17181">
        <v>47.065753424657537</v>
      </c>
      <c r="C17181" s="91">
        <v>2.2380010039389289E-2</v>
      </c>
      <c r="D17181">
        <v>0.34877368500657796</v>
      </c>
    </row>
    <row r="17182" spans="1:4">
      <c r="A17182">
        <v>17180</v>
      </c>
      <c r="B17182">
        <v>47.06849315068493</v>
      </c>
      <c r="C17182" s="91">
        <v>2.2379614958331035E-2</v>
      </c>
      <c r="D17182">
        <v>0.34875878598297505</v>
      </c>
    </row>
    <row r="17183" spans="1:4">
      <c r="A17183">
        <v>17181</v>
      </c>
      <c r="B17183">
        <v>47.07123287671233</v>
      </c>
      <c r="C17183" s="91">
        <v>2.2379219877272781E-2</v>
      </c>
      <c r="D17183">
        <v>0.34874388835080367</v>
      </c>
    </row>
    <row r="17184" spans="1:4">
      <c r="A17184">
        <v>17182</v>
      </c>
      <c r="B17184">
        <v>47.073972602739723</v>
      </c>
      <c r="C17184" s="91">
        <v>2.2378824796214523E-2</v>
      </c>
      <c r="D17184">
        <v>0.34872899210994002</v>
      </c>
    </row>
    <row r="17185" spans="1:4">
      <c r="A17185">
        <v>17183</v>
      </c>
      <c r="B17185">
        <v>47.076712328767123</v>
      </c>
      <c r="C17185" s="91">
        <v>2.2378429715156269E-2</v>
      </c>
      <c r="D17185">
        <v>0.34871409726025998</v>
      </c>
    </row>
    <row r="17186" spans="1:4">
      <c r="A17186">
        <v>17184</v>
      </c>
      <c r="B17186">
        <v>47.079452054794523</v>
      </c>
      <c r="C17186" s="91">
        <v>2.2378034634098015E-2</v>
      </c>
      <c r="D17186">
        <v>0.34869920380163977</v>
      </c>
    </row>
    <row r="17187" spans="1:4">
      <c r="A17187">
        <v>17185</v>
      </c>
      <c r="B17187">
        <v>47.082191780821915</v>
      </c>
      <c r="C17187" s="91">
        <v>2.2377639553039761E-2</v>
      </c>
      <c r="D17187">
        <v>0.34868431173395559</v>
      </c>
    </row>
    <row r="17188" spans="1:4">
      <c r="A17188">
        <v>17186</v>
      </c>
      <c r="B17188">
        <v>47.084931506849315</v>
      </c>
      <c r="C17188" s="91">
        <v>2.2377244471981507E-2</v>
      </c>
      <c r="D17188">
        <v>0.34866942105708343</v>
      </c>
    </row>
    <row r="17189" spans="1:4">
      <c r="A17189">
        <v>17187</v>
      </c>
      <c r="B17189">
        <v>47.087671232876716</v>
      </c>
      <c r="C17189" s="91">
        <v>2.2376849390923253E-2</v>
      </c>
      <c r="D17189">
        <v>0.34865453177089939</v>
      </c>
    </row>
    <row r="17190" spans="1:4">
      <c r="A17190">
        <v>17188</v>
      </c>
      <c r="B17190">
        <v>47.090410958904108</v>
      </c>
      <c r="C17190" s="91">
        <v>2.2376454309864999E-2</v>
      </c>
      <c r="D17190">
        <v>0.34863964387527974</v>
      </c>
    </row>
    <row r="17191" spans="1:4">
      <c r="A17191">
        <v>17189</v>
      </c>
      <c r="B17191">
        <v>47.093150684931508</v>
      </c>
      <c r="C17191" s="91">
        <v>2.2376059228806741E-2</v>
      </c>
      <c r="D17191">
        <v>0.34862475737010062</v>
      </c>
    </row>
    <row r="17192" spans="1:4">
      <c r="A17192">
        <v>17190</v>
      </c>
      <c r="B17192">
        <v>47.095890410958901</v>
      </c>
      <c r="C17192" s="91">
        <v>2.2375664147748487E-2</v>
      </c>
      <c r="D17192">
        <v>0.34860987225523821</v>
      </c>
    </row>
    <row r="17193" spans="1:4">
      <c r="A17193">
        <v>17191</v>
      </c>
      <c r="B17193">
        <v>47.098630136986301</v>
      </c>
      <c r="C17193" s="91">
        <v>2.2375269066690233E-2</v>
      </c>
      <c r="D17193">
        <v>0.34859498853056853</v>
      </c>
    </row>
    <row r="17194" spans="1:4">
      <c r="A17194">
        <v>17192</v>
      </c>
      <c r="B17194">
        <v>47.101369863013701</v>
      </c>
      <c r="C17194" s="91">
        <v>2.2374873985631979E-2</v>
      </c>
      <c r="D17194">
        <v>0.34858010619596802</v>
      </c>
    </row>
    <row r="17195" spans="1:4">
      <c r="A17195">
        <v>17193</v>
      </c>
      <c r="B17195">
        <v>47.104109589041094</v>
      </c>
      <c r="C17195" s="91">
        <v>2.2374478904573725E-2</v>
      </c>
      <c r="D17195">
        <v>0.34856522525131284</v>
      </c>
    </row>
    <row r="17196" spans="1:4">
      <c r="A17196">
        <v>17194</v>
      </c>
      <c r="B17196">
        <v>47.106849315068494</v>
      </c>
      <c r="C17196" s="91">
        <v>2.2374083823515467E-2</v>
      </c>
      <c r="D17196">
        <v>0.34855034569647919</v>
      </c>
    </row>
    <row r="17197" spans="1:4">
      <c r="A17197">
        <v>17195</v>
      </c>
      <c r="B17197">
        <v>47.109589041095887</v>
      </c>
      <c r="C17197" s="91">
        <v>2.2373688742457213E-2</v>
      </c>
      <c r="D17197">
        <v>0.34853546753134329</v>
      </c>
    </row>
    <row r="17198" spans="1:4">
      <c r="A17198">
        <v>17196</v>
      </c>
      <c r="B17198">
        <v>47.112328767123287</v>
      </c>
      <c r="C17198" s="91">
        <v>2.2373293661398959E-2</v>
      </c>
      <c r="D17198">
        <v>0.3485205907557814</v>
      </c>
    </row>
    <row r="17199" spans="1:4">
      <c r="A17199">
        <v>17197</v>
      </c>
      <c r="B17199">
        <v>47.115068493150687</v>
      </c>
      <c r="C17199" s="91">
        <v>2.2372898580340705E-2</v>
      </c>
      <c r="D17199">
        <v>0.3485057153696699</v>
      </c>
    </row>
    <row r="17200" spans="1:4">
      <c r="A17200">
        <v>17198</v>
      </c>
      <c r="B17200">
        <v>47.11780821917808</v>
      </c>
      <c r="C17200" s="91">
        <v>2.2372503499282451E-2</v>
      </c>
      <c r="D17200">
        <v>0.348490841372885</v>
      </c>
    </row>
    <row r="17201" spans="1:4">
      <c r="A17201">
        <v>17199</v>
      </c>
      <c r="B17201">
        <v>47.12054794520548</v>
      </c>
      <c r="C17201" s="91">
        <v>2.2372108418224197E-2</v>
      </c>
      <c r="D17201">
        <v>0.34847596876530301</v>
      </c>
    </row>
    <row r="17202" spans="1:4">
      <c r="A17202">
        <v>17200</v>
      </c>
      <c r="B17202">
        <v>47.123287671232873</v>
      </c>
      <c r="C17202" s="91">
        <v>2.2371713337165942E-2</v>
      </c>
      <c r="D17202">
        <v>0.34846109754680027</v>
      </c>
    </row>
    <row r="17203" spans="1:4">
      <c r="A17203">
        <v>17201</v>
      </c>
      <c r="B17203">
        <v>47.126027397260273</v>
      </c>
      <c r="C17203" s="91">
        <v>2.2371318256107685E-2</v>
      </c>
      <c r="D17203">
        <v>0.34844622771725314</v>
      </c>
    </row>
    <row r="17204" spans="1:4">
      <c r="A17204">
        <v>17202</v>
      </c>
      <c r="B17204">
        <v>47.128767123287673</v>
      </c>
      <c r="C17204" s="91">
        <v>2.2370923175049431E-2</v>
      </c>
      <c r="D17204">
        <v>0.34843135927653779</v>
      </c>
    </row>
    <row r="17205" spans="1:4">
      <c r="A17205">
        <v>17203</v>
      </c>
      <c r="B17205">
        <v>47.131506849315066</v>
      </c>
      <c r="C17205" s="91">
        <v>2.2370528093991177E-2</v>
      </c>
      <c r="D17205">
        <v>0.34841649222453092</v>
      </c>
    </row>
    <row r="17206" spans="1:4">
      <c r="A17206">
        <v>17204</v>
      </c>
      <c r="B17206">
        <v>47.134246575342466</v>
      </c>
      <c r="C17206" s="91">
        <v>2.2370133012932922E-2</v>
      </c>
      <c r="D17206">
        <v>0.34840162656110862</v>
      </c>
    </row>
    <row r="17207" spans="1:4">
      <c r="A17207">
        <v>17205</v>
      </c>
      <c r="B17207">
        <v>47.136986301369866</v>
      </c>
      <c r="C17207" s="91">
        <v>2.2369737931874668E-2</v>
      </c>
      <c r="D17207">
        <v>0.34838676228614734</v>
      </c>
    </row>
    <row r="17208" spans="1:4">
      <c r="A17208">
        <v>17206</v>
      </c>
      <c r="B17208">
        <v>47.139726027397259</v>
      </c>
      <c r="C17208" s="91">
        <v>2.2369342850816411E-2</v>
      </c>
      <c r="D17208">
        <v>0.34837189939952373</v>
      </c>
    </row>
    <row r="17209" spans="1:4">
      <c r="A17209">
        <v>17207</v>
      </c>
      <c r="B17209">
        <v>47.142465753424659</v>
      </c>
      <c r="C17209" s="91">
        <v>2.2368947769758157E-2</v>
      </c>
      <c r="D17209">
        <v>0.34835703790111383</v>
      </c>
    </row>
    <row r="17210" spans="1:4">
      <c r="A17210">
        <v>17208</v>
      </c>
      <c r="B17210">
        <v>47.145205479452052</v>
      </c>
      <c r="C17210" s="91">
        <v>2.2368552688699903E-2</v>
      </c>
      <c r="D17210">
        <v>0.34834217779079435</v>
      </c>
    </row>
    <row r="17211" spans="1:4">
      <c r="A17211">
        <v>17209</v>
      </c>
      <c r="B17211">
        <v>47.147945205479452</v>
      </c>
      <c r="C17211" s="91">
        <v>2.2368157607641648E-2</v>
      </c>
      <c r="D17211">
        <v>0.34832731906844155</v>
      </c>
    </row>
    <row r="17212" spans="1:4">
      <c r="A17212">
        <v>17210</v>
      </c>
      <c r="B17212">
        <v>47.150684931506852</v>
      </c>
      <c r="C17212" s="91">
        <v>2.2367762526583394E-2</v>
      </c>
      <c r="D17212">
        <v>0.34831246173393199</v>
      </c>
    </row>
    <row r="17213" spans="1:4">
      <c r="A17213">
        <v>17211</v>
      </c>
      <c r="B17213">
        <v>47.153424657534245</v>
      </c>
      <c r="C17213" s="91">
        <v>2.236736744552514E-2</v>
      </c>
      <c r="D17213">
        <v>0.34829760578714219</v>
      </c>
    </row>
    <row r="17214" spans="1:4">
      <c r="A17214">
        <v>17212</v>
      </c>
      <c r="B17214">
        <v>47.156164383561645</v>
      </c>
      <c r="C17214" s="91">
        <v>2.2366972364466886E-2</v>
      </c>
      <c r="D17214">
        <v>0.34828275122794861</v>
      </c>
    </row>
    <row r="17215" spans="1:4">
      <c r="A17215">
        <v>17213</v>
      </c>
      <c r="B17215">
        <v>47.158904109589038</v>
      </c>
      <c r="C17215" s="91">
        <v>2.2366577283408628E-2</v>
      </c>
      <c r="D17215">
        <v>0.34826789805622782</v>
      </c>
    </row>
    <row r="17216" spans="1:4">
      <c r="A17216">
        <v>17214</v>
      </c>
      <c r="B17216">
        <v>47.161643835616438</v>
      </c>
      <c r="C17216" s="91">
        <v>2.2366182202350374E-2</v>
      </c>
      <c r="D17216">
        <v>0.34825304627185621</v>
      </c>
    </row>
    <row r="17217" spans="1:4">
      <c r="A17217">
        <v>17215</v>
      </c>
      <c r="B17217">
        <v>47.164383561643838</v>
      </c>
      <c r="C17217" s="91">
        <v>2.236578712129212E-2</v>
      </c>
      <c r="D17217">
        <v>0.34823819587471022</v>
      </c>
    </row>
    <row r="17218" spans="1:4">
      <c r="A17218">
        <v>17216</v>
      </c>
      <c r="B17218">
        <v>47.167123287671231</v>
      </c>
      <c r="C17218" s="91">
        <v>2.2365392040233866E-2</v>
      </c>
      <c r="D17218">
        <v>0.34822334686466677</v>
      </c>
    </row>
    <row r="17219" spans="1:4">
      <c r="A17219">
        <v>17217</v>
      </c>
      <c r="B17219">
        <v>47.169863013698631</v>
      </c>
      <c r="C17219" s="91">
        <v>2.2364996959175612E-2</v>
      </c>
      <c r="D17219">
        <v>0.34820849924160208</v>
      </c>
    </row>
    <row r="17220" spans="1:4">
      <c r="A17220">
        <v>17218</v>
      </c>
      <c r="B17220">
        <v>47.172602739726024</v>
      </c>
      <c r="C17220" s="91">
        <v>2.2364601878117354E-2</v>
      </c>
      <c r="D17220">
        <v>0.34819365300539296</v>
      </c>
    </row>
    <row r="17221" spans="1:4">
      <c r="A17221">
        <v>17219</v>
      </c>
      <c r="B17221">
        <v>47.175342465753424</v>
      </c>
      <c r="C17221" s="91">
        <v>2.23642067970591E-2</v>
      </c>
      <c r="D17221">
        <v>0.34817880815591579</v>
      </c>
    </row>
    <row r="17222" spans="1:4">
      <c r="A17222">
        <v>17220</v>
      </c>
      <c r="B17222">
        <v>47.178082191780824</v>
      </c>
      <c r="C17222" s="91">
        <v>2.2363811716000846E-2</v>
      </c>
      <c r="D17222">
        <v>0.34816396469304728</v>
      </c>
    </row>
    <row r="17223" spans="1:4">
      <c r="A17223">
        <v>17221</v>
      </c>
      <c r="B17223">
        <v>47.180821917808217</v>
      </c>
      <c r="C17223" s="91">
        <v>2.2363416634942592E-2</v>
      </c>
      <c r="D17223">
        <v>0.34814912261666409</v>
      </c>
    </row>
    <row r="17224" spans="1:4">
      <c r="A17224">
        <v>17222</v>
      </c>
      <c r="B17224">
        <v>47.183561643835617</v>
      </c>
      <c r="C17224" s="91">
        <v>2.2363021553884338E-2</v>
      </c>
      <c r="D17224">
        <v>0.34813428192664281</v>
      </c>
    </row>
    <row r="17225" spans="1:4">
      <c r="A17225">
        <v>17223</v>
      </c>
      <c r="B17225">
        <v>47.186301369863017</v>
      </c>
      <c r="C17225" s="91">
        <v>2.2362626472826084E-2</v>
      </c>
      <c r="D17225">
        <v>0.34811944262286004</v>
      </c>
    </row>
    <row r="17226" spans="1:4">
      <c r="A17226">
        <v>17224</v>
      </c>
      <c r="B17226">
        <v>47.18904109589041</v>
      </c>
      <c r="C17226" s="91">
        <v>2.236223139176783E-2</v>
      </c>
      <c r="D17226">
        <v>0.34810460470519261</v>
      </c>
    </row>
    <row r="17227" spans="1:4">
      <c r="A17227">
        <v>17225</v>
      </c>
      <c r="B17227">
        <v>47.19178082191781</v>
      </c>
      <c r="C17227" s="91">
        <v>2.2361836310709572E-2</v>
      </c>
      <c r="D17227">
        <v>0.34808976817351706</v>
      </c>
    </row>
    <row r="17228" spans="1:4">
      <c r="A17228">
        <v>17226</v>
      </c>
      <c r="B17228">
        <v>47.194520547945203</v>
      </c>
      <c r="C17228" s="91">
        <v>2.2361441229651318E-2</v>
      </c>
      <c r="D17228">
        <v>0.34807493302771003</v>
      </c>
    </row>
    <row r="17229" spans="1:4">
      <c r="A17229">
        <v>17227</v>
      </c>
      <c r="B17229">
        <v>47.197260273972603</v>
      </c>
      <c r="C17229" s="91">
        <v>2.2361046148593064E-2</v>
      </c>
      <c r="D17229">
        <v>0.34806009926764842</v>
      </c>
    </row>
    <row r="17230" spans="1:4">
      <c r="A17230">
        <v>17228</v>
      </c>
      <c r="B17230">
        <v>47.2</v>
      </c>
      <c r="C17230" s="91">
        <v>2.236065106753481E-2</v>
      </c>
      <c r="D17230">
        <v>0.34804526689320869</v>
      </c>
    </row>
    <row r="17231" spans="1:4">
      <c r="A17231">
        <v>17229</v>
      </c>
      <c r="B17231">
        <v>47.202739726027396</v>
      </c>
      <c r="C17231" s="91">
        <v>2.2360255986476556E-2</v>
      </c>
      <c r="D17231">
        <v>0.34803043590426785</v>
      </c>
    </row>
    <row r="17232" spans="1:4">
      <c r="A17232">
        <v>17230</v>
      </c>
      <c r="B17232">
        <v>47.205479452054796</v>
      </c>
      <c r="C17232" s="91">
        <v>2.2359860905418298E-2</v>
      </c>
      <c r="D17232">
        <v>0.3480156063007025</v>
      </c>
    </row>
    <row r="17233" spans="1:4">
      <c r="A17233">
        <v>17231</v>
      </c>
      <c r="B17233">
        <v>47.208219178082189</v>
      </c>
      <c r="C17233" s="91">
        <v>2.2359465824360044E-2</v>
      </c>
      <c r="D17233">
        <v>0.34800077808238938</v>
      </c>
    </row>
    <row r="17234" spans="1:4">
      <c r="A17234">
        <v>17232</v>
      </c>
      <c r="B17234">
        <v>47.210958904109589</v>
      </c>
      <c r="C17234" s="91">
        <v>2.235907074330179E-2</v>
      </c>
      <c r="D17234">
        <v>0.34798595124920534</v>
      </c>
    </row>
    <row r="17235" spans="1:4">
      <c r="A17235">
        <v>17233</v>
      </c>
      <c r="B17235">
        <v>47.213698630136989</v>
      </c>
      <c r="C17235" s="91">
        <v>2.2358675662243536E-2</v>
      </c>
      <c r="D17235">
        <v>0.34797112580102713</v>
      </c>
    </row>
    <row r="17236" spans="1:4">
      <c r="A17236">
        <v>17234</v>
      </c>
      <c r="B17236">
        <v>47.216438356164382</v>
      </c>
      <c r="C17236" s="91">
        <v>2.2358280581185282E-2</v>
      </c>
      <c r="D17236">
        <v>0.34795630173773162</v>
      </c>
    </row>
    <row r="17237" spans="1:4">
      <c r="A17237">
        <v>17235</v>
      </c>
      <c r="B17237">
        <v>47.219178082191782</v>
      </c>
      <c r="C17237" s="91">
        <v>2.2357885500127028E-2</v>
      </c>
      <c r="D17237">
        <v>0.34794147905919554</v>
      </c>
    </row>
    <row r="17238" spans="1:4">
      <c r="A17238">
        <v>17236</v>
      </c>
      <c r="B17238">
        <v>47.221917808219175</v>
      </c>
      <c r="C17238" s="91">
        <v>2.2357490419068773E-2</v>
      </c>
      <c r="D17238">
        <v>0.34792665776529574</v>
      </c>
    </row>
    <row r="17239" spans="1:4">
      <c r="A17239">
        <v>17237</v>
      </c>
      <c r="B17239">
        <v>47.224657534246575</v>
      </c>
      <c r="C17239" s="91">
        <v>2.2357095338010516E-2</v>
      </c>
      <c r="D17239">
        <v>0.34791183785590912</v>
      </c>
    </row>
    <row r="17240" spans="1:4">
      <c r="A17240">
        <v>17238</v>
      </c>
      <c r="B17240">
        <v>47.227397260273975</v>
      </c>
      <c r="C17240" s="91">
        <v>2.2356700256952262E-2</v>
      </c>
      <c r="D17240">
        <v>0.34789701933091249</v>
      </c>
    </row>
    <row r="17241" spans="1:4">
      <c r="A17241">
        <v>17239</v>
      </c>
      <c r="B17241">
        <v>47.230136986301368</v>
      </c>
      <c r="C17241" s="91">
        <v>2.2356305175894008E-2</v>
      </c>
      <c r="D17241">
        <v>0.34788220219018284</v>
      </c>
    </row>
    <row r="17242" spans="1:4">
      <c r="A17242">
        <v>17240</v>
      </c>
      <c r="B17242">
        <v>47.232876712328768</v>
      </c>
      <c r="C17242" s="91">
        <v>2.2355910094835754E-2</v>
      </c>
      <c r="D17242">
        <v>0.34786738643359688</v>
      </c>
    </row>
    <row r="17243" spans="1:4">
      <c r="A17243">
        <v>17241</v>
      </c>
      <c r="B17243">
        <v>47.235616438356168</v>
      </c>
      <c r="C17243" s="91">
        <v>2.2355515013777499E-2</v>
      </c>
      <c r="D17243">
        <v>0.3478525720610316</v>
      </c>
    </row>
    <row r="17244" spans="1:4">
      <c r="A17244">
        <v>17242</v>
      </c>
      <c r="B17244">
        <v>47.238356164383561</v>
      </c>
      <c r="C17244" s="91">
        <v>2.2355119932719242E-2</v>
      </c>
      <c r="D17244">
        <v>0.34783775907236403</v>
      </c>
    </row>
    <row r="17245" spans="1:4">
      <c r="A17245">
        <v>17243</v>
      </c>
      <c r="B17245">
        <v>47.241095890410961</v>
      </c>
      <c r="C17245" s="91">
        <v>2.2354724851660988E-2</v>
      </c>
      <c r="D17245">
        <v>0.34782294746747094</v>
      </c>
    </row>
    <row r="17246" spans="1:4">
      <c r="A17246">
        <v>17244</v>
      </c>
      <c r="B17246">
        <v>47.243835616438353</v>
      </c>
      <c r="C17246" s="91">
        <v>2.2354329770602734E-2</v>
      </c>
      <c r="D17246">
        <v>0.34780813724622939</v>
      </c>
    </row>
    <row r="17247" spans="1:4">
      <c r="A17247">
        <v>17245</v>
      </c>
      <c r="B17247">
        <v>47.246575342465754</v>
      </c>
      <c r="C17247" s="91">
        <v>2.2353934689544479E-2</v>
      </c>
      <c r="D17247">
        <v>0.34779332840851623</v>
      </c>
    </row>
    <row r="17248" spans="1:4">
      <c r="A17248">
        <v>17246</v>
      </c>
      <c r="B17248">
        <v>47.249315068493154</v>
      </c>
      <c r="C17248" s="91">
        <v>2.2353539608486225E-2</v>
      </c>
      <c r="D17248">
        <v>0.34777852095420853</v>
      </c>
    </row>
    <row r="17249" spans="1:4">
      <c r="A17249">
        <v>17247</v>
      </c>
      <c r="B17249">
        <v>47.252054794520546</v>
      </c>
      <c r="C17249" s="91">
        <v>2.2353144527427971E-2</v>
      </c>
      <c r="D17249">
        <v>0.34776371488318319</v>
      </c>
    </row>
    <row r="17250" spans="1:4">
      <c r="A17250">
        <v>17248</v>
      </c>
      <c r="B17250">
        <v>47.254794520547946</v>
      </c>
      <c r="C17250" s="91">
        <v>2.2352749446369717E-2</v>
      </c>
      <c r="D17250">
        <v>0.3477489101953174</v>
      </c>
    </row>
    <row r="17251" spans="1:4">
      <c r="A17251">
        <v>17249</v>
      </c>
      <c r="B17251">
        <v>47.257534246575339</v>
      </c>
      <c r="C17251" s="91">
        <v>2.235235436531146E-2</v>
      </c>
      <c r="D17251">
        <v>0.34773410689048806</v>
      </c>
    </row>
    <row r="17252" spans="1:4">
      <c r="A17252">
        <v>17250</v>
      </c>
      <c r="B17252">
        <v>47.260273972602739</v>
      </c>
      <c r="C17252" s="91">
        <v>2.2351959284253205E-2</v>
      </c>
      <c r="D17252">
        <v>0.34771930496857212</v>
      </c>
    </row>
    <row r="17253" spans="1:4">
      <c r="A17253">
        <v>17251</v>
      </c>
      <c r="B17253">
        <v>47.263013698630139</v>
      </c>
      <c r="C17253" s="91">
        <v>2.2351564203194951E-2</v>
      </c>
      <c r="D17253">
        <v>0.34770450442944667</v>
      </c>
    </row>
    <row r="17254" spans="1:4">
      <c r="A17254">
        <v>17252</v>
      </c>
      <c r="B17254">
        <v>47.265753424657532</v>
      </c>
      <c r="C17254" s="91">
        <v>2.2351169122136697E-2</v>
      </c>
      <c r="D17254">
        <v>0.34768970527298898</v>
      </c>
    </row>
    <row r="17255" spans="1:4">
      <c r="A17255">
        <v>17253</v>
      </c>
      <c r="B17255">
        <v>47.268493150684932</v>
      </c>
      <c r="C17255" s="91">
        <v>2.2350774041078443E-2</v>
      </c>
      <c r="D17255">
        <v>0.34767490749907576</v>
      </c>
    </row>
    <row r="17256" spans="1:4">
      <c r="A17256">
        <v>17254</v>
      </c>
      <c r="B17256">
        <v>47.271232876712325</v>
      </c>
      <c r="C17256" s="91">
        <v>2.2350378960020185E-2</v>
      </c>
      <c r="D17256">
        <v>0.34766011110758449</v>
      </c>
    </row>
    <row r="17257" spans="1:4">
      <c r="A17257">
        <v>17255</v>
      </c>
      <c r="B17257">
        <v>47.273972602739725</v>
      </c>
      <c r="C17257" s="91">
        <v>2.2349983878961931E-2</v>
      </c>
      <c r="D17257">
        <v>0.347645316098392</v>
      </c>
    </row>
    <row r="17258" spans="1:4">
      <c r="A17258">
        <v>17256</v>
      </c>
      <c r="B17258">
        <v>47.276712328767125</v>
      </c>
      <c r="C17258" s="91">
        <v>2.2349588797903677E-2</v>
      </c>
      <c r="D17258">
        <v>0.34763052247137538</v>
      </c>
    </row>
    <row r="17259" spans="1:4">
      <c r="A17259">
        <v>17257</v>
      </c>
      <c r="B17259">
        <v>47.279452054794518</v>
      </c>
      <c r="C17259" s="91">
        <v>2.2349193716845423E-2</v>
      </c>
      <c r="D17259">
        <v>0.34761573022641207</v>
      </c>
    </row>
    <row r="17260" spans="1:4">
      <c r="A17260">
        <v>17258</v>
      </c>
      <c r="B17260">
        <v>47.282191780821918</v>
      </c>
      <c r="C17260" s="91">
        <v>2.2348798635787169E-2</v>
      </c>
      <c r="D17260">
        <v>0.34760093936337894</v>
      </c>
    </row>
    <row r="17261" spans="1:4">
      <c r="A17261">
        <v>17259</v>
      </c>
      <c r="B17261">
        <v>47.284931506849318</v>
      </c>
      <c r="C17261" s="91">
        <v>2.2348403554728915E-2</v>
      </c>
      <c r="D17261">
        <v>0.34758614988215314</v>
      </c>
    </row>
    <row r="17262" spans="1:4">
      <c r="A17262">
        <v>17260</v>
      </c>
      <c r="B17262">
        <v>47.287671232876711</v>
      </c>
      <c r="C17262" s="91">
        <v>2.2348008473670661E-2</v>
      </c>
      <c r="D17262">
        <v>0.34757136178261211</v>
      </c>
    </row>
    <row r="17263" spans="1:4">
      <c r="A17263">
        <v>17261</v>
      </c>
      <c r="B17263">
        <v>47.290410958904111</v>
      </c>
      <c r="C17263" s="91">
        <v>2.2347613392612403E-2</v>
      </c>
      <c r="D17263">
        <v>0.34755657506463283</v>
      </c>
    </row>
    <row r="17264" spans="1:4">
      <c r="A17264">
        <v>17262</v>
      </c>
      <c r="B17264">
        <v>47.293150684931504</v>
      </c>
      <c r="C17264" s="91">
        <v>2.2347218311554149E-2</v>
      </c>
      <c r="D17264">
        <v>0.34754178972809252</v>
      </c>
    </row>
    <row r="17265" spans="1:4">
      <c r="A17265">
        <v>17263</v>
      </c>
      <c r="B17265">
        <v>47.295890410958904</v>
      </c>
      <c r="C17265" s="91">
        <v>2.2346823230495895E-2</v>
      </c>
      <c r="D17265">
        <v>0.34752700577286838</v>
      </c>
    </row>
    <row r="17266" spans="1:4">
      <c r="A17266">
        <v>17264</v>
      </c>
      <c r="B17266">
        <v>47.298630136986304</v>
      </c>
      <c r="C17266" s="91">
        <v>2.2346428149437641E-2</v>
      </c>
      <c r="D17266">
        <v>0.34751222319883768</v>
      </c>
    </row>
    <row r="17267" spans="1:4">
      <c r="A17267">
        <v>17265</v>
      </c>
      <c r="B17267">
        <v>47.301369863013697</v>
      </c>
      <c r="C17267" s="91">
        <v>2.2346033068379387E-2</v>
      </c>
      <c r="D17267">
        <v>0.34749744200587773</v>
      </c>
    </row>
    <row r="17268" spans="1:4">
      <c r="A17268">
        <v>17266</v>
      </c>
      <c r="B17268">
        <v>47.304109589041097</v>
      </c>
      <c r="C17268" s="91">
        <v>2.2345637987321129E-2</v>
      </c>
      <c r="D17268">
        <v>0.34748266219386581</v>
      </c>
    </row>
    <row r="17269" spans="1:4">
      <c r="A17269">
        <v>17267</v>
      </c>
      <c r="B17269">
        <v>47.30684931506849</v>
      </c>
      <c r="C17269" s="91">
        <v>2.2345242906262875E-2</v>
      </c>
      <c r="D17269">
        <v>0.34746788376267906</v>
      </c>
    </row>
    <row r="17270" spans="1:4">
      <c r="A17270">
        <v>17268</v>
      </c>
      <c r="B17270">
        <v>47.30958904109589</v>
      </c>
      <c r="C17270" s="91">
        <v>2.2344847825204621E-2</v>
      </c>
      <c r="D17270">
        <v>0.34745310671219476</v>
      </c>
    </row>
    <row r="17271" spans="1:4">
      <c r="A17271">
        <v>17269</v>
      </c>
      <c r="B17271">
        <v>47.31232876712329</v>
      </c>
      <c r="C17271" s="91">
        <v>2.2344452744146367E-2</v>
      </c>
      <c r="D17271">
        <v>0.34743833104229033</v>
      </c>
    </row>
    <row r="17272" spans="1:4">
      <c r="A17272">
        <v>17270</v>
      </c>
      <c r="B17272">
        <v>47.315068493150683</v>
      </c>
      <c r="C17272" s="91">
        <v>2.2344057663088113E-2</v>
      </c>
      <c r="D17272">
        <v>0.34742355675284298</v>
      </c>
    </row>
    <row r="17273" spans="1:4">
      <c r="A17273">
        <v>17271</v>
      </c>
      <c r="B17273">
        <v>47.317808219178083</v>
      </c>
      <c r="C17273" s="91">
        <v>2.2343662582029859E-2</v>
      </c>
      <c r="D17273">
        <v>0.3474087838437302</v>
      </c>
    </row>
    <row r="17274" spans="1:4">
      <c r="A17274">
        <v>17272</v>
      </c>
      <c r="B17274">
        <v>47.320547945205476</v>
      </c>
      <c r="C17274" s="91">
        <v>2.2343267500971604E-2</v>
      </c>
      <c r="D17274">
        <v>0.34739401231482919</v>
      </c>
    </row>
    <row r="17275" spans="1:4">
      <c r="A17275">
        <v>17273</v>
      </c>
      <c r="B17275">
        <v>47.323287671232876</v>
      </c>
      <c r="C17275" s="91">
        <v>2.2342872419913347E-2</v>
      </c>
      <c r="D17275">
        <v>0.34737924216601734</v>
      </c>
    </row>
    <row r="17276" spans="1:4">
      <c r="A17276">
        <v>17274</v>
      </c>
      <c r="B17276">
        <v>47.326027397260276</v>
      </c>
      <c r="C17276" s="91">
        <v>2.2342477338855093E-2</v>
      </c>
      <c r="D17276">
        <v>0.34736447339717214</v>
      </c>
    </row>
    <row r="17277" spans="1:4">
      <c r="A17277">
        <v>17275</v>
      </c>
      <c r="B17277">
        <v>47.328767123287669</v>
      </c>
      <c r="C17277" s="91">
        <v>2.2342082257796839E-2</v>
      </c>
      <c r="D17277">
        <v>0.34734970600817083</v>
      </c>
    </row>
    <row r="17278" spans="1:4">
      <c r="A17278">
        <v>17276</v>
      </c>
      <c r="B17278">
        <v>47.331506849315069</v>
      </c>
      <c r="C17278" s="91">
        <v>2.2341687176738585E-2</v>
      </c>
      <c r="D17278">
        <v>0.34733493999889076</v>
      </c>
    </row>
    <row r="17279" spans="1:4">
      <c r="A17279">
        <v>17277</v>
      </c>
      <c r="B17279">
        <v>47.334246575342469</v>
      </c>
      <c r="C17279" s="91">
        <v>2.234129209568033E-2</v>
      </c>
      <c r="D17279">
        <v>0.34732017536920956</v>
      </c>
    </row>
    <row r="17280" spans="1:4">
      <c r="A17280">
        <v>17278</v>
      </c>
      <c r="B17280">
        <v>47.336986301369862</v>
      </c>
      <c r="C17280" s="91">
        <v>2.2340897014622073E-2</v>
      </c>
      <c r="D17280">
        <v>0.34730541211900456</v>
      </c>
    </row>
    <row r="17281" spans="1:4">
      <c r="A17281">
        <v>17279</v>
      </c>
      <c r="B17281">
        <v>47.339726027397262</v>
      </c>
      <c r="C17281" s="91">
        <v>2.2340501933563819E-2</v>
      </c>
      <c r="D17281">
        <v>0.3472906502481532</v>
      </c>
    </row>
    <row r="17282" spans="1:4">
      <c r="A17282">
        <v>17280</v>
      </c>
      <c r="B17282">
        <v>47.342465753424655</v>
      </c>
      <c r="C17282" s="91">
        <v>2.2340106852505565E-2</v>
      </c>
      <c r="D17282">
        <v>0.34727588975653295</v>
      </c>
    </row>
    <row r="17283" spans="1:4">
      <c r="A17283">
        <v>17281</v>
      </c>
      <c r="B17283">
        <v>47.345205479452055</v>
      </c>
      <c r="C17283" s="91">
        <v>2.233971177144731E-2</v>
      </c>
      <c r="D17283">
        <v>0.3472611306440212</v>
      </c>
    </row>
    <row r="17284" spans="1:4">
      <c r="A17284">
        <v>17282</v>
      </c>
      <c r="B17284">
        <v>47.347945205479455</v>
      </c>
      <c r="C17284" s="91">
        <v>2.2339316690389056E-2</v>
      </c>
      <c r="D17284">
        <v>0.34724637291049543</v>
      </c>
    </row>
    <row r="17285" spans="1:4">
      <c r="A17285">
        <v>17283</v>
      </c>
      <c r="B17285">
        <v>47.350684931506848</v>
      </c>
      <c r="C17285" s="91">
        <v>2.2338921609330802E-2</v>
      </c>
      <c r="D17285">
        <v>0.3472316165558334</v>
      </c>
    </row>
    <row r="17286" spans="1:4">
      <c r="A17286">
        <v>17284</v>
      </c>
      <c r="B17286">
        <v>47.353424657534248</v>
      </c>
      <c r="C17286" s="91">
        <v>2.2338526528272545E-2</v>
      </c>
      <c r="D17286">
        <v>0.34721686157991244</v>
      </c>
    </row>
    <row r="17287" spans="1:4">
      <c r="A17287">
        <v>17285</v>
      </c>
      <c r="B17287">
        <v>47.356164383561641</v>
      </c>
      <c r="C17287" s="91">
        <v>2.2338131447214291E-2</v>
      </c>
      <c r="D17287">
        <v>0.34720210798261003</v>
      </c>
    </row>
    <row r="17288" spans="1:4">
      <c r="A17288">
        <v>17286</v>
      </c>
      <c r="B17288">
        <v>47.358904109589041</v>
      </c>
      <c r="C17288" s="91">
        <v>2.2337736366156036E-2</v>
      </c>
      <c r="D17288">
        <v>0.34718735576380366</v>
      </c>
    </row>
    <row r="17289" spans="1:4">
      <c r="A17289">
        <v>17287</v>
      </c>
      <c r="B17289">
        <v>47.361643835616441</v>
      </c>
      <c r="C17289" s="91">
        <v>2.2337341285097782E-2</v>
      </c>
      <c r="D17289">
        <v>0.3471726049233711</v>
      </c>
    </row>
    <row r="17290" spans="1:4">
      <c r="A17290">
        <v>17288</v>
      </c>
      <c r="B17290">
        <v>47.364383561643834</v>
      </c>
      <c r="C17290" s="91">
        <v>2.2336946204039528E-2</v>
      </c>
      <c r="D17290">
        <v>0.34715785546118988</v>
      </c>
    </row>
    <row r="17291" spans="1:4">
      <c r="A17291">
        <v>17289</v>
      </c>
      <c r="B17291">
        <v>47.367123287671234</v>
      </c>
      <c r="C17291" s="91">
        <v>2.2336551122981274E-2</v>
      </c>
      <c r="D17291">
        <v>0.34714310737713749</v>
      </c>
    </row>
    <row r="17292" spans="1:4">
      <c r="A17292">
        <v>17290</v>
      </c>
      <c r="B17292">
        <v>47.369863013698627</v>
      </c>
      <c r="C17292" s="91">
        <v>2.2336156041923017E-2</v>
      </c>
      <c r="D17292">
        <v>0.3471283606710916</v>
      </c>
    </row>
    <row r="17293" spans="1:4">
      <c r="A17293">
        <v>17291</v>
      </c>
      <c r="B17293">
        <v>47.372602739726027</v>
      </c>
      <c r="C17293" s="91">
        <v>2.2335760960864762E-2</v>
      </c>
      <c r="D17293">
        <v>0.34711361534292978</v>
      </c>
    </row>
    <row r="17294" spans="1:4">
      <c r="A17294">
        <v>17292</v>
      </c>
      <c r="B17294">
        <v>47.375342465753427</v>
      </c>
      <c r="C17294" s="91">
        <v>2.2335365879806508E-2</v>
      </c>
      <c r="D17294">
        <v>0.3470988713925296</v>
      </c>
    </row>
    <row r="17295" spans="1:4">
      <c r="A17295">
        <v>17293</v>
      </c>
      <c r="B17295">
        <v>47.37808219178082</v>
      </c>
      <c r="C17295" s="91">
        <v>2.2334970798748254E-2</v>
      </c>
      <c r="D17295">
        <v>0.34708412881976891</v>
      </c>
    </row>
    <row r="17296" spans="1:4">
      <c r="A17296">
        <v>17294</v>
      </c>
      <c r="B17296">
        <v>47.38082191780822</v>
      </c>
      <c r="C17296" s="91">
        <v>2.233457571769E-2</v>
      </c>
      <c r="D17296">
        <v>0.34706938762452511</v>
      </c>
    </row>
    <row r="17297" spans="1:4">
      <c r="A17297">
        <v>17295</v>
      </c>
      <c r="B17297">
        <v>47.38356164383562</v>
      </c>
      <c r="C17297" s="91">
        <v>2.2334180636631746E-2</v>
      </c>
      <c r="D17297">
        <v>0.347054647806676</v>
      </c>
    </row>
    <row r="17298" spans="1:4">
      <c r="A17298">
        <v>17296</v>
      </c>
      <c r="B17298">
        <v>47.386301369863013</v>
      </c>
      <c r="C17298" s="91">
        <v>2.2333785555573488E-2</v>
      </c>
      <c r="D17298">
        <v>0.34703990936609941</v>
      </c>
    </row>
    <row r="17299" spans="1:4">
      <c r="A17299">
        <v>17297</v>
      </c>
      <c r="B17299">
        <v>47.389041095890413</v>
      </c>
      <c r="C17299" s="91">
        <v>2.2333390474515234E-2</v>
      </c>
      <c r="D17299">
        <v>0.34702517230267277</v>
      </c>
    </row>
    <row r="17300" spans="1:4">
      <c r="A17300">
        <v>17298</v>
      </c>
      <c r="B17300">
        <v>47.391780821917806</v>
      </c>
      <c r="C17300" s="91">
        <v>2.233299539345698E-2</v>
      </c>
      <c r="D17300">
        <v>0.34701043661627401</v>
      </c>
    </row>
    <row r="17301" spans="1:4">
      <c r="A17301">
        <v>17299</v>
      </c>
      <c r="B17301">
        <v>47.394520547945206</v>
      </c>
      <c r="C17301" s="91">
        <v>2.2332600312398726E-2</v>
      </c>
      <c r="D17301">
        <v>0.34699570230678067</v>
      </c>
    </row>
    <row r="17302" spans="1:4">
      <c r="A17302">
        <v>17300</v>
      </c>
      <c r="B17302">
        <v>47.397260273972606</v>
      </c>
      <c r="C17302" s="91">
        <v>2.2332205231340472E-2</v>
      </c>
      <c r="D17302">
        <v>0.34698096937407064</v>
      </c>
    </row>
    <row r="17303" spans="1:4">
      <c r="A17303">
        <v>17301</v>
      </c>
      <c r="B17303">
        <v>47.4</v>
      </c>
      <c r="C17303" s="91">
        <v>2.2331810150282218E-2</v>
      </c>
      <c r="D17303">
        <v>0.34696623781802155</v>
      </c>
    </row>
    <row r="17304" spans="1:4">
      <c r="A17304">
        <v>17302</v>
      </c>
      <c r="B17304">
        <v>47.402739726027399</v>
      </c>
      <c r="C17304" s="91">
        <v>2.233141506922396E-2</v>
      </c>
      <c r="D17304">
        <v>0.3469515076385114</v>
      </c>
    </row>
    <row r="17305" spans="1:4">
      <c r="A17305">
        <v>17303</v>
      </c>
      <c r="B17305">
        <v>47.405479452054792</v>
      </c>
      <c r="C17305" s="91">
        <v>2.2331019988165706E-2</v>
      </c>
      <c r="D17305">
        <v>0.34693677883541774</v>
      </c>
    </row>
    <row r="17306" spans="1:4">
      <c r="A17306">
        <v>17304</v>
      </c>
      <c r="B17306">
        <v>47.408219178082192</v>
      </c>
      <c r="C17306" s="91">
        <v>2.2330624907107452E-2</v>
      </c>
      <c r="D17306">
        <v>0.34692205140861843</v>
      </c>
    </row>
    <row r="17307" spans="1:4">
      <c r="A17307">
        <v>17305</v>
      </c>
      <c r="B17307">
        <v>47.410958904109592</v>
      </c>
      <c r="C17307" s="91">
        <v>2.2330229826049198E-2</v>
      </c>
      <c r="D17307">
        <v>0.34690732535799135</v>
      </c>
    </row>
    <row r="17308" spans="1:4">
      <c r="A17308">
        <v>17306</v>
      </c>
      <c r="B17308">
        <v>47.413698630136984</v>
      </c>
      <c r="C17308" s="91">
        <v>2.2329834744990944E-2</v>
      </c>
      <c r="D17308">
        <v>0.34689260068341427</v>
      </c>
    </row>
    <row r="17309" spans="1:4">
      <c r="A17309">
        <v>17307</v>
      </c>
      <c r="B17309">
        <v>47.416438356164385</v>
      </c>
      <c r="C17309" s="91">
        <v>2.232943966393269E-2</v>
      </c>
      <c r="D17309">
        <v>0.346877877384765</v>
      </c>
    </row>
    <row r="17310" spans="1:4">
      <c r="A17310">
        <v>17308</v>
      </c>
      <c r="B17310">
        <v>47.419178082191777</v>
      </c>
      <c r="C17310" s="91">
        <v>2.2329044582874435E-2</v>
      </c>
      <c r="D17310">
        <v>0.34686315546192148</v>
      </c>
    </row>
    <row r="17311" spans="1:4">
      <c r="A17311">
        <v>17309</v>
      </c>
      <c r="B17311">
        <v>47.421917808219177</v>
      </c>
      <c r="C17311" s="91">
        <v>2.2328649501816178E-2</v>
      </c>
      <c r="D17311">
        <v>0.34684843491476153</v>
      </c>
    </row>
    <row r="17312" spans="1:4">
      <c r="A17312">
        <v>17310</v>
      </c>
      <c r="B17312">
        <v>47.424657534246577</v>
      </c>
      <c r="C17312" s="91">
        <v>2.2328254420757924E-2</v>
      </c>
      <c r="D17312">
        <v>0.34683371574316302</v>
      </c>
    </row>
    <row r="17313" spans="1:4">
      <c r="A17313">
        <v>17311</v>
      </c>
      <c r="B17313">
        <v>47.42739726027397</v>
      </c>
      <c r="C17313" s="91">
        <v>2.232785933969967E-2</v>
      </c>
      <c r="D17313">
        <v>0.34681899794700394</v>
      </c>
    </row>
    <row r="17314" spans="1:4">
      <c r="A17314">
        <v>17312</v>
      </c>
      <c r="B17314">
        <v>47.43013698630137</v>
      </c>
      <c r="C17314" s="91">
        <v>2.2327464258641416E-2</v>
      </c>
      <c r="D17314">
        <v>0.34680428152616205</v>
      </c>
    </row>
    <row r="17315" spans="1:4">
      <c r="A17315">
        <v>17313</v>
      </c>
      <c r="B17315">
        <v>47.43287671232877</v>
      </c>
      <c r="C17315" s="91">
        <v>2.2327069177583161E-2</v>
      </c>
      <c r="D17315">
        <v>0.34678956648051534</v>
      </c>
    </row>
    <row r="17316" spans="1:4">
      <c r="A17316">
        <v>17314</v>
      </c>
      <c r="B17316">
        <v>47.435616438356163</v>
      </c>
      <c r="C17316" s="91">
        <v>2.2326674096524904E-2</v>
      </c>
      <c r="D17316">
        <v>0.34677485280994186</v>
      </c>
    </row>
    <row r="17317" spans="1:4">
      <c r="A17317">
        <v>17315</v>
      </c>
      <c r="B17317">
        <v>47.438356164383563</v>
      </c>
      <c r="C17317" s="91">
        <v>2.232627901546665E-2</v>
      </c>
      <c r="D17317">
        <v>0.34676014051431947</v>
      </c>
    </row>
    <row r="17318" spans="1:4">
      <c r="A17318">
        <v>17316</v>
      </c>
      <c r="B17318">
        <v>47.441095890410956</v>
      </c>
      <c r="C17318" s="91">
        <v>2.2325883934408396E-2</v>
      </c>
      <c r="D17318">
        <v>0.34674542959352611</v>
      </c>
    </row>
    <row r="17319" spans="1:4">
      <c r="A17319">
        <v>17317</v>
      </c>
      <c r="B17319">
        <v>47.443835616438356</v>
      </c>
      <c r="C17319" s="91">
        <v>2.2325488853350142E-2</v>
      </c>
      <c r="D17319">
        <v>0.34673072004743977</v>
      </c>
    </row>
    <row r="17320" spans="1:4">
      <c r="A17320">
        <v>17318</v>
      </c>
      <c r="B17320">
        <v>47.446575342465756</v>
      </c>
      <c r="C17320" s="91">
        <v>2.2325093772291887E-2</v>
      </c>
      <c r="D17320">
        <v>0.34671601187593842</v>
      </c>
    </row>
    <row r="17321" spans="1:4">
      <c r="A17321">
        <v>17319</v>
      </c>
      <c r="B17321">
        <v>47.449315068493149</v>
      </c>
      <c r="C17321" s="91">
        <v>2.2324698691233633E-2</v>
      </c>
      <c r="D17321">
        <v>0.34670130507890018</v>
      </c>
    </row>
    <row r="17322" spans="1:4">
      <c r="A17322">
        <v>17320</v>
      </c>
      <c r="B17322">
        <v>47.452054794520549</v>
      </c>
      <c r="C17322" s="91">
        <v>2.2324303610175379E-2</v>
      </c>
      <c r="D17322">
        <v>0.34668659965620302</v>
      </c>
    </row>
    <row r="17323" spans="1:4">
      <c r="A17323">
        <v>17321</v>
      </c>
      <c r="B17323">
        <v>47.454794520547942</v>
      </c>
      <c r="C17323" s="91">
        <v>2.2323908529117122E-2</v>
      </c>
      <c r="D17323">
        <v>0.3466718956077251</v>
      </c>
    </row>
    <row r="17324" spans="1:4">
      <c r="A17324">
        <v>17322</v>
      </c>
      <c r="B17324">
        <v>47.457534246575342</v>
      </c>
      <c r="C17324" s="91">
        <v>2.2323513448058867E-2</v>
      </c>
      <c r="D17324">
        <v>0.34665719293334418</v>
      </c>
    </row>
    <row r="17325" spans="1:4">
      <c r="A17325">
        <v>17323</v>
      </c>
      <c r="B17325">
        <v>47.460273972602742</v>
      </c>
      <c r="C17325" s="91">
        <v>2.2323118367000613E-2</v>
      </c>
      <c r="D17325">
        <v>0.34664249163293853</v>
      </c>
    </row>
    <row r="17326" spans="1:4">
      <c r="A17326">
        <v>17324</v>
      </c>
      <c r="B17326">
        <v>47.463013698630135</v>
      </c>
      <c r="C17326" s="91">
        <v>2.2322723285942359E-2</v>
      </c>
      <c r="D17326">
        <v>0.34662779170638625</v>
      </c>
    </row>
    <row r="17327" spans="1:4">
      <c r="A17327">
        <v>17325</v>
      </c>
      <c r="B17327">
        <v>47.465753424657535</v>
      </c>
      <c r="C17327" s="91">
        <v>2.2322328204884105E-2</v>
      </c>
      <c r="D17327">
        <v>0.34661309315356525</v>
      </c>
    </row>
    <row r="17328" spans="1:4">
      <c r="A17328">
        <v>17326</v>
      </c>
      <c r="B17328">
        <v>47.468493150684928</v>
      </c>
      <c r="C17328" s="91">
        <v>2.2321933123825848E-2</v>
      </c>
      <c r="D17328">
        <v>0.34659839597435393</v>
      </c>
    </row>
    <row r="17329" spans="1:4">
      <c r="A17329">
        <v>17327</v>
      </c>
      <c r="B17329">
        <v>47.471232876712328</v>
      </c>
      <c r="C17329" s="91">
        <v>2.2321538042767593E-2</v>
      </c>
      <c r="D17329">
        <v>0.34658370016863016</v>
      </c>
    </row>
    <row r="17330" spans="1:4">
      <c r="A17330">
        <v>17328</v>
      </c>
      <c r="B17330">
        <v>47.473972602739728</v>
      </c>
      <c r="C17330" s="91">
        <v>2.2321142961709339E-2</v>
      </c>
      <c r="D17330">
        <v>0.34656900573627214</v>
      </c>
    </row>
    <row r="17331" spans="1:4">
      <c r="A17331">
        <v>17329</v>
      </c>
      <c r="B17331">
        <v>47.476712328767121</v>
      </c>
      <c r="C17331" s="91">
        <v>2.2320747880651085E-2</v>
      </c>
      <c r="D17331">
        <v>0.34655431267715814</v>
      </c>
    </row>
    <row r="17332" spans="1:4">
      <c r="A17332">
        <v>17330</v>
      </c>
      <c r="B17332">
        <v>47.479452054794521</v>
      </c>
      <c r="C17332" s="91">
        <v>2.2320352799592831E-2</v>
      </c>
      <c r="D17332">
        <v>0.3465396209911662</v>
      </c>
    </row>
    <row r="17333" spans="1:4">
      <c r="A17333">
        <v>17331</v>
      </c>
      <c r="B17333">
        <v>47.482191780821921</v>
      </c>
      <c r="C17333" s="91">
        <v>2.2319957718534577E-2</v>
      </c>
      <c r="D17333">
        <v>0.34652493067817447</v>
      </c>
    </row>
    <row r="17334" spans="1:4">
      <c r="A17334">
        <v>17332</v>
      </c>
      <c r="B17334">
        <v>47.484931506849314</v>
      </c>
      <c r="C17334" s="91">
        <v>2.2319562637476323E-2</v>
      </c>
      <c r="D17334">
        <v>0.34651024173806133</v>
      </c>
    </row>
    <row r="17335" spans="1:4">
      <c r="A17335">
        <v>17333</v>
      </c>
      <c r="B17335">
        <v>47.487671232876714</v>
      </c>
      <c r="C17335" s="91">
        <v>2.2319167556418065E-2</v>
      </c>
      <c r="D17335">
        <v>0.34649555417070488</v>
      </c>
    </row>
    <row r="17336" spans="1:4">
      <c r="A17336">
        <v>17334</v>
      </c>
      <c r="B17336">
        <v>47.490410958904107</v>
      </c>
      <c r="C17336" s="91">
        <v>2.2318772475359811E-2</v>
      </c>
      <c r="D17336">
        <v>0.34648086797598326</v>
      </c>
    </row>
    <row r="17337" spans="1:4">
      <c r="A17337">
        <v>17335</v>
      </c>
      <c r="B17337">
        <v>47.493150684931507</v>
      </c>
      <c r="C17337" s="91">
        <v>2.2318377394301557E-2</v>
      </c>
      <c r="D17337">
        <v>0.34646618315377475</v>
      </c>
    </row>
    <row r="17338" spans="1:4">
      <c r="A17338">
        <v>17336</v>
      </c>
      <c r="B17338">
        <v>47.495890410958907</v>
      </c>
      <c r="C17338" s="91">
        <v>2.2317982313243303E-2</v>
      </c>
      <c r="D17338">
        <v>0.34645149970395767</v>
      </c>
    </row>
    <row r="17339" spans="1:4">
      <c r="A17339">
        <v>17337</v>
      </c>
      <c r="B17339">
        <v>47.4986301369863</v>
      </c>
      <c r="C17339" s="91">
        <v>2.2317587232185049E-2</v>
      </c>
      <c r="D17339">
        <v>0.34643681762641032</v>
      </c>
    </row>
    <row r="17340" spans="1:4">
      <c r="A17340">
        <v>17338</v>
      </c>
      <c r="B17340">
        <v>47.5013698630137</v>
      </c>
      <c r="C17340" s="91">
        <v>2.2317192151126791E-2</v>
      </c>
      <c r="D17340">
        <v>0.34642213692101076</v>
      </c>
    </row>
    <row r="17341" spans="1:4">
      <c r="A17341">
        <v>17339</v>
      </c>
      <c r="B17341">
        <v>47.504109589041093</v>
      </c>
      <c r="C17341" s="91">
        <v>2.2316797070068537E-2</v>
      </c>
      <c r="D17341">
        <v>0.34640745758763758</v>
      </c>
    </row>
    <row r="17342" spans="1:4">
      <c r="A17342">
        <v>17340</v>
      </c>
      <c r="B17342">
        <v>47.506849315068493</v>
      </c>
      <c r="C17342" s="91">
        <v>2.2316401989010283E-2</v>
      </c>
      <c r="D17342">
        <v>0.34639277962616877</v>
      </c>
    </row>
    <row r="17343" spans="1:4">
      <c r="A17343">
        <v>17341</v>
      </c>
      <c r="B17343">
        <v>47.509589041095893</v>
      </c>
      <c r="C17343" s="91">
        <v>2.2316006907952029E-2</v>
      </c>
      <c r="D17343">
        <v>0.34637810303648287</v>
      </c>
    </row>
    <row r="17344" spans="1:4">
      <c r="A17344">
        <v>17342</v>
      </c>
      <c r="B17344">
        <v>47.512328767123286</v>
      </c>
      <c r="C17344" s="91">
        <v>2.2315611826893775E-2</v>
      </c>
      <c r="D17344">
        <v>0.34636342781845825</v>
      </c>
    </row>
    <row r="17345" spans="1:4">
      <c r="A17345">
        <v>17343</v>
      </c>
      <c r="B17345">
        <v>47.515068493150686</v>
      </c>
      <c r="C17345" s="91">
        <v>2.2315216745835521E-2</v>
      </c>
      <c r="D17345">
        <v>0.34634875397197301</v>
      </c>
    </row>
    <row r="17346" spans="1:4">
      <c r="A17346">
        <v>17344</v>
      </c>
      <c r="B17346">
        <v>47.517808219178079</v>
      </c>
      <c r="C17346" s="91">
        <v>2.2314821664777263E-2</v>
      </c>
      <c r="D17346">
        <v>0.34633408149690587</v>
      </c>
    </row>
    <row r="17347" spans="1:4">
      <c r="A17347">
        <v>17345</v>
      </c>
      <c r="B17347">
        <v>47.520547945205479</v>
      </c>
      <c r="C17347" s="91">
        <v>2.2314426583719009E-2</v>
      </c>
      <c r="D17347">
        <v>0.34631941039313485</v>
      </c>
    </row>
    <row r="17348" spans="1:4">
      <c r="A17348">
        <v>17346</v>
      </c>
      <c r="B17348">
        <v>47.523287671232879</v>
      </c>
      <c r="C17348" s="91">
        <v>2.2314031502660755E-2</v>
      </c>
      <c r="D17348">
        <v>0.34630474066053846</v>
      </c>
    </row>
    <row r="17349" spans="1:4">
      <c r="A17349">
        <v>17347</v>
      </c>
      <c r="B17349">
        <v>47.526027397260272</v>
      </c>
      <c r="C17349" s="91">
        <v>2.2313636421602501E-2</v>
      </c>
      <c r="D17349">
        <v>0.34629007229899522</v>
      </c>
    </row>
    <row r="17350" spans="1:4">
      <c r="A17350">
        <v>17348</v>
      </c>
      <c r="B17350">
        <v>47.528767123287672</v>
      </c>
      <c r="C17350" s="91">
        <v>2.2313241340544247E-2</v>
      </c>
      <c r="D17350">
        <v>0.34627540530838341</v>
      </c>
    </row>
    <row r="17351" spans="1:4">
      <c r="A17351">
        <v>17349</v>
      </c>
      <c r="B17351">
        <v>47.531506849315072</v>
      </c>
      <c r="C17351" s="91">
        <v>2.2312846259485992E-2</v>
      </c>
      <c r="D17351">
        <v>0.34626073968858151</v>
      </c>
    </row>
    <row r="17352" spans="1:4">
      <c r="A17352">
        <v>17350</v>
      </c>
      <c r="B17352">
        <v>47.534246575342465</v>
      </c>
      <c r="C17352" s="91">
        <v>2.2312451178427735E-2</v>
      </c>
      <c r="D17352">
        <v>0.34624607543946817</v>
      </c>
    </row>
    <row r="17353" spans="1:4">
      <c r="A17353">
        <v>17351</v>
      </c>
      <c r="B17353">
        <v>47.536986301369865</v>
      </c>
      <c r="C17353" s="91">
        <v>2.2312056097369481E-2</v>
      </c>
      <c r="D17353">
        <v>0.34623141256092149</v>
      </c>
    </row>
    <row r="17354" spans="1:4">
      <c r="A17354">
        <v>17352</v>
      </c>
      <c r="B17354">
        <v>47.539726027397258</v>
      </c>
      <c r="C17354" s="91">
        <v>2.2311661016311227E-2</v>
      </c>
      <c r="D17354">
        <v>0.34621675105282018</v>
      </c>
    </row>
    <row r="17355" spans="1:4">
      <c r="A17355">
        <v>17353</v>
      </c>
      <c r="B17355">
        <v>47.542465753424658</v>
      </c>
      <c r="C17355" s="91">
        <v>2.2311265935252973E-2</v>
      </c>
      <c r="D17355">
        <v>0.34620209091504256</v>
      </c>
    </row>
    <row r="17356" spans="1:4">
      <c r="A17356">
        <v>17354</v>
      </c>
      <c r="B17356">
        <v>47.545205479452058</v>
      </c>
      <c r="C17356" s="91">
        <v>2.2310870854194718E-2</v>
      </c>
      <c r="D17356">
        <v>0.34618743214746728</v>
      </c>
    </row>
    <row r="17357" spans="1:4">
      <c r="A17357">
        <v>17355</v>
      </c>
      <c r="B17357">
        <v>47.547945205479451</v>
      </c>
      <c r="C17357" s="91">
        <v>2.2310475773136464E-2</v>
      </c>
      <c r="D17357">
        <v>0.34617277474997288</v>
      </c>
    </row>
    <row r="17358" spans="1:4">
      <c r="A17358">
        <v>17356</v>
      </c>
      <c r="B17358">
        <v>47.550684931506851</v>
      </c>
      <c r="C17358" s="91">
        <v>2.2310080692078207E-2</v>
      </c>
      <c r="D17358">
        <v>0.34615811872243779</v>
      </c>
    </row>
    <row r="17359" spans="1:4">
      <c r="A17359">
        <v>17357</v>
      </c>
      <c r="B17359">
        <v>47.553424657534244</v>
      </c>
      <c r="C17359" s="91">
        <v>2.2309685611019953E-2</v>
      </c>
      <c r="D17359">
        <v>0.34614346406474067</v>
      </c>
    </row>
    <row r="17360" spans="1:4">
      <c r="A17360">
        <v>17358</v>
      </c>
      <c r="B17360">
        <v>47.556164383561644</v>
      </c>
      <c r="C17360" s="91">
        <v>2.2309290529961699E-2</v>
      </c>
      <c r="D17360">
        <v>0.34612881077675983</v>
      </c>
    </row>
    <row r="17361" spans="1:4">
      <c r="A17361">
        <v>17359</v>
      </c>
      <c r="B17361">
        <v>47.558904109589044</v>
      </c>
      <c r="C17361" s="91">
        <v>2.2308895448903444E-2</v>
      </c>
      <c r="D17361">
        <v>0.34611415885837404</v>
      </c>
    </row>
    <row r="17362" spans="1:4">
      <c r="A17362">
        <v>17360</v>
      </c>
      <c r="B17362">
        <v>47.561643835616437</v>
      </c>
      <c r="C17362" s="91">
        <v>2.230850036784519E-2</v>
      </c>
      <c r="D17362">
        <v>0.34609950830946201</v>
      </c>
    </row>
    <row r="17363" spans="1:4">
      <c r="A17363">
        <v>17361</v>
      </c>
      <c r="B17363">
        <v>47.564383561643837</v>
      </c>
      <c r="C17363" s="91">
        <v>2.2308105286786936E-2</v>
      </c>
      <c r="D17363">
        <v>0.34608485912990211</v>
      </c>
    </row>
    <row r="17364" spans="1:4">
      <c r="A17364">
        <v>17362</v>
      </c>
      <c r="B17364">
        <v>47.56712328767123</v>
      </c>
      <c r="C17364" s="91">
        <v>2.2307710205728679E-2</v>
      </c>
      <c r="D17364">
        <v>0.34607021131957311</v>
      </c>
    </row>
    <row r="17365" spans="1:4">
      <c r="A17365">
        <v>17363</v>
      </c>
      <c r="B17365">
        <v>47.56986301369863</v>
      </c>
      <c r="C17365" s="91">
        <v>2.2307315124670424E-2</v>
      </c>
      <c r="D17365">
        <v>0.34605556487835343</v>
      </c>
    </row>
    <row r="17366" spans="1:4">
      <c r="A17366">
        <v>17364</v>
      </c>
      <c r="B17366">
        <v>47.57260273972603</v>
      </c>
      <c r="C17366" s="91">
        <v>2.230692004361217E-2</v>
      </c>
      <c r="D17366">
        <v>0.34604091980612189</v>
      </c>
    </row>
    <row r="17367" spans="1:4">
      <c r="A17367">
        <v>17365</v>
      </c>
      <c r="B17367">
        <v>47.575342465753423</v>
      </c>
      <c r="C17367" s="91">
        <v>2.2306524962553916E-2</v>
      </c>
      <c r="D17367">
        <v>0.34602627610275721</v>
      </c>
    </row>
    <row r="17368" spans="1:4">
      <c r="A17368">
        <v>17366</v>
      </c>
      <c r="B17368">
        <v>47.578082191780823</v>
      </c>
      <c r="C17368" s="91">
        <v>2.2306129881495662E-2</v>
      </c>
      <c r="D17368">
        <v>0.34601163376813782</v>
      </c>
    </row>
    <row r="17369" spans="1:4">
      <c r="A17369">
        <v>17367</v>
      </c>
      <c r="B17369">
        <v>47.580821917808223</v>
      </c>
      <c r="C17369" s="91">
        <v>2.2305734800437408E-2</v>
      </c>
      <c r="D17369">
        <v>0.34599699280214258</v>
      </c>
    </row>
    <row r="17370" spans="1:4">
      <c r="A17370">
        <v>17368</v>
      </c>
      <c r="B17370">
        <v>47.583561643835615</v>
      </c>
      <c r="C17370" s="91">
        <v>2.230533971937915E-2</v>
      </c>
      <c r="D17370">
        <v>0.34598235320465032</v>
      </c>
    </row>
    <row r="17371" spans="1:4">
      <c r="A17371">
        <v>17369</v>
      </c>
      <c r="B17371">
        <v>47.586301369863016</v>
      </c>
      <c r="C17371" s="91">
        <v>2.2304944638320896E-2</v>
      </c>
      <c r="D17371">
        <v>0.34596771497553941</v>
      </c>
    </row>
    <row r="17372" spans="1:4">
      <c r="A17372">
        <v>17370</v>
      </c>
      <c r="B17372">
        <v>47.589041095890408</v>
      </c>
      <c r="C17372" s="91">
        <v>2.2304549557262642E-2</v>
      </c>
      <c r="D17372">
        <v>0.34595307811468884</v>
      </c>
    </row>
    <row r="17373" spans="1:4">
      <c r="A17373">
        <v>17371</v>
      </c>
      <c r="B17373">
        <v>47.591780821917808</v>
      </c>
      <c r="C17373" s="91">
        <v>2.2304154476204388E-2</v>
      </c>
      <c r="D17373">
        <v>0.3459384426219772</v>
      </c>
    </row>
    <row r="17374" spans="1:4">
      <c r="A17374">
        <v>17372</v>
      </c>
      <c r="B17374">
        <v>47.594520547945208</v>
      </c>
      <c r="C17374" s="91">
        <v>2.2303759395146134E-2</v>
      </c>
      <c r="D17374">
        <v>0.34592380849728338</v>
      </c>
    </row>
    <row r="17375" spans="1:4">
      <c r="A17375">
        <v>17373</v>
      </c>
      <c r="B17375">
        <v>47.597260273972601</v>
      </c>
      <c r="C17375" s="91">
        <v>2.230336431408788E-2</v>
      </c>
      <c r="D17375">
        <v>0.34590917574048607</v>
      </c>
    </row>
    <row r="17376" spans="1:4">
      <c r="A17376">
        <v>17374</v>
      </c>
      <c r="B17376">
        <v>47.6</v>
      </c>
      <c r="C17376" s="91">
        <v>2.2302969233029622E-2</v>
      </c>
      <c r="D17376">
        <v>0.34589454435146405</v>
      </c>
    </row>
    <row r="17377" spans="1:4">
      <c r="A17377">
        <v>17375</v>
      </c>
      <c r="B17377">
        <v>47.602739726027394</v>
      </c>
      <c r="C17377" s="91">
        <v>2.2302574151971368E-2</v>
      </c>
      <c r="D17377">
        <v>0.34587991433009618</v>
      </c>
    </row>
    <row r="17378" spans="1:4">
      <c r="A17378">
        <v>17376</v>
      </c>
      <c r="B17378">
        <v>47.605479452054794</v>
      </c>
      <c r="C17378" s="91">
        <v>2.2302179070913114E-2</v>
      </c>
      <c r="D17378">
        <v>0.34586528567626124</v>
      </c>
    </row>
    <row r="17379" spans="1:4">
      <c r="A17379">
        <v>17377</v>
      </c>
      <c r="B17379">
        <v>47.608219178082194</v>
      </c>
      <c r="C17379" s="91">
        <v>2.230178398985486E-2</v>
      </c>
      <c r="D17379">
        <v>0.34585065838983797</v>
      </c>
    </row>
    <row r="17380" spans="1:4">
      <c r="A17380">
        <v>17378</v>
      </c>
      <c r="B17380">
        <v>47.610958904109587</v>
      </c>
      <c r="C17380" s="91">
        <v>2.2301388908796606E-2</v>
      </c>
      <c r="D17380">
        <v>0.34583603247070532</v>
      </c>
    </row>
    <row r="17381" spans="1:4">
      <c r="A17381">
        <v>17379</v>
      </c>
      <c r="B17381">
        <v>47.613698630136987</v>
      </c>
      <c r="C17381" s="91">
        <v>2.2300993827738352E-2</v>
      </c>
      <c r="D17381">
        <v>0.34582140791874211</v>
      </c>
    </row>
    <row r="17382" spans="1:4">
      <c r="A17382">
        <v>17380</v>
      </c>
      <c r="B17382">
        <v>47.61643835616438</v>
      </c>
      <c r="C17382" s="91">
        <v>2.2300598746680094E-2</v>
      </c>
      <c r="D17382">
        <v>0.34580678473382731</v>
      </c>
    </row>
    <row r="17383" spans="1:4">
      <c r="A17383">
        <v>17381</v>
      </c>
      <c r="B17383">
        <v>47.61917808219178</v>
      </c>
      <c r="C17383" s="91">
        <v>2.230020366562184E-2</v>
      </c>
      <c r="D17383">
        <v>0.34579216291583953</v>
      </c>
    </row>
    <row r="17384" spans="1:4">
      <c r="A17384">
        <v>17382</v>
      </c>
      <c r="B17384">
        <v>47.62191780821918</v>
      </c>
      <c r="C17384" s="91">
        <v>2.2299808584563586E-2</v>
      </c>
      <c r="D17384">
        <v>0.34577754246465786</v>
      </c>
    </row>
    <row r="17385" spans="1:4">
      <c r="A17385">
        <v>17383</v>
      </c>
      <c r="B17385">
        <v>47.624657534246573</v>
      </c>
      <c r="C17385" s="91">
        <v>2.2299413503505332E-2</v>
      </c>
      <c r="D17385">
        <v>0.34576292338016124</v>
      </c>
    </row>
    <row r="17386" spans="1:4">
      <c r="A17386">
        <v>17384</v>
      </c>
      <c r="B17386">
        <v>47.627397260273973</v>
      </c>
      <c r="C17386" s="91">
        <v>2.2299018422447078E-2</v>
      </c>
      <c r="D17386">
        <v>0.34574830566222853</v>
      </c>
    </row>
    <row r="17387" spans="1:4">
      <c r="A17387">
        <v>17385</v>
      </c>
      <c r="B17387">
        <v>47.630136986301373</v>
      </c>
      <c r="C17387" s="91">
        <v>2.2298623341388824E-2</v>
      </c>
      <c r="D17387">
        <v>0.34573368931073861</v>
      </c>
    </row>
    <row r="17388" spans="1:4">
      <c r="A17388">
        <v>17386</v>
      </c>
      <c r="B17388">
        <v>47.632876712328766</v>
      </c>
      <c r="C17388" s="91">
        <v>2.2298228260330566E-2</v>
      </c>
      <c r="D17388">
        <v>0.34571907432557064</v>
      </c>
    </row>
    <row r="17389" spans="1:4">
      <c r="A17389">
        <v>17387</v>
      </c>
      <c r="B17389">
        <v>47.635616438356166</v>
      </c>
      <c r="C17389" s="91">
        <v>2.2297833179272312E-2</v>
      </c>
      <c r="D17389">
        <v>0.34570446070660338</v>
      </c>
    </row>
    <row r="17390" spans="1:4">
      <c r="A17390">
        <v>17388</v>
      </c>
      <c r="B17390">
        <v>47.638356164383559</v>
      </c>
      <c r="C17390" s="91">
        <v>2.2297438098214058E-2</v>
      </c>
      <c r="D17390">
        <v>0.34568984845371581</v>
      </c>
    </row>
    <row r="17391" spans="1:4">
      <c r="A17391">
        <v>17389</v>
      </c>
      <c r="B17391">
        <v>47.641095890410959</v>
      </c>
      <c r="C17391" s="91">
        <v>2.2297043017155804E-2</v>
      </c>
      <c r="D17391">
        <v>0.34567523756678703</v>
      </c>
    </row>
    <row r="17392" spans="1:4">
      <c r="A17392">
        <v>17390</v>
      </c>
      <c r="B17392">
        <v>47.643835616438359</v>
      </c>
      <c r="C17392" s="91">
        <v>2.2296647936097549E-2</v>
      </c>
      <c r="D17392">
        <v>0.34566062804569597</v>
      </c>
    </row>
    <row r="17393" spans="1:4">
      <c r="A17393">
        <v>17391</v>
      </c>
      <c r="B17393">
        <v>47.646575342465752</v>
      </c>
      <c r="C17393" s="91">
        <v>2.2296252855039295E-2</v>
      </c>
      <c r="D17393">
        <v>0.34564601989032173</v>
      </c>
    </row>
    <row r="17394" spans="1:4">
      <c r="A17394">
        <v>17392</v>
      </c>
      <c r="B17394">
        <v>47.649315068493152</v>
      </c>
      <c r="C17394" s="91">
        <v>2.2295857773981038E-2</v>
      </c>
      <c r="D17394">
        <v>0.34563141310054335</v>
      </c>
    </row>
    <row r="17395" spans="1:4">
      <c r="A17395">
        <v>17393</v>
      </c>
      <c r="B17395">
        <v>47.652054794520545</v>
      </c>
      <c r="C17395" s="91">
        <v>2.2295462692922784E-2</v>
      </c>
      <c r="D17395">
        <v>0.34561680767623976</v>
      </c>
    </row>
    <row r="17396" spans="1:4">
      <c r="A17396">
        <v>17394</v>
      </c>
      <c r="B17396">
        <v>47.654794520547945</v>
      </c>
      <c r="C17396" s="91">
        <v>2.229506761186453E-2</v>
      </c>
      <c r="D17396">
        <v>0.3456022036172901</v>
      </c>
    </row>
    <row r="17397" spans="1:4">
      <c r="A17397">
        <v>17395</v>
      </c>
      <c r="B17397">
        <v>47.657534246575345</v>
      </c>
      <c r="C17397" s="91">
        <v>2.2294672530806275E-2</v>
      </c>
      <c r="D17397">
        <v>0.34558760092357343</v>
      </c>
    </row>
    <row r="17398" spans="1:4">
      <c r="A17398">
        <v>17396</v>
      </c>
      <c r="B17398">
        <v>47.660273972602738</v>
      </c>
      <c r="C17398" s="91">
        <v>2.2294277449748021E-2</v>
      </c>
      <c r="D17398">
        <v>0.3455729995949689</v>
      </c>
    </row>
    <row r="17399" spans="1:4">
      <c r="A17399">
        <v>17397</v>
      </c>
      <c r="B17399">
        <v>47.663013698630138</v>
      </c>
      <c r="C17399" s="91">
        <v>2.2293882368689767E-2</v>
      </c>
      <c r="D17399">
        <v>0.34555839963135554</v>
      </c>
    </row>
    <row r="17400" spans="1:4">
      <c r="A17400">
        <v>17398</v>
      </c>
      <c r="B17400">
        <v>47.665753424657531</v>
      </c>
      <c r="C17400" s="91">
        <v>2.229348728763151E-2</v>
      </c>
      <c r="D17400">
        <v>0.34554380103261256</v>
      </c>
    </row>
    <row r="17401" spans="1:4">
      <c r="A17401">
        <v>17399</v>
      </c>
      <c r="B17401">
        <v>47.668493150684931</v>
      </c>
      <c r="C17401" s="91">
        <v>2.2293092206573255E-2</v>
      </c>
      <c r="D17401">
        <v>0.34552920379861901</v>
      </c>
    </row>
    <row r="17402" spans="1:4">
      <c r="A17402">
        <v>17400</v>
      </c>
      <c r="B17402">
        <v>47.671232876712331</v>
      </c>
      <c r="C17402" s="91">
        <v>2.2292697125515001E-2</v>
      </c>
      <c r="D17402">
        <v>0.34551460792925398</v>
      </c>
    </row>
    <row r="17403" spans="1:4">
      <c r="A17403">
        <v>17401</v>
      </c>
      <c r="B17403">
        <v>47.673972602739724</v>
      </c>
      <c r="C17403" s="91">
        <v>2.2292302044456747E-2</v>
      </c>
      <c r="D17403">
        <v>0.34550001342439685</v>
      </c>
    </row>
    <row r="17404" spans="1:4">
      <c r="A17404">
        <v>17402</v>
      </c>
      <c r="B17404">
        <v>47.676712328767124</v>
      </c>
      <c r="C17404" s="91">
        <v>2.2291906963398493E-2</v>
      </c>
      <c r="D17404">
        <v>0.34548542028392654</v>
      </c>
    </row>
    <row r="17405" spans="1:4">
      <c r="A17405">
        <v>17403</v>
      </c>
      <c r="B17405">
        <v>47.679452054794524</v>
      </c>
      <c r="C17405" s="91">
        <v>2.2291511882340239E-2</v>
      </c>
      <c r="D17405">
        <v>0.34547082850772232</v>
      </c>
    </row>
    <row r="17406" spans="1:4">
      <c r="A17406">
        <v>17404</v>
      </c>
      <c r="B17406">
        <v>47.682191780821917</v>
      </c>
      <c r="C17406" s="91">
        <v>2.2291116801281981E-2</v>
      </c>
      <c r="D17406">
        <v>0.34545623809566361</v>
      </c>
    </row>
    <row r="17407" spans="1:4">
      <c r="A17407">
        <v>17405</v>
      </c>
      <c r="B17407">
        <v>47.684931506849317</v>
      </c>
      <c r="C17407" s="91">
        <v>2.2290721720223727E-2</v>
      </c>
      <c r="D17407">
        <v>0.34544164904762931</v>
      </c>
    </row>
    <row r="17408" spans="1:4">
      <c r="A17408">
        <v>17406</v>
      </c>
      <c r="B17408">
        <v>47.68767123287671</v>
      </c>
      <c r="C17408" s="91">
        <v>2.2290326639165473E-2</v>
      </c>
      <c r="D17408">
        <v>0.34542706136349888</v>
      </c>
    </row>
    <row r="17409" spans="1:4">
      <c r="A17409">
        <v>17407</v>
      </c>
      <c r="B17409">
        <v>47.69041095890411</v>
      </c>
      <c r="C17409" s="91">
        <v>2.2289931558107219E-2</v>
      </c>
      <c r="D17409">
        <v>0.34541247504315131</v>
      </c>
    </row>
    <row r="17410" spans="1:4">
      <c r="A17410">
        <v>17408</v>
      </c>
      <c r="B17410">
        <v>47.69315068493151</v>
      </c>
      <c r="C17410" s="91">
        <v>2.2289536477048965E-2</v>
      </c>
      <c r="D17410">
        <v>0.34539789008646615</v>
      </c>
    </row>
    <row r="17411" spans="1:4">
      <c r="A17411">
        <v>17409</v>
      </c>
      <c r="B17411">
        <v>47.695890410958903</v>
      </c>
      <c r="C17411" s="91">
        <v>2.2289141395990711E-2</v>
      </c>
      <c r="D17411">
        <v>0.34538330649332255</v>
      </c>
    </row>
    <row r="17412" spans="1:4">
      <c r="A17412">
        <v>17410</v>
      </c>
      <c r="B17412">
        <v>47.698630136986303</v>
      </c>
      <c r="C17412" s="91">
        <v>2.2288746314932453E-2</v>
      </c>
      <c r="D17412">
        <v>0.34536872426359988</v>
      </c>
    </row>
    <row r="17413" spans="1:4">
      <c r="A17413">
        <v>17411</v>
      </c>
      <c r="B17413">
        <v>47.701369863013696</v>
      </c>
      <c r="C17413" s="91">
        <v>2.2288351233874199E-2</v>
      </c>
      <c r="D17413">
        <v>0.34535414339717718</v>
      </c>
    </row>
    <row r="17414" spans="1:4">
      <c r="A17414">
        <v>17412</v>
      </c>
      <c r="B17414">
        <v>47.704109589041096</v>
      </c>
      <c r="C17414" s="91">
        <v>2.2287956152815945E-2</v>
      </c>
      <c r="D17414">
        <v>0.345339563893934</v>
      </c>
    </row>
    <row r="17415" spans="1:4">
      <c r="A17415">
        <v>17413</v>
      </c>
      <c r="B17415">
        <v>47.706849315068496</v>
      </c>
      <c r="C17415" s="91">
        <v>2.2287561071757691E-2</v>
      </c>
      <c r="D17415">
        <v>0.34532498575374965</v>
      </c>
    </row>
    <row r="17416" spans="1:4">
      <c r="A17416">
        <v>17414</v>
      </c>
      <c r="B17416">
        <v>47.709589041095889</v>
      </c>
      <c r="C17416" s="91">
        <v>2.2287165990699437E-2</v>
      </c>
      <c r="D17416">
        <v>0.34531040897650339</v>
      </c>
    </row>
    <row r="17417" spans="1:4">
      <c r="A17417">
        <v>17415</v>
      </c>
      <c r="B17417">
        <v>47.712328767123289</v>
      </c>
      <c r="C17417" s="91">
        <v>2.2286770909641183E-2</v>
      </c>
      <c r="D17417">
        <v>0.34529583356207461</v>
      </c>
    </row>
    <row r="17418" spans="1:4">
      <c r="A17418">
        <v>17416</v>
      </c>
      <c r="B17418">
        <v>47.715068493150682</v>
      </c>
      <c r="C17418" s="91">
        <v>2.2286375828582929E-2</v>
      </c>
      <c r="D17418">
        <v>0.34528125951034272</v>
      </c>
    </row>
    <row r="17419" spans="1:4">
      <c r="A17419">
        <v>17417</v>
      </c>
      <c r="B17419">
        <v>47.717808219178082</v>
      </c>
      <c r="C17419" s="91">
        <v>2.2285980747524671E-2</v>
      </c>
      <c r="D17419">
        <v>0.34526668682118716</v>
      </c>
    </row>
    <row r="17420" spans="1:4">
      <c r="A17420">
        <v>17418</v>
      </c>
      <c r="B17420">
        <v>47.720547945205482</v>
      </c>
      <c r="C17420" s="91">
        <v>2.2285585666466417E-2</v>
      </c>
      <c r="D17420">
        <v>0.34525211549448714</v>
      </c>
    </row>
    <row r="17421" spans="1:4">
      <c r="A17421">
        <v>17419</v>
      </c>
      <c r="B17421">
        <v>47.723287671232875</v>
      </c>
      <c r="C17421" s="91">
        <v>2.2285190585408163E-2</v>
      </c>
      <c r="D17421">
        <v>0.34523754553012226</v>
      </c>
    </row>
    <row r="17422" spans="1:4">
      <c r="A17422">
        <v>17420</v>
      </c>
      <c r="B17422">
        <v>47.726027397260275</v>
      </c>
      <c r="C17422" s="91">
        <v>2.2284795504349909E-2</v>
      </c>
      <c r="D17422">
        <v>0.34522297692797171</v>
      </c>
    </row>
    <row r="17423" spans="1:4">
      <c r="A17423">
        <v>17421</v>
      </c>
      <c r="B17423">
        <v>47.728767123287675</v>
      </c>
      <c r="C17423" s="91">
        <v>2.2284400423291655E-2</v>
      </c>
      <c r="D17423">
        <v>0.34520840968791516</v>
      </c>
    </row>
    <row r="17424" spans="1:4">
      <c r="A17424">
        <v>17422</v>
      </c>
      <c r="B17424">
        <v>47.731506849315068</v>
      </c>
      <c r="C17424" s="91">
        <v>2.2284005342233397E-2</v>
      </c>
      <c r="D17424">
        <v>0.34519384380983209</v>
      </c>
    </row>
    <row r="17425" spans="1:4">
      <c r="A17425">
        <v>17423</v>
      </c>
      <c r="B17425">
        <v>47.734246575342468</v>
      </c>
      <c r="C17425" s="91">
        <v>2.2283610261175143E-2</v>
      </c>
      <c r="D17425">
        <v>0.3451792792936017</v>
      </c>
    </row>
    <row r="17426" spans="1:4">
      <c r="A17426">
        <v>17424</v>
      </c>
      <c r="B17426">
        <v>47.736986301369861</v>
      </c>
      <c r="C17426" s="91">
        <v>2.2283215180116889E-2</v>
      </c>
      <c r="D17426">
        <v>0.34516471613910377</v>
      </c>
    </row>
    <row r="17427" spans="1:4">
      <c r="A17427">
        <v>17425</v>
      </c>
      <c r="B17427">
        <v>47.739726027397261</v>
      </c>
      <c r="C17427" s="91">
        <v>2.2282820099058635E-2</v>
      </c>
      <c r="D17427">
        <v>0.34515015434621754</v>
      </c>
    </row>
    <row r="17428" spans="1:4">
      <c r="A17428">
        <v>17426</v>
      </c>
      <c r="B17428">
        <v>47.742465753424661</v>
      </c>
      <c r="C17428" s="91">
        <v>2.2282425018000381E-2</v>
      </c>
      <c r="D17428">
        <v>0.34513559391482274</v>
      </c>
    </row>
    <row r="17429" spans="1:4">
      <c r="A17429">
        <v>17427</v>
      </c>
      <c r="B17429">
        <v>47.745205479452054</v>
      </c>
      <c r="C17429" s="91">
        <v>2.2282029936942126E-2</v>
      </c>
      <c r="D17429">
        <v>0.34512103484479878</v>
      </c>
    </row>
    <row r="17430" spans="1:4">
      <c r="A17430">
        <v>17428</v>
      </c>
      <c r="B17430">
        <v>47.747945205479454</v>
      </c>
      <c r="C17430" s="91">
        <v>2.2281634855883869E-2</v>
      </c>
      <c r="D17430">
        <v>0.34510647713602527</v>
      </c>
    </row>
    <row r="17431" spans="1:4">
      <c r="A17431">
        <v>17429</v>
      </c>
      <c r="B17431">
        <v>47.750684931506846</v>
      </c>
      <c r="C17431" s="91">
        <v>2.2281239774825615E-2</v>
      </c>
      <c r="D17431">
        <v>0.34509192078838169</v>
      </c>
    </row>
    <row r="17432" spans="1:4">
      <c r="A17432">
        <v>17430</v>
      </c>
      <c r="B17432">
        <v>47.753424657534246</v>
      </c>
      <c r="C17432" s="91">
        <v>2.2280844693767361E-2</v>
      </c>
      <c r="D17432">
        <v>0.34507736580174753</v>
      </c>
    </row>
    <row r="17433" spans="1:4">
      <c r="A17433">
        <v>17431</v>
      </c>
      <c r="B17433">
        <v>47.756164383561647</v>
      </c>
      <c r="C17433" s="91">
        <v>2.2280449612709106E-2</v>
      </c>
      <c r="D17433">
        <v>0.34506281217600249</v>
      </c>
    </row>
    <row r="17434" spans="1:4">
      <c r="A17434">
        <v>17432</v>
      </c>
      <c r="B17434">
        <v>47.758904109589039</v>
      </c>
      <c r="C17434" s="91">
        <v>2.2280054531650852E-2</v>
      </c>
      <c r="D17434">
        <v>0.34504825991102622</v>
      </c>
    </row>
    <row r="17435" spans="1:4">
      <c r="A17435">
        <v>17433</v>
      </c>
      <c r="B17435">
        <v>47.761643835616439</v>
      </c>
      <c r="C17435" s="91">
        <v>2.2279659450592598E-2</v>
      </c>
      <c r="D17435">
        <v>0.34503370900669816</v>
      </c>
    </row>
    <row r="17436" spans="1:4">
      <c r="A17436">
        <v>17434</v>
      </c>
      <c r="B17436">
        <v>47.764383561643832</v>
      </c>
      <c r="C17436" s="91">
        <v>2.2279264369534341E-2</v>
      </c>
      <c r="D17436">
        <v>0.34501915946289813</v>
      </c>
    </row>
    <row r="17437" spans="1:4">
      <c r="A17437">
        <v>17435</v>
      </c>
      <c r="B17437">
        <v>47.767123287671232</v>
      </c>
      <c r="C17437" s="91">
        <v>2.2278869288476087E-2</v>
      </c>
      <c r="D17437">
        <v>0.34500461127950555</v>
      </c>
    </row>
    <row r="17438" spans="1:4">
      <c r="A17438">
        <v>17436</v>
      </c>
      <c r="B17438">
        <v>47.769863013698632</v>
      </c>
      <c r="C17438" s="91">
        <v>2.2278474207417832E-2</v>
      </c>
      <c r="D17438">
        <v>0.34499006445640013</v>
      </c>
    </row>
    <row r="17439" spans="1:4">
      <c r="A17439">
        <v>17437</v>
      </c>
      <c r="B17439">
        <v>47.772602739726025</v>
      </c>
      <c r="C17439" s="91">
        <v>2.2278079126359578E-2</v>
      </c>
      <c r="D17439">
        <v>0.34497551899346174</v>
      </c>
    </row>
    <row r="17440" spans="1:4">
      <c r="A17440">
        <v>17438</v>
      </c>
      <c r="B17440">
        <v>47.775342465753425</v>
      </c>
      <c r="C17440" s="91">
        <v>2.2277684045301324E-2</v>
      </c>
      <c r="D17440">
        <v>0.34496097489056982</v>
      </c>
    </row>
    <row r="17441" spans="1:4">
      <c r="A17441">
        <v>17439</v>
      </c>
      <c r="B17441">
        <v>47.778082191780825</v>
      </c>
      <c r="C17441" s="91">
        <v>2.227728896424307E-2</v>
      </c>
      <c r="D17441">
        <v>0.34494643214760407</v>
      </c>
    </row>
    <row r="17442" spans="1:4">
      <c r="A17442">
        <v>17440</v>
      </c>
      <c r="B17442">
        <v>47.780821917808218</v>
      </c>
      <c r="C17442" s="91">
        <v>2.2276893883184812E-2</v>
      </c>
      <c r="D17442">
        <v>0.34493189076444436</v>
      </c>
    </row>
    <row r="17443" spans="1:4">
      <c r="A17443">
        <v>17441</v>
      </c>
      <c r="B17443">
        <v>47.783561643835618</v>
      </c>
      <c r="C17443" s="91">
        <v>2.2276498802126558E-2</v>
      </c>
      <c r="D17443">
        <v>0.34491735074097024</v>
      </c>
    </row>
    <row r="17444" spans="1:4">
      <c r="A17444">
        <v>17442</v>
      </c>
      <c r="B17444">
        <v>47.786301369863011</v>
      </c>
      <c r="C17444" s="91">
        <v>2.2276103721068304E-2</v>
      </c>
      <c r="D17444">
        <v>0.34490281207706153</v>
      </c>
    </row>
    <row r="17445" spans="1:4">
      <c r="A17445">
        <v>17443</v>
      </c>
      <c r="B17445">
        <v>47.789041095890411</v>
      </c>
      <c r="C17445" s="91">
        <v>2.227570864001005E-2</v>
      </c>
      <c r="D17445">
        <v>0.34488827477259792</v>
      </c>
    </row>
    <row r="17446" spans="1:4">
      <c r="A17446">
        <v>17444</v>
      </c>
      <c r="B17446">
        <v>47.791780821917811</v>
      </c>
      <c r="C17446" s="91">
        <v>2.2275313558951796E-2</v>
      </c>
      <c r="D17446">
        <v>0.3448737388274592</v>
      </c>
    </row>
    <row r="17447" spans="1:4">
      <c r="A17447">
        <v>17445</v>
      </c>
      <c r="B17447">
        <v>47.794520547945204</v>
      </c>
      <c r="C17447" s="91">
        <v>2.2274918477893542E-2</v>
      </c>
      <c r="D17447">
        <v>0.34485920424152522</v>
      </c>
    </row>
    <row r="17448" spans="1:4">
      <c r="A17448">
        <v>17446</v>
      </c>
      <c r="B17448">
        <v>47.797260273972604</v>
      </c>
      <c r="C17448" s="91">
        <v>2.2274523396835284E-2</v>
      </c>
      <c r="D17448">
        <v>0.3448446710146757</v>
      </c>
    </row>
    <row r="17449" spans="1:4">
      <c r="A17449">
        <v>17447</v>
      </c>
      <c r="B17449">
        <v>47.8</v>
      </c>
      <c r="C17449" s="91">
        <v>2.227412831577703E-2</v>
      </c>
      <c r="D17449">
        <v>0.34483013914679045</v>
      </c>
    </row>
    <row r="17450" spans="1:4">
      <c r="A17450">
        <v>17448</v>
      </c>
      <c r="B17450">
        <v>47.802739726027397</v>
      </c>
      <c r="C17450" s="91">
        <v>2.2273733234718776E-2</v>
      </c>
      <c r="D17450">
        <v>0.34481560863774924</v>
      </c>
    </row>
    <row r="17451" spans="1:4">
      <c r="A17451">
        <v>17449</v>
      </c>
      <c r="B17451">
        <v>47.805479452054797</v>
      </c>
      <c r="C17451" s="91">
        <v>2.2273338153660522E-2</v>
      </c>
      <c r="D17451">
        <v>0.34480107948743188</v>
      </c>
    </row>
    <row r="17452" spans="1:4">
      <c r="A17452">
        <v>17450</v>
      </c>
      <c r="B17452">
        <v>47.80821917808219</v>
      </c>
      <c r="C17452" s="91">
        <v>2.2272943072602268E-2</v>
      </c>
      <c r="D17452">
        <v>0.34478655169571837</v>
      </c>
    </row>
    <row r="17453" spans="1:4">
      <c r="A17453">
        <v>17451</v>
      </c>
      <c r="B17453">
        <v>47.81095890410959</v>
      </c>
      <c r="C17453" s="91">
        <v>2.2272547991544014E-2</v>
      </c>
      <c r="D17453">
        <v>0.3447720252624884</v>
      </c>
    </row>
    <row r="17454" spans="1:4">
      <c r="A17454">
        <v>17452</v>
      </c>
      <c r="B17454">
        <v>47.813698630136983</v>
      </c>
      <c r="C17454" s="91">
        <v>2.2272152910485756E-2</v>
      </c>
      <c r="D17454">
        <v>0.34475750018762208</v>
      </c>
    </row>
    <row r="17455" spans="1:4">
      <c r="A17455">
        <v>17453</v>
      </c>
      <c r="B17455">
        <v>47.816438356164383</v>
      </c>
      <c r="C17455" s="91">
        <v>2.2271757829427502E-2</v>
      </c>
      <c r="D17455">
        <v>0.34474297647099894</v>
      </c>
    </row>
    <row r="17456" spans="1:4">
      <c r="A17456">
        <v>17454</v>
      </c>
      <c r="B17456">
        <v>47.819178082191783</v>
      </c>
      <c r="C17456" s="91">
        <v>2.2271362748369248E-2</v>
      </c>
      <c r="D17456">
        <v>0.34472845411249914</v>
      </c>
    </row>
    <row r="17457" spans="1:4">
      <c r="A17457">
        <v>17455</v>
      </c>
      <c r="B17457">
        <v>47.821917808219176</v>
      </c>
      <c r="C17457" s="91">
        <v>2.2270967667310994E-2</v>
      </c>
      <c r="D17457">
        <v>0.34471393311200249</v>
      </c>
    </row>
    <row r="17458" spans="1:4">
      <c r="A17458">
        <v>17456</v>
      </c>
      <c r="B17458">
        <v>47.824657534246576</v>
      </c>
      <c r="C17458" s="91">
        <v>2.227057258625274E-2</v>
      </c>
      <c r="D17458">
        <v>0.34469941346938893</v>
      </c>
    </row>
    <row r="17459" spans="1:4">
      <c r="A17459">
        <v>17457</v>
      </c>
      <c r="B17459">
        <v>47.827397260273976</v>
      </c>
      <c r="C17459" s="91">
        <v>2.2270177505194486E-2</v>
      </c>
      <c r="D17459">
        <v>0.34468489518453849</v>
      </c>
    </row>
    <row r="17460" spans="1:4">
      <c r="A17460">
        <v>17458</v>
      </c>
      <c r="B17460">
        <v>47.830136986301369</v>
      </c>
      <c r="C17460" s="91">
        <v>2.2269782424136228E-2</v>
      </c>
      <c r="D17460">
        <v>0.34467037825733104</v>
      </c>
    </row>
    <row r="17461" spans="1:4">
      <c r="A17461">
        <v>17459</v>
      </c>
      <c r="B17461">
        <v>47.832876712328769</v>
      </c>
      <c r="C17461" s="91">
        <v>2.2269387343077974E-2</v>
      </c>
      <c r="D17461">
        <v>0.34465586268764653</v>
      </c>
    </row>
    <row r="17462" spans="1:4">
      <c r="A17462">
        <v>17460</v>
      </c>
      <c r="B17462">
        <v>47.835616438356162</v>
      </c>
      <c r="C17462" s="91">
        <v>2.226899226201972E-2</v>
      </c>
      <c r="D17462">
        <v>0.34464134847536498</v>
      </c>
    </row>
    <row r="17463" spans="1:4">
      <c r="A17463">
        <v>17461</v>
      </c>
      <c r="B17463">
        <v>47.838356164383562</v>
      </c>
      <c r="C17463" s="91">
        <v>2.2268597180961466E-2</v>
      </c>
      <c r="D17463">
        <v>0.34462683562036639</v>
      </c>
    </row>
    <row r="17464" spans="1:4">
      <c r="A17464">
        <v>17462</v>
      </c>
      <c r="B17464">
        <v>47.841095890410962</v>
      </c>
      <c r="C17464" s="91">
        <v>2.2268202099903212E-2</v>
      </c>
      <c r="D17464">
        <v>0.34461232412253073</v>
      </c>
    </row>
    <row r="17465" spans="1:4">
      <c r="A17465">
        <v>17463</v>
      </c>
      <c r="B17465">
        <v>47.843835616438355</v>
      </c>
      <c r="C17465" s="91">
        <v>2.2267807018844957E-2</v>
      </c>
      <c r="D17465">
        <v>0.34459781398173817</v>
      </c>
    </row>
    <row r="17466" spans="1:4">
      <c r="A17466">
        <v>17464</v>
      </c>
      <c r="B17466">
        <v>47.846575342465755</v>
      </c>
      <c r="C17466" s="91">
        <v>2.22674119377867E-2</v>
      </c>
      <c r="D17466">
        <v>0.34458330519786862</v>
      </c>
    </row>
    <row r="17467" spans="1:4">
      <c r="A17467">
        <v>17465</v>
      </c>
      <c r="B17467">
        <v>47.849315068493148</v>
      </c>
      <c r="C17467" s="91">
        <v>2.2267016856728446E-2</v>
      </c>
      <c r="D17467">
        <v>0.34456879777080207</v>
      </c>
    </row>
    <row r="17468" spans="1:4">
      <c r="A17468">
        <v>17466</v>
      </c>
      <c r="B17468">
        <v>47.852054794520548</v>
      </c>
      <c r="C17468" s="91">
        <v>2.2266621775670192E-2</v>
      </c>
      <c r="D17468">
        <v>0.34455429170041862</v>
      </c>
    </row>
    <row r="17469" spans="1:4">
      <c r="A17469">
        <v>17467</v>
      </c>
      <c r="B17469">
        <v>47.854794520547948</v>
      </c>
      <c r="C17469" s="91">
        <v>2.2266226694611937E-2</v>
      </c>
      <c r="D17469">
        <v>0.34453978698659848</v>
      </c>
    </row>
    <row r="17470" spans="1:4">
      <c r="A17470">
        <v>17468</v>
      </c>
      <c r="B17470">
        <v>47.857534246575341</v>
      </c>
      <c r="C17470" s="91">
        <v>2.2265831613553683E-2</v>
      </c>
      <c r="D17470">
        <v>0.34452528362922158</v>
      </c>
    </row>
    <row r="17471" spans="1:4">
      <c r="A17471">
        <v>17469</v>
      </c>
      <c r="B17471">
        <v>47.860273972602741</v>
      </c>
      <c r="C17471" s="91">
        <v>2.2265436532495429E-2</v>
      </c>
      <c r="D17471">
        <v>0.34451078162816812</v>
      </c>
    </row>
    <row r="17472" spans="1:4">
      <c r="A17472">
        <v>17470</v>
      </c>
      <c r="B17472">
        <v>47.863013698630134</v>
      </c>
      <c r="C17472" s="91">
        <v>2.2265041451437172E-2</v>
      </c>
      <c r="D17472">
        <v>0.34449628098331836</v>
      </c>
    </row>
    <row r="17473" spans="1:4">
      <c r="A17473">
        <v>17471</v>
      </c>
      <c r="B17473">
        <v>47.865753424657534</v>
      </c>
      <c r="C17473" s="91">
        <v>2.2264646370378918E-2</v>
      </c>
      <c r="D17473">
        <v>0.34448178169455212</v>
      </c>
    </row>
    <row r="17474" spans="1:4">
      <c r="A17474">
        <v>17472</v>
      </c>
      <c r="B17474">
        <v>47.868493150684934</v>
      </c>
      <c r="C17474" s="91">
        <v>2.2264251289320663E-2</v>
      </c>
      <c r="D17474">
        <v>0.34446728376174973</v>
      </c>
    </row>
    <row r="17475" spans="1:4">
      <c r="A17475">
        <v>17473</v>
      </c>
      <c r="B17475">
        <v>47.871232876712327</v>
      </c>
      <c r="C17475" s="91">
        <v>2.2263856208262409E-2</v>
      </c>
      <c r="D17475">
        <v>0.34445278718479139</v>
      </c>
    </row>
    <row r="17476" spans="1:4">
      <c r="A17476">
        <v>17474</v>
      </c>
      <c r="B17476">
        <v>47.873972602739727</v>
      </c>
      <c r="C17476" s="91">
        <v>2.2263461127204155E-2</v>
      </c>
      <c r="D17476">
        <v>0.34443829196355719</v>
      </c>
    </row>
    <row r="17477" spans="1:4">
      <c r="A17477">
        <v>17475</v>
      </c>
      <c r="B17477">
        <v>47.876712328767127</v>
      </c>
      <c r="C17477" s="91">
        <v>2.2263066046145901E-2</v>
      </c>
      <c r="D17477">
        <v>0.34442379809792728</v>
      </c>
    </row>
    <row r="17478" spans="1:4">
      <c r="A17478">
        <v>17476</v>
      </c>
      <c r="B17478">
        <v>47.87945205479452</v>
      </c>
      <c r="C17478" s="91">
        <v>2.2262670965087644E-2</v>
      </c>
      <c r="D17478">
        <v>0.3444093055877821</v>
      </c>
    </row>
    <row r="17479" spans="1:4">
      <c r="A17479">
        <v>17477</v>
      </c>
      <c r="B17479">
        <v>47.88219178082192</v>
      </c>
      <c r="C17479" s="91">
        <v>2.2262275884029389E-2</v>
      </c>
      <c r="D17479">
        <v>0.34439481443300157</v>
      </c>
    </row>
    <row r="17480" spans="1:4">
      <c r="A17480">
        <v>17478</v>
      </c>
      <c r="B17480">
        <v>47.884931506849313</v>
      </c>
      <c r="C17480" s="91">
        <v>2.2261880802971135E-2</v>
      </c>
      <c r="D17480">
        <v>0.34438032463346607</v>
      </c>
    </row>
    <row r="17481" spans="1:4">
      <c r="A17481">
        <v>17479</v>
      </c>
      <c r="B17481">
        <v>47.887671232876713</v>
      </c>
      <c r="C17481" s="91">
        <v>2.2261485721912881E-2</v>
      </c>
      <c r="D17481">
        <v>0.34436583618905586</v>
      </c>
    </row>
    <row r="17482" spans="1:4">
      <c r="A17482">
        <v>17480</v>
      </c>
      <c r="B17482">
        <v>47.890410958904113</v>
      </c>
      <c r="C17482" s="91">
        <v>2.2261090640854627E-2</v>
      </c>
      <c r="D17482">
        <v>0.34435134909965109</v>
      </c>
    </row>
    <row r="17483" spans="1:4">
      <c r="A17483">
        <v>17481</v>
      </c>
      <c r="B17483">
        <v>47.893150684931506</v>
      </c>
      <c r="C17483" s="91">
        <v>2.2260695559796373E-2</v>
      </c>
      <c r="D17483">
        <v>0.34433686336513225</v>
      </c>
    </row>
    <row r="17484" spans="1:4">
      <c r="A17484">
        <v>17482</v>
      </c>
      <c r="B17484">
        <v>47.895890410958906</v>
      </c>
      <c r="C17484" s="91">
        <v>2.2260300478738115E-2</v>
      </c>
      <c r="D17484">
        <v>0.34432237898537937</v>
      </c>
    </row>
    <row r="17485" spans="1:4">
      <c r="A17485">
        <v>17483</v>
      </c>
      <c r="B17485">
        <v>47.898630136986299</v>
      </c>
      <c r="C17485" s="91">
        <v>2.2259905397679861E-2</v>
      </c>
      <c r="D17485">
        <v>0.34430789596027295</v>
      </c>
    </row>
    <row r="17486" spans="1:4">
      <c r="A17486">
        <v>17484</v>
      </c>
      <c r="B17486">
        <v>47.901369863013699</v>
      </c>
      <c r="C17486" s="91">
        <v>2.2259510316621607E-2</v>
      </c>
      <c r="D17486">
        <v>0.34429341428969323</v>
      </c>
    </row>
    <row r="17487" spans="1:4">
      <c r="A17487">
        <v>17485</v>
      </c>
      <c r="B17487">
        <v>47.904109589041099</v>
      </c>
      <c r="C17487" s="91">
        <v>2.2259115235563353E-2</v>
      </c>
      <c r="D17487">
        <v>0.3442789339735205</v>
      </c>
    </row>
    <row r="17488" spans="1:4">
      <c r="A17488">
        <v>17486</v>
      </c>
      <c r="B17488">
        <v>47.906849315068492</v>
      </c>
      <c r="C17488" s="91">
        <v>2.2258720154505099E-2</v>
      </c>
      <c r="D17488">
        <v>0.34426445501163516</v>
      </c>
    </row>
    <row r="17489" spans="1:4">
      <c r="A17489">
        <v>17487</v>
      </c>
      <c r="B17489">
        <v>47.909589041095892</v>
      </c>
      <c r="C17489" s="91">
        <v>2.2258325073446845E-2</v>
      </c>
      <c r="D17489">
        <v>0.3442499774039175</v>
      </c>
    </row>
    <row r="17490" spans="1:4">
      <c r="A17490">
        <v>17488</v>
      </c>
      <c r="B17490">
        <v>47.912328767123284</v>
      </c>
      <c r="C17490" s="91">
        <v>2.2257929992388587E-2</v>
      </c>
      <c r="D17490">
        <v>0.34423550115024804</v>
      </c>
    </row>
    <row r="17491" spans="1:4">
      <c r="A17491">
        <v>17489</v>
      </c>
      <c r="B17491">
        <v>47.915068493150685</v>
      </c>
      <c r="C17491" s="91">
        <v>2.2257534911330333E-2</v>
      </c>
      <c r="D17491">
        <v>0.34422102625050693</v>
      </c>
    </row>
    <row r="17492" spans="1:4">
      <c r="A17492">
        <v>17490</v>
      </c>
      <c r="B17492">
        <v>47.917808219178085</v>
      </c>
      <c r="C17492" s="91">
        <v>2.2257139830272079E-2</v>
      </c>
      <c r="D17492">
        <v>0.34420655270457479</v>
      </c>
    </row>
    <row r="17493" spans="1:4">
      <c r="A17493">
        <v>17491</v>
      </c>
      <c r="B17493">
        <v>47.920547945205477</v>
      </c>
      <c r="C17493" s="91">
        <v>2.2256744749213825E-2</v>
      </c>
      <c r="D17493">
        <v>0.34419208051233191</v>
      </c>
    </row>
    <row r="17494" spans="1:4">
      <c r="A17494">
        <v>17492</v>
      </c>
      <c r="B17494">
        <v>47.923287671232877</v>
      </c>
      <c r="C17494" s="91">
        <v>2.2256349668155571E-2</v>
      </c>
      <c r="D17494">
        <v>0.34417760967365874</v>
      </c>
    </row>
    <row r="17495" spans="1:4">
      <c r="A17495">
        <v>17493</v>
      </c>
      <c r="B17495">
        <v>47.926027397260277</v>
      </c>
      <c r="C17495" s="91">
        <v>2.2255954587097317E-2</v>
      </c>
      <c r="D17495">
        <v>0.34416314018843569</v>
      </c>
    </row>
    <row r="17496" spans="1:4">
      <c r="A17496">
        <v>17494</v>
      </c>
      <c r="B17496">
        <v>47.92876712328767</v>
      </c>
      <c r="C17496" s="91">
        <v>2.2255559506039059E-2</v>
      </c>
      <c r="D17496">
        <v>0.34414867205654343</v>
      </c>
    </row>
    <row r="17497" spans="1:4">
      <c r="A17497">
        <v>17495</v>
      </c>
      <c r="B17497">
        <v>47.93150684931507</v>
      </c>
      <c r="C17497" s="91">
        <v>2.2255164424980805E-2</v>
      </c>
      <c r="D17497">
        <v>0.34413420527786209</v>
      </c>
    </row>
    <row r="17498" spans="1:4">
      <c r="A17498">
        <v>17496</v>
      </c>
      <c r="B17498">
        <v>47.934246575342463</v>
      </c>
      <c r="C17498" s="91">
        <v>2.2254769343922551E-2</v>
      </c>
      <c r="D17498">
        <v>0.34411973985227234</v>
      </c>
    </row>
    <row r="17499" spans="1:4">
      <c r="A17499">
        <v>17497</v>
      </c>
      <c r="B17499">
        <v>47.936986301369863</v>
      </c>
      <c r="C17499" s="91">
        <v>2.2254374262864297E-2</v>
      </c>
      <c r="D17499">
        <v>0.34410527577965461</v>
      </c>
    </row>
    <row r="17500" spans="1:4">
      <c r="A17500">
        <v>17498</v>
      </c>
      <c r="B17500">
        <v>47.939726027397263</v>
      </c>
      <c r="C17500" s="91">
        <v>2.2253979181806043E-2</v>
      </c>
      <c r="D17500">
        <v>0.34409081305988942</v>
      </c>
    </row>
    <row r="17501" spans="1:4">
      <c r="A17501">
        <v>17499</v>
      </c>
      <c r="B17501">
        <v>47.942465753424656</v>
      </c>
      <c r="C17501" s="91">
        <v>2.2253584100747788E-2</v>
      </c>
      <c r="D17501">
        <v>0.34407635169285744</v>
      </c>
    </row>
    <row r="17502" spans="1:4">
      <c r="A17502">
        <v>17500</v>
      </c>
      <c r="B17502">
        <v>47.945205479452056</v>
      </c>
      <c r="C17502" s="91">
        <v>2.2253189019689531E-2</v>
      </c>
      <c r="D17502">
        <v>0.34406189167843904</v>
      </c>
    </row>
    <row r="17503" spans="1:4">
      <c r="A17503">
        <v>17501</v>
      </c>
      <c r="B17503">
        <v>47.947945205479449</v>
      </c>
      <c r="C17503" s="91">
        <v>2.2252793938631277E-2</v>
      </c>
      <c r="D17503">
        <v>0.34404743301651475</v>
      </c>
    </row>
    <row r="17504" spans="1:4">
      <c r="A17504">
        <v>17502</v>
      </c>
      <c r="B17504">
        <v>47.950684931506849</v>
      </c>
      <c r="C17504" s="91">
        <v>2.2252398857573023E-2</v>
      </c>
      <c r="D17504">
        <v>0.34403297570696517</v>
      </c>
    </row>
    <row r="17505" spans="1:4">
      <c r="A17505">
        <v>17503</v>
      </c>
      <c r="B17505">
        <v>47.953424657534249</v>
      </c>
      <c r="C17505" s="91">
        <v>2.2252003776514769E-2</v>
      </c>
      <c r="D17505">
        <v>0.3440185197496709</v>
      </c>
    </row>
    <row r="17506" spans="1:4">
      <c r="A17506">
        <v>17504</v>
      </c>
      <c r="B17506">
        <v>47.956164383561642</v>
      </c>
      <c r="C17506" s="91">
        <v>2.2251608695456514E-2</v>
      </c>
      <c r="D17506">
        <v>0.34400406514451259</v>
      </c>
    </row>
    <row r="17507" spans="1:4">
      <c r="A17507">
        <v>17505</v>
      </c>
      <c r="B17507">
        <v>47.958904109589042</v>
      </c>
      <c r="C17507" s="91">
        <v>2.225121361439826E-2</v>
      </c>
      <c r="D17507">
        <v>0.34398961189137078</v>
      </c>
    </row>
    <row r="17508" spans="1:4">
      <c r="A17508">
        <v>17506</v>
      </c>
      <c r="B17508">
        <v>47.961643835616435</v>
      </c>
      <c r="C17508" s="91">
        <v>2.2250818533340003E-2</v>
      </c>
      <c r="D17508">
        <v>0.34397515999012623</v>
      </c>
    </row>
    <row r="17509" spans="1:4">
      <c r="A17509">
        <v>17507</v>
      </c>
      <c r="B17509">
        <v>47.964383561643835</v>
      </c>
      <c r="C17509" s="91">
        <v>2.2250423452281749E-2</v>
      </c>
      <c r="D17509">
        <v>0.34396070944065926</v>
      </c>
    </row>
    <row r="17510" spans="1:4">
      <c r="A17510">
        <v>17508</v>
      </c>
      <c r="B17510">
        <v>47.967123287671235</v>
      </c>
      <c r="C17510" s="91">
        <v>2.2250028371223494E-2</v>
      </c>
      <c r="D17510">
        <v>0.34394626024285074</v>
      </c>
    </row>
    <row r="17511" spans="1:4">
      <c r="A17511">
        <v>17509</v>
      </c>
      <c r="B17511">
        <v>47.969863013698628</v>
      </c>
      <c r="C17511" s="91">
        <v>2.224963329016524E-2</v>
      </c>
      <c r="D17511">
        <v>0.34393181239658127</v>
      </c>
    </row>
    <row r="17512" spans="1:4">
      <c r="A17512">
        <v>17510</v>
      </c>
      <c r="B17512">
        <v>47.972602739726028</v>
      </c>
      <c r="C17512" s="91">
        <v>2.2249238209106986E-2</v>
      </c>
      <c r="D17512">
        <v>0.34391736590173155</v>
      </c>
    </row>
    <row r="17513" spans="1:4">
      <c r="A17513">
        <v>17511</v>
      </c>
      <c r="B17513">
        <v>47.975342465753428</v>
      </c>
      <c r="C17513" s="91">
        <v>2.2248843128048732E-2</v>
      </c>
      <c r="D17513">
        <v>0.34390292075818224</v>
      </c>
    </row>
    <row r="17514" spans="1:4">
      <c r="A17514">
        <v>17512</v>
      </c>
      <c r="B17514">
        <v>47.978082191780821</v>
      </c>
      <c r="C17514" s="91">
        <v>2.2248448046990475E-2</v>
      </c>
      <c r="D17514">
        <v>0.34388847696581415</v>
      </c>
    </row>
    <row r="17515" spans="1:4">
      <c r="A17515">
        <v>17513</v>
      </c>
      <c r="B17515">
        <v>47.980821917808221</v>
      </c>
      <c r="C17515" s="91">
        <v>2.224805296593222E-2</v>
      </c>
      <c r="D17515">
        <v>0.34387403452450788</v>
      </c>
    </row>
    <row r="17516" spans="1:4">
      <c r="A17516">
        <v>17514</v>
      </c>
      <c r="B17516">
        <v>47.983561643835614</v>
      </c>
      <c r="C17516" s="91">
        <v>2.2247657884873966E-2</v>
      </c>
      <c r="D17516">
        <v>0.34385959343414413</v>
      </c>
    </row>
    <row r="17517" spans="1:4">
      <c r="A17517">
        <v>17515</v>
      </c>
      <c r="B17517">
        <v>47.986301369863014</v>
      </c>
      <c r="C17517" s="91">
        <v>2.2247262803815712E-2</v>
      </c>
      <c r="D17517">
        <v>0.34384515369460372</v>
      </c>
    </row>
    <row r="17518" spans="1:4">
      <c r="A17518">
        <v>17516</v>
      </c>
      <c r="B17518">
        <v>47.989041095890414</v>
      </c>
      <c r="C17518" s="91">
        <v>2.2246867722757458E-2</v>
      </c>
      <c r="D17518">
        <v>0.34383071530576736</v>
      </c>
    </row>
    <row r="17519" spans="1:4">
      <c r="A17519">
        <v>17517</v>
      </c>
      <c r="B17519">
        <v>47.991780821917807</v>
      </c>
      <c r="C17519" s="91">
        <v>2.2246472641699204E-2</v>
      </c>
      <c r="D17519">
        <v>0.34381627826751593</v>
      </c>
    </row>
    <row r="17520" spans="1:4">
      <c r="A17520">
        <v>17518</v>
      </c>
      <c r="B17520">
        <v>47.994520547945207</v>
      </c>
      <c r="C17520" s="91">
        <v>2.2246077560640946E-2</v>
      </c>
      <c r="D17520">
        <v>0.34380184257973007</v>
      </c>
    </row>
    <row r="17521" spans="1:4">
      <c r="A17521">
        <v>17519</v>
      </c>
      <c r="B17521">
        <v>47.9972602739726</v>
      </c>
      <c r="C17521" s="91">
        <v>2.2245682479582692E-2</v>
      </c>
      <c r="D17521">
        <v>0.3437874082422907</v>
      </c>
    </row>
    <row r="17522" spans="1:4">
      <c r="A17522">
        <v>17520</v>
      </c>
      <c r="B17522">
        <v>48</v>
      </c>
      <c r="C17522" s="91">
        <v>2.2245287398524438E-2</v>
      </c>
      <c r="D17522">
        <v>0.34377297525507844</v>
      </c>
    </row>
    <row r="17523" spans="1:4">
      <c r="A17523">
        <v>17521</v>
      </c>
      <c r="B17523">
        <v>48.0027397260274</v>
      </c>
      <c r="C17523" s="91">
        <v>2.2244892317466184E-2</v>
      </c>
      <c r="D17523">
        <v>0.34375854361797437</v>
      </c>
    </row>
    <row r="17524" spans="1:4">
      <c r="A17524">
        <v>17522</v>
      </c>
      <c r="B17524">
        <v>48.005479452054793</v>
      </c>
      <c r="C17524" s="91">
        <v>2.224449723640793E-2</v>
      </c>
      <c r="D17524">
        <v>0.34374411333085914</v>
      </c>
    </row>
    <row r="17525" spans="1:4">
      <c r="A17525">
        <v>17523</v>
      </c>
      <c r="B17525">
        <v>48.008219178082193</v>
      </c>
      <c r="C17525" s="91">
        <v>2.2244102155349676E-2</v>
      </c>
      <c r="D17525">
        <v>0.34372968439361368</v>
      </c>
    </row>
    <row r="17526" spans="1:4">
      <c r="A17526">
        <v>17524</v>
      </c>
      <c r="B17526">
        <v>48.010958904109586</v>
      </c>
      <c r="C17526" s="91">
        <v>2.2243707074291418E-2</v>
      </c>
      <c r="D17526">
        <v>0.34371525680611892</v>
      </c>
    </row>
    <row r="17527" spans="1:4">
      <c r="A17527">
        <v>17525</v>
      </c>
      <c r="B17527">
        <v>48.013698630136986</v>
      </c>
      <c r="C17527" s="91">
        <v>2.2243311993233164E-2</v>
      </c>
      <c r="D17527">
        <v>0.34370083056825562</v>
      </c>
    </row>
    <row r="17528" spans="1:4">
      <c r="A17528">
        <v>17526</v>
      </c>
      <c r="B17528">
        <v>48.016438356164386</v>
      </c>
      <c r="C17528" s="91">
        <v>2.224291691217491E-2</v>
      </c>
      <c r="D17528">
        <v>0.34368640567990466</v>
      </c>
    </row>
    <row r="17529" spans="1:4">
      <c r="A17529">
        <v>17527</v>
      </c>
      <c r="B17529">
        <v>48.019178082191779</v>
      </c>
      <c r="C17529" s="91">
        <v>2.2242521831116656E-2</v>
      </c>
      <c r="D17529">
        <v>0.34367198214094713</v>
      </c>
    </row>
    <row r="17530" spans="1:4">
      <c r="A17530">
        <v>17528</v>
      </c>
      <c r="B17530">
        <v>48.021917808219179</v>
      </c>
      <c r="C17530" s="91">
        <v>2.2242126750058402E-2</v>
      </c>
      <c r="D17530">
        <v>0.34365755995126374</v>
      </c>
    </row>
    <row r="17531" spans="1:4">
      <c r="A17531">
        <v>17529</v>
      </c>
      <c r="B17531">
        <v>48.024657534246572</v>
      </c>
      <c r="C17531" s="91">
        <v>2.2241731669000148E-2</v>
      </c>
      <c r="D17531">
        <v>0.34364313911073552</v>
      </c>
    </row>
    <row r="17532" spans="1:4">
      <c r="A17532">
        <v>17530</v>
      </c>
      <c r="B17532">
        <v>48.027397260273972</v>
      </c>
      <c r="C17532" s="91">
        <v>2.224133658794189E-2</v>
      </c>
      <c r="D17532">
        <v>0.34362871961924352</v>
      </c>
    </row>
    <row r="17533" spans="1:4">
      <c r="A17533">
        <v>17531</v>
      </c>
      <c r="B17533">
        <v>48.030136986301372</v>
      </c>
      <c r="C17533" s="91">
        <v>2.2240941506883636E-2</v>
      </c>
      <c r="D17533">
        <v>0.34361430147666849</v>
      </c>
    </row>
    <row r="17534" spans="1:4">
      <c r="A17534">
        <v>17532</v>
      </c>
      <c r="B17534">
        <v>48.032876712328765</v>
      </c>
      <c r="C17534" s="91">
        <v>2.2240546425825382E-2</v>
      </c>
      <c r="D17534">
        <v>0.3435998846828916</v>
      </c>
    </row>
    <row r="17535" spans="1:4">
      <c r="A17535">
        <v>17533</v>
      </c>
      <c r="B17535">
        <v>48.035616438356165</v>
      </c>
      <c r="C17535" s="91">
        <v>2.2240151344767128E-2</v>
      </c>
      <c r="D17535">
        <v>0.34358546923779365</v>
      </c>
    </row>
    <row r="17536" spans="1:4">
      <c r="A17536">
        <v>17534</v>
      </c>
      <c r="B17536">
        <v>48.038356164383565</v>
      </c>
      <c r="C17536" s="91">
        <v>2.2239756263708874E-2</v>
      </c>
      <c r="D17536">
        <v>0.34357105514125585</v>
      </c>
    </row>
    <row r="17537" spans="1:4">
      <c r="A17537">
        <v>17535</v>
      </c>
      <c r="B17537">
        <v>48.041095890410958</v>
      </c>
      <c r="C17537" s="91">
        <v>2.2239361182650619E-2</v>
      </c>
      <c r="D17537">
        <v>0.34355664239315908</v>
      </c>
    </row>
    <row r="17538" spans="1:4">
      <c r="A17538">
        <v>17536</v>
      </c>
      <c r="B17538">
        <v>48.043835616438358</v>
      </c>
      <c r="C17538" s="91">
        <v>2.2238966101592362E-2</v>
      </c>
      <c r="D17538">
        <v>0.34354223099338449</v>
      </c>
    </row>
    <row r="17539" spans="1:4">
      <c r="A17539">
        <v>17537</v>
      </c>
      <c r="B17539">
        <v>48.046575342465751</v>
      </c>
      <c r="C17539" s="91">
        <v>2.2238571020534108E-2</v>
      </c>
      <c r="D17539">
        <v>0.34352782094181306</v>
      </c>
    </row>
    <row r="17540" spans="1:4">
      <c r="A17540">
        <v>17538</v>
      </c>
      <c r="B17540">
        <v>48.049315068493151</v>
      </c>
      <c r="C17540" s="91">
        <v>2.2238175939475854E-2</v>
      </c>
      <c r="D17540">
        <v>0.34351341223832571</v>
      </c>
    </row>
    <row r="17541" spans="1:4">
      <c r="A17541">
        <v>17539</v>
      </c>
      <c r="B17541">
        <v>48.052054794520551</v>
      </c>
      <c r="C17541" s="91">
        <v>2.22377808584176E-2</v>
      </c>
      <c r="D17541">
        <v>0.34349900488280366</v>
      </c>
    </row>
    <row r="17542" spans="1:4">
      <c r="A17542">
        <v>17540</v>
      </c>
      <c r="B17542">
        <v>48.054794520547944</v>
      </c>
      <c r="C17542" s="91">
        <v>2.2237385777359345E-2</v>
      </c>
      <c r="D17542">
        <v>0.34348459887512811</v>
      </c>
    </row>
    <row r="17543" spans="1:4">
      <c r="A17543">
        <v>17541</v>
      </c>
      <c r="B17543">
        <v>48.057534246575344</v>
      </c>
      <c r="C17543" s="91">
        <v>2.2236990696301091E-2</v>
      </c>
      <c r="D17543">
        <v>0.34347019421517994</v>
      </c>
    </row>
    <row r="17544" spans="1:4">
      <c r="A17544">
        <v>17542</v>
      </c>
      <c r="B17544">
        <v>48.060273972602737</v>
      </c>
      <c r="C17544" s="91">
        <v>2.2236595615242834E-2</v>
      </c>
      <c r="D17544">
        <v>0.34345579090284045</v>
      </c>
    </row>
    <row r="17545" spans="1:4">
      <c r="A17545">
        <v>17543</v>
      </c>
      <c r="B17545">
        <v>48.063013698630137</v>
      </c>
      <c r="C17545" s="91">
        <v>2.223620053418458E-2</v>
      </c>
      <c r="D17545">
        <v>0.34344138893799059</v>
      </c>
    </row>
    <row r="17546" spans="1:4">
      <c r="A17546">
        <v>17544</v>
      </c>
      <c r="B17546">
        <v>48.065753424657537</v>
      </c>
      <c r="C17546" s="91">
        <v>2.2235805453126326E-2</v>
      </c>
      <c r="D17546">
        <v>0.34342698832051155</v>
      </c>
    </row>
    <row r="17547" spans="1:4">
      <c r="A17547">
        <v>17545</v>
      </c>
      <c r="B17547">
        <v>48.06849315068493</v>
      </c>
      <c r="C17547" s="91">
        <v>2.2235410372068071E-2</v>
      </c>
      <c r="D17547">
        <v>0.34341258905028466</v>
      </c>
    </row>
    <row r="17548" spans="1:4">
      <c r="A17548">
        <v>17546</v>
      </c>
      <c r="B17548">
        <v>48.07123287671233</v>
      </c>
      <c r="C17548" s="91">
        <v>2.2235015291009817E-2</v>
      </c>
      <c r="D17548">
        <v>0.34339819112719083</v>
      </c>
    </row>
    <row r="17549" spans="1:4">
      <c r="A17549">
        <v>17547</v>
      </c>
      <c r="B17549">
        <v>48.073972602739723</v>
      </c>
      <c r="C17549" s="91">
        <v>2.2234620209951563E-2</v>
      </c>
      <c r="D17549">
        <v>0.34338379455111145</v>
      </c>
    </row>
    <row r="17550" spans="1:4">
      <c r="A17550">
        <v>17548</v>
      </c>
      <c r="B17550">
        <v>48.076712328767123</v>
      </c>
      <c r="C17550" s="91">
        <v>2.2234225128893306E-2</v>
      </c>
      <c r="D17550">
        <v>0.34336939932192762</v>
      </c>
    </row>
    <row r="17551" spans="1:4">
      <c r="A17551">
        <v>17549</v>
      </c>
      <c r="B17551">
        <v>48.079452054794523</v>
      </c>
      <c r="C17551" s="91">
        <v>2.2233830047835051E-2</v>
      </c>
      <c r="D17551">
        <v>0.34335500543952052</v>
      </c>
    </row>
    <row r="17552" spans="1:4">
      <c r="A17552">
        <v>17550</v>
      </c>
      <c r="B17552">
        <v>48.082191780821915</v>
      </c>
      <c r="C17552" s="91">
        <v>2.2233434966776797E-2</v>
      </c>
      <c r="D17552">
        <v>0.34334061290377144</v>
      </c>
    </row>
    <row r="17553" spans="1:4">
      <c r="A17553">
        <v>17551</v>
      </c>
      <c r="B17553">
        <v>48.084931506849315</v>
      </c>
      <c r="C17553" s="91">
        <v>2.2233039885718543E-2</v>
      </c>
      <c r="D17553">
        <v>0.34332622171456156</v>
      </c>
    </row>
    <row r="17554" spans="1:4">
      <c r="A17554">
        <v>17552</v>
      </c>
      <c r="B17554">
        <v>48.087671232876716</v>
      </c>
      <c r="C17554" s="91">
        <v>2.2232644804660289E-2</v>
      </c>
      <c r="D17554">
        <v>0.34331183187177222</v>
      </c>
    </row>
    <row r="17555" spans="1:4">
      <c r="A17555">
        <v>17553</v>
      </c>
      <c r="B17555">
        <v>48.090410958904108</v>
      </c>
      <c r="C17555" s="91">
        <v>2.2232249723602035E-2</v>
      </c>
      <c r="D17555">
        <v>0.34329744337528462</v>
      </c>
    </row>
    <row r="17556" spans="1:4">
      <c r="A17556">
        <v>17554</v>
      </c>
      <c r="B17556">
        <v>48.093150684931508</v>
      </c>
      <c r="C17556" s="91">
        <v>2.2231854642543777E-2</v>
      </c>
      <c r="D17556">
        <v>0.34328305622498012</v>
      </c>
    </row>
    <row r="17557" spans="1:4">
      <c r="A17557">
        <v>17555</v>
      </c>
      <c r="B17557">
        <v>48.095890410958901</v>
      </c>
      <c r="C17557" s="91">
        <v>2.2231459561485523E-2</v>
      </c>
      <c r="D17557">
        <v>0.34326867042073989</v>
      </c>
    </row>
    <row r="17558" spans="1:4">
      <c r="A17558">
        <v>17556</v>
      </c>
      <c r="B17558">
        <v>48.098630136986301</v>
      </c>
      <c r="C17558" s="91">
        <v>2.2231064480427269E-2</v>
      </c>
      <c r="D17558">
        <v>0.34325428596244523</v>
      </c>
    </row>
    <row r="17559" spans="1:4">
      <c r="A17559">
        <v>17557</v>
      </c>
      <c r="B17559">
        <v>48.101369863013701</v>
      </c>
      <c r="C17559" s="91">
        <v>2.2230669399369015E-2</v>
      </c>
      <c r="D17559">
        <v>0.34323990284997757</v>
      </c>
    </row>
    <row r="17560" spans="1:4">
      <c r="A17560">
        <v>17558</v>
      </c>
      <c r="B17560">
        <v>48.104109589041094</v>
      </c>
      <c r="C17560" s="91">
        <v>2.2230274318310761E-2</v>
      </c>
      <c r="D17560">
        <v>0.3432255210832183</v>
      </c>
    </row>
    <row r="17561" spans="1:4">
      <c r="A17561">
        <v>17559</v>
      </c>
      <c r="B17561">
        <v>48.106849315068494</v>
      </c>
      <c r="C17561" s="91">
        <v>2.2229879237252507E-2</v>
      </c>
      <c r="D17561">
        <v>0.34321114066204855</v>
      </c>
    </row>
    <row r="17562" spans="1:4">
      <c r="A17562">
        <v>17560</v>
      </c>
      <c r="B17562">
        <v>48.109589041095887</v>
      </c>
      <c r="C17562" s="91">
        <v>2.2229484156194249E-2</v>
      </c>
      <c r="D17562">
        <v>0.34319676158634987</v>
      </c>
    </row>
    <row r="17563" spans="1:4">
      <c r="A17563">
        <v>17561</v>
      </c>
      <c r="B17563">
        <v>48.112328767123287</v>
      </c>
      <c r="C17563" s="91">
        <v>2.2229089075135995E-2</v>
      </c>
      <c r="D17563">
        <v>0.34318238385600358</v>
      </c>
    </row>
    <row r="17564" spans="1:4">
      <c r="A17564">
        <v>17562</v>
      </c>
      <c r="B17564">
        <v>48.115068493150687</v>
      </c>
      <c r="C17564" s="91">
        <v>2.2228693994077741E-2</v>
      </c>
      <c r="D17564">
        <v>0.34316800747089088</v>
      </c>
    </row>
    <row r="17565" spans="1:4">
      <c r="A17565">
        <v>17563</v>
      </c>
      <c r="B17565">
        <v>48.11780821917808</v>
      </c>
      <c r="C17565" s="91">
        <v>2.2228298913019487E-2</v>
      </c>
      <c r="D17565">
        <v>0.34315363243089353</v>
      </c>
    </row>
    <row r="17566" spans="1:4">
      <c r="A17566">
        <v>17564</v>
      </c>
      <c r="B17566">
        <v>48.12054794520548</v>
      </c>
      <c r="C17566" s="91">
        <v>2.2227903831961233E-2</v>
      </c>
      <c r="D17566">
        <v>0.34313925873589263</v>
      </c>
    </row>
    <row r="17567" spans="1:4">
      <c r="A17567">
        <v>17565</v>
      </c>
      <c r="B17567">
        <v>48.123287671232873</v>
      </c>
      <c r="C17567" s="91">
        <v>2.2227508750902979E-2</v>
      </c>
      <c r="D17567">
        <v>0.34312488638576993</v>
      </c>
    </row>
    <row r="17568" spans="1:4">
      <c r="A17568">
        <v>17566</v>
      </c>
      <c r="B17568">
        <v>48.126027397260273</v>
      </c>
      <c r="C17568" s="91">
        <v>2.2227113669844721E-2</v>
      </c>
      <c r="D17568">
        <v>0.34311051538040654</v>
      </c>
    </row>
    <row r="17569" spans="1:4">
      <c r="A17569">
        <v>17567</v>
      </c>
      <c r="B17569">
        <v>48.128767123287673</v>
      </c>
      <c r="C17569" s="91">
        <v>2.2226718588786467E-2</v>
      </c>
      <c r="D17569">
        <v>0.34309614571968411</v>
      </c>
    </row>
    <row r="17570" spans="1:4">
      <c r="A17570">
        <v>17568</v>
      </c>
      <c r="B17570">
        <v>48.131506849315066</v>
      </c>
      <c r="C17570" s="91">
        <v>2.2226323507728213E-2</v>
      </c>
      <c r="D17570">
        <v>0.34308177740348411</v>
      </c>
    </row>
    <row r="17571" spans="1:4">
      <c r="A17571">
        <v>17569</v>
      </c>
      <c r="B17571">
        <v>48.134246575342466</v>
      </c>
      <c r="C17571" s="91">
        <v>2.2225928426669959E-2</v>
      </c>
      <c r="D17571">
        <v>0.34306741043168787</v>
      </c>
    </row>
    <row r="17572" spans="1:4">
      <c r="A17572">
        <v>17570</v>
      </c>
      <c r="B17572">
        <v>48.136986301369866</v>
      </c>
      <c r="C17572" s="91">
        <v>2.2225533345611705E-2</v>
      </c>
      <c r="D17572">
        <v>0.34305304480417703</v>
      </c>
    </row>
    <row r="17573" spans="1:4">
      <c r="A17573">
        <v>17571</v>
      </c>
      <c r="B17573">
        <v>48.139726027397259</v>
      </c>
      <c r="C17573" s="91">
        <v>2.2225138264553451E-2</v>
      </c>
      <c r="D17573">
        <v>0.34303868052083314</v>
      </c>
    </row>
    <row r="17574" spans="1:4">
      <c r="A17574">
        <v>17572</v>
      </c>
      <c r="B17574">
        <v>48.142465753424659</v>
      </c>
      <c r="C17574" s="91">
        <v>2.2224743183495193E-2</v>
      </c>
      <c r="D17574">
        <v>0.34302431758153762</v>
      </c>
    </row>
    <row r="17575" spans="1:4">
      <c r="A17575">
        <v>17573</v>
      </c>
      <c r="B17575">
        <v>48.145205479452052</v>
      </c>
      <c r="C17575" s="91">
        <v>2.2224348102436939E-2</v>
      </c>
      <c r="D17575">
        <v>0.34300995598617207</v>
      </c>
    </row>
    <row r="17576" spans="1:4">
      <c r="A17576">
        <v>17574</v>
      </c>
      <c r="B17576">
        <v>48.147945205479452</v>
      </c>
      <c r="C17576" s="91">
        <v>2.2223953021378685E-2</v>
      </c>
      <c r="D17576">
        <v>0.34299559573461796</v>
      </c>
    </row>
    <row r="17577" spans="1:4">
      <c r="A17577">
        <v>17575</v>
      </c>
      <c r="B17577">
        <v>48.150684931506852</v>
      </c>
      <c r="C17577" s="91">
        <v>2.2223557940320431E-2</v>
      </c>
      <c r="D17577">
        <v>0.34298123682675696</v>
      </c>
    </row>
    <row r="17578" spans="1:4">
      <c r="A17578">
        <v>17576</v>
      </c>
      <c r="B17578">
        <v>48.153424657534245</v>
      </c>
      <c r="C17578" s="91">
        <v>2.2223162859262176E-2</v>
      </c>
      <c r="D17578">
        <v>0.34296687926247055</v>
      </c>
    </row>
    <row r="17579" spans="1:4">
      <c r="A17579">
        <v>17577</v>
      </c>
      <c r="B17579">
        <v>48.156164383561645</v>
      </c>
      <c r="C17579" s="91">
        <v>2.2222767778203922E-2</v>
      </c>
      <c r="D17579">
        <v>0.34295252304164048</v>
      </c>
    </row>
    <row r="17580" spans="1:4">
      <c r="A17580">
        <v>17578</v>
      </c>
      <c r="B17580">
        <v>48.158904109589038</v>
      </c>
      <c r="C17580" s="91">
        <v>2.2222372697145665E-2</v>
      </c>
      <c r="D17580">
        <v>0.34293816816414829</v>
      </c>
    </row>
    <row r="17581" spans="1:4">
      <c r="A17581">
        <v>17579</v>
      </c>
      <c r="B17581">
        <v>48.161643835616438</v>
      </c>
      <c r="C17581" s="91">
        <v>2.2221977616087411E-2</v>
      </c>
      <c r="D17581">
        <v>0.34292381462987542</v>
      </c>
    </row>
    <row r="17582" spans="1:4">
      <c r="A17582">
        <v>17580</v>
      </c>
      <c r="B17582">
        <v>48.164383561643838</v>
      </c>
      <c r="C17582" s="91">
        <v>2.2221582535029157E-2</v>
      </c>
      <c r="D17582">
        <v>0.34290946243870374</v>
      </c>
    </row>
    <row r="17583" spans="1:4">
      <c r="A17583">
        <v>17581</v>
      </c>
      <c r="B17583">
        <v>48.167123287671231</v>
      </c>
      <c r="C17583" s="91">
        <v>2.2221187453970902E-2</v>
      </c>
      <c r="D17583">
        <v>0.34289511159051483</v>
      </c>
    </row>
    <row r="17584" spans="1:4">
      <c r="A17584">
        <v>17582</v>
      </c>
      <c r="B17584">
        <v>48.169863013698631</v>
      </c>
      <c r="C17584" s="91">
        <v>2.2220792372912648E-2</v>
      </c>
      <c r="D17584">
        <v>0.34288076208519036</v>
      </c>
    </row>
    <row r="17585" spans="1:4">
      <c r="A17585">
        <v>17583</v>
      </c>
      <c r="B17585">
        <v>48.172602739726024</v>
      </c>
      <c r="C17585" s="91">
        <v>2.2220397291854394E-2</v>
      </c>
      <c r="D17585">
        <v>0.34286641392261202</v>
      </c>
    </row>
    <row r="17586" spans="1:4">
      <c r="A17586">
        <v>17584</v>
      </c>
      <c r="B17586">
        <v>48.175342465753424</v>
      </c>
      <c r="C17586" s="91">
        <v>2.2220002210796137E-2</v>
      </c>
      <c r="D17586">
        <v>0.34285206710266142</v>
      </c>
    </row>
    <row r="17587" spans="1:4">
      <c r="A17587">
        <v>17585</v>
      </c>
      <c r="B17587">
        <v>48.178082191780824</v>
      </c>
      <c r="C17587" s="91">
        <v>2.2219607129737882E-2</v>
      </c>
      <c r="D17587">
        <v>0.34283772162522025</v>
      </c>
    </row>
    <row r="17588" spans="1:4">
      <c r="A17588">
        <v>17586</v>
      </c>
      <c r="B17588">
        <v>48.180821917808217</v>
      </c>
      <c r="C17588" s="91">
        <v>2.2219212048679628E-2</v>
      </c>
      <c r="D17588">
        <v>0.34282337749017039</v>
      </c>
    </row>
    <row r="17589" spans="1:4">
      <c r="A17589">
        <v>17587</v>
      </c>
      <c r="B17589">
        <v>48.183561643835617</v>
      </c>
      <c r="C17589" s="91">
        <v>2.2218816967621374E-2</v>
      </c>
      <c r="D17589">
        <v>0.34280903469739338</v>
      </c>
    </row>
    <row r="17590" spans="1:4">
      <c r="A17590">
        <v>17588</v>
      </c>
      <c r="B17590">
        <v>48.186301369863017</v>
      </c>
      <c r="C17590" s="91">
        <v>2.221842188656312E-2</v>
      </c>
      <c r="D17590">
        <v>0.34279469324677114</v>
      </c>
    </row>
    <row r="17591" spans="1:4">
      <c r="A17591">
        <v>17589</v>
      </c>
      <c r="B17591">
        <v>48.18904109589041</v>
      </c>
      <c r="C17591" s="91">
        <v>2.2218026805504866E-2</v>
      </c>
      <c r="D17591">
        <v>0.34278035313818528</v>
      </c>
    </row>
    <row r="17592" spans="1:4">
      <c r="A17592">
        <v>17590</v>
      </c>
      <c r="B17592">
        <v>48.19178082191781</v>
      </c>
      <c r="C17592" s="91">
        <v>2.2217631724446608E-2</v>
      </c>
      <c r="D17592">
        <v>0.34276601437151771</v>
      </c>
    </row>
    <row r="17593" spans="1:4">
      <c r="A17593">
        <v>17591</v>
      </c>
      <c r="B17593">
        <v>48.194520547945203</v>
      </c>
      <c r="C17593" s="91">
        <v>2.2217236643388354E-2</v>
      </c>
      <c r="D17593">
        <v>0.34275167694665015</v>
      </c>
    </row>
    <row r="17594" spans="1:4">
      <c r="A17594">
        <v>17592</v>
      </c>
      <c r="B17594">
        <v>48.197260273972603</v>
      </c>
      <c r="C17594" s="91">
        <v>2.22168415623301E-2</v>
      </c>
      <c r="D17594">
        <v>0.3427373408634643</v>
      </c>
    </row>
    <row r="17595" spans="1:4">
      <c r="A17595">
        <v>17593</v>
      </c>
      <c r="B17595">
        <v>48.2</v>
      </c>
      <c r="C17595" s="91">
        <v>2.2216446481271846E-2</v>
      </c>
      <c r="D17595">
        <v>0.34272300612184203</v>
      </c>
    </row>
    <row r="17596" spans="1:4">
      <c r="A17596">
        <v>17594</v>
      </c>
      <c r="B17596">
        <v>48.202739726027396</v>
      </c>
      <c r="C17596" s="91">
        <v>2.2216051400213592E-2</v>
      </c>
      <c r="D17596">
        <v>0.34270867272166533</v>
      </c>
    </row>
    <row r="17597" spans="1:4">
      <c r="A17597">
        <v>17595</v>
      </c>
      <c r="B17597">
        <v>48.205479452054796</v>
      </c>
      <c r="C17597" s="91">
        <v>2.2215656319155338E-2</v>
      </c>
      <c r="D17597">
        <v>0.34269434066281584</v>
      </c>
    </row>
    <row r="17598" spans="1:4">
      <c r="A17598">
        <v>17596</v>
      </c>
      <c r="B17598">
        <v>48.208219178082189</v>
      </c>
      <c r="C17598" s="91">
        <v>2.221526123809708E-2</v>
      </c>
      <c r="D17598">
        <v>0.34268000994517556</v>
      </c>
    </row>
    <row r="17599" spans="1:4">
      <c r="A17599">
        <v>17597</v>
      </c>
      <c r="B17599">
        <v>48.210958904109589</v>
      </c>
      <c r="C17599" s="91">
        <v>2.2214866157038826E-2</v>
      </c>
      <c r="D17599">
        <v>0.34266568056862623</v>
      </c>
    </row>
    <row r="17600" spans="1:4">
      <c r="A17600">
        <v>17598</v>
      </c>
      <c r="B17600">
        <v>48.213698630136989</v>
      </c>
      <c r="C17600" s="91">
        <v>2.2214471075980572E-2</v>
      </c>
      <c r="D17600">
        <v>0.34265135253304979</v>
      </c>
    </row>
    <row r="17601" spans="1:4">
      <c r="A17601">
        <v>17599</v>
      </c>
      <c r="B17601">
        <v>48.216438356164382</v>
      </c>
      <c r="C17601" s="91">
        <v>2.2214075994922318E-2</v>
      </c>
      <c r="D17601">
        <v>0.34263702583832811</v>
      </c>
    </row>
    <row r="17602" spans="1:4">
      <c r="A17602">
        <v>17600</v>
      </c>
      <c r="B17602">
        <v>48.219178082191782</v>
      </c>
      <c r="C17602" s="91">
        <v>2.2213680913864064E-2</v>
      </c>
      <c r="D17602">
        <v>0.34262270048434312</v>
      </c>
    </row>
    <row r="17603" spans="1:4">
      <c r="A17603">
        <v>17601</v>
      </c>
      <c r="B17603">
        <v>48.221917808219175</v>
      </c>
      <c r="C17603" s="91">
        <v>2.221328583280581E-2</v>
      </c>
      <c r="D17603">
        <v>0.34260837647097681</v>
      </c>
    </row>
    <row r="17604" spans="1:4">
      <c r="A17604">
        <v>17602</v>
      </c>
      <c r="B17604">
        <v>48.224657534246575</v>
      </c>
      <c r="C17604" s="91">
        <v>2.2212890751747552E-2</v>
      </c>
      <c r="D17604">
        <v>0.34259405379811109</v>
      </c>
    </row>
    <row r="17605" spans="1:4">
      <c r="A17605">
        <v>17603</v>
      </c>
      <c r="B17605">
        <v>48.227397260273975</v>
      </c>
      <c r="C17605" s="91">
        <v>2.2212495670689298E-2</v>
      </c>
      <c r="D17605">
        <v>0.34257973246562778</v>
      </c>
    </row>
    <row r="17606" spans="1:4">
      <c r="A17606">
        <v>17604</v>
      </c>
      <c r="B17606">
        <v>48.230136986301368</v>
      </c>
      <c r="C17606" s="91">
        <v>2.2212100589631044E-2</v>
      </c>
      <c r="D17606">
        <v>0.34256541247340888</v>
      </c>
    </row>
    <row r="17607" spans="1:4">
      <c r="A17607">
        <v>17605</v>
      </c>
      <c r="B17607">
        <v>48.232876712328768</v>
      </c>
      <c r="C17607" s="91">
        <v>2.221170550857279E-2</v>
      </c>
      <c r="D17607">
        <v>0.34255109382133647</v>
      </c>
    </row>
    <row r="17608" spans="1:4">
      <c r="A17608">
        <v>17606</v>
      </c>
      <c r="B17608">
        <v>48.235616438356168</v>
      </c>
      <c r="C17608" s="91">
        <v>2.2211310427514536E-2</v>
      </c>
      <c r="D17608">
        <v>0.34253677650929248</v>
      </c>
    </row>
    <row r="17609" spans="1:4">
      <c r="A17609">
        <v>17607</v>
      </c>
      <c r="B17609">
        <v>48.238356164383561</v>
      </c>
      <c r="C17609" s="91">
        <v>2.2210915346456278E-2</v>
      </c>
      <c r="D17609">
        <v>0.34252246053715901</v>
      </c>
    </row>
    <row r="17610" spans="1:4">
      <c r="A17610">
        <v>17608</v>
      </c>
      <c r="B17610">
        <v>48.241095890410961</v>
      </c>
      <c r="C17610" s="91">
        <v>2.2210520265398024E-2</v>
      </c>
      <c r="D17610">
        <v>0.34250814590481793</v>
      </c>
    </row>
    <row r="17611" spans="1:4">
      <c r="A17611">
        <v>17609</v>
      </c>
      <c r="B17611">
        <v>48.243835616438353</v>
      </c>
      <c r="C17611" s="91">
        <v>2.221012518433977E-2</v>
      </c>
      <c r="D17611">
        <v>0.34249383261215133</v>
      </c>
    </row>
    <row r="17612" spans="1:4">
      <c r="A17612">
        <v>17610</v>
      </c>
      <c r="B17612">
        <v>48.246575342465754</v>
      </c>
      <c r="C17612" s="91">
        <v>2.2209730103281516E-2</v>
      </c>
      <c r="D17612">
        <v>0.34247952065904125</v>
      </c>
    </row>
    <row r="17613" spans="1:4">
      <c r="A17613">
        <v>17611</v>
      </c>
      <c r="B17613">
        <v>48.249315068493154</v>
      </c>
      <c r="C17613" s="91">
        <v>2.2209335022223262E-2</v>
      </c>
      <c r="D17613">
        <v>0.34246521004536967</v>
      </c>
    </row>
    <row r="17614" spans="1:4">
      <c r="A17614">
        <v>17612</v>
      </c>
      <c r="B17614">
        <v>48.252054794520546</v>
      </c>
      <c r="C17614" s="91">
        <v>2.2208939941165007E-2</v>
      </c>
      <c r="D17614">
        <v>0.34245090077101892</v>
      </c>
    </row>
    <row r="17615" spans="1:4">
      <c r="A17615">
        <v>17613</v>
      </c>
      <c r="B17615">
        <v>48.254794520547946</v>
      </c>
      <c r="C17615" s="91">
        <v>2.2208544860106753E-2</v>
      </c>
      <c r="D17615">
        <v>0.34243659283587086</v>
      </c>
    </row>
    <row r="17616" spans="1:4">
      <c r="A17616">
        <v>17614</v>
      </c>
      <c r="B17616">
        <v>48.257534246575339</v>
      </c>
      <c r="C17616" s="91">
        <v>2.2208149779048496E-2</v>
      </c>
      <c r="D17616">
        <v>0.34242228623980764</v>
      </c>
    </row>
    <row r="17617" spans="1:4">
      <c r="A17617">
        <v>17615</v>
      </c>
      <c r="B17617">
        <v>48.260273972602739</v>
      </c>
      <c r="C17617" s="91">
        <v>2.2207754697990242E-2</v>
      </c>
      <c r="D17617">
        <v>0.34240798098271136</v>
      </c>
    </row>
    <row r="17618" spans="1:4">
      <c r="A17618">
        <v>17616</v>
      </c>
      <c r="B17618">
        <v>48.263013698630139</v>
      </c>
      <c r="C17618" s="91">
        <v>2.2207359616931988E-2</v>
      </c>
      <c r="D17618">
        <v>0.34239367706446416</v>
      </c>
    </row>
    <row r="17619" spans="1:4">
      <c r="A17619">
        <v>17617</v>
      </c>
      <c r="B17619">
        <v>48.265753424657532</v>
      </c>
      <c r="C17619" s="91">
        <v>2.2206964535873733E-2</v>
      </c>
      <c r="D17619">
        <v>0.34237937448494821</v>
      </c>
    </row>
    <row r="17620" spans="1:4">
      <c r="A17620">
        <v>17618</v>
      </c>
      <c r="B17620">
        <v>48.268493150684932</v>
      </c>
      <c r="C17620" s="91">
        <v>2.2206569454815479E-2</v>
      </c>
      <c r="D17620">
        <v>0.34236507324404564</v>
      </c>
    </row>
    <row r="17621" spans="1:4">
      <c r="A17621">
        <v>17619</v>
      </c>
      <c r="B17621">
        <v>48.271232876712325</v>
      </c>
      <c r="C17621" s="91">
        <v>2.2206174373757225E-2</v>
      </c>
      <c r="D17621">
        <v>0.3423507733416386</v>
      </c>
    </row>
    <row r="17622" spans="1:4">
      <c r="A17622">
        <v>17620</v>
      </c>
      <c r="B17622">
        <v>48.273972602739725</v>
      </c>
      <c r="C17622" s="91">
        <v>2.2205779292698968E-2</v>
      </c>
      <c r="D17622">
        <v>0.34233647477760931</v>
      </c>
    </row>
    <row r="17623" spans="1:4">
      <c r="A17623">
        <v>17621</v>
      </c>
      <c r="B17623">
        <v>48.276712328767125</v>
      </c>
      <c r="C17623" s="91">
        <v>2.2205384211640714E-2</v>
      </c>
      <c r="D17623">
        <v>0.34232217755183991</v>
      </c>
    </row>
    <row r="17624" spans="1:4">
      <c r="A17624">
        <v>17622</v>
      </c>
      <c r="B17624">
        <v>48.279452054794518</v>
      </c>
      <c r="C17624" s="91">
        <v>2.2204989130582459E-2</v>
      </c>
      <c r="D17624">
        <v>0.34230788166421267</v>
      </c>
    </row>
    <row r="17625" spans="1:4">
      <c r="A17625">
        <v>17623</v>
      </c>
      <c r="B17625">
        <v>48.282191780821918</v>
      </c>
      <c r="C17625" s="91">
        <v>2.2204594049524205E-2</v>
      </c>
      <c r="D17625">
        <v>0.34229358711460972</v>
      </c>
    </row>
    <row r="17626" spans="1:4">
      <c r="A17626">
        <v>17624</v>
      </c>
      <c r="B17626">
        <v>48.284931506849318</v>
      </c>
      <c r="C17626" s="91">
        <v>2.2204198968465951E-2</v>
      </c>
      <c r="D17626">
        <v>0.3422792939029134</v>
      </c>
    </row>
    <row r="17627" spans="1:4">
      <c r="A17627">
        <v>17625</v>
      </c>
      <c r="B17627">
        <v>48.287671232876711</v>
      </c>
      <c r="C17627" s="91">
        <v>2.2203803887407697E-2</v>
      </c>
      <c r="D17627">
        <v>0.34226500202900595</v>
      </c>
    </row>
    <row r="17628" spans="1:4">
      <c r="A17628">
        <v>17626</v>
      </c>
      <c r="B17628">
        <v>48.290410958904111</v>
      </c>
      <c r="C17628" s="91">
        <v>2.2203408806349439E-2</v>
      </c>
      <c r="D17628">
        <v>0.34225071149276964</v>
      </c>
    </row>
    <row r="17629" spans="1:4">
      <c r="A17629">
        <v>17627</v>
      </c>
      <c r="B17629">
        <v>48.293150684931504</v>
      </c>
      <c r="C17629" s="91">
        <v>2.2203013725291185E-2</v>
      </c>
      <c r="D17629">
        <v>0.34223642229408674</v>
      </c>
    </row>
    <row r="17630" spans="1:4">
      <c r="A17630">
        <v>17628</v>
      </c>
      <c r="B17630">
        <v>48.295890410958904</v>
      </c>
      <c r="C17630" s="91">
        <v>2.2202618644232931E-2</v>
      </c>
      <c r="D17630">
        <v>0.34222213443283939</v>
      </c>
    </row>
    <row r="17631" spans="1:4">
      <c r="A17631">
        <v>17629</v>
      </c>
      <c r="B17631">
        <v>48.298630136986304</v>
      </c>
      <c r="C17631" s="91">
        <v>2.2202223563174677E-2</v>
      </c>
      <c r="D17631">
        <v>0.34220784790891001</v>
      </c>
    </row>
    <row r="17632" spans="1:4">
      <c r="A17632">
        <v>17630</v>
      </c>
      <c r="B17632">
        <v>48.301369863013697</v>
      </c>
      <c r="C17632" s="91">
        <v>2.2201828482116423E-2</v>
      </c>
      <c r="D17632">
        <v>0.34219356272218099</v>
      </c>
    </row>
    <row r="17633" spans="1:4">
      <c r="A17633">
        <v>17631</v>
      </c>
      <c r="B17633">
        <v>48.304109589041097</v>
      </c>
      <c r="C17633" s="91">
        <v>2.2201433401058165E-2</v>
      </c>
      <c r="D17633">
        <v>0.34217927887253458</v>
      </c>
    </row>
    <row r="17634" spans="1:4">
      <c r="A17634">
        <v>17632</v>
      </c>
      <c r="B17634">
        <v>48.30684931506849</v>
      </c>
      <c r="C17634" s="91">
        <v>2.2201038319999911E-2</v>
      </c>
      <c r="D17634">
        <v>0.3421649963598532</v>
      </c>
    </row>
    <row r="17635" spans="1:4">
      <c r="A17635">
        <v>17633</v>
      </c>
      <c r="B17635">
        <v>48.30958904109589</v>
      </c>
      <c r="C17635" s="91">
        <v>2.2200643238941657E-2</v>
      </c>
      <c r="D17635">
        <v>0.34215071518401902</v>
      </c>
    </row>
    <row r="17636" spans="1:4">
      <c r="A17636">
        <v>17634</v>
      </c>
      <c r="B17636">
        <v>48.31232876712329</v>
      </c>
      <c r="C17636" s="91">
        <v>2.2200248157883403E-2</v>
      </c>
      <c r="D17636">
        <v>0.3421364353449145</v>
      </c>
    </row>
    <row r="17637" spans="1:4">
      <c r="A17637">
        <v>17635</v>
      </c>
      <c r="B17637">
        <v>48.315068493150683</v>
      </c>
      <c r="C17637" s="91">
        <v>2.2199853076825149E-2</v>
      </c>
      <c r="D17637">
        <v>0.34212215684242225</v>
      </c>
    </row>
    <row r="17638" spans="1:4">
      <c r="A17638">
        <v>17636</v>
      </c>
      <c r="B17638">
        <v>48.317808219178083</v>
      </c>
      <c r="C17638" s="91">
        <v>2.2199457995766895E-2</v>
      </c>
      <c r="D17638">
        <v>0.34210787967642431</v>
      </c>
    </row>
    <row r="17639" spans="1:4">
      <c r="A17639">
        <v>17637</v>
      </c>
      <c r="B17639">
        <v>48.320547945205476</v>
      </c>
      <c r="C17639" s="91">
        <v>2.2199062914708641E-2</v>
      </c>
      <c r="D17639">
        <v>0.34209360384680343</v>
      </c>
    </row>
    <row r="17640" spans="1:4">
      <c r="A17640">
        <v>17638</v>
      </c>
      <c r="B17640">
        <v>48.323287671232876</v>
      </c>
      <c r="C17640" s="91">
        <v>2.2198667833650383E-2</v>
      </c>
      <c r="D17640">
        <v>0.34207932935344176</v>
      </c>
    </row>
    <row r="17641" spans="1:4">
      <c r="A17641">
        <v>17639</v>
      </c>
      <c r="B17641">
        <v>48.326027397260276</v>
      </c>
      <c r="C17641" s="91">
        <v>2.2198272752592129E-2</v>
      </c>
      <c r="D17641">
        <v>0.34206505619622191</v>
      </c>
    </row>
    <row r="17642" spans="1:4">
      <c r="A17642">
        <v>17640</v>
      </c>
      <c r="B17642">
        <v>48.328767123287669</v>
      </c>
      <c r="C17642" s="91">
        <v>2.2197877671533875E-2</v>
      </c>
      <c r="D17642">
        <v>0.34205078437502617</v>
      </c>
    </row>
    <row r="17643" spans="1:4">
      <c r="A17643">
        <v>17641</v>
      </c>
      <c r="B17643">
        <v>48.331506849315069</v>
      </c>
      <c r="C17643" s="91">
        <v>2.2197482590475621E-2</v>
      </c>
      <c r="D17643">
        <v>0.34203651388973721</v>
      </c>
    </row>
    <row r="17644" spans="1:4">
      <c r="A17644">
        <v>17642</v>
      </c>
      <c r="B17644">
        <v>48.334246575342469</v>
      </c>
      <c r="C17644" s="91">
        <v>2.2197087509417367E-2</v>
      </c>
      <c r="D17644">
        <v>0.34202224474023735</v>
      </c>
    </row>
    <row r="17645" spans="1:4">
      <c r="A17645">
        <v>17643</v>
      </c>
      <c r="B17645">
        <v>48.336986301369862</v>
      </c>
      <c r="C17645" s="91">
        <v>2.2196692428359109E-2</v>
      </c>
      <c r="D17645">
        <v>0.34200797692640922</v>
      </c>
    </row>
    <row r="17646" spans="1:4">
      <c r="A17646">
        <v>17644</v>
      </c>
      <c r="B17646">
        <v>48.339726027397262</v>
      </c>
      <c r="C17646" s="91">
        <v>2.2196297347300855E-2</v>
      </c>
      <c r="D17646">
        <v>0.34199371044813515</v>
      </c>
    </row>
    <row r="17647" spans="1:4">
      <c r="A17647">
        <v>17645</v>
      </c>
      <c r="B17647">
        <v>48.342465753424655</v>
      </c>
      <c r="C17647" s="91">
        <v>2.2195902266242601E-2</v>
      </c>
      <c r="D17647">
        <v>0.34197944530529795</v>
      </c>
    </row>
    <row r="17648" spans="1:4">
      <c r="A17648">
        <v>17646</v>
      </c>
      <c r="B17648">
        <v>48.345205479452055</v>
      </c>
      <c r="C17648" s="91">
        <v>2.2195507185184347E-2</v>
      </c>
      <c r="D17648">
        <v>0.34196518149777971</v>
      </c>
    </row>
    <row r="17649" spans="1:4">
      <c r="A17649">
        <v>17647</v>
      </c>
      <c r="B17649">
        <v>48.347945205479455</v>
      </c>
      <c r="C17649" s="91">
        <v>2.2195112104126093E-2</v>
      </c>
      <c r="D17649">
        <v>0.34195091902546337</v>
      </c>
    </row>
    <row r="17650" spans="1:4">
      <c r="A17650">
        <v>17648</v>
      </c>
      <c r="B17650">
        <v>48.350684931506848</v>
      </c>
      <c r="C17650" s="91">
        <v>2.2194717023067839E-2</v>
      </c>
      <c r="D17650">
        <v>0.34193665788823135</v>
      </c>
    </row>
    <row r="17651" spans="1:4">
      <c r="A17651">
        <v>17649</v>
      </c>
      <c r="B17651">
        <v>48.353424657534248</v>
      </c>
      <c r="C17651" s="91">
        <v>2.2194321942009584E-2</v>
      </c>
      <c r="D17651">
        <v>0.34192239808596625</v>
      </c>
    </row>
    <row r="17652" spans="1:4">
      <c r="A17652">
        <v>17650</v>
      </c>
      <c r="B17652">
        <v>48.356164383561641</v>
      </c>
      <c r="C17652" s="91">
        <v>2.2193926860951327E-2</v>
      </c>
      <c r="D17652">
        <v>0.34190813961855065</v>
      </c>
    </row>
    <row r="17653" spans="1:4">
      <c r="A17653">
        <v>17651</v>
      </c>
      <c r="B17653">
        <v>48.358904109589041</v>
      </c>
      <c r="C17653" s="91">
        <v>2.2193531779893073E-2</v>
      </c>
      <c r="D17653">
        <v>0.34189388248586711</v>
      </c>
    </row>
    <row r="17654" spans="1:4">
      <c r="A17654">
        <v>17652</v>
      </c>
      <c r="B17654">
        <v>48.361643835616441</v>
      </c>
      <c r="C17654" s="91">
        <v>2.2193136698834819E-2</v>
      </c>
      <c r="D17654">
        <v>0.34187962668779831</v>
      </c>
    </row>
    <row r="17655" spans="1:4">
      <c r="A17655">
        <v>17653</v>
      </c>
      <c r="B17655">
        <v>48.364383561643834</v>
      </c>
      <c r="C17655" s="91">
        <v>2.2192741617776564E-2</v>
      </c>
      <c r="D17655">
        <v>0.3418653722242268</v>
      </c>
    </row>
    <row r="17656" spans="1:4">
      <c r="A17656">
        <v>17654</v>
      </c>
      <c r="B17656">
        <v>48.367123287671234</v>
      </c>
      <c r="C17656" s="91">
        <v>2.219234653671831E-2</v>
      </c>
      <c r="D17656">
        <v>0.34185111909503529</v>
      </c>
    </row>
    <row r="17657" spans="1:4">
      <c r="A17657">
        <v>17655</v>
      </c>
      <c r="B17657">
        <v>48.369863013698627</v>
      </c>
      <c r="C17657" s="91">
        <v>2.2191951455660056E-2</v>
      </c>
      <c r="D17657">
        <v>0.34183686730010648</v>
      </c>
    </row>
    <row r="17658" spans="1:4">
      <c r="A17658">
        <v>17656</v>
      </c>
      <c r="B17658">
        <v>48.372602739726027</v>
      </c>
      <c r="C17658" s="91">
        <v>2.2191556374601799E-2</v>
      </c>
      <c r="D17658">
        <v>0.34182261683932302</v>
      </c>
    </row>
    <row r="17659" spans="1:4">
      <c r="A17659">
        <v>17657</v>
      </c>
      <c r="B17659">
        <v>48.375342465753427</v>
      </c>
      <c r="C17659" s="91">
        <v>2.2191161293543545E-2</v>
      </c>
      <c r="D17659">
        <v>0.34180836771256745</v>
      </c>
    </row>
    <row r="17660" spans="1:4">
      <c r="A17660">
        <v>17658</v>
      </c>
      <c r="B17660">
        <v>48.37808219178082</v>
      </c>
      <c r="C17660" s="91">
        <v>2.219076621248529E-2</v>
      </c>
      <c r="D17660">
        <v>0.34179411991972264</v>
      </c>
    </row>
    <row r="17661" spans="1:4">
      <c r="A17661">
        <v>17659</v>
      </c>
      <c r="B17661">
        <v>48.38082191780822</v>
      </c>
      <c r="C17661" s="91">
        <v>2.2190371131427036E-2</v>
      </c>
      <c r="D17661">
        <v>0.34177987346067112</v>
      </c>
    </row>
    <row r="17662" spans="1:4">
      <c r="A17662">
        <v>17660</v>
      </c>
      <c r="B17662">
        <v>48.38356164383562</v>
      </c>
      <c r="C17662" s="91">
        <v>2.2189976050368782E-2</v>
      </c>
      <c r="D17662">
        <v>0.34176562833529583</v>
      </c>
    </row>
    <row r="17663" spans="1:4">
      <c r="A17663">
        <v>17661</v>
      </c>
      <c r="B17663">
        <v>48.386301369863013</v>
      </c>
      <c r="C17663" s="91">
        <v>2.2189580969310528E-2</v>
      </c>
      <c r="D17663">
        <v>0.34175138454347942</v>
      </c>
    </row>
    <row r="17664" spans="1:4">
      <c r="A17664">
        <v>17662</v>
      </c>
      <c r="B17664">
        <v>48.389041095890413</v>
      </c>
      <c r="C17664" s="91">
        <v>2.2189185888252271E-2</v>
      </c>
      <c r="D17664">
        <v>0.34173714208510464</v>
      </c>
    </row>
    <row r="17665" spans="1:4">
      <c r="A17665">
        <v>17663</v>
      </c>
      <c r="B17665">
        <v>48.391780821917806</v>
      </c>
      <c r="C17665" s="91">
        <v>2.2188790807194016E-2</v>
      </c>
      <c r="D17665">
        <v>0.34172290096005425</v>
      </c>
    </row>
    <row r="17666" spans="1:4">
      <c r="A17666">
        <v>17664</v>
      </c>
      <c r="B17666">
        <v>48.394520547945206</v>
      </c>
      <c r="C17666" s="91">
        <v>2.2188395726135762E-2</v>
      </c>
      <c r="D17666">
        <v>0.34170866116821097</v>
      </c>
    </row>
    <row r="17667" spans="1:4">
      <c r="A17667">
        <v>17665</v>
      </c>
      <c r="B17667">
        <v>48.397260273972606</v>
      </c>
      <c r="C17667" s="91">
        <v>2.2188000645077508E-2</v>
      </c>
      <c r="D17667">
        <v>0.3416944227094576</v>
      </c>
    </row>
    <row r="17668" spans="1:4">
      <c r="A17668">
        <v>17666</v>
      </c>
      <c r="B17668">
        <v>48.4</v>
      </c>
      <c r="C17668" s="91">
        <v>2.2187605564019254E-2</v>
      </c>
      <c r="D17668">
        <v>0.34168018558367702</v>
      </c>
    </row>
    <row r="17669" spans="1:4">
      <c r="A17669">
        <v>17667</v>
      </c>
      <c r="B17669">
        <v>48.402739726027399</v>
      </c>
      <c r="C17669" s="91">
        <v>2.2187210482960996E-2</v>
      </c>
      <c r="D17669">
        <v>0.3416659497907521</v>
      </c>
    </row>
    <row r="17670" spans="1:4">
      <c r="A17670">
        <v>17668</v>
      </c>
      <c r="B17670">
        <v>48.405479452054792</v>
      </c>
      <c r="C17670" s="91">
        <v>2.2186815401902742E-2</v>
      </c>
      <c r="D17670">
        <v>0.3416517153305656</v>
      </c>
    </row>
    <row r="17671" spans="1:4">
      <c r="A17671">
        <v>17669</v>
      </c>
      <c r="B17671">
        <v>48.408219178082192</v>
      </c>
      <c r="C17671" s="91">
        <v>2.2186420320844488E-2</v>
      </c>
      <c r="D17671">
        <v>0.34163748220300033</v>
      </c>
    </row>
    <row r="17672" spans="1:4">
      <c r="A17672">
        <v>17670</v>
      </c>
      <c r="B17672">
        <v>48.410958904109592</v>
      </c>
      <c r="C17672" s="91">
        <v>2.2186025239786234E-2</v>
      </c>
      <c r="D17672">
        <v>0.34162325040793906</v>
      </c>
    </row>
    <row r="17673" spans="1:4">
      <c r="A17673">
        <v>17671</v>
      </c>
      <c r="B17673">
        <v>48.413698630136984</v>
      </c>
      <c r="C17673" s="91">
        <v>2.218563015872798E-2</v>
      </c>
      <c r="D17673">
        <v>0.34160901994526494</v>
      </c>
    </row>
    <row r="17674" spans="1:4">
      <c r="A17674">
        <v>17672</v>
      </c>
      <c r="B17674">
        <v>48.416438356164385</v>
      </c>
      <c r="C17674" s="91">
        <v>2.2185235077669726E-2</v>
      </c>
      <c r="D17674">
        <v>0.34159479081486066</v>
      </c>
    </row>
    <row r="17675" spans="1:4">
      <c r="A17675">
        <v>17673</v>
      </c>
      <c r="B17675">
        <v>48.419178082191777</v>
      </c>
      <c r="C17675" s="91">
        <v>2.2184839996611472E-2</v>
      </c>
      <c r="D17675">
        <v>0.34158056301660911</v>
      </c>
    </row>
    <row r="17676" spans="1:4">
      <c r="A17676">
        <v>17674</v>
      </c>
      <c r="B17676">
        <v>48.421917808219177</v>
      </c>
      <c r="C17676" s="91">
        <v>2.2184444915553214E-2</v>
      </c>
      <c r="D17676">
        <v>0.34156633655039337</v>
      </c>
    </row>
    <row r="17677" spans="1:4">
      <c r="A17677">
        <v>17675</v>
      </c>
      <c r="B17677">
        <v>48.424657534246577</v>
      </c>
      <c r="C17677" s="91">
        <v>2.218404983449496E-2</v>
      </c>
      <c r="D17677">
        <v>0.34155211141609609</v>
      </c>
    </row>
    <row r="17678" spans="1:4">
      <c r="A17678">
        <v>17676</v>
      </c>
      <c r="B17678">
        <v>48.42739726027397</v>
      </c>
      <c r="C17678" s="91">
        <v>2.2183654753436706E-2</v>
      </c>
      <c r="D17678">
        <v>0.34153788761360049</v>
      </c>
    </row>
    <row r="17679" spans="1:4">
      <c r="A17679">
        <v>17677</v>
      </c>
      <c r="B17679">
        <v>48.43013698630137</v>
      </c>
      <c r="C17679" s="91">
        <v>2.2183259672378452E-2</v>
      </c>
      <c r="D17679">
        <v>0.34152366514278937</v>
      </c>
    </row>
    <row r="17680" spans="1:4">
      <c r="A17680">
        <v>17678</v>
      </c>
      <c r="B17680">
        <v>48.43287671232877</v>
      </c>
      <c r="C17680" s="91">
        <v>2.2182864591320198E-2</v>
      </c>
      <c r="D17680">
        <v>0.34150944400354577</v>
      </c>
    </row>
    <row r="17681" spans="1:4">
      <c r="A17681">
        <v>17679</v>
      </c>
      <c r="B17681">
        <v>48.435616438356163</v>
      </c>
      <c r="C17681" s="91">
        <v>2.2182469510261944E-2</v>
      </c>
      <c r="D17681">
        <v>0.34149522419575262</v>
      </c>
    </row>
    <row r="17682" spans="1:4">
      <c r="A17682">
        <v>17680</v>
      </c>
      <c r="B17682">
        <v>48.438356164383563</v>
      </c>
      <c r="C17682" s="91">
        <v>2.2182074429203686E-2</v>
      </c>
      <c r="D17682">
        <v>0.34148100571929296</v>
      </c>
    </row>
    <row r="17683" spans="1:4">
      <c r="A17683">
        <v>17681</v>
      </c>
      <c r="B17683">
        <v>48.441095890410956</v>
      </c>
      <c r="C17683" s="91">
        <v>2.2181679348145432E-2</v>
      </c>
      <c r="D17683">
        <v>0.34146678857404977</v>
      </c>
    </row>
    <row r="17684" spans="1:4">
      <c r="A17684">
        <v>17682</v>
      </c>
      <c r="B17684">
        <v>48.443835616438356</v>
      </c>
      <c r="C17684" s="91">
        <v>2.2181284267087178E-2</v>
      </c>
      <c r="D17684">
        <v>0.34145257275990604</v>
      </c>
    </row>
    <row r="17685" spans="1:4">
      <c r="A17685">
        <v>17683</v>
      </c>
      <c r="B17685">
        <v>48.446575342465756</v>
      </c>
      <c r="C17685" s="91">
        <v>2.2180889186028924E-2</v>
      </c>
      <c r="D17685">
        <v>0.34143835827674485</v>
      </c>
    </row>
    <row r="17686" spans="1:4">
      <c r="A17686">
        <v>17684</v>
      </c>
      <c r="B17686">
        <v>48.449315068493149</v>
      </c>
      <c r="C17686" s="91">
        <v>2.218049410497067E-2</v>
      </c>
      <c r="D17686">
        <v>0.3414241451244493</v>
      </c>
    </row>
    <row r="17687" spans="1:4">
      <c r="A17687">
        <v>17685</v>
      </c>
      <c r="B17687">
        <v>48.452054794520549</v>
      </c>
      <c r="C17687" s="91">
        <v>2.2180099023912415E-2</v>
      </c>
      <c r="D17687">
        <v>0.34140993330290231</v>
      </c>
    </row>
    <row r="17688" spans="1:4">
      <c r="A17688">
        <v>17686</v>
      </c>
      <c r="B17688">
        <v>48.454794520547942</v>
      </c>
      <c r="C17688" s="91">
        <v>2.2179703942854158E-2</v>
      </c>
      <c r="D17688">
        <v>0.34139572281198716</v>
      </c>
    </row>
    <row r="17689" spans="1:4">
      <c r="A17689">
        <v>17687</v>
      </c>
      <c r="B17689">
        <v>48.457534246575342</v>
      </c>
      <c r="C17689" s="91">
        <v>2.2179308861795904E-2</v>
      </c>
      <c r="D17689">
        <v>0.3413815136515867</v>
      </c>
    </row>
    <row r="17690" spans="1:4">
      <c r="A17690">
        <v>17688</v>
      </c>
      <c r="B17690">
        <v>48.460273972602742</v>
      </c>
      <c r="C17690" s="91">
        <v>2.217891378073765E-2</v>
      </c>
      <c r="D17690">
        <v>0.3413673058215842</v>
      </c>
    </row>
    <row r="17691" spans="1:4">
      <c r="A17691">
        <v>17689</v>
      </c>
      <c r="B17691">
        <v>48.463013698630135</v>
      </c>
      <c r="C17691" s="91">
        <v>2.2178518699679396E-2</v>
      </c>
      <c r="D17691">
        <v>0.34135309932186275</v>
      </c>
    </row>
    <row r="17692" spans="1:4">
      <c r="A17692">
        <v>17690</v>
      </c>
      <c r="B17692">
        <v>48.465753424657535</v>
      </c>
      <c r="C17692" s="91">
        <v>2.2178123618621141E-2</v>
      </c>
      <c r="D17692">
        <v>0.34133889415230539</v>
      </c>
    </row>
    <row r="17693" spans="1:4">
      <c r="A17693">
        <v>17691</v>
      </c>
      <c r="B17693">
        <v>48.468493150684928</v>
      </c>
      <c r="C17693" s="91">
        <v>2.2177728537562884E-2</v>
      </c>
      <c r="D17693">
        <v>0.34132469031279555</v>
      </c>
    </row>
    <row r="17694" spans="1:4">
      <c r="A17694">
        <v>17692</v>
      </c>
      <c r="B17694">
        <v>48.471232876712328</v>
      </c>
      <c r="C17694" s="91">
        <v>2.217733345650463E-2</v>
      </c>
      <c r="D17694">
        <v>0.34131048780321593</v>
      </c>
    </row>
    <row r="17695" spans="1:4">
      <c r="A17695">
        <v>17693</v>
      </c>
      <c r="B17695">
        <v>48.473972602739728</v>
      </c>
      <c r="C17695" s="91">
        <v>2.2176938375446376E-2</v>
      </c>
      <c r="D17695">
        <v>0.34129628662345007</v>
      </c>
    </row>
    <row r="17696" spans="1:4">
      <c r="A17696">
        <v>17694</v>
      </c>
      <c r="B17696">
        <v>48.476712328767121</v>
      </c>
      <c r="C17696" s="91">
        <v>2.2176543294388121E-2</v>
      </c>
      <c r="D17696">
        <v>0.34128208677338095</v>
      </c>
    </row>
    <row r="17697" spans="1:4">
      <c r="A17697">
        <v>17695</v>
      </c>
      <c r="B17697">
        <v>48.479452054794521</v>
      </c>
      <c r="C17697" s="91">
        <v>2.2176148213329867E-2</v>
      </c>
      <c r="D17697">
        <v>0.34126788825289189</v>
      </c>
    </row>
    <row r="17698" spans="1:4">
      <c r="A17698">
        <v>17696</v>
      </c>
      <c r="B17698">
        <v>48.482191780821921</v>
      </c>
      <c r="C17698" s="91">
        <v>2.2175753132271613E-2</v>
      </c>
      <c r="D17698">
        <v>0.34125369106186604</v>
      </c>
    </row>
    <row r="17699" spans="1:4">
      <c r="A17699">
        <v>17697</v>
      </c>
      <c r="B17699">
        <v>48.484931506849314</v>
      </c>
      <c r="C17699" s="91">
        <v>2.2175358051213359E-2</v>
      </c>
      <c r="D17699">
        <v>0.3412394952001867</v>
      </c>
    </row>
    <row r="17700" spans="1:4">
      <c r="A17700">
        <v>17698</v>
      </c>
      <c r="B17700">
        <v>48.487671232876714</v>
      </c>
      <c r="C17700" s="91">
        <v>2.2174962970155102E-2</v>
      </c>
      <c r="D17700">
        <v>0.34122530066773704</v>
      </c>
    </row>
    <row r="17701" spans="1:4">
      <c r="A17701">
        <v>17699</v>
      </c>
      <c r="B17701">
        <v>48.490410958904107</v>
      </c>
      <c r="C17701" s="91">
        <v>2.2174567889096847E-2</v>
      </c>
      <c r="D17701">
        <v>0.34121110746440031</v>
      </c>
    </row>
    <row r="17702" spans="1:4">
      <c r="A17702">
        <v>17700</v>
      </c>
      <c r="B17702">
        <v>48.493150684931507</v>
      </c>
      <c r="C17702" s="91">
        <v>2.2174172808038593E-2</v>
      </c>
      <c r="D17702">
        <v>0.34119691559005977</v>
      </c>
    </row>
    <row r="17703" spans="1:4">
      <c r="A17703">
        <v>17701</v>
      </c>
      <c r="B17703">
        <v>48.495890410958907</v>
      </c>
      <c r="C17703" s="91">
        <v>2.2173777726980339E-2</v>
      </c>
      <c r="D17703">
        <v>0.34118272504459868</v>
      </c>
    </row>
    <row r="17704" spans="1:4">
      <c r="A17704">
        <v>17702</v>
      </c>
      <c r="B17704">
        <v>48.4986301369863</v>
      </c>
      <c r="C17704" s="91">
        <v>2.2173382645922085E-2</v>
      </c>
      <c r="D17704">
        <v>0.34116853582790047</v>
      </c>
    </row>
    <row r="17705" spans="1:4">
      <c r="A17705">
        <v>17703</v>
      </c>
      <c r="B17705">
        <v>48.5013698630137</v>
      </c>
      <c r="C17705" s="91">
        <v>2.2172987564863827E-2</v>
      </c>
      <c r="D17705">
        <v>0.34115434793984828</v>
      </c>
    </row>
    <row r="17706" spans="1:4">
      <c r="A17706">
        <v>17704</v>
      </c>
      <c r="B17706">
        <v>48.504109589041093</v>
      </c>
      <c r="C17706" s="91">
        <v>2.2172592483805573E-2</v>
      </c>
      <c r="D17706">
        <v>0.34114016138032555</v>
      </c>
    </row>
    <row r="17707" spans="1:4">
      <c r="A17707">
        <v>17705</v>
      </c>
      <c r="B17707">
        <v>48.506849315068493</v>
      </c>
      <c r="C17707" s="91">
        <v>2.2172197402747319E-2</v>
      </c>
      <c r="D17707">
        <v>0.34112597614921547</v>
      </c>
    </row>
    <row r="17708" spans="1:4">
      <c r="A17708">
        <v>17706</v>
      </c>
      <c r="B17708">
        <v>48.509589041095893</v>
      </c>
      <c r="C17708" s="91">
        <v>2.2171802321689065E-2</v>
      </c>
      <c r="D17708">
        <v>0.34111179224640148</v>
      </c>
    </row>
    <row r="17709" spans="1:4">
      <c r="A17709">
        <v>17707</v>
      </c>
      <c r="B17709">
        <v>48.512328767123286</v>
      </c>
      <c r="C17709" s="91">
        <v>2.2171407240630811E-2</v>
      </c>
      <c r="D17709">
        <v>0.341097609671767</v>
      </c>
    </row>
    <row r="17710" spans="1:4">
      <c r="A17710">
        <v>17708</v>
      </c>
      <c r="B17710">
        <v>48.515068493150686</v>
      </c>
      <c r="C17710" s="91">
        <v>2.2171012159572557E-2</v>
      </c>
      <c r="D17710">
        <v>0.34108342842519529</v>
      </c>
    </row>
    <row r="17711" spans="1:4">
      <c r="A17711">
        <v>17709</v>
      </c>
      <c r="B17711">
        <v>48.517808219178079</v>
      </c>
      <c r="C17711" s="91">
        <v>2.2170617078514303E-2</v>
      </c>
      <c r="D17711">
        <v>0.34106924850656983</v>
      </c>
    </row>
    <row r="17712" spans="1:4">
      <c r="A17712">
        <v>17710</v>
      </c>
      <c r="B17712">
        <v>48.520547945205479</v>
      </c>
      <c r="C17712" s="91">
        <v>2.2170221997456045E-2</v>
      </c>
      <c r="D17712">
        <v>0.34105506991577406</v>
      </c>
    </row>
    <row r="17713" spans="1:4">
      <c r="A17713">
        <v>17711</v>
      </c>
      <c r="B17713">
        <v>48.523287671232879</v>
      </c>
      <c r="C17713" s="91">
        <v>2.2169826916397791E-2</v>
      </c>
      <c r="D17713">
        <v>0.34104089265269116</v>
      </c>
    </row>
    <row r="17714" spans="1:4">
      <c r="A17714">
        <v>17712</v>
      </c>
      <c r="B17714">
        <v>48.526027397260272</v>
      </c>
      <c r="C17714" s="91">
        <v>2.2169431835339537E-2</v>
      </c>
      <c r="D17714">
        <v>0.34102671671720475</v>
      </c>
    </row>
    <row r="17715" spans="1:4">
      <c r="A17715">
        <v>17713</v>
      </c>
      <c r="B17715">
        <v>48.528767123287672</v>
      </c>
      <c r="C17715" s="91">
        <v>2.2169036754281283E-2</v>
      </c>
      <c r="D17715">
        <v>0.34101254210919812</v>
      </c>
    </row>
    <row r="17716" spans="1:4">
      <c r="A17716">
        <v>17714</v>
      </c>
      <c r="B17716">
        <v>48.531506849315072</v>
      </c>
      <c r="C17716" s="91">
        <v>2.2168641673223029E-2</v>
      </c>
      <c r="D17716">
        <v>0.34099836882855494</v>
      </c>
    </row>
    <row r="17717" spans="1:4">
      <c r="A17717">
        <v>17715</v>
      </c>
      <c r="B17717">
        <v>48.534246575342465</v>
      </c>
      <c r="C17717" s="91">
        <v>2.2168246592164771E-2</v>
      </c>
      <c r="D17717">
        <v>0.34098419687515868</v>
      </c>
    </row>
    <row r="17718" spans="1:4">
      <c r="A17718">
        <v>17716</v>
      </c>
      <c r="B17718">
        <v>48.536986301369865</v>
      </c>
      <c r="C17718" s="91">
        <v>2.2167851511106517E-2</v>
      </c>
      <c r="D17718">
        <v>0.3409700262488925</v>
      </c>
    </row>
    <row r="17719" spans="1:4">
      <c r="A17719">
        <v>17717</v>
      </c>
      <c r="B17719">
        <v>48.539726027397258</v>
      </c>
      <c r="C17719" s="91">
        <v>2.2167456430048263E-2</v>
      </c>
      <c r="D17719">
        <v>0.34095585694964026</v>
      </c>
    </row>
    <row r="17720" spans="1:4">
      <c r="A17720">
        <v>17718</v>
      </c>
      <c r="B17720">
        <v>48.542465753424658</v>
      </c>
      <c r="C17720" s="91">
        <v>2.2167061348990009E-2</v>
      </c>
      <c r="D17720">
        <v>0.34094168897728522</v>
      </c>
    </row>
    <row r="17721" spans="1:4">
      <c r="A17721">
        <v>17719</v>
      </c>
      <c r="B17721">
        <v>48.545205479452058</v>
      </c>
      <c r="C17721" s="91">
        <v>2.2166666267931755E-2</v>
      </c>
      <c r="D17721">
        <v>0.34092752233171097</v>
      </c>
    </row>
    <row r="17722" spans="1:4">
      <c r="A17722">
        <v>17720</v>
      </c>
      <c r="B17722">
        <v>48.547945205479451</v>
      </c>
      <c r="C17722" s="91">
        <v>2.2166271186873501E-2</v>
      </c>
      <c r="D17722">
        <v>0.34091335701280118</v>
      </c>
    </row>
    <row r="17723" spans="1:4">
      <c r="A17723">
        <v>17721</v>
      </c>
      <c r="B17723">
        <v>48.550684931506851</v>
      </c>
      <c r="C17723" s="91">
        <v>2.2165876105815246E-2</v>
      </c>
      <c r="D17723">
        <v>0.3408991930204392</v>
      </c>
    </row>
    <row r="17724" spans="1:4">
      <c r="A17724">
        <v>17722</v>
      </c>
      <c r="B17724">
        <v>48.553424657534244</v>
      </c>
      <c r="C17724" s="91">
        <v>2.2165481024756989E-2</v>
      </c>
      <c r="D17724">
        <v>0.34088503035450868</v>
      </c>
    </row>
    <row r="17725" spans="1:4">
      <c r="A17725">
        <v>17723</v>
      </c>
      <c r="B17725">
        <v>48.556164383561644</v>
      </c>
      <c r="C17725" s="91">
        <v>2.2165085943698735E-2</v>
      </c>
      <c r="D17725">
        <v>0.34087086901489322</v>
      </c>
    </row>
    <row r="17726" spans="1:4">
      <c r="A17726">
        <v>17724</v>
      </c>
      <c r="B17726">
        <v>48.558904109589044</v>
      </c>
      <c r="C17726" s="91">
        <v>2.2164690862640481E-2</v>
      </c>
      <c r="D17726">
        <v>0.34085670900147635</v>
      </c>
    </row>
    <row r="17727" spans="1:4">
      <c r="A17727">
        <v>17725</v>
      </c>
      <c r="B17727">
        <v>48.561643835616437</v>
      </c>
      <c r="C17727" s="91">
        <v>2.2164295781582227E-2</v>
      </c>
      <c r="D17727">
        <v>0.34084255031414179</v>
      </c>
    </row>
    <row r="17728" spans="1:4">
      <c r="A17728">
        <v>17726</v>
      </c>
      <c r="B17728">
        <v>48.564383561643837</v>
      </c>
      <c r="C17728" s="91">
        <v>2.2163900700523972E-2</v>
      </c>
      <c r="D17728">
        <v>0.3408283929527729</v>
      </c>
    </row>
    <row r="17729" spans="1:4">
      <c r="A17729">
        <v>17727</v>
      </c>
      <c r="B17729">
        <v>48.56712328767123</v>
      </c>
      <c r="C17729" s="91">
        <v>2.2163505619465715E-2</v>
      </c>
      <c r="D17729">
        <v>0.34081423691725365</v>
      </c>
    </row>
    <row r="17730" spans="1:4">
      <c r="A17730">
        <v>17728</v>
      </c>
      <c r="B17730">
        <v>48.56986301369863</v>
      </c>
      <c r="C17730" s="91">
        <v>2.2163110538407461E-2</v>
      </c>
      <c r="D17730">
        <v>0.34080008220746744</v>
      </c>
    </row>
    <row r="17731" spans="1:4">
      <c r="A17731">
        <v>17729</v>
      </c>
      <c r="B17731">
        <v>48.57260273972603</v>
      </c>
      <c r="C17731" s="91">
        <v>2.2162715457349207E-2</v>
      </c>
      <c r="D17731">
        <v>0.340785928823298</v>
      </c>
    </row>
    <row r="17732" spans="1:4">
      <c r="A17732">
        <v>17730</v>
      </c>
      <c r="B17732">
        <v>48.575342465753423</v>
      </c>
      <c r="C17732" s="91">
        <v>2.2162320376290953E-2</v>
      </c>
      <c r="D17732">
        <v>0.340771776764629</v>
      </c>
    </row>
    <row r="17733" spans="1:4">
      <c r="A17733">
        <v>17731</v>
      </c>
      <c r="B17733">
        <v>48.578082191780823</v>
      </c>
      <c r="C17733" s="91">
        <v>2.2161925295232698E-2</v>
      </c>
      <c r="D17733">
        <v>0.34075762603134407</v>
      </c>
    </row>
    <row r="17734" spans="1:4">
      <c r="A17734">
        <v>17732</v>
      </c>
      <c r="B17734">
        <v>48.580821917808223</v>
      </c>
      <c r="C17734" s="91">
        <v>2.2161530214174444E-2</v>
      </c>
      <c r="D17734">
        <v>0.34074347662332694</v>
      </c>
    </row>
    <row r="17735" spans="1:4">
      <c r="A17735">
        <v>17733</v>
      </c>
      <c r="B17735">
        <v>48.583561643835615</v>
      </c>
      <c r="C17735" s="91">
        <v>2.216113513311619E-2</v>
      </c>
      <c r="D17735">
        <v>0.34072932854046145</v>
      </c>
    </row>
    <row r="17736" spans="1:4">
      <c r="A17736">
        <v>17734</v>
      </c>
      <c r="B17736">
        <v>48.586301369863016</v>
      </c>
      <c r="C17736" s="91">
        <v>2.2160740052057933E-2</v>
      </c>
      <c r="D17736">
        <v>0.34071518178263116</v>
      </c>
    </row>
    <row r="17737" spans="1:4">
      <c r="A17737">
        <v>17735</v>
      </c>
      <c r="B17737">
        <v>48.589041095890408</v>
      </c>
      <c r="C17737" s="91">
        <v>2.2160344970999678E-2</v>
      </c>
      <c r="D17737">
        <v>0.34070103634971982</v>
      </c>
    </row>
    <row r="17738" spans="1:4">
      <c r="A17738">
        <v>17736</v>
      </c>
      <c r="B17738">
        <v>48.591780821917808</v>
      </c>
      <c r="C17738" s="91">
        <v>2.2159949889941424E-2</v>
      </c>
      <c r="D17738">
        <v>0.34068689224161119</v>
      </c>
    </row>
    <row r="17739" spans="1:4">
      <c r="A17739">
        <v>17737</v>
      </c>
      <c r="B17739">
        <v>48.594520547945208</v>
      </c>
      <c r="C17739" s="91">
        <v>2.215955480888317E-2</v>
      </c>
      <c r="D17739">
        <v>0.34067274945818909</v>
      </c>
    </row>
    <row r="17740" spans="1:4">
      <c r="A17740">
        <v>17738</v>
      </c>
      <c r="B17740">
        <v>48.597260273972601</v>
      </c>
      <c r="C17740" s="91">
        <v>2.2159159727824916E-2</v>
      </c>
      <c r="D17740">
        <v>0.34065860799933734</v>
      </c>
    </row>
    <row r="17741" spans="1:4">
      <c r="A17741">
        <v>17739</v>
      </c>
      <c r="B17741">
        <v>48.6</v>
      </c>
      <c r="C17741" s="91">
        <v>2.2158764646766659E-2</v>
      </c>
      <c r="D17741">
        <v>0.34064446786493957</v>
      </c>
    </row>
    <row r="17742" spans="1:4">
      <c r="A17742">
        <v>17740</v>
      </c>
      <c r="B17742">
        <v>48.602739726027394</v>
      </c>
      <c r="C17742" s="91">
        <v>2.2158369565708404E-2</v>
      </c>
      <c r="D17742">
        <v>0.34063032905487967</v>
      </c>
    </row>
    <row r="17743" spans="1:4">
      <c r="A17743">
        <v>17741</v>
      </c>
      <c r="B17743">
        <v>48.605479452054794</v>
      </c>
      <c r="C17743" s="91">
        <v>2.215797448465015E-2</v>
      </c>
      <c r="D17743">
        <v>0.34061619156904144</v>
      </c>
    </row>
    <row r="17744" spans="1:4">
      <c r="A17744">
        <v>17742</v>
      </c>
      <c r="B17744">
        <v>48.608219178082194</v>
      </c>
      <c r="C17744" s="91">
        <v>2.2157579403591896E-2</v>
      </c>
      <c r="D17744">
        <v>0.34060205540730881</v>
      </c>
    </row>
    <row r="17745" spans="1:4">
      <c r="A17745">
        <v>17743</v>
      </c>
      <c r="B17745">
        <v>48.610958904109587</v>
      </c>
      <c r="C17745" s="91">
        <v>2.2157184322533642E-2</v>
      </c>
      <c r="D17745">
        <v>0.34058792056956544</v>
      </c>
    </row>
    <row r="17746" spans="1:4">
      <c r="A17746">
        <v>17744</v>
      </c>
      <c r="B17746">
        <v>48.613698630136987</v>
      </c>
      <c r="C17746" s="91">
        <v>2.2156789241475388E-2</v>
      </c>
      <c r="D17746">
        <v>0.34057378705569535</v>
      </c>
    </row>
    <row r="17747" spans="1:4">
      <c r="A17747">
        <v>17745</v>
      </c>
      <c r="B17747">
        <v>48.61643835616438</v>
      </c>
      <c r="C17747" s="91">
        <v>2.2156394160417134E-2</v>
      </c>
      <c r="D17747">
        <v>0.34055965486558226</v>
      </c>
    </row>
    <row r="17748" spans="1:4">
      <c r="A17748">
        <v>17746</v>
      </c>
      <c r="B17748">
        <v>48.61917808219178</v>
      </c>
      <c r="C17748" s="91">
        <v>2.2155999079358876E-2</v>
      </c>
      <c r="D17748">
        <v>0.34054552399911031</v>
      </c>
    </row>
    <row r="17749" spans="1:4">
      <c r="A17749">
        <v>17747</v>
      </c>
      <c r="B17749">
        <v>48.62191780821918</v>
      </c>
      <c r="C17749" s="91">
        <v>2.2155603998300622E-2</v>
      </c>
      <c r="D17749">
        <v>0.34053139445616304</v>
      </c>
    </row>
    <row r="17750" spans="1:4">
      <c r="A17750">
        <v>17748</v>
      </c>
      <c r="B17750">
        <v>48.624657534246573</v>
      </c>
      <c r="C17750" s="91">
        <v>2.2155208917242368E-2</v>
      </c>
      <c r="D17750">
        <v>0.34051726623662465</v>
      </c>
    </row>
    <row r="17751" spans="1:4">
      <c r="A17751">
        <v>17749</v>
      </c>
      <c r="B17751">
        <v>48.627397260273973</v>
      </c>
      <c r="C17751" s="91">
        <v>2.2154813836184114E-2</v>
      </c>
      <c r="D17751">
        <v>0.3405031393403789</v>
      </c>
    </row>
    <row r="17752" spans="1:4">
      <c r="A17752">
        <v>17750</v>
      </c>
      <c r="B17752">
        <v>48.630136986301373</v>
      </c>
      <c r="C17752" s="91">
        <v>2.215441875512586E-2</v>
      </c>
      <c r="D17752">
        <v>0.34048901376730983</v>
      </c>
    </row>
    <row r="17753" spans="1:4">
      <c r="A17753">
        <v>17751</v>
      </c>
      <c r="B17753">
        <v>48.632876712328766</v>
      </c>
      <c r="C17753" s="91">
        <v>2.2154023674067602E-2</v>
      </c>
      <c r="D17753">
        <v>0.34047488951730137</v>
      </c>
    </row>
    <row r="17754" spans="1:4">
      <c r="A17754">
        <v>17752</v>
      </c>
      <c r="B17754">
        <v>48.635616438356166</v>
      </c>
      <c r="C17754" s="91">
        <v>2.2153628593009348E-2</v>
      </c>
      <c r="D17754">
        <v>0.34046076659023744</v>
      </c>
    </row>
    <row r="17755" spans="1:4">
      <c r="A17755">
        <v>17753</v>
      </c>
      <c r="B17755">
        <v>48.638356164383559</v>
      </c>
      <c r="C17755" s="91">
        <v>2.2153233511951094E-2</v>
      </c>
      <c r="D17755">
        <v>0.34044664498600213</v>
      </c>
    </row>
    <row r="17756" spans="1:4">
      <c r="A17756">
        <v>17754</v>
      </c>
      <c r="B17756">
        <v>48.641095890410959</v>
      </c>
      <c r="C17756" s="91">
        <v>2.215283843089284E-2</v>
      </c>
      <c r="D17756">
        <v>0.34043252470447916</v>
      </c>
    </row>
    <row r="17757" spans="1:4">
      <c r="A17757">
        <v>17755</v>
      </c>
      <c r="B17757">
        <v>48.643835616438359</v>
      </c>
      <c r="C17757" s="91">
        <v>2.2152443349834586E-2</v>
      </c>
      <c r="D17757">
        <v>0.34041840574555282</v>
      </c>
    </row>
    <row r="17758" spans="1:4">
      <c r="A17758">
        <v>17756</v>
      </c>
      <c r="B17758">
        <v>48.646575342465752</v>
      </c>
      <c r="C17758" s="91">
        <v>2.2152048268776332E-2</v>
      </c>
      <c r="D17758">
        <v>0.34040428810910711</v>
      </c>
    </row>
    <row r="17759" spans="1:4">
      <c r="A17759">
        <v>17757</v>
      </c>
      <c r="B17759">
        <v>48.649315068493152</v>
      </c>
      <c r="C17759" s="91">
        <v>2.2151653187718078E-2</v>
      </c>
      <c r="D17759">
        <v>0.34039017179502584</v>
      </c>
    </row>
    <row r="17760" spans="1:4">
      <c r="A17760">
        <v>17758</v>
      </c>
      <c r="B17760">
        <v>48.652054794520545</v>
      </c>
      <c r="C17760" s="91">
        <v>2.215125810665982E-2</v>
      </c>
      <c r="D17760">
        <v>0.34037605680319344</v>
      </c>
    </row>
    <row r="17761" spans="1:4">
      <c r="A17761">
        <v>17759</v>
      </c>
      <c r="B17761">
        <v>48.654794520547945</v>
      </c>
      <c r="C17761" s="91">
        <v>2.2150863025601566E-2</v>
      </c>
      <c r="D17761">
        <v>0.34036194313349349</v>
      </c>
    </row>
    <row r="17762" spans="1:4">
      <c r="A17762">
        <v>17760</v>
      </c>
      <c r="B17762">
        <v>48.657534246575345</v>
      </c>
      <c r="C17762" s="91">
        <v>2.2150467944543312E-2</v>
      </c>
      <c r="D17762">
        <v>0.34034783078581038</v>
      </c>
    </row>
    <row r="17763" spans="1:4">
      <c r="A17763">
        <v>17761</v>
      </c>
      <c r="B17763">
        <v>48.660273972602738</v>
      </c>
      <c r="C17763" s="91">
        <v>2.2150072863485058E-2</v>
      </c>
      <c r="D17763">
        <v>0.34033371976002802</v>
      </c>
    </row>
    <row r="17764" spans="1:4">
      <c r="A17764">
        <v>17762</v>
      </c>
      <c r="B17764">
        <v>48.663013698630138</v>
      </c>
      <c r="C17764" s="91">
        <v>2.2149677782426803E-2</v>
      </c>
      <c r="D17764">
        <v>0.34031961005603067</v>
      </c>
    </row>
    <row r="17765" spans="1:4">
      <c r="A17765">
        <v>17763</v>
      </c>
      <c r="B17765">
        <v>48.665753424657531</v>
      </c>
      <c r="C17765" s="91">
        <v>2.2149282701368546E-2</v>
      </c>
      <c r="D17765">
        <v>0.34030550167370244</v>
      </c>
    </row>
    <row r="17766" spans="1:4">
      <c r="A17766">
        <v>17764</v>
      </c>
      <c r="B17766">
        <v>48.668493150684931</v>
      </c>
      <c r="C17766" s="91">
        <v>2.2148887620310292E-2</v>
      </c>
      <c r="D17766">
        <v>0.34029139461292734</v>
      </c>
    </row>
    <row r="17767" spans="1:4">
      <c r="A17767">
        <v>17765</v>
      </c>
      <c r="B17767">
        <v>48.671232876712331</v>
      </c>
      <c r="C17767" s="91">
        <v>2.2148492539252038E-2</v>
      </c>
      <c r="D17767">
        <v>0.34027728887358949</v>
      </c>
    </row>
    <row r="17768" spans="1:4">
      <c r="A17768">
        <v>17766</v>
      </c>
      <c r="B17768">
        <v>48.673972602739724</v>
      </c>
      <c r="C17768" s="91">
        <v>2.2148097458193784E-2</v>
      </c>
      <c r="D17768">
        <v>0.34026318445557319</v>
      </c>
    </row>
    <row r="17769" spans="1:4">
      <c r="A17769">
        <v>17767</v>
      </c>
      <c r="B17769">
        <v>48.676712328767124</v>
      </c>
      <c r="C17769" s="91">
        <v>2.2147702377135529E-2</v>
      </c>
      <c r="D17769">
        <v>0.34024908135876247</v>
      </c>
    </row>
    <row r="17770" spans="1:4">
      <c r="A17770">
        <v>17768</v>
      </c>
      <c r="B17770">
        <v>48.679452054794524</v>
      </c>
      <c r="C17770" s="91">
        <v>2.2147307296077275E-2</v>
      </c>
      <c r="D17770">
        <v>0.34023497958304155</v>
      </c>
    </row>
    <row r="17771" spans="1:4">
      <c r="A17771">
        <v>17769</v>
      </c>
      <c r="B17771">
        <v>48.682191780821917</v>
      </c>
      <c r="C17771" s="91">
        <v>2.2146912215019021E-2</v>
      </c>
      <c r="D17771">
        <v>0.34022087912829468</v>
      </c>
    </row>
    <row r="17772" spans="1:4">
      <c r="A17772">
        <v>17770</v>
      </c>
      <c r="B17772">
        <v>48.684931506849317</v>
      </c>
      <c r="C17772" s="91">
        <v>2.2146517133960764E-2</v>
      </c>
      <c r="D17772">
        <v>0.34020677999440607</v>
      </c>
    </row>
    <row r="17773" spans="1:4">
      <c r="A17773">
        <v>17771</v>
      </c>
      <c r="B17773">
        <v>48.68767123287671</v>
      </c>
      <c r="C17773" s="91">
        <v>2.2146122052902509E-2</v>
      </c>
      <c r="D17773">
        <v>0.34019268218125981</v>
      </c>
    </row>
    <row r="17774" spans="1:4">
      <c r="A17774">
        <v>17772</v>
      </c>
      <c r="B17774">
        <v>48.69041095890411</v>
      </c>
      <c r="C17774" s="91">
        <v>2.2145726971844255E-2</v>
      </c>
      <c r="D17774">
        <v>0.34017858568874026</v>
      </c>
    </row>
    <row r="17775" spans="1:4">
      <c r="A17775">
        <v>17773</v>
      </c>
      <c r="B17775">
        <v>48.69315068493151</v>
      </c>
      <c r="C17775" s="91">
        <v>2.2145331890786001E-2</v>
      </c>
      <c r="D17775">
        <v>0.34016449051673153</v>
      </c>
    </row>
    <row r="17776" spans="1:4">
      <c r="A17776">
        <v>17774</v>
      </c>
      <c r="B17776">
        <v>48.695890410958903</v>
      </c>
      <c r="C17776" s="91">
        <v>2.2144936809727747E-2</v>
      </c>
      <c r="D17776">
        <v>0.34015039666511798</v>
      </c>
    </row>
    <row r="17777" spans="1:4">
      <c r="A17777">
        <v>17775</v>
      </c>
      <c r="B17777">
        <v>48.698630136986303</v>
      </c>
      <c r="C17777" s="91">
        <v>2.214454172866949E-2</v>
      </c>
      <c r="D17777">
        <v>0.34013630413378398</v>
      </c>
    </row>
    <row r="17778" spans="1:4">
      <c r="A17778">
        <v>17776</v>
      </c>
      <c r="B17778">
        <v>48.701369863013696</v>
      </c>
      <c r="C17778" s="91">
        <v>2.2144146647611235E-2</v>
      </c>
      <c r="D17778">
        <v>0.34012221292261369</v>
      </c>
    </row>
    <row r="17779" spans="1:4">
      <c r="A17779">
        <v>17777</v>
      </c>
      <c r="B17779">
        <v>48.704109589041096</v>
      </c>
      <c r="C17779" s="91">
        <v>2.2143751566552981E-2</v>
      </c>
      <c r="D17779">
        <v>0.34010812303149135</v>
      </c>
    </row>
    <row r="17780" spans="1:4">
      <c r="A17780">
        <v>17778</v>
      </c>
      <c r="B17780">
        <v>48.706849315068496</v>
      </c>
      <c r="C17780" s="91">
        <v>2.2143356485494727E-2</v>
      </c>
      <c r="D17780">
        <v>0.34009403446030134</v>
      </c>
    </row>
    <row r="17781" spans="1:4">
      <c r="A17781">
        <v>17779</v>
      </c>
      <c r="B17781">
        <v>48.709589041095889</v>
      </c>
      <c r="C17781" s="91">
        <v>2.2142961404436473E-2</v>
      </c>
      <c r="D17781">
        <v>0.34007994720892809</v>
      </c>
    </row>
    <row r="17782" spans="1:4">
      <c r="A17782">
        <v>17780</v>
      </c>
      <c r="B17782">
        <v>48.712328767123289</v>
      </c>
      <c r="C17782" s="91">
        <v>2.2142566323378219E-2</v>
      </c>
      <c r="D17782">
        <v>0.34006586127725569</v>
      </c>
    </row>
    <row r="17783" spans="1:4">
      <c r="A17783">
        <v>17781</v>
      </c>
      <c r="B17783">
        <v>48.715068493150682</v>
      </c>
      <c r="C17783" s="91">
        <v>2.2142171242319961E-2</v>
      </c>
      <c r="D17783">
        <v>0.34005177666516889</v>
      </c>
    </row>
    <row r="17784" spans="1:4">
      <c r="A17784">
        <v>17782</v>
      </c>
      <c r="B17784">
        <v>48.717808219178082</v>
      </c>
      <c r="C17784" s="91">
        <v>2.2141776161261707E-2</v>
      </c>
      <c r="D17784">
        <v>0.34003769337255163</v>
      </c>
    </row>
    <row r="17785" spans="1:4">
      <c r="A17785">
        <v>17783</v>
      </c>
      <c r="B17785">
        <v>48.720547945205482</v>
      </c>
      <c r="C17785" s="91">
        <v>2.2141381080203453E-2</v>
      </c>
      <c r="D17785">
        <v>0.34002361139928844</v>
      </c>
    </row>
    <row r="17786" spans="1:4">
      <c r="A17786">
        <v>17784</v>
      </c>
      <c r="B17786">
        <v>48.723287671232875</v>
      </c>
      <c r="C17786" s="91">
        <v>2.2140985999145199E-2</v>
      </c>
      <c r="D17786">
        <v>0.34000953074526374</v>
      </c>
    </row>
    <row r="17787" spans="1:4">
      <c r="A17787">
        <v>17785</v>
      </c>
      <c r="B17787">
        <v>48.726027397260275</v>
      </c>
      <c r="C17787" s="91">
        <v>2.2140590918086945E-2</v>
      </c>
      <c r="D17787">
        <v>0.33999545141036203</v>
      </c>
    </row>
    <row r="17788" spans="1:4">
      <c r="A17788">
        <v>17786</v>
      </c>
      <c r="B17788">
        <v>48.728767123287675</v>
      </c>
      <c r="C17788" s="91">
        <v>2.2140195837028691E-2</v>
      </c>
      <c r="D17788">
        <v>0.3399813733944676</v>
      </c>
    </row>
    <row r="17789" spans="1:4">
      <c r="A17789">
        <v>17787</v>
      </c>
      <c r="B17789">
        <v>48.731506849315068</v>
      </c>
      <c r="C17789" s="91">
        <v>2.2139800755970433E-2</v>
      </c>
      <c r="D17789">
        <v>0.339967296697465</v>
      </c>
    </row>
    <row r="17790" spans="1:4">
      <c r="A17790">
        <v>17788</v>
      </c>
      <c r="B17790">
        <v>48.734246575342468</v>
      </c>
      <c r="C17790" s="91">
        <v>2.2139405674912179E-2</v>
      </c>
      <c r="D17790">
        <v>0.33995322131923855</v>
      </c>
    </row>
    <row r="17791" spans="1:4">
      <c r="A17791">
        <v>17789</v>
      </c>
      <c r="B17791">
        <v>48.736986301369861</v>
      </c>
      <c r="C17791" s="91">
        <v>2.2139010593853925E-2</v>
      </c>
      <c r="D17791">
        <v>0.33993914725967272</v>
      </c>
    </row>
    <row r="17792" spans="1:4">
      <c r="A17792">
        <v>17790</v>
      </c>
      <c r="B17792">
        <v>48.739726027397261</v>
      </c>
      <c r="C17792" s="91">
        <v>2.2138615512795671E-2</v>
      </c>
      <c r="D17792">
        <v>0.339925074518652</v>
      </c>
    </row>
    <row r="17793" spans="1:4">
      <c r="A17793">
        <v>17791</v>
      </c>
      <c r="B17793">
        <v>48.742465753424661</v>
      </c>
      <c r="C17793" s="91">
        <v>2.2138220431737417E-2</v>
      </c>
      <c r="D17793">
        <v>0.33991100309606093</v>
      </c>
    </row>
    <row r="17794" spans="1:4">
      <c r="A17794">
        <v>17792</v>
      </c>
      <c r="B17794">
        <v>48.745205479452054</v>
      </c>
      <c r="C17794" s="91">
        <v>2.2137825350679163E-2</v>
      </c>
      <c r="D17794">
        <v>0.33989693299178403</v>
      </c>
    </row>
    <row r="17795" spans="1:4">
      <c r="A17795">
        <v>17793</v>
      </c>
      <c r="B17795">
        <v>48.747945205479454</v>
      </c>
      <c r="C17795" s="91">
        <v>2.2137430269620909E-2</v>
      </c>
      <c r="D17795">
        <v>0.33988286420570563</v>
      </c>
    </row>
    <row r="17796" spans="1:4">
      <c r="A17796">
        <v>17794</v>
      </c>
      <c r="B17796">
        <v>48.750684931506846</v>
      </c>
      <c r="C17796" s="91">
        <v>2.2137035188562651E-2</v>
      </c>
      <c r="D17796">
        <v>0.33986879673771059</v>
      </c>
    </row>
    <row r="17797" spans="1:4">
      <c r="A17797">
        <v>17795</v>
      </c>
      <c r="B17797">
        <v>48.753424657534246</v>
      </c>
      <c r="C17797" s="91">
        <v>2.2136640107504397E-2</v>
      </c>
      <c r="D17797">
        <v>0.33985473058768306</v>
      </c>
    </row>
    <row r="17798" spans="1:4">
      <c r="A17798">
        <v>17796</v>
      </c>
      <c r="B17798">
        <v>48.756164383561647</v>
      </c>
      <c r="C17798" s="91">
        <v>2.2136245026446143E-2</v>
      </c>
      <c r="D17798">
        <v>0.33984066575550781</v>
      </c>
    </row>
    <row r="17799" spans="1:4">
      <c r="A17799">
        <v>17797</v>
      </c>
      <c r="B17799">
        <v>48.758904109589039</v>
      </c>
      <c r="C17799" s="91">
        <v>2.2135849945387889E-2</v>
      </c>
      <c r="D17799">
        <v>0.33982660224106948</v>
      </c>
    </row>
    <row r="17800" spans="1:4">
      <c r="A17800">
        <v>17798</v>
      </c>
      <c r="B17800">
        <v>48.761643835616439</v>
      </c>
      <c r="C17800" s="91">
        <v>2.2135454864329634E-2</v>
      </c>
      <c r="D17800">
        <v>0.33981254004425243</v>
      </c>
    </row>
    <row r="17801" spans="1:4">
      <c r="A17801">
        <v>17799</v>
      </c>
      <c r="B17801">
        <v>48.764383561643832</v>
      </c>
      <c r="C17801" s="91">
        <v>2.2135059783271377E-2</v>
      </c>
      <c r="D17801">
        <v>0.33979847916494149</v>
      </c>
    </row>
    <row r="17802" spans="1:4">
      <c r="A17802">
        <v>17800</v>
      </c>
      <c r="B17802">
        <v>48.767123287671232</v>
      </c>
      <c r="C17802" s="91">
        <v>2.2134664702213123E-2</v>
      </c>
      <c r="D17802">
        <v>0.33978441960302108</v>
      </c>
    </row>
    <row r="17803" spans="1:4">
      <c r="A17803">
        <v>17801</v>
      </c>
      <c r="B17803">
        <v>48.769863013698632</v>
      </c>
      <c r="C17803" s="91">
        <v>2.2134269621154869E-2</v>
      </c>
      <c r="D17803">
        <v>0.33977036135837574</v>
      </c>
    </row>
    <row r="17804" spans="1:4">
      <c r="A17804">
        <v>17802</v>
      </c>
      <c r="B17804">
        <v>48.772602739726025</v>
      </c>
      <c r="C17804" s="91">
        <v>2.2133874540096615E-2</v>
      </c>
      <c r="D17804">
        <v>0.33975630443089044</v>
      </c>
    </row>
    <row r="17805" spans="1:4">
      <c r="A17805">
        <v>17803</v>
      </c>
      <c r="B17805">
        <v>48.775342465753425</v>
      </c>
      <c r="C17805" s="91">
        <v>2.213347945903836E-2</v>
      </c>
      <c r="D17805">
        <v>0.33974224882044957</v>
      </c>
    </row>
    <row r="17806" spans="1:4">
      <c r="A17806">
        <v>17804</v>
      </c>
      <c r="B17806">
        <v>48.778082191780825</v>
      </c>
      <c r="C17806" s="91">
        <v>2.2133084377980106E-2</v>
      </c>
      <c r="D17806">
        <v>0.33972819452693775</v>
      </c>
    </row>
    <row r="17807" spans="1:4">
      <c r="A17807">
        <v>17805</v>
      </c>
      <c r="B17807">
        <v>48.780821917808218</v>
      </c>
      <c r="C17807" s="91">
        <v>2.2132689296921849E-2</v>
      </c>
      <c r="D17807">
        <v>0.33971414155023999</v>
      </c>
    </row>
    <row r="17808" spans="1:4">
      <c r="A17808">
        <v>17806</v>
      </c>
      <c r="B17808">
        <v>48.783561643835618</v>
      </c>
      <c r="C17808" s="91">
        <v>2.2132294215863595E-2</v>
      </c>
      <c r="D17808">
        <v>0.33970008989024059</v>
      </c>
    </row>
    <row r="17809" spans="1:4">
      <c r="A17809">
        <v>17807</v>
      </c>
      <c r="B17809">
        <v>48.786301369863011</v>
      </c>
      <c r="C17809" s="91">
        <v>2.2131899134805341E-2</v>
      </c>
      <c r="D17809">
        <v>0.33968603954682441</v>
      </c>
    </row>
    <row r="17810" spans="1:4">
      <c r="A17810">
        <v>17808</v>
      </c>
      <c r="B17810">
        <v>48.789041095890411</v>
      </c>
      <c r="C17810" s="91">
        <v>2.2131504053747086E-2</v>
      </c>
      <c r="D17810">
        <v>0.33967199051987612</v>
      </c>
    </row>
    <row r="17811" spans="1:4">
      <c r="A17811">
        <v>17809</v>
      </c>
      <c r="B17811">
        <v>48.791780821917811</v>
      </c>
      <c r="C17811" s="91">
        <v>2.2131108972688832E-2</v>
      </c>
      <c r="D17811">
        <v>0.33965794280928052</v>
      </c>
    </row>
    <row r="17812" spans="1:4">
      <c r="A17812">
        <v>17810</v>
      </c>
      <c r="B17812">
        <v>48.794520547945204</v>
      </c>
      <c r="C17812" s="91">
        <v>2.2130713891630578E-2</v>
      </c>
      <c r="D17812">
        <v>0.33964389641492232</v>
      </c>
    </row>
    <row r="17813" spans="1:4">
      <c r="A17813">
        <v>17811</v>
      </c>
      <c r="B17813">
        <v>48.797260273972604</v>
      </c>
      <c r="C17813" s="91">
        <v>2.2130318810572321E-2</v>
      </c>
      <c r="D17813">
        <v>0.33962985133668627</v>
      </c>
    </row>
    <row r="17814" spans="1:4">
      <c r="A17814">
        <v>17812</v>
      </c>
      <c r="B17814">
        <v>48.8</v>
      </c>
      <c r="C17814" s="91">
        <v>2.2129923729514066E-2</v>
      </c>
      <c r="D17814">
        <v>0.33961580757445708</v>
      </c>
    </row>
    <row r="17815" spans="1:4">
      <c r="A17815">
        <v>17813</v>
      </c>
      <c r="B17815">
        <v>48.802739726027397</v>
      </c>
      <c r="C17815" s="91">
        <v>2.2129528648455812E-2</v>
      </c>
      <c r="D17815">
        <v>0.33960176512811963</v>
      </c>
    </row>
    <row r="17816" spans="1:4">
      <c r="A17816">
        <v>17814</v>
      </c>
      <c r="B17816">
        <v>48.805479452054797</v>
      </c>
      <c r="C17816" s="91">
        <v>2.2129133567397558E-2</v>
      </c>
      <c r="D17816">
        <v>0.3395877239975586</v>
      </c>
    </row>
    <row r="17817" spans="1:4">
      <c r="A17817">
        <v>17815</v>
      </c>
      <c r="B17817">
        <v>48.80821917808219</v>
      </c>
      <c r="C17817" s="91">
        <v>2.2128738486339304E-2</v>
      </c>
      <c r="D17817">
        <v>0.33957368418265893</v>
      </c>
    </row>
    <row r="17818" spans="1:4">
      <c r="A17818">
        <v>17816</v>
      </c>
      <c r="B17818">
        <v>48.81095890410959</v>
      </c>
      <c r="C17818" s="91">
        <v>2.212834340528105E-2</v>
      </c>
      <c r="D17818">
        <v>0.33955964568330527</v>
      </c>
    </row>
    <row r="17819" spans="1:4">
      <c r="A17819">
        <v>17817</v>
      </c>
      <c r="B17819">
        <v>48.813698630136983</v>
      </c>
      <c r="C17819" s="91">
        <v>2.2127948324222796E-2</v>
      </c>
      <c r="D17819">
        <v>0.33954560849938265</v>
      </c>
    </row>
    <row r="17820" spans="1:4">
      <c r="A17820">
        <v>17818</v>
      </c>
      <c r="B17820">
        <v>48.816438356164383</v>
      </c>
      <c r="C17820" s="91">
        <v>2.2127553243164538E-2</v>
      </c>
      <c r="D17820">
        <v>0.33953157263077582</v>
      </c>
    </row>
    <row r="17821" spans="1:4">
      <c r="A17821">
        <v>17819</v>
      </c>
      <c r="B17821">
        <v>48.819178082191783</v>
      </c>
      <c r="C17821" s="91">
        <v>2.2127158162106284E-2</v>
      </c>
      <c r="D17821">
        <v>0.33951753807736956</v>
      </c>
    </row>
    <row r="17822" spans="1:4">
      <c r="A17822">
        <v>17820</v>
      </c>
      <c r="B17822">
        <v>48.821917808219176</v>
      </c>
      <c r="C17822" s="91">
        <v>2.212676308104803E-2</v>
      </c>
      <c r="D17822">
        <v>0.33950350483904884</v>
      </c>
    </row>
    <row r="17823" spans="1:4">
      <c r="A17823">
        <v>17821</v>
      </c>
      <c r="B17823">
        <v>48.824657534246576</v>
      </c>
      <c r="C17823" s="91">
        <v>2.2126367999989776E-2</v>
      </c>
      <c r="D17823">
        <v>0.33948947291569853</v>
      </c>
    </row>
    <row r="17824" spans="1:4">
      <c r="A17824">
        <v>17822</v>
      </c>
      <c r="B17824">
        <v>48.827397260273976</v>
      </c>
      <c r="C17824" s="91">
        <v>2.2125972918931522E-2</v>
      </c>
      <c r="D17824">
        <v>0.3394754423072035</v>
      </c>
    </row>
    <row r="17825" spans="1:4">
      <c r="A17825">
        <v>17823</v>
      </c>
      <c r="B17825">
        <v>48.830136986301369</v>
      </c>
      <c r="C17825" s="91">
        <v>2.2125577837873264E-2</v>
      </c>
      <c r="D17825">
        <v>0.33946141301344879</v>
      </c>
    </row>
    <row r="17826" spans="1:4">
      <c r="A17826">
        <v>17824</v>
      </c>
      <c r="B17826">
        <v>48.832876712328769</v>
      </c>
      <c r="C17826" s="91">
        <v>2.212518275681501E-2</v>
      </c>
      <c r="D17826">
        <v>0.33944738503431904</v>
      </c>
    </row>
    <row r="17827" spans="1:4">
      <c r="A17827">
        <v>17825</v>
      </c>
      <c r="B17827">
        <v>48.835616438356162</v>
      </c>
      <c r="C17827" s="91">
        <v>2.2124787675756756E-2</v>
      </c>
      <c r="D17827">
        <v>0.33943335836969951</v>
      </c>
    </row>
    <row r="17828" spans="1:4">
      <c r="A17828">
        <v>17826</v>
      </c>
      <c r="B17828">
        <v>48.838356164383562</v>
      </c>
      <c r="C17828" s="91">
        <v>2.2124392594698502E-2</v>
      </c>
      <c r="D17828">
        <v>0.33941933301947491</v>
      </c>
    </row>
    <row r="17829" spans="1:4">
      <c r="A17829">
        <v>17827</v>
      </c>
      <c r="B17829">
        <v>48.841095890410962</v>
      </c>
      <c r="C17829" s="91">
        <v>2.2123997513640248E-2</v>
      </c>
      <c r="D17829">
        <v>0.33940530898353033</v>
      </c>
    </row>
    <row r="17830" spans="1:4">
      <c r="A17830">
        <v>17828</v>
      </c>
      <c r="B17830">
        <v>48.843835616438355</v>
      </c>
      <c r="C17830" s="91">
        <v>2.2123602432581994E-2</v>
      </c>
      <c r="D17830">
        <v>0.3393912862617508</v>
      </c>
    </row>
    <row r="17831" spans="1:4">
      <c r="A17831">
        <v>17829</v>
      </c>
      <c r="B17831">
        <v>48.846575342465755</v>
      </c>
      <c r="C17831" s="91">
        <v>2.212320735152374E-2</v>
      </c>
      <c r="D17831">
        <v>0.33937726485402114</v>
      </c>
    </row>
    <row r="17832" spans="1:4">
      <c r="A17832">
        <v>17830</v>
      </c>
      <c r="B17832">
        <v>48.849315068493148</v>
      </c>
      <c r="C17832" s="91">
        <v>2.2122812270465482E-2</v>
      </c>
      <c r="D17832">
        <v>0.33936324476022661</v>
      </c>
    </row>
    <row r="17833" spans="1:4">
      <c r="A17833">
        <v>17831</v>
      </c>
      <c r="B17833">
        <v>48.852054794520548</v>
      </c>
      <c r="C17833" s="91">
        <v>2.2122417189407228E-2</v>
      </c>
      <c r="D17833">
        <v>0.33934922598025197</v>
      </c>
    </row>
    <row r="17834" spans="1:4">
      <c r="A17834">
        <v>17832</v>
      </c>
      <c r="B17834">
        <v>48.854794520547948</v>
      </c>
      <c r="C17834" s="91">
        <v>2.2122022108348974E-2</v>
      </c>
      <c r="D17834">
        <v>0.33933520851398236</v>
      </c>
    </row>
    <row r="17835" spans="1:4">
      <c r="A17835">
        <v>17833</v>
      </c>
      <c r="B17835">
        <v>48.857534246575341</v>
      </c>
      <c r="C17835" s="91">
        <v>2.212162702729072E-2</v>
      </c>
      <c r="D17835">
        <v>0.33932119236130276</v>
      </c>
    </row>
    <row r="17836" spans="1:4">
      <c r="A17836">
        <v>17834</v>
      </c>
      <c r="B17836">
        <v>48.860273972602741</v>
      </c>
      <c r="C17836" s="91">
        <v>2.2121231946232466E-2</v>
      </c>
      <c r="D17836">
        <v>0.33930717752209832</v>
      </c>
    </row>
    <row r="17837" spans="1:4">
      <c r="A17837">
        <v>17835</v>
      </c>
      <c r="B17837">
        <v>48.863013698630134</v>
      </c>
      <c r="C17837" s="91">
        <v>2.2120836865174208E-2</v>
      </c>
      <c r="D17837">
        <v>0.33929316399625414</v>
      </c>
    </row>
    <row r="17838" spans="1:4">
      <c r="A17838">
        <v>17836</v>
      </c>
      <c r="B17838">
        <v>48.865753424657534</v>
      </c>
      <c r="C17838" s="91">
        <v>2.2120441784115954E-2</v>
      </c>
      <c r="D17838">
        <v>0.33927915178365525</v>
      </c>
    </row>
    <row r="17839" spans="1:4">
      <c r="A17839">
        <v>17837</v>
      </c>
      <c r="B17839">
        <v>48.868493150684934</v>
      </c>
      <c r="C17839" s="91">
        <v>2.21200467030577E-2</v>
      </c>
      <c r="D17839">
        <v>0.33926514088418663</v>
      </c>
    </row>
    <row r="17840" spans="1:4">
      <c r="A17840">
        <v>17838</v>
      </c>
      <c r="B17840">
        <v>48.871232876712327</v>
      </c>
      <c r="C17840" s="91">
        <v>2.2119651621999446E-2</v>
      </c>
      <c r="D17840">
        <v>0.3392511312977336</v>
      </c>
    </row>
    <row r="17841" spans="1:4">
      <c r="A17841">
        <v>17839</v>
      </c>
      <c r="B17841">
        <v>48.873972602739727</v>
      </c>
      <c r="C17841" s="91">
        <v>2.2119256540941191E-2</v>
      </c>
      <c r="D17841">
        <v>0.33923712302418113</v>
      </c>
    </row>
    <row r="17842" spans="1:4">
      <c r="A17842">
        <v>17840</v>
      </c>
      <c r="B17842">
        <v>48.876712328767127</v>
      </c>
      <c r="C17842" s="91">
        <v>2.2118861459882937E-2</v>
      </c>
      <c r="D17842">
        <v>0.33922311606341449</v>
      </c>
    </row>
    <row r="17843" spans="1:4">
      <c r="A17843">
        <v>17841</v>
      </c>
      <c r="B17843">
        <v>48.87945205479452</v>
      </c>
      <c r="C17843" s="91">
        <v>2.211846637882468E-2</v>
      </c>
      <c r="D17843">
        <v>0.33920911041531882</v>
      </c>
    </row>
    <row r="17844" spans="1:4">
      <c r="A17844">
        <v>17842</v>
      </c>
      <c r="B17844">
        <v>48.88219178082192</v>
      </c>
      <c r="C17844" s="91">
        <v>2.2118071297766426E-2</v>
      </c>
      <c r="D17844">
        <v>0.3391951060797791</v>
      </c>
    </row>
    <row r="17845" spans="1:4">
      <c r="A17845">
        <v>17843</v>
      </c>
      <c r="B17845">
        <v>48.884931506849313</v>
      </c>
      <c r="C17845" s="91">
        <v>2.2117676216708172E-2</v>
      </c>
      <c r="D17845">
        <v>0.3391811030566807</v>
      </c>
    </row>
    <row r="17846" spans="1:4">
      <c r="A17846">
        <v>17844</v>
      </c>
      <c r="B17846">
        <v>48.887671232876713</v>
      </c>
      <c r="C17846" s="91">
        <v>2.2117281135649917E-2</v>
      </c>
      <c r="D17846">
        <v>0.33916710134590861</v>
      </c>
    </row>
    <row r="17847" spans="1:4">
      <c r="A17847">
        <v>17845</v>
      </c>
      <c r="B17847">
        <v>48.890410958904113</v>
      </c>
      <c r="C17847" s="91">
        <v>2.2116886054591663E-2</v>
      </c>
      <c r="D17847">
        <v>0.3391531009473483</v>
      </c>
    </row>
    <row r="17848" spans="1:4">
      <c r="A17848">
        <v>17846</v>
      </c>
      <c r="B17848">
        <v>48.893150684931506</v>
      </c>
      <c r="C17848" s="91">
        <v>2.2116490973533409E-2</v>
      </c>
      <c r="D17848">
        <v>0.33913910186088486</v>
      </c>
    </row>
    <row r="17849" spans="1:4">
      <c r="A17849">
        <v>17847</v>
      </c>
      <c r="B17849">
        <v>48.895890410958906</v>
      </c>
      <c r="C17849" s="91">
        <v>2.2116095892475152E-2</v>
      </c>
      <c r="D17849">
        <v>0.33912510408640351</v>
      </c>
    </row>
    <row r="17850" spans="1:4">
      <c r="A17850">
        <v>17848</v>
      </c>
      <c r="B17850">
        <v>48.898630136986299</v>
      </c>
      <c r="C17850" s="91">
        <v>2.2115700811416898E-2</v>
      </c>
      <c r="D17850">
        <v>0.33911110762378954</v>
      </c>
    </row>
    <row r="17851" spans="1:4">
      <c r="A17851">
        <v>17849</v>
      </c>
      <c r="B17851">
        <v>48.901369863013699</v>
      </c>
      <c r="C17851" s="91">
        <v>2.2115305730358643E-2</v>
      </c>
      <c r="D17851">
        <v>0.33909711247292806</v>
      </c>
    </row>
    <row r="17852" spans="1:4">
      <c r="A17852">
        <v>17850</v>
      </c>
      <c r="B17852">
        <v>48.904109589041099</v>
      </c>
      <c r="C17852" s="91">
        <v>2.2114910649300389E-2</v>
      </c>
      <c r="D17852">
        <v>0.33908311863370449</v>
      </c>
    </row>
    <row r="17853" spans="1:4">
      <c r="A17853">
        <v>17851</v>
      </c>
      <c r="B17853">
        <v>48.906849315068492</v>
      </c>
      <c r="C17853" s="91">
        <v>2.2114515568242135E-2</v>
      </c>
      <c r="D17853">
        <v>0.33906912610600409</v>
      </c>
    </row>
    <row r="17854" spans="1:4">
      <c r="A17854">
        <v>17852</v>
      </c>
      <c r="B17854">
        <v>48.909589041095892</v>
      </c>
      <c r="C17854" s="91">
        <v>2.2114120487183881E-2</v>
      </c>
      <c r="D17854">
        <v>0.33905513488971212</v>
      </c>
    </row>
    <row r="17855" spans="1:4">
      <c r="A17855">
        <v>17853</v>
      </c>
      <c r="B17855">
        <v>48.912328767123284</v>
      </c>
      <c r="C17855" s="91">
        <v>2.2113725406125627E-2</v>
      </c>
      <c r="D17855">
        <v>0.33904114498471394</v>
      </c>
    </row>
    <row r="17856" spans="1:4">
      <c r="A17856">
        <v>17854</v>
      </c>
      <c r="B17856">
        <v>48.915068493150685</v>
      </c>
      <c r="C17856" s="91">
        <v>2.2113330325067369E-2</v>
      </c>
      <c r="D17856">
        <v>0.33902715639089487</v>
      </c>
    </row>
    <row r="17857" spans="1:4">
      <c r="A17857">
        <v>17855</v>
      </c>
      <c r="B17857">
        <v>48.917808219178085</v>
      </c>
      <c r="C17857" s="91">
        <v>2.2112935244009115E-2</v>
      </c>
      <c r="D17857">
        <v>0.33901316910814017</v>
      </c>
    </row>
    <row r="17858" spans="1:4">
      <c r="A17858">
        <v>17856</v>
      </c>
      <c r="B17858">
        <v>48.920547945205477</v>
      </c>
      <c r="C17858" s="91">
        <v>2.2112540162950861E-2</v>
      </c>
      <c r="D17858">
        <v>0.33899918313633531</v>
      </c>
    </row>
    <row r="17859" spans="1:4">
      <c r="A17859">
        <v>17857</v>
      </c>
      <c r="B17859">
        <v>48.923287671232877</v>
      </c>
      <c r="C17859" s="91">
        <v>2.2112145081892607E-2</v>
      </c>
      <c r="D17859">
        <v>0.33898519847536551</v>
      </c>
    </row>
    <row r="17860" spans="1:4">
      <c r="A17860">
        <v>17858</v>
      </c>
      <c r="B17860">
        <v>48.926027397260277</v>
      </c>
      <c r="C17860" s="91">
        <v>2.2111750000834353E-2</v>
      </c>
      <c r="D17860">
        <v>0.3389712151251163</v>
      </c>
    </row>
    <row r="17861" spans="1:4">
      <c r="A17861">
        <v>17859</v>
      </c>
      <c r="B17861">
        <v>48.92876712328767</v>
      </c>
      <c r="C17861" s="91">
        <v>2.2111354919776095E-2</v>
      </c>
      <c r="D17861">
        <v>0.3389572330854731</v>
      </c>
    </row>
    <row r="17862" spans="1:4">
      <c r="A17862">
        <v>17860</v>
      </c>
      <c r="B17862">
        <v>48.93150684931507</v>
      </c>
      <c r="C17862" s="91">
        <v>2.2110959838717841E-2</v>
      </c>
      <c r="D17862">
        <v>0.338943252356321</v>
      </c>
    </row>
    <row r="17863" spans="1:4">
      <c r="A17863">
        <v>17861</v>
      </c>
      <c r="B17863">
        <v>48.934246575342463</v>
      </c>
      <c r="C17863" s="91">
        <v>2.2110564757659587E-2</v>
      </c>
      <c r="D17863">
        <v>0.33892927293754571</v>
      </c>
    </row>
    <row r="17864" spans="1:4">
      <c r="A17864">
        <v>17862</v>
      </c>
      <c r="B17864">
        <v>48.936986301369863</v>
      </c>
      <c r="C17864" s="91">
        <v>2.2110169676601333E-2</v>
      </c>
      <c r="D17864">
        <v>0.33891529482903254</v>
      </c>
    </row>
    <row r="17865" spans="1:4">
      <c r="A17865">
        <v>17863</v>
      </c>
      <c r="B17865">
        <v>48.939726027397263</v>
      </c>
      <c r="C17865" s="91">
        <v>2.2109774595543079E-2</v>
      </c>
      <c r="D17865">
        <v>0.33890131803066698</v>
      </c>
    </row>
    <row r="17866" spans="1:4">
      <c r="A17866">
        <v>17864</v>
      </c>
      <c r="B17866">
        <v>48.942465753424656</v>
      </c>
      <c r="C17866" s="91">
        <v>2.2109379514484825E-2</v>
      </c>
      <c r="D17866">
        <v>0.33888734254233449</v>
      </c>
    </row>
    <row r="17867" spans="1:4">
      <c r="A17867">
        <v>17865</v>
      </c>
      <c r="B17867">
        <v>48.945205479452056</v>
      </c>
      <c r="C17867" s="91">
        <v>2.2108984433426567E-2</v>
      </c>
      <c r="D17867">
        <v>0.33887336836392057</v>
      </c>
    </row>
    <row r="17868" spans="1:4">
      <c r="A17868">
        <v>17866</v>
      </c>
      <c r="B17868">
        <v>48.947945205479449</v>
      </c>
      <c r="C17868" s="91">
        <v>2.2108589352368313E-2</v>
      </c>
      <c r="D17868">
        <v>0.33885939549531069</v>
      </c>
    </row>
    <row r="17869" spans="1:4">
      <c r="A17869">
        <v>17867</v>
      </c>
      <c r="B17869">
        <v>48.950684931506849</v>
      </c>
      <c r="C17869" s="91">
        <v>2.2108194271310059E-2</v>
      </c>
      <c r="D17869">
        <v>0.33884542393639017</v>
      </c>
    </row>
    <row r="17870" spans="1:4">
      <c r="A17870">
        <v>17868</v>
      </c>
      <c r="B17870">
        <v>48.953424657534249</v>
      </c>
      <c r="C17870" s="91">
        <v>2.2107799190251805E-2</v>
      </c>
      <c r="D17870">
        <v>0.3388314536870447</v>
      </c>
    </row>
    <row r="17871" spans="1:4">
      <c r="A17871">
        <v>17869</v>
      </c>
      <c r="B17871">
        <v>48.956164383561642</v>
      </c>
      <c r="C17871" s="91">
        <v>2.2107404109193551E-2</v>
      </c>
      <c r="D17871">
        <v>0.33881748474715978</v>
      </c>
    </row>
    <row r="17872" spans="1:4">
      <c r="A17872">
        <v>17870</v>
      </c>
      <c r="B17872">
        <v>48.958904109589042</v>
      </c>
      <c r="C17872" s="91">
        <v>2.2107009028135297E-2</v>
      </c>
      <c r="D17872">
        <v>0.33880351711662099</v>
      </c>
    </row>
    <row r="17873" spans="1:4">
      <c r="A17873">
        <v>17871</v>
      </c>
      <c r="B17873">
        <v>48.961643835616435</v>
      </c>
      <c r="C17873" s="91">
        <v>2.2106613947077039E-2</v>
      </c>
      <c r="D17873">
        <v>0.33878955079531387</v>
      </c>
    </row>
    <row r="17874" spans="1:4">
      <c r="A17874">
        <v>17872</v>
      </c>
      <c r="B17874">
        <v>48.964383561643835</v>
      </c>
      <c r="C17874" s="91">
        <v>2.2106218866018785E-2</v>
      </c>
      <c r="D17874">
        <v>0.33877558578312378</v>
      </c>
    </row>
    <row r="17875" spans="1:4">
      <c r="A17875">
        <v>17873</v>
      </c>
      <c r="B17875">
        <v>48.967123287671235</v>
      </c>
      <c r="C17875" s="91">
        <v>2.2105823784960531E-2</v>
      </c>
      <c r="D17875">
        <v>0.33876162207993649</v>
      </c>
    </row>
    <row r="17876" spans="1:4">
      <c r="A17876">
        <v>17874</v>
      </c>
      <c r="B17876">
        <v>48.969863013698628</v>
      </c>
      <c r="C17876" s="91">
        <v>2.2105428703902277E-2</v>
      </c>
      <c r="D17876">
        <v>0.33874765968563758</v>
      </c>
    </row>
    <row r="17877" spans="1:4">
      <c r="A17877">
        <v>17875</v>
      </c>
      <c r="B17877">
        <v>48.972602739726028</v>
      </c>
      <c r="C17877" s="91">
        <v>2.2105033622844023E-2</v>
      </c>
      <c r="D17877">
        <v>0.3387336986001126</v>
      </c>
    </row>
    <row r="17878" spans="1:4">
      <c r="A17878">
        <v>17876</v>
      </c>
      <c r="B17878">
        <v>48.975342465753428</v>
      </c>
      <c r="C17878" s="91">
        <v>2.2104638541785768E-2</v>
      </c>
      <c r="D17878">
        <v>0.33871973882324713</v>
      </c>
    </row>
    <row r="17879" spans="1:4">
      <c r="A17879">
        <v>17877</v>
      </c>
      <c r="B17879">
        <v>48.978082191780821</v>
      </c>
      <c r="C17879" s="91">
        <v>2.2104243460727514E-2</v>
      </c>
      <c r="D17879">
        <v>0.33870578035492693</v>
      </c>
    </row>
    <row r="17880" spans="1:4">
      <c r="A17880">
        <v>17878</v>
      </c>
      <c r="B17880">
        <v>48.980821917808221</v>
      </c>
      <c r="C17880" s="91">
        <v>2.2103848379669257E-2</v>
      </c>
      <c r="D17880">
        <v>0.33869182319503754</v>
      </c>
    </row>
    <row r="17881" spans="1:4">
      <c r="A17881">
        <v>17879</v>
      </c>
      <c r="B17881">
        <v>48.983561643835614</v>
      </c>
      <c r="C17881" s="91">
        <v>2.2103453298611003E-2</v>
      </c>
      <c r="D17881">
        <v>0.33867786734346467</v>
      </c>
    </row>
    <row r="17882" spans="1:4">
      <c r="A17882">
        <v>17880</v>
      </c>
      <c r="B17882">
        <v>48.986301369863014</v>
      </c>
      <c r="C17882" s="91">
        <v>2.2103058217552748E-2</v>
      </c>
      <c r="D17882">
        <v>0.33866391280009389</v>
      </c>
    </row>
    <row r="17883" spans="1:4">
      <c r="A17883">
        <v>17881</v>
      </c>
      <c r="B17883">
        <v>48.989041095890414</v>
      </c>
      <c r="C17883" s="91">
        <v>2.2102663136494494E-2</v>
      </c>
      <c r="D17883">
        <v>0.33864995956481087</v>
      </c>
    </row>
    <row r="17884" spans="1:4">
      <c r="A17884">
        <v>17882</v>
      </c>
      <c r="B17884">
        <v>48.991780821917807</v>
      </c>
      <c r="C17884" s="91">
        <v>2.210226805543624E-2</v>
      </c>
      <c r="D17884">
        <v>0.33863600763750157</v>
      </c>
    </row>
    <row r="17885" spans="1:4">
      <c r="A17885">
        <v>17883</v>
      </c>
      <c r="B17885">
        <v>48.994520547945207</v>
      </c>
      <c r="C17885" s="91">
        <v>2.2101872974377983E-2</v>
      </c>
      <c r="D17885">
        <v>0.33862205701805143</v>
      </c>
    </row>
    <row r="17886" spans="1:4">
      <c r="A17886">
        <v>17884</v>
      </c>
      <c r="B17886">
        <v>48.9972602739726</v>
      </c>
      <c r="C17886" s="91">
        <v>2.2101477893319729E-2</v>
      </c>
      <c r="D17886">
        <v>0.33860810770634625</v>
      </c>
    </row>
    <row r="17887" spans="1:4">
      <c r="A17887">
        <v>17885</v>
      </c>
      <c r="B17887">
        <v>49</v>
      </c>
      <c r="C17887" s="91">
        <v>2.2101082812261474E-2</v>
      </c>
      <c r="D17887">
        <v>0.33859415970227175</v>
      </c>
    </row>
    <row r="17888" spans="1:4">
      <c r="A17888">
        <v>17886</v>
      </c>
      <c r="B17888">
        <v>49.0027397260274</v>
      </c>
      <c r="C17888" s="91">
        <v>2.210068773120322E-2</v>
      </c>
      <c r="D17888">
        <v>0.33858021300571367</v>
      </c>
    </row>
    <row r="17889" spans="1:4">
      <c r="A17889">
        <v>17887</v>
      </c>
      <c r="B17889">
        <v>49.005479452054793</v>
      </c>
      <c r="C17889" s="91">
        <v>2.2100292650144966E-2</v>
      </c>
      <c r="D17889">
        <v>0.33856626761655784</v>
      </c>
    </row>
    <row r="17890" spans="1:4">
      <c r="A17890">
        <v>17888</v>
      </c>
      <c r="B17890">
        <v>49.008219178082193</v>
      </c>
      <c r="C17890" s="91">
        <v>2.2099897569086712E-2</v>
      </c>
      <c r="D17890">
        <v>0.33855232353468984</v>
      </c>
    </row>
    <row r="17891" spans="1:4">
      <c r="A17891">
        <v>17889</v>
      </c>
      <c r="B17891">
        <v>49.010958904109586</v>
      </c>
      <c r="C17891" s="91">
        <v>2.2099502488028454E-2</v>
      </c>
      <c r="D17891">
        <v>0.33853838075999582</v>
      </c>
    </row>
    <row r="17892" spans="1:4">
      <c r="A17892">
        <v>17890</v>
      </c>
      <c r="B17892">
        <v>49.013698630136986</v>
      </c>
      <c r="C17892" s="91">
        <v>2.20991074069702E-2</v>
      </c>
      <c r="D17892">
        <v>0.3385244392923612</v>
      </c>
    </row>
    <row r="17893" spans="1:4">
      <c r="A17893">
        <v>17891</v>
      </c>
      <c r="B17893">
        <v>49.016438356164386</v>
      </c>
      <c r="C17893" s="91">
        <v>2.2098712325911946E-2</v>
      </c>
      <c r="D17893">
        <v>0.33851049913167197</v>
      </c>
    </row>
    <row r="17894" spans="1:4">
      <c r="A17894">
        <v>17892</v>
      </c>
      <c r="B17894">
        <v>49.019178082191779</v>
      </c>
      <c r="C17894" s="91">
        <v>2.2098317244853692E-2</v>
      </c>
      <c r="D17894">
        <v>0.338496560277814</v>
      </c>
    </row>
    <row r="17895" spans="1:4">
      <c r="A17895">
        <v>17893</v>
      </c>
      <c r="B17895">
        <v>49.021917808219179</v>
      </c>
      <c r="C17895" s="91">
        <v>2.2097922163795438E-2</v>
      </c>
      <c r="D17895">
        <v>0.33848262273067303</v>
      </c>
    </row>
    <row r="17896" spans="1:4">
      <c r="A17896">
        <v>17894</v>
      </c>
      <c r="B17896">
        <v>49.024657534246572</v>
      </c>
      <c r="C17896" s="91">
        <v>2.2097527082737184E-2</v>
      </c>
      <c r="D17896">
        <v>0.33846868649013495</v>
      </c>
    </row>
    <row r="17897" spans="1:4">
      <c r="A17897">
        <v>17895</v>
      </c>
      <c r="B17897">
        <v>49.027397260273972</v>
      </c>
      <c r="C17897" s="91">
        <v>2.2097132001678926E-2</v>
      </c>
      <c r="D17897">
        <v>0.33845475155608568</v>
      </c>
    </row>
    <row r="17898" spans="1:4">
      <c r="A17898">
        <v>17896</v>
      </c>
      <c r="B17898">
        <v>49.030136986301372</v>
      </c>
      <c r="C17898" s="91">
        <v>2.2096736920620672E-2</v>
      </c>
      <c r="D17898">
        <v>0.33844081792841096</v>
      </c>
    </row>
    <row r="17899" spans="1:4">
      <c r="A17899">
        <v>17897</v>
      </c>
      <c r="B17899">
        <v>49.032876712328765</v>
      </c>
      <c r="C17899" s="91">
        <v>2.2096341839562418E-2</v>
      </c>
      <c r="D17899">
        <v>0.33842688560699685</v>
      </c>
    </row>
    <row r="17900" spans="1:4">
      <c r="A17900">
        <v>17898</v>
      </c>
      <c r="B17900">
        <v>49.035616438356165</v>
      </c>
      <c r="C17900" s="91">
        <v>2.2095946758504164E-2</v>
      </c>
      <c r="D17900">
        <v>0.33841295459172904</v>
      </c>
    </row>
    <row r="17901" spans="1:4">
      <c r="A17901">
        <v>17899</v>
      </c>
      <c r="B17901">
        <v>49.038356164383565</v>
      </c>
      <c r="C17901" s="91">
        <v>2.209555167744591E-2</v>
      </c>
      <c r="D17901">
        <v>0.33839902488249363</v>
      </c>
    </row>
    <row r="17902" spans="1:4">
      <c r="A17902">
        <v>17900</v>
      </c>
      <c r="B17902">
        <v>49.041095890410958</v>
      </c>
      <c r="C17902" s="91">
        <v>2.2095156596387656E-2</v>
      </c>
      <c r="D17902">
        <v>0.33838509647917658</v>
      </c>
    </row>
    <row r="17903" spans="1:4">
      <c r="A17903">
        <v>17901</v>
      </c>
      <c r="B17903">
        <v>49.043835616438358</v>
      </c>
      <c r="C17903" s="91">
        <v>2.2094761515329398E-2</v>
      </c>
      <c r="D17903">
        <v>0.33837116938166373</v>
      </c>
    </row>
    <row r="17904" spans="1:4">
      <c r="A17904">
        <v>17902</v>
      </c>
      <c r="B17904">
        <v>49.046575342465751</v>
      </c>
      <c r="C17904" s="91">
        <v>2.2094366434271144E-2</v>
      </c>
      <c r="D17904">
        <v>0.33835724358984109</v>
      </c>
    </row>
    <row r="17905" spans="1:4">
      <c r="A17905">
        <v>17903</v>
      </c>
      <c r="B17905">
        <v>49.049315068493151</v>
      </c>
      <c r="C17905" s="91">
        <v>2.209397135321289E-2</v>
      </c>
      <c r="D17905">
        <v>0.33834331910359455</v>
      </c>
    </row>
    <row r="17906" spans="1:4">
      <c r="A17906">
        <v>17904</v>
      </c>
      <c r="B17906">
        <v>49.052054794520551</v>
      </c>
      <c r="C17906" s="91">
        <v>2.2093576272154636E-2</v>
      </c>
      <c r="D17906">
        <v>0.33832939592281014</v>
      </c>
    </row>
    <row r="17907" spans="1:4">
      <c r="A17907">
        <v>17905</v>
      </c>
      <c r="B17907">
        <v>49.054794520547944</v>
      </c>
      <c r="C17907" s="91">
        <v>2.2093181191096382E-2</v>
      </c>
      <c r="D17907">
        <v>0.33831547404737389</v>
      </c>
    </row>
    <row r="17908" spans="1:4">
      <c r="A17908">
        <v>17906</v>
      </c>
      <c r="B17908">
        <v>49.057534246575344</v>
      </c>
      <c r="C17908" s="91">
        <v>2.2092786110038128E-2</v>
      </c>
      <c r="D17908">
        <v>0.33830155347717172</v>
      </c>
    </row>
    <row r="17909" spans="1:4">
      <c r="A17909">
        <v>17907</v>
      </c>
      <c r="B17909">
        <v>49.060273972602737</v>
      </c>
      <c r="C17909" s="91">
        <v>2.209239102897987E-2</v>
      </c>
      <c r="D17909">
        <v>0.3382876342120899</v>
      </c>
    </row>
    <row r="17910" spans="1:4">
      <c r="A17910">
        <v>17908</v>
      </c>
      <c r="B17910">
        <v>49.063013698630137</v>
      </c>
      <c r="C17910" s="91">
        <v>2.2091995947921616E-2</v>
      </c>
      <c r="D17910">
        <v>0.33827371625201419</v>
      </c>
    </row>
    <row r="17911" spans="1:4">
      <c r="A17911">
        <v>17909</v>
      </c>
      <c r="B17911">
        <v>49.065753424657537</v>
      </c>
      <c r="C17911" s="91">
        <v>2.2091600866863362E-2</v>
      </c>
      <c r="D17911">
        <v>0.33825979959683072</v>
      </c>
    </row>
    <row r="17912" spans="1:4">
      <c r="A17912">
        <v>17910</v>
      </c>
      <c r="B17912">
        <v>49.06849315068493</v>
      </c>
      <c r="C17912" s="91">
        <v>2.2091205785805108E-2</v>
      </c>
      <c r="D17912">
        <v>0.33824588424642554</v>
      </c>
    </row>
    <row r="17913" spans="1:4">
      <c r="A17913">
        <v>17911</v>
      </c>
      <c r="B17913">
        <v>49.07123287671233</v>
      </c>
      <c r="C17913" s="91">
        <v>2.2090810704746854E-2</v>
      </c>
      <c r="D17913">
        <v>0.33823197020068485</v>
      </c>
    </row>
    <row r="17914" spans="1:4">
      <c r="A17914">
        <v>17912</v>
      </c>
      <c r="B17914">
        <v>49.073972602739723</v>
      </c>
      <c r="C17914" s="91">
        <v>2.2090415623688599E-2</v>
      </c>
      <c r="D17914">
        <v>0.33821805745949457</v>
      </c>
    </row>
    <row r="17915" spans="1:4">
      <c r="A17915">
        <v>17913</v>
      </c>
      <c r="B17915">
        <v>49.076712328767123</v>
      </c>
      <c r="C17915" s="91">
        <v>2.2090020542630342E-2</v>
      </c>
      <c r="D17915">
        <v>0.33820414602274096</v>
      </c>
    </row>
    <row r="17916" spans="1:4">
      <c r="A17916">
        <v>17914</v>
      </c>
      <c r="B17916">
        <v>49.079452054794523</v>
      </c>
      <c r="C17916" s="91">
        <v>2.2089625461572088E-2</v>
      </c>
      <c r="D17916">
        <v>0.33819023589031</v>
      </c>
    </row>
    <row r="17917" spans="1:4">
      <c r="A17917">
        <v>17915</v>
      </c>
      <c r="B17917">
        <v>49.082191780821915</v>
      </c>
      <c r="C17917" s="91">
        <v>2.2089230380513834E-2</v>
      </c>
      <c r="D17917">
        <v>0.33817632706208794</v>
      </c>
    </row>
    <row r="17918" spans="1:4">
      <c r="A17918">
        <v>17916</v>
      </c>
      <c r="B17918">
        <v>49.084931506849315</v>
      </c>
      <c r="C17918" s="91">
        <v>2.2088835299455579E-2</v>
      </c>
      <c r="D17918">
        <v>0.33816241953796083</v>
      </c>
    </row>
    <row r="17919" spans="1:4">
      <c r="A17919">
        <v>17917</v>
      </c>
      <c r="B17919">
        <v>49.087671232876716</v>
      </c>
      <c r="C17919" s="91">
        <v>2.2088440218397325E-2</v>
      </c>
      <c r="D17919">
        <v>0.33814851331781476</v>
      </c>
    </row>
    <row r="17920" spans="1:4">
      <c r="A17920">
        <v>17918</v>
      </c>
      <c r="B17920">
        <v>49.090410958904108</v>
      </c>
      <c r="C17920" s="91">
        <v>2.2088045137339071E-2</v>
      </c>
      <c r="D17920">
        <v>0.33813460840153609</v>
      </c>
    </row>
    <row r="17921" spans="1:4">
      <c r="A17921">
        <v>17919</v>
      </c>
      <c r="B17921">
        <v>49.093150684931508</v>
      </c>
      <c r="C17921" s="91">
        <v>2.2087650056280814E-2</v>
      </c>
      <c r="D17921">
        <v>0.33812070478901096</v>
      </c>
    </row>
    <row r="17922" spans="1:4">
      <c r="A17922">
        <v>17920</v>
      </c>
      <c r="B17922">
        <v>49.095890410958901</v>
      </c>
      <c r="C17922" s="91">
        <v>2.208725497522256E-2</v>
      </c>
      <c r="D17922">
        <v>0.33810680248012548</v>
      </c>
    </row>
    <row r="17923" spans="1:4">
      <c r="A17923">
        <v>17921</v>
      </c>
      <c r="B17923">
        <v>49.098630136986301</v>
      </c>
      <c r="C17923" s="91">
        <v>2.2086859894164305E-2</v>
      </c>
      <c r="D17923">
        <v>0.33809290147476578</v>
      </c>
    </row>
    <row r="17924" spans="1:4">
      <c r="A17924">
        <v>17922</v>
      </c>
      <c r="B17924">
        <v>49.101369863013701</v>
      </c>
      <c r="C17924" s="91">
        <v>2.2086464813106051E-2</v>
      </c>
      <c r="D17924">
        <v>0.33807900177281824</v>
      </c>
    </row>
    <row r="17925" spans="1:4">
      <c r="A17925">
        <v>17923</v>
      </c>
      <c r="B17925">
        <v>49.104109589041094</v>
      </c>
      <c r="C17925" s="91">
        <v>2.2086069732047797E-2</v>
      </c>
      <c r="D17925">
        <v>0.33806510337416906</v>
      </c>
    </row>
    <row r="17926" spans="1:4">
      <c r="A17926">
        <v>17924</v>
      </c>
      <c r="B17926">
        <v>49.106849315068494</v>
      </c>
      <c r="C17926" s="91">
        <v>2.2085674650989543E-2</v>
      </c>
      <c r="D17926">
        <v>0.3380512062787045</v>
      </c>
    </row>
    <row r="17927" spans="1:4">
      <c r="A17927">
        <v>17925</v>
      </c>
      <c r="B17927">
        <v>49.109589041095887</v>
      </c>
      <c r="C17927" s="91">
        <v>2.2085279569931286E-2</v>
      </c>
      <c r="D17927">
        <v>0.33803731048631086</v>
      </c>
    </row>
    <row r="17928" spans="1:4">
      <c r="A17928">
        <v>17926</v>
      </c>
      <c r="B17928">
        <v>49.112328767123287</v>
      </c>
      <c r="C17928" s="91">
        <v>2.2084884488873031E-2</v>
      </c>
      <c r="D17928">
        <v>0.33802341599687424</v>
      </c>
    </row>
    <row r="17929" spans="1:4">
      <c r="A17929">
        <v>17927</v>
      </c>
      <c r="B17929">
        <v>49.115068493150687</v>
      </c>
      <c r="C17929" s="91">
        <v>2.2084489407814777E-2</v>
      </c>
      <c r="D17929">
        <v>0.33800952281028102</v>
      </c>
    </row>
    <row r="17930" spans="1:4">
      <c r="A17930">
        <v>17928</v>
      </c>
      <c r="B17930">
        <v>49.11780821917808</v>
      </c>
      <c r="C17930" s="91">
        <v>2.2084094326756523E-2</v>
      </c>
      <c r="D17930">
        <v>0.33799563092641755</v>
      </c>
    </row>
    <row r="17931" spans="1:4">
      <c r="A17931">
        <v>17929</v>
      </c>
      <c r="B17931">
        <v>49.12054794520548</v>
      </c>
      <c r="C17931" s="91">
        <v>2.2083699245698269E-2</v>
      </c>
      <c r="D17931">
        <v>0.33798174034517003</v>
      </c>
    </row>
    <row r="17932" spans="1:4">
      <c r="A17932">
        <v>17930</v>
      </c>
      <c r="B17932">
        <v>49.123287671232873</v>
      </c>
      <c r="C17932" s="91">
        <v>2.2083304164640015E-2</v>
      </c>
      <c r="D17932">
        <v>0.33796785106642502</v>
      </c>
    </row>
    <row r="17933" spans="1:4">
      <c r="A17933">
        <v>17931</v>
      </c>
      <c r="B17933">
        <v>49.126027397260273</v>
      </c>
      <c r="C17933" s="91">
        <v>2.2082909083581757E-2</v>
      </c>
      <c r="D17933">
        <v>0.33795396309006859</v>
      </c>
    </row>
    <row r="17934" spans="1:4">
      <c r="A17934">
        <v>17932</v>
      </c>
      <c r="B17934">
        <v>49.128767123287673</v>
      </c>
      <c r="C17934" s="91">
        <v>2.2082514002523503E-2</v>
      </c>
      <c r="D17934">
        <v>0.33794007641598722</v>
      </c>
    </row>
    <row r="17935" spans="1:4">
      <c r="A17935">
        <v>17933</v>
      </c>
      <c r="B17935">
        <v>49.131506849315066</v>
      </c>
      <c r="C17935" s="91">
        <v>2.2082118921465249E-2</v>
      </c>
      <c r="D17935">
        <v>0.33792619104406724</v>
      </c>
    </row>
    <row r="17936" spans="1:4">
      <c r="A17936">
        <v>17934</v>
      </c>
      <c r="B17936">
        <v>49.134246575342466</v>
      </c>
      <c r="C17936" s="91">
        <v>2.2081723840406995E-2</v>
      </c>
      <c r="D17936">
        <v>0.33791230697419511</v>
      </c>
    </row>
    <row r="17937" spans="1:4">
      <c r="A17937">
        <v>17935</v>
      </c>
      <c r="B17937">
        <v>49.136986301369866</v>
      </c>
      <c r="C17937" s="91">
        <v>2.2081328759348741E-2</v>
      </c>
      <c r="D17937">
        <v>0.33789842420625704</v>
      </c>
    </row>
    <row r="17938" spans="1:4">
      <c r="A17938">
        <v>17936</v>
      </c>
      <c r="B17938">
        <v>49.139726027397259</v>
      </c>
      <c r="C17938" s="91">
        <v>2.2080933678290487E-2</v>
      </c>
      <c r="D17938">
        <v>0.33788454274013974</v>
      </c>
    </row>
    <row r="17939" spans="1:4">
      <c r="A17939">
        <v>17937</v>
      </c>
      <c r="B17939">
        <v>49.142465753424659</v>
      </c>
      <c r="C17939" s="91">
        <v>2.2080538597232233E-2</v>
      </c>
      <c r="D17939">
        <v>0.33787066257572929</v>
      </c>
    </row>
    <row r="17940" spans="1:4">
      <c r="A17940">
        <v>17938</v>
      </c>
      <c r="B17940">
        <v>49.145205479452052</v>
      </c>
      <c r="C17940" s="91">
        <v>2.2080143516173975E-2</v>
      </c>
      <c r="D17940">
        <v>0.33785678371291245</v>
      </c>
    </row>
    <row r="17941" spans="1:4">
      <c r="A17941">
        <v>17939</v>
      </c>
      <c r="B17941">
        <v>49.147945205479452</v>
      </c>
      <c r="C17941" s="91">
        <v>2.2079748435115721E-2</v>
      </c>
      <c r="D17941">
        <v>0.33784290615157531</v>
      </c>
    </row>
    <row r="17942" spans="1:4">
      <c r="A17942">
        <v>17940</v>
      </c>
      <c r="B17942">
        <v>49.150684931506852</v>
      </c>
      <c r="C17942" s="91">
        <v>2.2079353354057467E-2</v>
      </c>
      <c r="D17942">
        <v>0.33782902989160457</v>
      </c>
    </row>
    <row r="17943" spans="1:4">
      <c r="A17943">
        <v>17941</v>
      </c>
      <c r="B17943">
        <v>49.153424657534245</v>
      </c>
      <c r="C17943" s="91">
        <v>2.2078958272999213E-2</v>
      </c>
      <c r="D17943">
        <v>0.33781515493288666</v>
      </c>
    </row>
    <row r="17944" spans="1:4">
      <c r="A17944">
        <v>17942</v>
      </c>
      <c r="B17944">
        <v>49.156164383561645</v>
      </c>
      <c r="C17944" s="91">
        <v>2.2078563191940959E-2</v>
      </c>
      <c r="D17944">
        <v>0.3378012812753079</v>
      </c>
    </row>
    <row r="17945" spans="1:4">
      <c r="A17945">
        <v>17943</v>
      </c>
      <c r="B17945">
        <v>49.158904109589038</v>
      </c>
      <c r="C17945" s="91">
        <v>2.2078168110882701E-2</v>
      </c>
      <c r="D17945">
        <v>0.33778740891875519</v>
      </c>
    </row>
    <row r="17946" spans="1:4">
      <c r="A17946">
        <v>17944</v>
      </c>
      <c r="B17946">
        <v>49.161643835616438</v>
      </c>
      <c r="C17946" s="91">
        <v>2.2077773029824447E-2</v>
      </c>
      <c r="D17946">
        <v>0.33777353786311459</v>
      </c>
    </row>
    <row r="17947" spans="1:4">
      <c r="A17947">
        <v>17945</v>
      </c>
      <c r="B17947">
        <v>49.164383561643838</v>
      </c>
      <c r="C17947" s="91">
        <v>2.2077377948766193E-2</v>
      </c>
      <c r="D17947">
        <v>0.33775966810827285</v>
      </c>
    </row>
    <row r="17948" spans="1:4">
      <c r="A17948">
        <v>17946</v>
      </c>
      <c r="B17948">
        <v>49.167123287671231</v>
      </c>
      <c r="C17948" s="91">
        <v>2.2076982867707939E-2</v>
      </c>
      <c r="D17948">
        <v>0.3377457996541165</v>
      </c>
    </row>
    <row r="17949" spans="1:4">
      <c r="A17949">
        <v>17947</v>
      </c>
      <c r="B17949">
        <v>49.169863013698631</v>
      </c>
      <c r="C17949" s="91">
        <v>2.2076587786649685E-2</v>
      </c>
      <c r="D17949">
        <v>0.33773193250053196</v>
      </c>
    </row>
    <row r="17950" spans="1:4">
      <c r="A17950">
        <v>17948</v>
      </c>
      <c r="B17950">
        <v>49.172602739726024</v>
      </c>
      <c r="C17950" s="91">
        <v>2.207619270559143E-2</v>
      </c>
      <c r="D17950">
        <v>0.337718066647406</v>
      </c>
    </row>
    <row r="17951" spans="1:4">
      <c r="A17951">
        <v>17949</v>
      </c>
      <c r="B17951">
        <v>49.175342465753424</v>
      </c>
      <c r="C17951" s="91">
        <v>2.2075797624533173E-2</v>
      </c>
      <c r="D17951">
        <v>0.33770420209462509</v>
      </c>
    </row>
    <row r="17952" spans="1:4">
      <c r="A17952">
        <v>17950</v>
      </c>
      <c r="B17952">
        <v>49.178082191780824</v>
      </c>
      <c r="C17952" s="91">
        <v>2.2075402543474919E-2</v>
      </c>
      <c r="D17952">
        <v>0.33769033884207572</v>
      </c>
    </row>
    <row r="17953" spans="1:4">
      <c r="A17953">
        <v>17951</v>
      </c>
      <c r="B17953">
        <v>49.180821917808217</v>
      </c>
      <c r="C17953" s="91">
        <v>2.2075007462416665E-2</v>
      </c>
      <c r="D17953">
        <v>0.33767647688964469</v>
      </c>
    </row>
    <row r="17954" spans="1:4">
      <c r="A17954">
        <v>17952</v>
      </c>
      <c r="B17954">
        <v>49.183561643835617</v>
      </c>
      <c r="C17954" s="91">
        <v>2.2074612381358411E-2</v>
      </c>
      <c r="D17954">
        <v>0.33766261623721844</v>
      </c>
    </row>
    <row r="17955" spans="1:4">
      <c r="A17955">
        <v>17953</v>
      </c>
      <c r="B17955">
        <v>49.186301369863017</v>
      </c>
      <c r="C17955" s="91">
        <v>2.2074217300300156E-2</v>
      </c>
      <c r="D17955">
        <v>0.33764875688468365</v>
      </c>
    </row>
    <row r="17956" spans="1:4">
      <c r="A17956">
        <v>17954</v>
      </c>
      <c r="B17956">
        <v>49.18904109589041</v>
      </c>
      <c r="C17956" s="91">
        <v>2.2073822219241902E-2</v>
      </c>
      <c r="D17956">
        <v>0.33763489883192699</v>
      </c>
    </row>
    <row r="17957" spans="1:4">
      <c r="A17957">
        <v>17955</v>
      </c>
      <c r="B17957">
        <v>49.19178082191781</v>
      </c>
      <c r="C17957" s="91">
        <v>2.2073427138183645E-2</v>
      </c>
      <c r="D17957">
        <v>0.3376210420788352</v>
      </c>
    </row>
    <row r="17958" spans="1:4">
      <c r="A17958">
        <v>17956</v>
      </c>
      <c r="B17958">
        <v>49.194520547945203</v>
      </c>
      <c r="C17958" s="91">
        <v>2.2073032057125391E-2</v>
      </c>
      <c r="D17958">
        <v>0.33760718662529476</v>
      </c>
    </row>
    <row r="17959" spans="1:4">
      <c r="A17959">
        <v>17957</v>
      </c>
      <c r="B17959">
        <v>49.197260273972603</v>
      </c>
      <c r="C17959" s="91">
        <v>2.2072636976067136E-2</v>
      </c>
      <c r="D17959">
        <v>0.33759333247119244</v>
      </c>
    </row>
    <row r="17960" spans="1:4">
      <c r="A17960">
        <v>17958</v>
      </c>
      <c r="B17960">
        <v>49.2</v>
      </c>
      <c r="C17960" s="91">
        <v>2.2072241895008882E-2</v>
      </c>
      <c r="D17960">
        <v>0.33757947961641499</v>
      </c>
    </row>
    <row r="17961" spans="1:4">
      <c r="A17961">
        <v>17959</v>
      </c>
      <c r="B17961">
        <v>49.202739726027396</v>
      </c>
      <c r="C17961" s="91">
        <v>2.2071846813950628E-2</v>
      </c>
      <c r="D17961">
        <v>0.337565628060849</v>
      </c>
    </row>
    <row r="17962" spans="1:4">
      <c r="A17962">
        <v>17960</v>
      </c>
      <c r="B17962">
        <v>49.205479452054796</v>
      </c>
      <c r="C17962" s="91">
        <v>2.2071451732892374E-2</v>
      </c>
      <c r="D17962">
        <v>0.33755177780438123</v>
      </c>
    </row>
    <row r="17963" spans="1:4">
      <c r="A17963">
        <v>17961</v>
      </c>
      <c r="B17963">
        <v>49.208219178082189</v>
      </c>
      <c r="C17963" s="91">
        <v>2.2071056651834117E-2</v>
      </c>
      <c r="D17963">
        <v>0.33753792884689859</v>
      </c>
    </row>
    <row r="17964" spans="1:4">
      <c r="A17964">
        <v>17962</v>
      </c>
      <c r="B17964">
        <v>49.210958904109589</v>
      </c>
      <c r="C17964" s="91">
        <v>2.2070661570775862E-2</v>
      </c>
      <c r="D17964">
        <v>0.33752408118828753</v>
      </c>
    </row>
    <row r="17965" spans="1:4">
      <c r="A17965">
        <v>17963</v>
      </c>
      <c r="B17965">
        <v>49.213698630136989</v>
      </c>
      <c r="C17965" s="91">
        <v>2.2070266489717608E-2</v>
      </c>
      <c r="D17965">
        <v>0.33751023482843495</v>
      </c>
    </row>
    <row r="17966" spans="1:4">
      <c r="A17966">
        <v>17964</v>
      </c>
      <c r="B17966">
        <v>49.216438356164382</v>
      </c>
      <c r="C17966" s="91">
        <v>2.2069871408659354E-2</v>
      </c>
      <c r="D17966">
        <v>0.33749638976722762</v>
      </c>
    </row>
    <row r="17967" spans="1:4">
      <c r="A17967">
        <v>17965</v>
      </c>
      <c r="B17967">
        <v>49.219178082191782</v>
      </c>
      <c r="C17967" s="91">
        <v>2.20694763276011E-2</v>
      </c>
      <c r="D17967">
        <v>0.33748254600455235</v>
      </c>
    </row>
    <row r="17968" spans="1:4">
      <c r="A17968">
        <v>17966</v>
      </c>
      <c r="B17968">
        <v>49.221917808219175</v>
      </c>
      <c r="C17968" s="91">
        <v>2.2069081246542846E-2</v>
      </c>
      <c r="D17968">
        <v>0.3374687035402959</v>
      </c>
    </row>
    <row r="17969" spans="1:4">
      <c r="A17969">
        <v>17967</v>
      </c>
      <c r="B17969">
        <v>49.224657534246575</v>
      </c>
      <c r="C17969" s="91">
        <v>2.2068686165484588E-2</v>
      </c>
      <c r="D17969">
        <v>0.33745486237434513</v>
      </c>
    </row>
    <row r="17970" spans="1:4">
      <c r="A17970">
        <v>17968</v>
      </c>
      <c r="B17970">
        <v>49.227397260273975</v>
      </c>
      <c r="C17970" s="91">
        <v>2.2068291084426334E-2</v>
      </c>
      <c r="D17970">
        <v>0.33744102250658681</v>
      </c>
    </row>
    <row r="17971" spans="1:4">
      <c r="A17971">
        <v>17969</v>
      </c>
      <c r="B17971">
        <v>49.230136986301368</v>
      </c>
      <c r="C17971" s="91">
        <v>2.206789600336808E-2</v>
      </c>
      <c r="D17971">
        <v>0.33742718393690779</v>
      </c>
    </row>
    <row r="17972" spans="1:4">
      <c r="A17972">
        <v>17970</v>
      </c>
      <c r="B17972">
        <v>49.232876712328768</v>
      </c>
      <c r="C17972" s="91">
        <v>2.2067500922309826E-2</v>
      </c>
      <c r="D17972">
        <v>0.3374133466651949</v>
      </c>
    </row>
    <row r="17973" spans="1:4">
      <c r="A17973">
        <v>17971</v>
      </c>
      <c r="B17973">
        <v>49.235616438356168</v>
      </c>
      <c r="C17973" s="91">
        <v>2.2067105841251572E-2</v>
      </c>
      <c r="D17973">
        <v>0.33739951069133495</v>
      </c>
    </row>
    <row r="17974" spans="1:4">
      <c r="A17974">
        <v>17972</v>
      </c>
      <c r="B17974">
        <v>49.238356164383561</v>
      </c>
      <c r="C17974" s="91">
        <v>2.2066710760193318E-2</v>
      </c>
      <c r="D17974">
        <v>0.33738567601521507</v>
      </c>
    </row>
    <row r="17975" spans="1:4">
      <c r="A17975">
        <v>17973</v>
      </c>
      <c r="B17975">
        <v>49.241095890410961</v>
      </c>
      <c r="C17975" s="91">
        <v>2.206631567913506E-2</v>
      </c>
      <c r="D17975">
        <v>0.33737184263672187</v>
      </c>
    </row>
    <row r="17976" spans="1:4">
      <c r="A17976">
        <v>17974</v>
      </c>
      <c r="B17976">
        <v>49.243835616438353</v>
      </c>
      <c r="C17976" s="91">
        <v>2.2065920598076806E-2</v>
      </c>
      <c r="D17976">
        <v>0.33735801055574244</v>
      </c>
    </row>
    <row r="17977" spans="1:4">
      <c r="A17977">
        <v>17975</v>
      </c>
      <c r="B17977">
        <v>49.246575342465754</v>
      </c>
      <c r="C17977" s="91">
        <v>2.2065525517018552E-2</v>
      </c>
      <c r="D17977">
        <v>0.33734417977216358</v>
      </c>
    </row>
    <row r="17978" spans="1:4">
      <c r="A17978">
        <v>17976</v>
      </c>
      <c r="B17978">
        <v>49.249315068493154</v>
      </c>
      <c r="C17978" s="91">
        <v>2.2065130435960298E-2</v>
      </c>
      <c r="D17978">
        <v>0.3373303502858721</v>
      </c>
    </row>
    <row r="17979" spans="1:4">
      <c r="A17979">
        <v>17977</v>
      </c>
      <c r="B17979">
        <v>49.252054794520546</v>
      </c>
      <c r="C17979" s="91">
        <v>2.2064735354902044E-2</v>
      </c>
      <c r="D17979">
        <v>0.33731652209675528</v>
      </c>
    </row>
    <row r="17980" spans="1:4">
      <c r="A17980">
        <v>17978</v>
      </c>
      <c r="B17980">
        <v>49.254794520547946</v>
      </c>
      <c r="C17980" s="91">
        <v>2.206434027384379E-2</v>
      </c>
      <c r="D17980">
        <v>0.33730269520469974</v>
      </c>
    </row>
    <row r="17981" spans="1:4">
      <c r="A17981">
        <v>17979</v>
      </c>
      <c r="B17981">
        <v>49.257534246575339</v>
      </c>
      <c r="C17981" s="91">
        <v>2.2063945192785532E-2</v>
      </c>
      <c r="D17981">
        <v>0.33728886960959287</v>
      </c>
    </row>
    <row r="17982" spans="1:4">
      <c r="A17982">
        <v>17980</v>
      </c>
      <c r="B17982">
        <v>49.260273972602739</v>
      </c>
      <c r="C17982" s="91">
        <v>2.2063550111727278E-2</v>
      </c>
      <c r="D17982">
        <v>0.33727504531132113</v>
      </c>
    </row>
    <row r="17983" spans="1:4">
      <c r="A17983">
        <v>17981</v>
      </c>
      <c r="B17983">
        <v>49.263013698630139</v>
      </c>
      <c r="C17983" s="91">
        <v>2.2063155030669024E-2</v>
      </c>
      <c r="D17983">
        <v>0.33726122230977179</v>
      </c>
    </row>
    <row r="17984" spans="1:4">
      <c r="A17984">
        <v>17982</v>
      </c>
      <c r="B17984">
        <v>49.265753424657532</v>
      </c>
      <c r="C17984" s="91">
        <v>2.206275994961077E-2</v>
      </c>
      <c r="D17984">
        <v>0.33724740060483188</v>
      </c>
    </row>
    <row r="17985" spans="1:4">
      <c r="A17985">
        <v>17983</v>
      </c>
      <c r="B17985">
        <v>49.268493150684932</v>
      </c>
      <c r="C17985" s="91">
        <v>2.2062364868552516E-2</v>
      </c>
      <c r="D17985">
        <v>0.33723358019638833</v>
      </c>
    </row>
    <row r="17986" spans="1:4">
      <c r="A17986">
        <v>17984</v>
      </c>
      <c r="B17986">
        <v>49.271232876712325</v>
      </c>
      <c r="C17986" s="91">
        <v>2.2061969787494261E-2</v>
      </c>
      <c r="D17986">
        <v>0.33721976108432822</v>
      </c>
    </row>
    <row r="17987" spans="1:4">
      <c r="A17987">
        <v>17985</v>
      </c>
      <c r="B17987">
        <v>49.273972602739725</v>
      </c>
      <c r="C17987" s="91">
        <v>2.2061574706436004E-2</v>
      </c>
      <c r="D17987">
        <v>0.33720594326853864</v>
      </c>
    </row>
    <row r="17988" spans="1:4">
      <c r="A17988">
        <v>17986</v>
      </c>
      <c r="B17988">
        <v>49.276712328767125</v>
      </c>
      <c r="C17988" s="91">
        <v>2.206117962537775E-2</v>
      </c>
      <c r="D17988">
        <v>0.33719212674890653</v>
      </c>
    </row>
    <row r="17989" spans="1:4">
      <c r="A17989">
        <v>17987</v>
      </c>
      <c r="B17989">
        <v>49.279452054794518</v>
      </c>
      <c r="C17989" s="91">
        <v>2.2060784544319496E-2</v>
      </c>
      <c r="D17989">
        <v>0.33717831152531902</v>
      </c>
    </row>
    <row r="17990" spans="1:4">
      <c r="A17990">
        <v>17988</v>
      </c>
      <c r="B17990">
        <v>49.282191780821918</v>
      </c>
      <c r="C17990" s="91">
        <v>2.2060389463261242E-2</v>
      </c>
      <c r="D17990">
        <v>0.33716449759766326</v>
      </c>
    </row>
    <row r="17991" spans="1:4">
      <c r="A17991">
        <v>17989</v>
      </c>
      <c r="B17991">
        <v>49.284931506849318</v>
      </c>
      <c r="C17991" s="91">
        <v>2.2059994382202987E-2</v>
      </c>
      <c r="D17991">
        <v>0.33715068496582618</v>
      </c>
    </row>
    <row r="17992" spans="1:4">
      <c r="A17992">
        <v>17990</v>
      </c>
      <c r="B17992">
        <v>49.287671232876711</v>
      </c>
      <c r="C17992" s="91">
        <v>2.2059599301144733E-2</v>
      </c>
      <c r="D17992">
        <v>0.33713687362969513</v>
      </c>
    </row>
    <row r="17993" spans="1:4">
      <c r="A17993">
        <v>17991</v>
      </c>
      <c r="B17993">
        <v>49.290410958904111</v>
      </c>
      <c r="C17993" s="91">
        <v>2.2059204220086476E-2</v>
      </c>
      <c r="D17993">
        <v>0.33712306358915711</v>
      </c>
    </row>
    <row r="17994" spans="1:4">
      <c r="A17994">
        <v>17992</v>
      </c>
      <c r="B17994">
        <v>49.293150684931504</v>
      </c>
      <c r="C17994" s="91">
        <v>2.2058809139028222E-2</v>
      </c>
      <c r="D17994">
        <v>0.3371092548440992</v>
      </c>
    </row>
    <row r="17995" spans="1:4">
      <c r="A17995">
        <v>17993</v>
      </c>
      <c r="B17995">
        <v>49.295890410958904</v>
      </c>
      <c r="C17995" s="91">
        <v>2.2058414057969968E-2</v>
      </c>
      <c r="D17995">
        <v>0.33709544739440861</v>
      </c>
    </row>
    <row r="17996" spans="1:4">
      <c r="A17996">
        <v>17994</v>
      </c>
      <c r="B17996">
        <v>49.298630136986304</v>
      </c>
      <c r="C17996" s="91">
        <v>2.2058018976911713E-2</v>
      </c>
      <c r="D17996">
        <v>0.33708164123997247</v>
      </c>
    </row>
    <row r="17997" spans="1:4">
      <c r="A17997">
        <v>17995</v>
      </c>
      <c r="B17997">
        <v>49.301369863013697</v>
      </c>
      <c r="C17997" s="91">
        <v>2.2057623895853459E-2</v>
      </c>
      <c r="D17997">
        <v>0.33706783638067805</v>
      </c>
    </row>
    <row r="17998" spans="1:4">
      <c r="A17998">
        <v>17996</v>
      </c>
      <c r="B17998">
        <v>49.304109589041097</v>
      </c>
      <c r="C17998" s="91">
        <v>2.2057228814795205E-2</v>
      </c>
      <c r="D17998">
        <v>0.33705403281641244</v>
      </c>
    </row>
    <row r="17999" spans="1:4">
      <c r="A17999">
        <v>17997</v>
      </c>
      <c r="B17999">
        <v>49.30684931506849</v>
      </c>
      <c r="C17999" s="91">
        <v>2.2056833733736948E-2</v>
      </c>
      <c r="D17999">
        <v>0.33704023054706295</v>
      </c>
    </row>
    <row r="18000" spans="1:4">
      <c r="A18000">
        <v>17998</v>
      </c>
      <c r="B18000">
        <v>49.30958904109589</v>
      </c>
      <c r="C18000" s="91">
        <v>2.2056438652678693E-2</v>
      </c>
      <c r="D18000">
        <v>0.33702642957251666</v>
      </c>
    </row>
    <row r="18001" spans="1:4">
      <c r="A18001">
        <v>17999</v>
      </c>
      <c r="B18001">
        <v>49.31232876712329</v>
      </c>
      <c r="C18001" s="91">
        <v>2.2056043571620439E-2</v>
      </c>
      <c r="D18001">
        <v>0.33701262989266079</v>
      </c>
    </row>
    <row r="18002" spans="1:4">
      <c r="A18002">
        <v>18000</v>
      </c>
      <c r="B18002">
        <v>49.315068493150683</v>
      </c>
      <c r="C18002" s="91">
        <v>2.2055648490562185E-2</v>
      </c>
      <c r="D18002">
        <v>0.3369988315073828</v>
      </c>
    </row>
    <row r="18003" spans="1:4">
      <c r="A18003">
        <v>18001</v>
      </c>
      <c r="B18003">
        <v>49.317808219178083</v>
      </c>
      <c r="C18003" s="91">
        <v>2.2055253409503931E-2</v>
      </c>
      <c r="D18003">
        <v>0.33698503441656968</v>
      </c>
    </row>
    <row r="18004" spans="1:4">
      <c r="A18004">
        <v>18002</v>
      </c>
      <c r="B18004">
        <v>49.320547945205476</v>
      </c>
      <c r="C18004" s="91">
        <v>2.2054858328445677E-2</v>
      </c>
      <c r="D18004">
        <v>0.33697123862010886</v>
      </c>
    </row>
    <row r="18005" spans="1:4">
      <c r="A18005">
        <v>18003</v>
      </c>
      <c r="B18005">
        <v>49.323287671232876</v>
      </c>
      <c r="C18005" s="91">
        <v>2.2054463247387419E-2</v>
      </c>
      <c r="D18005">
        <v>0.33695744411788769</v>
      </c>
    </row>
    <row r="18006" spans="1:4">
      <c r="A18006">
        <v>18004</v>
      </c>
      <c r="B18006">
        <v>49.326027397260276</v>
      </c>
      <c r="C18006" s="91">
        <v>2.2054068166329165E-2</v>
      </c>
      <c r="D18006">
        <v>0.33694365090979317</v>
      </c>
    </row>
    <row r="18007" spans="1:4">
      <c r="A18007">
        <v>18005</v>
      </c>
      <c r="B18007">
        <v>49.328767123287669</v>
      </c>
      <c r="C18007" s="91">
        <v>2.2053673085270911E-2</v>
      </c>
      <c r="D18007">
        <v>0.33692985899571293</v>
      </c>
    </row>
    <row r="18008" spans="1:4">
      <c r="A18008">
        <v>18006</v>
      </c>
      <c r="B18008">
        <v>49.331506849315069</v>
      </c>
      <c r="C18008" s="91">
        <v>2.2053278004212657E-2</v>
      </c>
      <c r="D18008">
        <v>0.33691606837553406</v>
      </c>
    </row>
    <row r="18009" spans="1:4">
      <c r="A18009">
        <v>18007</v>
      </c>
      <c r="B18009">
        <v>49.334246575342469</v>
      </c>
      <c r="C18009" s="91">
        <v>2.2052882923154403E-2</v>
      </c>
      <c r="D18009">
        <v>0.33690227904914399</v>
      </c>
    </row>
    <row r="18010" spans="1:4">
      <c r="A18010">
        <v>18008</v>
      </c>
      <c r="B18010">
        <v>49.336986301369862</v>
      </c>
      <c r="C18010" s="91">
        <v>2.2052487842096149E-2</v>
      </c>
      <c r="D18010">
        <v>0.33688849101643009</v>
      </c>
    </row>
    <row r="18011" spans="1:4">
      <c r="A18011">
        <v>18009</v>
      </c>
      <c r="B18011">
        <v>49.339726027397262</v>
      </c>
      <c r="C18011" s="91">
        <v>2.2052092761037891E-2</v>
      </c>
      <c r="D18011">
        <v>0.33687470427727972</v>
      </c>
    </row>
    <row r="18012" spans="1:4">
      <c r="A18012">
        <v>18010</v>
      </c>
      <c r="B18012">
        <v>49.342465753424655</v>
      </c>
      <c r="C18012" s="91">
        <v>2.2051697679979637E-2</v>
      </c>
      <c r="D18012">
        <v>0.3368609188315802</v>
      </c>
    </row>
    <row r="18013" spans="1:4">
      <c r="A18013">
        <v>18011</v>
      </c>
      <c r="B18013">
        <v>49.345205479452055</v>
      </c>
      <c r="C18013" s="91">
        <v>2.2051302598921383E-2</v>
      </c>
      <c r="D18013">
        <v>0.3368471346792189</v>
      </c>
    </row>
    <row r="18014" spans="1:4">
      <c r="A18014">
        <v>18012</v>
      </c>
      <c r="B18014">
        <v>49.347945205479455</v>
      </c>
      <c r="C18014" s="91">
        <v>2.2050907517863129E-2</v>
      </c>
      <c r="D18014">
        <v>0.33683335182008317</v>
      </c>
    </row>
    <row r="18015" spans="1:4">
      <c r="A18015">
        <v>18013</v>
      </c>
      <c r="B18015">
        <v>49.350684931506848</v>
      </c>
      <c r="C18015" s="91">
        <v>2.2050512436804875E-2</v>
      </c>
      <c r="D18015">
        <v>0.33681957025406067</v>
      </c>
    </row>
    <row r="18016" spans="1:4">
      <c r="A18016">
        <v>18014</v>
      </c>
      <c r="B18016">
        <v>49.353424657534248</v>
      </c>
      <c r="C18016" s="91">
        <v>2.2050117355746621E-2</v>
      </c>
      <c r="D18016">
        <v>0.33680578998103855</v>
      </c>
    </row>
    <row r="18017" spans="1:4">
      <c r="A18017">
        <v>18015</v>
      </c>
      <c r="B18017">
        <v>49.356164383561641</v>
      </c>
      <c r="C18017" s="91">
        <v>2.2049722274688363E-2</v>
      </c>
      <c r="D18017">
        <v>0.33679201100090445</v>
      </c>
    </row>
    <row r="18018" spans="1:4">
      <c r="A18018">
        <v>18016</v>
      </c>
      <c r="B18018">
        <v>49.358904109589041</v>
      </c>
      <c r="C18018" s="91">
        <v>2.2049327193630109E-2</v>
      </c>
      <c r="D18018">
        <v>0.33677823331354562</v>
      </c>
    </row>
    <row r="18019" spans="1:4">
      <c r="A18019">
        <v>18017</v>
      </c>
      <c r="B18019">
        <v>49.361643835616441</v>
      </c>
      <c r="C18019" s="91">
        <v>2.2048932112571855E-2</v>
      </c>
      <c r="D18019">
        <v>0.3367644569188496</v>
      </c>
    </row>
    <row r="18020" spans="1:4">
      <c r="A18020">
        <v>18018</v>
      </c>
      <c r="B18020">
        <v>49.364383561643834</v>
      </c>
      <c r="C18020" s="91">
        <v>2.2048537031513601E-2</v>
      </c>
      <c r="D18020">
        <v>0.33675068181670398</v>
      </c>
    </row>
    <row r="18021" spans="1:4">
      <c r="A18021">
        <v>18019</v>
      </c>
      <c r="B18021">
        <v>49.367123287671234</v>
      </c>
      <c r="C18021" s="91">
        <v>2.2048141950455347E-2</v>
      </c>
      <c r="D18021">
        <v>0.33673690800699613</v>
      </c>
    </row>
    <row r="18022" spans="1:4">
      <c r="A18022">
        <v>18020</v>
      </c>
      <c r="B18022">
        <v>49.369863013698627</v>
      </c>
      <c r="C18022" s="91">
        <v>2.2047746869397093E-2</v>
      </c>
      <c r="D18022">
        <v>0.33672313548961358</v>
      </c>
    </row>
    <row r="18023" spans="1:4">
      <c r="A18023">
        <v>18021</v>
      </c>
      <c r="B18023">
        <v>49.372602739726027</v>
      </c>
      <c r="C18023" s="91">
        <v>2.2047351788338835E-2</v>
      </c>
      <c r="D18023">
        <v>0.33670936426444392</v>
      </c>
    </row>
    <row r="18024" spans="1:4">
      <c r="A18024">
        <v>18022</v>
      </c>
      <c r="B18024">
        <v>49.375342465753427</v>
      </c>
      <c r="C18024" s="91">
        <v>2.2046956707280581E-2</v>
      </c>
      <c r="D18024">
        <v>0.33669559433137447</v>
      </c>
    </row>
    <row r="18025" spans="1:4">
      <c r="A18025">
        <v>18023</v>
      </c>
      <c r="B18025">
        <v>49.37808219178082</v>
      </c>
      <c r="C18025" s="91">
        <v>2.2046561626222327E-2</v>
      </c>
      <c r="D18025">
        <v>0.33668182569029304</v>
      </c>
    </row>
    <row r="18026" spans="1:4">
      <c r="A18026">
        <v>18024</v>
      </c>
      <c r="B18026">
        <v>49.38082191780822</v>
      </c>
      <c r="C18026" s="91">
        <v>2.2046166545164073E-2</v>
      </c>
      <c r="D18026">
        <v>0.33666805834108698</v>
      </c>
    </row>
    <row r="18027" spans="1:4">
      <c r="A18027">
        <v>18025</v>
      </c>
      <c r="B18027">
        <v>49.38356164383562</v>
      </c>
      <c r="C18027" s="91">
        <v>2.2045771464105818E-2</v>
      </c>
      <c r="D18027">
        <v>0.33665429228364385</v>
      </c>
    </row>
    <row r="18028" spans="1:4">
      <c r="A18028">
        <v>18026</v>
      </c>
      <c r="B18028">
        <v>49.386301369863013</v>
      </c>
      <c r="C18028" s="91">
        <v>2.2045376383047564E-2</v>
      </c>
      <c r="D18028">
        <v>0.33664052751785151</v>
      </c>
    </row>
    <row r="18029" spans="1:4">
      <c r="A18029">
        <v>18027</v>
      </c>
      <c r="B18029">
        <v>49.389041095890413</v>
      </c>
      <c r="C18029" s="91">
        <v>2.2044981301989307E-2</v>
      </c>
      <c r="D18029">
        <v>0.3366267640435972</v>
      </c>
    </row>
    <row r="18030" spans="1:4">
      <c r="A18030">
        <v>18028</v>
      </c>
      <c r="B18030">
        <v>49.391780821917806</v>
      </c>
      <c r="C18030" s="91">
        <v>2.2044586220931053E-2</v>
      </c>
      <c r="D18030">
        <v>0.33661300186076876</v>
      </c>
    </row>
    <row r="18031" spans="1:4">
      <c r="A18031">
        <v>18029</v>
      </c>
      <c r="B18031">
        <v>49.394520547945206</v>
      </c>
      <c r="C18031" s="91">
        <v>2.2044191139872799E-2</v>
      </c>
      <c r="D18031">
        <v>0.33659924096925364</v>
      </c>
    </row>
    <row r="18032" spans="1:4">
      <c r="A18032">
        <v>18030</v>
      </c>
      <c r="B18032">
        <v>49.397260273972606</v>
      </c>
      <c r="C18032" s="91">
        <v>2.2043796058814544E-2</v>
      </c>
      <c r="D18032">
        <v>0.33658548136893962</v>
      </c>
    </row>
    <row r="18033" spans="1:4">
      <c r="A18033">
        <v>18031</v>
      </c>
      <c r="B18033">
        <v>49.4</v>
      </c>
      <c r="C18033" s="91">
        <v>2.204340097775629E-2</v>
      </c>
      <c r="D18033">
        <v>0.33657172305971422</v>
      </c>
    </row>
    <row r="18034" spans="1:4">
      <c r="A18034">
        <v>18032</v>
      </c>
      <c r="B18034">
        <v>49.402739726027399</v>
      </c>
      <c r="C18034" s="91">
        <v>2.2043005896698036E-2</v>
      </c>
      <c r="D18034">
        <v>0.33655796604146521</v>
      </c>
    </row>
    <row r="18035" spans="1:4">
      <c r="A18035">
        <v>18033</v>
      </c>
      <c r="B18035">
        <v>49.405479452054792</v>
      </c>
      <c r="C18035" s="91">
        <v>2.2042610815639779E-2</v>
      </c>
      <c r="D18035">
        <v>0.33654421031408027</v>
      </c>
    </row>
    <row r="18036" spans="1:4">
      <c r="A18036">
        <v>18034</v>
      </c>
      <c r="B18036">
        <v>49.408219178082192</v>
      </c>
      <c r="C18036" s="91">
        <v>2.2042215734581524E-2</v>
      </c>
      <c r="D18036">
        <v>0.3365304558774469</v>
      </c>
    </row>
    <row r="18037" spans="1:4">
      <c r="A18037">
        <v>18035</v>
      </c>
      <c r="B18037">
        <v>49.410958904109592</v>
      </c>
      <c r="C18037" s="91">
        <v>2.204182065352327E-2</v>
      </c>
      <c r="D18037">
        <v>0.33651670273145295</v>
      </c>
    </row>
    <row r="18038" spans="1:4">
      <c r="A18038">
        <v>18036</v>
      </c>
      <c r="B18038">
        <v>49.413698630136984</v>
      </c>
      <c r="C18038" s="91">
        <v>2.2041425572465016E-2</v>
      </c>
      <c r="D18038">
        <v>0.33650295087598614</v>
      </c>
    </row>
    <row r="18039" spans="1:4">
      <c r="A18039">
        <v>18037</v>
      </c>
      <c r="B18039">
        <v>49.416438356164385</v>
      </c>
      <c r="C18039" s="91">
        <v>2.2041030491406762E-2</v>
      </c>
      <c r="D18039">
        <v>0.3364892003109341</v>
      </c>
    </row>
    <row r="18040" spans="1:4">
      <c r="A18040">
        <v>18038</v>
      </c>
      <c r="B18040">
        <v>49.419178082191777</v>
      </c>
      <c r="C18040" s="91">
        <v>2.2040635410348508E-2</v>
      </c>
      <c r="D18040">
        <v>0.3364754510361847</v>
      </c>
    </row>
    <row r="18041" spans="1:4">
      <c r="A18041">
        <v>18039</v>
      </c>
      <c r="B18041">
        <v>49.421917808219177</v>
      </c>
      <c r="C18041" s="91">
        <v>2.204024032929025E-2</v>
      </c>
      <c r="D18041">
        <v>0.33646170305162565</v>
      </c>
    </row>
    <row r="18042" spans="1:4">
      <c r="A18042">
        <v>18040</v>
      </c>
      <c r="B18042">
        <v>49.424657534246577</v>
      </c>
      <c r="C18042" s="91">
        <v>2.2039845248231996E-2</v>
      </c>
      <c r="D18042">
        <v>0.33644795635714447</v>
      </c>
    </row>
    <row r="18043" spans="1:4">
      <c r="A18043">
        <v>18041</v>
      </c>
      <c r="B18043">
        <v>49.42739726027397</v>
      </c>
      <c r="C18043" s="91">
        <v>2.2039450167173742E-2</v>
      </c>
      <c r="D18043">
        <v>0.33643421095262932</v>
      </c>
    </row>
    <row r="18044" spans="1:4">
      <c r="A18044">
        <v>18042</v>
      </c>
      <c r="B18044">
        <v>49.43013698630137</v>
      </c>
      <c r="C18044" s="91">
        <v>2.2039055086115488E-2</v>
      </c>
      <c r="D18044">
        <v>0.33642046683796767</v>
      </c>
    </row>
    <row r="18045" spans="1:4">
      <c r="A18045">
        <v>18043</v>
      </c>
      <c r="B18045">
        <v>49.43287671232877</v>
      </c>
      <c r="C18045" s="91">
        <v>2.2038660005057234E-2</v>
      </c>
      <c r="D18045">
        <v>0.3364067240130475</v>
      </c>
    </row>
    <row r="18046" spans="1:4">
      <c r="A18046">
        <v>18044</v>
      </c>
      <c r="B18046">
        <v>49.435616438356163</v>
      </c>
      <c r="C18046" s="91">
        <v>2.203826492399898E-2</v>
      </c>
      <c r="D18046">
        <v>0.33639298247775662</v>
      </c>
    </row>
    <row r="18047" spans="1:4">
      <c r="A18047">
        <v>18045</v>
      </c>
      <c r="B18047">
        <v>49.438356164383563</v>
      </c>
      <c r="C18047" s="91">
        <v>2.2037869842940722E-2</v>
      </c>
      <c r="D18047">
        <v>0.33637924223198279</v>
      </c>
    </row>
    <row r="18048" spans="1:4">
      <c r="A18048">
        <v>18046</v>
      </c>
      <c r="B18048">
        <v>49.441095890410956</v>
      </c>
      <c r="C18048" s="91">
        <v>2.2037474761882468E-2</v>
      </c>
      <c r="D18048">
        <v>0.33636550327561388</v>
      </c>
    </row>
    <row r="18049" spans="1:4">
      <c r="A18049">
        <v>18047</v>
      </c>
      <c r="B18049">
        <v>49.443835616438356</v>
      </c>
      <c r="C18049" s="91">
        <v>2.2037079680824214E-2</v>
      </c>
      <c r="D18049">
        <v>0.33635176560853769</v>
      </c>
    </row>
    <row r="18050" spans="1:4">
      <c r="A18050">
        <v>18048</v>
      </c>
      <c r="B18050">
        <v>49.446575342465756</v>
      </c>
      <c r="C18050" s="91">
        <v>2.203668459976596E-2</v>
      </c>
      <c r="D18050">
        <v>0.3363380292306421</v>
      </c>
    </row>
    <row r="18051" spans="1:4">
      <c r="A18051">
        <v>18049</v>
      </c>
      <c r="B18051">
        <v>49.449315068493149</v>
      </c>
      <c r="C18051" s="91">
        <v>2.2036289518707706E-2</v>
      </c>
      <c r="D18051">
        <v>0.33632429414181508</v>
      </c>
    </row>
    <row r="18052" spans="1:4">
      <c r="A18052">
        <v>18050</v>
      </c>
      <c r="B18052">
        <v>49.452054794520549</v>
      </c>
      <c r="C18052" s="91">
        <v>2.2035894437649452E-2</v>
      </c>
      <c r="D18052">
        <v>0.3363105603419444</v>
      </c>
    </row>
    <row r="18053" spans="1:4">
      <c r="A18053">
        <v>18051</v>
      </c>
      <c r="B18053">
        <v>49.454794520547942</v>
      </c>
      <c r="C18053" s="91">
        <v>2.2035499356591194E-2</v>
      </c>
      <c r="D18053">
        <v>0.33629682783091819</v>
      </c>
    </row>
    <row r="18054" spans="1:4">
      <c r="A18054">
        <v>18052</v>
      </c>
      <c r="B18054">
        <v>49.457534246575342</v>
      </c>
      <c r="C18054" s="91">
        <v>2.203510427553294E-2</v>
      </c>
      <c r="D18054">
        <v>0.33628309660862399</v>
      </c>
    </row>
    <row r="18055" spans="1:4">
      <c r="A18055">
        <v>18053</v>
      </c>
      <c r="B18055">
        <v>49.460273972602742</v>
      </c>
      <c r="C18055" s="91">
        <v>2.2034709194474686E-2</v>
      </c>
      <c r="D18055">
        <v>0.33626936667495005</v>
      </c>
    </row>
    <row r="18056" spans="1:4">
      <c r="A18056">
        <v>18054</v>
      </c>
      <c r="B18056">
        <v>49.463013698630135</v>
      </c>
      <c r="C18056" s="91">
        <v>2.2034314113416432E-2</v>
      </c>
      <c r="D18056">
        <v>0.33625563802978414</v>
      </c>
    </row>
    <row r="18057" spans="1:4">
      <c r="A18057">
        <v>18055</v>
      </c>
      <c r="B18057">
        <v>49.465753424657535</v>
      </c>
      <c r="C18057" s="91">
        <v>2.2033919032358178E-2</v>
      </c>
      <c r="D18057">
        <v>0.33624191067301423</v>
      </c>
    </row>
    <row r="18058" spans="1:4">
      <c r="A18058">
        <v>18056</v>
      </c>
      <c r="B18058">
        <v>49.468493150684928</v>
      </c>
      <c r="C18058" s="91">
        <v>2.2033523951299924E-2</v>
      </c>
      <c r="D18058">
        <v>0.33622818460452852</v>
      </c>
    </row>
    <row r="18059" spans="1:4">
      <c r="A18059">
        <v>18057</v>
      </c>
      <c r="B18059">
        <v>49.471232876712328</v>
      </c>
      <c r="C18059" s="91">
        <v>2.2033128870241666E-2</v>
      </c>
      <c r="D18059">
        <v>0.33621445982421466</v>
      </c>
    </row>
    <row r="18060" spans="1:4">
      <c r="A18060">
        <v>18058</v>
      </c>
      <c r="B18060">
        <v>49.473972602739728</v>
      </c>
      <c r="C18060" s="91">
        <v>2.2032733789183412E-2</v>
      </c>
      <c r="D18060">
        <v>0.33620073633196079</v>
      </c>
    </row>
    <row r="18061" spans="1:4">
      <c r="A18061">
        <v>18059</v>
      </c>
      <c r="B18061">
        <v>49.476712328767121</v>
      </c>
      <c r="C18061" s="91">
        <v>2.2032338708125158E-2</v>
      </c>
      <c r="D18061">
        <v>0.33618701412765506</v>
      </c>
    </row>
    <row r="18062" spans="1:4">
      <c r="A18062">
        <v>18060</v>
      </c>
      <c r="B18062">
        <v>49.479452054794521</v>
      </c>
      <c r="C18062" s="91">
        <v>2.2031943627066904E-2</v>
      </c>
      <c r="D18062">
        <v>0.33617329321118516</v>
      </c>
    </row>
    <row r="18063" spans="1:4">
      <c r="A18063">
        <v>18061</v>
      </c>
      <c r="B18063">
        <v>49.482191780821921</v>
      </c>
      <c r="C18063" s="91">
        <v>2.203154854600865E-2</v>
      </c>
      <c r="D18063">
        <v>0.33615957358243942</v>
      </c>
    </row>
    <row r="18064" spans="1:4">
      <c r="A18064">
        <v>18062</v>
      </c>
      <c r="B18064">
        <v>49.484931506849314</v>
      </c>
      <c r="C18064" s="91">
        <v>2.2031153464950395E-2</v>
      </c>
      <c r="D18064">
        <v>0.33614585524130575</v>
      </c>
    </row>
    <row r="18065" spans="1:4">
      <c r="A18065">
        <v>18063</v>
      </c>
      <c r="B18065">
        <v>49.487671232876714</v>
      </c>
      <c r="C18065" s="91">
        <v>2.2030758383892138E-2</v>
      </c>
      <c r="D18065">
        <v>0.33613213818767235</v>
      </c>
    </row>
    <row r="18066" spans="1:4">
      <c r="A18066">
        <v>18064</v>
      </c>
      <c r="B18066">
        <v>49.490410958904107</v>
      </c>
      <c r="C18066" s="91">
        <v>2.2030363302833884E-2</v>
      </c>
      <c r="D18066">
        <v>0.33611842242142703</v>
      </c>
    </row>
    <row r="18067" spans="1:4">
      <c r="A18067">
        <v>18065</v>
      </c>
      <c r="B18067">
        <v>49.493150684931507</v>
      </c>
      <c r="C18067" s="91">
        <v>2.202996822177563E-2</v>
      </c>
      <c r="D18067">
        <v>0.33610470794245817</v>
      </c>
    </row>
    <row r="18068" spans="1:4">
      <c r="A18068">
        <v>18066</v>
      </c>
      <c r="B18068">
        <v>49.495890410958907</v>
      </c>
      <c r="C18068" s="91">
        <v>2.2029573140717375E-2</v>
      </c>
      <c r="D18068">
        <v>0.33609099475065357</v>
      </c>
    </row>
    <row r="18069" spans="1:4">
      <c r="A18069">
        <v>18067</v>
      </c>
      <c r="B18069">
        <v>49.4986301369863</v>
      </c>
      <c r="C18069" s="91">
        <v>2.2029178059659121E-2</v>
      </c>
      <c r="D18069">
        <v>0.3360772828459016</v>
      </c>
    </row>
    <row r="18070" spans="1:4">
      <c r="A18070">
        <v>18068</v>
      </c>
      <c r="B18070">
        <v>49.5013698630137</v>
      </c>
      <c r="C18070" s="91">
        <v>2.2028782978600867E-2</v>
      </c>
      <c r="D18070">
        <v>0.33606357222809019</v>
      </c>
    </row>
    <row r="18071" spans="1:4">
      <c r="A18071">
        <v>18069</v>
      </c>
      <c r="B18071">
        <v>49.504109589041093</v>
      </c>
      <c r="C18071" s="91">
        <v>2.202838789754261E-2</v>
      </c>
      <c r="D18071">
        <v>0.33604986289710775</v>
      </c>
    </row>
    <row r="18072" spans="1:4">
      <c r="A18072">
        <v>18070</v>
      </c>
      <c r="B18072">
        <v>49.506849315068493</v>
      </c>
      <c r="C18072" s="91">
        <v>2.2027992816484356E-2</v>
      </c>
      <c r="D18072">
        <v>0.33603615485284205</v>
      </c>
    </row>
    <row r="18073" spans="1:4">
      <c r="A18073">
        <v>18071</v>
      </c>
      <c r="B18073">
        <v>49.509589041095893</v>
      </c>
      <c r="C18073" s="91">
        <v>2.2027597735426101E-2</v>
      </c>
      <c r="D18073">
        <v>0.33602244809518145</v>
      </c>
    </row>
    <row r="18074" spans="1:4">
      <c r="A18074">
        <v>18072</v>
      </c>
      <c r="B18074">
        <v>49.512328767123286</v>
      </c>
      <c r="C18074" s="91">
        <v>2.2027202654367847E-2</v>
      </c>
      <c r="D18074">
        <v>0.33600874262401426</v>
      </c>
    </row>
    <row r="18075" spans="1:4">
      <c r="A18075">
        <v>18073</v>
      </c>
      <c r="B18075">
        <v>49.515068493150686</v>
      </c>
      <c r="C18075" s="91">
        <v>2.2026807573309593E-2</v>
      </c>
      <c r="D18075">
        <v>0.33599503843922846</v>
      </c>
    </row>
    <row r="18076" spans="1:4">
      <c r="A18076">
        <v>18074</v>
      </c>
      <c r="B18076">
        <v>49.517808219178079</v>
      </c>
      <c r="C18076" s="91">
        <v>2.2026412492251339E-2</v>
      </c>
      <c r="D18076">
        <v>0.3359813355407123</v>
      </c>
    </row>
    <row r="18077" spans="1:4">
      <c r="A18077">
        <v>18075</v>
      </c>
      <c r="B18077">
        <v>49.520547945205479</v>
      </c>
      <c r="C18077" s="91">
        <v>2.2026017411193081E-2</v>
      </c>
      <c r="D18077">
        <v>0.3359676339283541</v>
      </c>
    </row>
    <row r="18078" spans="1:4">
      <c r="A18078">
        <v>18076</v>
      </c>
      <c r="B18078">
        <v>49.523287671232879</v>
      </c>
      <c r="C18078" s="91">
        <v>2.2025622330134827E-2</v>
      </c>
      <c r="D18078">
        <v>0.33595393360204195</v>
      </c>
    </row>
    <row r="18079" spans="1:4">
      <c r="A18079">
        <v>18077</v>
      </c>
      <c r="B18079">
        <v>49.526027397260272</v>
      </c>
      <c r="C18079" s="91">
        <v>2.2025227249076573E-2</v>
      </c>
      <c r="D18079">
        <v>0.33594023456166416</v>
      </c>
    </row>
    <row r="18080" spans="1:4">
      <c r="A18080">
        <v>18078</v>
      </c>
      <c r="B18080">
        <v>49.528767123287672</v>
      </c>
      <c r="C18080" s="91">
        <v>2.2024832168018319E-2</v>
      </c>
      <c r="D18080">
        <v>0.33592653680710893</v>
      </c>
    </row>
    <row r="18081" spans="1:4">
      <c r="A18081">
        <v>18079</v>
      </c>
      <c r="B18081">
        <v>49.531506849315072</v>
      </c>
      <c r="C18081" s="91">
        <v>2.2024437086960065E-2</v>
      </c>
      <c r="D18081">
        <v>0.33591284033826463</v>
      </c>
    </row>
    <row r="18082" spans="1:4">
      <c r="A18082">
        <v>18080</v>
      </c>
      <c r="B18082">
        <v>49.534246575342465</v>
      </c>
      <c r="C18082" s="91">
        <v>2.2024042005901811E-2</v>
      </c>
      <c r="D18082">
        <v>0.33589914515501945</v>
      </c>
    </row>
    <row r="18083" spans="1:4">
      <c r="A18083">
        <v>18081</v>
      </c>
      <c r="B18083">
        <v>49.536986301369865</v>
      </c>
      <c r="C18083" s="91">
        <v>2.2023646924843553E-2</v>
      </c>
      <c r="D18083">
        <v>0.33588545125726177</v>
      </c>
    </row>
    <row r="18084" spans="1:4">
      <c r="A18084">
        <v>18082</v>
      </c>
      <c r="B18084">
        <v>49.539726027397258</v>
      </c>
      <c r="C18084" s="91">
        <v>2.2023251843785299E-2</v>
      </c>
      <c r="D18084">
        <v>0.33587175864487978</v>
      </c>
    </row>
    <row r="18085" spans="1:4">
      <c r="A18085">
        <v>18083</v>
      </c>
      <c r="B18085">
        <v>49.542465753424658</v>
      </c>
      <c r="C18085" s="91">
        <v>2.2022856762727045E-2</v>
      </c>
      <c r="D18085">
        <v>0.33585806731776174</v>
      </c>
    </row>
    <row r="18086" spans="1:4">
      <c r="A18086">
        <v>18084</v>
      </c>
      <c r="B18086">
        <v>49.545205479452058</v>
      </c>
      <c r="C18086" s="91">
        <v>2.2022461681668791E-2</v>
      </c>
      <c r="D18086">
        <v>0.33584437727579619</v>
      </c>
    </row>
    <row r="18087" spans="1:4">
      <c r="A18087">
        <v>18085</v>
      </c>
      <c r="B18087">
        <v>49.547945205479451</v>
      </c>
      <c r="C18087" s="91">
        <v>2.2022066600610537E-2</v>
      </c>
      <c r="D18087">
        <v>0.33583068851887143</v>
      </c>
    </row>
    <row r="18088" spans="1:4">
      <c r="A18088">
        <v>18086</v>
      </c>
      <c r="B18088">
        <v>49.550684931506851</v>
      </c>
      <c r="C18088" s="91">
        <v>2.2021671519552283E-2</v>
      </c>
      <c r="D18088">
        <v>0.33581700104687567</v>
      </c>
    </row>
    <row r="18089" spans="1:4">
      <c r="A18089">
        <v>18087</v>
      </c>
      <c r="B18089">
        <v>49.553424657534244</v>
      </c>
      <c r="C18089" s="91">
        <v>2.2021276438494025E-2</v>
      </c>
      <c r="D18089">
        <v>0.3358033148596975</v>
      </c>
    </row>
    <row r="18090" spans="1:4">
      <c r="A18090">
        <v>18088</v>
      </c>
      <c r="B18090">
        <v>49.556164383561644</v>
      </c>
      <c r="C18090" s="91">
        <v>2.2020881357435771E-2</v>
      </c>
      <c r="D18090">
        <v>0.33578962995722506</v>
      </c>
    </row>
    <row r="18091" spans="1:4">
      <c r="A18091">
        <v>18089</v>
      </c>
      <c r="B18091">
        <v>49.558904109589044</v>
      </c>
      <c r="C18091" s="91">
        <v>2.2020486276377517E-2</v>
      </c>
      <c r="D18091">
        <v>0.33577594633934682</v>
      </c>
    </row>
    <row r="18092" spans="1:4">
      <c r="A18092">
        <v>18090</v>
      </c>
      <c r="B18092">
        <v>49.561643835616437</v>
      </c>
      <c r="C18092" s="91">
        <v>2.2020091195319263E-2</v>
      </c>
      <c r="D18092">
        <v>0.33576226400595133</v>
      </c>
    </row>
    <row r="18093" spans="1:4">
      <c r="A18093">
        <v>18091</v>
      </c>
      <c r="B18093">
        <v>49.564383561643837</v>
      </c>
      <c r="C18093" s="91">
        <v>2.2019696114261009E-2</v>
      </c>
      <c r="D18093">
        <v>0.33574858295692683</v>
      </c>
    </row>
    <row r="18094" spans="1:4">
      <c r="A18094">
        <v>18092</v>
      </c>
      <c r="B18094">
        <v>49.56712328767123</v>
      </c>
      <c r="C18094" s="91">
        <v>2.2019301033202755E-2</v>
      </c>
      <c r="D18094">
        <v>0.33573490319216182</v>
      </c>
    </row>
    <row r="18095" spans="1:4">
      <c r="A18095">
        <v>18093</v>
      </c>
      <c r="B18095">
        <v>49.56986301369863</v>
      </c>
      <c r="C18095" s="91">
        <v>2.2018905952144497E-2</v>
      </c>
      <c r="D18095">
        <v>0.33572122471154481</v>
      </c>
    </row>
    <row r="18096" spans="1:4">
      <c r="A18096">
        <v>18094</v>
      </c>
      <c r="B18096">
        <v>49.57260273972603</v>
      </c>
      <c r="C18096" s="91">
        <v>2.2018510871086243E-2</v>
      </c>
      <c r="D18096">
        <v>0.33570754751496418</v>
      </c>
    </row>
    <row r="18097" spans="1:4">
      <c r="A18097">
        <v>18095</v>
      </c>
      <c r="B18097">
        <v>49.575342465753423</v>
      </c>
      <c r="C18097" s="91">
        <v>2.2018115790027989E-2</v>
      </c>
      <c r="D18097">
        <v>0.3356938716023084</v>
      </c>
    </row>
    <row r="18098" spans="1:4">
      <c r="A18098">
        <v>18096</v>
      </c>
      <c r="B18098">
        <v>49.578082191780823</v>
      </c>
      <c r="C18098" s="91">
        <v>2.2017720708969735E-2</v>
      </c>
      <c r="D18098">
        <v>0.33568019697346602</v>
      </c>
    </row>
    <row r="18099" spans="1:4">
      <c r="A18099">
        <v>18097</v>
      </c>
      <c r="B18099">
        <v>49.580821917808223</v>
      </c>
      <c r="C18099" s="91">
        <v>2.2017325627911481E-2</v>
      </c>
      <c r="D18099">
        <v>0.3356665236283255</v>
      </c>
    </row>
    <row r="18100" spans="1:4">
      <c r="A18100">
        <v>18098</v>
      </c>
      <c r="B18100">
        <v>49.583561643835615</v>
      </c>
      <c r="C18100" s="91">
        <v>2.2016930546853226E-2</v>
      </c>
      <c r="D18100">
        <v>0.33565285156677527</v>
      </c>
    </row>
    <row r="18101" spans="1:4">
      <c r="A18101">
        <v>18099</v>
      </c>
      <c r="B18101">
        <v>49.586301369863016</v>
      </c>
      <c r="C18101" s="91">
        <v>2.2016535465794969E-2</v>
      </c>
      <c r="D18101">
        <v>0.33563918078870403</v>
      </c>
    </row>
    <row r="18102" spans="1:4">
      <c r="A18102">
        <v>18100</v>
      </c>
      <c r="B18102">
        <v>49.589041095890408</v>
      </c>
      <c r="C18102" s="91">
        <v>2.2016140384736715E-2</v>
      </c>
      <c r="D18102">
        <v>0.33562551129400031</v>
      </c>
    </row>
    <row r="18103" spans="1:4">
      <c r="A18103">
        <v>18101</v>
      </c>
      <c r="B18103">
        <v>49.591780821917808</v>
      </c>
      <c r="C18103" s="91">
        <v>2.2015745303678461E-2</v>
      </c>
      <c r="D18103">
        <v>0.33561184308255243</v>
      </c>
    </row>
    <row r="18104" spans="1:4">
      <c r="A18104">
        <v>18102</v>
      </c>
      <c r="B18104">
        <v>49.594520547945208</v>
      </c>
      <c r="C18104" s="91">
        <v>2.2015350222620206E-2</v>
      </c>
      <c r="D18104">
        <v>0.33559817615424908</v>
      </c>
    </row>
    <row r="18105" spans="1:4">
      <c r="A18105">
        <v>18103</v>
      </c>
      <c r="B18105">
        <v>49.597260273972601</v>
      </c>
      <c r="C18105" s="91">
        <v>2.2014955141561952E-2</v>
      </c>
      <c r="D18105">
        <v>0.33558451050897886</v>
      </c>
    </row>
    <row r="18106" spans="1:4">
      <c r="A18106">
        <v>18104</v>
      </c>
      <c r="B18106">
        <v>49.6</v>
      </c>
      <c r="C18106" s="91">
        <v>2.2014560060503698E-2</v>
      </c>
      <c r="D18106">
        <v>0.33557084614663041</v>
      </c>
    </row>
    <row r="18107" spans="1:4">
      <c r="A18107">
        <v>18105</v>
      </c>
      <c r="B18107">
        <v>49.602739726027394</v>
      </c>
      <c r="C18107" s="91">
        <v>2.2014164979445441E-2</v>
      </c>
      <c r="D18107">
        <v>0.33555718306709226</v>
      </c>
    </row>
    <row r="18108" spans="1:4">
      <c r="A18108">
        <v>18106</v>
      </c>
      <c r="B18108">
        <v>49.605479452054794</v>
      </c>
      <c r="C18108" s="91">
        <v>2.2013769898387187E-2</v>
      </c>
      <c r="D18108">
        <v>0.335543521270253</v>
      </c>
    </row>
    <row r="18109" spans="1:4">
      <c r="A18109">
        <v>18107</v>
      </c>
      <c r="B18109">
        <v>49.608219178082194</v>
      </c>
      <c r="C18109" s="91">
        <v>2.2013374817328932E-2</v>
      </c>
      <c r="D18109">
        <v>0.33552986075600133</v>
      </c>
    </row>
    <row r="18110" spans="1:4">
      <c r="A18110">
        <v>18108</v>
      </c>
      <c r="B18110">
        <v>49.610958904109587</v>
      </c>
      <c r="C18110" s="91">
        <v>2.2012979736270678E-2</v>
      </c>
      <c r="D18110">
        <v>0.33551620152422579</v>
      </c>
    </row>
    <row r="18111" spans="1:4">
      <c r="A18111">
        <v>18109</v>
      </c>
      <c r="B18111">
        <v>49.613698630136987</v>
      </c>
      <c r="C18111" s="91">
        <v>2.2012584655212424E-2</v>
      </c>
      <c r="D18111">
        <v>0.33550254357481507</v>
      </c>
    </row>
    <row r="18112" spans="1:4">
      <c r="A18112">
        <v>18110</v>
      </c>
      <c r="B18112">
        <v>49.61643835616438</v>
      </c>
      <c r="C18112" s="91">
        <v>2.201218957415417E-2</v>
      </c>
      <c r="D18112">
        <v>0.33548888690765799</v>
      </c>
    </row>
    <row r="18113" spans="1:4">
      <c r="A18113">
        <v>18111</v>
      </c>
      <c r="B18113">
        <v>49.61917808219178</v>
      </c>
      <c r="C18113" s="91">
        <v>2.2011794493095913E-2</v>
      </c>
      <c r="D18113">
        <v>0.33547523152264297</v>
      </c>
    </row>
    <row r="18114" spans="1:4">
      <c r="A18114">
        <v>18112</v>
      </c>
      <c r="B18114">
        <v>49.62191780821918</v>
      </c>
      <c r="C18114" s="91">
        <v>2.2011399412037658E-2</v>
      </c>
      <c r="D18114">
        <v>0.33546157741965893</v>
      </c>
    </row>
    <row r="18115" spans="1:4">
      <c r="A18115">
        <v>18113</v>
      </c>
      <c r="B18115">
        <v>49.624657534246573</v>
      </c>
      <c r="C18115" s="91">
        <v>2.2011004330979404E-2</v>
      </c>
      <c r="D18115">
        <v>0.3354479245985944</v>
      </c>
    </row>
    <row r="18116" spans="1:4">
      <c r="A18116">
        <v>18114</v>
      </c>
      <c r="B18116">
        <v>49.627397260273973</v>
      </c>
      <c r="C18116" s="91">
        <v>2.201060924992115E-2</v>
      </c>
      <c r="D18116">
        <v>0.33543427305933821</v>
      </c>
    </row>
    <row r="18117" spans="1:4">
      <c r="A18117">
        <v>18115</v>
      </c>
      <c r="B18117">
        <v>49.630136986301373</v>
      </c>
      <c r="C18117" s="91">
        <v>2.2010214168862896E-2</v>
      </c>
      <c r="D18117">
        <v>0.33542062280177898</v>
      </c>
    </row>
    <row r="18118" spans="1:4">
      <c r="A18118">
        <v>18116</v>
      </c>
      <c r="B18118">
        <v>49.632876712328766</v>
      </c>
      <c r="C18118" s="91">
        <v>2.2009819087804642E-2</v>
      </c>
      <c r="D18118">
        <v>0.33540697382580553</v>
      </c>
    </row>
    <row r="18119" spans="1:4">
      <c r="A18119">
        <v>18117</v>
      </c>
      <c r="B18119">
        <v>49.635616438356166</v>
      </c>
      <c r="C18119" s="91">
        <v>2.2009424006746384E-2</v>
      </c>
      <c r="D18119">
        <v>0.33539332613130662</v>
      </c>
    </row>
    <row r="18120" spans="1:4">
      <c r="A18120">
        <v>18118</v>
      </c>
      <c r="B18120">
        <v>49.638356164383559</v>
      </c>
      <c r="C18120" s="91">
        <v>2.200902892568813E-2</v>
      </c>
      <c r="D18120">
        <v>0.33537967971817112</v>
      </c>
    </row>
    <row r="18121" spans="1:4">
      <c r="A18121">
        <v>18119</v>
      </c>
      <c r="B18121">
        <v>49.641095890410959</v>
      </c>
      <c r="C18121" s="91">
        <v>2.2008633844629876E-2</v>
      </c>
      <c r="D18121">
        <v>0.3353660345862875</v>
      </c>
    </row>
    <row r="18122" spans="1:4">
      <c r="A18122">
        <v>18120</v>
      </c>
      <c r="B18122">
        <v>49.643835616438359</v>
      </c>
      <c r="C18122" s="91">
        <v>2.2008238763571622E-2</v>
      </c>
      <c r="D18122">
        <v>0.33535239073554485</v>
      </c>
    </row>
    <row r="18123" spans="1:4">
      <c r="A18123">
        <v>18121</v>
      </c>
      <c r="B18123">
        <v>49.646575342465752</v>
      </c>
      <c r="C18123" s="91">
        <v>2.2007843682513368E-2</v>
      </c>
      <c r="D18123">
        <v>0.33533874816583187</v>
      </c>
    </row>
    <row r="18124" spans="1:4">
      <c r="A18124">
        <v>18122</v>
      </c>
      <c r="B18124">
        <v>49.649315068493152</v>
      </c>
      <c r="C18124" s="91">
        <v>2.2007448601455114E-2</v>
      </c>
      <c r="D18124">
        <v>0.33532510687703732</v>
      </c>
    </row>
    <row r="18125" spans="1:4">
      <c r="A18125">
        <v>18123</v>
      </c>
      <c r="B18125">
        <v>49.652054794520545</v>
      </c>
      <c r="C18125" s="91">
        <v>2.2007053520396856E-2</v>
      </c>
      <c r="D18125">
        <v>0.33531146686905022</v>
      </c>
    </row>
    <row r="18126" spans="1:4">
      <c r="A18126">
        <v>18124</v>
      </c>
      <c r="B18126">
        <v>49.654794520547945</v>
      </c>
      <c r="C18126" s="91">
        <v>2.2006658439338602E-2</v>
      </c>
      <c r="D18126">
        <v>0.33529782814175924</v>
      </c>
    </row>
    <row r="18127" spans="1:4">
      <c r="A18127">
        <v>18125</v>
      </c>
      <c r="B18127">
        <v>49.657534246575345</v>
      </c>
      <c r="C18127" s="91">
        <v>2.2006263358280348E-2</v>
      </c>
      <c r="D18127">
        <v>0.33528419069505327</v>
      </c>
    </row>
    <row r="18128" spans="1:4">
      <c r="A18128">
        <v>18126</v>
      </c>
      <c r="B18128">
        <v>49.660273972602738</v>
      </c>
      <c r="C18128" s="91">
        <v>2.2005868277222094E-2</v>
      </c>
      <c r="D18128">
        <v>0.33527055452882121</v>
      </c>
    </row>
    <row r="18129" spans="1:4">
      <c r="A18129">
        <v>18127</v>
      </c>
      <c r="B18129">
        <v>49.663013698630138</v>
      </c>
      <c r="C18129" s="91">
        <v>2.200547319616384E-2</v>
      </c>
      <c r="D18129">
        <v>0.33525691964295196</v>
      </c>
    </row>
    <row r="18130" spans="1:4">
      <c r="A18130">
        <v>18128</v>
      </c>
      <c r="B18130">
        <v>49.665753424657531</v>
      </c>
      <c r="C18130" s="91">
        <v>2.2005078115105582E-2</v>
      </c>
      <c r="D18130">
        <v>0.33524328603733439</v>
      </c>
    </row>
    <row r="18131" spans="1:4">
      <c r="A18131">
        <v>18129</v>
      </c>
      <c r="B18131">
        <v>49.668493150684931</v>
      </c>
      <c r="C18131" s="91">
        <v>2.2004683034047328E-2</v>
      </c>
      <c r="D18131">
        <v>0.33522965371185737</v>
      </c>
    </row>
    <row r="18132" spans="1:4">
      <c r="A18132">
        <v>18130</v>
      </c>
      <c r="B18132">
        <v>49.671232876712331</v>
      </c>
      <c r="C18132" s="91">
        <v>2.2004287952989074E-2</v>
      </c>
      <c r="D18132">
        <v>0.33521602266640987</v>
      </c>
    </row>
    <row r="18133" spans="1:4">
      <c r="A18133">
        <v>18131</v>
      </c>
      <c r="B18133">
        <v>49.673972602739724</v>
      </c>
      <c r="C18133" s="91">
        <v>2.200389287193082E-2</v>
      </c>
      <c r="D18133">
        <v>0.33520239290088083</v>
      </c>
    </row>
    <row r="18134" spans="1:4">
      <c r="A18134">
        <v>18132</v>
      </c>
      <c r="B18134">
        <v>49.676712328767124</v>
      </c>
      <c r="C18134" s="91">
        <v>2.2003497790872566E-2</v>
      </c>
      <c r="D18134">
        <v>0.33518876441515921</v>
      </c>
    </row>
    <row r="18135" spans="1:4">
      <c r="A18135">
        <v>18133</v>
      </c>
      <c r="B18135">
        <v>49.679452054794524</v>
      </c>
      <c r="C18135" s="91">
        <v>2.2003102709814312E-2</v>
      </c>
      <c r="D18135">
        <v>0.33517513720913389</v>
      </c>
    </row>
    <row r="18136" spans="1:4">
      <c r="A18136">
        <v>18134</v>
      </c>
      <c r="B18136">
        <v>49.682191780821917</v>
      </c>
      <c r="C18136" s="91">
        <v>2.2002707628756057E-2</v>
      </c>
      <c r="D18136">
        <v>0.33516151128269395</v>
      </c>
    </row>
    <row r="18137" spans="1:4">
      <c r="A18137">
        <v>18135</v>
      </c>
      <c r="B18137">
        <v>49.684931506849317</v>
      </c>
      <c r="C18137" s="91">
        <v>2.20023125476978E-2</v>
      </c>
      <c r="D18137">
        <v>0.33514788663572836</v>
      </c>
    </row>
    <row r="18138" spans="1:4">
      <c r="A18138">
        <v>18136</v>
      </c>
      <c r="B18138">
        <v>49.68767123287671</v>
      </c>
      <c r="C18138" s="91">
        <v>2.2001917466639546E-2</v>
      </c>
      <c r="D18138">
        <v>0.33513426326812606</v>
      </c>
    </row>
    <row r="18139" spans="1:4">
      <c r="A18139">
        <v>18137</v>
      </c>
      <c r="B18139">
        <v>49.69041095890411</v>
      </c>
      <c r="C18139" s="91">
        <v>2.2001522385581292E-2</v>
      </c>
      <c r="D18139">
        <v>0.33512064117977608</v>
      </c>
    </row>
    <row r="18140" spans="1:4">
      <c r="A18140">
        <v>18138</v>
      </c>
      <c r="B18140">
        <v>49.69315068493151</v>
      </c>
      <c r="C18140" s="91">
        <v>2.2001127304523038E-2</v>
      </c>
      <c r="D18140">
        <v>0.33510702037056739</v>
      </c>
    </row>
    <row r="18141" spans="1:4">
      <c r="A18141">
        <v>18139</v>
      </c>
      <c r="B18141">
        <v>49.695890410958903</v>
      </c>
      <c r="C18141" s="91">
        <v>2.2000732223464783E-2</v>
      </c>
      <c r="D18141">
        <v>0.33509340084038919</v>
      </c>
    </row>
    <row r="18142" spans="1:4">
      <c r="A18142">
        <v>18140</v>
      </c>
      <c r="B18142">
        <v>49.698630136986303</v>
      </c>
      <c r="C18142" s="91">
        <v>2.2000337142406529E-2</v>
      </c>
      <c r="D18142">
        <v>0.33507978258913035</v>
      </c>
    </row>
    <row r="18143" spans="1:4">
      <c r="A18143">
        <v>18141</v>
      </c>
      <c r="B18143">
        <v>49.701369863013696</v>
      </c>
      <c r="C18143" s="91">
        <v>2.1999942061348272E-2</v>
      </c>
      <c r="D18143">
        <v>0.33506616561668012</v>
      </c>
    </row>
    <row r="18144" spans="1:4">
      <c r="A18144">
        <v>18142</v>
      </c>
      <c r="B18144">
        <v>49.704109589041096</v>
      </c>
      <c r="C18144" s="91">
        <v>2.1999546980290018E-2</v>
      </c>
      <c r="D18144">
        <v>0.33505254992292738</v>
      </c>
    </row>
    <row r="18145" spans="1:4">
      <c r="A18145">
        <v>18143</v>
      </c>
      <c r="B18145">
        <v>49.706849315068496</v>
      </c>
      <c r="C18145" s="91">
        <v>2.1999151899231763E-2</v>
      </c>
      <c r="D18145">
        <v>0.33503893550776137</v>
      </c>
    </row>
    <row r="18146" spans="1:4">
      <c r="A18146">
        <v>18144</v>
      </c>
      <c r="B18146">
        <v>49.709589041095889</v>
      </c>
      <c r="C18146" s="91">
        <v>2.1998756818173509E-2</v>
      </c>
      <c r="D18146">
        <v>0.33502532237107108</v>
      </c>
    </row>
    <row r="18147" spans="1:4">
      <c r="A18147">
        <v>18145</v>
      </c>
      <c r="B18147">
        <v>49.712328767123289</v>
      </c>
      <c r="C18147" s="91">
        <v>2.1998361737115255E-2</v>
      </c>
      <c r="D18147">
        <v>0.3350117105127457</v>
      </c>
    </row>
    <row r="18148" spans="1:4">
      <c r="A18148">
        <v>18146</v>
      </c>
      <c r="B18148">
        <v>49.715068493150682</v>
      </c>
      <c r="C18148" s="91">
        <v>2.1997966656057001E-2</v>
      </c>
      <c r="D18148">
        <v>0.33499809993267432</v>
      </c>
    </row>
    <row r="18149" spans="1:4">
      <c r="A18149">
        <v>18147</v>
      </c>
      <c r="B18149">
        <v>49.717808219178082</v>
      </c>
      <c r="C18149" s="91">
        <v>2.1997571574998744E-2</v>
      </c>
      <c r="D18149">
        <v>0.3349844906307462</v>
      </c>
    </row>
    <row r="18150" spans="1:4">
      <c r="A18150">
        <v>18148</v>
      </c>
      <c r="B18150">
        <v>49.720547945205482</v>
      </c>
      <c r="C18150" s="91">
        <v>2.1997176493940489E-2</v>
      </c>
      <c r="D18150">
        <v>0.33497088260685021</v>
      </c>
    </row>
    <row r="18151" spans="1:4">
      <c r="A18151">
        <v>18149</v>
      </c>
      <c r="B18151">
        <v>49.723287671232875</v>
      </c>
      <c r="C18151" s="91">
        <v>2.1996781412882235E-2</v>
      </c>
      <c r="D18151">
        <v>0.33495727586087581</v>
      </c>
    </row>
    <row r="18152" spans="1:4">
      <c r="A18152">
        <v>18150</v>
      </c>
      <c r="B18152">
        <v>49.726027397260275</v>
      </c>
      <c r="C18152" s="91">
        <v>2.1996386331823981E-2</v>
      </c>
      <c r="D18152">
        <v>0.33494367039271206</v>
      </c>
    </row>
    <row r="18153" spans="1:4">
      <c r="A18153">
        <v>18151</v>
      </c>
      <c r="B18153">
        <v>49.728767123287675</v>
      </c>
      <c r="C18153" s="91">
        <v>2.1995991250765727E-2</v>
      </c>
      <c r="D18153">
        <v>0.33493006620224813</v>
      </c>
    </row>
    <row r="18154" spans="1:4">
      <c r="A18154">
        <v>18152</v>
      </c>
      <c r="B18154">
        <v>49.731506849315068</v>
      </c>
      <c r="C18154" s="91">
        <v>2.199559616970747E-2</v>
      </c>
      <c r="D18154">
        <v>0.3349164632893733</v>
      </c>
    </row>
    <row r="18155" spans="1:4">
      <c r="A18155">
        <v>18153</v>
      </c>
      <c r="B18155">
        <v>49.734246575342468</v>
      </c>
      <c r="C18155" s="91">
        <v>2.1995201088649215E-2</v>
      </c>
      <c r="D18155">
        <v>0.3349028616539767</v>
      </c>
    </row>
    <row r="18156" spans="1:4">
      <c r="A18156">
        <v>18154</v>
      </c>
      <c r="B18156">
        <v>49.736986301369861</v>
      </c>
      <c r="C18156" s="91">
        <v>2.1994806007590961E-2</v>
      </c>
      <c r="D18156">
        <v>0.33488926129594759</v>
      </c>
    </row>
    <row r="18157" spans="1:4">
      <c r="A18157">
        <v>18155</v>
      </c>
      <c r="B18157">
        <v>49.739726027397261</v>
      </c>
      <c r="C18157" s="91">
        <v>2.1994410926532707E-2</v>
      </c>
      <c r="D18157">
        <v>0.33487566221517517</v>
      </c>
    </row>
    <row r="18158" spans="1:4">
      <c r="A18158">
        <v>18156</v>
      </c>
      <c r="B18158">
        <v>49.742465753424661</v>
      </c>
      <c r="C18158" s="91">
        <v>2.1994015845474453E-2</v>
      </c>
      <c r="D18158">
        <v>0.33486206441154875</v>
      </c>
    </row>
    <row r="18159" spans="1:4">
      <c r="A18159">
        <v>18157</v>
      </c>
      <c r="B18159">
        <v>49.745205479452054</v>
      </c>
      <c r="C18159" s="91">
        <v>2.1993620764416199E-2</v>
      </c>
      <c r="D18159">
        <v>0.33484846788495765</v>
      </c>
    </row>
    <row r="18160" spans="1:4">
      <c r="A18160">
        <v>18158</v>
      </c>
      <c r="B18160">
        <v>49.747945205479454</v>
      </c>
      <c r="C18160" s="91">
        <v>2.1993225683357945E-2</v>
      </c>
      <c r="D18160">
        <v>0.33483487263529105</v>
      </c>
    </row>
    <row r="18161" spans="1:4">
      <c r="A18161">
        <v>18159</v>
      </c>
      <c r="B18161">
        <v>49.750684931506846</v>
      </c>
      <c r="C18161" s="91">
        <v>2.1992830602299687E-2</v>
      </c>
      <c r="D18161">
        <v>0.33482127866243838</v>
      </c>
    </row>
    <row r="18162" spans="1:4">
      <c r="A18162">
        <v>18160</v>
      </c>
      <c r="B18162">
        <v>49.753424657534246</v>
      </c>
      <c r="C18162" s="91">
        <v>2.1992435521241433E-2</v>
      </c>
      <c r="D18162">
        <v>0.33480768596628874</v>
      </c>
    </row>
    <row r="18163" spans="1:4">
      <c r="A18163">
        <v>18161</v>
      </c>
      <c r="B18163">
        <v>49.756164383561647</v>
      </c>
      <c r="C18163" s="91">
        <v>2.1992040440183179E-2</v>
      </c>
      <c r="D18163">
        <v>0.33479409454673159</v>
      </c>
    </row>
    <row r="18164" spans="1:4">
      <c r="A18164">
        <v>18162</v>
      </c>
      <c r="B18164">
        <v>49.758904109589039</v>
      </c>
      <c r="C18164" s="91">
        <v>2.1991645359124925E-2</v>
      </c>
      <c r="D18164">
        <v>0.33478050440365625</v>
      </c>
    </row>
    <row r="18165" spans="1:4">
      <c r="A18165">
        <v>18163</v>
      </c>
      <c r="B18165">
        <v>49.761643835616439</v>
      </c>
      <c r="C18165" s="91">
        <v>2.1991250278066671E-2</v>
      </c>
      <c r="D18165">
        <v>0.33476691553695198</v>
      </c>
    </row>
    <row r="18166" spans="1:4">
      <c r="A18166">
        <v>18164</v>
      </c>
      <c r="B18166">
        <v>49.764383561643832</v>
      </c>
      <c r="C18166" s="91">
        <v>2.1990855197008417E-2</v>
      </c>
      <c r="D18166">
        <v>0.33475332794650831</v>
      </c>
    </row>
    <row r="18167" spans="1:4">
      <c r="A18167">
        <v>18165</v>
      </c>
      <c r="B18167">
        <v>49.767123287671232</v>
      </c>
      <c r="C18167" s="91">
        <v>2.1990460115950159E-2</v>
      </c>
      <c r="D18167">
        <v>0.33473974163221448</v>
      </c>
    </row>
    <row r="18168" spans="1:4">
      <c r="A18168">
        <v>18166</v>
      </c>
      <c r="B18168">
        <v>49.769863013698632</v>
      </c>
      <c r="C18168" s="91">
        <v>2.1990065034891905E-2</v>
      </c>
      <c r="D18168">
        <v>0.33472615659395988</v>
      </c>
    </row>
    <row r="18169" spans="1:4">
      <c r="A18169">
        <v>18167</v>
      </c>
      <c r="B18169">
        <v>49.772602739726025</v>
      </c>
      <c r="C18169" s="91">
        <v>2.1989669953833651E-2</v>
      </c>
      <c r="D18169">
        <v>0.33471257283163403</v>
      </c>
    </row>
    <row r="18170" spans="1:4">
      <c r="A18170">
        <v>18168</v>
      </c>
      <c r="B18170">
        <v>49.775342465753425</v>
      </c>
      <c r="C18170" s="91">
        <v>2.1989274872775397E-2</v>
      </c>
      <c r="D18170">
        <v>0.33469899034512601</v>
      </c>
    </row>
    <row r="18171" spans="1:4">
      <c r="A18171">
        <v>18169</v>
      </c>
      <c r="B18171">
        <v>49.778082191780825</v>
      </c>
      <c r="C18171" s="91">
        <v>2.1988879791717143E-2</v>
      </c>
      <c r="D18171">
        <v>0.33468540913432565</v>
      </c>
    </row>
    <row r="18172" spans="1:4">
      <c r="A18172">
        <v>18170</v>
      </c>
      <c r="B18172">
        <v>49.780821917808218</v>
      </c>
      <c r="C18172" s="91">
        <v>2.1988484710658888E-2</v>
      </c>
      <c r="D18172">
        <v>0.33467182919912214</v>
      </c>
    </row>
    <row r="18173" spans="1:4">
      <c r="A18173">
        <v>18171</v>
      </c>
      <c r="B18173">
        <v>49.783561643835618</v>
      </c>
      <c r="C18173" s="91">
        <v>2.1988089629600631E-2</v>
      </c>
      <c r="D18173">
        <v>0.33465825053940501</v>
      </c>
    </row>
    <row r="18174" spans="1:4">
      <c r="A18174">
        <v>18172</v>
      </c>
      <c r="B18174">
        <v>49.786301369863011</v>
      </c>
      <c r="C18174" s="91">
        <v>2.1987694548542377E-2</v>
      </c>
      <c r="D18174">
        <v>0.33464467315506374</v>
      </c>
    </row>
    <row r="18175" spans="1:4">
      <c r="A18175">
        <v>18173</v>
      </c>
      <c r="B18175">
        <v>49.789041095890411</v>
      </c>
      <c r="C18175" s="91">
        <v>2.1987299467484123E-2</v>
      </c>
      <c r="D18175">
        <v>0.33463109704598765</v>
      </c>
    </row>
    <row r="18176" spans="1:4">
      <c r="A18176">
        <v>18174</v>
      </c>
      <c r="B18176">
        <v>49.791780821917811</v>
      </c>
      <c r="C18176" s="91">
        <v>2.1986904386425869E-2</v>
      </c>
      <c r="D18176">
        <v>0.33461752221206637</v>
      </c>
    </row>
    <row r="18177" spans="1:4">
      <c r="A18177">
        <v>18175</v>
      </c>
      <c r="B18177">
        <v>49.794520547945204</v>
      </c>
      <c r="C18177" s="91">
        <v>2.1986509305367614E-2</v>
      </c>
      <c r="D18177">
        <v>0.33460394865318938</v>
      </c>
    </row>
    <row r="18178" spans="1:4">
      <c r="A18178">
        <v>18176</v>
      </c>
      <c r="B18178">
        <v>49.797260273972604</v>
      </c>
      <c r="C18178" s="91">
        <v>2.198611422430936E-2</v>
      </c>
      <c r="D18178">
        <v>0.33459037636924621</v>
      </c>
    </row>
    <row r="18179" spans="1:4">
      <c r="A18179">
        <v>18177</v>
      </c>
      <c r="B18179">
        <v>49.8</v>
      </c>
      <c r="C18179" s="91">
        <v>2.1985719143251103E-2</v>
      </c>
      <c r="D18179">
        <v>0.33457680536012641</v>
      </c>
    </row>
    <row r="18180" spans="1:4">
      <c r="A18180">
        <v>18178</v>
      </c>
      <c r="B18180">
        <v>49.802739726027397</v>
      </c>
      <c r="C18180" s="91">
        <v>2.1985324062192849E-2</v>
      </c>
      <c r="D18180">
        <v>0.33456323562571927</v>
      </c>
    </row>
    <row r="18181" spans="1:4">
      <c r="A18181">
        <v>18179</v>
      </c>
      <c r="B18181">
        <v>49.805479452054797</v>
      </c>
      <c r="C18181" s="91">
        <v>2.1984928981134595E-2</v>
      </c>
      <c r="D18181">
        <v>0.33454966716591461</v>
      </c>
    </row>
    <row r="18182" spans="1:4">
      <c r="A18182">
        <v>18180</v>
      </c>
      <c r="B18182">
        <v>49.80821917808219</v>
      </c>
      <c r="C18182" s="91">
        <v>2.198453390007634E-2</v>
      </c>
      <c r="D18182">
        <v>0.33453609998060196</v>
      </c>
    </row>
    <row r="18183" spans="1:4">
      <c r="A18183">
        <v>18181</v>
      </c>
      <c r="B18183">
        <v>49.81095890410959</v>
      </c>
      <c r="C18183" s="91">
        <v>2.1984138819018086E-2</v>
      </c>
      <c r="D18183">
        <v>0.33452253406967075</v>
      </c>
    </row>
    <row r="18184" spans="1:4">
      <c r="A18184">
        <v>18182</v>
      </c>
      <c r="B18184">
        <v>49.813698630136983</v>
      </c>
      <c r="C18184" s="91">
        <v>2.1983743737959832E-2</v>
      </c>
      <c r="D18184">
        <v>0.33450896943301078</v>
      </c>
    </row>
    <row r="18185" spans="1:4">
      <c r="A18185">
        <v>18183</v>
      </c>
      <c r="B18185">
        <v>49.816438356164383</v>
      </c>
      <c r="C18185" s="91">
        <v>2.1983348656901575E-2</v>
      </c>
      <c r="D18185">
        <v>0.33449540607051148</v>
      </c>
    </row>
    <row r="18186" spans="1:4">
      <c r="A18186">
        <v>18184</v>
      </c>
      <c r="B18186">
        <v>49.819178082191783</v>
      </c>
      <c r="C18186" s="91">
        <v>2.198295357584332E-2</v>
      </c>
      <c r="D18186">
        <v>0.33448184398206249</v>
      </c>
    </row>
    <row r="18187" spans="1:4">
      <c r="A18187">
        <v>18185</v>
      </c>
      <c r="B18187">
        <v>49.821917808219176</v>
      </c>
      <c r="C18187" s="91">
        <v>2.1982558494785066E-2</v>
      </c>
      <c r="D18187">
        <v>0.33446828316755345</v>
      </c>
    </row>
    <row r="18188" spans="1:4">
      <c r="A18188">
        <v>18186</v>
      </c>
      <c r="B18188">
        <v>49.824657534246576</v>
      </c>
      <c r="C18188" s="91">
        <v>2.1982163413726812E-2</v>
      </c>
      <c r="D18188">
        <v>0.33445472362687395</v>
      </c>
    </row>
    <row r="18189" spans="1:4">
      <c r="A18189">
        <v>18187</v>
      </c>
      <c r="B18189">
        <v>49.827397260273976</v>
      </c>
      <c r="C18189" s="91">
        <v>2.1981768332668558E-2</v>
      </c>
      <c r="D18189">
        <v>0.33444116535991381</v>
      </c>
    </row>
    <row r="18190" spans="1:4">
      <c r="A18190">
        <v>18188</v>
      </c>
      <c r="B18190">
        <v>49.830136986301369</v>
      </c>
      <c r="C18190" s="91">
        <v>2.1981373251610301E-2</v>
      </c>
      <c r="D18190">
        <v>0.3344276083665626</v>
      </c>
    </row>
    <row r="18191" spans="1:4">
      <c r="A18191">
        <v>18189</v>
      </c>
      <c r="B18191">
        <v>49.832876712328769</v>
      </c>
      <c r="C18191" s="91">
        <v>2.1980978170552046E-2</v>
      </c>
      <c r="D18191">
        <v>0.33441405264670987</v>
      </c>
    </row>
    <row r="18192" spans="1:4">
      <c r="A18192">
        <v>18190</v>
      </c>
      <c r="B18192">
        <v>49.835616438356162</v>
      </c>
      <c r="C18192" s="91">
        <v>2.1980583089493792E-2</v>
      </c>
      <c r="D18192">
        <v>0.33440049820024548</v>
      </c>
    </row>
    <row r="18193" spans="1:4">
      <c r="A18193">
        <v>18191</v>
      </c>
      <c r="B18193">
        <v>49.838356164383562</v>
      </c>
      <c r="C18193" s="91">
        <v>2.1980188008435538E-2</v>
      </c>
      <c r="D18193">
        <v>0.33438694502705907</v>
      </c>
    </row>
    <row r="18194" spans="1:4">
      <c r="A18194">
        <v>18192</v>
      </c>
      <c r="B18194">
        <v>49.841095890410962</v>
      </c>
      <c r="C18194" s="91">
        <v>2.1979792927377284E-2</v>
      </c>
      <c r="D18194">
        <v>0.33437339312704029</v>
      </c>
    </row>
    <row r="18195" spans="1:4">
      <c r="A18195">
        <v>18193</v>
      </c>
      <c r="B18195">
        <v>49.843835616438355</v>
      </c>
      <c r="C18195" s="91">
        <v>2.197939784631903E-2</v>
      </c>
      <c r="D18195">
        <v>0.334359842500079</v>
      </c>
    </row>
    <row r="18196" spans="1:4">
      <c r="A18196">
        <v>18194</v>
      </c>
      <c r="B18196">
        <v>49.846575342465755</v>
      </c>
      <c r="C18196" s="91">
        <v>2.1979002765260776E-2</v>
      </c>
      <c r="D18196">
        <v>0.33434629314606479</v>
      </c>
    </row>
    <row r="18197" spans="1:4">
      <c r="A18197">
        <v>18195</v>
      </c>
      <c r="B18197">
        <v>49.849315068493148</v>
      </c>
      <c r="C18197" s="91">
        <v>2.1978607684202518E-2</v>
      </c>
      <c r="D18197">
        <v>0.33433274506488769</v>
      </c>
    </row>
    <row r="18198" spans="1:4">
      <c r="A18198">
        <v>18196</v>
      </c>
      <c r="B18198">
        <v>49.852054794520548</v>
      </c>
      <c r="C18198" s="91">
        <v>2.1978212603144264E-2</v>
      </c>
      <c r="D18198">
        <v>0.33431919825643713</v>
      </c>
    </row>
    <row r="18199" spans="1:4">
      <c r="A18199">
        <v>18197</v>
      </c>
      <c r="B18199">
        <v>49.854794520547948</v>
      </c>
      <c r="C18199" s="91">
        <v>2.197781752208601E-2</v>
      </c>
      <c r="D18199">
        <v>0.33430565272060297</v>
      </c>
    </row>
    <row r="18200" spans="1:4">
      <c r="A18200">
        <v>18198</v>
      </c>
      <c r="B18200">
        <v>49.857534246575341</v>
      </c>
      <c r="C18200" s="91">
        <v>2.1977422441027756E-2</v>
      </c>
      <c r="D18200">
        <v>0.33429210845727519</v>
      </c>
    </row>
    <row r="18201" spans="1:4">
      <c r="A18201">
        <v>18199</v>
      </c>
      <c r="B18201">
        <v>49.860273972602741</v>
      </c>
      <c r="C18201" s="91">
        <v>2.1977027359969502E-2</v>
      </c>
      <c r="D18201">
        <v>0.33427856546634344</v>
      </c>
    </row>
    <row r="18202" spans="1:4">
      <c r="A18202">
        <v>18200</v>
      </c>
      <c r="B18202">
        <v>49.863013698630134</v>
      </c>
      <c r="C18202" s="91">
        <v>2.1976632278911248E-2</v>
      </c>
      <c r="D18202">
        <v>0.33426502374769756</v>
      </c>
    </row>
    <row r="18203" spans="1:4">
      <c r="A18203">
        <v>18201</v>
      </c>
      <c r="B18203">
        <v>49.865753424657534</v>
      </c>
      <c r="C18203" s="91">
        <v>2.197623719785299E-2</v>
      </c>
      <c r="D18203">
        <v>0.33425148330122734</v>
      </c>
    </row>
    <row r="18204" spans="1:4">
      <c r="A18204">
        <v>18202</v>
      </c>
      <c r="B18204">
        <v>49.868493150684934</v>
      </c>
      <c r="C18204" s="91">
        <v>2.1975842116794736E-2</v>
      </c>
      <c r="D18204">
        <v>0.33423794412682267</v>
      </c>
    </row>
    <row r="18205" spans="1:4">
      <c r="A18205">
        <v>18203</v>
      </c>
      <c r="B18205">
        <v>49.871232876712327</v>
      </c>
      <c r="C18205" s="91">
        <v>2.1975447035736482E-2</v>
      </c>
      <c r="D18205">
        <v>0.33422440622437344</v>
      </c>
    </row>
    <row r="18206" spans="1:4">
      <c r="A18206">
        <v>18204</v>
      </c>
      <c r="B18206">
        <v>49.873972602739727</v>
      </c>
      <c r="C18206" s="91">
        <v>2.1975051954678228E-2</v>
      </c>
      <c r="D18206">
        <v>0.33421086959376939</v>
      </c>
    </row>
    <row r="18207" spans="1:4">
      <c r="A18207">
        <v>18205</v>
      </c>
      <c r="B18207">
        <v>49.876712328767127</v>
      </c>
      <c r="C18207" s="91">
        <v>2.1974656873619974E-2</v>
      </c>
      <c r="D18207">
        <v>0.33419733423490056</v>
      </c>
    </row>
    <row r="18208" spans="1:4">
      <c r="A18208">
        <v>18206</v>
      </c>
      <c r="B18208">
        <v>49.87945205479452</v>
      </c>
      <c r="C18208" s="91">
        <v>2.197426179256172E-2</v>
      </c>
      <c r="D18208">
        <v>0.33418380014765681</v>
      </c>
    </row>
    <row r="18209" spans="1:4">
      <c r="A18209">
        <v>18207</v>
      </c>
      <c r="B18209">
        <v>49.88219178082192</v>
      </c>
      <c r="C18209" s="91">
        <v>2.1973866711503462E-2</v>
      </c>
      <c r="D18209">
        <v>0.33417026733192795</v>
      </c>
    </row>
    <row r="18210" spans="1:4">
      <c r="A18210">
        <v>18208</v>
      </c>
      <c r="B18210">
        <v>49.884931506849313</v>
      </c>
      <c r="C18210" s="91">
        <v>2.1973471630445208E-2</v>
      </c>
      <c r="D18210">
        <v>0.33415673578760408</v>
      </c>
    </row>
    <row r="18211" spans="1:4">
      <c r="A18211">
        <v>18209</v>
      </c>
      <c r="B18211">
        <v>49.887671232876713</v>
      </c>
      <c r="C18211" s="91">
        <v>2.1973076549386954E-2</v>
      </c>
      <c r="D18211">
        <v>0.33414320551457488</v>
      </c>
    </row>
    <row r="18212" spans="1:4">
      <c r="A18212">
        <v>18210</v>
      </c>
      <c r="B18212">
        <v>49.890410958904113</v>
      </c>
      <c r="C18212" s="91">
        <v>2.19726814683287E-2</v>
      </c>
      <c r="D18212">
        <v>0.33412967651273034</v>
      </c>
    </row>
    <row r="18213" spans="1:4">
      <c r="A18213">
        <v>18211</v>
      </c>
      <c r="B18213">
        <v>49.893150684931506</v>
      </c>
      <c r="C18213" s="91">
        <v>2.1972286387270445E-2</v>
      </c>
      <c r="D18213">
        <v>0.33411614878196061</v>
      </c>
    </row>
    <row r="18214" spans="1:4">
      <c r="A18214">
        <v>18212</v>
      </c>
      <c r="B18214">
        <v>49.895890410958906</v>
      </c>
      <c r="C18214" s="91">
        <v>2.1971891306212188E-2</v>
      </c>
      <c r="D18214">
        <v>0.3341026223221556</v>
      </c>
    </row>
    <row r="18215" spans="1:4">
      <c r="A18215">
        <v>18213</v>
      </c>
      <c r="B18215">
        <v>49.898630136986299</v>
      </c>
      <c r="C18215" s="91">
        <v>2.1971496225153934E-2</v>
      </c>
      <c r="D18215">
        <v>0.33408909713320523</v>
      </c>
    </row>
    <row r="18216" spans="1:4">
      <c r="A18216">
        <v>18214</v>
      </c>
      <c r="B18216">
        <v>49.901369863013699</v>
      </c>
      <c r="C18216" s="91">
        <v>2.197110114409568E-2</v>
      </c>
      <c r="D18216">
        <v>0.33407557321499937</v>
      </c>
    </row>
    <row r="18217" spans="1:4">
      <c r="A18217">
        <v>18215</v>
      </c>
      <c r="B18217">
        <v>49.904109589041099</v>
      </c>
      <c r="C18217" s="91">
        <v>2.1970706063037426E-2</v>
      </c>
      <c r="D18217">
        <v>0.33406205056742827</v>
      </c>
    </row>
    <row r="18218" spans="1:4">
      <c r="A18218">
        <v>18216</v>
      </c>
      <c r="B18218">
        <v>49.906849315068492</v>
      </c>
      <c r="C18218" s="91">
        <v>2.1970310981979171E-2</v>
      </c>
      <c r="D18218">
        <v>0.33404852919038186</v>
      </c>
    </row>
    <row r="18219" spans="1:4">
      <c r="A18219">
        <v>18217</v>
      </c>
      <c r="B18219">
        <v>49.909589041095892</v>
      </c>
      <c r="C18219" s="91">
        <v>2.1969915900920917E-2</v>
      </c>
      <c r="D18219">
        <v>0.33403500908375006</v>
      </c>
    </row>
    <row r="18220" spans="1:4">
      <c r="A18220">
        <v>18218</v>
      </c>
      <c r="B18220">
        <v>49.912328767123284</v>
      </c>
      <c r="C18220" s="91">
        <v>2.1969520819862663E-2</v>
      </c>
      <c r="D18220">
        <v>0.33402149024742311</v>
      </c>
    </row>
    <row r="18221" spans="1:4">
      <c r="A18221">
        <v>18219</v>
      </c>
      <c r="B18221">
        <v>49.915068493150685</v>
      </c>
      <c r="C18221" s="91">
        <v>2.1969125738804406E-2</v>
      </c>
      <c r="D18221">
        <v>0.3340079726812909</v>
      </c>
    </row>
    <row r="18222" spans="1:4">
      <c r="A18222">
        <v>18220</v>
      </c>
      <c r="B18222">
        <v>49.917808219178085</v>
      </c>
      <c r="C18222" s="91">
        <v>2.1968730657746151E-2</v>
      </c>
      <c r="D18222">
        <v>0.33399445638524361</v>
      </c>
    </row>
    <row r="18223" spans="1:4">
      <c r="A18223">
        <v>18221</v>
      </c>
      <c r="B18223">
        <v>49.920547945205477</v>
      </c>
      <c r="C18223" s="91">
        <v>2.1968335576687897E-2</v>
      </c>
      <c r="D18223">
        <v>0.33398094135917128</v>
      </c>
    </row>
    <row r="18224" spans="1:4">
      <c r="A18224">
        <v>18222</v>
      </c>
      <c r="B18224">
        <v>49.923287671232877</v>
      </c>
      <c r="C18224" s="91">
        <v>2.1967940495629643E-2</v>
      </c>
      <c r="D18224">
        <v>0.333967427602964</v>
      </c>
    </row>
    <row r="18225" spans="1:4">
      <c r="A18225">
        <v>18223</v>
      </c>
      <c r="B18225">
        <v>49.926027397260277</v>
      </c>
      <c r="C18225" s="91">
        <v>2.1967545414571389E-2</v>
      </c>
      <c r="D18225">
        <v>0.33395391511651185</v>
      </c>
    </row>
    <row r="18226" spans="1:4">
      <c r="A18226">
        <v>18224</v>
      </c>
      <c r="B18226">
        <v>49.92876712328767</v>
      </c>
      <c r="C18226" s="91">
        <v>2.1967150333513132E-2</v>
      </c>
      <c r="D18226">
        <v>0.33394040389970508</v>
      </c>
    </row>
    <row r="18227" spans="1:4">
      <c r="A18227">
        <v>18225</v>
      </c>
      <c r="B18227">
        <v>49.93150684931507</v>
      </c>
      <c r="C18227" s="91">
        <v>2.1966755252454877E-2</v>
      </c>
      <c r="D18227">
        <v>0.33392689395243369</v>
      </c>
    </row>
    <row r="18228" spans="1:4">
      <c r="A18228">
        <v>18226</v>
      </c>
      <c r="B18228">
        <v>49.934246575342463</v>
      </c>
      <c r="C18228" s="91">
        <v>2.1966360171396623E-2</v>
      </c>
      <c r="D18228">
        <v>0.33391338527458791</v>
      </c>
    </row>
    <row r="18229" spans="1:4">
      <c r="A18229">
        <v>18227</v>
      </c>
      <c r="B18229">
        <v>49.936986301369863</v>
      </c>
      <c r="C18229" s="91">
        <v>2.1965965090338369E-2</v>
      </c>
      <c r="D18229">
        <v>0.33389987786605779</v>
      </c>
    </row>
    <row r="18230" spans="1:4">
      <c r="A18230">
        <v>18228</v>
      </c>
      <c r="B18230">
        <v>49.939726027397263</v>
      </c>
      <c r="C18230" s="91">
        <v>2.1965570009280115E-2</v>
      </c>
      <c r="D18230">
        <v>0.33388637172673363</v>
      </c>
    </row>
    <row r="18231" spans="1:4">
      <c r="A18231">
        <v>18229</v>
      </c>
      <c r="B18231">
        <v>49.942465753424656</v>
      </c>
      <c r="C18231" s="91">
        <v>2.1965174928221861E-2</v>
      </c>
      <c r="D18231">
        <v>0.33387286685650552</v>
      </c>
    </row>
    <row r="18232" spans="1:4">
      <c r="A18232">
        <v>18230</v>
      </c>
      <c r="B18232">
        <v>49.945205479452056</v>
      </c>
      <c r="C18232" s="91">
        <v>2.1964779847163607E-2</v>
      </c>
      <c r="D18232">
        <v>0.33385936325526366</v>
      </c>
    </row>
    <row r="18233" spans="1:4">
      <c r="A18233">
        <v>18231</v>
      </c>
      <c r="B18233">
        <v>49.947945205479449</v>
      </c>
      <c r="C18233" s="91">
        <v>2.1964384766105349E-2</v>
      </c>
      <c r="D18233">
        <v>0.33384586092289842</v>
      </c>
    </row>
    <row r="18234" spans="1:4">
      <c r="A18234">
        <v>18232</v>
      </c>
      <c r="B18234">
        <v>49.950684931506849</v>
      </c>
      <c r="C18234" s="91">
        <v>2.1963989685047095E-2</v>
      </c>
      <c r="D18234">
        <v>0.33383235985929988</v>
      </c>
    </row>
    <row r="18235" spans="1:4">
      <c r="A18235">
        <v>18233</v>
      </c>
      <c r="B18235">
        <v>49.953424657534249</v>
      </c>
      <c r="C18235" s="91">
        <v>2.1963594603988841E-2</v>
      </c>
      <c r="D18235">
        <v>0.33381886006435818</v>
      </c>
    </row>
    <row r="18236" spans="1:4">
      <c r="A18236">
        <v>18234</v>
      </c>
      <c r="B18236">
        <v>49.956164383561642</v>
      </c>
      <c r="C18236" s="91">
        <v>2.1963199522930587E-2</v>
      </c>
      <c r="D18236">
        <v>0.33380536153796386</v>
      </c>
    </row>
    <row r="18237" spans="1:4">
      <c r="A18237">
        <v>18235</v>
      </c>
      <c r="B18237">
        <v>49.958904109589042</v>
      </c>
      <c r="C18237" s="91">
        <v>2.1962804441872333E-2</v>
      </c>
      <c r="D18237">
        <v>0.3337918642800069</v>
      </c>
    </row>
    <row r="18238" spans="1:4">
      <c r="A18238">
        <v>18236</v>
      </c>
      <c r="B18238">
        <v>49.961643835616435</v>
      </c>
      <c r="C18238" s="91">
        <v>2.1962409360814075E-2</v>
      </c>
      <c r="D18238">
        <v>0.33377836829037782</v>
      </c>
    </row>
    <row r="18239" spans="1:4">
      <c r="A18239">
        <v>18237</v>
      </c>
      <c r="B18239">
        <v>49.964383561643835</v>
      </c>
      <c r="C18239" s="91">
        <v>2.1962014279755821E-2</v>
      </c>
      <c r="D18239">
        <v>0.33376487356896661</v>
      </c>
    </row>
    <row r="18240" spans="1:4">
      <c r="A18240">
        <v>18238</v>
      </c>
      <c r="B18240">
        <v>49.967123287671235</v>
      </c>
      <c r="C18240" s="91">
        <v>2.1961619198697567E-2</v>
      </c>
      <c r="D18240">
        <v>0.33375138011566374</v>
      </c>
    </row>
    <row r="18241" spans="1:4">
      <c r="A18241">
        <v>18239</v>
      </c>
      <c r="B18241">
        <v>49.969863013698628</v>
      </c>
      <c r="C18241" s="91">
        <v>2.1961224117639313E-2</v>
      </c>
      <c r="D18241">
        <v>0.33373788793035952</v>
      </c>
    </row>
    <row r="18242" spans="1:4">
      <c r="A18242">
        <v>18240</v>
      </c>
      <c r="B18242">
        <v>49.972602739726028</v>
      </c>
      <c r="C18242" s="91">
        <v>2.1960829036581059E-2</v>
      </c>
      <c r="D18242">
        <v>0.33372439701294437</v>
      </c>
    </row>
    <row r="18243" spans="1:4">
      <c r="A18243">
        <v>18241</v>
      </c>
      <c r="B18243">
        <v>49.975342465753428</v>
      </c>
      <c r="C18243" s="91">
        <v>2.1960433955522805E-2</v>
      </c>
      <c r="D18243">
        <v>0.33371090736330838</v>
      </c>
    </row>
    <row r="18244" spans="1:4">
      <c r="A18244">
        <v>18242</v>
      </c>
      <c r="B18244">
        <v>49.978082191780821</v>
      </c>
      <c r="C18244" s="91">
        <v>2.1960038874464551E-2</v>
      </c>
      <c r="D18244">
        <v>0.3336974189813422</v>
      </c>
    </row>
    <row r="18245" spans="1:4">
      <c r="A18245">
        <v>18243</v>
      </c>
      <c r="B18245">
        <v>49.980821917808221</v>
      </c>
      <c r="C18245" s="91">
        <v>2.1959643793406293E-2</v>
      </c>
      <c r="D18245">
        <v>0.33368393186693596</v>
      </c>
    </row>
    <row r="18246" spans="1:4">
      <c r="A18246">
        <v>18244</v>
      </c>
      <c r="B18246">
        <v>49.983561643835614</v>
      </c>
      <c r="C18246" s="91">
        <v>2.1959248712348039E-2</v>
      </c>
      <c r="D18246">
        <v>0.33367044601998014</v>
      </c>
    </row>
    <row r="18247" spans="1:4">
      <c r="A18247">
        <v>18245</v>
      </c>
      <c r="B18247">
        <v>49.986301369863014</v>
      </c>
      <c r="C18247" s="91">
        <v>2.1958853631289785E-2</v>
      </c>
      <c r="D18247">
        <v>0.333656961440365</v>
      </c>
    </row>
    <row r="18248" spans="1:4">
      <c r="A18248">
        <v>18246</v>
      </c>
      <c r="B18248">
        <v>49.989041095890414</v>
      </c>
      <c r="C18248" s="91">
        <v>2.1958458550231531E-2</v>
      </c>
      <c r="D18248">
        <v>0.33364347812798106</v>
      </c>
    </row>
    <row r="18249" spans="1:4">
      <c r="A18249">
        <v>18247</v>
      </c>
      <c r="B18249">
        <v>49.991780821917807</v>
      </c>
      <c r="C18249" s="91">
        <v>2.1958063469173277E-2</v>
      </c>
      <c r="D18249">
        <v>0.33362999608271876</v>
      </c>
    </row>
    <row r="18250" spans="1:4">
      <c r="A18250">
        <v>18248</v>
      </c>
      <c r="B18250">
        <v>49.994520547945207</v>
      </c>
      <c r="C18250" s="91">
        <v>2.1957668388115019E-2</v>
      </c>
      <c r="D18250">
        <v>0.33361651530446856</v>
      </c>
    </row>
    <row r="18251" spans="1:4">
      <c r="A18251">
        <v>18249</v>
      </c>
      <c r="B18251">
        <v>49.9972602739726</v>
      </c>
      <c r="C18251" s="91">
        <v>2.1957273307056765E-2</v>
      </c>
      <c r="D18251">
        <v>0.33360303579312073</v>
      </c>
    </row>
    <row r="18252" spans="1:4">
      <c r="A18252">
        <v>18250</v>
      </c>
      <c r="B18252">
        <v>50</v>
      </c>
      <c r="C18252" s="91">
        <v>2.1956878225998511E-2</v>
      </c>
      <c r="D18252">
        <v>0.33358955754856584</v>
      </c>
    </row>
    <row r="18253" spans="1:4">
      <c r="A18253">
        <v>18251</v>
      </c>
      <c r="B18253">
        <v>50.0027397260274</v>
      </c>
      <c r="C18253" s="91">
        <v>2.1956483144940257E-2</v>
      </c>
      <c r="D18253">
        <v>0.33357608057069427</v>
      </c>
    </row>
    <row r="18254" spans="1:4">
      <c r="A18254">
        <v>18252</v>
      </c>
      <c r="B18254">
        <v>50.005479452054793</v>
      </c>
      <c r="C18254" s="91">
        <v>2.1956088063882002E-2</v>
      </c>
      <c r="D18254">
        <v>0.33356260485939659</v>
      </c>
    </row>
    <row r="18255" spans="1:4">
      <c r="A18255">
        <v>18253</v>
      </c>
      <c r="B18255">
        <v>50.008219178082193</v>
      </c>
      <c r="C18255" s="91">
        <v>2.1955692982823748E-2</v>
      </c>
      <c r="D18255">
        <v>0.33354913041456324</v>
      </c>
    </row>
    <row r="18256" spans="1:4">
      <c r="A18256">
        <v>18254</v>
      </c>
      <c r="B18256">
        <v>50.010958904109586</v>
      </c>
      <c r="C18256" s="91">
        <v>2.1955297901765494E-2</v>
      </c>
      <c r="D18256">
        <v>0.3335356572360848</v>
      </c>
    </row>
    <row r="18257" spans="1:4">
      <c r="A18257">
        <v>18255</v>
      </c>
      <c r="B18257">
        <v>50.013698630136986</v>
      </c>
      <c r="C18257" s="91">
        <v>2.1954902820707237E-2</v>
      </c>
      <c r="D18257">
        <v>0.33352218532385164</v>
      </c>
    </row>
    <row r="18258" spans="1:4">
      <c r="A18258">
        <v>18256</v>
      </c>
      <c r="B18258">
        <v>50.016438356164386</v>
      </c>
      <c r="C18258" s="91">
        <v>2.1954507739648983E-2</v>
      </c>
      <c r="D18258">
        <v>0.33350871467775434</v>
      </c>
    </row>
    <row r="18259" spans="1:4">
      <c r="A18259">
        <v>18257</v>
      </c>
      <c r="B18259">
        <v>50.019178082191779</v>
      </c>
      <c r="C18259" s="91">
        <v>2.1954112658590728E-2</v>
      </c>
      <c r="D18259">
        <v>0.33349524529768354</v>
      </c>
    </row>
    <row r="18260" spans="1:4">
      <c r="A18260">
        <v>18258</v>
      </c>
      <c r="B18260">
        <v>50.021917808219179</v>
      </c>
      <c r="C18260" s="91">
        <v>2.1953717577532474E-2</v>
      </c>
      <c r="D18260">
        <v>0.33348177718352967</v>
      </c>
    </row>
    <row r="18261" spans="1:4">
      <c r="A18261">
        <v>18259</v>
      </c>
      <c r="B18261">
        <v>50.024657534246572</v>
      </c>
      <c r="C18261" s="91">
        <v>2.195332249647422E-2</v>
      </c>
      <c r="D18261">
        <v>0.33346831033518337</v>
      </c>
    </row>
    <row r="18262" spans="1:4">
      <c r="A18262">
        <v>18260</v>
      </c>
      <c r="B18262">
        <v>50.027397260273972</v>
      </c>
      <c r="C18262" s="91">
        <v>2.1952927415415963E-2</v>
      </c>
      <c r="D18262">
        <v>0.33345484475253517</v>
      </c>
    </row>
    <row r="18263" spans="1:4">
      <c r="A18263">
        <v>18261</v>
      </c>
      <c r="B18263">
        <v>50.030136986301372</v>
      </c>
      <c r="C18263" s="91">
        <v>2.1952532334357708E-2</v>
      </c>
      <c r="D18263">
        <v>0.33344138043547572</v>
      </c>
    </row>
    <row r="18264" spans="1:4">
      <c r="A18264">
        <v>18262</v>
      </c>
      <c r="B18264">
        <v>50.032876712328765</v>
      </c>
      <c r="C18264" s="91">
        <v>2.1952137253299454E-2</v>
      </c>
      <c r="D18264">
        <v>0.33342791738389554</v>
      </c>
    </row>
    <row r="18265" spans="1:4">
      <c r="A18265">
        <v>18263</v>
      </c>
      <c r="B18265">
        <v>50.035616438356165</v>
      </c>
      <c r="C18265" s="91">
        <v>2.19517421722412E-2</v>
      </c>
      <c r="D18265">
        <v>0.33341445559768529</v>
      </c>
    </row>
    <row r="18266" spans="1:4">
      <c r="A18266">
        <v>18264</v>
      </c>
      <c r="B18266">
        <v>50.038356164383565</v>
      </c>
      <c r="C18266" s="91">
        <v>2.19517421722412E-2</v>
      </c>
      <c r="D18266">
        <v>0.33339440406869741</v>
      </c>
    </row>
  </sheetData>
  <mergeCells count="2">
    <mergeCell ref="A1:D1"/>
    <mergeCell ref="F1:I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96198-7888-8B41-A82B-C41DE63D1E22}">
  <dimension ref="A1:AF365"/>
  <sheetViews>
    <sheetView topLeftCell="A18" zoomScaleNormal="100" workbookViewId="0">
      <selection activeCell="I34" sqref="I34"/>
    </sheetView>
  </sheetViews>
  <sheetFormatPr baseColWidth="10" defaultColWidth="8.83203125" defaultRowHeight="16"/>
  <cols>
    <col min="1" max="1" width="22" style="17" bestFit="1" customWidth="1"/>
    <col min="2" max="2" width="26" style="17" customWidth="1"/>
    <col min="3" max="3" width="25.83203125" style="17" bestFit="1" customWidth="1"/>
    <col min="4" max="4" width="16.5" style="17" customWidth="1"/>
    <col min="5" max="5" width="10.5" style="24" bestFit="1" customWidth="1"/>
    <col min="6" max="6" width="35" style="32" bestFit="1" customWidth="1"/>
    <col min="7" max="7" width="23.33203125" style="32" customWidth="1"/>
    <col min="8" max="8" width="11.33203125" style="17" customWidth="1"/>
    <col min="9" max="9" width="35" style="25" bestFit="1" customWidth="1"/>
    <col min="10" max="10" width="44.6640625" style="17" bestFit="1" customWidth="1"/>
    <col min="11" max="11" width="26.33203125" style="17" bestFit="1" customWidth="1"/>
    <col min="12" max="12" width="32.83203125" style="17" bestFit="1" customWidth="1"/>
    <col min="13" max="13" width="23.83203125" style="17" bestFit="1" customWidth="1"/>
    <col min="14" max="14" width="18.83203125" style="25" bestFit="1" customWidth="1"/>
    <col min="15" max="15" width="10.5" style="22" bestFit="1" customWidth="1"/>
    <col min="16" max="16" width="10.1640625" style="17" customWidth="1"/>
    <col min="17" max="17" width="10.6640625" style="24" bestFit="1" customWidth="1"/>
    <col min="18" max="18" width="13.6640625" style="24" bestFit="1" customWidth="1"/>
    <col min="19" max="20" width="13.6640625" style="25" customWidth="1"/>
    <col min="21" max="21" width="10.5" style="25" bestFit="1" customWidth="1"/>
    <col min="22" max="22" width="10.6640625" style="25" bestFit="1" customWidth="1"/>
  </cols>
  <sheetData>
    <row r="1" spans="1:14" customFormat="1" ht="17" thickBot="1">
      <c r="A1" s="344" t="s">
        <v>67</v>
      </c>
      <c r="B1" s="345"/>
      <c r="C1" s="345"/>
      <c r="D1" s="345"/>
      <c r="E1" s="345"/>
      <c r="F1" s="345"/>
      <c r="G1" s="345"/>
      <c r="H1" s="346"/>
      <c r="J1" s="17"/>
      <c r="K1" s="17"/>
      <c r="L1" s="17"/>
      <c r="M1" s="17"/>
    </row>
    <row r="2" spans="1:14" customFormat="1">
      <c r="A2" s="92" t="s">
        <v>68</v>
      </c>
      <c r="B2" s="93">
        <v>1000</v>
      </c>
      <c r="I2" s="10" t="s">
        <v>69</v>
      </c>
      <c r="J2" s="94" t="s">
        <v>70</v>
      </c>
      <c r="K2" s="10" t="s">
        <v>71</v>
      </c>
      <c r="L2" s="94" t="s">
        <v>72</v>
      </c>
      <c r="M2" s="10" t="s">
        <v>73</v>
      </c>
    </row>
    <row r="3" spans="1:14" customFormat="1">
      <c r="A3" s="92" t="s">
        <v>9</v>
      </c>
      <c r="B3" s="95">
        <v>45338</v>
      </c>
      <c r="D3" s="8" t="s">
        <v>6</v>
      </c>
      <c r="G3" t="s">
        <v>74</v>
      </c>
      <c r="I3" s="14" t="str" cm="1">
        <f t="array" aca="1" ref="I3:I15" ca="1">(fx_ShowFormula(A2:E20))</f>
        <v>B5: =WORKDAY(B3,B4,)</v>
      </c>
      <c r="J3" s="96" t="str" cm="1">
        <f t="array" aca="1" ref="J3:J17" ca="1">(fx_ShowFormula(A32:N34))</f>
        <v>C33: =B5</v>
      </c>
      <c r="K3" s="96" t="str" cm="1">
        <f t="array" aca="1" ref="K3:K11" ca="1">(fx_ShowFormula(A23:D29))</f>
        <v>B23: =SUM(N34#)</v>
      </c>
      <c r="L3" s="96" t="str" cm="1">
        <f t="array" aca="1" ref="L3:L10" ca="1">(fx_ShowFormula(O31:V34))</f>
        <v>O33: =VSTACK(1,EXP(-J24*E34#))</v>
      </c>
      <c r="M3" s="96" t="str" cm="1">
        <f t="array" aca="1" ref="M3:M8" ca="1">(fx_ShowFormula(I22:J29))</f>
        <v>J24: =J23/(1-J22)</v>
      </c>
    </row>
    <row r="4" spans="1:14" customFormat="1">
      <c r="A4" s="92" t="s">
        <v>75</v>
      </c>
      <c r="B4" s="93">
        <v>2</v>
      </c>
      <c r="D4" s="7" t="s">
        <v>10</v>
      </c>
      <c r="I4" t="str">
        <f ca="1"/>
        <v>B12: =WORKDAY(B34,-$B$8,EurHolidays)</v>
      </c>
      <c r="J4" s="96" t="str">
        <f ca="1"/>
        <v>A34: =SEQUENCE(B19)</v>
      </c>
      <c r="K4" s="96" t="str">
        <f ca="1"/>
        <v>C23: =SUM(G34#*L34#)</v>
      </c>
      <c r="L4" s="96" t="str">
        <f ca="1"/>
        <v>P34: =J22*SEQUENCE(B19,1,1,0)*B2</v>
      </c>
      <c r="M4" s="96" t="str">
        <f ca="1"/>
        <v>J25: =SUM(R34#)</v>
      </c>
    </row>
    <row r="5" spans="1:14" customFormat="1">
      <c r="A5" s="92" t="s">
        <v>76</v>
      </c>
      <c r="B5" s="97">
        <f>WORKDAY(B3,B4,)</f>
        <v>45342</v>
      </c>
      <c r="D5" s="15" t="s">
        <v>77</v>
      </c>
      <c r="I5" t="str">
        <f ca="1"/>
        <v>B15: =B7-B5</v>
      </c>
      <c r="J5" s="96" t="str">
        <f ca="1"/>
        <v>B34: =WORKDAY(DATE(E17,D17+(12/B8)*(A34#-1),C17)-1,1,)</v>
      </c>
      <c r="K5" s="96" t="str">
        <f ca="1"/>
        <v>D23: =SUM(G34#*M34#)</v>
      </c>
      <c r="L5" s="96" t="str">
        <f ca="1"/>
        <v>Q34: =L34#*DROP(O33#,1)</v>
      </c>
      <c r="M5" s="96" t="str">
        <f ca="1"/>
        <v>J26: =SUM(T34#)</v>
      </c>
    </row>
    <row r="6" spans="1:14" customFormat="1">
      <c r="A6" t="s">
        <v>17</v>
      </c>
      <c r="B6" s="95">
        <v>42305</v>
      </c>
      <c r="I6" t="str">
        <f ca="1"/>
        <v>B16: =B15/365</v>
      </c>
      <c r="J6" s="96" t="str">
        <f ca="1"/>
        <v>C34: =WORKDAY(DATE(E17,D17+(12/B8)*A34#,C17)-2,1,EurHolidays)</v>
      </c>
      <c r="K6" s="96" t="str">
        <f ca="1"/>
        <v>B24: =MAX(B13+B14,0)</v>
      </c>
      <c r="L6" s="96" t="str">
        <f ca="1"/>
        <v>R34: =Q34#*G34#</v>
      </c>
      <c r="M6" s="96" t="str">
        <f ca="1"/>
        <v>J27: =SUM(V34#)</v>
      </c>
    </row>
    <row r="7" spans="1:14" customFormat="1">
      <c r="A7" s="92" t="s">
        <v>78</v>
      </c>
      <c r="B7" s="95">
        <v>47054</v>
      </c>
      <c r="C7" s="16"/>
      <c r="D7" s="92"/>
      <c r="I7" t="str">
        <f ca="1"/>
        <v>B17: =WORKDAY(COUPPCD(B5,$B$7,B8,1)-1,1,)</v>
      </c>
      <c r="J7" s="96" t="str">
        <f ca="1"/>
        <v>D34: =C34#-B5</v>
      </c>
      <c r="K7" s="96" t="str">
        <f ca="1"/>
        <v>B25: =B5-B17</v>
      </c>
      <c r="L7" s="96" t="str">
        <f ca="1"/>
        <v>S34: =M34#*DROP(O33#,1)</v>
      </c>
      <c r="M7" s="96" t="str">
        <f ca="1"/>
        <v>J28: =SUM(J25:J27)</v>
      </c>
    </row>
    <row r="8" spans="1:14" customFormat="1">
      <c r="A8" s="92" t="s">
        <v>79</v>
      </c>
      <c r="B8" s="93">
        <v>2</v>
      </c>
      <c r="C8" s="92"/>
      <c r="D8" s="16"/>
      <c r="I8" t="str">
        <f ca="1"/>
        <v>C17: =DAY(B17)</v>
      </c>
      <c r="J8" s="96" t="str">
        <f ca="1"/>
        <v>E34: =D34#/365</v>
      </c>
      <c r="K8" s="96" t="str">
        <f ca="1"/>
        <v>B26: =B18-B5</v>
      </c>
      <c r="L8" s="96" t="str">
        <f ca="1"/>
        <v>T34: =S34#*G34#</v>
      </c>
      <c r="M8" s="96" t="str">
        <f ca="1"/>
        <v>J29: =G29-J28</v>
      </c>
    </row>
    <row r="9" spans="1:14" customFormat="1">
      <c r="A9" t="s">
        <v>24</v>
      </c>
      <c r="B9" s="98">
        <v>2</v>
      </c>
      <c r="C9" t="s">
        <v>80</v>
      </c>
      <c r="I9" t="str">
        <f ca="1"/>
        <v>D17: =MONTH(B17)</v>
      </c>
      <c r="J9" s="96" t="str">
        <f ca="1"/>
        <v>F34: ='BOOT_SWAP_RATES-1.3'!H3#</v>
      </c>
      <c r="K9" s="96" t="str">
        <f ca="1"/>
        <v>B27: =B18-B17</v>
      </c>
      <c r="L9" s="96" t="str">
        <f ca="1"/>
        <v>U34: =P34#*(DROP(O33#,-1)-DROP(O33#,1))</v>
      </c>
      <c r="M9" s="96"/>
    </row>
    <row r="10" spans="1:14" customFormat="1">
      <c r="A10" t="s">
        <v>25</v>
      </c>
      <c r="B10" s="98">
        <v>1</v>
      </c>
      <c r="I10" t="str">
        <f ca="1"/>
        <v>E17: =YEAR(B17)</v>
      </c>
      <c r="J10" s="96" t="str">
        <f ca="1"/>
        <v>G34: ='BOOT_SWAP_RATES-1.3'!I3#</v>
      </c>
      <c r="K10" s="96" t="str">
        <f ca="1"/>
        <v>B28: =ROUND(B24*B25/B27,4)*B2</v>
      </c>
      <c r="L10" s="96" t="str">
        <f ca="1"/>
        <v>V34: =U34#*G34#</v>
      </c>
      <c r="M10" s="96"/>
    </row>
    <row r="11" spans="1:14" customFormat="1">
      <c r="A11" t="s">
        <v>26</v>
      </c>
      <c r="B11" s="98">
        <v>4</v>
      </c>
      <c r="I11" t="str">
        <f ca="1"/>
        <v>B18: =WORKDAY(COUPNCD(B5,$B$7,B8,1)-1,1)</v>
      </c>
      <c r="J11" s="96" t="str">
        <f ca="1"/>
        <v>H34: =C34#-B34#</v>
      </c>
      <c r="K11" s="96" t="str">
        <f ca="1"/>
        <v>B29: =B23-B28</v>
      </c>
      <c r="L11" s="96"/>
      <c r="M11" s="96"/>
    </row>
    <row r="12" spans="1:14" customFormat="1">
      <c r="A12" t="s">
        <v>35</v>
      </c>
      <c r="B12" s="11">
        <f>WORKDAY(B34,-$B$8,EurHolidays)</f>
        <v>45225</v>
      </c>
      <c r="I12" t="str">
        <f ca="1"/>
        <v>C18: =DAY(B18)</v>
      </c>
      <c r="J12" s="96" t="str">
        <f ca="1"/>
        <v>I34: =H34#/360</v>
      </c>
      <c r="K12" s="96"/>
      <c r="L12" s="96"/>
      <c r="M12" s="96"/>
    </row>
    <row r="13" spans="1:14" customFormat="1">
      <c r="A13" t="s">
        <v>81</v>
      </c>
      <c r="B13" s="140">
        <v>4.1020000000000001E-2</v>
      </c>
      <c r="I13" t="str">
        <f ca="1"/>
        <v>D18: =MONTH(B18)</v>
      </c>
      <c r="J13" s="96" t="str">
        <f ca="1"/>
        <v>J34: =B13</v>
      </c>
      <c r="K13" s="96"/>
      <c r="L13" s="96"/>
      <c r="M13" s="96"/>
    </row>
    <row r="14" spans="1:14" customFormat="1">
      <c r="A14" s="92" t="s">
        <v>82</v>
      </c>
      <c r="B14" s="99">
        <v>0.01</v>
      </c>
      <c r="I14" t="str">
        <f ca="1"/>
        <v>E18: =YEAR(B18)</v>
      </c>
      <c r="J14" s="96" t="str">
        <f ca="1"/>
        <v>K34: =B14*SEQUENCE(B19,1,1,0)</v>
      </c>
      <c r="K14" s="96"/>
      <c r="L14" s="96"/>
      <c r="M14" s="96"/>
    </row>
    <row r="15" spans="1:14" customFormat="1">
      <c r="A15" s="92" t="s">
        <v>83</v>
      </c>
      <c r="B15" s="100">
        <f>B7-B5</f>
        <v>1712</v>
      </c>
      <c r="C15" s="92"/>
      <c r="D15" s="92"/>
      <c r="I15" t="str">
        <f ca="1"/>
        <v>B19: =COUPNUM(B5,B7,B8,)</v>
      </c>
      <c r="J15" s="96" t="str">
        <f ca="1"/>
        <v>L34: =(VSTACK(J34,J35#)+K34#)*I34#*B2</v>
      </c>
      <c r="K15" s="96"/>
      <c r="L15" s="96"/>
      <c r="M15" s="96"/>
      <c r="N15" s="14"/>
    </row>
    <row r="16" spans="1:14" customFormat="1">
      <c r="A16" s="92" t="s">
        <v>84</v>
      </c>
      <c r="B16" s="101">
        <f>B15/365</f>
        <v>4.6904109589041099</v>
      </c>
      <c r="C16" s="16" t="s">
        <v>14</v>
      </c>
      <c r="D16" s="17" t="s">
        <v>15</v>
      </c>
      <c r="E16" s="17" t="s">
        <v>16</v>
      </c>
      <c r="J16" s="96" t="str">
        <f ca="1"/>
        <v>M34: =IF(A34#=B19,B2,0)</v>
      </c>
      <c r="K16" s="96"/>
      <c r="L16" s="96"/>
      <c r="M16" s="96"/>
      <c r="N16" s="14"/>
    </row>
    <row r="17" spans="1:29">
      <c r="A17" s="92" t="s">
        <v>85</v>
      </c>
      <c r="B17" s="97">
        <f>WORKDAY(COUPPCD(B5,$B$7,B8,1)-1,1,)</f>
        <v>45229</v>
      </c>
      <c r="C17" s="100">
        <f>DAY(B17)</f>
        <v>30</v>
      </c>
      <c r="D17" s="102">
        <f>MONTH(B17)</f>
        <v>10</v>
      </c>
      <c r="E17" s="102">
        <f>YEAR(B17)</f>
        <v>2023</v>
      </c>
      <c r="F17"/>
      <c r="G17"/>
      <c r="H17"/>
      <c r="I17"/>
      <c r="J17" s="96" t="str">
        <f ca="1"/>
        <v>N34: =(L34#+M34#)*G34#</v>
      </c>
      <c r="K17" s="96"/>
      <c r="L17" s="96"/>
      <c r="M17" s="96"/>
      <c r="N17" s="14"/>
      <c r="O17"/>
      <c r="P17"/>
      <c r="Q17"/>
      <c r="R17"/>
      <c r="S17"/>
      <c r="T17"/>
      <c r="U17"/>
      <c r="V17"/>
    </row>
    <row r="18" spans="1:29">
      <c r="A18" s="92" t="s">
        <v>86</v>
      </c>
      <c r="B18" s="97">
        <f>WORKDAY(COUPNCD(B5,$B$7,B8,1)-1,1)</f>
        <v>45411</v>
      </c>
      <c r="C18" s="100">
        <f>DAY(B18)</f>
        <v>29</v>
      </c>
      <c r="D18" s="102">
        <f>MONTH(B18)</f>
        <v>4</v>
      </c>
      <c r="E18" s="102">
        <f>YEAR(B18)</f>
        <v>2024</v>
      </c>
      <c r="F18"/>
      <c r="G18"/>
      <c r="H18"/>
      <c r="I18"/>
      <c r="J18"/>
      <c r="K18"/>
      <c r="L18"/>
      <c r="M18"/>
      <c r="N18" s="14"/>
      <c r="O18"/>
      <c r="P18"/>
      <c r="Q18"/>
      <c r="R18"/>
      <c r="S18"/>
      <c r="T18"/>
      <c r="U18"/>
      <c r="V18"/>
    </row>
    <row r="19" spans="1:29">
      <c r="A19" s="92" t="s">
        <v>87</v>
      </c>
      <c r="B19" s="100">
        <f>COUPNUM(B5,B7,B8,)</f>
        <v>10</v>
      </c>
      <c r="C19" s="16"/>
      <c r="E19" s="17"/>
      <c r="F19"/>
      <c r="G19"/>
      <c r="H19"/>
      <c r="I19"/>
      <c r="J19"/>
      <c r="K19"/>
      <c r="L19"/>
      <c r="M19"/>
      <c r="N19" s="14"/>
      <c r="O19"/>
      <c r="P19"/>
      <c r="Q19"/>
      <c r="R19"/>
      <c r="S19"/>
      <c r="T19"/>
      <c r="U19"/>
      <c r="V19"/>
    </row>
    <row r="20" spans="1:29">
      <c r="A20"/>
      <c r="B20"/>
      <c r="C20"/>
      <c r="D20"/>
      <c r="E20"/>
      <c r="F20"/>
      <c r="G20"/>
      <c r="H20"/>
      <c r="I20"/>
      <c r="J20"/>
      <c r="K20"/>
      <c r="L20"/>
      <c r="M20"/>
      <c r="N20" s="14"/>
      <c r="O20"/>
      <c r="P20"/>
      <c r="Q20"/>
      <c r="R20"/>
      <c r="S20"/>
      <c r="T20"/>
      <c r="U20"/>
      <c r="V20"/>
    </row>
    <row r="21" spans="1:29" ht="17" thickBot="1">
      <c r="A21" s="347" t="s">
        <v>88</v>
      </c>
      <c r="B21" s="348"/>
      <c r="C21" s="348"/>
      <c r="D21" s="349"/>
      <c r="E21"/>
      <c r="F21" s="350" t="s">
        <v>89</v>
      </c>
      <c r="G21" s="351"/>
      <c r="H21"/>
      <c r="I21" s="350" t="s">
        <v>90</v>
      </c>
      <c r="J21" s="351"/>
      <c r="K21"/>
      <c r="L21"/>
      <c r="M21"/>
      <c r="N21" s="14"/>
      <c r="O21"/>
      <c r="P21"/>
      <c r="Q21"/>
      <c r="R21"/>
      <c r="S21"/>
      <c r="T21"/>
      <c r="U21"/>
      <c r="V21"/>
    </row>
    <row r="22" spans="1:29" ht="17" thickBot="1">
      <c r="A22"/>
      <c r="B22" t="s">
        <v>91</v>
      </c>
      <c r="C22" s="16" t="s">
        <v>92</v>
      </c>
      <c r="D22" s="16" t="s">
        <v>93</v>
      </c>
      <c r="E22"/>
      <c r="H22"/>
      <c r="I22" s="103" t="s">
        <v>94</v>
      </c>
      <c r="J22" s="104">
        <v>0.4</v>
      </c>
      <c r="K22"/>
      <c r="L22"/>
      <c r="M22"/>
      <c r="N22" s="14"/>
      <c r="O22"/>
      <c r="P22"/>
      <c r="Q22"/>
      <c r="R22"/>
      <c r="S22"/>
      <c r="T22"/>
      <c r="U22"/>
      <c r="V22"/>
    </row>
    <row r="23" spans="1:29">
      <c r="A23" s="105" t="s">
        <v>95</v>
      </c>
      <c r="B23" s="106">
        <f>SUM(_xlfn.ANCHORARRAY(N34))</f>
        <v>1060.204665721933</v>
      </c>
      <c r="C23" s="107" cm="1">
        <f t="array" ref="C23">SUM(_xlfn.ANCHORARRAY(G34)*_xlfn.ANCHORARRAY(L34))</f>
        <v>184.16632539484999</v>
      </c>
      <c r="D23" s="107" cm="1">
        <f t="array" ref="D23">SUM(_xlfn.ANCHORARRAY(G34)*_xlfn.ANCHORARRAY(M34))</f>
        <v>876.03834032708289</v>
      </c>
      <c r="E23"/>
      <c r="F23" s="103" t="s">
        <v>68</v>
      </c>
      <c r="G23" s="104">
        <f>B2</f>
        <v>1000</v>
      </c>
      <c r="H23"/>
      <c r="I23" s="108" t="s">
        <v>96</v>
      </c>
      <c r="J23" s="109">
        <v>5.0000000000000001E-3</v>
      </c>
      <c r="K23"/>
      <c r="L23"/>
      <c r="M23"/>
      <c r="N23" s="14"/>
      <c r="O23"/>
      <c r="P23"/>
      <c r="Q23"/>
      <c r="R23"/>
      <c r="S23"/>
      <c r="T23"/>
      <c r="U23"/>
      <c r="V23"/>
    </row>
    <row r="24" spans="1:29">
      <c r="A24" t="s">
        <v>97</v>
      </c>
      <c r="B24" s="110">
        <f>MAX(B13+B14,0)</f>
        <v>5.1020000000000003E-2</v>
      </c>
      <c r="C24" s="16"/>
      <c r="D24" s="16"/>
      <c r="E24"/>
      <c r="F24" s="111" t="s">
        <v>98</v>
      </c>
      <c r="G24" s="112">
        <f>G34</f>
        <v>0.99265811116326863</v>
      </c>
      <c r="H24"/>
      <c r="I24" s="108" t="s">
        <v>99</v>
      </c>
      <c r="J24" s="113">
        <f>J23/(1-J22)</f>
        <v>8.3333333333333332E-3</v>
      </c>
      <c r="K24"/>
      <c r="L24"/>
      <c r="M24"/>
      <c r="N24" s="14"/>
      <c r="O24"/>
      <c r="P24"/>
      <c r="Q24"/>
      <c r="R24"/>
      <c r="S24"/>
      <c r="T24"/>
      <c r="U24"/>
      <c r="V24"/>
    </row>
    <row r="25" spans="1:29">
      <c r="A25" s="92" t="s">
        <v>100</v>
      </c>
      <c r="B25" s="100">
        <f>B5-B17</f>
        <v>113</v>
      </c>
      <c r="C25" t="s">
        <v>101</v>
      </c>
      <c r="D25"/>
      <c r="E25"/>
      <c r="F25" s="111" t="s">
        <v>33</v>
      </c>
      <c r="G25" s="114">
        <f>B24</f>
        <v>5.1020000000000003E-2</v>
      </c>
      <c r="H25"/>
      <c r="I25" s="108" t="s">
        <v>102</v>
      </c>
      <c r="J25" s="115">
        <f>SUM(_xlfn.ANCHORARRAY(R34))</f>
        <v>180.81231142611117</v>
      </c>
      <c r="K25"/>
      <c r="L25"/>
      <c r="M25"/>
      <c r="N25" s="14"/>
      <c r="O25"/>
      <c r="P25"/>
      <c r="Q25"/>
      <c r="R25"/>
      <c r="S25"/>
      <c r="T25"/>
      <c r="U25"/>
      <c r="V25"/>
    </row>
    <row r="26" spans="1:29">
      <c r="A26" s="92" t="s">
        <v>103</v>
      </c>
      <c r="B26" s="100">
        <f>B18-B5</f>
        <v>69</v>
      </c>
      <c r="C26" t="s">
        <v>104</v>
      </c>
      <c r="D26"/>
      <c r="E26"/>
      <c r="F26" s="111" t="s">
        <v>105</v>
      </c>
      <c r="G26" s="114">
        <f>I34</f>
        <v>0.50555555555555554</v>
      </c>
      <c r="H26"/>
      <c r="I26" s="108" t="s">
        <v>106</v>
      </c>
      <c r="J26" s="115">
        <f>SUM(_xlfn.ANCHORARRAY(T34))</f>
        <v>842.41893447047426</v>
      </c>
      <c r="K26"/>
      <c r="L26"/>
      <c r="M26"/>
      <c r="N26" s="14"/>
      <c r="O26"/>
      <c r="P26"/>
      <c r="Q26"/>
      <c r="R26"/>
      <c r="S26"/>
      <c r="T26"/>
      <c r="U26"/>
      <c r="V26"/>
    </row>
    <row r="27" spans="1:29">
      <c r="A27" s="92" t="s">
        <v>107</v>
      </c>
      <c r="B27" s="100">
        <f>B18-B17</f>
        <v>182</v>
      </c>
      <c r="C27" t="s">
        <v>108</v>
      </c>
      <c r="D27"/>
      <c r="E27"/>
      <c r="F27" s="111" t="s">
        <v>32</v>
      </c>
      <c r="G27" s="116">
        <f>B14</f>
        <v>0.01</v>
      </c>
      <c r="H27"/>
      <c r="I27" s="108" t="s">
        <v>109</v>
      </c>
      <c r="J27" s="115">
        <f>SUM(_xlfn.ANCHORARRAY(V34))</f>
        <v>14.216815361096163</v>
      </c>
      <c r="K27"/>
      <c r="L27"/>
      <c r="M27"/>
      <c r="N27" s="14"/>
      <c r="O27"/>
      <c r="P27"/>
      <c r="Q27"/>
      <c r="R27"/>
      <c r="S27"/>
      <c r="T27"/>
      <c r="U27"/>
      <c r="V27"/>
    </row>
    <row r="28" spans="1:29">
      <c r="A28" s="92" t="s">
        <v>110</v>
      </c>
      <c r="B28" s="100">
        <f>ROUND(B24*B25/B27,4)*B2</f>
        <v>31.7</v>
      </c>
      <c r="C28"/>
      <c r="D28"/>
      <c r="E28"/>
      <c r="F28" s="111" t="s">
        <v>111</v>
      </c>
      <c r="G28" s="114" cm="1">
        <f t="array" ref="G28">G27*SUM(_xlfn.DROP(_xlfn.ANCHORARRAY(I34),1)*_xlfn.DROP(_xlfn.ANCHORARRAY(G34),1))</f>
        <v>4.1942482716047773E-2</v>
      </c>
      <c r="H28"/>
      <c r="I28" s="117" t="s">
        <v>112</v>
      </c>
      <c r="J28" s="118">
        <f>SUM(J25:J27)</f>
        <v>1037.4480612576815</v>
      </c>
      <c r="K28"/>
      <c r="L28"/>
      <c r="M28"/>
      <c r="N28" s="14"/>
      <c r="O28"/>
      <c r="P28"/>
      <c r="Q28"/>
      <c r="R28"/>
      <c r="S28"/>
      <c r="T28"/>
      <c r="U28"/>
      <c r="V28"/>
    </row>
    <row r="29" spans="1:29" ht="17" thickBot="1">
      <c r="A29" s="119" t="s">
        <v>113</v>
      </c>
      <c r="B29" s="120">
        <f>B23-B28</f>
        <v>1028.504665721933</v>
      </c>
      <c r="C29" s="92"/>
      <c r="D29" s="92"/>
      <c r="E29"/>
      <c r="F29" s="121" t="s">
        <v>112</v>
      </c>
      <c r="G29" s="122">
        <f>G24*(1+G25*G26)*G23+G28*G23</f>
        <v>1060.2046657219332</v>
      </c>
      <c r="H29"/>
      <c r="I29" s="123" t="s">
        <v>114</v>
      </c>
      <c r="J29" s="124">
        <f>G29-J28</f>
        <v>22.756604464251723</v>
      </c>
      <c r="K29"/>
      <c r="L29"/>
      <c r="M29"/>
      <c r="N29" s="14"/>
      <c r="O29"/>
      <c r="P29"/>
      <c r="Q29"/>
      <c r="R29"/>
      <c r="S29"/>
      <c r="T29"/>
      <c r="U29"/>
      <c r="V29"/>
    </row>
    <row r="30" spans="1:29" ht="17" thickBot="1">
      <c r="A30"/>
      <c r="B30"/>
      <c r="C30"/>
      <c r="D30"/>
      <c r="E30"/>
      <c r="F30"/>
      <c r="G30"/>
      <c r="H30"/>
      <c r="I30"/>
      <c r="J30"/>
      <c r="K30"/>
      <c r="L30"/>
      <c r="M30"/>
      <c r="N30" s="14"/>
      <c r="O30"/>
      <c r="P30"/>
      <c r="Q30"/>
      <c r="R30"/>
      <c r="S30"/>
      <c r="T30"/>
      <c r="U30"/>
      <c r="V30"/>
    </row>
    <row r="31" spans="1:29" ht="17" thickBot="1">
      <c r="A31" s="92"/>
      <c r="B31" s="352" t="s">
        <v>115</v>
      </c>
      <c r="C31" s="353"/>
      <c r="D31" s="354" t="s">
        <v>116</v>
      </c>
      <c r="E31" s="355"/>
      <c r="F31" s="354" t="s">
        <v>117</v>
      </c>
      <c r="G31" s="355"/>
      <c r="H31" s="354" t="s">
        <v>118</v>
      </c>
      <c r="I31" s="355"/>
      <c r="J31" s="125" t="s">
        <v>119</v>
      </c>
      <c r="K31" s="126" t="s">
        <v>120</v>
      </c>
      <c r="L31" s="356" t="s">
        <v>121</v>
      </c>
      <c r="M31" s="357"/>
      <c r="N31" s="358"/>
      <c r="O31" s="341" t="s">
        <v>90</v>
      </c>
      <c r="P31" s="342"/>
      <c r="Q31" s="342"/>
      <c r="R31" s="342"/>
      <c r="S31" s="342"/>
      <c r="T31" s="342"/>
      <c r="U31" s="342"/>
      <c r="V31" s="343"/>
    </row>
    <row r="32" spans="1:29" ht="35" thickBot="1">
      <c r="A32" s="127" t="s">
        <v>122</v>
      </c>
      <c r="B32" s="128" t="s">
        <v>123</v>
      </c>
      <c r="C32" s="128" t="s">
        <v>124</v>
      </c>
      <c r="D32" s="127" t="s">
        <v>125</v>
      </c>
      <c r="E32" s="129" t="s">
        <v>126</v>
      </c>
      <c r="F32" s="128" t="s">
        <v>127</v>
      </c>
      <c r="G32" s="128" t="s">
        <v>128</v>
      </c>
      <c r="H32" s="128" t="s">
        <v>129</v>
      </c>
      <c r="I32" s="128" t="s">
        <v>130</v>
      </c>
      <c r="J32" s="130" t="s">
        <v>131</v>
      </c>
      <c r="K32" s="131" t="s">
        <v>32</v>
      </c>
      <c r="L32" s="130" t="s">
        <v>132</v>
      </c>
      <c r="M32" s="128" t="s">
        <v>68</v>
      </c>
      <c r="N32" s="128" t="s">
        <v>133</v>
      </c>
      <c r="O32" s="130" t="s">
        <v>134</v>
      </c>
      <c r="P32" s="128" t="s">
        <v>135</v>
      </c>
      <c r="Q32" s="128" t="s">
        <v>136</v>
      </c>
      <c r="R32" s="128" t="s">
        <v>137</v>
      </c>
      <c r="S32" s="128" t="s">
        <v>138</v>
      </c>
      <c r="T32" s="128" t="s">
        <v>139</v>
      </c>
      <c r="U32" s="128" t="s">
        <v>140</v>
      </c>
      <c r="V32" s="129" t="s">
        <v>141</v>
      </c>
      <c r="AB32" t="s">
        <v>142</v>
      </c>
      <c r="AC32">
        <v>10</v>
      </c>
    </row>
    <row r="33" spans="1:32">
      <c r="A33" s="16"/>
      <c r="C33" s="132">
        <f>B5</f>
        <v>45342</v>
      </c>
      <c r="D33" s="16"/>
      <c r="E33" s="17"/>
      <c r="F33" s="17"/>
      <c r="G33" s="17"/>
      <c r="I33" s="17"/>
      <c r="K33" s="20"/>
      <c r="N33" s="133"/>
      <c r="O33" s="23" cm="1">
        <f t="array" ref="O33:O43">_xlfn.VSTACK(1,EXP(-J24*_xlfn.ANCHORARRAY(E34)))</f>
        <v>1</v>
      </c>
      <c r="Q33" s="17"/>
      <c r="R33" s="17"/>
      <c r="S33" s="17"/>
      <c r="T33" s="17"/>
      <c r="U33" s="17"/>
      <c r="V33" s="17"/>
      <c r="AD33" t="s">
        <v>143</v>
      </c>
    </row>
    <row r="34" spans="1:32">
      <c r="A34" s="16" cm="1">
        <f t="array" ref="A34:A43">_xlfn.SEQUENCE(B19)</f>
        <v>1</v>
      </c>
      <c r="B34" s="132" cm="1">
        <f t="array" ref="B34:B43">WORKDAY(DATE(E17,D17+(12/B8)*(_xlfn.ANCHORARRAY(A34)-1),C17)-1,1,)</f>
        <v>45229</v>
      </c>
      <c r="C34" s="132" cm="1">
        <f t="array" ref="C34:C43">WORKDAY(DATE(E17,D17+(12/B8)*_xlfn.ANCHORARRAY(A34),C17)-2,1,EurHolidays)</f>
        <v>45411</v>
      </c>
      <c r="D34" s="16" cm="1">
        <f t="array" ref="D34:D43">_xlfn.ANCHORARRAY(C34)-B5</f>
        <v>69</v>
      </c>
      <c r="E34" s="24" cm="1">
        <f t="array" ref="E34:E43">_xlfn.ANCHORARRAY(D34)/365</f>
        <v>0.18904109589041096</v>
      </c>
      <c r="F34" s="32" cm="1">
        <f t="array" ref="F34:F43">_xlfn.ANCHORARRAY('BOOT_SWAP_RATES-1.3'!H3)</f>
        <v>3.8980800000000003E-2</v>
      </c>
      <c r="G34" s="32" cm="1">
        <f t="array" ref="G34:G43">_xlfn.ANCHORARRAY('BOOT_SWAP_RATES-1.3'!I3)</f>
        <v>0.99265811116326863</v>
      </c>
      <c r="H34" s="17" cm="1">
        <f t="array" ref="H34:H43">_xlfn.ANCHORARRAY(C34)-_xlfn.ANCHORARRAY(B34)</f>
        <v>182</v>
      </c>
      <c r="I34" s="25" cm="1">
        <f t="array" ref="I34:I43">_xlfn.ANCHORARRAY(H34)/360</f>
        <v>0.50555555555555554</v>
      </c>
      <c r="J34" s="135">
        <f>B13</f>
        <v>4.1020000000000001E-2</v>
      </c>
      <c r="K34" s="136" cm="1">
        <f t="array" ref="K34:K43">B14*_xlfn.SEQUENCE(B19,1,1,0)</f>
        <v>0.01</v>
      </c>
      <c r="L34" s="138" cm="1">
        <f t="array" ref="L34:L43">(_xlfn.VSTACK(J34,_xlfn.ANCHORARRAY(J35))+_xlfn.ANCHORARRAY(K34))*_xlfn.ANCHORARRAY(I34)*B2</f>
        <v>25.793444444444447</v>
      </c>
      <c r="M34" s="137" cm="1">
        <f t="array" ref="M34:M43">IF(_xlfn.ANCHORARRAY(A34)=B19,B2,0)</f>
        <v>0</v>
      </c>
      <c r="N34" s="133" cm="1">
        <f t="array" ref="N34:N43">(_xlfn.ANCHORARRAY(L34)+_xlfn.ANCHORARRAY(M34))*_xlfn.ANCHORARRAY(G34)</f>
        <v>25.604071842616928</v>
      </c>
      <c r="O34" s="22">
        <v>0.99842589773485635</v>
      </c>
      <c r="P34" s="17" cm="1">
        <f t="array" ref="P34:P43">J22*_xlfn.SEQUENCE(B19,1,1,0)*B2</f>
        <v>400</v>
      </c>
      <c r="Q34" s="24" cm="1">
        <f t="array" ref="Q34:Q43">_xlfn.ANCHORARRAY(L34)*_xlfn.DROP(_xlfn.ANCHORARRAY(O33),1)</f>
        <v>25.752842925118589</v>
      </c>
      <c r="R34" s="24" cm="1">
        <f t="array" ref="R34:R43">_xlfn.ANCHORARRAY(Q34)*_xlfn.ANCHORARRAY(G34)</f>
        <v>25.563768415132564</v>
      </c>
      <c r="S34" s="25" cm="1">
        <f t="array" ref="S34:S43">_xlfn.ANCHORARRAY(M34)*_xlfn.DROP(_xlfn.ANCHORARRAY(O33),1)</f>
        <v>0</v>
      </c>
      <c r="T34" s="25" cm="1">
        <f t="array" ref="T34:T43">_xlfn.ANCHORARRAY(S34)*_xlfn.ANCHORARRAY(G34)</f>
        <v>0</v>
      </c>
      <c r="U34" s="25" cm="1">
        <f t="array" ref="U34:U43">_xlfn.ANCHORARRAY(P34)*(_xlfn.DROP(_xlfn.ANCHORARRAY(O33),-1)-_xlfn.DROP(_xlfn.ANCHORARRAY(O33),1))</f>
        <v>0.62964090605746037</v>
      </c>
      <c r="V34" s="25" cm="1">
        <f t="array" ref="V34:V43">_xlfn.ANCHORARRAY(U34)*_xlfn.ANCHORARRAY(G34)</f>
        <v>0.62501815251812765</v>
      </c>
      <c r="AD34" t="e" cm="1" vm="1">
        <f t="array" aca="1" ref="AD34" ca="1">_xlfn.LAMBDA(_xlpm.N,_xlfn.NORM.S.INV(_xlfn.RANDARRAY(_xlpm.N,1,0,1,0)))</f>
        <v>#VALUE!</v>
      </c>
      <c r="AF34" cm="1">
        <f t="array" aca="1" ref="AF34:AF43" ca="1">fx_getrandn(AC32)</f>
        <v>1.7665820181727274</v>
      </c>
    </row>
    <row r="35" spans="1:32">
      <c r="A35" s="16">
        <v>2</v>
      </c>
      <c r="B35" s="132">
        <v>45412</v>
      </c>
      <c r="C35" s="132">
        <v>45594</v>
      </c>
      <c r="D35" s="16">
        <v>252</v>
      </c>
      <c r="E35" s="24">
        <v>0.69041095890410964</v>
      </c>
      <c r="F35" s="32">
        <v>3.7289038709677418E-2</v>
      </c>
      <c r="G35" s="32">
        <v>0.97458380968999625</v>
      </c>
      <c r="H35" s="17">
        <v>182</v>
      </c>
      <c r="I35" s="134">
        <v>0.50555555555555554</v>
      </c>
      <c r="J35" s="32" cm="1">
        <f t="array" ref="J35:J43">(_xlfn.DROP(_xlfn.ANCHORARRAY(G34),-1)/_xlfn.DROP(_xlfn.ANCHORARRAY(G34),1)-1)/_xlfn.DROP(_xlfn.ANCHORARRAY(I34),1)</f>
        <v>3.668372611576614E-2</v>
      </c>
      <c r="K35" s="136">
        <v>0.01</v>
      </c>
      <c r="L35" s="138">
        <v>23.601217091859549</v>
      </c>
      <c r="M35" s="137">
        <v>0</v>
      </c>
      <c r="N35" s="133">
        <v>23.001364066705133</v>
      </c>
      <c r="O35" s="22">
        <v>0.99426309459417039</v>
      </c>
      <c r="P35" s="17">
        <v>400</v>
      </c>
      <c r="Q35" s="24">
        <v>23.465819141941104</v>
      </c>
      <c r="R35" s="24">
        <v>22.869407416849398</v>
      </c>
      <c r="S35" s="25">
        <v>0</v>
      </c>
      <c r="T35" s="25">
        <v>0</v>
      </c>
      <c r="U35" s="25">
        <v>1.6651212562743822</v>
      </c>
      <c r="V35" s="25">
        <v>1.6228002175356799</v>
      </c>
      <c r="AF35">
        <f ca="1"/>
        <v>-0.27867766379894765</v>
      </c>
    </row>
    <row r="36" spans="1:32">
      <c r="A36" s="16">
        <v>3</v>
      </c>
      <c r="B36" s="132">
        <v>45595</v>
      </c>
      <c r="C36" s="132">
        <v>45776</v>
      </c>
      <c r="D36" s="16">
        <v>434</v>
      </c>
      <c r="E36" s="24">
        <v>1.189041095890411</v>
      </c>
      <c r="F36" s="32">
        <v>3.4576028089887641E-2</v>
      </c>
      <c r="G36" s="32">
        <v>0.9597213295954532</v>
      </c>
      <c r="H36" s="17">
        <v>181</v>
      </c>
      <c r="I36" s="25">
        <v>0.50277777777777777</v>
      </c>
      <c r="J36" s="32">
        <v>3.0801372208909102E-2</v>
      </c>
      <c r="K36" s="136">
        <v>0.01</v>
      </c>
      <c r="L36" s="138">
        <v>20.514023249479298</v>
      </c>
      <c r="M36" s="137">
        <v>0</v>
      </c>
      <c r="N36" s="133">
        <v>19.687745668342309</v>
      </c>
      <c r="O36" s="22">
        <v>0.99014025338778722</v>
      </c>
      <c r="P36" s="17">
        <v>400</v>
      </c>
      <c r="Q36" s="24">
        <v>20.311760178242391</v>
      </c>
      <c r="R36" s="24">
        <v>19.493629484686767</v>
      </c>
      <c r="S36" s="25">
        <v>0</v>
      </c>
      <c r="T36" s="25">
        <v>0</v>
      </c>
      <c r="U36" s="25">
        <v>1.6491364825532706</v>
      </c>
      <c r="V36" s="25">
        <v>1.5827114577203938</v>
      </c>
      <c r="AF36">
        <f ca="1"/>
        <v>-1.5630704647358571</v>
      </c>
    </row>
    <row r="37" spans="1:32">
      <c r="A37" s="17">
        <v>4</v>
      </c>
      <c r="B37" s="132">
        <v>45777</v>
      </c>
      <c r="C37" s="132">
        <v>45959</v>
      </c>
      <c r="D37" s="17">
        <v>617</v>
      </c>
      <c r="E37" s="24">
        <v>1.6904109589041096</v>
      </c>
      <c r="F37" s="32">
        <v>3.2696732786311279E-2</v>
      </c>
      <c r="G37" s="32">
        <v>0.94622876526046851</v>
      </c>
      <c r="H37" s="17">
        <v>182</v>
      </c>
      <c r="I37" s="25">
        <v>0.50555555555555554</v>
      </c>
      <c r="J37" s="32">
        <v>2.8205218203368146E-2</v>
      </c>
      <c r="K37" s="136">
        <v>0.01</v>
      </c>
      <c r="L37" s="138">
        <v>19.314860313925006</v>
      </c>
      <c r="M37" s="137">
        <v>0</v>
      </c>
      <c r="N37" s="133">
        <v>18.276276426023685</v>
      </c>
      <c r="O37" s="22">
        <v>0.98601199613216783</v>
      </c>
      <c r="P37" s="17">
        <v>400</v>
      </c>
      <c r="Q37" s="24">
        <v>19.044683973147187</v>
      </c>
      <c r="R37" s="24">
        <v>18.020627800686896</v>
      </c>
      <c r="S37" s="25">
        <v>0</v>
      </c>
      <c r="T37" s="25">
        <v>0</v>
      </c>
      <c r="U37" s="25">
        <v>1.6513029022477532</v>
      </c>
      <c r="V37" s="25">
        <v>1.5625103062649197</v>
      </c>
      <c r="AF37">
        <f ca="1"/>
        <v>-0.53106931649894296</v>
      </c>
    </row>
    <row r="38" spans="1:32">
      <c r="A38" s="17">
        <v>5</v>
      </c>
      <c r="B38" s="132">
        <v>45960</v>
      </c>
      <c r="C38" s="132">
        <v>46141</v>
      </c>
      <c r="D38" s="17">
        <v>799</v>
      </c>
      <c r="E38" s="24">
        <v>2.1890410958904107</v>
      </c>
      <c r="F38" s="32">
        <v>3.1563645179957578E-2</v>
      </c>
      <c r="G38" s="32">
        <v>0.9332388428318833</v>
      </c>
      <c r="H38" s="17">
        <v>181</v>
      </c>
      <c r="I38" s="25">
        <v>0.50277777777777777</v>
      </c>
      <c r="J38" s="32">
        <v>2.7684563283190612E-2</v>
      </c>
      <c r="K38" s="136">
        <v>0.01</v>
      </c>
      <c r="L38" s="138">
        <v>18.946960984048612</v>
      </c>
      <c r="M38" s="137">
        <v>0</v>
      </c>
      <c r="N38" s="133">
        <v>17.682039943934367</v>
      </c>
      <c r="O38" s="22">
        <v>0.9819233691784528</v>
      </c>
      <c r="P38" s="17">
        <v>400</v>
      </c>
      <c r="Q38" s="24">
        <v>18.604463765149706</v>
      </c>
      <c r="R38" s="24">
        <v>17.362408235696016</v>
      </c>
      <c r="S38" s="25">
        <v>0</v>
      </c>
      <c r="T38" s="25">
        <v>0</v>
      </c>
      <c r="U38" s="25">
        <v>1.6354507814860142</v>
      </c>
      <c r="V38" s="25">
        <v>1.5262661948225071</v>
      </c>
      <c r="AF38">
        <f ca="1"/>
        <v>0.93430869996723009</v>
      </c>
    </row>
    <row r="39" spans="1:32">
      <c r="A39" s="17">
        <v>6</v>
      </c>
      <c r="B39" s="132">
        <v>46142</v>
      </c>
      <c r="C39" s="132">
        <v>46324</v>
      </c>
      <c r="D39" s="17">
        <v>982</v>
      </c>
      <c r="E39" s="24">
        <v>2.6904109589041094</v>
      </c>
      <c r="F39" s="32">
        <v>3.0482904460332187E-2</v>
      </c>
      <c r="G39" s="32">
        <v>0.92126132707725172</v>
      </c>
      <c r="H39" s="17">
        <v>182</v>
      </c>
      <c r="I39" s="25">
        <v>0.50555555555555554</v>
      </c>
      <c r="J39" s="32">
        <v>2.5716687229159076E-2</v>
      </c>
      <c r="K39" s="136">
        <v>0.01</v>
      </c>
      <c r="L39" s="138">
        <v>18.056769654741533</v>
      </c>
      <c r="M39" s="137">
        <v>0</v>
      </c>
      <c r="N39" s="133">
        <v>16.635003574855432</v>
      </c>
      <c r="O39" s="22">
        <v>0.9778293711217092</v>
      </c>
      <c r="P39" s="17">
        <v>400</v>
      </c>
      <c r="Q39" s="24">
        <v>17.656439715985474</v>
      </c>
      <c r="R39" s="24">
        <v>16.26619508420827</v>
      </c>
      <c r="S39" s="25">
        <v>0</v>
      </c>
      <c r="T39" s="25">
        <v>0</v>
      </c>
      <c r="U39" s="25">
        <v>1.637599222697439</v>
      </c>
      <c r="V39" s="25">
        <v>1.5086568331229184</v>
      </c>
      <c r="AF39">
        <f ca="1"/>
        <v>-0.86647829429649659</v>
      </c>
    </row>
    <row r="40" spans="1:32">
      <c r="A40" s="17">
        <v>7</v>
      </c>
      <c r="B40" s="132">
        <v>46325</v>
      </c>
      <c r="C40" s="132">
        <v>46506</v>
      </c>
      <c r="D40" s="17">
        <v>1164</v>
      </c>
      <c r="E40" s="24">
        <v>3.1890410958904107</v>
      </c>
      <c r="F40" s="32">
        <v>2.9585487966668128E-2</v>
      </c>
      <c r="G40" s="32">
        <v>0.90996482235818876</v>
      </c>
      <c r="H40" s="17">
        <v>181</v>
      </c>
      <c r="I40" s="25">
        <v>0.50277777777777777</v>
      </c>
      <c r="J40" s="32">
        <v>2.4691268969425629E-2</v>
      </c>
      <c r="K40" s="136">
        <v>0.01</v>
      </c>
      <c r="L40" s="138">
        <v>17.441999120738995</v>
      </c>
      <c r="M40" s="137">
        <v>0</v>
      </c>
      <c r="N40" s="133">
        <v>15.871605631474944</v>
      </c>
      <c r="O40" s="22">
        <v>0.97377467448659183</v>
      </c>
      <c r="P40" s="17">
        <v>400</v>
      </c>
      <c r="Q40" s="24">
        <v>16.984577016193036</v>
      </c>
      <c r="R40" s="24">
        <v>15.455367607369071</v>
      </c>
      <c r="S40" s="25">
        <v>0</v>
      </c>
      <c r="T40" s="25">
        <v>0</v>
      </c>
      <c r="U40" s="25">
        <v>1.6218786540469488</v>
      </c>
      <c r="V40" s="25">
        <v>1.47585252131637</v>
      </c>
      <c r="AF40">
        <f ca="1"/>
        <v>0.58505560195882311</v>
      </c>
    </row>
    <row r="41" spans="1:32">
      <c r="A41" s="17">
        <v>8</v>
      </c>
      <c r="B41" s="132">
        <v>46507</v>
      </c>
      <c r="C41" s="132">
        <v>46689</v>
      </c>
      <c r="D41" s="17">
        <v>1347</v>
      </c>
      <c r="E41" s="24">
        <v>3.6904109589041094</v>
      </c>
      <c r="F41" s="32">
        <v>2.8982211844561838E-2</v>
      </c>
      <c r="G41" s="32">
        <v>0.89856496439628619</v>
      </c>
      <c r="H41" s="17">
        <v>182</v>
      </c>
      <c r="I41" s="25">
        <v>0.50555555555555554</v>
      </c>
      <c r="J41" s="32">
        <v>2.509464589477067E-2</v>
      </c>
      <c r="K41" s="136">
        <v>0.01</v>
      </c>
      <c r="L41" s="138">
        <v>17.742293202356279</v>
      </c>
      <c r="M41" s="137">
        <v>0</v>
      </c>
      <c r="N41" s="133">
        <v>15.942603059683741</v>
      </c>
      <c r="O41" s="22">
        <v>0.96971465132165813</v>
      </c>
      <c r="P41" s="17">
        <v>400</v>
      </c>
      <c r="Q41" s="24">
        <v>17.204961666369545</v>
      </c>
      <c r="R41" s="24">
        <v>15.459775767180819</v>
      </c>
      <c r="S41" s="25">
        <v>0</v>
      </c>
      <c r="T41" s="25">
        <v>0</v>
      </c>
      <c r="U41" s="25">
        <v>1.6240092659734806</v>
      </c>
      <c r="V41" s="25">
        <v>1.4592778282586996</v>
      </c>
      <c r="AF41">
        <f ca="1"/>
        <v>-1.1655710419671761E-2</v>
      </c>
    </row>
    <row r="42" spans="1:32">
      <c r="A42" s="17">
        <v>9</v>
      </c>
      <c r="B42" s="132">
        <v>46692</v>
      </c>
      <c r="C42" s="132">
        <v>46875</v>
      </c>
      <c r="D42" s="17">
        <v>1533</v>
      </c>
      <c r="E42" s="24">
        <v>4.2</v>
      </c>
      <c r="F42" s="32">
        <v>2.8485976281713239E-2</v>
      </c>
      <c r="G42" s="32">
        <v>0.88723880925050391</v>
      </c>
      <c r="H42" s="17">
        <v>183</v>
      </c>
      <c r="I42" s="25">
        <v>0.5083333333333333</v>
      </c>
      <c r="J42" s="32">
        <v>2.5112698757332647E-2</v>
      </c>
      <c r="K42" s="136">
        <v>0.01</v>
      </c>
      <c r="L42" s="138">
        <v>17.848955201644092</v>
      </c>
      <c r="M42" s="137">
        <v>0</v>
      </c>
      <c r="N42" s="133">
        <v>15.836285759472291</v>
      </c>
      <c r="O42" s="22">
        <v>0.96560541625756646</v>
      </c>
      <c r="P42" s="17">
        <v>400</v>
      </c>
      <c r="Q42" s="24">
        <v>17.235047817246198</v>
      </c>
      <c r="R42" s="24">
        <v>15.291603302749014</v>
      </c>
      <c r="S42" s="25">
        <v>0</v>
      </c>
      <c r="T42" s="25">
        <v>0</v>
      </c>
      <c r="U42" s="25">
        <v>1.6436940256366661</v>
      </c>
      <c r="V42" s="25">
        <v>1.4583491300780429</v>
      </c>
      <c r="AF42">
        <f ca="1"/>
        <v>0.26389723880139904</v>
      </c>
    </row>
    <row r="43" spans="1:32">
      <c r="A43" s="17">
        <v>10</v>
      </c>
      <c r="B43" s="132">
        <v>46874</v>
      </c>
      <c r="C43" s="132">
        <v>47056</v>
      </c>
      <c r="D43" s="17">
        <v>1714</v>
      </c>
      <c r="E43" s="24">
        <v>4.6958904109589037</v>
      </c>
      <c r="F43" s="32">
        <v>2.8183243203032834E-2</v>
      </c>
      <c r="G43" s="32">
        <v>0.87603834032708294</v>
      </c>
      <c r="H43" s="17">
        <v>182</v>
      </c>
      <c r="I43" s="25">
        <v>0.50555555555555554</v>
      </c>
      <c r="J43" s="32">
        <v>2.5289730682799601E-2</v>
      </c>
      <c r="K43" s="136">
        <v>0.01</v>
      </c>
      <c r="L43" s="138">
        <v>17.840919400748685</v>
      </c>
      <c r="M43" s="137">
        <v>1000</v>
      </c>
      <c r="N43" s="133">
        <v>891.6676697488241</v>
      </c>
      <c r="O43" s="22">
        <v>0.96162336246144631</v>
      </c>
      <c r="P43" s="17">
        <v>400</v>
      </c>
      <c r="Q43" s="24">
        <v>17.156244903551602</v>
      </c>
      <c r="R43" s="24">
        <v>15.029528311552321</v>
      </c>
      <c r="S43" s="25">
        <v>961.62336246144628</v>
      </c>
      <c r="T43" s="25">
        <v>842.41893447047426</v>
      </c>
      <c r="U43" s="25">
        <v>1.5928215184480621</v>
      </c>
      <c r="V43" s="25">
        <v>1.3953727194585044</v>
      </c>
      <c r="AF43">
        <f ca="1"/>
        <v>0.87513673636864542</v>
      </c>
    </row>
    <row r="44" spans="1:32">
      <c r="B44" s="132"/>
      <c r="C44" s="132"/>
      <c r="J44" s="32"/>
      <c r="K44" s="136"/>
      <c r="L44" s="24"/>
      <c r="M44" s="137"/>
      <c r="N44" s="133"/>
    </row>
    <row r="45" spans="1:32" ht="16" customHeight="1">
      <c r="B45" s="132"/>
      <c r="C45" s="132"/>
      <c r="J45" s="32"/>
      <c r="K45" s="136"/>
      <c r="L45" s="24"/>
      <c r="M45" s="340" t="s">
        <v>283</v>
      </c>
      <c r="N45" s="259" cm="1">
        <f t="array" ref="N45:N54">_xlfn.ANCHORARRAY(L34)*_xlfn.ANCHORARRAY(G34)</f>
        <v>25.604071842616928</v>
      </c>
    </row>
    <row r="46" spans="1:32">
      <c r="B46" s="132"/>
      <c r="C46" s="132"/>
      <c r="J46" s="32"/>
      <c r="K46" s="136"/>
      <c r="L46" s="24"/>
      <c r="M46" s="340"/>
      <c r="N46" s="259">
        <v>23.001364066705133</v>
      </c>
    </row>
    <row r="47" spans="1:32">
      <c r="B47" s="132"/>
      <c r="C47" s="132"/>
      <c r="J47" s="32"/>
      <c r="K47" s="136"/>
      <c r="L47" s="24"/>
      <c r="M47" s="133"/>
      <c r="N47" s="259">
        <v>19.687745668342309</v>
      </c>
    </row>
    <row r="48" spans="1:32">
      <c r="B48" s="132"/>
      <c r="C48" s="132"/>
      <c r="J48" s="32"/>
      <c r="K48" s="136"/>
      <c r="L48" s="138"/>
      <c r="M48" s="133"/>
      <c r="N48" s="259">
        <v>18.276276426023685</v>
      </c>
    </row>
    <row r="49" spans="2:14">
      <c r="B49" s="132"/>
      <c r="C49" s="132"/>
      <c r="J49" s="32"/>
      <c r="K49" s="136"/>
      <c r="L49" s="138"/>
      <c r="M49" s="133"/>
      <c r="N49" s="259">
        <v>17.682039943934367</v>
      </c>
    </row>
    <row r="50" spans="2:14">
      <c r="B50" s="132"/>
      <c r="C50" s="132"/>
      <c r="J50" s="139"/>
      <c r="K50" s="136"/>
      <c r="L50" s="138"/>
      <c r="M50" s="133"/>
      <c r="N50" s="259">
        <v>16.635003574855432</v>
      </c>
    </row>
    <row r="51" spans="2:14">
      <c r="B51" s="132"/>
      <c r="C51" s="132"/>
      <c r="L51" s="138"/>
      <c r="M51" s="133"/>
      <c r="N51" s="259">
        <v>15.871605631474944</v>
      </c>
    </row>
    <row r="52" spans="2:14">
      <c r="B52" s="132"/>
      <c r="C52" s="132"/>
      <c r="L52" s="138"/>
      <c r="M52" s="258"/>
      <c r="N52" s="259">
        <v>15.942603059683741</v>
      </c>
    </row>
    <row r="53" spans="2:14">
      <c r="B53" s="132"/>
      <c r="C53" s="132"/>
      <c r="L53" s="138"/>
      <c r="M53" s="258"/>
      <c r="N53" s="259">
        <v>15.836285759472291</v>
      </c>
    </row>
    <row r="54" spans="2:14">
      <c r="B54" s="132"/>
      <c r="C54" s="132"/>
      <c r="L54" s="138"/>
      <c r="M54" s="133"/>
      <c r="N54" s="259">
        <v>15.629329421741133</v>
      </c>
    </row>
    <row r="55" spans="2:14">
      <c r="B55" s="132"/>
      <c r="C55" s="132"/>
      <c r="L55" s="138"/>
      <c r="M55" s="22"/>
      <c r="N55" s="133"/>
    </row>
    <row r="56" spans="2:14">
      <c r="B56" s="132"/>
      <c r="C56" s="132"/>
      <c r="L56" s="138"/>
      <c r="M56" s="22"/>
      <c r="N56" s="133"/>
    </row>
    <row r="57" spans="2:14">
      <c r="B57" s="132"/>
      <c r="C57" s="132"/>
      <c r="L57" s="138"/>
      <c r="M57" s="22"/>
      <c r="N57" s="133"/>
    </row>
    <row r="58" spans="2:14">
      <c r="B58" s="132"/>
      <c r="C58" s="132"/>
      <c r="L58" s="138"/>
      <c r="M58" s="22"/>
      <c r="N58" s="133"/>
    </row>
    <row r="59" spans="2:14">
      <c r="B59" s="132"/>
      <c r="C59" s="132"/>
      <c r="L59" s="138"/>
      <c r="M59" s="22"/>
      <c r="N59" s="133"/>
    </row>
    <row r="60" spans="2:14">
      <c r="B60" s="132"/>
      <c r="C60" s="132"/>
      <c r="L60" s="138"/>
      <c r="M60" s="22"/>
    </row>
    <row r="61" spans="2:14">
      <c r="B61" s="132"/>
      <c r="C61" s="132"/>
      <c r="L61" s="138"/>
      <c r="M61" s="22"/>
    </row>
    <row r="62" spans="2:14">
      <c r="B62" s="132"/>
      <c r="C62" s="132"/>
      <c r="L62" s="138"/>
      <c r="M62" s="22"/>
    </row>
    <row r="63" spans="2:14">
      <c r="B63" s="132"/>
      <c r="C63" s="132"/>
      <c r="L63" s="138"/>
      <c r="M63" s="22"/>
    </row>
    <row r="64" spans="2:14">
      <c r="B64" s="132"/>
      <c r="C64" s="132"/>
      <c r="L64" s="138"/>
      <c r="M64" s="22"/>
    </row>
    <row r="65" spans="2:13">
      <c r="B65" s="132"/>
      <c r="C65" s="132"/>
      <c r="L65" s="138"/>
      <c r="M65" s="22"/>
    </row>
    <row r="66" spans="2:13">
      <c r="B66" s="132"/>
      <c r="C66" s="132"/>
      <c r="L66" s="138"/>
      <c r="M66" s="22"/>
    </row>
    <row r="67" spans="2:13">
      <c r="B67" s="132"/>
      <c r="C67" s="132"/>
      <c r="L67" s="138"/>
      <c r="M67" s="22"/>
    </row>
    <row r="68" spans="2:13">
      <c r="B68" s="132"/>
      <c r="C68" s="132"/>
      <c r="L68" s="138"/>
      <c r="M68" s="22"/>
    </row>
    <row r="69" spans="2:13">
      <c r="B69" s="132"/>
      <c r="C69" s="132"/>
      <c r="L69" s="138"/>
      <c r="M69" s="22"/>
    </row>
    <row r="70" spans="2:13">
      <c r="B70" s="132"/>
      <c r="C70" s="132"/>
      <c r="L70" s="138"/>
      <c r="M70" s="22"/>
    </row>
    <row r="71" spans="2:13">
      <c r="B71" s="132"/>
      <c r="C71" s="132"/>
      <c r="L71" s="138"/>
      <c r="M71" s="22"/>
    </row>
    <row r="72" spans="2:13">
      <c r="B72" s="132"/>
      <c r="C72" s="132"/>
      <c r="L72" s="138"/>
      <c r="M72" s="22"/>
    </row>
    <row r="73" spans="2:13">
      <c r="B73" s="132"/>
      <c r="C73" s="132"/>
      <c r="L73" s="138"/>
      <c r="M73" s="22"/>
    </row>
    <row r="74" spans="2:13">
      <c r="B74" s="132"/>
      <c r="C74" s="132"/>
      <c r="L74" s="138"/>
      <c r="M74" s="22"/>
    </row>
    <row r="75" spans="2:13">
      <c r="B75" s="132"/>
      <c r="C75" s="132"/>
      <c r="L75" s="138"/>
      <c r="M75" s="22"/>
    </row>
    <row r="76" spans="2:13">
      <c r="B76" s="132"/>
      <c r="C76" s="132"/>
      <c r="L76" s="138"/>
      <c r="M76" s="22"/>
    </row>
    <row r="77" spans="2:13">
      <c r="B77" s="132"/>
      <c r="C77" s="132"/>
      <c r="L77" s="138"/>
      <c r="M77" s="22"/>
    </row>
    <row r="78" spans="2:13">
      <c r="B78" s="132"/>
      <c r="C78" s="132"/>
      <c r="L78" s="138"/>
      <c r="M78" s="22"/>
    </row>
    <row r="79" spans="2:13">
      <c r="B79" s="132"/>
      <c r="C79" s="132"/>
      <c r="L79" s="138"/>
      <c r="M79" s="22"/>
    </row>
    <row r="80" spans="2:13">
      <c r="B80" s="132"/>
      <c r="C80" s="132"/>
      <c r="L80" s="138"/>
      <c r="M80" s="22"/>
    </row>
    <row r="81" spans="2:13">
      <c r="B81" s="132"/>
      <c r="C81" s="132"/>
      <c r="L81" s="138"/>
      <c r="M81" s="22"/>
    </row>
    <row r="82" spans="2:13">
      <c r="B82" s="132"/>
      <c r="C82" s="132"/>
      <c r="L82" s="138"/>
      <c r="M82" s="22"/>
    </row>
    <row r="83" spans="2:13">
      <c r="B83" s="132"/>
      <c r="C83" s="132"/>
      <c r="L83" s="138"/>
      <c r="M83" s="22"/>
    </row>
    <row r="84" spans="2:13">
      <c r="B84" s="132"/>
      <c r="C84" s="132"/>
      <c r="L84" s="138"/>
      <c r="M84" s="22"/>
    </row>
    <row r="85" spans="2:13">
      <c r="B85" s="132"/>
      <c r="C85" s="132"/>
      <c r="L85" s="138"/>
      <c r="M85" s="22"/>
    </row>
    <row r="86" spans="2:13">
      <c r="B86" s="132"/>
      <c r="C86" s="132"/>
      <c r="L86" s="138"/>
      <c r="M86" s="22"/>
    </row>
    <row r="87" spans="2:13">
      <c r="B87" s="132"/>
      <c r="C87" s="132"/>
      <c r="L87" s="138"/>
      <c r="M87" s="22"/>
    </row>
    <row r="88" spans="2:13">
      <c r="B88" s="132"/>
      <c r="C88" s="132"/>
      <c r="L88" s="138"/>
      <c r="M88" s="22"/>
    </row>
    <row r="89" spans="2:13">
      <c r="B89" s="132"/>
      <c r="C89" s="132"/>
      <c r="L89" s="138"/>
      <c r="M89" s="22"/>
    </row>
    <row r="90" spans="2:13">
      <c r="B90" s="132"/>
      <c r="C90" s="132"/>
      <c r="L90" s="138"/>
      <c r="M90" s="22"/>
    </row>
    <row r="91" spans="2:13">
      <c r="B91" s="132"/>
      <c r="C91" s="132"/>
      <c r="L91" s="138"/>
      <c r="M91" s="22"/>
    </row>
    <row r="92" spans="2:13">
      <c r="B92" s="132"/>
      <c r="C92" s="132"/>
      <c r="L92" s="138"/>
      <c r="M92" s="22"/>
    </row>
    <row r="93" spans="2:13">
      <c r="B93" s="132"/>
      <c r="C93" s="132"/>
      <c r="L93" s="138"/>
      <c r="M93" s="22"/>
    </row>
    <row r="94" spans="2:13">
      <c r="B94" s="132"/>
      <c r="C94" s="132"/>
      <c r="L94" s="138"/>
      <c r="M94" s="22"/>
    </row>
    <row r="95" spans="2:13">
      <c r="B95" s="132"/>
      <c r="C95" s="132"/>
      <c r="L95" s="138"/>
      <c r="M95" s="22"/>
    </row>
    <row r="96" spans="2:13">
      <c r="B96" s="132"/>
      <c r="C96" s="132"/>
      <c r="L96" s="138"/>
      <c r="M96" s="22"/>
    </row>
    <row r="97" spans="2:13">
      <c r="B97" s="132"/>
      <c r="C97" s="132"/>
      <c r="L97" s="138"/>
      <c r="M97" s="22"/>
    </row>
    <row r="98" spans="2:13">
      <c r="B98" s="132"/>
      <c r="C98" s="132"/>
      <c r="L98" s="138"/>
      <c r="M98" s="22"/>
    </row>
    <row r="99" spans="2:13">
      <c r="B99" s="132"/>
      <c r="C99" s="132"/>
      <c r="L99" s="138"/>
      <c r="M99" s="22"/>
    </row>
    <row r="100" spans="2:13">
      <c r="B100" s="132"/>
      <c r="C100" s="132"/>
      <c r="L100" s="138"/>
      <c r="M100" s="22"/>
    </row>
    <row r="101" spans="2:13">
      <c r="B101" s="132"/>
      <c r="C101" s="132"/>
      <c r="L101" s="138"/>
      <c r="M101" s="22"/>
    </row>
    <row r="102" spans="2:13">
      <c r="B102" s="132"/>
      <c r="C102" s="132"/>
      <c r="L102" s="138"/>
      <c r="M102" s="22"/>
    </row>
    <row r="103" spans="2:13">
      <c r="B103" s="132"/>
      <c r="C103" s="132"/>
      <c r="L103" s="138"/>
      <c r="M103" s="22"/>
    </row>
    <row r="104" spans="2:13">
      <c r="B104" s="132"/>
      <c r="C104" s="132"/>
      <c r="L104" s="138"/>
      <c r="M104" s="22"/>
    </row>
    <row r="105" spans="2:13">
      <c r="B105" s="132"/>
      <c r="C105" s="132"/>
      <c r="L105" s="138"/>
      <c r="M105" s="22"/>
    </row>
    <row r="106" spans="2:13">
      <c r="B106" s="132"/>
      <c r="C106" s="132"/>
      <c r="L106" s="138"/>
      <c r="M106" s="22"/>
    </row>
    <row r="107" spans="2:13">
      <c r="B107" s="132"/>
      <c r="C107" s="132"/>
      <c r="L107" s="138"/>
      <c r="M107" s="22"/>
    </row>
    <row r="108" spans="2:13">
      <c r="B108" s="132"/>
      <c r="C108" s="132"/>
      <c r="L108" s="138"/>
      <c r="M108" s="22"/>
    </row>
    <row r="109" spans="2:13">
      <c r="B109" s="132"/>
      <c r="C109" s="132"/>
      <c r="L109" s="138"/>
      <c r="M109" s="22"/>
    </row>
    <row r="110" spans="2:13">
      <c r="B110" s="132"/>
      <c r="C110" s="132"/>
      <c r="L110" s="138"/>
      <c r="M110" s="22"/>
    </row>
    <row r="111" spans="2:13">
      <c r="B111" s="132"/>
      <c r="C111" s="132"/>
      <c r="L111" s="138"/>
      <c r="M111" s="22"/>
    </row>
    <row r="112" spans="2:13">
      <c r="B112" s="132"/>
      <c r="C112" s="132"/>
      <c r="L112" s="138"/>
      <c r="M112" s="22"/>
    </row>
    <row r="113" spans="2:13">
      <c r="B113" s="132"/>
      <c r="C113" s="132"/>
      <c r="L113" s="138"/>
      <c r="M113" s="22"/>
    </row>
    <row r="114" spans="2:13">
      <c r="B114" s="132"/>
      <c r="C114" s="132"/>
      <c r="L114" s="138"/>
      <c r="M114" s="22"/>
    </row>
    <row r="115" spans="2:13">
      <c r="B115" s="132"/>
      <c r="C115" s="132"/>
      <c r="L115" s="138"/>
      <c r="M115" s="22"/>
    </row>
    <row r="116" spans="2:13">
      <c r="B116" s="132"/>
      <c r="C116" s="132"/>
      <c r="L116" s="138"/>
      <c r="M116" s="22"/>
    </row>
    <row r="117" spans="2:13">
      <c r="B117" s="132"/>
      <c r="C117" s="132"/>
      <c r="L117" s="138"/>
      <c r="M117" s="22"/>
    </row>
    <row r="118" spans="2:13">
      <c r="B118" s="132"/>
      <c r="C118" s="132"/>
      <c r="L118" s="138"/>
      <c r="M118" s="22"/>
    </row>
    <row r="119" spans="2:13">
      <c r="B119" s="132"/>
      <c r="C119" s="132"/>
      <c r="L119" s="138"/>
      <c r="M119" s="22"/>
    </row>
    <row r="120" spans="2:13">
      <c r="B120" s="132"/>
      <c r="C120" s="132"/>
      <c r="L120" s="138"/>
      <c r="M120" s="22"/>
    </row>
    <row r="121" spans="2:13">
      <c r="B121" s="132"/>
      <c r="C121" s="132"/>
      <c r="L121" s="138"/>
      <c r="M121" s="22"/>
    </row>
    <row r="122" spans="2:13">
      <c r="B122" s="132"/>
      <c r="C122" s="132"/>
      <c r="L122" s="138"/>
      <c r="M122" s="22"/>
    </row>
    <row r="123" spans="2:13">
      <c r="B123" s="132"/>
      <c r="C123" s="132"/>
      <c r="L123" s="138"/>
      <c r="M123" s="22"/>
    </row>
    <row r="124" spans="2:13">
      <c r="B124" s="132"/>
      <c r="C124" s="132"/>
      <c r="L124" s="138"/>
      <c r="M124" s="22"/>
    </row>
    <row r="125" spans="2:13">
      <c r="B125" s="132"/>
      <c r="C125" s="132"/>
      <c r="L125" s="138"/>
      <c r="M125" s="22"/>
    </row>
    <row r="126" spans="2:13">
      <c r="B126" s="132"/>
      <c r="C126" s="132"/>
      <c r="L126" s="138"/>
      <c r="M126" s="22"/>
    </row>
    <row r="127" spans="2:13">
      <c r="B127" s="132"/>
      <c r="C127" s="132"/>
      <c r="L127" s="138"/>
      <c r="M127" s="22"/>
    </row>
    <row r="128" spans="2:13">
      <c r="B128" s="132"/>
      <c r="C128" s="132"/>
      <c r="L128" s="138"/>
      <c r="M128" s="22"/>
    </row>
    <row r="129" spans="2:13">
      <c r="B129" s="132"/>
      <c r="C129" s="132"/>
      <c r="L129" s="138"/>
      <c r="M129" s="22"/>
    </row>
    <row r="130" spans="2:13">
      <c r="B130" s="132"/>
      <c r="C130" s="132"/>
      <c r="L130" s="138"/>
      <c r="M130" s="22"/>
    </row>
    <row r="131" spans="2:13">
      <c r="L131" s="138"/>
      <c r="M131" s="22"/>
    </row>
    <row r="132" spans="2:13">
      <c r="L132" s="138"/>
      <c r="M132" s="22"/>
    </row>
    <row r="133" spans="2:13">
      <c r="L133" s="138"/>
      <c r="M133" s="22"/>
    </row>
    <row r="134" spans="2:13">
      <c r="L134" s="138"/>
      <c r="M134" s="22"/>
    </row>
    <row r="135" spans="2:13">
      <c r="L135" s="138"/>
      <c r="M135" s="22"/>
    </row>
    <row r="136" spans="2:13">
      <c r="L136" s="138"/>
      <c r="M136" s="22"/>
    </row>
    <row r="137" spans="2:13">
      <c r="L137" s="138"/>
      <c r="M137" s="22"/>
    </row>
    <row r="138" spans="2:13">
      <c r="L138" s="138"/>
      <c r="M138" s="22"/>
    </row>
    <row r="139" spans="2:13">
      <c r="L139" s="138"/>
      <c r="M139" s="22"/>
    </row>
    <row r="140" spans="2:13">
      <c r="L140" s="138"/>
      <c r="M140" s="22"/>
    </row>
    <row r="141" spans="2:13">
      <c r="L141" s="138"/>
      <c r="M141" s="22"/>
    </row>
    <row r="142" spans="2:13">
      <c r="L142" s="138"/>
      <c r="M142" s="22"/>
    </row>
    <row r="143" spans="2:13">
      <c r="L143" s="138"/>
      <c r="M143" s="22"/>
    </row>
    <row r="144" spans="2:13">
      <c r="L144" s="138"/>
      <c r="M144" s="22"/>
    </row>
    <row r="145" spans="12:13">
      <c r="L145" s="138"/>
      <c r="M145" s="22"/>
    </row>
    <row r="146" spans="12:13">
      <c r="L146" s="138"/>
      <c r="M146" s="22"/>
    </row>
    <row r="147" spans="12:13">
      <c r="L147" s="138"/>
      <c r="M147" s="22"/>
    </row>
    <row r="148" spans="12:13">
      <c r="L148" s="138"/>
      <c r="M148" s="22"/>
    </row>
    <row r="149" spans="12:13">
      <c r="L149" s="138"/>
      <c r="M149" s="22"/>
    </row>
    <row r="150" spans="12:13">
      <c r="L150" s="138"/>
      <c r="M150" s="22"/>
    </row>
    <row r="151" spans="12:13">
      <c r="L151" s="138"/>
      <c r="M151" s="22"/>
    </row>
    <row r="152" spans="12:13">
      <c r="L152" s="138"/>
      <c r="M152" s="22"/>
    </row>
    <row r="153" spans="12:13">
      <c r="L153" s="138"/>
      <c r="M153" s="22"/>
    </row>
    <row r="154" spans="12:13">
      <c r="L154" s="138"/>
      <c r="M154" s="22"/>
    </row>
    <row r="155" spans="12:13">
      <c r="L155" s="138"/>
      <c r="M155" s="22"/>
    </row>
    <row r="156" spans="12:13">
      <c r="L156" s="138"/>
      <c r="M156" s="22"/>
    </row>
    <row r="157" spans="12:13">
      <c r="L157" s="138"/>
      <c r="M157" s="22"/>
    </row>
    <row r="158" spans="12:13">
      <c r="L158" s="138"/>
      <c r="M158" s="22"/>
    </row>
    <row r="159" spans="12:13">
      <c r="L159" s="138"/>
      <c r="M159" s="22"/>
    </row>
    <row r="160" spans="12:13">
      <c r="L160" s="138"/>
      <c r="M160" s="22"/>
    </row>
    <row r="161" spans="12:13">
      <c r="L161" s="138"/>
      <c r="M161" s="22"/>
    </row>
    <row r="162" spans="12:13">
      <c r="L162" s="138"/>
      <c r="M162" s="22"/>
    </row>
    <row r="163" spans="12:13">
      <c r="L163" s="138"/>
      <c r="M163" s="22"/>
    </row>
    <row r="164" spans="12:13">
      <c r="L164" s="138"/>
      <c r="M164" s="22"/>
    </row>
    <row r="165" spans="12:13">
      <c r="L165" s="138"/>
      <c r="M165" s="22"/>
    </row>
    <row r="166" spans="12:13">
      <c r="L166" s="138"/>
      <c r="M166" s="22"/>
    </row>
    <row r="167" spans="12:13">
      <c r="L167" s="138"/>
      <c r="M167" s="22"/>
    </row>
    <row r="168" spans="12:13">
      <c r="L168" s="138"/>
      <c r="M168" s="22"/>
    </row>
    <row r="169" spans="12:13">
      <c r="L169" s="138"/>
      <c r="M169" s="22"/>
    </row>
    <row r="170" spans="12:13">
      <c r="L170" s="138"/>
      <c r="M170" s="22"/>
    </row>
    <row r="171" spans="12:13">
      <c r="L171" s="138"/>
      <c r="M171" s="22"/>
    </row>
    <row r="172" spans="12:13">
      <c r="L172" s="138"/>
      <c r="M172" s="22"/>
    </row>
    <row r="173" spans="12:13">
      <c r="L173" s="138"/>
      <c r="M173" s="22"/>
    </row>
    <row r="174" spans="12:13">
      <c r="L174" s="138"/>
      <c r="M174" s="22"/>
    </row>
    <row r="175" spans="12:13">
      <c r="L175" s="138"/>
      <c r="M175" s="22"/>
    </row>
    <row r="176" spans="12:13">
      <c r="L176" s="138"/>
      <c r="M176" s="22"/>
    </row>
    <row r="177" spans="12:13">
      <c r="L177" s="138"/>
      <c r="M177" s="22"/>
    </row>
    <row r="178" spans="12:13">
      <c r="L178" s="138"/>
      <c r="M178" s="22"/>
    </row>
    <row r="179" spans="12:13">
      <c r="L179" s="138"/>
      <c r="M179" s="22"/>
    </row>
    <row r="180" spans="12:13">
      <c r="L180" s="138"/>
      <c r="M180" s="22"/>
    </row>
    <row r="181" spans="12:13">
      <c r="L181" s="138"/>
      <c r="M181" s="22"/>
    </row>
    <row r="182" spans="12:13">
      <c r="L182" s="138"/>
      <c r="M182" s="22"/>
    </row>
    <row r="183" spans="12:13">
      <c r="L183" s="138"/>
      <c r="M183" s="22"/>
    </row>
    <row r="184" spans="12:13">
      <c r="L184" s="138"/>
      <c r="M184" s="22"/>
    </row>
    <row r="185" spans="12:13">
      <c r="L185" s="138"/>
      <c r="M185" s="22"/>
    </row>
    <row r="186" spans="12:13">
      <c r="L186" s="138"/>
      <c r="M186" s="22"/>
    </row>
    <row r="187" spans="12:13">
      <c r="L187" s="138"/>
      <c r="M187" s="22"/>
    </row>
    <row r="188" spans="12:13">
      <c r="L188" s="138"/>
      <c r="M188" s="22"/>
    </row>
    <row r="189" spans="12:13">
      <c r="L189" s="138"/>
      <c r="M189" s="22"/>
    </row>
    <row r="190" spans="12:13">
      <c r="L190" s="138"/>
      <c r="M190" s="22"/>
    </row>
    <row r="191" spans="12:13">
      <c r="L191" s="138"/>
      <c r="M191" s="22"/>
    </row>
    <row r="192" spans="12:13">
      <c r="L192" s="138"/>
      <c r="M192" s="22"/>
    </row>
    <row r="193" spans="12:13">
      <c r="L193" s="138"/>
      <c r="M193" s="22"/>
    </row>
    <row r="194" spans="12:13">
      <c r="L194" s="138"/>
      <c r="M194" s="22"/>
    </row>
    <row r="195" spans="12:13">
      <c r="L195" s="138"/>
      <c r="M195" s="22"/>
    </row>
    <row r="196" spans="12:13">
      <c r="L196" s="138"/>
      <c r="M196" s="22"/>
    </row>
    <row r="197" spans="12:13">
      <c r="L197" s="138"/>
      <c r="M197" s="22"/>
    </row>
    <row r="198" spans="12:13">
      <c r="L198" s="138"/>
      <c r="M198" s="22"/>
    </row>
    <row r="199" spans="12:13">
      <c r="L199" s="138"/>
      <c r="M199" s="22"/>
    </row>
    <row r="200" spans="12:13">
      <c r="L200" s="138"/>
      <c r="M200" s="22"/>
    </row>
    <row r="201" spans="12:13">
      <c r="L201" s="138"/>
      <c r="M201" s="22"/>
    </row>
    <row r="202" spans="12:13">
      <c r="L202" s="138"/>
      <c r="M202" s="22"/>
    </row>
    <row r="203" spans="12:13">
      <c r="L203" s="138"/>
      <c r="M203" s="22"/>
    </row>
    <row r="204" spans="12:13">
      <c r="L204" s="138"/>
      <c r="M204" s="22"/>
    </row>
    <row r="205" spans="12:13">
      <c r="L205" s="138"/>
      <c r="M205" s="22"/>
    </row>
    <row r="206" spans="12:13">
      <c r="L206" s="138"/>
      <c r="M206" s="22"/>
    </row>
    <row r="207" spans="12:13">
      <c r="L207" s="138"/>
      <c r="M207" s="22"/>
    </row>
    <row r="208" spans="12:13">
      <c r="L208" s="138"/>
      <c r="M208" s="22"/>
    </row>
    <row r="209" spans="12:13">
      <c r="L209" s="138"/>
      <c r="M209" s="22"/>
    </row>
    <row r="210" spans="12:13">
      <c r="L210" s="138"/>
      <c r="M210" s="22"/>
    </row>
    <row r="211" spans="12:13">
      <c r="L211" s="138"/>
      <c r="M211" s="22"/>
    </row>
    <row r="212" spans="12:13">
      <c r="L212" s="138"/>
      <c r="M212" s="22"/>
    </row>
    <row r="213" spans="12:13">
      <c r="L213" s="138"/>
      <c r="M213" s="22"/>
    </row>
    <row r="214" spans="12:13">
      <c r="L214" s="138"/>
      <c r="M214" s="22"/>
    </row>
    <row r="215" spans="12:13">
      <c r="L215" s="138"/>
      <c r="M215" s="22"/>
    </row>
    <row r="216" spans="12:13">
      <c r="L216" s="138"/>
      <c r="M216" s="22"/>
    </row>
    <row r="217" spans="12:13">
      <c r="L217" s="138"/>
      <c r="M217" s="22"/>
    </row>
    <row r="218" spans="12:13">
      <c r="L218" s="138"/>
      <c r="M218" s="22"/>
    </row>
    <row r="219" spans="12:13">
      <c r="L219" s="138"/>
      <c r="M219" s="22"/>
    </row>
    <row r="220" spans="12:13">
      <c r="L220" s="138"/>
      <c r="M220" s="22"/>
    </row>
    <row r="221" spans="12:13">
      <c r="L221" s="138"/>
      <c r="M221" s="22"/>
    </row>
    <row r="222" spans="12:13">
      <c r="L222" s="138"/>
      <c r="M222" s="22"/>
    </row>
    <row r="223" spans="12:13">
      <c r="L223" s="138"/>
      <c r="M223" s="22"/>
    </row>
    <row r="224" spans="12:13">
      <c r="L224" s="138"/>
      <c r="M224" s="22"/>
    </row>
    <row r="225" spans="12:13">
      <c r="L225" s="138"/>
      <c r="M225" s="22"/>
    </row>
    <row r="226" spans="12:13">
      <c r="L226" s="138"/>
      <c r="M226" s="22"/>
    </row>
    <row r="227" spans="12:13">
      <c r="L227" s="138"/>
      <c r="M227" s="22"/>
    </row>
    <row r="228" spans="12:13">
      <c r="L228" s="138"/>
      <c r="M228" s="22"/>
    </row>
    <row r="229" spans="12:13">
      <c r="L229" s="138"/>
      <c r="M229" s="22"/>
    </row>
    <row r="230" spans="12:13">
      <c r="L230" s="138"/>
      <c r="M230" s="22"/>
    </row>
    <row r="231" spans="12:13">
      <c r="L231" s="138"/>
      <c r="M231" s="22"/>
    </row>
    <row r="232" spans="12:13">
      <c r="L232" s="138"/>
      <c r="M232" s="22"/>
    </row>
    <row r="233" spans="12:13">
      <c r="L233" s="138"/>
      <c r="M233" s="22"/>
    </row>
    <row r="234" spans="12:13">
      <c r="L234" s="138"/>
      <c r="M234" s="22"/>
    </row>
    <row r="235" spans="12:13">
      <c r="L235" s="138"/>
      <c r="M235" s="22"/>
    </row>
    <row r="236" spans="12:13">
      <c r="L236" s="138"/>
      <c r="M236" s="22"/>
    </row>
    <row r="237" spans="12:13">
      <c r="L237" s="138"/>
      <c r="M237" s="22"/>
    </row>
    <row r="238" spans="12:13">
      <c r="L238" s="138"/>
      <c r="M238" s="22"/>
    </row>
    <row r="239" spans="12:13">
      <c r="L239" s="138"/>
      <c r="M239" s="22"/>
    </row>
    <row r="240" spans="12:13">
      <c r="L240" s="138"/>
      <c r="M240" s="22"/>
    </row>
    <row r="241" spans="12:13">
      <c r="L241" s="138"/>
      <c r="M241" s="22"/>
    </row>
    <row r="242" spans="12:13">
      <c r="L242" s="138"/>
      <c r="M242" s="22"/>
    </row>
    <row r="243" spans="12:13">
      <c r="L243" s="138"/>
      <c r="M243" s="22"/>
    </row>
    <row r="244" spans="12:13">
      <c r="L244" s="138"/>
      <c r="M244" s="22"/>
    </row>
    <row r="245" spans="12:13">
      <c r="L245" s="138"/>
      <c r="M245" s="22"/>
    </row>
    <row r="246" spans="12:13">
      <c r="L246" s="138"/>
      <c r="M246" s="22"/>
    </row>
    <row r="247" spans="12:13">
      <c r="L247" s="138"/>
      <c r="M247" s="22"/>
    </row>
    <row r="248" spans="12:13">
      <c r="L248" s="138"/>
      <c r="M248" s="22"/>
    </row>
    <row r="249" spans="12:13">
      <c r="L249" s="138"/>
      <c r="M249" s="22"/>
    </row>
    <row r="250" spans="12:13">
      <c r="L250" s="138"/>
      <c r="M250" s="22"/>
    </row>
    <row r="251" spans="12:13">
      <c r="L251" s="138"/>
      <c r="M251" s="22"/>
    </row>
    <row r="252" spans="12:13">
      <c r="L252" s="138"/>
      <c r="M252" s="22"/>
    </row>
    <row r="253" spans="12:13">
      <c r="L253" s="138"/>
      <c r="M253" s="22"/>
    </row>
    <row r="254" spans="12:13">
      <c r="L254" s="138"/>
      <c r="M254" s="22"/>
    </row>
    <row r="255" spans="12:13">
      <c r="L255" s="138"/>
      <c r="M255" s="22"/>
    </row>
    <row r="256" spans="12:13">
      <c r="L256" s="138"/>
      <c r="M256" s="22"/>
    </row>
    <row r="257" spans="12:13">
      <c r="L257" s="138"/>
      <c r="M257" s="22"/>
    </row>
    <row r="258" spans="12:13">
      <c r="L258" s="138"/>
      <c r="M258" s="22"/>
    </row>
    <row r="259" spans="12:13">
      <c r="L259" s="138"/>
      <c r="M259" s="22"/>
    </row>
    <row r="260" spans="12:13">
      <c r="L260" s="138"/>
      <c r="M260" s="22"/>
    </row>
    <row r="261" spans="12:13">
      <c r="L261" s="138"/>
      <c r="M261" s="22"/>
    </row>
    <row r="262" spans="12:13">
      <c r="L262" s="138"/>
      <c r="M262" s="22"/>
    </row>
    <row r="263" spans="12:13">
      <c r="L263" s="138"/>
      <c r="M263" s="22"/>
    </row>
    <row r="264" spans="12:13">
      <c r="L264" s="138"/>
      <c r="M264" s="22"/>
    </row>
    <row r="265" spans="12:13">
      <c r="L265" s="138"/>
      <c r="M265" s="22"/>
    </row>
    <row r="266" spans="12:13">
      <c r="L266" s="138"/>
      <c r="M266" s="22"/>
    </row>
    <row r="267" spans="12:13">
      <c r="L267" s="138"/>
      <c r="M267" s="22"/>
    </row>
    <row r="268" spans="12:13">
      <c r="L268" s="138"/>
      <c r="M268" s="22"/>
    </row>
    <row r="269" spans="12:13">
      <c r="L269" s="138"/>
      <c r="M269" s="22"/>
    </row>
    <row r="270" spans="12:13">
      <c r="L270" s="138"/>
      <c r="M270" s="22"/>
    </row>
    <row r="271" spans="12:13">
      <c r="L271" s="138"/>
      <c r="M271" s="22"/>
    </row>
    <row r="272" spans="12:13">
      <c r="L272" s="138"/>
      <c r="M272" s="22"/>
    </row>
    <row r="273" spans="12:13">
      <c r="L273" s="138"/>
      <c r="M273" s="22"/>
    </row>
    <row r="274" spans="12:13">
      <c r="L274" s="138"/>
      <c r="M274" s="22"/>
    </row>
    <row r="275" spans="12:13">
      <c r="L275" s="138"/>
      <c r="M275" s="22"/>
    </row>
    <row r="276" spans="12:13">
      <c r="L276" s="138"/>
      <c r="M276" s="22"/>
    </row>
    <row r="277" spans="12:13">
      <c r="L277" s="138"/>
      <c r="M277" s="22"/>
    </row>
    <row r="278" spans="12:13">
      <c r="L278" s="138"/>
      <c r="M278" s="22"/>
    </row>
    <row r="279" spans="12:13">
      <c r="L279" s="138"/>
      <c r="M279" s="22"/>
    </row>
    <row r="280" spans="12:13">
      <c r="L280" s="138"/>
      <c r="M280" s="22"/>
    </row>
    <row r="281" spans="12:13">
      <c r="L281" s="138"/>
      <c r="M281" s="22"/>
    </row>
    <row r="282" spans="12:13">
      <c r="L282" s="138"/>
      <c r="M282" s="22"/>
    </row>
    <row r="283" spans="12:13">
      <c r="L283" s="138"/>
      <c r="M283" s="22"/>
    </row>
    <row r="284" spans="12:13">
      <c r="L284" s="138"/>
      <c r="M284" s="22"/>
    </row>
    <row r="285" spans="12:13">
      <c r="L285" s="138"/>
      <c r="M285" s="22"/>
    </row>
    <row r="286" spans="12:13">
      <c r="L286" s="138"/>
      <c r="M286" s="22"/>
    </row>
    <row r="287" spans="12:13">
      <c r="L287" s="138"/>
      <c r="M287" s="22"/>
    </row>
    <row r="288" spans="12:13">
      <c r="L288" s="138"/>
      <c r="M288" s="22"/>
    </row>
    <row r="289" spans="12:13">
      <c r="L289" s="138"/>
      <c r="M289" s="22"/>
    </row>
    <row r="290" spans="12:13">
      <c r="L290" s="138"/>
      <c r="M290" s="22"/>
    </row>
    <row r="291" spans="12:13">
      <c r="L291" s="138"/>
      <c r="M291" s="22"/>
    </row>
    <row r="292" spans="12:13">
      <c r="L292" s="138"/>
      <c r="M292" s="22"/>
    </row>
    <row r="293" spans="12:13">
      <c r="L293" s="138"/>
      <c r="M293" s="22"/>
    </row>
    <row r="294" spans="12:13">
      <c r="L294" s="138"/>
      <c r="M294" s="22"/>
    </row>
    <row r="295" spans="12:13">
      <c r="L295" s="138"/>
      <c r="M295" s="22"/>
    </row>
    <row r="296" spans="12:13">
      <c r="L296" s="138"/>
      <c r="M296" s="22"/>
    </row>
    <row r="297" spans="12:13">
      <c r="L297" s="138"/>
      <c r="M297" s="22"/>
    </row>
    <row r="298" spans="12:13">
      <c r="L298" s="138"/>
      <c r="M298" s="22"/>
    </row>
    <row r="299" spans="12:13">
      <c r="L299" s="138"/>
      <c r="M299" s="22"/>
    </row>
    <row r="300" spans="12:13">
      <c r="L300" s="138"/>
      <c r="M300" s="22"/>
    </row>
    <row r="301" spans="12:13">
      <c r="L301" s="138"/>
      <c r="M301" s="22"/>
    </row>
    <row r="302" spans="12:13">
      <c r="L302" s="138"/>
      <c r="M302" s="22"/>
    </row>
    <row r="303" spans="12:13">
      <c r="L303" s="138"/>
      <c r="M303" s="22"/>
    </row>
    <row r="304" spans="12:13">
      <c r="L304" s="138"/>
      <c r="M304" s="22"/>
    </row>
    <row r="305" spans="12:13">
      <c r="L305" s="138"/>
      <c r="M305" s="22"/>
    </row>
    <row r="306" spans="12:13">
      <c r="L306" s="138"/>
      <c r="M306" s="22"/>
    </row>
    <row r="307" spans="12:13">
      <c r="L307" s="138"/>
      <c r="M307" s="22"/>
    </row>
    <row r="308" spans="12:13">
      <c r="L308" s="138"/>
      <c r="M308" s="22"/>
    </row>
    <row r="309" spans="12:13">
      <c r="L309" s="138"/>
      <c r="M309" s="22"/>
    </row>
    <row r="310" spans="12:13">
      <c r="L310" s="138"/>
      <c r="M310" s="22"/>
    </row>
    <row r="311" spans="12:13">
      <c r="L311" s="138"/>
      <c r="M311" s="22"/>
    </row>
    <row r="312" spans="12:13">
      <c r="L312" s="138"/>
      <c r="M312" s="22"/>
    </row>
    <row r="313" spans="12:13">
      <c r="L313" s="138"/>
      <c r="M313" s="22"/>
    </row>
    <row r="314" spans="12:13">
      <c r="L314" s="138"/>
      <c r="M314" s="22"/>
    </row>
    <row r="315" spans="12:13">
      <c r="L315" s="138"/>
      <c r="M315" s="22"/>
    </row>
    <row r="316" spans="12:13">
      <c r="L316" s="138"/>
      <c r="M316" s="22"/>
    </row>
    <row r="317" spans="12:13">
      <c r="L317" s="138"/>
      <c r="M317" s="22"/>
    </row>
    <row r="318" spans="12:13">
      <c r="L318" s="138"/>
      <c r="M318" s="22"/>
    </row>
    <row r="319" spans="12:13">
      <c r="L319" s="138"/>
      <c r="M319" s="22"/>
    </row>
    <row r="320" spans="12:13">
      <c r="L320" s="138"/>
      <c r="M320" s="22"/>
    </row>
    <row r="321" spans="12:13">
      <c r="L321" s="138"/>
      <c r="M321" s="22"/>
    </row>
    <row r="322" spans="12:13">
      <c r="L322" s="138"/>
      <c r="M322" s="22"/>
    </row>
    <row r="323" spans="12:13">
      <c r="L323" s="138"/>
      <c r="M323" s="22"/>
    </row>
    <row r="324" spans="12:13">
      <c r="L324" s="138"/>
      <c r="M324" s="22"/>
    </row>
    <row r="325" spans="12:13">
      <c r="L325" s="138"/>
      <c r="M325" s="22"/>
    </row>
    <row r="326" spans="12:13">
      <c r="L326" s="138"/>
      <c r="M326" s="22"/>
    </row>
    <row r="327" spans="12:13">
      <c r="L327" s="138"/>
      <c r="M327" s="22"/>
    </row>
    <row r="328" spans="12:13">
      <c r="L328" s="138"/>
      <c r="M328" s="22"/>
    </row>
    <row r="329" spans="12:13">
      <c r="L329" s="138"/>
      <c r="M329" s="22"/>
    </row>
    <row r="330" spans="12:13">
      <c r="L330" s="138"/>
      <c r="M330" s="22"/>
    </row>
    <row r="331" spans="12:13">
      <c r="L331" s="138"/>
      <c r="M331" s="22"/>
    </row>
    <row r="332" spans="12:13">
      <c r="L332" s="138"/>
      <c r="M332" s="22"/>
    </row>
    <row r="333" spans="12:13">
      <c r="L333" s="138"/>
      <c r="M333" s="22"/>
    </row>
    <row r="334" spans="12:13">
      <c r="L334" s="138"/>
      <c r="M334" s="22"/>
    </row>
    <row r="335" spans="12:13">
      <c r="L335" s="138"/>
      <c r="M335" s="22"/>
    </row>
    <row r="336" spans="12:13">
      <c r="L336" s="138"/>
      <c r="M336" s="22"/>
    </row>
    <row r="337" spans="12:13">
      <c r="L337" s="138"/>
      <c r="M337" s="22"/>
    </row>
    <row r="338" spans="12:13">
      <c r="L338" s="138"/>
      <c r="M338" s="22"/>
    </row>
    <row r="339" spans="12:13">
      <c r="L339" s="138"/>
      <c r="M339" s="22"/>
    </row>
    <row r="340" spans="12:13">
      <c r="L340" s="138"/>
      <c r="M340" s="22"/>
    </row>
    <row r="341" spans="12:13">
      <c r="L341" s="138"/>
      <c r="M341" s="22"/>
    </row>
    <row r="342" spans="12:13">
      <c r="L342" s="138"/>
      <c r="M342" s="22"/>
    </row>
    <row r="343" spans="12:13">
      <c r="L343" s="138"/>
      <c r="M343" s="22"/>
    </row>
    <row r="344" spans="12:13">
      <c r="L344" s="138"/>
      <c r="M344" s="22"/>
    </row>
    <row r="345" spans="12:13">
      <c r="L345" s="138"/>
      <c r="M345" s="22"/>
    </row>
    <row r="346" spans="12:13">
      <c r="L346" s="138"/>
      <c r="M346" s="22"/>
    </row>
    <row r="347" spans="12:13">
      <c r="L347" s="138"/>
      <c r="M347" s="22"/>
    </row>
    <row r="348" spans="12:13">
      <c r="L348" s="138"/>
      <c r="M348" s="22"/>
    </row>
    <row r="349" spans="12:13">
      <c r="L349" s="138"/>
      <c r="M349" s="22"/>
    </row>
    <row r="350" spans="12:13">
      <c r="L350" s="138"/>
      <c r="M350" s="22"/>
    </row>
    <row r="351" spans="12:13">
      <c r="L351" s="138"/>
      <c r="M351" s="22"/>
    </row>
    <row r="352" spans="12:13">
      <c r="L352" s="138"/>
      <c r="M352" s="22"/>
    </row>
    <row r="353" spans="12:13">
      <c r="L353" s="138"/>
      <c r="M353" s="22"/>
    </row>
    <row r="354" spans="12:13">
      <c r="L354" s="138"/>
      <c r="M354" s="22"/>
    </row>
    <row r="355" spans="12:13">
      <c r="L355" s="138"/>
      <c r="M355" s="22"/>
    </row>
    <row r="356" spans="12:13">
      <c r="L356" s="138"/>
      <c r="M356" s="22"/>
    </row>
    <row r="357" spans="12:13">
      <c r="L357" s="138"/>
      <c r="M357" s="22"/>
    </row>
    <row r="358" spans="12:13">
      <c r="L358" s="138"/>
      <c r="M358" s="22"/>
    </row>
    <row r="359" spans="12:13">
      <c r="L359" s="138"/>
      <c r="M359" s="22"/>
    </row>
    <row r="360" spans="12:13">
      <c r="L360" s="138"/>
      <c r="M360" s="22"/>
    </row>
    <row r="361" spans="12:13">
      <c r="L361" s="138"/>
      <c r="M361" s="22"/>
    </row>
    <row r="362" spans="12:13">
      <c r="L362" s="138"/>
      <c r="M362" s="22"/>
    </row>
    <row r="363" spans="12:13">
      <c r="L363" s="138"/>
      <c r="M363" s="22"/>
    </row>
    <row r="364" spans="12:13">
      <c r="L364" s="138"/>
      <c r="M364" s="22"/>
    </row>
    <row r="365" spans="12:13">
      <c r="L365" s="138"/>
      <c r="M365" s="22"/>
    </row>
  </sheetData>
  <mergeCells count="11">
    <mergeCell ref="M45:M46"/>
    <mergeCell ref="O31:V31"/>
    <mergeCell ref="A1:H1"/>
    <mergeCell ref="A21:D21"/>
    <mergeCell ref="F21:G21"/>
    <mergeCell ref="I21:J21"/>
    <mergeCell ref="B31:C31"/>
    <mergeCell ref="D31:E31"/>
    <mergeCell ref="F31:G31"/>
    <mergeCell ref="H31:I31"/>
    <mergeCell ref="L31:N31"/>
  </mergeCells>
  <dataValidations count="1">
    <dataValidation type="list" allowBlank="1" showInputMessage="1" showErrorMessage="1" sqref="C10" xr:uid="{D42D500D-8DFE-4BF7-A3B1-3C4AD7F1A25A}">
      <formula1>_xlfn.ANCHORARRAY($I$4)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F1450-AF4E-4EAA-B12B-150F13396552}">
  <dimension ref="A1:S31"/>
  <sheetViews>
    <sheetView zoomScale="114" workbookViewId="0">
      <selection activeCell="E27" sqref="E27"/>
    </sheetView>
  </sheetViews>
  <sheetFormatPr baseColWidth="10" defaultColWidth="8.83203125" defaultRowHeight="16"/>
  <cols>
    <col min="1" max="1" width="12.33203125" customWidth="1"/>
    <col min="2" max="2" width="13.1640625" customWidth="1"/>
    <col min="5" max="5" width="11.5" bestFit="1" customWidth="1"/>
  </cols>
  <sheetData>
    <row r="1" spans="1:19" ht="17" thickBot="1">
      <c r="A1" s="142"/>
      <c r="B1" s="359" t="s">
        <v>144</v>
      </c>
      <c r="C1" s="360"/>
      <c r="D1" s="360"/>
      <c r="E1" s="360"/>
      <c r="F1" s="360"/>
      <c r="G1" s="360"/>
      <c r="H1" s="360"/>
      <c r="I1" s="360"/>
      <c r="J1" s="360"/>
      <c r="K1" s="360"/>
      <c r="L1" s="360"/>
      <c r="M1" s="360"/>
      <c r="N1" s="360"/>
      <c r="O1" s="361"/>
      <c r="P1" s="192"/>
      <c r="Q1" s="192"/>
      <c r="S1" s="269">
        <v>0</v>
      </c>
    </row>
    <row r="2" spans="1:19">
      <c r="A2" s="191" t="s">
        <v>78</v>
      </c>
      <c r="B2" s="108" t="s">
        <v>145</v>
      </c>
      <c r="C2" t="s">
        <v>146</v>
      </c>
      <c r="D2" t="s">
        <v>341</v>
      </c>
      <c r="E2">
        <v>0</v>
      </c>
      <c r="F2">
        <v>1.2999999999999999E-3</v>
      </c>
      <c r="G2">
        <v>2.5000000000000001E-3</v>
      </c>
      <c r="H2">
        <v>5.0000000000000001E-3</v>
      </c>
      <c r="I2">
        <v>0.01</v>
      </c>
      <c r="J2">
        <v>1.4999999999999999E-2</v>
      </c>
      <c r="K2">
        <v>0.02</v>
      </c>
      <c r="L2">
        <v>2.5000000000000001E-2</v>
      </c>
      <c r="M2">
        <v>0.03</v>
      </c>
      <c r="N2">
        <v>0.04</v>
      </c>
      <c r="O2" s="146">
        <v>0.05</v>
      </c>
      <c r="P2" s="151"/>
      <c r="Q2" s="151"/>
    </row>
    <row r="3" spans="1:19">
      <c r="A3" s="194">
        <v>1</v>
      </c>
      <c r="B3" s="108" t="s">
        <v>224</v>
      </c>
      <c r="D3">
        <v>83.3</v>
      </c>
      <c r="E3">
        <v>150.34</v>
      </c>
      <c r="F3">
        <v>147.93</v>
      </c>
      <c r="G3">
        <v>145.47</v>
      </c>
      <c r="H3">
        <v>140.44999999999999</v>
      </c>
      <c r="I3">
        <v>129.97999999999999</v>
      </c>
      <c r="J3">
        <v>119</v>
      </c>
      <c r="K3">
        <v>107.75</v>
      </c>
      <c r="L3">
        <v>96.74</v>
      </c>
      <c r="M3">
        <v>87.36</v>
      </c>
      <c r="N3">
        <v>84.35</v>
      </c>
      <c r="O3" s="146">
        <v>103.74</v>
      </c>
      <c r="S3" s="17"/>
    </row>
    <row r="4" spans="1:19">
      <c r="A4" s="194">
        <v>1.5</v>
      </c>
      <c r="B4" s="108" t="s">
        <v>225</v>
      </c>
      <c r="D4">
        <v>91.71</v>
      </c>
      <c r="E4">
        <v>138.74</v>
      </c>
      <c r="F4">
        <v>136.94</v>
      </c>
      <c r="G4">
        <v>135.1</v>
      </c>
      <c r="H4">
        <v>131.36000000000001</v>
      </c>
      <c r="I4">
        <v>123.61</v>
      </c>
      <c r="J4">
        <v>115.62</v>
      </c>
      <c r="K4">
        <v>107.56</v>
      </c>
      <c r="L4">
        <v>99.64</v>
      </c>
      <c r="M4">
        <v>92.48</v>
      </c>
      <c r="N4">
        <v>90.95</v>
      </c>
      <c r="O4" s="146">
        <v>112.94</v>
      </c>
      <c r="S4" s="17"/>
    </row>
    <row r="5" spans="1:19">
      <c r="A5" s="194">
        <v>2</v>
      </c>
      <c r="B5" s="108" t="s">
        <v>226</v>
      </c>
      <c r="D5">
        <v>99.89</v>
      </c>
      <c r="E5">
        <v>127.26</v>
      </c>
      <c r="F5">
        <v>125.86</v>
      </c>
      <c r="G5">
        <v>124.44</v>
      </c>
      <c r="H5">
        <v>121.6</v>
      </c>
      <c r="I5">
        <v>115.97</v>
      </c>
      <c r="J5">
        <v>110.67</v>
      </c>
      <c r="K5">
        <v>106.01</v>
      </c>
      <c r="L5">
        <v>102.19</v>
      </c>
      <c r="M5">
        <v>99.3</v>
      </c>
      <c r="N5">
        <v>103.45</v>
      </c>
      <c r="O5" s="146">
        <v>125.43</v>
      </c>
      <c r="S5" s="17"/>
    </row>
    <row r="6" spans="1:19">
      <c r="A6" s="194">
        <v>3</v>
      </c>
      <c r="B6" s="108" t="s">
        <v>227</v>
      </c>
      <c r="D6">
        <v>105.58</v>
      </c>
      <c r="E6">
        <v>118.64</v>
      </c>
      <c r="F6">
        <v>117.86</v>
      </c>
      <c r="G6">
        <v>117.07</v>
      </c>
      <c r="H6">
        <v>115.5</v>
      </c>
      <c r="I6">
        <v>112.45</v>
      </c>
      <c r="J6">
        <v>109.7</v>
      </c>
      <c r="K6">
        <v>107.49</v>
      </c>
      <c r="L6">
        <v>105.96</v>
      </c>
      <c r="M6">
        <v>105.42</v>
      </c>
      <c r="N6">
        <v>113.6</v>
      </c>
      <c r="O6" s="146">
        <v>129.91</v>
      </c>
      <c r="S6" s="17"/>
    </row>
    <row r="7" spans="1:19">
      <c r="A7" s="194">
        <v>4</v>
      </c>
      <c r="B7" s="108" t="s">
        <v>228</v>
      </c>
      <c r="D7">
        <v>105.47</v>
      </c>
      <c r="E7">
        <v>112.07</v>
      </c>
      <c r="F7">
        <v>111.53</v>
      </c>
      <c r="G7">
        <v>110.99</v>
      </c>
      <c r="H7">
        <v>109.94</v>
      </c>
      <c r="I7">
        <v>108</v>
      </c>
      <c r="J7">
        <v>106.47</v>
      </c>
      <c r="K7">
        <v>105.55</v>
      </c>
      <c r="L7">
        <v>105.37</v>
      </c>
      <c r="M7">
        <v>106.17</v>
      </c>
      <c r="N7">
        <v>114.9</v>
      </c>
      <c r="O7" s="146">
        <v>129.33000000000001</v>
      </c>
      <c r="S7" s="17"/>
    </row>
    <row r="8" spans="1:19">
      <c r="A8" s="194">
        <v>5</v>
      </c>
      <c r="B8" s="108" t="s">
        <v>229</v>
      </c>
      <c r="D8">
        <v>104.38</v>
      </c>
      <c r="E8">
        <v>107.75</v>
      </c>
      <c r="F8">
        <v>107.35</v>
      </c>
      <c r="G8">
        <v>106.95</v>
      </c>
      <c r="H8">
        <v>106.19</v>
      </c>
      <c r="I8">
        <v>104.86</v>
      </c>
      <c r="J8">
        <v>103.97</v>
      </c>
      <c r="K8">
        <v>103.7</v>
      </c>
      <c r="L8">
        <v>104.19</v>
      </c>
      <c r="M8">
        <v>105.61</v>
      </c>
      <c r="N8">
        <v>114.15</v>
      </c>
      <c r="O8" s="146">
        <v>127.03</v>
      </c>
      <c r="S8" s="17"/>
    </row>
    <row r="9" spans="1:19">
      <c r="A9" s="194">
        <v>6</v>
      </c>
      <c r="B9" s="108" t="s">
        <v>230</v>
      </c>
      <c r="D9">
        <v>102.61</v>
      </c>
      <c r="E9">
        <v>104.17</v>
      </c>
      <c r="F9">
        <v>103.84</v>
      </c>
      <c r="G9">
        <v>103.51</v>
      </c>
      <c r="H9">
        <v>102.9</v>
      </c>
      <c r="I9">
        <v>101.91</v>
      </c>
      <c r="J9">
        <v>101.38</v>
      </c>
      <c r="K9">
        <v>101.5</v>
      </c>
      <c r="L9">
        <v>102.37</v>
      </c>
      <c r="M9">
        <v>104.14</v>
      </c>
      <c r="N9">
        <v>112.46</v>
      </c>
      <c r="O9" s="146">
        <v>124.36</v>
      </c>
      <c r="S9" s="17"/>
    </row>
    <row r="10" spans="1:19">
      <c r="A10" s="194">
        <v>7</v>
      </c>
      <c r="B10" s="108" t="s">
        <v>231</v>
      </c>
      <c r="D10">
        <v>101.26</v>
      </c>
      <c r="E10">
        <v>101.17</v>
      </c>
      <c r="F10">
        <v>100.94</v>
      </c>
      <c r="G10">
        <v>100.72</v>
      </c>
      <c r="H10">
        <v>100.31</v>
      </c>
      <c r="I10">
        <v>99.69</v>
      </c>
      <c r="J10">
        <v>99.49</v>
      </c>
      <c r="K10">
        <v>99.89</v>
      </c>
      <c r="L10">
        <v>100.98</v>
      </c>
      <c r="M10">
        <v>102.88</v>
      </c>
      <c r="N10">
        <v>110.68</v>
      </c>
      <c r="O10" s="146">
        <v>121.4</v>
      </c>
      <c r="S10" s="17"/>
    </row>
    <row r="11" spans="1:19">
      <c r="A11" s="194">
        <v>8</v>
      </c>
      <c r="B11" s="108" t="s">
        <v>232</v>
      </c>
      <c r="D11">
        <v>99.37</v>
      </c>
      <c r="E11">
        <v>98.52</v>
      </c>
      <c r="F11">
        <v>98.32</v>
      </c>
      <c r="G11">
        <v>98.14</v>
      </c>
      <c r="H11">
        <v>97.8</v>
      </c>
      <c r="I11">
        <v>97.34</v>
      </c>
      <c r="J11">
        <v>97.3</v>
      </c>
      <c r="K11">
        <v>97.83</v>
      </c>
      <c r="L11">
        <v>99.03</v>
      </c>
      <c r="M11">
        <v>101</v>
      </c>
      <c r="N11">
        <v>108.43</v>
      </c>
      <c r="O11" s="146">
        <v>118.44</v>
      </c>
      <c r="S11" s="17"/>
    </row>
    <row r="12" spans="1:19">
      <c r="A12" s="194">
        <v>9</v>
      </c>
      <c r="B12" s="108" t="s">
        <v>233</v>
      </c>
      <c r="D12">
        <v>97.74</v>
      </c>
      <c r="E12">
        <v>96.07</v>
      </c>
      <c r="F12">
        <v>95.93</v>
      </c>
      <c r="G12">
        <v>95.8</v>
      </c>
      <c r="H12">
        <v>95.57</v>
      </c>
      <c r="I12">
        <v>95.3</v>
      </c>
      <c r="J12">
        <v>95.43</v>
      </c>
      <c r="K12">
        <v>96.09</v>
      </c>
      <c r="L12">
        <v>97.31</v>
      </c>
      <c r="M12">
        <v>99.34</v>
      </c>
      <c r="N12">
        <v>106.33</v>
      </c>
      <c r="O12" s="146">
        <v>115.58</v>
      </c>
      <c r="S12" s="17"/>
    </row>
    <row r="13" spans="1:19">
      <c r="A13" s="194">
        <v>10</v>
      </c>
      <c r="B13" s="108" t="s">
        <v>234</v>
      </c>
      <c r="D13">
        <v>96.37</v>
      </c>
      <c r="E13">
        <v>93.87</v>
      </c>
      <c r="F13">
        <v>93.79</v>
      </c>
      <c r="G13">
        <v>93.72</v>
      </c>
      <c r="H13">
        <v>93.61</v>
      </c>
      <c r="I13">
        <v>93.55</v>
      </c>
      <c r="J13">
        <v>93.85</v>
      </c>
      <c r="K13">
        <v>94.62</v>
      </c>
      <c r="L13">
        <v>95.95</v>
      </c>
      <c r="M13">
        <v>97.91</v>
      </c>
      <c r="N13">
        <v>104.45</v>
      </c>
      <c r="O13" s="146">
        <v>112.96</v>
      </c>
    </row>
    <row r="14" spans="1:19">
      <c r="A14" s="194">
        <v>12</v>
      </c>
      <c r="B14" s="108" t="s">
        <v>235</v>
      </c>
      <c r="D14">
        <v>93.77</v>
      </c>
      <c r="E14">
        <v>90.33</v>
      </c>
      <c r="F14">
        <v>90.31</v>
      </c>
      <c r="G14">
        <v>90.3</v>
      </c>
      <c r="H14">
        <v>90.3</v>
      </c>
      <c r="I14">
        <v>90.47</v>
      </c>
      <c r="J14">
        <v>90.94</v>
      </c>
      <c r="K14">
        <v>91.84</v>
      </c>
      <c r="L14">
        <v>93.22</v>
      </c>
      <c r="M14">
        <v>95.13</v>
      </c>
      <c r="N14">
        <v>101.09</v>
      </c>
      <c r="O14" s="146">
        <v>108.7</v>
      </c>
    </row>
    <row r="15" spans="1:19">
      <c r="A15" s="194">
        <v>15</v>
      </c>
      <c r="B15" s="108" t="s">
        <v>236</v>
      </c>
      <c r="D15">
        <v>90.24</v>
      </c>
      <c r="E15">
        <v>85.69</v>
      </c>
      <c r="F15">
        <v>85.75</v>
      </c>
      <c r="G15">
        <v>85.82</v>
      </c>
      <c r="H15">
        <v>85.97</v>
      </c>
      <c r="I15">
        <v>86.42</v>
      </c>
      <c r="J15">
        <v>87.12</v>
      </c>
      <c r="K15">
        <v>88.17</v>
      </c>
      <c r="L15">
        <v>89.62</v>
      </c>
      <c r="M15">
        <v>91.48</v>
      </c>
      <c r="N15">
        <v>96.82</v>
      </c>
      <c r="O15" s="146">
        <v>103.53</v>
      </c>
    </row>
    <row r="16" spans="1:19">
      <c r="A16" s="194">
        <v>20</v>
      </c>
      <c r="B16" s="108" t="s">
        <v>237</v>
      </c>
      <c r="D16">
        <v>85.6</v>
      </c>
      <c r="E16">
        <v>79.33</v>
      </c>
      <c r="F16">
        <v>79.52</v>
      </c>
      <c r="G16">
        <v>79.709999999999994</v>
      </c>
      <c r="H16">
        <v>80.12</v>
      </c>
      <c r="I16">
        <v>81.040000000000006</v>
      </c>
      <c r="J16">
        <v>82.16</v>
      </c>
      <c r="K16">
        <v>83.54</v>
      </c>
      <c r="L16">
        <v>85.21</v>
      </c>
      <c r="M16">
        <v>87.17</v>
      </c>
      <c r="N16">
        <v>92.22</v>
      </c>
      <c r="O16" s="146">
        <v>98.35</v>
      </c>
    </row>
    <row r="17" spans="1:15">
      <c r="A17" s="194">
        <v>25</v>
      </c>
      <c r="B17" s="108" t="s">
        <v>238</v>
      </c>
      <c r="D17">
        <v>82.35</v>
      </c>
      <c r="E17">
        <v>75</v>
      </c>
      <c r="F17">
        <v>75.290000000000006</v>
      </c>
      <c r="G17">
        <v>75.58</v>
      </c>
      <c r="H17">
        <v>76.17</v>
      </c>
      <c r="I17">
        <v>77.44</v>
      </c>
      <c r="J17">
        <v>78.87</v>
      </c>
      <c r="K17">
        <v>80.489999999999995</v>
      </c>
      <c r="L17">
        <v>82.32</v>
      </c>
      <c r="M17">
        <v>84.36</v>
      </c>
      <c r="N17">
        <v>89.3</v>
      </c>
      <c r="O17" s="146">
        <v>95.09</v>
      </c>
    </row>
    <row r="18" spans="1:15" ht="17" thickBot="1">
      <c r="A18" s="194">
        <v>30</v>
      </c>
      <c r="B18" s="123" t="s">
        <v>239</v>
      </c>
      <c r="C18" s="147"/>
      <c r="D18" s="147">
        <v>79.489999999999995</v>
      </c>
      <c r="E18" s="147">
        <v>71.03</v>
      </c>
      <c r="F18" s="147">
        <v>71.42</v>
      </c>
      <c r="G18" s="147">
        <v>71.819999999999993</v>
      </c>
      <c r="H18" s="147">
        <v>72.63</v>
      </c>
      <c r="I18" s="147">
        <v>74.290000000000006</v>
      </c>
      <c r="J18" s="147">
        <v>76.03</v>
      </c>
      <c r="K18" s="147">
        <v>77.88</v>
      </c>
      <c r="L18" s="147">
        <v>79.849999999999994</v>
      </c>
      <c r="M18" s="147">
        <v>81.96</v>
      </c>
      <c r="N18" s="147">
        <v>86.77</v>
      </c>
      <c r="O18" s="148">
        <v>92.23</v>
      </c>
    </row>
    <row r="19" spans="1:15" ht="17" thickBot="1">
      <c r="A19" s="142"/>
      <c r="B19" s="147"/>
      <c r="C19" s="147"/>
      <c r="D19" s="147"/>
      <c r="E19" s="147"/>
      <c r="F19" s="147"/>
      <c r="G19" s="147"/>
      <c r="H19" s="147"/>
    </row>
    <row r="20" spans="1:15" ht="17" thickBot="1">
      <c r="A20" s="336" t="s">
        <v>148</v>
      </c>
      <c r="B20" s="337"/>
      <c r="C20" s="337"/>
      <c r="D20" s="337"/>
      <c r="E20" s="337"/>
      <c r="F20" s="337"/>
      <c r="G20" s="337"/>
      <c r="H20" s="338"/>
    </row>
    <row r="21" spans="1:15">
      <c r="A21" t="s">
        <v>149</v>
      </c>
      <c r="C21" s="10">
        <f>'CAP-1.2'!B16</f>
        <v>4.6904109589041099</v>
      </c>
      <c r="E21" t="s">
        <v>146</v>
      </c>
      <c r="F21" s="149">
        <v>0.03</v>
      </c>
    </row>
    <row r="22" spans="1:15">
      <c r="A22" t="s">
        <v>150</v>
      </c>
      <c r="C22">
        <f>MATCH(C21,A3:A18,1)</f>
        <v>5</v>
      </c>
      <c r="E22" t="s">
        <v>151</v>
      </c>
      <c r="F22">
        <f>MATCH(F21,E2:O2,1)</f>
        <v>9</v>
      </c>
    </row>
    <row r="23" spans="1:15">
      <c r="A23" t="s">
        <v>152</v>
      </c>
      <c r="C23" cm="1">
        <f t="array" ref="C23">INDEX(A3:A18,C22)</f>
        <v>4</v>
      </c>
      <c r="E23" t="s">
        <v>153</v>
      </c>
      <c r="F23" s="150" cm="1">
        <f t="array" ref="F23">INDEX(E2:O2,F22)</f>
        <v>0.03</v>
      </c>
    </row>
    <row r="24" spans="1:15">
      <c r="A24" t="s">
        <v>154</v>
      </c>
      <c r="C24" cm="1">
        <f t="array" ref="C24">INDEX(A3:A18,C22+1)</f>
        <v>5</v>
      </c>
      <c r="E24" t="s">
        <v>155</v>
      </c>
      <c r="F24" s="150" cm="1">
        <f t="array" ref="F24">INDEX(E2:O2,F22+1)</f>
        <v>0.04</v>
      </c>
    </row>
    <row r="25" spans="1:15">
      <c r="B25" s="151">
        <f>F23</f>
        <v>0.03</v>
      </c>
      <c r="C25" s="151">
        <f>F24</f>
        <v>0.04</v>
      </c>
      <c r="E25" t="s">
        <v>156</v>
      </c>
    </row>
    <row r="26" spans="1:15">
      <c r="A26">
        <f>C23</f>
        <v>4</v>
      </c>
      <c r="B26" cm="1">
        <f t="array" ref="B26">INDEX(E3:O18,C22,F22)</f>
        <v>106.17</v>
      </c>
      <c r="C26">
        <v>114.9</v>
      </c>
      <c r="E26" cm="1">
        <f t="array" ref="E26">fx_lininterp(F21,B25:C25,B26:C26)</f>
        <v>106.17</v>
      </c>
    </row>
    <row r="27" spans="1:15">
      <c r="A27">
        <f>C24</f>
        <v>5</v>
      </c>
      <c r="B27" cm="1">
        <f t="array" ref="B27">INDEX(E3:O18,C22+1,F22)</f>
        <v>105.61</v>
      </c>
      <c r="C27" cm="1">
        <f t="array" ref="C27">INDEX(E3:O18,C22+1,F22+1)</f>
        <v>114.15</v>
      </c>
      <c r="E27" cm="1">
        <f t="array" ref="E27">fx_lininterp(F21,B25:C25,B27:C27)</f>
        <v>105.61</v>
      </c>
    </row>
    <row r="28" spans="1:15" ht="17" thickBot="1"/>
    <row r="29" spans="1:15" ht="35" thickBot="1">
      <c r="A29" s="152" t="s">
        <v>157</v>
      </c>
      <c r="B29" s="153" cm="1">
        <f t="array" ref="B29">fx_lininterp(C21,A26:A27,E26:E27)/100</f>
        <v>1.0578336986301371</v>
      </c>
    </row>
    <row r="30" spans="1:15">
      <c r="A30" t="s">
        <v>158</v>
      </c>
    </row>
    <row r="31" spans="1:15">
      <c r="A31" t="s">
        <v>159</v>
      </c>
      <c r="B31" s="154">
        <f>B30+B29</f>
        <v>1.0578336986301371</v>
      </c>
    </row>
  </sheetData>
  <mergeCells count="2">
    <mergeCell ref="A20:H20"/>
    <mergeCell ref="B1: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E6D4F-268F-414D-8368-416EA81FE167}">
  <dimension ref="A1:S31"/>
  <sheetViews>
    <sheetView workbookViewId="0">
      <selection activeCell="C26" sqref="C26"/>
    </sheetView>
  </sheetViews>
  <sheetFormatPr baseColWidth="10" defaultColWidth="11" defaultRowHeight="16"/>
  <cols>
    <col min="1" max="1" width="10.6640625" customWidth="1"/>
    <col min="2" max="2" width="10.1640625" bestFit="1" customWidth="1"/>
    <col min="3" max="4" width="8.83203125" bestFit="1" customWidth="1"/>
    <col min="5" max="5" width="9.6640625" customWidth="1"/>
  </cols>
  <sheetData>
    <row r="1" spans="1:19" ht="16.5" customHeight="1" thickBot="1">
      <c r="A1" s="142"/>
      <c r="B1" s="359" t="s">
        <v>144</v>
      </c>
      <c r="C1" s="360"/>
      <c r="D1" s="360"/>
      <c r="E1" s="360"/>
      <c r="F1" s="360"/>
      <c r="G1" s="360"/>
      <c r="H1" s="360"/>
      <c r="I1" s="360"/>
      <c r="J1" s="360"/>
      <c r="K1" s="360"/>
      <c r="L1" s="360"/>
      <c r="M1" s="360"/>
      <c r="N1" s="360"/>
      <c r="O1" s="360"/>
      <c r="P1" s="360"/>
      <c r="Q1" s="361"/>
      <c r="S1" s="143">
        <v>0</v>
      </c>
    </row>
    <row r="2" spans="1:19">
      <c r="A2" s="191" t="s">
        <v>78</v>
      </c>
      <c r="B2" s="108" t="s">
        <v>145</v>
      </c>
      <c r="C2" t="s">
        <v>146</v>
      </c>
      <c r="D2" t="s">
        <v>147</v>
      </c>
      <c r="E2">
        <v>0</v>
      </c>
      <c r="F2">
        <v>1.2999999999999999E-3</v>
      </c>
      <c r="G2">
        <v>2.5000000000000001E-3</v>
      </c>
      <c r="H2">
        <v>5.0000000000000001E-3</v>
      </c>
      <c r="I2">
        <v>0.01</v>
      </c>
      <c r="J2">
        <v>1.4999999999999999E-2</v>
      </c>
      <c r="K2">
        <v>0.02</v>
      </c>
      <c r="L2">
        <v>2.5000000000000001E-2</v>
      </c>
      <c r="M2">
        <v>0.03</v>
      </c>
      <c r="N2">
        <v>0.04</v>
      </c>
      <c r="O2">
        <v>0.05</v>
      </c>
      <c r="P2" s="270">
        <v>0.06</v>
      </c>
      <c r="Q2" s="146">
        <v>7.0000000000000007E-2</v>
      </c>
    </row>
    <row r="3" spans="1:19">
      <c r="A3" s="194">
        <v>1</v>
      </c>
      <c r="B3" s="108" t="s">
        <v>224</v>
      </c>
      <c r="D3">
        <v>83.3</v>
      </c>
      <c r="E3">
        <v>150.34</v>
      </c>
      <c r="F3">
        <v>147.93</v>
      </c>
      <c r="G3">
        <v>145.47</v>
      </c>
      <c r="H3">
        <v>140.44999999999999</v>
      </c>
      <c r="I3">
        <v>129.97999999999999</v>
      </c>
      <c r="J3">
        <v>119</v>
      </c>
      <c r="K3">
        <v>107.75</v>
      </c>
      <c r="L3">
        <v>96.74</v>
      </c>
      <c r="M3">
        <v>87.36</v>
      </c>
      <c r="N3">
        <v>84.35</v>
      </c>
      <c r="O3">
        <v>103.74</v>
      </c>
      <c r="P3">
        <f>O3+SUM((I3-E3),(K3-I3),(M3-K3),(N3-M3),(O3-N3))/5</f>
        <v>94.419999999999987</v>
      </c>
      <c r="Q3" s="146">
        <f>P3+SUM((I3-E3),(K3-I3),(M3-K3),(N3-M3),(O3-N3),(P3-O3))/6</f>
        <v>85.09999999999998</v>
      </c>
      <c r="S3" s="17"/>
    </row>
    <row r="4" spans="1:19">
      <c r="A4" s="194">
        <v>1.5</v>
      </c>
      <c r="B4" s="108" t="s">
        <v>225</v>
      </c>
      <c r="D4">
        <v>91.71</v>
      </c>
      <c r="E4">
        <v>138.74</v>
      </c>
      <c r="F4">
        <v>136.94</v>
      </c>
      <c r="G4">
        <v>135.1</v>
      </c>
      <c r="H4">
        <v>131.36000000000001</v>
      </c>
      <c r="I4">
        <v>123.61</v>
      </c>
      <c r="J4">
        <v>115.62</v>
      </c>
      <c r="K4">
        <v>107.56</v>
      </c>
      <c r="L4">
        <v>99.64</v>
      </c>
      <c r="M4">
        <v>92.48</v>
      </c>
      <c r="N4">
        <v>90.95</v>
      </c>
      <c r="O4">
        <v>112.94</v>
      </c>
      <c r="P4">
        <f t="shared" ref="P4:P18" si="0">O4+SUM((I4-E4),(K4-I4),(M4-K4),(N4-M4),(O4-N4))/5</f>
        <v>107.78</v>
      </c>
      <c r="Q4" s="146">
        <f t="shared" ref="Q4:Q18" si="1">P4+SUM((I4-E4),(K4-I4),(M4-K4),(N4-M4),(O4-N4),(P4-O4))/6</f>
        <v>102.62</v>
      </c>
      <c r="S4" s="17"/>
    </row>
    <row r="5" spans="1:19">
      <c r="A5" s="194">
        <v>2</v>
      </c>
      <c r="B5" s="108" t="s">
        <v>226</v>
      </c>
      <c r="D5">
        <v>99.89</v>
      </c>
      <c r="E5">
        <v>127.26</v>
      </c>
      <c r="F5">
        <v>125.86</v>
      </c>
      <c r="G5">
        <v>124.44</v>
      </c>
      <c r="H5">
        <v>121.6</v>
      </c>
      <c r="I5">
        <v>115.97</v>
      </c>
      <c r="J5">
        <v>110.67</v>
      </c>
      <c r="K5">
        <v>106.01</v>
      </c>
      <c r="L5">
        <v>102.19</v>
      </c>
      <c r="M5">
        <v>99.3</v>
      </c>
      <c r="N5">
        <v>103.45</v>
      </c>
      <c r="O5">
        <v>125.43</v>
      </c>
      <c r="P5">
        <f t="shared" si="0"/>
        <v>125.06400000000001</v>
      </c>
      <c r="Q5" s="146">
        <f t="shared" si="1"/>
        <v>124.69800000000001</v>
      </c>
      <c r="S5" s="17"/>
    </row>
    <row r="6" spans="1:19">
      <c r="A6" s="194">
        <v>3</v>
      </c>
      <c r="B6" s="108" t="s">
        <v>227</v>
      </c>
      <c r="D6">
        <v>105.58</v>
      </c>
      <c r="E6">
        <v>118.64</v>
      </c>
      <c r="F6">
        <v>117.86</v>
      </c>
      <c r="G6">
        <v>117.07</v>
      </c>
      <c r="H6">
        <v>115.5</v>
      </c>
      <c r="I6">
        <v>112.45</v>
      </c>
      <c r="J6">
        <v>109.7</v>
      </c>
      <c r="K6">
        <v>107.49</v>
      </c>
      <c r="L6">
        <v>105.96</v>
      </c>
      <c r="M6">
        <v>105.42</v>
      </c>
      <c r="N6">
        <v>113.6</v>
      </c>
      <c r="O6">
        <v>129.91</v>
      </c>
      <c r="P6">
        <f t="shared" si="0"/>
        <v>132.16399999999999</v>
      </c>
      <c r="Q6" s="146">
        <f t="shared" si="1"/>
        <v>134.41799999999998</v>
      </c>
      <c r="S6" s="17"/>
    </row>
    <row r="7" spans="1:19">
      <c r="A7" s="194">
        <v>4</v>
      </c>
      <c r="B7" s="108" t="s">
        <v>228</v>
      </c>
      <c r="D7">
        <v>105.47</v>
      </c>
      <c r="E7">
        <v>112.07</v>
      </c>
      <c r="F7">
        <v>111.53</v>
      </c>
      <c r="G7">
        <v>110.99</v>
      </c>
      <c r="H7">
        <v>109.94</v>
      </c>
      <c r="I7">
        <v>108</v>
      </c>
      <c r="J7">
        <v>106.47</v>
      </c>
      <c r="K7">
        <v>105.55</v>
      </c>
      <c r="L7">
        <v>105.37</v>
      </c>
      <c r="M7">
        <v>106.17</v>
      </c>
      <c r="N7">
        <v>114.9</v>
      </c>
      <c r="O7">
        <v>129.33000000000001</v>
      </c>
      <c r="P7">
        <f t="shared" si="0"/>
        <v>132.78200000000001</v>
      </c>
      <c r="Q7" s="146">
        <f t="shared" si="1"/>
        <v>136.23400000000001</v>
      </c>
      <c r="S7" s="17"/>
    </row>
    <row r="8" spans="1:19">
      <c r="A8" s="194">
        <v>5</v>
      </c>
      <c r="B8" s="108" t="s">
        <v>229</v>
      </c>
      <c r="D8">
        <v>104.38</v>
      </c>
      <c r="E8">
        <v>107.75</v>
      </c>
      <c r="F8">
        <v>107.35</v>
      </c>
      <c r="G8">
        <v>106.95</v>
      </c>
      <c r="H8">
        <v>106.19</v>
      </c>
      <c r="I8">
        <v>104.86</v>
      </c>
      <c r="J8">
        <v>103.97</v>
      </c>
      <c r="K8">
        <v>103.7</v>
      </c>
      <c r="L8">
        <v>104.19</v>
      </c>
      <c r="M8">
        <v>105.61</v>
      </c>
      <c r="N8">
        <v>114.15</v>
      </c>
      <c r="O8">
        <v>127.03</v>
      </c>
      <c r="P8">
        <f t="shared" si="0"/>
        <v>130.886</v>
      </c>
      <c r="Q8" s="146">
        <f t="shared" si="1"/>
        <v>134.74199999999999</v>
      </c>
      <c r="S8" s="17"/>
    </row>
    <row r="9" spans="1:19">
      <c r="A9" s="194">
        <v>6</v>
      </c>
      <c r="B9" s="108" t="s">
        <v>230</v>
      </c>
      <c r="D9">
        <v>102.61</v>
      </c>
      <c r="E9">
        <v>104.17</v>
      </c>
      <c r="F9">
        <v>103.84</v>
      </c>
      <c r="G9">
        <v>103.51</v>
      </c>
      <c r="H9">
        <v>102.9</v>
      </c>
      <c r="I9">
        <v>101.91</v>
      </c>
      <c r="J9">
        <v>101.38</v>
      </c>
      <c r="K9">
        <v>101.5</v>
      </c>
      <c r="L9">
        <v>102.37</v>
      </c>
      <c r="M9">
        <v>104.14</v>
      </c>
      <c r="N9">
        <v>112.46</v>
      </c>
      <c r="O9">
        <v>124.36</v>
      </c>
      <c r="P9">
        <f t="shared" si="0"/>
        <v>128.398</v>
      </c>
      <c r="Q9" s="146">
        <f t="shared" si="1"/>
        <v>132.43600000000001</v>
      </c>
      <c r="S9" s="17"/>
    </row>
    <row r="10" spans="1:19">
      <c r="A10" s="194">
        <v>7</v>
      </c>
      <c r="B10" s="108" t="s">
        <v>231</v>
      </c>
      <c r="D10">
        <v>101.26</v>
      </c>
      <c r="E10">
        <v>101.17</v>
      </c>
      <c r="F10">
        <v>100.94</v>
      </c>
      <c r="G10">
        <v>100.72</v>
      </c>
      <c r="H10">
        <v>100.31</v>
      </c>
      <c r="I10">
        <v>99.69</v>
      </c>
      <c r="J10">
        <v>99.49</v>
      </c>
      <c r="K10">
        <v>99.89</v>
      </c>
      <c r="L10">
        <v>100.98</v>
      </c>
      <c r="M10">
        <v>102.88</v>
      </c>
      <c r="N10">
        <v>110.68</v>
      </c>
      <c r="O10">
        <v>121.4</v>
      </c>
      <c r="P10">
        <f t="shared" si="0"/>
        <v>125.44600000000001</v>
      </c>
      <c r="Q10" s="146">
        <f t="shared" si="1"/>
        <v>129.49200000000002</v>
      </c>
      <c r="S10" s="17"/>
    </row>
    <row r="11" spans="1:19">
      <c r="A11" s="194">
        <v>8</v>
      </c>
      <c r="B11" s="108" t="s">
        <v>232</v>
      </c>
      <c r="D11">
        <v>99.37</v>
      </c>
      <c r="E11">
        <v>98.52</v>
      </c>
      <c r="F11">
        <v>98.32</v>
      </c>
      <c r="G11">
        <v>98.14</v>
      </c>
      <c r="H11">
        <v>97.8</v>
      </c>
      <c r="I11">
        <v>97.34</v>
      </c>
      <c r="J11">
        <v>97.3</v>
      </c>
      <c r="K11">
        <v>97.83</v>
      </c>
      <c r="L11">
        <v>99.03</v>
      </c>
      <c r="M11">
        <v>101</v>
      </c>
      <c r="N11">
        <v>108.43</v>
      </c>
      <c r="O11">
        <v>118.44</v>
      </c>
      <c r="P11">
        <f t="shared" si="0"/>
        <v>122.42399999999999</v>
      </c>
      <c r="Q11" s="146">
        <f t="shared" si="1"/>
        <v>126.40799999999999</v>
      </c>
      <c r="S11" s="17"/>
    </row>
    <row r="12" spans="1:19">
      <c r="A12" s="194">
        <v>9</v>
      </c>
      <c r="B12" s="108" t="s">
        <v>233</v>
      </c>
      <c r="D12">
        <v>97.74</v>
      </c>
      <c r="E12">
        <v>96.07</v>
      </c>
      <c r="F12">
        <v>95.93</v>
      </c>
      <c r="G12">
        <v>95.8</v>
      </c>
      <c r="H12">
        <v>95.57</v>
      </c>
      <c r="I12">
        <v>95.3</v>
      </c>
      <c r="J12">
        <v>95.43</v>
      </c>
      <c r="K12">
        <v>96.09</v>
      </c>
      <c r="L12">
        <v>97.31</v>
      </c>
      <c r="M12">
        <v>99.34</v>
      </c>
      <c r="N12">
        <v>106.33</v>
      </c>
      <c r="O12">
        <v>115.58</v>
      </c>
      <c r="P12">
        <f t="shared" si="0"/>
        <v>119.482</v>
      </c>
      <c r="Q12" s="146">
        <f t="shared" si="1"/>
        <v>123.384</v>
      </c>
      <c r="S12" s="17"/>
    </row>
    <row r="13" spans="1:19">
      <c r="A13" s="194">
        <v>10</v>
      </c>
      <c r="B13" s="108" t="s">
        <v>234</v>
      </c>
      <c r="D13">
        <v>96.37</v>
      </c>
      <c r="E13">
        <v>93.87</v>
      </c>
      <c r="F13">
        <v>93.79</v>
      </c>
      <c r="G13">
        <v>93.72</v>
      </c>
      <c r="H13">
        <v>93.61</v>
      </c>
      <c r="I13">
        <v>93.55</v>
      </c>
      <c r="J13">
        <v>93.85</v>
      </c>
      <c r="K13">
        <v>94.62</v>
      </c>
      <c r="L13">
        <v>95.95</v>
      </c>
      <c r="M13">
        <v>97.91</v>
      </c>
      <c r="N13">
        <v>104.45</v>
      </c>
      <c r="O13">
        <v>112.96</v>
      </c>
      <c r="P13">
        <f t="shared" si="0"/>
        <v>116.77799999999999</v>
      </c>
      <c r="Q13" s="146">
        <f t="shared" si="1"/>
        <v>120.59599999999999</v>
      </c>
    </row>
    <row r="14" spans="1:19">
      <c r="A14" s="194">
        <v>12</v>
      </c>
      <c r="B14" s="108" t="s">
        <v>235</v>
      </c>
      <c r="D14">
        <v>93.77</v>
      </c>
      <c r="E14">
        <v>90.33</v>
      </c>
      <c r="F14">
        <v>90.31</v>
      </c>
      <c r="G14">
        <v>90.3</v>
      </c>
      <c r="H14">
        <v>90.3</v>
      </c>
      <c r="I14">
        <v>90.47</v>
      </c>
      <c r="J14">
        <v>90.94</v>
      </c>
      <c r="K14">
        <v>91.84</v>
      </c>
      <c r="L14">
        <v>93.22</v>
      </c>
      <c r="M14">
        <v>95.13</v>
      </c>
      <c r="N14">
        <v>101.09</v>
      </c>
      <c r="O14">
        <v>108.7</v>
      </c>
      <c r="P14">
        <f t="shared" si="0"/>
        <v>112.37400000000001</v>
      </c>
      <c r="Q14" s="146">
        <f t="shared" si="1"/>
        <v>116.04800000000002</v>
      </c>
    </row>
    <row r="15" spans="1:19">
      <c r="A15" s="194">
        <v>15</v>
      </c>
      <c r="B15" s="108" t="s">
        <v>236</v>
      </c>
      <c r="D15">
        <v>90.24</v>
      </c>
      <c r="E15">
        <v>85.69</v>
      </c>
      <c r="F15">
        <v>85.75</v>
      </c>
      <c r="G15">
        <v>85.82</v>
      </c>
      <c r="H15">
        <v>85.97</v>
      </c>
      <c r="I15">
        <v>86.42</v>
      </c>
      <c r="J15">
        <v>87.12</v>
      </c>
      <c r="K15">
        <v>88.17</v>
      </c>
      <c r="L15">
        <v>89.62</v>
      </c>
      <c r="M15">
        <v>91.48</v>
      </c>
      <c r="N15">
        <v>96.82</v>
      </c>
      <c r="O15">
        <v>103.53</v>
      </c>
      <c r="P15">
        <f t="shared" si="0"/>
        <v>107.098</v>
      </c>
      <c r="Q15" s="146">
        <f t="shared" si="1"/>
        <v>110.666</v>
      </c>
    </row>
    <row r="16" spans="1:19">
      <c r="A16" s="194">
        <v>20</v>
      </c>
      <c r="B16" s="108" t="s">
        <v>237</v>
      </c>
      <c r="D16">
        <v>85.6</v>
      </c>
      <c r="E16">
        <v>79.33</v>
      </c>
      <c r="F16">
        <v>79.52</v>
      </c>
      <c r="G16">
        <v>79.709999999999994</v>
      </c>
      <c r="H16">
        <v>80.12</v>
      </c>
      <c r="I16">
        <v>81.040000000000006</v>
      </c>
      <c r="J16">
        <v>82.16</v>
      </c>
      <c r="K16">
        <v>83.54</v>
      </c>
      <c r="L16">
        <v>85.21</v>
      </c>
      <c r="M16">
        <v>87.17</v>
      </c>
      <c r="N16">
        <v>92.22</v>
      </c>
      <c r="O16">
        <v>98.35</v>
      </c>
      <c r="P16">
        <f t="shared" si="0"/>
        <v>102.154</v>
      </c>
      <c r="Q16" s="146">
        <f t="shared" si="1"/>
        <v>105.958</v>
      </c>
    </row>
    <row r="17" spans="1:17">
      <c r="A17" s="194">
        <v>25</v>
      </c>
      <c r="B17" s="108" t="s">
        <v>238</v>
      </c>
      <c r="D17">
        <v>82.35</v>
      </c>
      <c r="E17">
        <v>75</v>
      </c>
      <c r="F17">
        <v>75.290000000000006</v>
      </c>
      <c r="G17">
        <v>75.58</v>
      </c>
      <c r="H17">
        <v>76.17</v>
      </c>
      <c r="I17">
        <v>77.44</v>
      </c>
      <c r="J17">
        <v>78.87</v>
      </c>
      <c r="K17">
        <v>80.489999999999995</v>
      </c>
      <c r="L17">
        <v>82.32</v>
      </c>
      <c r="M17">
        <v>84.36</v>
      </c>
      <c r="N17">
        <v>89.3</v>
      </c>
      <c r="O17">
        <v>95.09</v>
      </c>
      <c r="P17">
        <f t="shared" si="0"/>
        <v>99.108000000000004</v>
      </c>
      <c r="Q17" s="146">
        <f t="shared" si="1"/>
        <v>103.126</v>
      </c>
    </row>
    <row r="18" spans="1:17" ht="17" thickBot="1">
      <c r="A18" s="194">
        <v>30</v>
      </c>
      <c r="B18" s="123" t="s">
        <v>239</v>
      </c>
      <c r="C18" s="147"/>
      <c r="D18" s="147">
        <v>79.489999999999995</v>
      </c>
      <c r="E18" s="147">
        <v>71.03</v>
      </c>
      <c r="F18" s="147">
        <v>71.42</v>
      </c>
      <c r="G18" s="147">
        <v>71.819999999999993</v>
      </c>
      <c r="H18" s="147">
        <v>72.63</v>
      </c>
      <c r="I18" s="147">
        <v>74.290000000000006</v>
      </c>
      <c r="J18" s="147">
        <v>76.03</v>
      </c>
      <c r="K18" s="147">
        <v>77.88</v>
      </c>
      <c r="L18" s="147">
        <v>79.849999999999994</v>
      </c>
      <c r="M18" s="147">
        <v>81.96</v>
      </c>
      <c r="N18" s="147">
        <v>86.77</v>
      </c>
      <c r="O18" s="147">
        <v>92.23</v>
      </c>
      <c r="P18" s="147">
        <f t="shared" si="0"/>
        <v>96.47</v>
      </c>
      <c r="Q18" s="148">
        <f t="shared" si="1"/>
        <v>100.71</v>
      </c>
    </row>
    <row r="19" spans="1:17" ht="17" thickBot="1">
      <c r="A19" s="142"/>
      <c r="B19" s="147"/>
      <c r="C19" s="147"/>
      <c r="D19" s="147"/>
      <c r="E19" s="147"/>
      <c r="F19" s="147"/>
      <c r="G19" s="147"/>
      <c r="H19" s="147"/>
    </row>
    <row r="20" spans="1:17" ht="16.5" customHeight="1" thickBot="1">
      <c r="A20" s="336" t="s">
        <v>148</v>
      </c>
      <c r="B20" s="337"/>
      <c r="C20" s="337"/>
      <c r="D20" s="337"/>
      <c r="E20" s="337"/>
      <c r="F20" s="337"/>
      <c r="G20" s="337"/>
      <c r="H20" s="338"/>
    </row>
    <row r="21" spans="1:17">
      <c r="A21" t="s">
        <v>149</v>
      </c>
      <c r="C21" s="10">
        <f>'CAP-1.2'!B16</f>
        <v>4.6904109589041099</v>
      </c>
      <c r="E21" t="s">
        <v>146</v>
      </c>
      <c r="F21" s="149">
        <v>0.06</v>
      </c>
    </row>
    <row r="22" spans="1:17">
      <c r="A22" t="s">
        <v>150</v>
      </c>
      <c r="C22">
        <f>MATCH(C21,A3:A18,1)</f>
        <v>5</v>
      </c>
      <c r="E22" t="s">
        <v>151</v>
      </c>
      <c r="F22">
        <f>MATCH(F21,E2:O2,1)</f>
        <v>11</v>
      </c>
    </row>
    <row r="23" spans="1:17">
      <c r="A23" t="s">
        <v>152</v>
      </c>
      <c r="C23" cm="1">
        <f t="array" ref="C23">INDEX(A3:A18,C22)</f>
        <v>4</v>
      </c>
      <c r="E23" t="s">
        <v>153</v>
      </c>
      <c r="F23" s="150" cm="1">
        <f t="array" ref="F23">INDEX(E2:O2,F22)</f>
        <v>0.05</v>
      </c>
    </row>
    <row r="24" spans="1:17">
      <c r="A24" t="s">
        <v>154</v>
      </c>
      <c r="C24" cm="1">
        <f t="array" ref="C24">INDEX(A3:A18,C22+1)</f>
        <v>5</v>
      </c>
      <c r="E24" t="s">
        <v>155</v>
      </c>
      <c r="F24" s="150" cm="1">
        <f t="array" ref="F24">INDEX(E2:Q2,F22+1)</f>
        <v>0.06</v>
      </c>
    </row>
    <row r="25" spans="1:17">
      <c r="B25" s="151">
        <f>F23</f>
        <v>0.05</v>
      </c>
      <c r="C25" s="151">
        <f>F24</f>
        <v>0.06</v>
      </c>
      <c r="E25" t="s">
        <v>156</v>
      </c>
    </row>
    <row r="26" spans="1:17">
      <c r="A26">
        <f>C23</f>
        <v>4</v>
      </c>
      <c r="B26" cm="1">
        <f t="array" ref="B26">INDEX(E3:O18,C22,F22)</f>
        <v>129.33000000000001</v>
      </c>
      <c r="C26">
        <v>132.78200000000001</v>
      </c>
      <c r="E26" cm="1">
        <f t="array" ref="E26">fx_lininterp(F21,B25:C25,B26:C26)</f>
        <v>129.33000000000001</v>
      </c>
    </row>
    <row r="27" spans="1:17">
      <c r="A27">
        <f>C24</f>
        <v>5</v>
      </c>
      <c r="B27" cm="1">
        <f t="array" ref="B27">INDEX(E3:O18,C22+1,F22)</f>
        <v>127.03</v>
      </c>
      <c r="C27" cm="1">
        <f t="array" ref="C27">INDEX(E3:Q18,C22+1,F22+1)</f>
        <v>130.886</v>
      </c>
      <c r="E27" cm="1">
        <f t="array" ref="E27">fx_lininterp(F21,B25:C25,B27:C27)</f>
        <v>127.03</v>
      </c>
    </row>
    <row r="28" spans="1:17" ht="17" thickBot="1"/>
    <row r="29" spans="1:17" ht="35" thickBot="1">
      <c r="A29" s="152" t="s">
        <v>157</v>
      </c>
      <c r="B29" s="153" cm="1">
        <f t="array" ref="B29">fx_lininterp(C21,A26:A27,E26:E27)/100</f>
        <v>1.2774205479452057</v>
      </c>
    </row>
    <row r="30" spans="1:17">
      <c r="A30" t="s">
        <v>158</v>
      </c>
    </row>
    <row r="31" spans="1:17">
      <c r="A31" t="s">
        <v>159</v>
      </c>
      <c r="B31" s="154">
        <f>B30+B29</f>
        <v>1.2774205479452057</v>
      </c>
    </row>
  </sheetData>
  <mergeCells count="2">
    <mergeCell ref="A20:H20"/>
    <mergeCell ref="B1:Q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7CF6C-32ED-41B1-8250-B23EFF62B378}">
  <dimension ref="A1:Y127"/>
  <sheetViews>
    <sheetView topLeftCell="A11" zoomScale="84" zoomScaleNormal="100" workbookViewId="0">
      <selection activeCell="B23" sqref="B23"/>
    </sheetView>
  </sheetViews>
  <sheetFormatPr baseColWidth="10" defaultColWidth="8.83203125" defaultRowHeight="16"/>
  <cols>
    <col min="1" max="1" width="20.83203125" bestFit="1" customWidth="1"/>
    <col min="2" max="2" width="26" bestFit="1" customWidth="1"/>
    <col min="3" max="3" width="26.6640625" customWidth="1"/>
    <col min="4" max="4" width="16.5" customWidth="1"/>
    <col min="5" max="5" width="10.5" bestFit="1" customWidth="1"/>
    <col min="6" max="6" width="10.5" style="169" bestFit="1" customWidth="1"/>
    <col min="7" max="7" width="18.1640625" style="169" bestFit="1" customWidth="1"/>
    <col min="8" max="8" width="11.33203125" customWidth="1"/>
    <col min="9" max="9" width="35" bestFit="1" customWidth="1"/>
    <col min="10" max="10" width="18" style="17" bestFit="1" customWidth="1"/>
    <col min="11" max="11" width="8.83203125" style="138" bestFit="1" customWidth="1"/>
    <col min="12" max="12" width="7" style="17" customWidth="1"/>
    <col min="13" max="13" width="44.6640625" style="17" bestFit="1" customWidth="1"/>
    <col min="14" max="15" width="8.83203125" style="17" bestFit="1" customWidth="1"/>
    <col min="16" max="16" width="9.5" style="17" bestFit="1" customWidth="1"/>
    <col min="17" max="17" width="7.5" style="17" bestFit="1" customWidth="1"/>
    <col min="18" max="18" width="7.5" style="17" customWidth="1"/>
    <col min="19" max="19" width="8.6640625" style="17" customWidth="1"/>
    <col min="20" max="20" width="9.1640625" style="138" bestFit="1" customWidth="1"/>
    <col min="21" max="21" width="5.1640625" style="138" customWidth="1"/>
    <col min="22" max="22" width="5.5" style="138" customWidth="1"/>
    <col min="23" max="23" width="8.1640625" style="17" customWidth="1"/>
    <col min="24" max="24" width="6.6640625" style="17" customWidth="1"/>
    <col min="25" max="25" width="18.83203125" style="17" bestFit="1" customWidth="1"/>
  </cols>
  <sheetData>
    <row r="1" spans="1:25" ht="17" thickBot="1">
      <c r="A1" s="344" t="str">
        <f>_xlfn.TEXTJOIN(" ", TRUE,[3]Pricer!B3,"Pricer")</f>
        <v>CAP Pricer</v>
      </c>
      <c r="B1" s="345"/>
      <c r="C1" s="345"/>
      <c r="D1" s="345"/>
      <c r="E1" s="345"/>
      <c r="F1" s="345"/>
      <c r="G1" s="345"/>
      <c r="H1" s="346"/>
      <c r="K1" s="17"/>
      <c r="T1" s="17"/>
      <c r="U1" s="17"/>
      <c r="V1" s="17"/>
      <c r="Y1"/>
    </row>
    <row r="2" spans="1:25">
      <c r="A2" s="92" t="s">
        <v>68</v>
      </c>
      <c r="B2" s="155">
        <v>1000</v>
      </c>
      <c r="F2"/>
      <c r="G2"/>
      <c r="I2" s="10" t="s">
        <v>8</v>
      </c>
      <c r="J2" s="10" t="s">
        <v>8</v>
      </c>
      <c r="K2" s="10"/>
      <c r="L2" s="10"/>
      <c r="M2" s="10" t="s">
        <v>8</v>
      </c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/>
    </row>
    <row r="3" spans="1:25">
      <c r="A3" s="92" t="s">
        <v>9</v>
      </c>
      <c r="B3" s="97">
        <v>45338</v>
      </c>
      <c r="D3" s="8" t="s">
        <v>6</v>
      </c>
      <c r="F3"/>
      <c r="G3" t="s">
        <v>74</v>
      </c>
      <c r="I3" s="14" t="str" cm="1">
        <f t="array" aca="1" ref="I3:I10" ca="1">(fx_ShowFormula(A2:B19))</f>
        <v>B4: ='C:/Users/adgb243/Downloads/[FI_CapPricer.xlsm]Pricer'!B7</v>
      </c>
      <c r="J3" s="14" t="str" cm="1">
        <f t="array" aca="1" ref="J3" ca="1">(fx_ShowFormula(A23:G27))</f>
        <v>B23: =SUM(T31:T40)</v>
      </c>
      <c r="K3" s="14"/>
      <c r="L3" s="14"/>
      <c r="M3" s="14" t="str" cm="1">
        <f t="array" aca="1" ref="M3:M23" ca="1">(fx_ShowFormula(A30:X31))</f>
        <v>C30: =B5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/>
    </row>
    <row r="4" spans="1:25">
      <c r="A4" s="92" t="s">
        <v>75</v>
      </c>
      <c r="B4" s="100">
        <f>[3]Pricer!B7</f>
        <v>2</v>
      </c>
      <c r="D4" s="7" t="s">
        <v>10</v>
      </c>
      <c r="F4"/>
      <c r="G4"/>
      <c r="I4" t="str">
        <f ca="1"/>
        <v>B5: =WORKDAY(B3,B4,)</v>
      </c>
      <c r="J4"/>
      <c r="K4"/>
      <c r="L4"/>
      <c r="M4" t="str">
        <f ca="1"/>
        <v>A31: =SEQUENCE(B19)</v>
      </c>
      <c r="N4"/>
      <c r="O4"/>
      <c r="P4"/>
      <c r="Q4"/>
      <c r="R4"/>
      <c r="S4"/>
      <c r="T4"/>
      <c r="U4"/>
      <c r="V4"/>
      <c r="W4"/>
      <c r="X4"/>
      <c r="Y4"/>
    </row>
    <row r="5" spans="1:25">
      <c r="A5" s="92" t="s">
        <v>76</v>
      </c>
      <c r="B5" s="97">
        <f>WORKDAY(B3,B4,)</f>
        <v>45342</v>
      </c>
      <c r="F5"/>
      <c r="G5"/>
      <c r="I5" t="str">
        <f ca="1"/>
        <v>B12: =WORKDAY(B17,-$B$11,EurHolidays)</v>
      </c>
      <c r="J5"/>
      <c r="K5"/>
      <c r="L5"/>
      <c r="M5" t="str">
        <f ca="1"/>
        <v>B31: =WORKDAY(DATE(E17,D17+(12/B8)*(A31#-1),C17)-1,1,)</v>
      </c>
      <c r="N5"/>
      <c r="O5"/>
      <c r="P5"/>
      <c r="Q5"/>
      <c r="R5"/>
      <c r="S5"/>
      <c r="T5"/>
      <c r="U5"/>
      <c r="V5"/>
      <c r="W5"/>
      <c r="X5"/>
      <c r="Y5"/>
    </row>
    <row r="6" spans="1:25">
      <c r="A6" t="s">
        <v>17</v>
      </c>
      <c r="B6" s="97">
        <v>42305</v>
      </c>
      <c r="F6"/>
      <c r="G6"/>
      <c r="I6" t="str">
        <f ca="1"/>
        <v>B15: =B7-B5</v>
      </c>
      <c r="J6"/>
      <c r="K6"/>
      <c r="L6"/>
      <c r="M6" t="str">
        <f ca="1"/>
        <v>C31: =WORKDAY(DATE(E17,D17+(12/B8)*A31#,C17)-1,1,)</v>
      </c>
      <c r="N6"/>
      <c r="O6"/>
      <c r="P6"/>
      <c r="Q6"/>
      <c r="R6"/>
      <c r="S6"/>
      <c r="T6"/>
      <c r="U6"/>
      <c r="V6"/>
      <c r="W6"/>
      <c r="X6"/>
      <c r="Y6"/>
    </row>
    <row r="7" spans="1:25">
      <c r="A7" s="92" t="s">
        <v>78</v>
      </c>
      <c r="B7" s="97">
        <v>47054</v>
      </c>
      <c r="C7" s="16"/>
      <c r="D7" s="92"/>
      <c r="F7"/>
      <c r="G7"/>
      <c r="I7" t="str">
        <f ca="1"/>
        <v>B16: =B15/365</v>
      </c>
      <c r="J7"/>
      <c r="K7"/>
      <c r="L7"/>
      <c r="M7" t="str">
        <f ca="1"/>
        <v>D31: =C31#-B5</v>
      </c>
      <c r="N7"/>
      <c r="O7"/>
      <c r="P7"/>
      <c r="Q7"/>
      <c r="R7"/>
      <c r="S7"/>
      <c r="T7"/>
      <c r="U7"/>
      <c r="V7"/>
      <c r="W7"/>
      <c r="X7"/>
      <c r="Y7"/>
    </row>
    <row r="8" spans="1:25">
      <c r="A8" s="92" t="s">
        <v>79</v>
      </c>
      <c r="B8" s="100">
        <v>2</v>
      </c>
      <c r="C8" s="92"/>
      <c r="D8" s="16"/>
      <c r="F8"/>
      <c r="G8"/>
      <c r="I8" t="str">
        <f ca="1"/>
        <v>B17: =WORKDAY(COUPPCD(B5,$B$7,B8,1)-1,1,)</v>
      </c>
      <c r="J8"/>
      <c r="K8"/>
      <c r="L8"/>
      <c r="M8" t="str">
        <f ca="1"/>
        <v>E31: =D31#/365</v>
      </c>
      <c r="N8"/>
      <c r="O8"/>
      <c r="P8"/>
      <c r="Q8"/>
      <c r="R8"/>
      <c r="S8"/>
      <c r="T8"/>
      <c r="U8"/>
      <c r="V8"/>
      <c r="W8"/>
      <c r="X8"/>
      <c r="Y8"/>
    </row>
    <row r="9" spans="1:25">
      <c r="A9" t="s">
        <v>24</v>
      </c>
      <c r="B9" s="100" t="s">
        <v>80</v>
      </c>
      <c r="C9" t="s">
        <v>80</v>
      </c>
      <c r="F9"/>
      <c r="G9"/>
      <c r="I9" t="str">
        <f ca="1"/>
        <v>B18: =WORKDAY(COUPNCD(B5,$B$7,B8,1)-1,1)</v>
      </c>
      <c r="J9"/>
      <c r="K9"/>
      <c r="L9"/>
      <c r="M9" t="str">
        <f ca="1"/>
        <v>F31: =INDEX('BOOT_SWAP_RATES-1.3'!C3#,'CAP-1.2'!D31#)</v>
      </c>
      <c r="N9"/>
      <c r="O9"/>
      <c r="P9"/>
      <c r="Q9"/>
      <c r="R9"/>
      <c r="S9"/>
      <c r="T9"/>
      <c r="U9"/>
      <c r="V9"/>
      <c r="W9"/>
      <c r="X9"/>
      <c r="Y9"/>
    </row>
    <row r="10" spans="1:25">
      <c r="A10" t="s">
        <v>25</v>
      </c>
      <c r="B10" s="7">
        <v>1</v>
      </c>
      <c r="F10"/>
      <c r="G10"/>
      <c r="I10" t="str">
        <f ca="1"/>
        <v>B19: =COUPNUM(B5,B7,B8,)</v>
      </c>
      <c r="J10"/>
      <c r="K10"/>
      <c r="L10"/>
      <c r="M10" t="str">
        <f ca="1"/>
        <v>G31: =INDEX('BOOT_SWAP_RATES-1.3'!D3#,'CAP-1.2'!D31#)</v>
      </c>
      <c r="N10"/>
      <c r="O10"/>
      <c r="P10"/>
      <c r="Q10"/>
      <c r="R10"/>
      <c r="S10"/>
      <c r="T10"/>
      <c r="U10"/>
      <c r="V10"/>
      <c r="W10"/>
      <c r="X10"/>
      <c r="Y10"/>
    </row>
    <row r="11" spans="1:25">
      <c r="A11" t="s">
        <v>26</v>
      </c>
      <c r="B11" s="7">
        <v>4</v>
      </c>
      <c r="F11"/>
      <c r="G11"/>
      <c r="J11"/>
      <c r="K11"/>
      <c r="L11"/>
      <c r="M11" t="str">
        <f ca="1"/>
        <v>H31: =C31#-B31#</v>
      </c>
      <c r="N11"/>
      <c r="O11"/>
      <c r="P11"/>
      <c r="Q11"/>
      <c r="R11"/>
      <c r="S11"/>
      <c r="T11"/>
      <c r="U11"/>
      <c r="V11"/>
      <c r="W11"/>
      <c r="X11"/>
      <c r="Y11"/>
    </row>
    <row r="12" spans="1:25">
      <c r="A12" t="s">
        <v>35</v>
      </c>
      <c r="B12" s="97">
        <f>WORKDAY(B17,-$B$11,EurHolidays)</f>
        <v>45223</v>
      </c>
      <c r="F12"/>
      <c r="G12"/>
      <c r="J12"/>
      <c r="K12"/>
      <c r="L12"/>
      <c r="M12" t="str">
        <f ca="1"/>
        <v>I31: =VSTACK(0,DROP(E31#,-1))</v>
      </c>
      <c r="N12"/>
      <c r="O12"/>
      <c r="P12"/>
      <c r="Q12"/>
      <c r="R12"/>
      <c r="S12"/>
      <c r="T12"/>
      <c r="U12"/>
      <c r="V12"/>
      <c r="W12"/>
      <c r="X12"/>
      <c r="Y12"/>
    </row>
    <row r="13" spans="1:25">
      <c r="A13" t="s">
        <v>81</v>
      </c>
      <c r="B13" s="156">
        <v>4.1020000000000001E-2</v>
      </c>
      <c r="F13"/>
      <c r="G13"/>
      <c r="J13"/>
      <c r="K13"/>
      <c r="L13"/>
      <c r="M13" t="str">
        <f ca="1"/>
        <v>J31: =H31#/360</v>
      </c>
      <c r="N13"/>
      <c r="O13"/>
      <c r="P13"/>
      <c r="Q13"/>
      <c r="R13"/>
      <c r="S13"/>
      <c r="T13"/>
      <c r="U13"/>
      <c r="V13"/>
      <c r="W13"/>
      <c r="X13"/>
      <c r="Y13"/>
    </row>
    <row r="14" spans="1:25">
      <c r="A14" s="92" t="s">
        <v>146</v>
      </c>
      <c r="B14" s="7">
        <v>0.03</v>
      </c>
      <c r="F14"/>
      <c r="G14"/>
      <c r="J14"/>
      <c r="K14"/>
      <c r="L14"/>
      <c r="M14" t="str">
        <f ca="1"/>
        <v>K31: =VSTACK(B13,(DROP(G31#,-1)/DROP(G31#,1)-1)/DROP(J31#,1))</v>
      </c>
      <c r="N14"/>
      <c r="O14"/>
      <c r="P14"/>
      <c r="Q14"/>
      <c r="R14"/>
      <c r="S14"/>
      <c r="T14"/>
      <c r="U14"/>
      <c r="V14"/>
      <c r="W14"/>
      <c r="X14"/>
      <c r="Y14"/>
    </row>
    <row r="15" spans="1:25">
      <c r="A15" s="92" t="s">
        <v>83</v>
      </c>
      <c r="B15" s="100">
        <f>B7-B5</f>
        <v>1712</v>
      </c>
      <c r="C15" s="92"/>
      <c r="D15" s="92"/>
      <c r="F15"/>
      <c r="G15"/>
      <c r="J15"/>
      <c r="K15"/>
      <c r="L15"/>
      <c r="M15" t="str">
        <f ca="1"/>
        <v>L31: =B14*SEQUENCE(B19,1,1,0)</v>
      </c>
      <c r="N15"/>
      <c r="O15"/>
      <c r="P15"/>
      <c r="Q15"/>
      <c r="R15"/>
      <c r="S15"/>
      <c r="T15"/>
      <c r="U15"/>
      <c r="V15"/>
      <c r="W15"/>
      <c r="X15"/>
      <c r="Y15" s="14"/>
    </row>
    <row r="16" spans="1:25">
      <c r="A16" s="92" t="s">
        <v>84</v>
      </c>
      <c r="B16" s="101">
        <f>B15/365</f>
        <v>4.6904109589041099</v>
      </c>
      <c r="C16" s="16" t="s">
        <v>14</v>
      </c>
      <c r="D16" s="17" t="s">
        <v>15</v>
      </c>
      <c r="E16" s="17" t="s">
        <v>16</v>
      </c>
      <c r="F16"/>
      <c r="G16"/>
      <c r="J16"/>
      <c r="K16"/>
      <c r="L16"/>
      <c r="M16" t="str">
        <f ca="1"/>
        <v>M31: =M27*(K31#-L31#)*(M27*(K31#-L31#)&gt;0)*J31#*B2</v>
      </c>
      <c r="N16"/>
      <c r="O16"/>
      <c r="P16"/>
      <c r="Q16"/>
      <c r="R16"/>
      <c r="S16"/>
      <c r="T16"/>
      <c r="U16"/>
      <c r="V16"/>
      <c r="W16"/>
      <c r="X16"/>
      <c r="Y16" s="14"/>
    </row>
    <row r="17" spans="1:25">
      <c r="A17" s="92" t="s">
        <v>85</v>
      </c>
      <c r="B17" s="97">
        <f>WORKDAY(COUPPCD(B5,$B$7,B8,1)-1,1,)</f>
        <v>45229</v>
      </c>
      <c r="C17" s="100">
        <f>DAY(B17)</f>
        <v>30</v>
      </c>
      <c r="D17" s="102">
        <f>MONTH(B17)</f>
        <v>10</v>
      </c>
      <c r="E17" s="102">
        <f>YEAR(B17)</f>
        <v>2023</v>
      </c>
      <c r="F17"/>
      <c r="G17"/>
      <c r="J17"/>
      <c r="K17"/>
      <c r="L17"/>
      <c r="M17" t="str">
        <f ca="1"/>
        <v>N31: =B20*SEQUENCE(B19,1,1,0)</v>
      </c>
      <c r="N17"/>
      <c r="O17"/>
      <c r="P17"/>
      <c r="Q17"/>
      <c r="R17"/>
      <c r="S17"/>
      <c r="T17"/>
      <c r="U17"/>
      <c r="V17"/>
      <c r="W17"/>
      <c r="X17"/>
      <c r="Y17" s="14"/>
    </row>
    <row r="18" spans="1:25">
      <c r="A18" s="92" t="s">
        <v>86</v>
      </c>
      <c r="B18" s="97">
        <f>WORKDAY(COUPNCD(B5,$B$7,B8,1)-1,1)</f>
        <v>45411</v>
      </c>
      <c r="C18" s="100">
        <f>DAY(B18)</f>
        <v>29</v>
      </c>
      <c r="D18" s="102">
        <f>MONTH(B18)</f>
        <v>4</v>
      </c>
      <c r="E18" s="102">
        <f>YEAR(B18)</f>
        <v>2024</v>
      </c>
      <c r="F18"/>
      <c r="G18"/>
      <c r="J18"/>
      <c r="K18"/>
      <c r="L18"/>
      <c r="M18" t="str">
        <f ca="1"/>
        <v>O31: =(LN(K31#/L31#)+0.5*N31#^2*I31#)/(N31#*SQRT(I31#))</v>
      </c>
      <c r="N18"/>
      <c r="O18"/>
      <c r="P18"/>
      <c r="Q18"/>
      <c r="R18"/>
      <c r="S18"/>
      <c r="T18"/>
      <c r="U18"/>
      <c r="V18"/>
      <c r="W18"/>
      <c r="X18"/>
      <c r="Y18" s="14"/>
    </row>
    <row r="19" spans="1:25">
      <c r="A19" s="92" t="s">
        <v>160</v>
      </c>
      <c r="B19" s="100">
        <f>COUPNUM(B5,B7,B8,)</f>
        <v>10</v>
      </c>
      <c r="C19" s="16"/>
      <c r="D19" s="17"/>
      <c r="E19" s="17"/>
      <c r="F19"/>
      <c r="G19"/>
      <c r="J19"/>
      <c r="K19"/>
      <c r="L19"/>
      <c r="M19" t="str">
        <f ca="1"/>
        <v>P31: =O31#-N31#*SQRT(I31#)</v>
      </c>
      <c r="N19"/>
      <c r="O19"/>
      <c r="P19"/>
      <c r="Q19"/>
      <c r="R19"/>
      <c r="S19"/>
      <c r="T19"/>
      <c r="U19"/>
      <c r="V19"/>
      <c r="W19"/>
      <c r="X19"/>
      <c r="Y19" s="14"/>
    </row>
    <row r="20" spans="1:25">
      <c r="A20" s="92" t="s">
        <v>161</v>
      </c>
      <c r="B20" s="100">
        <f>'IVOL-C-1.4'!B31</f>
        <v>1.0578336986301371</v>
      </c>
      <c r="F20"/>
      <c r="G20"/>
      <c r="J20"/>
      <c r="K20"/>
      <c r="L20"/>
      <c r="M20" t="str">
        <f ca="1"/>
        <v>Q31: =NORMSDIST(M27*O31#)</v>
      </c>
      <c r="N20"/>
      <c r="O20"/>
      <c r="P20"/>
      <c r="Q20"/>
      <c r="R20"/>
      <c r="S20"/>
      <c r="T20"/>
      <c r="U20"/>
      <c r="V20"/>
      <c r="W20"/>
      <c r="X20"/>
      <c r="Y20" s="14"/>
    </row>
    <row r="21" spans="1:25" ht="17" thickBot="1">
      <c r="A21" s="347" t="s">
        <v>88</v>
      </c>
      <c r="B21" s="348"/>
      <c r="C21" s="348"/>
      <c r="D21" s="349"/>
      <c r="F21"/>
      <c r="G21"/>
      <c r="J21"/>
      <c r="K21"/>
      <c r="L21"/>
      <c r="M21" t="str">
        <f ca="1"/>
        <v>R31: =NORMSDIST(M27*O31#)</v>
      </c>
      <c r="N21"/>
      <c r="O21"/>
      <c r="P21"/>
      <c r="Q21"/>
      <c r="R21"/>
      <c r="S21"/>
      <c r="T21"/>
      <c r="U21"/>
      <c r="V21"/>
      <c r="W21"/>
      <c r="X21"/>
      <c r="Y21" s="14"/>
    </row>
    <row r="22" spans="1:25">
      <c r="B22" t="s">
        <v>91</v>
      </c>
      <c r="F22"/>
      <c r="G22"/>
      <c r="J22"/>
      <c r="K22"/>
      <c r="L22"/>
      <c r="M22" t="str">
        <f ca="1"/>
        <v>S31: =MAX(IFERROR(M27*(K31#*Q31#-L31#*R31#)*J31#*B2,M31),0)</v>
      </c>
      <c r="N22"/>
      <c r="O22"/>
      <c r="P22"/>
      <c r="Q22"/>
      <c r="R22"/>
      <c r="S22"/>
      <c r="T22"/>
      <c r="U22"/>
      <c r="V22"/>
      <c r="W22"/>
      <c r="X22"/>
      <c r="Y22" s="14"/>
    </row>
    <row r="23" spans="1:25">
      <c r="A23" s="157" t="s">
        <v>162</v>
      </c>
      <c r="B23" s="195">
        <f>SUM(T31:T40)</f>
        <v>9.0436564109807076</v>
      </c>
      <c r="F23"/>
      <c r="G23"/>
      <c r="J23"/>
      <c r="K23"/>
      <c r="L23"/>
      <c r="M23" t="str">
        <f ca="1"/>
        <v>T31: =S31*G31</v>
      </c>
      <c r="N23"/>
      <c r="O23"/>
      <c r="P23"/>
      <c r="Q23"/>
      <c r="R23"/>
      <c r="S23"/>
      <c r="T23"/>
      <c r="U23"/>
      <c r="V23"/>
      <c r="W23"/>
      <c r="X23"/>
      <c r="Y23" s="14"/>
    </row>
    <row r="24" spans="1:25">
      <c r="A24" t="s">
        <v>163</v>
      </c>
      <c r="B24" s="110"/>
      <c r="C24" s="16"/>
      <c r="D24" s="16"/>
      <c r="F24"/>
      <c r="G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 s="14"/>
    </row>
    <row r="25" spans="1:25">
      <c r="A25" s="92" t="s">
        <v>164</v>
      </c>
      <c r="B25" s="100"/>
      <c r="F25"/>
      <c r="G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s="14"/>
    </row>
    <row r="26" spans="1:25">
      <c r="A26" s="92" t="s">
        <v>165</v>
      </c>
      <c r="B26" s="100"/>
      <c r="F26"/>
      <c r="G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 s="14"/>
    </row>
    <row r="27" spans="1:25" ht="17" thickBot="1">
      <c r="A27" s="92" t="s">
        <v>166</v>
      </c>
      <c r="B27" s="100"/>
      <c r="F27"/>
      <c r="G27"/>
      <c r="J27"/>
      <c r="K27"/>
      <c r="L27" t="s">
        <v>167</v>
      </c>
      <c r="M27">
        <f>IF([3]Pricer!B3="CAP",1,-1)</f>
        <v>1</v>
      </c>
      <c r="N27"/>
      <c r="O27"/>
      <c r="P27"/>
      <c r="Q27"/>
      <c r="R27"/>
      <c r="S27"/>
      <c r="T27"/>
      <c r="U27"/>
      <c r="V27"/>
      <c r="W27"/>
      <c r="X27"/>
      <c r="Y27" s="14"/>
    </row>
    <row r="28" spans="1:25" ht="17" thickBot="1">
      <c r="A28" s="16"/>
      <c r="B28" s="16"/>
      <c r="C28" s="16"/>
      <c r="D28" s="362" t="s">
        <v>116</v>
      </c>
      <c r="E28" s="363"/>
      <c r="F28"/>
      <c r="G28"/>
      <c r="I28" s="160"/>
      <c r="J28" s="161"/>
      <c r="K28" s="161"/>
      <c r="L28" s="162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/>
    </row>
    <row r="29" spans="1:25" ht="35" thickBot="1">
      <c r="A29" s="164" t="s">
        <v>122</v>
      </c>
      <c r="B29" s="165" t="s">
        <v>123</v>
      </c>
      <c r="C29" s="165" t="s">
        <v>124</v>
      </c>
      <c r="D29" s="166" t="s">
        <v>125</v>
      </c>
      <c r="E29" s="165" t="s">
        <v>126</v>
      </c>
      <c r="F29" s="165" t="s">
        <v>127</v>
      </c>
      <c r="G29" s="165" t="s">
        <v>128</v>
      </c>
      <c r="H29" s="165" t="s">
        <v>129</v>
      </c>
      <c r="I29" s="167" t="s">
        <v>44</v>
      </c>
      <c r="J29" s="167" t="s">
        <v>130</v>
      </c>
      <c r="K29" s="167" t="s">
        <v>131</v>
      </c>
      <c r="L29" s="167" t="s">
        <v>146</v>
      </c>
      <c r="M29" s="167" t="s">
        <v>168</v>
      </c>
      <c r="N29" s="167" t="s">
        <v>169</v>
      </c>
      <c r="O29" s="167" t="s">
        <v>170</v>
      </c>
      <c r="P29" s="167" t="s">
        <v>171</v>
      </c>
      <c r="Q29" s="167" t="s">
        <v>172</v>
      </c>
      <c r="R29" s="167" t="s">
        <v>173</v>
      </c>
      <c r="S29" s="167" t="s">
        <v>174</v>
      </c>
      <c r="T29" s="167" t="s">
        <v>175</v>
      </c>
      <c r="U29" s="167" t="s">
        <v>163</v>
      </c>
      <c r="V29" s="167" t="s">
        <v>166</v>
      </c>
      <c r="W29" s="167" t="s">
        <v>164</v>
      </c>
      <c r="X29" s="168" t="s">
        <v>165</v>
      </c>
    </row>
    <row r="30" spans="1:25">
      <c r="A30" s="16"/>
      <c r="B30" s="17"/>
      <c r="C30" s="132">
        <f>B5</f>
        <v>45342</v>
      </c>
      <c r="D30" s="16"/>
      <c r="E30" s="17"/>
      <c r="F30"/>
      <c r="G30"/>
      <c r="I30" s="17"/>
      <c r="K30" s="17"/>
      <c r="L30" s="171"/>
      <c r="M30" s="20"/>
      <c r="N30" s="20"/>
      <c r="O30" s="20"/>
      <c r="P30" s="20"/>
      <c r="Q30" s="20"/>
      <c r="R30" s="20"/>
      <c r="S30" s="20"/>
      <c r="T30" s="20"/>
      <c r="W30" s="20"/>
      <c r="X30" s="20"/>
      <c r="Y30"/>
    </row>
    <row r="31" spans="1:25">
      <c r="A31" s="16" cm="1">
        <f t="array" ref="A31:A40">_xlfn.SEQUENCE(B19)</f>
        <v>1</v>
      </c>
      <c r="B31" s="132" cm="1">
        <f t="array" ref="B31:B40">WORKDAY(DATE(E17,D17+(12/B8)*(_xlfn.ANCHORARRAY(A31)-1),C17)-1,1,)</f>
        <v>45229</v>
      </c>
      <c r="C31" s="132" cm="1">
        <f t="array" ref="C31:C40">WORKDAY(DATE(E17,D17+(12/B8)*_xlfn.ANCHORARRAY(A31),C17)-1,1,)</f>
        <v>45412</v>
      </c>
      <c r="D31" s="16" cm="1">
        <f t="array" ref="D31:D40">_xlfn.ANCHORARRAY(C31)-B5</f>
        <v>70</v>
      </c>
      <c r="E31" s="17" cm="1">
        <f t="array" ref="E31:E40">_xlfn.ANCHORARRAY(D31)/365</f>
        <v>0.19178082191780821</v>
      </c>
      <c r="F31" s="169" cm="1">
        <f t="array" ref="F31:F40">INDEX(_xlfn.ANCHORARRAY('BOOT_SWAP_RATES-1.3'!C3),_xlfn.ANCHORARRAY('CAP-1.2'!D31))</f>
        <v>3.8980800000000003E-2</v>
      </c>
      <c r="G31" s="169" cm="1">
        <f t="array" ref="G31:G40">INDEX(_xlfn.ANCHORARRAY('BOOT_SWAP_RATES-1.3'!D3),_xlfn.ANCHORARRAY('CAP-1.2'!D31))</f>
        <v>0.99255210420122819</v>
      </c>
      <c r="H31" cm="1">
        <f t="array" ref="H31:H40">_xlfn.ANCHORARRAY(C31)-_xlfn.ANCHORARRAY(B31)</f>
        <v>183</v>
      </c>
      <c r="I31" s="170" cm="1">
        <f t="array" ref="I31:I40">_xlfn.VSTACK(0,_xlfn.DROP(_xlfn.ANCHORARRAY(E31),-1))</f>
        <v>0</v>
      </c>
      <c r="J31" s="138" cm="1">
        <f t="array" ref="J31:J40">_xlfn.ANCHORARRAY(H31)/360</f>
        <v>0.5083333333333333</v>
      </c>
      <c r="K31" s="135" cm="1">
        <f t="array" ref="K31:K40">_xlfn.VSTACK(B13,(_xlfn.DROP(_xlfn.ANCHORARRAY(G31),-1)/_xlfn.DROP(_xlfn.ANCHORARRAY(G31),1)-1)/_xlfn.DROP(_xlfn.ANCHORARRAY(J31),1))</f>
        <v>4.1020000000000001E-2</v>
      </c>
      <c r="L31" s="136" cm="1">
        <f t="array" ref="L31:L40">B14*_xlfn.SEQUENCE(B19,1,1,0)</f>
        <v>0.03</v>
      </c>
      <c r="M31" s="172" cm="1">
        <f t="array" ref="M31:M40">M27*(_xlfn.ANCHORARRAY(K31)-_xlfn.ANCHORARRAY(L31))*(M27*(_xlfn.ANCHORARRAY(K31)-_xlfn.ANCHORARRAY(L31))&gt;0)*_xlfn.ANCHORARRAY(J31)*B2</f>
        <v>5.6018333333333334</v>
      </c>
      <c r="N31" s="136" cm="1">
        <f t="array" ref="N31:N40">B20*_xlfn.SEQUENCE(B19,1,1,0)</f>
        <v>1.0578336986301371</v>
      </c>
      <c r="O31" s="136" t="e" cm="1">
        <f t="array" ref="O31:O40">(LN(_xlfn.ANCHORARRAY(K31)/_xlfn.ANCHORARRAY(L31))+0.5*_xlfn.ANCHORARRAY(N31)^2*_xlfn.ANCHORARRAY(I31))/(_xlfn.ANCHORARRAY(N31)*SQRT(_xlfn.ANCHORARRAY(I31)))</f>
        <v>#DIV/0!</v>
      </c>
      <c r="P31" s="136" t="e" cm="1">
        <f t="array" ref="P31:P40">_xlfn.ANCHORARRAY(O31)-_xlfn.ANCHORARRAY(N31)*SQRT(_xlfn.ANCHORARRAY(I31))</f>
        <v>#DIV/0!</v>
      </c>
      <c r="Q31" s="136" t="e" cm="1">
        <f t="array" ref="Q31:Q40">NORMSDIST(M27*_xlfn.ANCHORARRAY(O31))</f>
        <v>#DIV/0!</v>
      </c>
      <c r="R31" s="136" t="e" cm="1">
        <f t="array" ref="R31:R40">NORMSDIST(M27*_xlfn.ANCHORARRAY(O31))</f>
        <v>#DIV/0!</v>
      </c>
      <c r="S31" s="137" cm="1">
        <f t="array" ref="S31">MAX(IFERROR(M27*(_xlfn.ANCHORARRAY(K31)*_xlfn.ANCHORARRAY(Q31)-_xlfn.ANCHORARRAY(L31)*_xlfn.ANCHORARRAY(R31))*_xlfn.ANCHORARRAY(J31)*B2,M31),0)</f>
        <v>5.6018333333333334</v>
      </c>
      <c r="T31" s="172">
        <f t="shared" ref="T31:T40" si="0">S31*G31</f>
        <v>5.5601114623845804</v>
      </c>
      <c r="W31" s="136"/>
      <c r="X31" s="137"/>
      <c r="Y31"/>
    </row>
    <row r="32" spans="1:25">
      <c r="A32" s="16">
        <v>2</v>
      </c>
      <c r="B32" s="132">
        <v>45412</v>
      </c>
      <c r="C32" s="132">
        <v>45595</v>
      </c>
      <c r="D32" s="16">
        <v>253</v>
      </c>
      <c r="E32" s="17">
        <v>0.69315068493150689</v>
      </c>
      <c r="F32" s="169">
        <v>3.7276509677419356E-2</v>
      </c>
      <c r="G32" s="169">
        <v>0.97449271254060699</v>
      </c>
      <c r="H32">
        <v>183</v>
      </c>
      <c r="I32" s="137">
        <v>0.19178082191780821</v>
      </c>
      <c r="J32" s="17">
        <v>0.5083333333333333</v>
      </c>
      <c r="K32" s="32">
        <v>3.6456580600416025E-2</v>
      </c>
      <c r="L32" s="136">
        <v>0.03</v>
      </c>
      <c r="M32" s="172">
        <v>3.2820951385448129</v>
      </c>
      <c r="N32" s="136">
        <v>1.0578336986301371</v>
      </c>
      <c r="O32" s="136">
        <v>0.65239926589870911</v>
      </c>
      <c r="P32" s="136">
        <v>0.18914440430913781</v>
      </c>
      <c r="Q32" s="136">
        <v>0.74292818109987291</v>
      </c>
      <c r="R32" s="136">
        <v>0.74292818109987291</v>
      </c>
      <c r="S32" s="137" cm="1">
        <f t="array" ref="S32">MAX(IFERROR(M28*(_xlfn.ANCHORARRAY(K32)*_xlfn.ANCHORARRAY(Q32)-_xlfn.ANCHORARRAY(L32)*_xlfn.ANCHORARRAY(R32))*_xlfn.ANCHORARRAY(J32)*B3,M32),0)</f>
        <v>3.2820951385448129</v>
      </c>
      <c r="T32" s="172">
        <f t="shared" si="0"/>
        <v>3.1983777943768739</v>
      </c>
      <c r="W32" s="137"/>
      <c r="X32" s="137"/>
      <c r="Y32"/>
    </row>
    <row r="33" spans="1:25">
      <c r="A33" s="16">
        <v>3</v>
      </c>
      <c r="B33" s="132">
        <v>45595</v>
      </c>
      <c r="C33" s="132">
        <v>45777</v>
      </c>
      <c r="D33" s="16">
        <v>435</v>
      </c>
      <c r="E33" s="17">
        <v>1.1917808219178083</v>
      </c>
      <c r="F33" s="169">
        <v>3.455645056179775E-2</v>
      </c>
      <c r="G33" s="169">
        <v>0.95965281108493283</v>
      </c>
      <c r="H33">
        <v>182</v>
      </c>
      <c r="I33" s="137">
        <v>0.69315068493150689</v>
      </c>
      <c r="J33" s="138">
        <v>0.50555555555555554</v>
      </c>
      <c r="K33" s="32">
        <v>3.0587782260355141E-2</v>
      </c>
      <c r="L33" s="136">
        <v>0.03</v>
      </c>
      <c r="M33" s="172">
        <v>0.29715658717954413</v>
      </c>
      <c r="N33" s="136">
        <v>1.0578336986301371</v>
      </c>
      <c r="O33" s="136">
        <v>0.46238476210690044</v>
      </c>
      <c r="P33" s="136">
        <v>-0.41832178782861534</v>
      </c>
      <c r="Q33" s="136">
        <v>0.67809728763774424</v>
      </c>
      <c r="R33" s="136">
        <v>0.67809728763774424</v>
      </c>
      <c r="S33" s="137" cm="1">
        <f t="array" ref="S33">MAX(IFERROR(M29*(_xlfn.ANCHORARRAY(K33)*_xlfn.ANCHORARRAY(Q33)-_xlfn.ANCHORARRAY(L33)*_xlfn.ANCHORARRAY(R33))*_xlfn.ANCHORARRAY(J33)*B4,M33),0)</f>
        <v>0.29715658717954413</v>
      </c>
      <c r="T33" s="172">
        <f t="shared" si="0"/>
        <v>0.28516715421925443</v>
      </c>
      <c r="W33" s="137"/>
      <c r="X33" s="137"/>
      <c r="Y33"/>
    </row>
    <row r="34" spans="1:25">
      <c r="A34" s="17">
        <v>4</v>
      </c>
      <c r="B34" s="132">
        <v>45777</v>
      </c>
      <c r="C34" s="132">
        <v>45960</v>
      </c>
      <c r="D34" s="17">
        <v>618</v>
      </c>
      <c r="E34" s="17">
        <v>1.6931506849315068</v>
      </c>
      <c r="F34" s="169">
        <v>3.2690316111830015E-2</v>
      </c>
      <c r="G34" s="169">
        <v>0.94615428513885935</v>
      </c>
      <c r="H34">
        <v>183</v>
      </c>
      <c r="I34" s="137">
        <v>1.1917808219178083</v>
      </c>
      <c r="J34" s="138">
        <v>0.5083333333333333</v>
      </c>
      <c r="K34" s="32">
        <v>2.8065694663177359E-2</v>
      </c>
      <c r="L34" s="136">
        <v>0.03</v>
      </c>
      <c r="M34" s="172">
        <v>0</v>
      </c>
      <c r="N34" s="136">
        <v>1.0578336986301371</v>
      </c>
      <c r="O34" s="136">
        <v>0.5196978107089113</v>
      </c>
      <c r="P34" s="136">
        <v>-0.63512563932312227</v>
      </c>
      <c r="Q34" s="136">
        <v>0.69836289347464353</v>
      </c>
      <c r="R34" s="136">
        <v>0.69836289347464353</v>
      </c>
      <c r="S34" s="137" cm="1">
        <f t="array" ref="S34">MAX(IFERROR(M30*(_xlfn.ANCHORARRAY(K34)*_xlfn.ANCHORARRAY(Q34)-_xlfn.ANCHORARRAY(L34)*_xlfn.ANCHORARRAY(R34))*_xlfn.ANCHORARRAY(J34)*B5,M34),0)</f>
        <v>0</v>
      </c>
      <c r="T34" s="172">
        <f t="shared" si="0"/>
        <v>0</v>
      </c>
      <c r="W34" s="137"/>
      <c r="X34" s="137"/>
      <c r="Y34"/>
    </row>
    <row r="35" spans="1:25">
      <c r="A35" s="17">
        <v>5</v>
      </c>
      <c r="B35" s="132">
        <v>45960</v>
      </c>
      <c r="C35" s="132">
        <v>46142</v>
      </c>
      <c r="D35" s="17">
        <v>800</v>
      </c>
      <c r="E35" s="17">
        <v>2.1917808219178081</v>
      </c>
      <c r="F35" s="169">
        <v>3.1557739492965094E-2</v>
      </c>
      <c r="G35" s="169">
        <v>0.93317022265203609</v>
      </c>
      <c r="H35">
        <v>182</v>
      </c>
      <c r="I35" s="137">
        <v>1.6931506849315068</v>
      </c>
      <c r="J35" s="138">
        <v>0.50555555555555554</v>
      </c>
      <c r="K35" s="32">
        <v>2.7522053682722293E-2</v>
      </c>
      <c r="L35" s="136">
        <v>0.03</v>
      </c>
      <c r="M35" s="172">
        <v>0</v>
      </c>
      <c r="N35" s="136">
        <v>1.0578336986301371</v>
      </c>
      <c r="O35" s="136">
        <v>0.62560128594855435</v>
      </c>
      <c r="P35" s="136">
        <v>-0.75086381025143079</v>
      </c>
      <c r="Q35" s="136">
        <v>0.7342117524467825</v>
      </c>
      <c r="R35" s="136">
        <v>0.7342117524467825</v>
      </c>
      <c r="S35" s="137" cm="1">
        <f t="array" ref="S35">MAX(IFERROR(M31*(_xlfn.ANCHORARRAY(K35)*_xlfn.ANCHORARRAY(Q35)-_xlfn.ANCHORARRAY(L35)*_xlfn.ANCHORARRAY(R35))*_xlfn.ANCHORARRAY(J35)*B6,M35),0)</f>
        <v>0</v>
      </c>
      <c r="T35" s="172">
        <f t="shared" si="0"/>
        <v>0</v>
      </c>
      <c r="W35" s="137"/>
      <c r="X35" s="137"/>
      <c r="Y35"/>
    </row>
    <row r="36" spans="1:25">
      <c r="A36" s="17">
        <v>6</v>
      </c>
      <c r="B36" s="132">
        <v>46142</v>
      </c>
      <c r="C36" s="132">
        <v>46325</v>
      </c>
      <c r="D36" s="17">
        <v>983</v>
      </c>
      <c r="E36" s="17">
        <v>2.6931506849315068</v>
      </c>
      <c r="F36" s="169">
        <v>3.04769987733397E-2</v>
      </c>
      <c r="G36" s="169">
        <v>0.92119904279496279</v>
      </c>
      <c r="H36">
        <v>183</v>
      </c>
      <c r="I36" s="137">
        <v>2.1917808219178081</v>
      </c>
      <c r="J36" s="138">
        <v>0.5083333333333333</v>
      </c>
      <c r="K36" s="32">
        <v>2.5564357885634933E-2</v>
      </c>
      <c r="L36" s="136">
        <v>0.03</v>
      </c>
      <c r="M36" s="172">
        <v>0</v>
      </c>
      <c r="N36" s="136">
        <v>1.0578336986301371</v>
      </c>
      <c r="O36" s="136">
        <v>0.68087929578053985</v>
      </c>
      <c r="P36" s="136">
        <v>-0.88520797340384516</v>
      </c>
      <c r="Q36" s="136">
        <v>0.75202606511077152</v>
      </c>
      <c r="R36" s="136">
        <v>0.75202606511077152</v>
      </c>
      <c r="S36" s="137" cm="1">
        <f t="array" ref="S36">MAX(IFERROR(M32*(_xlfn.ANCHORARRAY(K36)*_xlfn.ANCHORARRAY(Q36)-_xlfn.ANCHORARRAY(L36)*_xlfn.ANCHORARRAY(R36))*_xlfn.ANCHORARRAY(J36)*B7,M36),0)</f>
        <v>0</v>
      </c>
      <c r="T36" s="172">
        <f t="shared" si="0"/>
        <v>0</v>
      </c>
      <c r="W36" s="137"/>
      <c r="X36" s="137"/>
      <c r="Y36"/>
    </row>
    <row r="37" spans="1:25">
      <c r="A37" s="17">
        <v>7</v>
      </c>
      <c r="B37" s="132">
        <v>46325</v>
      </c>
      <c r="C37" s="132">
        <v>46507</v>
      </c>
      <c r="D37" s="17">
        <v>1165</v>
      </c>
      <c r="E37" s="17">
        <v>3.1917808219178081</v>
      </c>
      <c r="F37" s="169">
        <v>2.9582191375836949E-2</v>
      </c>
      <c r="G37" s="169">
        <v>0.90990064103914603</v>
      </c>
      <c r="H37">
        <v>182</v>
      </c>
      <c r="I37" s="137">
        <v>2.6931506849315068</v>
      </c>
      <c r="J37" s="138">
        <v>0.50555555555555554</v>
      </c>
      <c r="K37" s="32">
        <v>2.456145867092099E-2</v>
      </c>
      <c r="L37" s="136">
        <v>0.03</v>
      </c>
      <c r="M37" s="172">
        <v>0</v>
      </c>
      <c r="N37" s="136">
        <v>1.0578336986301371</v>
      </c>
      <c r="O37" s="136">
        <v>0.75277722715065221</v>
      </c>
      <c r="P37" s="136">
        <v>-0.98321479328445072</v>
      </c>
      <c r="Q37" s="136">
        <v>0.77420810320547528</v>
      </c>
      <c r="R37" s="136">
        <v>0.77420810320547528</v>
      </c>
      <c r="S37" s="137" cm="1">
        <f t="array" ref="S37">MAX(IFERROR(M33*(_xlfn.ANCHORARRAY(K37)*_xlfn.ANCHORARRAY(Q37)-_xlfn.ANCHORARRAY(L37)*_xlfn.ANCHORARRAY(R37))*_xlfn.ANCHORARRAY(J37)*B8,M37),0)</f>
        <v>0</v>
      </c>
      <c r="T37" s="172">
        <f t="shared" si="0"/>
        <v>0</v>
      </c>
      <c r="W37" s="137"/>
      <c r="X37" s="137"/>
      <c r="Y37"/>
    </row>
    <row r="38" spans="1:25">
      <c r="A38" s="17">
        <v>8</v>
      </c>
      <c r="B38" s="132">
        <v>46507</v>
      </c>
      <c r="C38" s="132">
        <v>46692</v>
      </c>
      <c r="D38" s="17">
        <v>1350</v>
      </c>
      <c r="E38" s="17">
        <v>3.6986301369863015</v>
      </c>
      <c r="F38" s="169">
        <v>2.8972322072068294E-2</v>
      </c>
      <c r="G38" s="169">
        <v>0.89838380379409766</v>
      </c>
      <c r="H38">
        <v>185</v>
      </c>
      <c r="I38" s="137">
        <v>3.1917808219178081</v>
      </c>
      <c r="J38" s="138">
        <v>0.51388888888888884</v>
      </c>
      <c r="K38" s="32">
        <v>2.4946067206992655E-2</v>
      </c>
      <c r="L38" s="136">
        <v>0.03</v>
      </c>
      <c r="M38" s="172">
        <v>0</v>
      </c>
      <c r="N38" s="136">
        <v>1.0578336986301371</v>
      </c>
      <c r="O38" s="136">
        <v>0.84732398045017621</v>
      </c>
      <c r="P38" s="136">
        <v>-1.0425547110691815</v>
      </c>
      <c r="Q38" s="136">
        <v>0.80159271809931487</v>
      </c>
      <c r="R38" s="136">
        <v>0.80159271809931487</v>
      </c>
      <c r="S38" s="137" cm="1">
        <f t="array" ref="S38">MAX(IFERROR(M34*(_xlfn.ANCHORARRAY(K38)*_xlfn.ANCHORARRAY(Q38)-_xlfn.ANCHORARRAY(L38)*_xlfn.ANCHORARRAY(R38))*_xlfn.ANCHORARRAY(J38)*B9,M38),0)</f>
        <v>0</v>
      </c>
      <c r="T38" s="172">
        <f t="shared" si="0"/>
        <v>0</v>
      </c>
      <c r="W38" s="137"/>
      <c r="X38" s="137"/>
      <c r="Y38"/>
    </row>
    <row r="39" spans="1:25">
      <c r="A39" s="17">
        <v>9</v>
      </c>
      <c r="B39" s="132">
        <v>46692</v>
      </c>
      <c r="C39" s="132">
        <v>46874</v>
      </c>
      <c r="D39" s="17">
        <v>1532</v>
      </c>
      <c r="E39" s="17">
        <v>4.1972602739726028</v>
      </c>
      <c r="F39" s="169">
        <v>2.8487648840158988E-2</v>
      </c>
      <c r="G39" s="169">
        <v>0.88730182638928967</v>
      </c>
      <c r="H39">
        <v>182</v>
      </c>
      <c r="I39" s="137">
        <v>3.6986301369863015</v>
      </c>
      <c r="J39" s="138">
        <v>0.50555555555555554</v>
      </c>
      <c r="K39" s="32">
        <v>2.4704552853062656E-2</v>
      </c>
      <c r="L39" s="136">
        <v>0.03</v>
      </c>
      <c r="M39" s="172">
        <v>0</v>
      </c>
      <c r="N39" s="136">
        <v>1.0578336986301371</v>
      </c>
      <c r="O39" s="136">
        <v>0.92174089834509509</v>
      </c>
      <c r="P39" s="136">
        <v>-1.1126661411405188</v>
      </c>
      <c r="Q39" s="136">
        <v>0.82166812897174391</v>
      </c>
      <c r="R39" s="136">
        <v>0.82166812897174391</v>
      </c>
      <c r="S39" s="137" cm="1">
        <f t="array" ref="S39">MAX(IFERROR(M35*(_xlfn.ANCHORARRAY(K39)*_xlfn.ANCHORARRAY(Q39)-_xlfn.ANCHORARRAY(L39)*_xlfn.ANCHORARRAY(R39))*_xlfn.ANCHORARRAY(J39)*B10,M39),0)</f>
        <v>0</v>
      </c>
      <c r="T39" s="172">
        <f t="shared" si="0"/>
        <v>0</v>
      </c>
      <c r="W39" s="137"/>
      <c r="X39" s="137"/>
      <c r="Y39"/>
    </row>
    <row r="40" spans="1:25">
      <c r="A40" s="17">
        <v>10</v>
      </c>
      <c r="B40" s="132">
        <v>46874</v>
      </c>
      <c r="C40" s="132">
        <v>47056</v>
      </c>
      <c r="D40" s="17">
        <v>1714</v>
      </c>
      <c r="E40" s="17">
        <v>4.6958904109589037</v>
      </c>
      <c r="F40" s="169">
        <v>2.8183243203032834E-2</v>
      </c>
      <c r="G40" s="169">
        <v>0.87603834032708294</v>
      </c>
      <c r="H40">
        <v>182</v>
      </c>
      <c r="I40" s="137">
        <v>4.1972602739726028</v>
      </c>
      <c r="J40" s="138">
        <v>0.50555555555555554</v>
      </c>
      <c r="K40" s="32">
        <v>2.5432018160153461E-2</v>
      </c>
      <c r="L40" s="136">
        <v>0.03</v>
      </c>
      <c r="M40" s="172">
        <v>0</v>
      </c>
      <c r="N40" s="136">
        <v>1.0578336986301371</v>
      </c>
      <c r="O40" s="136">
        <v>1.0073815641709927</v>
      </c>
      <c r="P40" s="136">
        <v>-1.1598252039877792</v>
      </c>
      <c r="Q40" s="136">
        <v>0.84312427637019005</v>
      </c>
      <c r="R40" s="136">
        <v>0.84312427637019005</v>
      </c>
      <c r="S40" s="137" cm="1">
        <f t="array" ref="S40">MAX(IFERROR(M36*(_xlfn.ANCHORARRAY(K40)*_xlfn.ANCHORARRAY(Q40)-_xlfn.ANCHORARRAY(L40)*_xlfn.ANCHORARRAY(R40))*_xlfn.ANCHORARRAY(J40)*B11,M40),0)</f>
        <v>0</v>
      </c>
      <c r="T40" s="172">
        <f t="shared" si="0"/>
        <v>0</v>
      </c>
      <c r="W40" s="137"/>
      <c r="X40" s="137"/>
      <c r="Y40"/>
    </row>
    <row r="41" spans="1:25">
      <c r="A41" s="17"/>
      <c r="B41" s="132"/>
      <c r="C41" s="132"/>
      <c r="D41" s="17"/>
      <c r="E41" s="17"/>
      <c r="I41" s="137"/>
      <c r="J41" s="138"/>
      <c r="K41" s="32"/>
      <c r="L41" s="136"/>
      <c r="M41" s="172"/>
      <c r="N41" s="136"/>
      <c r="O41" s="136"/>
      <c r="P41" s="136"/>
      <c r="Q41" s="136"/>
      <c r="R41" s="136"/>
      <c r="S41" s="172"/>
      <c r="T41" s="172"/>
      <c r="W41" s="137"/>
      <c r="X41" s="137"/>
      <c r="Y41"/>
    </row>
    <row r="42" spans="1:25">
      <c r="A42" s="17"/>
      <c r="B42" s="266"/>
      <c r="C42" s="132"/>
      <c r="D42" s="17"/>
      <c r="E42" s="17"/>
      <c r="I42" s="17"/>
      <c r="J42" s="32"/>
      <c r="K42" s="172"/>
      <c r="L42" s="32"/>
      <c r="M42" s="136"/>
      <c r="N42" s="136"/>
      <c r="O42" s="136"/>
      <c r="P42" s="136"/>
      <c r="Q42" s="136"/>
      <c r="R42" s="136"/>
      <c r="S42" s="136"/>
      <c r="T42" s="172"/>
      <c r="U42" s="172"/>
      <c r="V42" s="172"/>
      <c r="W42" s="137"/>
      <c r="X42" s="137"/>
      <c r="Y42" s="173"/>
    </row>
    <row r="43" spans="1:25">
      <c r="A43" s="17"/>
      <c r="B43" s="266"/>
      <c r="C43" s="132"/>
      <c r="D43" s="17"/>
      <c r="E43" s="17"/>
      <c r="I43" s="17"/>
      <c r="J43" s="32"/>
      <c r="K43" s="172"/>
      <c r="L43" s="32"/>
      <c r="M43" s="136"/>
      <c r="N43" s="136"/>
      <c r="O43" s="136"/>
      <c r="P43" s="136"/>
      <c r="Q43" s="136"/>
      <c r="R43" s="136"/>
      <c r="S43" s="136"/>
      <c r="T43" s="172"/>
      <c r="U43" s="172"/>
      <c r="V43" s="172"/>
      <c r="W43" s="137"/>
      <c r="X43" s="137"/>
      <c r="Y43" s="173"/>
    </row>
    <row r="44" spans="1:25">
      <c r="A44" s="17"/>
      <c r="B44" s="266"/>
      <c r="C44" s="132"/>
      <c r="D44" s="17"/>
      <c r="E44" s="17"/>
      <c r="I44" s="17"/>
      <c r="J44" s="32"/>
      <c r="K44" s="172"/>
      <c r="L44" s="32"/>
      <c r="M44" s="136"/>
      <c r="N44" s="136"/>
      <c r="O44" s="136"/>
      <c r="P44" s="136"/>
      <c r="Q44" s="136"/>
      <c r="R44" s="136"/>
      <c r="S44" s="136"/>
      <c r="T44" s="172"/>
      <c r="U44" s="172"/>
      <c r="V44" s="172"/>
      <c r="W44" s="137"/>
      <c r="X44" s="137"/>
      <c r="Y44" s="173"/>
    </row>
    <row r="45" spans="1:25">
      <c r="A45" s="17"/>
      <c r="B45" s="266"/>
      <c r="C45" s="132"/>
      <c r="D45" s="17"/>
      <c r="E45" s="17"/>
      <c r="I45" s="17"/>
      <c r="J45" s="32"/>
      <c r="K45" s="172"/>
      <c r="L45" s="32"/>
      <c r="M45" s="136"/>
      <c r="N45" s="136"/>
      <c r="O45" s="136"/>
      <c r="P45" s="136"/>
      <c r="Q45" s="136"/>
      <c r="R45" s="136"/>
      <c r="S45" s="136"/>
      <c r="T45" s="172"/>
      <c r="U45" s="172"/>
      <c r="V45" s="172"/>
      <c r="W45" s="137"/>
      <c r="X45" s="137"/>
      <c r="Y45" s="173"/>
    </row>
    <row r="46" spans="1:25">
      <c r="A46" s="17"/>
      <c r="B46" s="266"/>
      <c r="C46" s="132"/>
      <c r="D46" s="17"/>
      <c r="E46" s="17"/>
      <c r="I46" s="17"/>
      <c r="J46" s="32"/>
      <c r="K46" s="172"/>
      <c r="L46" s="32"/>
      <c r="M46" s="136"/>
      <c r="N46" s="136"/>
      <c r="O46" s="136"/>
      <c r="P46" s="136"/>
      <c r="Q46" s="136"/>
      <c r="R46" s="136"/>
      <c r="S46" s="136"/>
      <c r="T46" s="172"/>
      <c r="U46" s="172"/>
      <c r="V46" s="172"/>
      <c r="W46" s="137"/>
      <c r="X46" s="137"/>
      <c r="Y46" s="173"/>
    </row>
    <row r="47" spans="1:25">
      <c r="A47" s="17"/>
      <c r="B47" s="266"/>
      <c r="C47" s="132"/>
      <c r="D47" s="17"/>
      <c r="E47" s="17"/>
      <c r="I47" s="17"/>
      <c r="J47" s="139"/>
      <c r="K47" s="172"/>
      <c r="L47" s="139"/>
      <c r="M47" s="136"/>
      <c r="N47" s="136"/>
      <c r="O47" s="136"/>
      <c r="P47" s="136"/>
      <c r="Q47" s="136"/>
      <c r="R47" s="136"/>
      <c r="S47" s="136"/>
      <c r="T47" s="172"/>
      <c r="U47" s="172"/>
      <c r="V47" s="172"/>
      <c r="W47" s="137"/>
      <c r="X47" s="137"/>
      <c r="Y47" s="173"/>
    </row>
    <row r="48" spans="1:25">
      <c r="A48" s="17"/>
      <c r="B48" s="266"/>
      <c r="C48" s="132"/>
      <c r="D48" s="17"/>
      <c r="E48" s="17"/>
      <c r="I48" s="17"/>
      <c r="Y48" s="173"/>
    </row>
    <row r="49" spans="1:25">
      <c r="A49" s="17"/>
      <c r="B49" s="266"/>
      <c r="C49" s="132"/>
      <c r="D49" s="17"/>
      <c r="E49" s="17"/>
      <c r="I49" s="17"/>
      <c r="Y49" s="173"/>
    </row>
    <row r="50" spans="1:25">
      <c r="A50" s="17"/>
      <c r="B50" s="266"/>
      <c r="C50" s="132"/>
      <c r="D50" s="17"/>
      <c r="E50" s="17"/>
      <c r="F50" s="32"/>
      <c r="G50" s="32"/>
      <c r="H50" s="17"/>
      <c r="Y50" s="173"/>
    </row>
    <row r="51" spans="1:25">
      <c r="A51" s="17"/>
      <c r="B51" s="266"/>
      <c r="C51" s="132"/>
      <c r="D51" s="17"/>
      <c r="E51" s="17"/>
      <c r="F51" s="32"/>
      <c r="G51" s="32"/>
      <c r="H51" s="17"/>
      <c r="Y51" s="173"/>
    </row>
    <row r="52" spans="1:25">
      <c r="A52" s="17"/>
      <c r="B52" s="132"/>
      <c r="C52" s="132"/>
      <c r="D52" s="17"/>
      <c r="E52" s="17"/>
      <c r="F52" s="32"/>
      <c r="G52" s="32"/>
      <c r="H52" s="17"/>
      <c r="Y52" s="173"/>
    </row>
    <row r="53" spans="1:25">
      <c r="A53" s="17"/>
      <c r="B53" s="132"/>
      <c r="C53" s="132"/>
      <c r="D53" s="17"/>
      <c r="E53" s="17"/>
      <c r="F53" s="32"/>
      <c r="G53" s="32"/>
      <c r="H53" s="17"/>
      <c r="Y53" s="173"/>
    </row>
    <row r="54" spans="1:25">
      <c r="A54" s="17"/>
      <c r="B54" s="132"/>
      <c r="C54" s="132"/>
      <c r="D54" s="17"/>
      <c r="E54" s="17"/>
      <c r="F54" s="32"/>
      <c r="G54" s="32"/>
      <c r="H54" s="17"/>
      <c r="Y54" s="173"/>
    </row>
    <row r="55" spans="1:25">
      <c r="A55" s="17"/>
      <c r="B55" s="132"/>
      <c r="C55" s="132"/>
      <c r="D55" s="17"/>
      <c r="E55" s="17"/>
      <c r="F55" s="32"/>
      <c r="G55" s="32"/>
      <c r="H55" s="17"/>
      <c r="Y55" s="173"/>
    </row>
    <row r="56" spans="1:25">
      <c r="A56" s="17"/>
      <c r="B56" s="132"/>
      <c r="C56" s="132"/>
      <c r="D56" s="17"/>
      <c r="E56" s="17"/>
      <c r="F56" s="32"/>
      <c r="G56" s="32"/>
      <c r="H56" s="17"/>
      <c r="Y56" s="173"/>
    </row>
    <row r="57" spans="1:25">
      <c r="A57" s="17"/>
      <c r="B57" s="132"/>
      <c r="C57" s="132"/>
      <c r="D57" s="17"/>
      <c r="E57" s="17"/>
      <c r="F57" s="32"/>
      <c r="G57" s="32"/>
      <c r="H57" s="17"/>
    </row>
    <row r="58" spans="1:25">
      <c r="A58" s="17"/>
      <c r="B58" s="132"/>
      <c r="C58" s="132"/>
      <c r="D58" s="17"/>
      <c r="E58" s="17"/>
      <c r="F58" s="32"/>
      <c r="G58" s="32"/>
      <c r="H58" s="17"/>
    </row>
    <row r="59" spans="1:25">
      <c r="A59" s="17"/>
      <c r="B59" s="132"/>
      <c r="C59" s="132"/>
      <c r="D59" s="17"/>
      <c r="E59" s="17"/>
      <c r="F59" s="32"/>
      <c r="G59" s="32"/>
      <c r="H59" s="17"/>
    </row>
    <row r="60" spans="1:25">
      <c r="A60" s="17"/>
      <c r="B60" s="132"/>
      <c r="C60" s="132"/>
      <c r="D60" s="17"/>
      <c r="E60" s="17"/>
      <c r="F60" s="32"/>
      <c r="G60" s="32"/>
      <c r="H60" s="17"/>
    </row>
    <row r="61" spans="1:25">
      <c r="A61" s="17"/>
      <c r="B61" s="132"/>
      <c r="C61" s="132"/>
      <c r="D61" s="17"/>
      <c r="E61" s="17"/>
      <c r="F61" s="32"/>
      <c r="G61" s="32"/>
      <c r="H61" s="17"/>
    </row>
    <row r="62" spans="1:25">
      <c r="A62" s="17"/>
      <c r="B62" s="132"/>
      <c r="C62" s="132"/>
      <c r="D62" s="17"/>
      <c r="E62" s="17"/>
      <c r="F62" s="32"/>
      <c r="G62" s="32"/>
      <c r="H62" s="17"/>
    </row>
    <row r="63" spans="1:25">
      <c r="A63" s="17"/>
      <c r="B63" s="132"/>
      <c r="C63" s="132"/>
      <c r="D63" s="17"/>
      <c r="E63" s="17"/>
      <c r="F63" s="32"/>
      <c r="G63" s="32"/>
      <c r="H63" s="17"/>
    </row>
    <row r="64" spans="1:25">
      <c r="A64" s="17"/>
      <c r="B64" s="132"/>
      <c r="C64" s="132"/>
      <c r="D64" s="17"/>
      <c r="E64" s="17"/>
      <c r="F64" s="32"/>
      <c r="G64" s="32"/>
      <c r="H64" s="17"/>
    </row>
    <row r="65" spans="1:8">
      <c r="A65" s="17"/>
      <c r="B65" s="132"/>
      <c r="C65" s="132"/>
      <c r="D65" s="17"/>
      <c r="E65" s="17"/>
      <c r="F65" s="32"/>
      <c r="G65" s="32"/>
      <c r="H65" s="17"/>
    </row>
    <row r="66" spans="1:8">
      <c r="A66" s="17"/>
      <c r="B66" s="132"/>
      <c r="C66" s="132"/>
      <c r="D66" s="17"/>
      <c r="E66" s="17"/>
      <c r="F66" s="32"/>
      <c r="G66" s="32"/>
      <c r="H66" s="17"/>
    </row>
    <row r="67" spans="1:8">
      <c r="A67" s="17"/>
      <c r="B67" s="132"/>
      <c r="C67" s="132"/>
      <c r="D67" s="17"/>
      <c r="E67" s="17"/>
      <c r="F67" s="32"/>
      <c r="G67" s="32"/>
      <c r="H67" s="17"/>
    </row>
    <row r="68" spans="1:8">
      <c r="A68" s="17"/>
      <c r="B68" s="132"/>
      <c r="C68" s="132"/>
      <c r="D68" s="17"/>
      <c r="E68" s="17"/>
      <c r="F68" s="32"/>
      <c r="G68" s="32"/>
      <c r="H68" s="17"/>
    </row>
    <row r="69" spans="1:8">
      <c r="A69" s="17"/>
      <c r="B69" s="132"/>
      <c r="C69" s="132"/>
      <c r="D69" s="17"/>
      <c r="E69" s="17"/>
      <c r="F69" s="32"/>
      <c r="G69" s="32"/>
      <c r="H69" s="17"/>
    </row>
    <row r="70" spans="1:8">
      <c r="A70" s="17"/>
      <c r="B70" s="132"/>
      <c r="C70" s="132"/>
      <c r="D70" s="17"/>
      <c r="E70" s="17"/>
      <c r="F70" s="32"/>
      <c r="G70" s="32"/>
      <c r="H70" s="17"/>
    </row>
    <row r="71" spans="1:8">
      <c r="A71" s="17"/>
      <c r="B71" s="132"/>
      <c r="C71" s="132"/>
      <c r="D71" s="17"/>
      <c r="E71" s="17"/>
      <c r="F71" s="32"/>
      <c r="G71" s="32"/>
      <c r="H71" s="17"/>
    </row>
    <row r="72" spans="1:8">
      <c r="A72" s="17"/>
      <c r="B72" s="132"/>
      <c r="C72" s="132"/>
      <c r="D72" s="17"/>
      <c r="E72" s="17"/>
      <c r="F72" s="32"/>
      <c r="G72" s="32"/>
      <c r="H72" s="17"/>
    </row>
    <row r="73" spans="1:8">
      <c r="A73" s="17"/>
      <c r="B73" s="132"/>
      <c r="C73" s="132"/>
      <c r="D73" s="17"/>
      <c r="E73" s="17"/>
      <c r="F73" s="32"/>
      <c r="G73" s="32"/>
      <c r="H73" s="17"/>
    </row>
    <row r="74" spans="1:8">
      <c r="A74" s="17"/>
      <c r="B74" s="132"/>
      <c r="C74" s="132"/>
      <c r="D74" s="17"/>
      <c r="E74" s="17"/>
      <c r="F74" s="32"/>
      <c r="G74" s="32"/>
      <c r="H74" s="17"/>
    </row>
    <row r="75" spans="1:8">
      <c r="A75" s="17"/>
      <c r="B75" s="132"/>
      <c r="C75" s="132"/>
      <c r="D75" s="17"/>
      <c r="E75" s="17"/>
      <c r="F75" s="32"/>
      <c r="G75" s="32"/>
      <c r="H75" s="17"/>
    </row>
    <row r="76" spans="1:8">
      <c r="A76" s="17"/>
      <c r="B76" s="132"/>
      <c r="C76" s="132"/>
      <c r="D76" s="17"/>
      <c r="E76" s="17"/>
      <c r="F76" s="32"/>
      <c r="G76" s="32"/>
      <c r="H76" s="17"/>
    </row>
    <row r="77" spans="1:8">
      <c r="A77" s="17"/>
      <c r="B77" s="132"/>
      <c r="C77" s="132"/>
      <c r="D77" s="17"/>
      <c r="E77" s="17"/>
      <c r="F77" s="32"/>
      <c r="G77" s="32"/>
      <c r="H77" s="17"/>
    </row>
    <row r="78" spans="1:8">
      <c r="A78" s="17"/>
      <c r="B78" s="132"/>
      <c r="C78" s="132"/>
      <c r="D78" s="17"/>
      <c r="E78" s="17"/>
      <c r="F78" s="32"/>
      <c r="G78" s="32"/>
      <c r="H78" s="17"/>
    </row>
    <row r="79" spans="1:8">
      <c r="A79" s="17"/>
      <c r="B79" s="132"/>
      <c r="C79" s="132"/>
      <c r="D79" s="17"/>
      <c r="E79" s="17"/>
      <c r="F79" s="32"/>
      <c r="G79" s="32"/>
      <c r="H79" s="17"/>
    </row>
    <row r="80" spans="1:8">
      <c r="A80" s="17"/>
      <c r="B80" s="132"/>
      <c r="C80" s="132"/>
      <c r="D80" s="17"/>
      <c r="E80" s="17"/>
      <c r="F80" s="32"/>
      <c r="G80" s="32"/>
      <c r="H80" s="17"/>
    </row>
    <row r="81" spans="1:8">
      <c r="A81" s="17"/>
      <c r="B81" s="132"/>
      <c r="C81" s="132"/>
      <c r="D81" s="17"/>
      <c r="E81" s="17"/>
      <c r="F81" s="32"/>
      <c r="G81" s="32"/>
      <c r="H81" s="17"/>
    </row>
    <row r="82" spans="1:8">
      <c r="A82" s="17"/>
      <c r="B82" s="132"/>
      <c r="C82" s="132"/>
      <c r="D82" s="17"/>
      <c r="E82" s="17"/>
      <c r="F82" s="32"/>
      <c r="G82" s="32"/>
      <c r="H82" s="17"/>
    </row>
    <row r="83" spans="1:8">
      <c r="A83" s="17"/>
      <c r="B83" s="132"/>
      <c r="C83" s="132"/>
      <c r="D83" s="17"/>
      <c r="E83" s="17"/>
      <c r="F83" s="32"/>
      <c r="G83" s="32"/>
      <c r="H83" s="17"/>
    </row>
    <row r="84" spans="1:8">
      <c r="A84" s="17"/>
      <c r="B84" s="132"/>
      <c r="C84" s="132"/>
      <c r="D84" s="17"/>
      <c r="E84" s="17"/>
      <c r="F84" s="32"/>
      <c r="G84" s="32"/>
      <c r="H84" s="17"/>
    </row>
    <row r="85" spans="1:8">
      <c r="A85" s="17"/>
      <c r="B85" s="132"/>
      <c r="C85" s="132"/>
      <c r="D85" s="17"/>
      <c r="E85" s="17"/>
      <c r="F85" s="32"/>
      <c r="G85" s="32"/>
      <c r="H85" s="17"/>
    </row>
    <row r="86" spans="1:8">
      <c r="A86" s="17"/>
      <c r="B86" s="132"/>
      <c r="C86" s="132"/>
      <c r="D86" s="17"/>
      <c r="E86" s="17"/>
      <c r="F86" s="32"/>
      <c r="G86" s="32"/>
      <c r="H86" s="17"/>
    </row>
    <row r="87" spans="1:8">
      <c r="A87" s="17"/>
      <c r="B87" s="132"/>
      <c r="C87" s="132"/>
      <c r="D87" s="17"/>
      <c r="E87" s="17"/>
      <c r="F87" s="32"/>
      <c r="G87" s="32"/>
      <c r="H87" s="17"/>
    </row>
    <row r="88" spans="1:8">
      <c r="A88" s="17"/>
      <c r="B88" s="132"/>
      <c r="C88" s="132"/>
      <c r="D88" s="17"/>
      <c r="E88" s="17"/>
      <c r="F88" s="32"/>
      <c r="G88" s="32"/>
      <c r="H88" s="17"/>
    </row>
    <row r="89" spans="1:8">
      <c r="A89" s="17"/>
      <c r="B89" s="132"/>
      <c r="C89" s="132"/>
      <c r="D89" s="17"/>
      <c r="E89" s="17"/>
      <c r="F89" s="32"/>
      <c r="G89" s="32"/>
      <c r="H89" s="17"/>
    </row>
    <row r="90" spans="1:8">
      <c r="A90" s="17"/>
      <c r="B90" s="132"/>
      <c r="C90" s="132"/>
      <c r="D90" s="17"/>
      <c r="E90" s="17"/>
      <c r="F90" s="32"/>
      <c r="G90" s="32"/>
      <c r="H90" s="17"/>
    </row>
    <row r="91" spans="1:8">
      <c r="B91" s="132"/>
      <c r="C91" s="132"/>
    </row>
    <row r="92" spans="1:8">
      <c r="B92" s="132"/>
      <c r="C92" s="132"/>
    </row>
    <row r="93" spans="1:8">
      <c r="B93" s="132"/>
      <c r="C93" s="132"/>
    </row>
    <row r="94" spans="1:8">
      <c r="B94" s="132"/>
      <c r="C94" s="132"/>
    </row>
    <row r="95" spans="1:8">
      <c r="B95" s="132"/>
      <c r="C95" s="132"/>
    </row>
    <row r="96" spans="1:8">
      <c r="B96" s="132"/>
      <c r="C96" s="132"/>
    </row>
    <row r="97" spans="2:3">
      <c r="B97" s="132"/>
      <c r="C97" s="132"/>
    </row>
    <row r="98" spans="2:3">
      <c r="B98" s="132"/>
      <c r="C98" s="132"/>
    </row>
    <row r="99" spans="2:3">
      <c r="B99" s="132"/>
      <c r="C99" s="132"/>
    </row>
    <row r="100" spans="2:3">
      <c r="B100" s="132"/>
      <c r="C100" s="132"/>
    </row>
    <row r="101" spans="2:3">
      <c r="B101" s="132"/>
      <c r="C101" s="132"/>
    </row>
    <row r="102" spans="2:3">
      <c r="B102" s="132"/>
      <c r="C102" s="132"/>
    </row>
    <row r="103" spans="2:3">
      <c r="B103" s="132"/>
      <c r="C103" s="132"/>
    </row>
    <row r="104" spans="2:3">
      <c r="B104" s="132"/>
      <c r="C104" s="132"/>
    </row>
    <row r="105" spans="2:3">
      <c r="B105" s="132"/>
      <c r="C105" s="132"/>
    </row>
    <row r="106" spans="2:3">
      <c r="B106" s="132"/>
      <c r="C106" s="132"/>
    </row>
    <row r="107" spans="2:3">
      <c r="B107" s="132"/>
      <c r="C107" s="132"/>
    </row>
    <row r="108" spans="2:3">
      <c r="B108" s="132"/>
      <c r="C108" s="132"/>
    </row>
    <row r="109" spans="2:3">
      <c r="B109" s="132"/>
      <c r="C109" s="132"/>
    </row>
    <row r="110" spans="2:3">
      <c r="B110" s="132"/>
      <c r="C110" s="132"/>
    </row>
    <row r="111" spans="2:3">
      <c r="B111" s="132"/>
      <c r="C111" s="132"/>
    </row>
    <row r="112" spans="2:3">
      <c r="B112" s="132"/>
      <c r="C112" s="132"/>
    </row>
    <row r="113" spans="2:3">
      <c r="B113" s="132"/>
      <c r="C113" s="132"/>
    </row>
    <row r="114" spans="2:3">
      <c r="B114" s="132"/>
      <c r="C114" s="132"/>
    </row>
    <row r="115" spans="2:3">
      <c r="B115" s="132"/>
      <c r="C115" s="132"/>
    </row>
    <row r="116" spans="2:3">
      <c r="B116" s="132"/>
      <c r="C116" s="132"/>
    </row>
    <row r="117" spans="2:3">
      <c r="B117" s="132"/>
      <c r="C117" s="132"/>
    </row>
    <row r="118" spans="2:3">
      <c r="B118" s="132"/>
      <c r="C118" s="132"/>
    </row>
    <row r="119" spans="2:3">
      <c r="B119" s="132"/>
      <c r="C119" s="132"/>
    </row>
    <row r="120" spans="2:3">
      <c r="B120" s="132"/>
      <c r="C120" s="132"/>
    </row>
    <row r="121" spans="2:3">
      <c r="B121" s="132"/>
      <c r="C121" s="132"/>
    </row>
    <row r="122" spans="2:3">
      <c r="B122" s="132"/>
      <c r="C122" s="132"/>
    </row>
    <row r="123" spans="2:3">
      <c r="B123" s="132"/>
      <c r="C123" s="132"/>
    </row>
    <row r="124" spans="2:3">
      <c r="B124" s="132"/>
      <c r="C124" s="132"/>
    </row>
    <row r="125" spans="2:3">
      <c r="B125" s="132"/>
      <c r="C125" s="132"/>
    </row>
    <row r="126" spans="2:3">
      <c r="B126" s="132"/>
      <c r="C126" s="132"/>
    </row>
    <row r="127" spans="2:3">
      <c r="B127" s="132"/>
      <c r="C127" s="132"/>
    </row>
  </sheetData>
  <mergeCells count="3">
    <mergeCell ref="A1:H1"/>
    <mergeCell ref="A21:D21"/>
    <mergeCell ref="D28:E2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C42BD-1CE1-484F-9E93-3CA1B9160BCE}">
  <dimension ref="A1:Y127"/>
  <sheetViews>
    <sheetView topLeftCell="A6" workbookViewId="0">
      <selection activeCell="B23" sqref="B23"/>
    </sheetView>
  </sheetViews>
  <sheetFormatPr baseColWidth="10" defaultColWidth="11" defaultRowHeight="16"/>
  <cols>
    <col min="1" max="1" width="20.83203125" bestFit="1" customWidth="1"/>
    <col min="2" max="2" width="26" bestFit="1" customWidth="1"/>
    <col min="3" max="3" width="26.6640625" customWidth="1"/>
    <col min="4" max="4" width="16.5" customWidth="1"/>
    <col min="5" max="5" width="10.5" bestFit="1" customWidth="1"/>
    <col min="6" max="6" width="10.5" style="169" bestFit="1" customWidth="1"/>
    <col min="7" max="7" width="18.1640625" style="169" bestFit="1" customWidth="1"/>
    <col min="8" max="8" width="11.33203125" customWidth="1"/>
    <col min="9" max="9" width="35.1640625" bestFit="1" customWidth="1"/>
    <col min="10" max="10" width="18.1640625" style="17" bestFit="1" customWidth="1"/>
    <col min="11" max="11" width="9" style="138" bestFit="1" customWidth="1"/>
    <col min="12" max="12" width="7" style="17" customWidth="1"/>
    <col min="13" max="13" width="44.83203125" style="17" bestFit="1" customWidth="1"/>
    <col min="14" max="15" width="8.33203125" style="17" bestFit="1" customWidth="1"/>
    <col min="16" max="16" width="9" style="17" bestFit="1" customWidth="1"/>
    <col min="17" max="17" width="7.6640625" style="17" bestFit="1" customWidth="1"/>
    <col min="18" max="18" width="7.5" style="17" customWidth="1"/>
    <col min="19" max="19" width="8.6640625" style="17" customWidth="1"/>
    <col min="20" max="20" width="9.33203125" style="138" bestFit="1" customWidth="1"/>
    <col min="21" max="21" width="4.6640625" style="138" bestFit="1" customWidth="1"/>
    <col min="22" max="22" width="5" style="138" bestFit="1" customWidth="1"/>
    <col min="23" max="23" width="6.33203125" style="17" bestFit="1" customWidth="1"/>
    <col min="24" max="24" width="6.6640625" style="17" customWidth="1"/>
    <col min="25" max="25" width="18.83203125" style="17" bestFit="1" customWidth="1"/>
    <col min="26" max="26" width="8.83203125" bestFit="1" customWidth="1"/>
  </cols>
  <sheetData>
    <row r="1" spans="1:25" ht="17" thickBot="1">
      <c r="A1" s="344" t="s">
        <v>240</v>
      </c>
      <c r="B1" s="345"/>
      <c r="C1" s="345"/>
      <c r="D1" s="345"/>
      <c r="E1" s="345"/>
      <c r="F1" s="345"/>
      <c r="G1" s="345"/>
      <c r="H1" s="346"/>
      <c r="K1" s="17"/>
      <c r="T1" s="17"/>
      <c r="U1" s="17"/>
      <c r="V1" s="17"/>
      <c r="Y1"/>
    </row>
    <row r="2" spans="1:25">
      <c r="A2" s="92" t="s">
        <v>68</v>
      </c>
      <c r="B2" s="155">
        <v>1000</v>
      </c>
      <c r="F2"/>
      <c r="G2"/>
      <c r="I2" s="10" t="s">
        <v>8</v>
      </c>
      <c r="J2" s="10" t="s">
        <v>8</v>
      </c>
      <c r="K2" s="10"/>
      <c r="L2" s="10"/>
      <c r="M2" s="10" t="s">
        <v>8</v>
      </c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/>
    </row>
    <row r="3" spans="1:25">
      <c r="A3" s="92" t="s">
        <v>9</v>
      </c>
      <c r="B3" s="97">
        <v>45338</v>
      </c>
      <c r="D3" s="8" t="s">
        <v>6</v>
      </c>
      <c r="F3"/>
      <c r="G3" t="s">
        <v>74</v>
      </c>
      <c r="I3" s="14" t="str" cm="1">
        <f t="array" aca="1" ref="I3:I9" ca="1">(fx_ShowFormula(A2:B19))</f>
        <v>B5: =WORKDAY(B3,B4,)</v>
      </c>
      <c r="J3" s="14" t="str" cm="1">
        <f t="array" aca="1" ref="J3" ca="1">(fx_ShowFormula(A23:G27))</f>
        <v>B23: =SUM(T31:T40)</v>
      </c>
      <c r="K3" s="14"/>
      <c r="L3" s="14"/>
      <c r="M3" s="14" t="str" cm="1">
        <f t="array" aca="1" ref="M3:M23" ca="1">(fx_ShowFormula(A30:X31))</f>
        <v>C30: =B5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/>
    </row>
    <row r="4" spans="1:25">
      <c r="A4" s="92" t="s">
        <v>75</v>
      </c>
      <c r="B4" s="100">
        <v>2</v>
      </c>
      <c r="D4" s="7" t="s">
        <v>10</v>
      </c>
      <c r="F4"/>
      <c r="G4"/>
      <c r="I4" t="str">
        <f ca="1"/>
        <v>B12: =WORKDAY(B17,-$B$11,EurHolidays)</v>
      </c>
      <c r="J4"/>
      <c r="K4"/>
      <c r="L4"/>
      <c r="M4" t="str">
        <f ca="1"/>
        <v>A31: =SEQUENCE(B19)</v>
      </c>
      <c r="N4"/>
      <c r="O4"/>
      <c r="P4"/>
      <c r="Q4"/>
      <c r="R4"/>
      <c r="S4"/>
      <c r="T4"/>
      <c r="U4"/>
      <c r="V4"/>
      <c r="W4"/>
      <c r="X4"/>
      <c r="Y4"/>
    </row>
    <row r="5" spans="1:25">
      <c r="A5" s="92" t="s">
        <v>76</v>
      </c>
      <c r="B5" s="97">
        <f>WORKDAY(B3,B4,)</f>
        <v>45342</v>
      </c>
      <c r="F5"/>
      <c r="G5"/>
      <c r="I5" t="str">
        <f ca="1"/>
        <v>B15: =B7-B5</v>
      </c>
      <c r="J5"/>
      <c r="K5"/>
      <c r="L5"/>
      <c r="M5" t="str">
        <f ca="1"/>
        <v>B31: =WORKDAY(DATE(E17,D17+(12/B8)*(A31#-1),C17)-1,1,)</v>
      </c>
      <c r="N5"/>
      <c r="O5"/>
      <c r="P5"/>
      <c r="Q5"/>
      <c r="R5"/>
      <c r="S5"/>
      <c r="T5"/>
      <c r="U5"/>
      <c r="V5"/>
      <c r="W5"/>
      <c r="X5"/>
      <c r="Y5"/>
    </row>
    <row r="6" spans="1:25">
      <c r="A6" t="s">
        <v>17</v>
      </c>
      <c r="B6" s="97">
        <v>42305</v>
      </c>
      <c r="F6"/>
      <c r="G6"/>
      <c r="I6" t="str">
        <f ca="1"/>
        <v>B16: =B15/365</v>
      </c>
      <c r="J6"/>
      <c r="K6"/>
      <c r="L6"/>
      <c r="M6" t="str">
        <f ca="1"/>
        <v>C31: =WORKDAY(DATE(E17,D17+(12/B8)*A31#,C17)-1,1,)</v>
      </c>
      <c r="N6"/>
      <c r="O6"/>
      <c r="P6"/>
      <c r="Q6"/>
      <c r="R6"/>
      <c r="S6"/>
      <c r="T6"/>
      <c r="U6"/>
      <c r="V6"/>
      <c r="W6"/>
      <c r="X6"/>
      <c r="Y6"/>
    </row>
    <row r="7" spans="1:25">
      <c r="A7" s="92" t="s">
        <v>78</v>
      </c>
      <c r="B7" s="97">
        <v>47054</v>
      </c>
      <c r="C7" s="16"/>
      <c r="D7" s="92"/>
      <c r="F7"/>
      <c r="G7"/>
      <c r="I7" t="str">
        <f ca="1"/>
        <v>B17: =WORKDAY(COUPPCD(B5,$B$7,B8,1)-1,1)</v>
      </c>
      <c r="J7"/>
      <c r="K7"/>
      <c r="L7"/>
      <c r="M7" t="str">
        <f ca="1"/>
        <v>D31: =C31#-B5</v>
      </c>
      <c r="N7"/>
      <c r="O7"/>
      <c r="P7"/>
      <c r="Q7"/>
      <c r="R7"/>
      <c r="S7"/>
      <c r="T7"/>
      <c r="U7"/>
      <c r="V7"/>
      <c r="W7"/>
      <c r="X7"/>
      <c r="Y7"/>
    </row>
    <row r="8" spans="1:25">
      <c r="A8" s="92" t="s">
        <v>79</v>
      </c>
      <c r="B8" s="100">
        <v>2</v>
      </c>
      <c r="C8" s="92"/>
      <c r="D8" s="16"/>
      <c r="F8"/>
      <c r="G8"/>
      <c r="I8" t="str">
        <f ca="1"/>
        <v>B18: =WORKDAY(COUPNCD(B5,$B$7,B8,1)-1,1)</v>
      </c>
      <c r="J8"/>
      <c r="K8"/>
      <c r="L8"/>
      <c r="M8" t="str">
        <f ca="1"/>
        <v>E31: =D31#/365</v>
      </c>
      <c r="N8"/>
      <c r="O8"/>
      <c r="P8"/>
      <c r="Q8"/>
      <c r="R8"/>
      <c r="S8"/>
      <c r="T8"/>
      <c r="U8"/>
      <c r="V8"/>
      <c r="W8"/>
      <c r="X8"/>
      <c r="Y8"/>
    </row>
    <row r="9" spans="1:25">
      <c r="A9" t="s">
        <v>24</v>
      </c>
      <c r="B9" s="100">
        <v>2</v>
      </c>
      <c r="C9" t="s">
        <v>80</v>
      </c>
      <c r="F9"/>
      <c r="G9"/>
      <c r="I9" t="str">
        <f ca="1"/>
        <v>B19: =COUPNUM(B5,B7,B8,)</v>
      </c>
      <c r="J9"/>
      <c r="K9"/>
      <c r="L9"/>
      <c r="M9" t="str">
        <f ca="1"/>
        <v>F31: =INDEX('BOOT_SWAP_RATES-1.3'!C3#,'CAP-1.2'!D31#)</v>
      </c>
      <c r="N9"/>
      <c r="O9"/>
      <c r="P9"/>
      <c r="Q9"/>
      <c r="R9"/>
      <c r="S9"/>
      <c r="T9"/>
      <c r="U9"/>
      <c r="V9"/>
      <c r="W9"/>
      <c r="X9"/>
      <c r="Y9"/>
    </row>
    <row r="10" spans="1:25">
      <c r="A10" t="s">
        <v>25</v>
      </c>
      <c r="B10" s="7">
        <v>1</v>
      </c>
      <c r="F10"/>
      <c r="G10"/>
      <c r="J10"/>
      <c r="K10"/>
      <c r="L10"/>
      <c r="M10" t="str">
        <f ca="1"/>
        <v>G31: =INDEX('BOOT_SWAP_RATES-1.3'!D3#,'CAP-1.2'!D31#)</v>
      </c>
      <c r="N10"/>
      <c r="O10"/>
      <c r="P10"/>
      <c r="Q10"/>
      <c r="R10"/>
      <c r="S10"/>
      <c r="T10"/>
      <c r="U10"/>
      <c r="V10"/>
      <c r="W10"/>
      <c r="X10"/>
      <c r="Y10"/>
    </row>
    <row r="11" spans="1:25">
      <c r="A11" t="s">
        <v>26</v>
      </c>
      <c r="B11" s="7">
        <v>4</v>
      </c>
      <c r="F11"/>
      <c r="G11"/>
      <c r="J11"/>
      <c r="K11"/>
      <c r="L11"/>
      <c r="M11" t="str">
        <f ca="1"/>
        <v>H31: =C31#-B31#</v>
      </c>
      <c r="N11"/>
      <c r="O11"/>
      <c r="P11"/>
      <c r="Q11"/>
      <c r="R11"/>
      <c r="S11"/>
      <c r="T11"/>
      <c r="U11"/>
      <c r="V11"/>
      <c r="W11"/>
      <c r="X11"/>
      <c r="Y11"/>
    </row>
    <row r="12" spans="1:25">
      <c r="A12" t="s">
        <v>35</v>
      </c>
      <c r="B12" s="11">
        <f>WORKDAY(B17,-$B$11,EurHolidays)</f>
        <v>45223</v>
      </c>
      <c r="F12"/>
      <c r="G12"/>
      <c r="J12"/>
      <c r="K12"/>
      <c r="L12"/>
      <c r="M12" t="str">
        <f ca="1"/>
        <v>I31: =VSTACK(0,DROP(E31#,-1))</v>
      </c>
      <c r="N12"/>
      <c r="O12"/>
      <c r="P12"/>
      <c r="Q12"/>
      <c r="R12"/>
      <c r="S12"/>
      <c r="T12"/>
      <c r="U12"/>
      <c r="V12"/>
      <c r="W12"/>
      <c r="X12"/>
      <c r="Y12"/>
    </row>
    <row r="13" spans="1:25">
      <c r="A13" t="s">
        <v>81</v>
      </c>
      <c r="B13" s="156">
        <v>4.1020000000000001E-2</v>
      </c>
      <c r="F13"/>
      <c r="G13"/>
      <c r="J13"/>
      <c r="K13"/>
      <c r="L13"/>
      <c r="M13" t="str">
        <f ca="1"/>
        <v>J31: =H31#/360</v>
      </c>
      <c r="N13"/>
      <c r="O13"/>
      <c r="P13"/>
      <c r="Q13"/>
      <c r="R13"/>
      <c r="S13"/>
      <c r="T13"/>
      <c r="U13"/>
      <c r="V13"/>
      <c r="W13"/>
      <c r="X13"/>
      <c r="Y13"/>
    </row>
    <row r="14" spans="1:25">
      <c r="A14" s="92" t="s">
        <v>146</v>
      </c>
      <c r="B14" s="7">
        <v>0.03</v>
      </c>
      <c r="F14"/>
      <c r="G14"/>
      <c r="J14"/>
      <c r="K14"/>
      <c r="L14"/>
      <c r="M14" t="str">
        <f ca="1"/>
        <v>K31: =VSTACK(B13,(DROP(G31#,-1)/DROP(G31#,1)-1)/DROP(J31#,1))</v>
      </c>
      <c r="N14"/>
      <c r="O14"/>
      <c r="P14"/>
      <c r="Q14"/>
      <c r="R14"/>
      <c r="S14"/>
      <c r="T14"/>
      <c r="U14"/>
      <c r="V14"/>
      <c r="W14"/>
      <c r="X14"/>
      <c r="Y14"/>
    </row>
    <row r="15" spans="1:25">
      <c r="A15" s="92" t="s">
        <v>83</v>
      </c>
      <c r="B15" s="100">
        <f>B7-B5</f>
        <v>1712</v>
      </c>
      <c r="C15" s="92"/>
      <c r="D15" s="92"/>
      <c r="F15"/>
      <c r="G15"/>
      <c r="J15"/>
      <c r="K15"/>
      <c r="L15"/>
      <c r="M15" t="str">
        <f ca="1"/>
        <v>L31: =B14*SEQUENCE(B19,1,1,0)</v>
      </c>
      <c r="N15"/>
      <c r="O15"/>
      <c r="P15"/>
      <c r="Q15"/>
      <c r="R15"/>
      <c r="S15"/>
      <c r="T15"/>
      <c r="U15"/>
      <c r="V15"/>
      <c r="W15"/>
      <c r="X15"/>
      <c r="Y15" s="14"/>
    </row>
    <row r="16" spans="1:25">
      <c r="A16" s="92" t="s">
        <v>84</v>
      </c>
      <c r="B16" s="101">
        <f>B15/365</f>
        <v>4.6904109589041099</v>
      </c>
      <c r="C16" s="16" t="s">
        <v>14</v>
      </c>
      <c r="D16" s="17" t="s">
        <v>15</v>
      </c>
      <c r="E16" s="17" t="s">
        <v>16</v>
      </c>
      <c r="F16"/>
      <c r="G16"/>
      <c r="J16"/>
      <c r="K16"/>
      <c r="L16"/>
      <c r="M16" t="str">
        <f ca="1"/>
        <v>M31: =M27*(-K31#+L31#)*(M27*(-K31#+L31#)&gt;0)*J31#*B2</v>
      </c>
      <c r="N16"/>
      <c r="O16"/>
      <c r="P16"/>
      <c r="Q16"/>
      <c r="R16"/>
      <c r="S16"/>
      <c r="T16"/>
      <c r="U16"/>
      <c r="V16"/>
      <c r="W16"/>
      <c r="X16"/>
      <c r="Y16" s="14"/>
    </row>
    <row r="17" spans="1:25">
      <c r="A17" s="92" t="s">
        <v>85</v>
      </c>
      <c r="B17" s="97">
        <f>WORKDAY(COUPPCD(B5,$B$7,B8,1)-1,1)</f>
        <v>45229</v>
      </c>
      <c r="C17" s="100">
        <f>DAY(B17)</f>
        <v>30</v>
      </c>
      <c r="D17" s="102">
        <f>MONTH(B17)</f>
        <v>10</v>
      </c>
      <c r="E17" s="102">
        <f>YEAR(B17)</f>
        <v>2023</v>
      </c>
      <c r="F17"/>
      <c r="G17"/>
      <c r="J17"/>
      <c r="K17"/>
      <c r="L17"/>
      <c r="M17" t="str">
        <f ca="1"/>
        <v>N31: =B20*SEQUENCE(B19,1,1,0)</v>
      </c>
      <c r="N17"/>
      <c r="O17"/>
      <c r="P17"/>
      <c r="Q17"/>
      <c r="R17"/>
      <c r="S17"/>
      <c r="T17"/>
      <c r="U17"/>
      <c r="V17"/>
      <c r="W17"/>
      <c r="X17"/>
      <c r="Y17" s="14"/>
    </row>
    <row r="18" spans="1:25">
      <c r="A18" s="92" t="s">
        <v>86</v>
      </c>
      <c r="B18" s="97">
        <f>WORKDAY(COUPNCD(B5,$B$7,B8,1)-1,1)</f>
        <v>45411</v>
      </c>
      <c r="C18" s="100">
        <f>DAY(B18)</f>
        <v>29</v>
      </c>
      <c r="D18" s="102">
        <f>MONTH(B18)</f>
        <v>4</v>
      </c>
      <c r="E18" s="102">
        <f>YEAR(B18)</f>
        <v>2024</v>
      </c>
      <c r="F18"/>
      <c r="G18"/>
      <c r="J18"/>
      <c r="K18"/>
      <c r="L18"/>
      <c r="M18" t="str">
        <f ca="1"/>
        <v>O31: =(LN(K31#/L31#)+0.5*N31#^2*I31#)/(N31#*SQRT(I31#))</v>
      </c>
      <c r="N18"/>
      <c r="O18"/>
      <c r="P18"/>
      <c r="Q18"/>
      <c r="R18"/>
      <c r="S18"/>
      <c r="T18"/>
      <c r="U18"/>
      <c r="V18"/>
      <c r="W18"/>
      <c r="X18"/>
      <c r="Y18" s="14"/>
    </row>
    <row r="19" spans="1:25">
      <c r="A19" s="92" t="s">
        <v>282</v>
      </c>
      <c r="B19" s="100">
        <f>COUPNUM(B5,B7,B8,)</f>
        <v>10</v>
      </c>
      <c r="C19" s="16"/>
      <c r="D19" s="17"/>
      <c r="E19" s="17"/>
      <c r="F19"/>
      <c r="G19"/>
      <c r="J19"/>
      <c r="K19"/>
      <c r="L19"/>
      <c r="M19" t="str">
        <f ca="1"/>
        <v>P31: =O31#-N31#*SQRT(I31#)</v>
      </c>
      <c r="N19"/>
      <c r="O19"/>
      <c r="P19"/>
      <c r="Q19"/>
      <c r="R19"/>
      <c r="S19"/>
      <c r="T19"/>
      <c r="U19"/>
      <c r="V19"/>
      <c r="W19"/>
      <c r="X19"/>
      <c r="Y19" s="14"/>
    </row>
    <row r="20" spans="1:25">
      <c r="A20" s="92" t="s">
        <v>161</v>
      </c>
      <c r="B20" s="100">
        <f>'IVOL-F-1.4'!B31</f>
        <v>1.2774205479452057</v>
      </c>
      <c r="F20"/>
      <c r="G20"/>
      <c r="J20"/>
      <c r="K20"/>
      <c r="L20"/>
      <c r="M20" t="str">
        <f ca="1"/>
        <v>Q31: =NORMSDIST(-M27*O31#)</v>
      </c>
      <c r="N20"/>
      <c r="O20"/>
      <c r="P20"/>
      <c r="Q20"/>
      <c r="R20"/>
      <c r="S20"/>
      <c r="T20"/>
      <c r="U20"/>
      <c r="V20"/>
      <c r="W20"/>
      <c r="X20"/>
      <c r="Y20" s="14"/>
    </row>
    <row r="21" spans="1:25" ht="17" thickBot="1">
      <c r="A21" s="347" t="s">
        <v>88</v>
      </c>
      <c r="B21" s="348"/>
      <c r="C21" s="348"/>
      <c r="D21" s="349"/>
      <c r="F21"/>
      <c r="G21"/>
      <c r="J21"/>
      <c r="K21"/>
      <c r="L21"/>
      <c r="M21" t="str">
        <f ca="1"/>
        <v>R31: =NORMSDIST(-M27*O31#)</v>
      </c>
      <c r="N21"/>
      <c r="O21"/>
      <c r="P21"/>
      <c r="Q21"/>
      <c r="R21"/>
      <c r="S21"/>
      <c r="T21"/>
      <c r="U21"/>
      <c r="V21"/>
      <c r="W21"/>
      <c r="X21"/>
      <c r="Y21" s="14"/>
    </row>
    <row r="22" spans="1:25">
      <c r="B22" t="s">
        <v>91</v>
      </c>
      <c r="F22"/>
      <c r="G22"/>
      <c r="J22"/>
      <c r="K22"/>
      <c r="L22"/>
      <c r="M22" t="str">
        <f ca="1"/>
        <v>S31: =MAX(IFERROR(M27*(-K31#*Q31#+L31#*R31#)*J31#*B2,M31),0)</v>
      </c>
      <c r="N22"/>
      <c r="O22"/>
      <c r="P22"/>
      <c r="Q22"/>
      <c r="R22"/>
      <c r="S22"/>
      <c r="T22"/>
      <c r="U22"/>
      <c r="V22"/>
      <c r="W22"/>
      <c r="X22"/>
      <c r="Y22" s="14"/>
    </row>
    <row r="23" spans="1:25">
      <c r="A23" s="157" t="s">
        <v>241</v>
      </c>
      <c r="B23" s="195">
        <f>SUM(T31:T40)</f>
        <v>13.874885147535128</v>
      </c>
      <c r="F23"/>
      <c r="G23"/>
      <c r="J23"/>
      <c r="K23"/>
      <c r="L23"/>
      <c r="M23" t="str">
        <f ca="1"/>
        <v>T31: =S31*G31</v>
      </c>
      <c r="N23"/>
      <c r="O23"/>
      <c r="P23"/>
      <c r="Q23"/>
      <c r="R23"/>
      <c r="S23"/>
      <c r="T23"/>
      <c r="U23"/>
      <c r="V23"/>
      <c r="W23"/>
      <c r="X23"/>
      <c r="Y23" s="14"/>
    </row>
    <row r="24" spans="1:25">
      <c r="A24" t="s">
        <v>163</v>
      </c>
      <c r="B24" s="110"/>
      <c r="C24" s="16"/>
      <c r="D24" s="16"/>
      <c r="F24"/>
      <c r="G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 s="14"/>
    </row>
    <row r="25" spans="1:25">
      <c r="A25" s="92" t="s">
        <v>164</v>
      </c>
      <c r="B25" s="100"/>
      <c r="F25"/>
      <c r="G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s="14"/>
    </row>
    <row r="26" spans="1:25">
      <c r="A26" s="92" t="s">
        <v>165</v>
      </c>
      <c r="B26" s="100"/>
      <c r="F26"/>
      <c r="G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 s="14"/>
    </row>
    <row r="27" spans="1:25" ht="17" thickBot="1">
      <c r="A27" s="92" t="s">
        <v>166</v>
      </c>
      <c r="B27" s="100"/>
      <c r="F27"/>
      <c r="G27"/>
      <c r="J27"/>
      <c r="K27"/>
      <c r="L27" t="s">
        <v>167</v>
      </c>
      <c r="M27">
        <v>1</v>
      </c>
      <c r="N27"/>
      <c r="O27"/>
      <c r="P27"/>
      <c r="Q27"/>
      <c r="R27"/>
      <c r="S27"/>
      <c r="T27"/>
      <c r="U27"/>
      <c r="V27"/>
      <c r="W27"/>
      <c r="X27"/>
      <c r="Y27" s="14"/>
    </row>
    <row r="28" spans="1:25" ht="17" thickBot="1">
      <c r="A28" s="16"/>
      <c r="B28" s="16"/>
      <c r="C28" s="16"/>
      <c r="D28" s="362" t="s">
        <v>116</v>
      </c>
      <c r="E28" s="363"/>
      <c r="F28"/>
      <c r="G28"/>
      <c r="I28" s="160"/>
      <c r="J28" s="161"/>
      <c r="K28" s="161"/>
      <c r="L28" s="162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/>
    </row>
    <row r="29" spans="1:25" ht="35" thickBot="1">
      <c r="A29" s="164" t="s">
        <v>122</v>
      </c>
      <c r="B29" s="165" t="s">
        <v>123</v>
      </c>
      <c r="C29" s="165" t="s">
        <v>124</v>
      </c>
      <c r="D29" s="166" t="s">
        <v>125</v>
      </c>
      <c r="E29" s="165" t="s">
        <v>126</v>
      </c>
      <c r="F29" s="165" t="s">
        <v>127</v>
      </c>
      <c r="G29" s="165" t="s">
        <v>128</v>
      </c>
      <c r="H29" s="165" t="s">
        <v>129</v>
      </c>
      <c r="I29" s="167" t="s">
        <v>44</v>
      </c>
      <c r="J29" s="167" t="s">
        <v>130</v>
      </c>
      <c r="K29" s="167" t="s">
        <v>131</v>
      </c>
      <c r="L29" s="167" t="s">
        <v>146</v>
      </c>
      <c r="M29" s="167" t="s">
        <v>168</v>
      </c>
      <c r="N29" s="167" t="s">
        <v>169</v>
      </c>
      <c r="O29" s="167" t="s">
        <v>170</v>
      </c>
      <c r="P29" s="167" t="s">
        <v>171</v>
      </c>
      <c r="Q29" s="167" t="s">
        <v>242</v>
      </c>
      <c r="R29" s="167" t="s">
        <v>243</v>
      </c>
      <c r="S29" s="167" t="s">
        <v>174</v>
      </c>
      <c r="T29" s="167" t="s">
        <v>175</v>
      </c>
      <c r="U29" s="167" t="s">
        <v>163</v>
      </c>
      <c r="V29" s="167" t="s">
        <v>166</v>
      </c>
      <c r="W29" s="167" t="s">
        <v>164</v>
      </c>
      <c r="X29" s="168" t="s">
        <v>165</v>
      </c>
    </row>
    <row r="30" spans="1:25">
      <c r="A30" s="16"/>
      <c r="B30" s="17"/>
      <c r="C30" s="132">
        <f>B5</f>
        <v>45342</v>
      </c>
      <c r="D30" s="16"/>
      <c r="E30" s="17"/>
      <c r="F30"/>
      <c r="G30"/>
      <c r="I30" s="17"/>
      <c r="K30" s="17"/>
      <c r="L30" s="171"/>
      <c r="M30" s="20"/>
      <c r="N30" s="20"/>
      <c r="O30" s="20"/>
      <c r="P30" s="20"/>
      <c r="Q30" s="20"/>
      <c r="R30" s="20"/>
      <c r="S30" s="20"/>
      <c r="T30" s="20"/>
      <c r="W30" s="20"/>
      <c r="X30" s="20"/>
      <c r="Y30"/>
    </row>
    <row r="31" spans="1:25">
      <c r="A31" s="16" cm="1">
        <f t="array" ref="A31:A40">_xlfn.SEQUENCE(B19)</f>
        <v>1</v>
      </c>
      <c r="B31" s="132" cm="1">
        <f t="array" ref="B31:B40">WORKDAY(DATE(E17,D17+(12/B8)*(_xlfn.ANCHORARRAY(A31)-1),C17)-1,1,)</f>
        <v>45229</v>
      </c>
      <c r="C31" s="132" cm="1">
        <f t="array" ref="C31:C40">WORKDAY(DATE(E17,D17+(12/B8)*_xlfn.ANCHORARRAY(A31),C17)-1,1,)</f>
        <v>45412</v>
      </c>
      <c r="D31" s="16" cm="1">
        <f t="array" ref="D31:D40">_xlfn.ANCHORARRAY(C31)-B5</f>
        <v>70</v>
      </c>
      <c r="E31" s="17" cm="1">
        <f t="array" ref="E31:E40">_xlfn.ANCHORARRAY(D31)/365</f>
        <v>0.19178082191780821</v>
      </c>
      <c r="F31" s="169" cm="1">
        <f t="array" ref="F31:F40">INDEX(_xlfn.ANCHORARRAY('BOOT_SWAP_RATES-1.3'!C3),_xlfn.ANCHORARRAY('CAP-1.2'!D31))</f>
        <v>3.8980800000000003E-2</v>
      </c>
      <c r="G31" s="169" cm="1">
        <f t="array" ref="G31:G40">INDEX(_xlfn.ANCHORARRAY('BOOT_SWAP_RATES-1.3'!D3),_xlfn.ANCHORARRAY('CAP-1.2'!D31))</f>
        <v>0.99255210420122819</v>
      </c>
      <c r="H31" cm="1">
        <f t="array" ref="H31:H40">_xlfn.ANCHORARRAY(C31)-_xlfn.ANCHORARRAY(B31)</f>
        <v>183</v>
      </c>
      <c r="I31" s="170" cm="1">
        <f t="array" ref="I31:I40">_xlfn.VSTACK(0,_xlfn.DROP(_xlfn.ANCHORARRAY(E31),-1))</f>
        <v>0</v>
      </c>
      <c r="J31" s="138" cm="1">
        <f t="array" ref="J31:J40">_xlfn.ANCHORARRAY(H31)/360</f>
        <v>0.5083333333333333</v>
      </c>
      <c r="K31" s="135" cm="1">
        <f t="array" ref="K31:K40">_xlfn.VSTACK(B13,(_xlfn.DROP(_xlfn.ANCHORARRAY(G31),-1)/_xlfn.DROP(_xlfn.ANCHORARRAY(G31),1)-1)/_xlfn.DROP(_xlfn.ANCHORARRAY(J31),1))</f>
        <v>4.1020000000000001E-2</v>
      </c>
      <c r="L31" s="136" cm="1">
        <f t="array" ref="L31:L40">B14*_xlfn.SEQUENCE(B19,1,1,0)</f>
        <v>0.03</v>
      </c>
      <c r="M31" s="172" cm="1">
        <f t="array" ref="M31:M40">M27*(-_xlfn.ANCHORARRAY(K31)+_xlfn.ANCHORARRAY(L31))*(M27*(-_xlfn.ANCHORARRAY(K31)+_xlfn.ANCHORARRAY(L31))&gt;0)*_xlfn.ANCHORARRAY(J31)*B2</f>
        <v>0</v>
      </c>
      <c r="N31" s="136" cm="1">
        <f t="array" ref="N31:N40">B20*_xlfn.SEQUENCE(B19,1,1,0)</f>
        <v>1.2774205479452057</v>
      </c>
      <c r="O31" s="136" t="e" cm="1">
        <f t="array" ref="O31:O40">(LN(_xlfn.ANCHORARRAY(K31)/_xlfn.ANCHORARRAY(L31))+0.5*_xlfn.ANCHORARRAY(N31)^2*_xlfn.ANCHORARRAY(I31))/(_xlfn.ANCHORARRAY(N31)*SQRT(_xlfn.ANCHORARRAY(I31)))</f>
        <v>#DIV/0!</v>
      </c>
      <c r="P31" s="136" t="e" cm="1">
        <f t="array" ref="P31:P40">_xlfn.ANCHORARRAY(O31)-_xlfn.ANCHORARRAY(N31)*SQRT(_xlfn.ANCHORARRAY(I31))</f>
        <v>#DIV/0!</v>
      </c>
      <c r="Q31" s="136" t="e" cm="1">
        <f t="array" ref="Q31:Q40">NORMSDIST(-M27*_xlfn.ANCHORARRAY(O31))</f>
        <v>#DIV/0!</v>
      </c>
      <c r="R31" s="136" t="e" cm="1">
        <f t="array" ref="R31:R40">NORMSDIST(-M27*_xlfn.ANCHORARRAY(O31))</f>
        <v>#DIV/0!</v>
      </c>
      <c r="S31" s="137" cm="1">
        <f t="array" ref="S31">MAX(IFERROR(M27*(-_xlfn.ANCHORARRAY(K31)*_xlfn.ANCHORARRAY(Q31)+_xlfn.ANCHORARRAY(L31)*_xlfn.ANCHORARRAY(R31))*_xlfn.ANCHORARRAY(J31)*B2,M31),0)</f>
        <v>0.46838856057986128</v>
      </c>
      <c r="T31" s="172">
        <f t="shared" ref="T31:T40" si="0">S31*G31</f>
        <v>0.46490005138732576</v>
      </c>
      <c r="W31" s="136"/>
      <c r="X31" s="137"/>
      <c r="Y31"/>
    </row>
    <row r="32" spans="1:25">
      <c r="A32" s="16">
        <v>2</v>
      </c>
      <c r="B32" s="132">
        <v>45412</v>
      </c>
      <c r="C32" s="132">
        <v>45595</v>
      </c>
      <c r="D32" s="16">
        <v>253</v>
      </c>
      <c r="E32" s="17">
        <v>0.69315068493150689</v>
      </c>
      <c r="F32" s="169">
        <v>3.7276509677419356E-2</v>
      </c>
      <c r="G32" s="169">
        <v>0.97449271254060699</v>
      </c>
      <c r="H32">
        <v>183</v>
      </c>
      <c r="I32" s="137">
        <v>0.19178082191780821</v>
      </c>
      <c r="J32" s="17">
        <v>0.5083333333333333</v>
      </c>
      <c r="K32" s="32">
        <v>3.6456580600416025E-2</v>
      </c>
      <c r="L32" s="136">
        <v>0.03</v>
      </c>
      <c r="M32" s="172">
        <v>0</v>
      </c>
      <c r="N32" s="136">
        <v>1.2774205479452057</v>
      </c>
      <c r="O32" s="136">
        <v>0.62815076245920287</v>
      </c>
      <c r="P32" s="136">
        <v>6.8732699018459131E-2</v>
      </c>
      <c r="Q32" s="136">
        <v>0.26495259087673445</v>
      </c>
      <c r="R32" s="136">
        <v>0.26495259087673445</v>
      </c>
      <c r="S32" s="137" cm="1">
        <f t="array" ref="S32">MAX(IFERROR(M28*(-_xlfn.ANCHORARRAY(K32)*_xlfn.ANCHORARRAY(Q32)+_xlfn.ANCHORARRAY(L32)*_xlfn.ANCHORARRAY(R32))*_xlfn.ANCHORARRAY(J32)*B3,M32),0)</f>
        <v>0</v>
      </c>
      <c r="T32" s="172">
        <f t="shared" si="0"/>
        <v>0</v>
      </c>
      <c r="W32" s="137"/>
      <c r="X32" s="137"/>
      <c r="Y32"/>
    </row>
    <row r="33" spans="1:25">
      <c r="A33" s="16">
        <v>3</v>
      </c>
      <c r="B33" s="132">
        <v>45595</v>
      </c>
      <c r="C33" s="132">
        <v>45777</v>
      </c>
      <c r="D33" s="16">
        <v>435</v>
      </c>
      <c r="E33" s="17">
        <v>1.1917808219178083</v>
      </c>
      <c r="F33" s="169">
        <v>3.455645056179775E-2</v>
      </c>
      <c r="G33" s="169">
        <v>0.95965281108493283</v>
      </c>
      <c r="H33">
        <v>182</v>
      </c>
      <c r="I33" s="137">
        <v>0.69315068493150689</v>
      </c>
      <c r="J33" s="138">
        <v>0.50555555555555554</v>
      </c>
      <c r="K33" s="32">
        <v>3.0587782260355141E-2</v>
      </c>
      <c r="L33" s="136">
        <v>0.03</v>
      </c>
      <c r="M33" s="172">
        <v>0</v>
      </c>
      <c r="N33" s="136">
        <v>1.2774205479452057</v>
      </c>
      <c r="O33" s="136">
        <v>0.55000683257005767</v>
      </c>
      <c r="P33" s="136">
        <v>-0.51351822345192544</v>
      </c>
      <c r="Q33" s="136">
        <v>0.29115734360483381</v>
      </c>
      <c r="R33" s="136">
        <v>0.29115734360483381</v>
      </c>
      <c r="S33" s="137" cm="1">
        <f t="array" ref="S33">MAX(IFERROR(M29*(-_xlfn.ANCHORARRAY(K33)*_xlfn.ANCHORARRAY(Q33)+_xlfn.ANCHORARRAY(L33)*_xlfn.ANCHORARRAY(R33))*_xlfn.ANCHORARRAY(J33)*B4,M33),0)</f>
        <v>0</v>
      </c>
      <c r="T33" s="172">
        <f t="shared" si="0"/>
        <v>0</v>
      </c>
      <c r="W33" s="137"/>
      <c r="X33" s="137"/>
      <c r="Y33"/>
    </row>
    <row r="34" spans="1:25">
      <c r="A34" s="17">
        <v>4</v>
      </c>
      <c r="B34" s="132">
        <v>45777</v>
      </c>
      <c r="C34" s="132">
        <v>45960</v>
      </c>
      <c r="D34" s="17">
        <v>618</v>
      </c>
      <c r="E34" s="17">
        <v>1.6931506849315068</v>
      </c>
      <c r="F34" s="169">
        <v>3.2690316111830015E-2</v>
      </c>
      <c r="G34" s="169">
        <v>0.94615428513885935</v>
      </c>
      <c r="H34">
        <v>183</v>
      </c>
      <c r="I34" s="137">
        <v>1.1917808219178083</v>
      </c>
      <c r="J34" s="138">
        <v>0.5083333333333333</v>
      </c>
      <c r="K34" s="32">
        <v>2.8065694663177359E-2</v>
      </c>
      <c r="L34" s="136">
        <v>0.03</v>
      </c>
      <c r="M34" s="172">
        <v>0.98327187955150863</v>
      </c>
      <c r="N34" s="136">
        <v>1.2774205479452057</v>
      </c>
      <c r="O34" s="136">
        <v>0.64947882410701008</v>
      </c>
      <c r="P34" s="136">
        <v>-0.74506476646892505</v>
      </c>
      <c r="Q34" s="136">
        <v>0.25801446472074541</v>
      </c>
      <c r="R34" s="136">
        <v>0.25801446472074541</v>
      </c>
      <c r="S34" s="137" cm="1">
        <f t="array" ref="S34">MAX(IFERROR(M30*(-_xlfn.ANCHORARRAY(K34)*_xlfn.ANCHORARRAY(Q34)+_xlfn.ANCHORARRAY(L34)*_xlfn.ANCHORARRAY(R34))*_xlfn.ANCHORARRAY(J34)*B5,M34),0)</f>
        <v>0.98327187955150863</v>
      </c>
      <c r="T34" s="172">
        <f t="shared" si="0"/>
        <v>0.93032690229420023</v>
      </c>
      <c r="W34" s="137"/>
      <c r="X34" s="137"/>
      <c r="Y34"/>
    </row>
    <row r="35" spans="1:25">
      <c r="A35" s="17">
        <v>5</v>
      </c>
      <c r="B35" s="132">
        <v>45960</v>
      </c>
      <c r="C35" s="132">
        <v>46142</v>
      </c>
      <c r="D35" s="17">
        <v>800</v>
      </c>
      <c r="E35" s="17">
        <v>2.1917808219178081</v>
      </c>
      <c r="F35" s="169">
        <v>3.1557739492965094E-2</v>
      </c>
      <c r="G35" s="169">
        <v>0.93317022265203609</v>
      </c>
      <c r="H35">
        <v>182</v>
      </c>
      <c r="I35" s="137">
        <v>1.6931506849315068</v>
      </c>
      <c r="J35" s="138">
        <v>0.50555555555555554</v>
      </c>
      <c r="K35" s="32">
        <v>2.7522053682722293E-2</v>
      </c>
      <c r="L35" s="136">
        <v>0.03</v>
      </c>
      <c r="M35" s="172">
        <v>1.2527395270681736</v>
      </c>
      <c r="N35" s="136">
        <v>1.2774205479452057</v>
      </c>
      <c r="O35" s="136">
        <v>0.7792319524421879</v>
      </c>
      <c r="P35" s="136">
        <v>-0.88296201972206922</v>
      </c>
      <c r="Q35" s="136">
        <v>0.21792154554417423</v>
      </c>
      <c r="R35" s="136">
        <v>0.21792154554417423</v>
      </c>
      <c r="S35" s="137" cm="1">
        <f t="array" ref="S35">MAX(IFERROR(M31*(-_xlfn.ANCHORARRAY(K35)*_xlfn.ANCHORARRAY(Q35)+_xlfn.ANCHORARRAY(L35)*_xlfn.ANCHORARRAY(R35))*_xlfn.ANCHORARRAY(J35)*B6,M35),0)</f>
        <v>1.2527395270681736</v>
      </c>
      <c r="T35" s="172">
        <f t="shared" si="0"/>
        <v>1.169019223399214</v>
      </c>
      <c r="W35" s="137"/>
      <c r="X35" s="137"/>
      <c r="Y35"/>
    </row>
    <row r="36" spans="1:25">
      <c r="A36" s="17">
        <v>6</v>
      </c>
      <c r="B36" s="132">
        <v>46142</v>
      </c>
      <c r="C36" s="132">
        <v>46325</v>
      </c>
      <c r="D36" s="17">
        <v>983</v>
      </c>
      <c r="E36" s="17">
        <v>2.6931506849315068</v>
      </c>
      <c r="F36" s="169">
        <v>3.04769987733397E-2</v>
      </c>
      <c r="G36" s="169">
        <v>0.92119904279496279</v>
      </c>
      <c r="H36">
        <v>183</v>
      </c>
      <c r="I36" s="137">
        <v>2.1917808219178081</v>
      </c>
      <c r="J36" s="138">
        <v>0.5083333333333333</v>
      </c>
      <c r="K36" s="32">
        <v>2.5564357885634933E-2</v>
      </c>
      <c r="L36" s="136">
        <v>0.03</v>
      </c>
      <c r="M36" s="172">
        <v>2.2547847414689084</v>
      </c>
      <c r="N36" s="136">
        <v>1.2774205479452057</v>
      </c>
      <c r="O36" s="136">
        <v>0.86098668461777994</v>
      </c>
      <c r="P36" s="136">
        <v>-1.0301915413379472</v>
      </c>
      <c r="Q36" s="136">
        <v>0.19462268835912322</v>
      </c>
      <c r="R36" s="136">
        <v>0.19462268835912322</v>
      </c>
      <c r="S36" s="137" cm="1">
        <f t="array" ref="S36">MAX(IFERROR(M32*(-_xlfn.ANCHORARRAY(K36)*_xlfn.ANCHORARRAY(Q36)+_xlfn.ANCHORARRAY(L36)*_xlfn.ANCHORARRAY(R36))*_xlfn.ANCHORARRAY(J36)*B7,M36),0)</f>
        <v>2.2547847414689084</v>
      </c>
      <c r="T36" s="172">
        <f t="shared" si="0"/>
        <v>2.0771055455498462</v>
      </c>
      <c r="W36" s="137"/>
      <c r="X36" s="137"/>
      <c r="Y36"/>
    </row>
    <row r="37" spans="1:25">
      <c r="A37" s="17">
        <v>7</v>
      </c>
      <c r="B37" s="132">
        <v>46325</v>
      </c>
      <c r="C37" s="132">
        <v>46507</v>
      </c>
      <c r="D37" s="17">
        <v>1165</v>
      </c>
      <c r="E37" s="17">
        <v>3.1917808219178081</v>
      </c>
      <c r="F37" s="169">
        <v>2.9582191375836949E-2</v>
      </c>
      <c r="G37" s="169">
        <v>0.90990064103914603</v>
      </c>
      <c r="H37">
        <v>182</v>
      </c>
      <c r="I37" s="137">
        <v>2.6931506849315068</v>
      </c>
      <c r="J37" s="138">
        <v>0.50555555555555554</v>
      </c>
      <c r="K37" s="32">
        <v>2.456145867092099E-2</v>
      </c>
      <c r="L37" s="136">
        <v>0.03</v>
      </c>
      <c r="M37" s="172">
        <v>2.7494847830343878</v>
      </c>
      <c r="N37" s="136">
        <v>1.2774205479452057</v>
      </c>
      <c r="O37" s="136">
        <v>0.95276321022150767</v>
      </c>
      <c r="P37" s="136">
        <v>-1.1435888731394486</v>
      </c>
      <c r="Q37" s="136">
        <v>0.17035502922949003</v>
      </c>
      <c r="R37" s="136">
        <v>0.17035502922949003</v>
      </c>
      <c r="S37" s="137" cm="1">
        <f t="array" ref="S37">MAX(IFERROR(M33*(-_xlfn.ANCHORARRAY(K37)*_xlfn.ANCHORARRAY(Q37)+_xlfn.ANCHORARRAY(L37)*_xlfn.ANCHORARRAY(R37))*_xlfn.ANCHORARRAY(J37)*B8,M37),0)</f>
        <v>2.7494847830343878</v>
      </c>
      <c r="T37" s="172">
        <f t="shared" si="0"/>
        <v>2.5017579666103669</v>
      </c>
      <c r="W37" s="137"/>
      <c r="X37" s="137"/>
      <c r="Y37"/>
    </row>
    <row r="38" spans="1:25">
      <c r="A38" s="17">
        <v>8</v>
      </c>
      <c r="B38" s="132">
        <v>46507</v>
      </c>
      <c r="C38" s="132">
        <v>46692</v>
      </c>
      <c r="D38" s="17">
        <v>1350</v>
      </c>
      <c r="E38" s="17">
        <v>3.6986301369863015</v>
      </c>
      <c r="F38" s="169">
        <v>2.8972322072068294E-2</v>
      </c>
      <c r="G38" s="169">
        <v>0.89838380379409766</v>
      </c>
      <c r="H38">
        <v>185</v>
      </c>
      <c r="I38" s="137">
        <v>3.1917808219178081</v>
      </c>
      <c r="J38" s="138">
        <v>0.51388888888888884</v>
      </c>
      <c r="K38" s="32">
        <v>2.4946067206992655E-2</v>
      </c>
      <c r="L38" s="136">
        <v>0.03</v>
      </c>
      <c r="M38" s="172">
        <v>2.5971599075176628</v>
      </c>
      <c r="N38" s="136">
        <v>1.2774205479452057</v>
      </c>
      <c r="O38" s="136">
        <v>1.0602559834636347</v>
      </c>
      <c r="P38" s="136">
        <v>-1.2219268178565574</v>
      </c>
      <c r="Q38" s="136">
        <v>0.14451407909937045</v>
      </c>
      <c r="R38" s="136">
        <v>0.14451407909937045</v>
      </c>
      <c r="S38" s="137" cm="1">
        <f t="array" ref="S38">MAX(IFERROR(M34*(-_xlfn.ANCHORARRAY(K38)*_xlfn.ANCHORARRAY(Q38)+_xlfn.ANCHORARRAY(L38)*_xlfn.ANCHORARRAY(R38))*_xlfn.ANCHORARRAY(J38)*B9,M38),0)</f>
        <v>2.5971599075176628</v>
      </c>
      <c r="T38" s="172">
        <f t="shared" si="0"/>
        <v>2.3332463967772448</v>
      </c>
      <c r="W38" s="137"/>
      <c r="X38" s="137"/>
      <c r="Y38"/>
    </row>
    <row r="39" spans="1:25">
      <c r="A39" s="17">
        <v>9</v>
      </c>
      <c r="B39" s="132">
        <v>46692</v>
      </c>
      <c r="C39" s="132">
        <v>46874</v>
      </c>
      <c r="D39" s="17">
        <v>1532</v>
      </c>
      <c r="E39" s="17">
        <v>4.1972602739726028</v>
      </c>
      <c r="F39" s="169">
        <v>2.8487648840158988E-2</v>
      </c>
      <c r="G39" s="169">
        <v>0.88730182638928967</v>
      </c>
      <c r="H39">
        <v>182</v>
      </c>
      <c r="I39" s="137">
        <v>3.6986301369863015</v>
      </c>
      <c r="J39" s="138">
        <v>0.50555555555555554</v>
      </c>
      <c r="K39" s="32">
        <v>2.4704552853062656E-2</v>
      </c>
      <c r="L39" s="136">
        <v>0.03</v>
      </c>
      <c r="M39" s="172">
        <v>2.6771427242849897</v>
      </c>
      <c r="N39" s="136">
        <v>1.2774205479452057</v>
      </c>
      <c r="O39" s="136">
        <v>1.1493035630452708</v>
      </c>
      <c r="P39" s="136">
        <v>-1.3074090170971997</v>
      </c>
      <c r="Q39" s="136">
        <v>0.12521541470211098</v>
      </c>
      <c r="R39" s="136">
        <v>0.12521541470211098</v>
      </c>
      <c r="S39" s="137" cm="1">
        <f t="array" ref="S39">MAX(IFERROR(M35*(-_xlfn.ANCHORARRAY(K39)*_xlfn.ANCHORARRAY(Q39)+_xlfn.ANCHORARRAY(L39)*_xlfn.ANCHORARRAY(R39))*_xlfn.ANCHORARRAY(J39)*B10,M39),0)</f>
        <v>2.6771427242849897</v>
      </c>
      <c r="T39" s="172">
        <f t="shared" si="0"/>
        <v>2.3754336287628699</v>
      </c>
      <c r="W39" s="137"/>
      <c r="X39" s="137"/>
      <c r="Y39"/>
    </row>
    <row r="40" spans="1:25">
      <c r="A40" s="17">
        <v>10</v>
      </c>
      <c r="B40" s="132">
        <v>46874</v>
      </c>
      <c r="C40" s="132">
        <v>47056</v>
      </c>
      <c r="D40" s="17">
        <v>1714</v>
      </c>
      <c r="E40" s="17">
        <v>4.6958904109589037</v>
      </c>
      <c r="F40" s="169">
        <v>2.8183243203032834E-2</v>
      </c>
      <c r="G40" s="169">
        <v>0.87603834032708294</v>
      </c>
      <c r="H40">
        <v>182</v>
      </c>
      <c r="I40" s="137">
        <v>4.1972602739726028</v>
      </c>
      <c r="J40" s="138">
        <v>0.50555555555555554</v>
      </c>
      <c r="K40" s="32">
        <v>2.5432018160153461E-2</v>
      </c>
      <c r="L40" s="136">
        <v>0.03</v>
      </c>
      <c r="M40" s="172">
        <v>2.3093685968113054</v>
      </c>
      <c r="N40" s="136">
        <v>1.2774205479452057</v>
      </c>
      <c r="O40" s="136">
        <v>1.2454201537868974</v>
      </c>
      <c r="P40" s="136">
        <v>-1.3716589399089985</v>
      </c>
      <c r="Q40" s="136">
        <v>0.1064886744421446</v>
      </c>
      <c r="R40" s="136">
        <v>0.1064886744421446</v>
      </c>
      <c r="S40" s="137" cm="1">
        <f t="array" ref="S40">MAX(IFERROR(M36*(-_xlfn.ANCHORARRAY(K40)*_xlfn.ANCHORARRAY(Q40)+_xlfn.ANCHORARRAY(L40)*_xlfn.ANCHORARRAY(R40))*_xlfn.ANCHORARRAY(J40)*B11,M40),0)</f>
        <v>2.3093685968113054</v>
      </c>
      <c r="T40" s="172">
        <f t="shared" si="0"/>
        <v>2.0230954327540602</v>
      </c>
      <c r="W40" s="137"/>
      <c r="X40" s="137"/>
      <c r="Y40"/>
    </row>
    <row r="41" spans="1:25">
      <c r="A41" s="17"/>
      <c r="B41" s="132"/>
      <c r="C41" s="132"/>
      <c r="D41" s="17"/>
      <c r="E41" s="17"/>
      <c r="I41" s="137"/>
      <c r="J41" s="138"/>
      <c r="K41" s="32"/>
      <c r="L41" s="136"/>
      <c r="M41" s="172"/>
      <c r="N41" s="136"/>
      <c r="O41" s="136"/>
      <c r="P41" s="136"/>
      <c r="Q41" s="136"/>
      <c r="R41" s="136"/>
      <c r="S41" s="172"/>
      <c r="T41" s="172"/>
      <c r="W41" s="137"/>
      <c r="X41" s="137"/>
      <c r="Y41"/>
    </row>
    <row r="42" spans="1:25">
      <c r="A42" s="17"/>
      <c r="B42" s="132"/>
      <c r="C42" s="132"/>
      <c r="D42" s="17"/>
      <c r="E42" s="17"/>
      <c r="I42" s="17"/>
      <c r="J42" s="32"/>
      <c r="K42" s="172"/>
      <c r="L42" s="32"/>
      <c r="M42" s="136"/>
      <c r="N42" s="136"/>
      <c r="O42" s="136"/>
      <c r="P42" s="136"/>
      <c r="Q42" s="136"/>
      <c r="R42" s="136"/>
      <c r="S42" s="136"/>
      <c r="T42" s="172"/>
      <c r="U42" s="172"/>
      <c r="V42" s="172"/>
      <c r="W42" s="137"/>
      <c r="X42" s="137"/>
      <c r="Y42" s="173"/>
    </row>
    <row r="43" spans="1:25">
      <c r="A43" s="17"/>
      <c r="B43" s="132"/>
      <c r="C43" s="132"/>
      <c r="D43" s="17"/>
      <c r="E43" s="17"/>
      <c r="I43" s="17"/>
      <c r="J43" s="32"/>
      <c r="K43" s="172"/>
      <c r="L43" s="32"/>
      <c r="M43" s="136"/>
      <c r="N43" s="136"/>
      <c r="O43" s="136"/>
      <c r="P43" s="136"/>
      <c r="Q43" s="136"/>
      <c r="R43" s="136"/>
      <c r="S43" s="136"/>
      <c r="T43" s="172"/>
      <c r="U43" s="172"/>
      <c r="V43" s="172"/>
      <c r="W43" s="137"/>
      <c r="X43" s="137"/>
      <c r="Y43" s="173"/>
    </row>
    <row r="44" spans="1:25">
      <c r="A44" s="17"/>
      <c r="B44" s="132"/>
      <c r="C44" s="132"/>
      <c r="D44" s="17"/>
      <c r="E44" s="17"/>
      <c r="I44" s="17"/>
      <c r="J44" s="32"/>
      <c r="K44" s="172"/>
      <c r="L44" s="32"/>
      <c r="M44" s="136"/>
      <c r="N44" s="136"/>
      <c r="O44" s="136"/>
      <c r="P44" s="136"/>
      <c r="Q44" s="136"/>
      <c r="R44" s="136"/>
      <c r="S44" s="136"/>
      <c r="T44" s="172"/>
      <c r="U44" s="172"/>
      <c r="V44" s="172"/>
      <c r="W44" s="137"/>
      <c r="X44" s="137"/>
      <c r="Y44" s="173"/>
    </row>
    <row r="45" spans="1:25">
      <c r="A45" s="17"/>
      <c r="B45" s="132"/>
      <c r="C45" s="132"/>
      <c r="D45" s="17"/>
      <c r="E45" s="17"/>
      <c r="I45" s="17"/>
      <c r="J45" s="32"/>
      <c r="K45" s="172"/>
      <c r="L45" s="32"/>
      <c r="M45" s="136"/>
      <c r="N45" s="136"/>
      <c r="O45" s="136"/>
      <c r="P45" s="136"/>
      <c r="Q45" s="136"/>
      <c r="R45" s="136"/>
      <c r="S45" s="136"/>
      <c r="T45" s="172"/>
      <c r="U45" s="172"/>
      <c r="V45" s="172"/>
      <c r="W45" s="137"/>
      <c r="X45" s="137"/>
      <c r="Y45" s="173"/>
    </row>
    <row r="46" spans="1:25">
      <c r="A46" s="17"/>
      <c r="B46" s="132"/>
      <c r="C46" s="132"/>
      <c r="D46" s="17"/>
      <c r="E46" s="17"/>
      <c r="I46" s="17"/>
      <c r="J46" s="32"/>
      <c r="K46" s="172"/>
      <c r="L46" s="32"/>
      <c r="M46" s="136"/>
      <c r="N46" s="136"/>
      <c r="O46" s="136"/>
      <c r="P46" s="136"/>
      <c r="Q46" s="136"/>
      <c r="R46" s="136"/>
      <c r="S46" s="136"/>
      <c r="T46" s="172"/>
      <c r="U46" s="172"/>
      <c r="V46" s="172"/>
      <c r="W46" s="137"/>
      <c r="X46" s="137"/>
      <c r="Y46" s="173"/>
    </row>
    <row r="47" spans="1:25">
      <c r="A47" s="17"/>
      <c r="B47" s="132"/>
      <c r="C47" s="132"/>
      <c r="D47" s="17"/>
      <c r="E47" s="17"/>
      <c r="I47" s="17"/>
      <c r="J47" s="139"/>
      <c r="K47" s="172"/>
      <c r="L47" s="139"/>
      <c r="M47" s="136"/>
      <c r="N47" s="136"/>
      <c r="O47" s="136"/>
      <c r="P47" s="136"/>
      <c r="Q47" s="136"/>
      <c r="R47" s="136"/>
      <c r="S47" s="136"/>
      <c r="T47" s="172"/>
      <c r="U47" s="172"/>
      <c r="V47" s="172"/>
      <c r="W47" s="137"/>
      <c r="X47" s="137"/>
      <c r="Y47" s="173"/>
    </row>
    <row r="48" spans="1:25">
      <c r="A48" s="17"/>
      <c r="B48" s="132"/>
      <c r="C48" s="132"/>
      <c r="D48" s="17"/>
      <c r="E48" s="17"/>
      <c r="I48" s="17"/>
      <c r="Y48" s="173"/>
    </row>
    <row r="49" spans="1:25">
      <c r="A49" s="17"/>
      <c r="B49" s="132"/>
      <c r="C49" s="132"/>
      <c r="D49" s="17"/>
      <c r="E49" s="17"/>
      <c r="I49" s="17"/>
      <c r="Y49" s="173"/>
    </row>
    <row r="50" spans="1:25">
      <c r="A50" s="17"/>
      <c r="B50" s="132"/>
      <c r="C50" s="132"/>
      <c r="D50" s="17"/>
      <c r="E50" s="17"/>
      <c r="F50" s="32"/>
      <c r="G50" s="32"/>
      <c r="H50" s="17"/>
      <c r="Y50" s="173"/>
    </row>
    <row r="51" spans="1:25">
      <c r="A51" s="17"/>
      <c r="B51" s="132"/>
      <c r="C51" s="132"/>
      <c r="D51" s="17"/>
      <c r="E51" s="17"/>
      <c r="F51" s="32"/>
      <c r="G51" s="32"/>
      <c r="H51" s="17"/>
      <c r="Y51" s="173"/>
    </row>
    <row r="52" spans="1:25">
      <c r="A52" s="17"/>
      <c r="B52" s="132"/>
      <c r="C52" s="132"/>
      <c r="D52" s="17"/>
      <c r="E52" s="17"/>
      <c r="F52" s="32"/>
      <c r="G52" s="32"/>
      <c r="H52" s="17"/>
      <c r="Y52" s="173"/>
    </row>
    <row r="53" spans="1:25">
      <c r="A53" s="17"/>
      <c r="B53" s="132"/>
      <c r="C53" s="132"/>
      <c r="D53" s="17"/>
      <c r="E53" s="17"/>
      <c r="F53" s="32"/>
      <c r="G53" s="32"/>
      <c r="H53" s="17"/>
      <c r="Y53" s="173"/>
    </row>
    <row r="54" spans="1:25">
      <c r="A54" s="17"/>
      <c r="B54" s="132"/>
      <c r="C54" s="132"/>
      <c r="D54" s="17"/>
      <c r="E54" s="17"/>
      <c r="F54" s="32"/>
      <c r="G54" s="32"/>
      <c r="H54" s="17"/>
      <c r="Y54" s="173"/>
    </row>
    <row r="55" spans="1:25">
      <c r="A55" s="17"/>
      <c r="B55" s="132"/>
      <c r="C55" s="132"/>
      <c r="D55" s="17"/>
      <c r="E55" s="17"/>
      <c r="F55" s="32"/>
      <c r="G55" s="32"/>
      <c r="H55" s="17"/>
      <c r="Y55" s="173"/>
    </row>
    <row r="56" spans="1:25">
      <c r="A56" s="17"/>
      <c r="B56" s="132"/>
      <c r="C56" s="132"/>
      <c r="D56" s="17"/>
      <c r="E56" s="17"/>
      <c r="F56" s="32"/>
      <c r="G56" s="32"/>
      <c r="H56" s="17"/>
      <c r="Y56" s="173"/>
    </row>
    <row r="57" spans="1:25">
      <c r="A57" s="17"/>
      <c r="B57" s="132"/>
      <c r="C57" s="132"/>
      <c r="D57" s="17"/>
      <c r="E57" s="17"/>
      <c r="F57" s="32"/>
      <c r="G57" s="32"/>
      <c r="H57" s="17"/>
    </row>
    <row r="58" spans="1:25">
      <c r="A58" s="17"/>
      <c r="B58" s="132"/>
      <c r="C58" s="132"/>
      <c r="D58" s="17"/>
      <c r="E58" s="17"/>
      <c r="F58" s="32"/>
      <c r="G58" s="32"/>
      <c r="H58" s="17"/>
    </row>
    <row r="59" spans="1:25">
      <c r="A59" s="17"/>
      <c r="B59" s="132"/>
      <c r="C59" s="132"/>
      <c r="D59" s="17"/>
      <c r="E59" s="17"/>
      <c r="F59" s="32"/>
      <c r="G59" s="32"/>
      <c r="H59" s="17"/>
    </row>
    <row r="60" spans="1:25">
      <c r="A60" s="17"/>
      <c r="B60" s="132"/>
      <c r="C60" s="132"/>
      <c r="D60" s="17"/>
      <c r="E60" s="17"/>
      <c r="F60" s="32"/>
      <c r="G60" s="32"/>
      <c r="H60" s="17"/>
    </row>
    <row r="61" spans="1:25">
      <c r="A61" s="17"/>
      <c r="B61" s="132"/>
      <c r="C61" s="132"/>
      <c r="D61" s="17"/>
      <c r="E61" s="17"/>
      <c r="F61" s="32"/>
      <c r="G61" s="32"/>
      <c r="H61" s="17"/>
    </row>
    <row r="62" spans="1:25">
      <c r="A62" s="17"/>
      <c r="B62" s="132"/>
      <c r="C62" s="132"/>
      <c r="D62" s="17"/>
      <c r="E62" s="17"/>
      <c r="F62" s="32"/>
      <c r="G62" s="32"/>
      <c r="H62" s="17"/>
    </row>
    <row r="63" spans="1:25">
      <c r="A63" s="17"/>
      <c r="B63" s="132"/>
      <c r="C63" s="132"/>
      <c r="D63" s="17"/>
      <c r="E63" s="17"/>
      <c r="F63" s="32"/>
      <c r="G63" s="32"/>
      <c r="H63" s="17"/>
    </row>
    <row r="64" spans="1:25">
      <c r="A64" s="17"/>
      <c r="B64" s="132"/>
      <c r="C64" s="132"/>
      <c r="D64" s="17"/>
      <c r="E64" s="17"/>
      <c r="F64" s="32"/>
      <c r="G64" s="32"/>
      <c r="H64" s="17"/>
    </row>
    <row r="65" spans="1:8">
      <c r="A65" s="17"/>
      <c r="B65" s="132"/>
      <c r="C65" s="132"/>
      <c r="D65" s="17"/>
      <c r="E65" s="17"/>
      <c r="F65" s="32"/>
      <c r="G65" s="32"/>
      <c r="H65" s="17"/>
    </row>
    <row r="66" spans="1:8">
      <c r="A66" s="17"/>
      <c r="B66" s="132"/>
      <c r="C66" s="132"/>
      <c r="D66" s="17"/>
      <c r="E66" s="17"/>
      <c r="F66" s="32"/>
      <c r="G66" s="32"/>
      <c r="H66" s="17"/>
    </row>
    <row r="67" spans="1:8">
      <c r="A67" s="17"/>
      <c r="B67" s="132"/>
      <c r="C67" s="132"/>
      <c r="D67" s="17"/>
      <c r="E67" s="17"/>
      <c r="F67" s="32"/>
      <c r="G67" s="32"/>
      <c r="H67" s="17"/>
    </row>
    <row r="68" spans="1:8">
      <c r="A68" s="17"/>
      <c r="B68" s="132"/>
      <c r="C68" s="132"/>
      <c r="D68" s="17"/>
      <c r="E68" s="17"/>
      <c r="F68" s="32"/>
      <c r="G68" s="32"/>
      <c r="H68" s="17"/>
    </row>
    <row r="69" spans="1:8">
      <c r="A69" s="17"/>
      <c r="B69" s="132"/>
      <c r="C69" s="132"/>
      <c r="D69" s="17"/>
      <c r="E69" s="17"/>
      <c r="F69" s="32"/>
      <c r="G69" s="32"/>
      <c r="H69" s="17"/>
    </row>
    <row r="70" spans="1:8">
      <c r="A70" s="17"/>
      <c r="B70" s="132"/>
      <c r="C70" s="132"/>
      <c r="D70" s="17"/>
      <c r="E70" s="17"/>
      <c r="F70" s="32"/>
      <c r="G70" s="32"/>
      <c r="H70" s="17"/>
    </row>
    <row r="71" spans="1:8">
      <c r="A71" s="17"/>
      <c r="B71" s="132"/>
      <c r="C71" s="132"/>
      <c r="D71" s="17"/>
      <c r="E71" s="17"/>
      <c r="F71" s="32"/>
      <c r="G71" s="32"/>
      <c r="H71" s="17"/>
    </row>
    <row r="72" spans="1:8">
      <c r="A72" s="17"/>
      <c r="B72" s="132"/>
      <c r="C72" s="132"/>
      <c r="D72" s="17"/>
      <c r="E72" s="17"/>
      <c r="F72" s="32"/>
      <c r="G72" s="32"/>
      <c r="H72" s="17"/>
    </row>
    <row r="73" spans="1:8">
      <c r="A73" s="17"/>
      <c r="B73" s="132"/>
      <c r="C73" s="132"/>
      <c r="D73" s="17"/>
      <c r="E73" s="17"/>
      <c r="F73" s="32"/>
      <c r="G73" s="32"/>
      <c r="H73" s="17"/>
    </row>
    <row r="74" spans="1:8">
      <c r="A74" s="17"/>
      <c r="B74" s="132"/>
      <c r="C74" s="132"/>
      <c r="D74" s="17"/>
      <c r="E74" s="17"/>
      <c r="F74" s="32"/>
      <c r="G74" s="32"/>
      <c r="H74" s="17"/>
    </row>
    <row r="75" spans="1:8">
      <c r="A75" s="17"/>
      <c r="B75" s="132"/>
      <c r="C75" s="132"/>
      <c r="D75" s="17"/>
      <c r="E75" s="17"/>
      <c r="F75" s="32"/>
      <c r="G75" s="32"/>
      <c r="H75" s="17"/>
    </row>
    <row r="76" spans="1:8">
      <c r="A76" s="17"/>
      <c r="B76" s="132"/>
      <c r="C76" s="132"/>
      <c r="D76" s="17"/>
      <c r="E76" s="17"/>
      <c r="F76" s="32"/>
      <c r="G76" s="32"/>
      <c r="H76" s="17"/>
    </row>
    <row r="77" spans="1:8">
      <c r="A77" s="17"/>
      <c r="B77" s="132"/>
      <c r="C77" s="132"/>
      <c r="D77" s="17"/>
      <c r="E77" s="17"/>
      <c r="F77" s="32"/>
      <c r="G77" s="32"/>
      <c r="H77" s="17"/>
    </row>
    <row r="78" spans="1:8">
      <c r="A78" s="17"/>
      <c r="B78" s="132"/>
      <c r="C78" s="132"/>
      <c r="D78" s="17"/>
      <c r="E78" s="17"/>
      <c r="F78" s="32"/>
      <c r="G78" s="32"/>
      <c r="H78" s="17"/>
    </row>
    <row r="79" spans="1:8">
      <c r="A79" s="17"/>
      <c r="B79" s="132"/>
      <c r="C79" s="132"/>
      <c r="D79" s="17"/>
      <c r="E79" s="17"/>
      <c r="F79" s="32"/>
      <c r="G79" s="32"/>
      <c r="H79" s="17"/>
    </row>
    <row r="80" spans="1:8">
      <c r="A80" s="17"/>
      <c r="B80" s="132"/>
      <c r="C80" s="132"/>
      <c r="D80" s="17"/>
      <c r="E80" s="17"/>
      <c r="F80" s="32"/>
      <c r="G80" s="32"/>
      <c r="H80" s="17"/>
    </row>
    <row r="81" spans="1:8">
      <c r="A81" s="17"/>
      <c r="B81" s="132"/>
      <c r="C81" s="132"/>
      <c r="D81" s="17"/>
      <c r="E81" s="17"/>
      <c r="F81" s="32"/>
      <c r="G81" s="32"/>
      <c r="H81" s="17"/>
    </row>
    <row r="82" spans="1:8">
      <c r="A82" s="17"/>
      <c r="B82" s="132"/>
      <c r="C82" s="132"/>
      <c r="D82" s="17"/>
      <c r="E82" s="17"/>
      <c r="F82" s="32"/>
      <c r="G82" s="32"/>
      <c r="H82" s="17"/>
    </row>
    <row r="83" spans="1:8">
      <c r="A83" s="17"/>
      <c r="B83" s="132"/>
      <c r="C83" s="132"/>
      <c r="D83" s="17"/>
      <c r="E83" s="17"/>
      <c r="F83" s="32"/>
      <c r="G83" s="32"/>
      <c r="H83" s="17"/>
    </row>
    <row r="84" spans="1:8">
      <c r="A84" s="17"/>
      <c r="B84" s="132"/>
      <c r="C84" s="132"/>
      <c r="D84" s="17"/>
      <c r="E84" s="17"/>
      <c r="F84" s="32"/>
      <c r="G84" s="32"/>
      <c r="H84" s="17"/>
    </row>
    <row r="85" spans="1:8">
      <c r="A85" s="17"/>
      <c r="B85" s="132"/>
      <c r="C85" s="132"/>
      <c r="D85" s="17"/>
      <c r="E85" s="17"/>
      <c r="F85" s="32"/>
      <c r="G85" s="32"/>
      <c r="H85" s="17"/>
    </row>
    <row r="86" spans="1:8">
      <c r="A86" s="17"/>
      <c r="B86" s="132"/>
      <c r="C86" s="132"/>
      <c r="D86" s="17"/>
      <c r="E86" s="17"/>
      <c r="F86" s="32"/>
      <c r="G86" s="32"/>
      <c r="H86" s="17"/>
    </row>
    <row r="87" spans="1:8">
      <c r="A87" s="17"/>
      <c r="B87" s="132"/>
      <c r="C87" s="132"/>
      <c r="D87" s="17"/>
      <c r="E87" s="17"/>
      <c r="F87" s="32"/>
      <c r="G87" s="32"/>
      <c r="H87" s="17"/>
    </row>
    <row r="88" spans="1:8">
      <c r="A88" s="17"/>
      <c r="B88" s="132"/>
      <c r="C88" s="132"/>
      <c r="D88" s="17"/>
      <c r="E88" s="17"/>
      <c r="F88" s="32"/>
      <c r="G88" s="32"/>
      <c r="H88" s="17"/>
    </row>
    <row r="89" spans="1:8">
      <c r="A89" s="17"/>
      <c r="B89" s="132"/>
      <c r="C89" s="132"/>
      <c r="D89" s="17"/>
      <c r="E89" s="17"/>
      <c r="F89" s="32"/>
      <c r="G89" s="32"/>
      <c r="H89" s="17"/>
    </row>
    <row r="90" spans="1:8">
      <c r="A90" s="17"/>
      <c r="B90" s="132"/>
      <c r="C90" s="132"/>
      <c r="D90" s="17"/>
      <c r="E90" s="17"/>
      <c r="F90" s="32"/>
      <c r="G90" s="32"/>
      <c r="H90" s="17"/>
    </row>
    <row r="91" spans="1:8">
      <c r="B91" s="132"/>
      <c r="C91" s="132"/>
    </row>
    <row r="92" spans="1:8">
      <c r="B92" s="132"/>
      <c r="C92" s="132"/>
    </row>
    <row r="93" spans="1:8">
      <c r="B93" s="132"/>
      <c r="C93" s="132"/>
    </row>
    <row r="94" spans="1:8">
      <c r="B94" s="132"/>
      <c r="C94" s="132"/>
    </row>
    <row r="95" spans="1:8">
      <c r="B95" s="132"/>
      <c r="C95" s="132"/>
    </row>
    <row r="96" spans="1:8">
      <c r="B96" s="132"/>
      <c r="C96" s="132"/>
    </row>
    <row r="97" spans="2:3">
      <c r="B97" s="132"/>
      <c r="C97" s="132"/>
    </row>
    <row r="98" spans="2:3">
      <c r="B98" s="132"/>
      <c r="C98" s="132"/>
    </row>
    <row r="99" spans="2:3">
      <c r="B99" s="132"/>
      <c r="C99" s="132"/>
    </row>
    <row r="100" spans="2:3">
      <c r="B100" s="132"/>
      <c r="C100" s="132"/>
    </row>
    <row r="101" spans="2:3">
      <c r="B101" s="132"/>
      <c r="C101" s="132"/>
    </row>
    <row r="102" spans="2:3">
      <c r="B102" s="132"/>
      <c r="C102" s="132"/>
    </row>
    <row r="103" spans="2:3">
      <c r="B103" s="132"/>
      <c r="C103" s="132"/>
    </row>
    <row r="104" spans="2:3">
      <c r="B104" s="132"/>
      <c r="C104" s="132"/>
    </row>
    <row r="105" spans="2:3">
      <c r="B105" s="132"/>
      <c r="C105" s="132"/>
    </row>
    <row r="106" spans="2:3">
      <c r="B106" s="132"/>
      <c r="C106" s="132"/>
    </row>
    <row r="107" spans="2:3">
      <c r="B107" s="132"/>
      <c r="C107" s="132"/>
    </row>
    <row r="108" spans="2:3">
      <c r="B108" s="132"/>
      <c r="C108" s="132"/>
    </row>
    <row r="109" spans="2:3">
      <c r="B109" s="132"/>
      <c r="C109" s="132"/>
    </row>
    <row r="110" spans="2:3">
      <c r="B110" s="132"/>
      <c r="C110" s="132"/>
    </row>
    <row r="111" spans="2:3">
      <c r="B111" s="132"/>
      <c r="C111" s="132"/>
    </row>
    <row r="112" spans="2:3">
      <c r="B112" s="132"/>
      <c r="C112" s="132"/>
    </row>
    <row r="113" spans="2:3">
      <c r="B113" s="132"/>
      <c r="C113" s="132"/>
    </row>
    <row r="114" spans="2:3">
      <c r="B114" s="132"/>
      <c r="C114" s="132"/>
    </row>
    <row r="115" spans="2:3">
      <c r="B115" s="132"/>
      <c r="C115" s="132"/>
    </row>
    <row r="116" spans="2:3">
      <c r="B116" s="132"/>
      <c r="C116" s="132"/>
    </row>
    <row r="117" spans="2:3">
      <c r="B117" s="132"/>
      <c r="C117" s="132"/>
    </row>
    <row r="118" spans="2:3">
      <c r="B118" s="132"/>
      <c r="C118" s="132"/>
    </row>
    <row r="119" spans="2:3">
      <c r="B119" s="132"/>
      <c r="C119" s="132"/>
    </row>
    <row r="120" spans="2:3">
      <c r="B120" s="132"/>
      <c r="C120" s="132"/>
    </row>
    <row r="121" spans="2:3">
      <c r="B121" s="132"/>
      <c r="C121" s="132"/>
    </row>
    <row r="122" spans="2:3">
      <c r="B122" s="132"/>
      <c r="C122" s="132"/>
    </row>
    <row r="123" spans="2:3">
      <c r="B123" s="132"/>
      <c r="C123" s="132"/>
    </row>
    <row r="124" spans="2:3">
      <c r="B124" s="132"/>
      <c r="C124" s="132"/>
    </row>
    <row r="125" spans="2:3">
      <c r="B125" s="132"/>
      <c r="C125" s="132"/>
    </row>
    <row r="126" spans="2:3">
      <c r="B126" s="132"/>
      <c r="C126" s="132"/>
    </row>
    <row r="127" spans="2:3">
      <c r="B127" s="132"/>
      <c r="C127" s="132"/>
    </row>
  </sheetData>
  <mergeCells count="3">
    <mergeCell ref="A1:H1"/>
    <mergeCell ref="A21:D21"/>
    <mergeCell ref="D28:E2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6501C-D1EC-4A9B-8514-34908FEA99D7}">
  <dimension ref="A1:L6"/>
  <sheetViews>
    <sheetView zoomScaleNormal="100" workbookViewId="0">
      <selection activeCell="L3" sqref="L3"/>
    </sheetView>
  </sheetViews>
  <sheetFormatPr baseColWidth="10" defaultColWidth="11" defaultRowHeight="16"/>
  <cols>
    <col min="1" max="1" width="11" bestFit="1" customWidth="1"/>
  </cols>
  <sheetData>
    <row r="1" spans="1:12" ht="17" thickBot="1">
      <c r="A1" s="336" t="s">
        <v>148</v>
      </c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</row>
    <row r="2" spans="1:12" ht="17" thickBot="1">
      <c r="A2" s="364" t="s">
        <v>244</v>
      </c>
      <c r="B2" s="364"/>
      <c r="C2" cm="1">
        <f t="array" ref="C2">_xlfn.TAKE(_xlfn.ANCHORARRAY('BOND-1.2'!F24),-1)</f>
        <v>4.6958904109589037</v>
      </c>
      <c r="F2" s="200" t="s">
        <v>245</v>
      </c>
      <c r="G2" s="151">
        <v>0.03</v>
      </c>
    </row>
    <row r="3" spans="1:12" ht="17" thickBot="1">
      <c r="A3" s="365" t="s">
        <v>246</v>
      </c>
      <c r="B3" s="366"/>
      <c r="C3" s="366"/>
      <c r="D3" s="367"/>
      <c r="F3" s="368" t="s">
        <v>247</v>
      </c>
      <c r="G3" s="369"/>
      <c r="H3" s="370"/>
      <c r="J3" s="103" t="s">
        <v>145</v>
      </c>
      <c r="K3" s="193">
        <f>C2</f>
        <v>4.6958904109589037</v>
      </c>
    </row>
    <row r="4" spans="1:12" ht="17" thickBot="1">
      <c r="A4" s="158" t="s">
        <v>248</v>
      </c>
      <c r="B4" s="201">
        <v>0.01</v>
      </c>
      <c r="C4" s="201">
        <v>1.4999999999999999E-2</v>
      </c>
      <c r="D4" s="193"/>
      <c r="F4" s="103" t="s">
        <v>146</v>
      </c>
      <c r="G4" s="144">
        <f>B4</f>
        <v>0.01</v>
      </c>
      <c r="H4" s="145">
        <f>C4</f>
        <v>1.4999999999999999E-2</v>
      </c>
      <c r="J4" s="108" t="s">
        <v>146</v>
      </c>
      <c r="K4" s="202">
        <f>G2</f>
        <v>0.03</v>
      </c>
    </row>
    <row r="5" spans="1:12" ht="17" thickBot="1">
      <c r="A5" s="184">
        <v>6</v>
      </c>
      <c r="B5">
        <v>101.91</v>
      </c>
      <c r="C5">
        <v>101.38</v>
      </c>
      <c r="D5" s="146"/>
      <c r="F5" s="203" t="s">
        <v>249</v>
      </c>
      <c r="G5" s="147" cm="1">
        <f t="array" ref="G5">fx_lininterp(C2,A5:A6,B5:B6)</f>
        <v>101.91</v>
      </c>
      <c r="H5" s="148" cm="1">
        <f t="array" ref="H5">fx_lininterp(C2,A5:A6,C5:C6)</f>
        <v>101.38</v>
      </c>
      <c r="J5" s="204" t="s">
        <v>161</v>
      </c>
      <c r="K5" s="205" cm="1">
        <f t="array" ref="K5">fx_lininterp(G2,G4:H4,G5:H5)</f>
        <v>101.91</v>
      </c>
    </row>
    <row r="6" spans="1:12" ht="17" thickBot="1">
      <c r="A6" s="206">
        <v>7</v>
      </c>
      <c r="B6" s="147">
        <v>99.69</v>
      </c>
      <c r="C6" s="147">
        <v>99.49</v>
      </c>
      <c r="D6" s="148"/>
    </row>
  </sheetData>
  <mergeCells count="4">
    <mergeCell ref="A1:L1"/>
    <mergeCell ref="A2:B2"/>
    <mergeCell ref="A3:D3"/>
    <mergeCell ref="F3:H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E8739-86DF-4D65-8539-FCDF8D8413AB}">
  <dimension ref="A1:Q18271"/>
  <sheetViews>
    <sheetView zoomScale="84" workbookViewId="0">
      <selection activeCell="M5" sqref="M5"/>
    </sheetView>
  </sheetViews>
  <sheetFormatPr baseColWidth="10" defaultColWidth="10.83203125" defaultRowHeight="13"/>
  <cols>
    <col min="1" max="2" width="10.83203125" style="207"/>
    <col min="3" max="3" width="11.6640625" style="207" bestFit="1" customWidth="1"/>
    <col min="4" max="4" width="10.83203125" style="207" bestFit="1"/>
    <col min="5" max="5" width="7.6640625" style="207" bestFit="1" customWidth="1"/>
    <col min="6" max="6" width="10.6640625" style="207" customWidth="1"/>
    <col min="7" max="7" width="12.83203125" style="208" bestFit="1" customWidth="1"/>
    <col min="8" max="8" width="12.83203125" style="208" customWidth="1"/>
    <col min="9" max="9" width="12.83203125" style="207" customWidth="1"/>
    <col min="10" max="10" width="18.1640625" style="207" bestFit="1" customWidth="1"/>
    <col min="11" max="11" width="10.83203125" style="207"/>
    <col min="12" max="12" width="12.33203125" style="207" bestFit="1" customWidth="1"/>
    <col min="13" max="13" width="7.1640625" style="207" customWidth="1"/>
    <col min="14" max="14" width="12.5" style="209" bestFit="1" customWidth="1"/>
    <col min="15" max="15" width="10.6640625" style="209" customWidth="1"/>
    <col min="16" max="16" width="7.6640625" style="207" bestFit="1" customWidth="1"/>
    <col min="17" max="17" width="9.1640625" style="207" bestFit="1" customWidth="1"/>
    <col min="18" max="16384" width="10.83203125" style="207"/>
  </cols>
  <sheetData>
    <row r="1" spans="1:17" ht="20">
      <c r="A1" s="371" t="s">
        <v>251</v>
      </c>
      <c r="B1" s="371"/>
      <c r="C1" s="371"/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207"/>
    </row>
    <row r="2" spans="1:17" ht="21" thickBot="1">
      <c r="A2" s="372" t="s">
        <v>252</v>
      </c>
      <c r="B2" s="372"/>
      <c r="C2" s="372"/>
      <c r="D2" s="372"/>
      <c r="E2" s="372"/>
      <c r="F2" s="372"/>
      <c r="G2" s="372" t="s">
        <v>253</v>
      </c>
      <c r="H2" s="372"/>
      <c r="I2" s="372"/>
      <c r="J2" s="372"/>
      <c r="K2" s="372"/>
      <c r="L2" s="372"/>
      <c r="M2" s="372"/>
      <c r="N2" s="372"/>
      <c r="O2" s="207"/>
    </row>
    <row r="3" spans="1:17" ht="14" thickBot="1">
      <c r="A3" s="210" t="s">
        <v>43</v>
      </c>
      <c r="B3" s="211" t="s">
        <v>44</v>
      </c>
      <c r="C3" s="211" t="s">
        <v>128</v>
      </c>
      <c r="D3" s="211" t="s">
        <v>254</v>
      </c>
      <c r="E3" s="211" t="s">
        <v>255</v>
      </c>
      <c r="F3" s="211" t="s">
        <v>256</v>
      </c>
      <c r="G3" s="211" t="s">
        <v>43</v>
      </c>
      <c r="H3" s="211" t="s">
        <v>257</v>
      </c>
      <c r="I3" s="212" t="s">
        <v>258</v>
      </c>
      <c r="J3" s="211" t="s">
        <v>259</v>
      </c>
      <c r="K3" s="211" t="s">
        <v>260</v>
      </c>
      <c r="L3" s="213" t="s">
        <v>261</v>
      </c>
      <c r="M3" s="212" t="s">
        <v>262</v>
      </c>
      <c r="N3" s="214" t="s">
        <v>263</v>
      </c>
      <c r="O3" s="215" t="s">
        <v>264</v>
      </c>
    </row>
    <row r="4" spans="1:17">
      <c r="A4" s="216" cm="1">
        <f t="array" aca="1" ref="A4:A14" ca="1">_xlfn.VSTACK(0,OFFSET('BOOT_SWAP_RATES-1.3'!F3,0,0,'BOOT_SWAP_RATES-1.3'!H14))</f>
        <v>0</v>
      </c>
      <c r="B4" s="219" cm="1">
        <f t="array" aca="1" ref="B4:B14" ca="1">_xlfn.ANCHORARRAY(A4)/365</f>
        <v>0</v>
      </c>
      <c r="C4" s="219" cm="1">
        <f t="array" aca="1" ref="C4:C15" ca="1">_xlfn.VSTACK(1,OFFSET('BOOT_SWAP_RATES-1.3'!I3,0,0,'BOOT_SWAP_RATES-1.3'!H14),1)</f>
        <v>1</v>
      </c>
      <c r="D4" s="219"/>
      <c r="E4" s="219"/>
      <c r="F4" s="223"/>
      <c r="J4" s="219" cm="1">
        <f t="array" aca="1" ref="J4:J1718" ca="1">_xlfn.VSTACK(1,_xlfn.SCAN(1,_xlfn.ANCHORARRAY(I5),_xlfn.LAMBDA(_xlpm.df,_xlpm.fwd,_xlpm.df*_xlpm.fwd)))</f>
        <v>1</v>
      </c>
      <c r="N4" s="207"/>
      <c r="O4" s="207"/>
    </row>
    <row r="5" spans="1:17" ht="16">
      <c r="A5" s="217">
        <f ca="1"/>
        <v>69</v>
      </c>
      <c r="B5" s="208">
        <f ca="1"/>
        <v>0.18904109589041096</v>
      </c>
      <c r="C5" s="221">
        <f ca="1"/>
        <v>0.99265811116326863</v>
      </c>
      <c r="D5" s="224" cm="1">
        <f t="array" aca="1" ref="D5:D15" ca="1">(_xlfn.DROP(_xlfn.ANCHORARRAY(C4),1)/_xlfn.DROP(_xlfn.ANCHORARRAY(C4),-1))^(1/(_xlfn.DROP(_xlfn.ANCHORARRAY(A4),1)-_xlfn.DROP(_xlfn.ANCHORARRAY(A4),-1)))</f>
        <v>0.99989320899023715</v>
      </c>
      <c r="E5" s="208">
        <f t="shared" ref="E5:E36" ca="1" si="0">OFFSET($J$5,A5-1,0)</f>
        <v>0.99265811116327063</v>
      </c>
      <c r="F5" s="225">
        <f t="shared" ref="F5:F36" ca="1" si="1">C5-E5</f>
        <v>-1.9984014443252818E-15</v>
      </c>
      <c r="G5" s="208" cm="1">
        <f t="array" aca="1" ref="G5:G1718" ca="1">_xlfn.SEQUENCE(_xlfn.TAKE(_xlfn.ANCHORARRAY(A4),-1),1,1,1)</f>
        <v>1</v>
      </c>
      <c r="H5" s="208" cm="1">
        <f t="array" aca="1" ref="H5:H1718" ca="1">IFERROR(MATCH(_xlfn.ANCHORARRAY(G5),_xlfn.ANCHORARRAY(A4),0)-1,MATCH(_xlfn.ANCHORARRAY(G5),_xlfn.ANCHORARRAY(A4),1))</f>
        <v>1</v>
      </c>
      <c r="I5" s="209" cm="1">
        <f t="array" aca="1" ref="I5:I1718" ca="1">INDEX(_xlfn.ANCHORARRAY(D5),_xlfn.ANCHORARRAY(H5))</f>
        <v>0.99989320899023715</v>
      </c>
      <c r="J5" s="221">
        <f ca="1"/>
        <v>0.99989320899023715</v>
      </c>
      <c r="K5" s="228" cm="1">
        <f t="array" aca="1" ref="K5:K1718" ca="1">IFERROR(-LN(_xlfn.DROP(_xlfn.ANCHORARRAY(J4),1))/(_xlfn.ANCHORARRAY(G5)/365),"")</f>
        <v>3.8980799999985494E-2</v>
      </c>
      <c r="L5" s="228" cm="1">
        <f t="array" aca="1" ref="L5:L1718" ca="1">(_xlfn.DROP(_xlfn.ANCHORARRAY(J4),-1)/_xlfn.DROP(_xlfn.ANCHORARRAY(J4),1)-1)/(1/365)</f>
        <v>3.8982881584714857E-2</v>
      </c>
      <c r="M5" s="207" cm="1">
        <f t="array" ref="M5">_xlfn.ANCHORARRAY('SHIFTS-1.8'!B2)</f>
        <v>0</v>
      </c>
      <c r="N5" s="209" cm="1">
        <f t="array" aca="1" ref="N5:N1718" ca="1">_xlfn.ANCHORARRAY(K5)+M5</f>
        <v>3.8980799999985494E-2</v>
      </c>
      <c r="O5" s="209" cm="1">
        <f t="array" aca="1" ref="O5:O1718" ca="1">EXP(-_xlfn.ANCHORARRAY(N5)*_xlfn.ANCHORARRAY(G5)/365)</f>
        <v>0.99989320899023715</v>
      </c>
      <c r="Q5" s="229"/>
    </row>
    <row r="6" spans="1:17" ht="16">
      <c r="A6" s="217">
        <f ca="1"/>
        <v>252</v>
      </c>
      <c r="B6" s="208">
        <f ca="1"/>
        <v>0.69041095890410964</v>
      </c>
      <c r="C6" s="221">
        <f ca="1"/>
        <v>0.97458380968999625</v>
      </c>
      <c r="D6" s="224">
        <f ca="1"/>
        <v>0.99989959090023017</v>
      </c>
      <c r="E6" s="208">
        <f t="shared" ca="1" si="0"/>
        <v>0.97458380969000047</v>
      </c>
      <c r="F6" s="225">
        <f t="shared" ca="1" si="1"/>
        <v>-4.2188474935755949E-15</v>
      </c>
      <c r="G6" s="208">
        <f ca="1"/>
        <v>2</v>
      </c>
      <c r="H6" s="208">
        <f ca="1"/>
        <v>1</v>
      </c>
      <c r="I6" s="209">
        <f ca="1"/>
        <v>0.99989320899023715</v>
      </c>
      <c r="J6" s="221">
        <f ca="1"/>
        <v>0.99978642938479401</v>
      </c>
      <c r="K6" s="228">
        <f ca="1"/>
        <v>3.8980799999995597E-2</v>
      </c>
      <c r="L6" s="228">
        <f ca="1"/>
        <v>3.8982881584714857E-2</v>
      </c>
      <c r="N6" s="209">
        <f ca="1"/>
        <v>3.8980799999995597E-2</v>
      </c>
      <c r="O6" s="209">
        <f ca="1"/>
        <v>0.99978642938479401</v>
      </c>
      <c r="Q6" s="229"/>
    </row>
    <row r="7" spans="1:17" ht="16">
      <c r="A7" s="217">
        <f ca="1"/>
        <v>434</v>
      </c>
      <c r="B7" s="208">
        <f ca="1"/>
        <v>1.189041095890411</v>
      </c>
      <c r="C7" s="221">
        <f ca="1"/>
        <v>0.9597213295954532</v>
      </c>
      <c r="D7" s="224">
        <f ca="1"/>
        <v>0.99991556643636581</v>
      </c>
      <c r="E7" s="208">
        <f t="shared" ca="1" si="0"/>
        <v>0.95972132959546508</v>
      </c>
      <c r="F7" s="225">
        <f t="shared" ca="1" si="1"/>
        <v>-1.1879386363489175E-14</v>
      </c>
      <c r="G7" s="208">
        <f ca="1"/>
        <v>3</v>
      </c>
      <c r="H7" s="208">
        <f ca="1"/>
        <v>1</v>
      </c>
      <c r="I7" s="209">
        <f ca="1"/>
        <v>0.99989320899023715</v>
      </c>
      <c r="J7" s="221">
        <f ca="1"/>
        <v>0.99967966118245277</v>
      </c>
      <c r="K7" s="228">
        <f ca="1"/>
        <v>3.8980799999996561E-2</v>
      </c>
      <c r="L7" s="228">
        <f ca="1"/>
        <v>3.8982881584714857E-2</v>
      </c>
      <c r="N7" s="209">
        <f ca="1"/>
        <v>3.8980799999996561E-2</v>
      </c>
      <c r="O7" s="209">
        <f ca="1"/>
        <v>0.99967966118245277</v>
      </c>
      <c r="Q7" s="229"/>
    </row>
    <row r="8" spans="1:17" ht="16">
      <c r="A8" s="217">
        <f ca="1"/>
        <v>617</v>
      </c>
      <c r="B8" s="208">
        <f ca="1"/>
        <v>1.6904109589041096</v>
      </c>
      <c r="C8" s="221">
        <f ca="1"/>
        <v>0.94622876526046851</v>
      </c>
      <c r="D8" s="224">
        <f ca="1"/>
        <v>0.99992263360992373</v>
      </c>
      <c r="E8" s="208">
        <f t="shared" ca="1" si="0"/>
        <v>0.94622876526048783</v>
      </c>
      <c r="F8" s="225">
        <f t="shared" ca="1" si="1"/>
        <v>-1.9317880628477724E-14</v>
      </c>
      <c r="G8" s="208">
        <f ca="1"/>
        <v>4</v>
      </c>
      <c r="H8" s="208">
        <f ca="1"/>
        <v>1</v>
      </c>
      <c r="I8" s="209">
        <f ca="1"/>
        <v>0.99989320899023715</v>
      </c>
      <c r="J8" s="221">
        <f ca="1"/>
        <v>0.99957290438199575</v>
      </c>
      <c r="K8" s="228">
        <f ca="1"/>
        <v>3.8980799999990094E-2</v>
      </c>
      <c r="L8" s="228">
        <f ca="1"/>
        <v>3.8982881584714857E-2</v>
      </c>
      <c r="N8" s="209">
        <f ca="1"/>
        <v>3.8980799999990094E-2</v>
      </c>
      <c r="O8" s="209">
        <f ca="1"/>
        <v>0.99957290438199575</v>
      </c>
      <c r="Q8" s="229"/>
    </row>
    <row r="9" spans="1:17" ht="16">
      <c r="A9" s="217">
        <f ca="1"/>
        <v>799</v>
      </c>
      <c r="B9" s="208">
        <f ca="1"/>
        <v>2.1890410958904107</v>
      </c>
      <c r="C9" s="221">
        <f ca="1"/>
        <v>0.9332388428318833</v>
      </c>
      <c r="D9" s="224">
        <f ca="1"/>
        <v>0.99992405123033801</v>
      </c>
      <c r="E9" s="208">
        <f t="shared" ca="1" si="0"/>
        <v>0.93323884283190972</v>
      </c>
      <c r="F9" s="225">
        <f t="shared" ca="1" si="1"/>
        <v>-2.6423307986078726E-14</v>
      </c>
      <c r="G9" s="208">
        <f ca="1"/>
        <v>5</v>
      </c>
      <c r="H9" s="208">
        <f ca="1"/>
        <v>1</v>
      </c>
      <c r="I9" s="209">
        <f ca="1"/>
        <v>0.99989320899023715</v>
      </c>
      <c r="J9" s="221">
        <f ca="1"/>
        <v>0.99946615898220525</v>
      </c>
      <c r="K9" s="228">
        <f ca="1"/>
        <v>3.8980799999986077E-2</v>
      </c>
      <c r="L9" s="228">
        <f ca="1"/>
        <v>3.8982881584714857E-2</v>
      </c>
      <c r="N9" s="209">
        <f ca="1"/>
        <v>3.8980799999986077E-2</v>
      </c>
      <c r="O9" s="209">
        <f ca="1"/>
        <v>0.99946615898220525</v>
      </c>
      <c r="Q9" s="229"/>
    </row>
    <row r="10" spans="1:17" ht="16">
      <c r="A10" s="217">
        <f ca="1"/>
        <v>982</v>
      </c>
      <c r="B10" s="208">
        <f ca="1"/>
        <v>2.6904109589041094</v>
      </c>
      <c r="C10" s="221">
        <f ca="1"/>
        <v>0.92126132707725172</v>
      </c>
      <c r="D10" s="224">
        <f ca="1"/>
        <v>0.99992941547599012</v>
      </c>
      <c r="E10" s="208">
        <f t="shared" ca="1" si="0"/>
        <v>0.92126132707727681</v>
      </c>
      <c r="F10" s="225">
        <f t="shared" ca="1" si="1"/>
        <v>-2.5091040356528538E-14</v>
      </c>
      <c r="G10" s="208">
        <f ca="1"/>
        <v>6</v>
      </c>
      <c r="H10" s="208">
        <f ca="1"/>
        <v>1</v>
      </c>
      <c r="I10" s="209">
        <f ca="1"/>
        <v>0.99989320899023715</v>
      </c>
      <c r="J10" s="221">
        <f ca="1"/>
        <v>0.9993594249818637</v>
      </c>
      <c r="K10" s="228">
        <f ca="1"/>
        <v>3.8980799999988922E-2</v>
      </c>
      <c r="L10" s="228">
        <f ca="1"/>
        <v>3.8982881584714857E-2</v>
      </c>
      <c r="N10" s="209">
        <f ca="1"/>
        <v>3.8980799999988922E-2</v>
      </c>
      <c r="O10" s="209">
        <f ca="1"/>
        <v>0.9993594249818637</v>
      </c>
      <c r="Q10" s="229"/>
    </row>
    <row r="11" spans="1:17" ht="16">
      <c r="A11" s="217">
        <f ca="1"/>
        <v>1164</v>
      </c>
      <c r="B11" s="208">
        <f ca="1"/>
        <v>3.1890410958904107</v>
      </c>
      <c r="C11" s="221">
        <f ca="1"/>
        <v>0.90996482235818876</v>
      </c>
      <c r="D11" s="224">
        <f ca="1"/>
        <v>0.9999322122056723</v>
      </c>
      <c r="E11" s="208">
        <f t="shared" ca="1" si="0"/>
        <v>0.90996482235820531</v>
      </c>
      <c r="F11" s="225">
        <f t="shared" ca="1" si="1"/>
        <v>-1.6542323066914832E-14</v>
      </c>
      <c r="G11" s="208">
        <f ca="1"/>
        <v>7</v>
      </c>
      <c r="H11" s="208">
        <f ca="1"/>
        <v>1</v>
      </c>
      <c r="I11" s="209">
        <f ca="1"/>
        <v>0.99989320899023715</v>
      </c>
      <c r="J11" s="221">
        <f ca="1"/>
        <v>0.99925270237975383</v>
      </c>
      <c r="K11" s="228">
        <f ca="1"/>
        <v>3.8980799999989935E-2</v>
      </c>
      <c r="L11" s="228">
        <f ca="1"/>
        <v>3.8982881584714857E-2</v>
      </c>
      <c r="N11" s="209">
        <f ca="1"/>
        <v>3.8980799999989935E-2</v>
      </c>
      <c r="O11" s="209">
        <f ca="1"/>
        <v>0.99925270237975383</v>
      </c>
      <c r="Q11" s="229"/>
    </row>
    <row r="12" spans="1:17" ht="16">
      <c r="A12" s="217">
        <f ca="1"/>
        <v>1347</v>
      </c>
      <c r="B12" s="208">
        <f ca="1"/>
        <v>3.6904109589041094</v>
      </c>
      <c r="C12" s="221">
        <f ca="1"/>
        <v>0.89856496439628619</v>
      </c>
      <c r="D12" s="224">
        <f ca="1"/>
        <v>0.99993111201640106</v>
      </c>
      <c r="E12" s="208">
        <f t="shared" ca="1" si="0"/>
        <v>0.89856496439631128</v>
      </c>
      <c r="F12" s="225">
        <f t="shared" ca="1" si="1"/>
        <v>-2.5091040356528538E-14</v>
      </c>
      <c r="G12" s="208">
        <f ca="1"/>
        <v>8</v>
      </c>
      <c r="H12" s="208">
        <f ca="1"/>
        <v>1</v>
      </c>
      <c r="I12" s="209">
        <f ca="1"/>
        <v>0.99989320899023715</v>
      </c>
      <c r="J12" s="221">
        <f ca="1"/>
        <v>0.99914599117465841</v>
      </c>
      <c r="K12" s="228">
        <f ca="1"/>
        <v>3.8980799999990733E-2</v>
      </c>
      <c r="L12" s="228">
        <f ca="1"/>
        <v>3.8982881584714857E-2</v>
      </c>
      <c r="N12" s="209">
        <f ca="1"/>
        <v>3.8980799999990733E-2</v>
      </c>
      <c r="O12" s="209">
        <f ca="1"/>
        <v>0.99914599117465841</v>
      </c>
      <c r="Q12" s="229"/>
    </row>
    <row r="13" spans="1:17" ht="16">
      <c r="A13" s="217">
        <f ca="1"/>
        <v>1533</v>
      </c>
      <c r="B13" s="208">
        <f ca="1"/>
        <v>4.2</v>
      </c>
      <c r="C13" s="221">
        <f ca="1"/>
        <v>0.88723880925050391</v>
      </c>
      <c r="D13" s="224">
        <f ca="1"/>
        <v>0.99993180432446982</v>
      </c>
      <c r="E13" s="208">
        <f t="shared" ca="1" si="0"/>
        <v>0.88723880925052967</v>
      </c>
      <c r="F13" s="225">
        <f t="shared" ca="1" si="1"/>
        <v>-2.5757174171303632E-14</v>
      </c>
      <c r="G13" s="208">
        <f ca="1"/>
        <v>9</v>
      </c>
      <c r="H13" s="208">
        <f ca="1"/>
        <v>1</v>
      </c>
      <c r="I13" s="209">
        <f ca="1"/>
        <v>0.99989320899023715</v>
      </c>
      <c r="J13" s="221">
        <f ca="1"/>
        <v>0.9990392913653604</v>
      </c>
      <c r="K13" s="228">
        <f ca="1"/>
        <v>3.8980799999988436E-2</v>
      </c>
      <c r="L13" s="228">
        <f ca="1"/>
        <v>3.8982881584714857E-2</v>
      </c>
      <c r="N13" s="209">
        <f ca="1"/>
        <v>3.8980799999988436E-2</v>
      </c>
      <c r="O13" s="209">
        <f ca="1"/>
        <v>0.9990392913653604</v>
      </c>
      <c r="Q13" s="229"/>
    </row>
    <row r="14" spans="1:17" ht="16">
      <c r="A14" s="217">
        <f ca="1"/>
        <v>1714</v>
      </c>
      <c r="B14" s="208">
        <f ca="1"/>
        <v>4.6958904109589037</v>
      </c>
      <c r="C14" s="221">
        <f ca="1"/>
        <v>0.87603834032708294</v>
      </c>
      <c r="D14" s="224">
        <f ca="1"/>
        <v>0.99992981284376603</v>
      </c>
      <c r="E14" s="208">
        <f t="shared" ca="1" si="0"/>
        <v>0.87603834032710748</v>
      </c>
      <c r="F14" s="225">
        <f t="shared" ca="1" si="1"/>
        <v>-2.453592884421596E-14</v>
      </c>
      <c r="G14" s="208">
        <f ca="1"/>
        <v>10</v>
      </c>
      <c r="H14" s="208">
        <f ca="1"/>
        <v>1</v>
      </c>
      <c r="I14" s="209">
        <f ca="1"/>
        <v>0.99989320899023715</v>
      </c>
      <c r="J14" s="221">
        <f ca="1"/>
        <v>0.99893260295064268</v>
      </c>
      <c r="K14" s="228">
        <f ca="1"/>
        <v>3.898079999999015E-2</v>
      </c>
      <c r="L14" s="228">
        <f ca="1"/>
        <v>3.8982881584714857E-2</v>
      </c>
      <c r="N14" s="209">
        <f ca="1"/>
        <v>3.898079999999015E-2</v>
      </c>
      <c r="O14" s="209">
        <f ca="1"/>
        <v>0.99893260295064268</v>
      </c>
      <c r="Q14" s="229"/>
    </row>
    <row r="15" spans="1:17" ht="16">
      <c r="A15" s="217"/>
      <c r="B15" s="208"/>
      <c r="C15" s="221">
        <f ca="1"/>
        <v>1</v>
      </c>
      <c r="D15" s="224" t="e">
        <f ca="1"/>
        <v>#N/A</v>
      </c>
      <c r="E15" s="208">
        <f t="shared" ca="1" si="0"/>
        <v>1</v>
      </c>
      <c r="F15" s="225">
        <f t="shared" ca="1" si="1"/>
        <v>0</v>
      </c>
      <c r="G15" s="208">
        <f ca="1"/>
        <v>11</v>
      </c>
      <c r="H15" s="208">
        <f ca="1"/>
        <v>1</v>
      </c>
      <c r="I15" s="209">
        <f ca="1"/>
        <v>0.99989320899023715</v>
      </c>
      <c r="J15" s="221">
        <f ca="1"/>
        <v>0.99882592592928854</v>
      </c>
      <c r="K15" s="228">
        <f ca="1"/>
        <v>3.8980799999989948E-2</v>
      </c>
      <c r="L15" s="228">
        <f ca="1"/>
        <v>3.8982881584714857E-2</v>
      </c>
      <c r="N15" s="209">
        <f ca="1"/>
        <v>3.8980799999989948E-2</v>
      </c>
      <c r="O15" s="209">
        <f ca="1"/>
        <v>0.99882592592928854</v>
      </c>
      <c r="Q15" s="229"/>
    </row>
    <row r="16" spans="1:17" ht="16">
      <c r="A16" s="217"/>
      <c r="B16" s="208"/>
      <c r="C16" s="221"/>
      <c r="D16" s="224"/>
      <c r="E16" s="208">
        <f t="shared" ca="1" si="0"/>
        <v>1</v>
      </c>
      <c r="F16" s="225">
        <f t="shared" ca="1" si="1"/>
        <v>-1</v>
      </c>
      <c r="G16" s="208">
        <f ca="1"/>
        <v>12</v>
      </c>
      <c r="H16" s="208">
        <f ca="1"/>
        <v>1</v>
      </c>
      <c r="I16" s="209">
        <f ca="1"/>
        <v>0.99989320899023715</v>
      </c>
      <c r="J16" s="221">
        <f ca="1"/>
        <v>0.99871926030008118</v>
      </c>
      <c r="K16" s="228">
        <f ca="1"/>
        <v>3.8980799999991232E-2</v>
      </c>
      <c r="L16" s="228">
        <f ca="1"/>
        <v>3.8982881584714857E-2</v>
      </c>
      <c r="N16" s="209">
        <f ca="1"/>
        <v>3.8980799999991232E-2</v>
      </c>
      <c r="O16" s="209">
        <f ca="1"/>
        <v>0.99871926030008118</v>
      </c>
      <c r="Q16" s="229"/>
    </row>
    <row r="17" spans="1:17" ht="16">
      <c r="A17" s="217"/>
      <c r="B17" s="208"/>
      <c r="C17" s="221"/>
      <c r="D17" s="224"/>
      <c r="E17" s="208">
        <f t="shared" ca="1" si="0"/>
        <v>1</v>
      </c>
      <c r="F17" s="225">
        <f t="shared" ca="1" si="1"/>
        <v>-1</v>
      </c>
      <c r="G17" s="208">
        <f ca="1"/>
        <v>13</v>
      </c>
      <c r="H17" s="208">
        <f ca="1"/>
        <v>1</v>
      </c>
      <c r="I17" s="209">
        <f ca="1"/>
        <v>0.99989320899023715</v>
      </c>
      <c r="J17" s="221">
        <f ca="1"/>
        <v>0.99861260606180413</v>
      </c>
      <c r="K17" s="228">
        <f ca="1"/>
        <v>3.8980799999990622E-2</v>
      </c>
      <c r="L17" s="228">
        <f ca="1"/>
        <v>3.8982881584714857E-2</v>
      </c>
      <c r="N17" s="209">
        <f ca="1"/>
        <v>3.8980799999990622E-2</v>
      </c>
      <c r="O17" s="209">
        <f ca="1"/>
        <v>0.99861260606180413</v>
      </c>
      <c r="Q17" s="229"/>
    </row>
    <row r="18" spans="1:17" ht="16">
      <c r="A18" s="217"/>
      <c r="B18" s="208"/>
      <c r="C18" s="221"/>
      <c r="D18" s="224"/>
      <c r="E18" s="208">
        <f t="shared" ca="1" si="0"/>
        <v>1</v>
      </c>
      <c r="F18" s="225">
        <f t="shared" ca="1" si="1"/>
        <v>-1</v>
      </c>
      <c r="G18" s="208">
        <f ca="1"/>
        <v>14</v>
      </c>
      <c r="H18" s="208">
        <f ca="1"/>
        <v>1</v>
      </c>
      <c r="I18" s="209">
        <f ca="1"/>
        <v>0.99989320899023715</v>
      </c>
      <c r="J18" s="221">
        <f ca="1"/>
        <v>0.99850596321324092</v>
      </c>
      <c r="K18" s="228">
        <f ca="1"/>
        <v>3.8980799999989116E-2</v>
      </c>
      <c r="L18" s="228">
        <f ca="1"/>
        <v>3.8982881584714857E-2</v>
      </c>
      <c r="N18" s="209">
        <f ca="1"/>
        <v>3.8980799999989116E-2</v>
      </c>
      <c r="O18" s="209">
        <f ca="1"/>
        <v>0.99850596321324092</v>
      </c>
      <c r="Q18" s="229"/>
    </row>
    <row r="19" spans="1:17" ht="16">
      <c r="A19" s="217"/>
      <c r="B19" s="208"/>
      <c r="C19" s="221"/>
      <c r="D19" s="224"/>
      <c r="E19" s="208">
        <f t="shared" ca="1" si="0"/>
        <v>1</v>
      </c>
      <c r="F19" s="225">
        <f t="shared" ca="1" si="1"/>
        <v>-1</v>
      </c>
      <c r="G19" s="208">
        <f ca="1"/>
        <v>15</v>
      </c>
      <c r="H19" s="208">
        <f ca="1"/>
        <v>1</v>
      </c>
      <c r="I19" s="209">
        <f ca="1"/>
        <v>0.99989320899023715</v>
      </c>
      <c r="J19" s="221">
        <f ca="1"/>
        <v>0.99839933175317519</v>
      </c>
      <c r="K19" s="228">
        <f ca="1"/>
        <v>3.8980799999987902E-2</v>
      </c>
      <c r="L19" s="228">
        <f ca="1"/>
        <v>3.8982881584714857E-2</v>
      </c>
      <c r="N19" s="209">
        <f ca="1"/>
        <v>3.8980799999987902E-2</v>
      </c>
      <c r="O19" s="209">
        <f ca="1"/>
        <v>0.99839933175317519</v>
      </c>
      <c r="Q19" s="229"/>
    </row>
    <row r="20" spans="1:17" ht="16">
      <c r="A20" s="217"/>
      <c r="B20" s="208"/>
      <c r="C20" s="221"/>
      <c r="D20" s="224"/>
      <c r="E20" s="208">
        <f t="shared" ca="1" si="0"/>
        <v>1</v>
      </c>
      <c r="F20" s="225">
        <f t="shared" ca="1" si="1"/>
        <v>-1</v>
      </c>
      <c r="G20" s="208">
        <f ca="1"/>
        <v>16</v>
      </c>
      <c r="H20" s="208">
        <f ca="1"/>
        <v>1</v>
      </c>
      <c r="I20" s="209">
        <f ca="1"/>
        <v>0.99989320899023715</v>
      </c>
      <c r="J20" s="221">
        <f ca="1"/>
        <v>0.99829271168039069</v>
      </c>
      <c r="K20" s="228">
        <f ca="1"/>
        <v>3.8980799999988304E-2</v>
      </c>
      <c r="L20" s="228">
        <f ca="1"/>
        <v>3.8982881584714857E-2</v>
      </c>
      <c r="N20" s="209">
        <f ca="1"/>
        <v>3.8980799999988304E-2</v>
      </c>
      <c r="O20" s="209">
        <f ca="1"/>
        <v>0.99829271168039069</v>
      </c>
      <c r="Q20" s="229"/>
    </row>
    <row r="21" spans="1:17" ht="16">
      <c r="A21" s="217"/>
      <c r="B21" s="208"/>
      <c r="C21" s="221"/>
      <c r="D21" s="224"/>
      <c r="E21" s="208">
        <f t="shared" ca="1" si="0"/>
        <v>1</v>
      </c>
      <c r="F21" s="225">
        <f t="shared" ca="1" si="1"/>
        <v>-1</v>
      </c>
      <c r="G21" s="208">
        <f ca="1"/>
        <v>17</v>
      </c>
      <c r="H21" s="208">
        <f ca="1"/>
        <v>1</v>
      </c>
      <c r="I21" s="209">
        <f ca="1"/>
        <v>0.99989320899023715</v>
      </c>
      <c r="J21" s="221">
        <f ca="1"/>
        <v>0.9981861029936715</v>
      </c>
      <c r="K21" s="228">
        <f ca="1"/>
        <v>3.8980799999986944E-2</v>
      </c>
      <c r="L21" s="228">
        <f ca="1"/>
        <v>3.8982881584714857E-2</v>
      </c>
      <c r="N21" s="209">
        <f ca="1"/>
        <v>3.8980799999986944E-2</v>
      </c>
      <c r="O21" s="209">
        <f ca="1"/>
        <v>0.9981861029936715</v>
      </c>
      <c r="Q21" s="229"/>
    </row>
    <row r="22" spans="1:17" ht="16">
      <c r="A22" s="217"/>
      <c r="B22" s="208"/>
      <c r="C22" s="221"/>
      <c r="D22" s="224"/>
      <c r="E22" s="208">
        <f t="shared" ca="1" si="0"/>
        <v>1</v>
      </c>
      <c r="F22" s="225">
        <f t="shared" ca="1" si="1"/>
        <v>-1</v>
      </c>
      <c r="G22" s="208">
        <f ca="1"/>
        <v>18</v>
      </c>
      <c r="H22" s="208">
        <f ca="1"/>
        <v>1</v>
      </c>
      <c r="I22" s="209">
        <f ca="1"/>
        <v>0.99989320899023715</v>
      </c>
      <c r="J22" s="221">
        <f ca="1"/>
        <v>0.99807950569180159</v>
      </c>
      <c r="K22" s="228">
        <f ca="1"/>
        <v>3.8980799999986125E-2</v>
      </c>
      <c r="L22" s="228">
        <f ca="1"/>
        <v>3.8982881584714857E-2</v>
      </c>
      <c r="N22" s="209">
        <f ca="1"/>
        <v>3.8980799999986125E-2</v>
      </c>
      <c r="O22" s="209">
        <f ca="1"/>
        <v>0.99807950569180159</v>
      </c>
      <c r="Q22" s="229"/>
    </row>
    <row r="23" spans="1:17" ht="16">
      <c r="A23" s="217"/>
      <c r="B23" s="208"/>
      <c r="C23" s="221"/>
      <c r="D23" s="224"/>
      <c r="E23" s="208">
        <f t="shared" ca="1" si="0"/>
        <v>1</v>
      </c>
      <c r="F23" s="225">
        <f t="shared" ca="1" si="1"/>
        <v>-1</v>
      </c>
      <c r="G23" s="208">
        <f ca="1"/>
        <v>19</v>
      </c>
      <c r="H23" s="208">
        <f ca="1"/>
        <v>1</v>
      </c>
      <c r="I23" s="209">
        <f ca="1"/>
        <v>0.99989320899023715</v>
      </c>
      <c r="J23" s="221">
        <f ca="1"/>
        <v>0.99797291977356517</v>
      </c>
      <c r="K23" s="228">
        <f ca="1"/>
        <v>3.8980799999985861E-2</v>
      </c>
      <c r="L23" s="228">
        <f ca="1"/>
        <v>3.8982881584714857E-2</v>
      </c>
      <c r="N23" s="209">
        <f ca="1"/>
        <v>3.8980799999985861E-2</v>
      </c>
      <c r="O23" s="209">
        <f ca="1"/>
        <v>0.99797291977356517</v>
      </c>
      <c r="Q23" s="229"/>
    </row>
    <row r="24" spans="1:17" ht="16">
      <c r="A24" s="217"/>
      <c r="B24" s="208"/>
      <c r="C24" s="221"/>
      <c r="D24" s="224"/>
      <c r="E24" s="208">
        <f t="shared" ca="1" si="0"/>
        <v>1</v>
      </c>
      <c r="F24" s="225">
        <f t="shared" ca="1" si="1"/>
        <v>-1</v>
      </c>
      <c r="G24" s="208">
        <f ca="1"/>
        <v>20</v>
      </c>
      <c r="H24" s="208">
        <f ca="1"/>
        <v>1</v>
      </c>
      <c r="I24" s="209">
        <f ca="1"/>
        <v>0.99989320899023715</v>
      </c>
      <c r="J24" s="221">
        <f ca="1"/>
        <v>0.99786634523774653</v>
      </c>
      <c r="K24" s="228">
        <f ca="1"/>
        <v>3.8980799999986514E-2</v>
      </c>
      <c r="L24" s="228">
        <f ca="1"/>
        <v>3.8982881584714857E-2</v>
      </c>
      <c r="N24" s="209">
        <f ca="1"/>
        <v>3.8980799999986514E-2</v>
      </c>
      <c r="O24" s="209">
        <f ca="1"/>
        <v>0.99786634523774653</v>
      </c>
      <c r="Q24" s="229"/>
    </row>
    <row r="25" spans="1:17" ht="16">
      <c r="A25" s="217"/>
      <c r="B25" s="208"/>
      <c r="C25" s="221"/>
      <c r="D25" s="224"/>
      <c r="E25" s="208">
        <f t="shared" ca="1" si="0"/>
        <v>1</v>
      </c>
      <c r="F25" s="225">
        <f t="shared" ca="1" si="1"/>
        <v>-1</v>
      </c>
      <c r="G25" s="208">
        <f ca="1"/>
        <v>21</v>
      </c>
      <c r="H25" s="208">
        <f ca="1"/>
        <v>1</v>
      </c>
      <c r="I25" s="209">
        <f ca="1"/>
        <v>0.99989320899023715</v>
      </c>
      <c r="J25" s="221">
        <f ca="1"/>
        <v>0.99775978208313021</v>
      </c>
      <c r="K25" s="228">
        <f ca="1"/>
        <v>3.8980799999986777E-2</v>
      </c>
      <c r="L25" s="228">
        <f ca="1"/>
        <v>3.8982881584714857E-2</v>
      </c>
      <c r="N25" s="209">
        <f ca="1"/>
        <v>3.8980799999986777E-2</v>
      </c>
      <c r="O25" s="209">
        <f ca="1"/>
        <v>0.99775978208313021</v>
      </c>
      <c r="Q25" s="229"/>
    </row>
    <row r="26" spans="1:17" ht="16">
      <c r="A26" s="217"/>
      <c r="B26" s="208"/>
      <c r="C26" s="221"/>
      <c r="D26" s="224"/>
      <c r="E26" s="208">
        <f t="shared" ca="1" si="0"/>
        <v>1</v>
      </c>
      <c r="F26" s="225">
        <f t="shared" ca="1" si="1"/>
        <v>-1</v>
      </c>
      <c r="G26" s="208">
        <f ca="1"/>
        <v>22</v>
      </c>
      <c r="H26" s="208">
        <f ca="1"/>
        <v>1</v>
      </c>
      <c r="I26" s="209">
        <f ca="1"/>
        <v>0.99989320899023715</v>
      </c>
      <c r="J26" s="221">
        <f ca="1"/>
        <v>0.99765323030850084</v>
      </c>
      <c r="K26" s="228">
        <f ca="1"/>
        <v>3.8980799999985889E-2</v>
      </c>
      <c r="L26" s="228">
        <f ca="1"/>
        <v>3.8982881584714857E-2</v>
      </c>
      <c r="N26" s="209">
        <f ca="1"/>
        <v>3.8980799999985889E-2</v>
      </c>
      <c r="O26" s="209">
        <f ca="1"/>
        <v>0.99765323030850084</v>
      </c>
      <c r="Q26" s="229"/>
    </row>
    <row r="27" spans="1:17" ht="16">
      <c r="A27" s="217"/>
      <c r="B27" s="208"/>
      <c r="C27" s="221"/>
      <c r="D27" s="224"/>
      <c r="E27" s="208">
        <f t="shared" ca="1" si="0"/>
        <v>1</v>
      </c>
      <c r="F27" s="225">
        <f t="shared" ca="1" si="1"/>
        <v>-1</v>
      </c>
      <c r="G27" s="208">
        <f ca="1"/>
        <v>23</v>
      </c>
      <c r="H27" s="208">
        <f ca="1"/>
        <v>1</v>
      </c>
      <c r="I27" s="209">
        <f ca="1"/>
        <v>0.99989320899023715</v>
      </c>
      <c r="J27" s="221">
        <f ca="1"/>
        <v>0.99754668991264306</v>
      </c>
      <c r="K27" s="228">
        <f ca="1"/>
        <v>3.8980799999985279E-2</v>
      </c>
      <c r="L27" s="228">
        <f ca="1"/>
        <v>3.8982881584714857E-2</v>
      </c>
      <c r="N27" s="209">
        <f ca="1"/>
        <v>3.8980799999985279E-2</v>
      </c>
      <c r="O27" s="209">
        <f ca="1"/>
        <v>0.99754668991264306</v>
      </c>
      <c r="Q27" s="229"/>
    </row>
    <row r="28" spans="1:17" ht="16">
      <c r="A28" s="217"/>
      <c r="B28" s="208"/>
      <c r="C28" s="221"/>
      <c r="D28" s="224"/>
      <c r="E28" s="208">
        <f t="shared" ca="1" si="0"/>
        <v>1</v>
      </c>
      <c r="F28" s="225">
        <f t="shared" ca="1" si="1"/>
        <v>-1</v>
      </c>
      <c r="G28" s="208">
        <f ca="1"/>
        <v>24</v>
      </c>
      <c r="H28" s="208">
        <f ca="1"/>
        <v>1</v>
      </c>
      <c r="I28" s="209">
        <f ca="1"/>
        <v>0.99989320899023715</v>
      </c>
      <c r="J28" s="221">
        <f ca="1"/>
        <v>0.99744016089434173</v>
      </c>
      <c r="K28" s="228">
        <f ca="1"/>
        <v>3.8980799999984758E-2</v>
      </c>
      <c r="L28" s="228">
        <f ca="1"/>
        <v>3.8982881584714857E-2</v>
      </c>
      <c r="N28" s="209">
        <f ca="1"/>
        <v>3.8980799999984758E-2</v>
      </c>
      <c r="O28" s="209">
        <f ca="1"/>
        <v>0.99744016089434173</v>
      </c>
      <c r="Q28" s="229"/>
    </row>
    <row r="29" spans="1:17" ht="16">
      <c r="A29" s="217"/>
      <c r="B29" s="208"/>
      <c r="C29" s="221"/>
      <c r="D29" s="224"/>
      <c r="E29" s="208">
        <f t="shared" ca="1" si="0"/>
        <v>1</v>
      </c>
      <c r="F29" s="225">
        <f t="shared" ca="1" si="1"/>
        <v>-1</v>
      </c>
      <c r="G29" s="208">
        <f ca="1"/>
        <v>25</v>
      </c>
      <c r="H29" s="208">
        <f ca="1"/>
        <v>1</v>
      </c>
      <c r="I29" s="209">
        <f ca="1"/>
        <v>0.99989320899023715</v>
      </c>
      <c r="J29" s="221">
        <f ca="1"/>
        <v>0.99733364325238183</v>
      </c>
      <c r="K29" s="228">
        <f ca="1"/>
        <v>3.8980799999984411E-2</v>
      </c>
      <c r="L29" s="228">
        <f ca="1"/>
        <v>3.8982881584714857E-2</v>
      </c>
      <c r="N29" s="209">
        <f ca="1"/>
        <v>3.8980799999984411E-2</v>
      </c>
      <c r="O29" s="209">
        <f ca="1"/>
        <v>0.99733364325238183</v>
      </c>
      <c r="Q29" s="229"/>
    </row>
    <row r="30" spans="1:17" ht="16">
      <c r="A30" s="217"/>
      <c r="B30" s="208"/>
      <c r="C30" s="221"/>
      <c r="D30" s="224"/>
      <c r="E30" s="208">
        <f t="shared" ca="1" si="0"/>
        <v>1</v>
      </c>
      <c r="F30" s="225">
        <f t="shared" ca="1" si="1"/>
        <v>-1</v>
      </c>
      <c r="G30" s="208">
        <f ca="1"/>
        <v>26</v>
      </c>
      <c r="H30" s="208">
        <f ca="1"/>
        <v>1</v>
      </c>
      <c r="I30" s="209">
        <f ca="1"/>
        <v>0.99989320899023715</v>
      </c>
      <c r="J30" s="221">
        <f ca="1"/>
        <v>0.99722713698554843</v>
      </c>
      <c r="K30" s="228">
        <f ca="1"/>
        <v>3.8980799999984571E-2</v>
      </c>
      <c r="L30" s="228">
        <f ca="1"/>
        <v>3.8982881584714857E-2</v>
      </c>
      <c r="N30" s="209">
        <f ca="1"/>
        <v>3.8980799999984571E-2</v>
      </c>
      <c r="O30" s="209">
        <f ca="1"/>
        <v>0.99722713698554843</v>
      </c>
      <c r="Q30" s="229"/>
    </row>
    <row r="31" spans="1:17" ht="16">
      <c r="A31" s="217"/>
      <c r="B31" s="208"/>
      <c r="C31" s="221"/>
      <c r="D31" s="224"/>
      <c r="E31" s="208">
        <f t="shared" ca="1" si="0"/>
        <v>1</v>
      </c>
      <c r="F31" s="225">
        <f t="shared" ca="1" si="1"/>
        <v>-1</v>
      </c>
      <c r="G31" s="208">
        <f ca="1"/>
        <v>27</v>
      </c>
      <c r="H31" s="208">
        <f ca="1"/>
        <v>1</v>
      </c>
      <c r="I31" s="209">
        <f ca="1"/>
        <v>0.99989320899023715</v>
      </c>
      <c r="J31" s="221">
        <f ca="1"/>
        <v>0.99712064209262685</v>
      </c>
      <c r="K31" s="228">
        <f ca="1"/>
        <v>3.89807999999843E-2</v>
      </c>
      <c r="L31" s="228">
        <f ca="1"/>
        <v>3.8982881584714857E-2</v>
      </c>
      <c r="N31" s="209">
        <f ca="1"/>
        <v>3.89807999999843E-2</v>
      </c>
      <c r="O31" s="209">
        <f ca="1"/>
        <v>0.99712064209262685</v>
      </c>
      <c r="Q31" s="229"/>
    </row>
    <row r="32" spans="1:17" ht="16">
      <c r="A32" s="217"/>
      <c r="B32" s="208"/>
      <c r="C32" s="221"/>
      <c r="D32" s="224"/>
      <c r="E32" s="208">
        <f t="shared" ca="1" si="0"/>
        <v>1</v>
      </c>
      <c r="F32" s="225">
        <f t="shared" ca="1" si="1"/>
        <v>-1</v>
      </c>
      <c r="G32" s="208">
        <f ca="1"/>
        <v>28</v>
      </c>
      <c r="H32" s="208">
        <f ca="1"/>
        <v>1</v>
      </c>
      <c r="I32" s="209">
        <f ca="1"/>
        <v>0.99989320899023715</v>
      </c>
      <c r="J32" s="221">
        <f ca="1"/>
        <v>0.99701415857240239</v>
      </c>
      <c r="K32" s="228">
        <f ca="1"/>
        <v>3.8980799999984474E-2</v>
      </c>
      <c r="L32" s="228">
        <f ca="1"/>
        <v>3.8982881584714857E-2</v>
      </c>
      <c r="N32" s="209">
        <f ca="1"/>
        <v>3.8980799999984474E-2</v>
      </c>
      <c r="O32" s="209">
        <f ca="1"/>
        <v>0.99701415857240239</v>
      </c>
      <c r="Q32" s="229"/>
    </row>
    <row r="33" spans="1:17" ht="16">
      <c r="A33" s="217"/>
      <c r="B33" s="208"/>
      <c r="C33" s="221"/>
      <c r="D33" s="224"/>
      <c r="E33" s="208">
        <f t="shared" ca="1" si="0"/>
        <v>1</v>
      </c>
      <c r="F33" s="225">
        <f t="shared" ca="1" si="1"/>
        <v>-1</v>
      </c>
      <c r="G33" s="208">
        <f ca="1"/>
        <v>29</v>
      </c>
      <c r="H33" s="208">
        <f ca="1"/>
        <v>1</v>
      </c>
      <c r="I33" s="209">
        <f ca="1"/>
        <v>0.99989320899023715</v>
      </c>
      <c r="J33" s="221">
        <f ca="1"/>
        <v>0.99690768642366057</v>
      </c>
      <c r="K33" s="228">
        <f ca="1"/>
        <v>3.8980799999984682E-2</v>
      </c>
      <c r="L33" s="228">
        <f ca="1"/>
        <v>3.8982881584714857E-2</v>
      </c>
      <c r="N33" s="209">
        <f ca="1"/>
        <v>3.8980799999984682E-2</v>
      </c>
      <c r="O33" s="209">
        <f ca="1"/>
        <v>0.99690768642366057</v>
      </c>
      <c r="Q33" s="229"/>
    </row>
    <row r="34" spans="1:17" ht="16">
      <c r="A34" s="217"/>
      <c r="B34" s="208"/>
      <c r="C34" s="221"/>
      <c r="D34" s="224"/>
      <c r="E34" s="208">
        <f t="shared" ca="1" si="0"/>
        <v>1</v>
      </c>
      <c r="F34" s="225">
        <f t="shared" ca="1" si="1"/>
        <v>-1</v>
      </c>
      <c r="G34" s="208">
        <f ca="1"/>
        <v>30</v>
      </c>
      <c r="H34" s="208">
        <f ca="1"/>
        <v>1</v>
      </c>
      <c r="I34" s="209">
        <f ca="1"/>
        <v>0.99989320899023715</v>
      </c>
      <c r="J34" s="221">
        <f ca="1"/>
        <v>0.99680122564518703</v>
      </c>
      <c r="K34" s="228">
        <f ca="1"/>
        <v>3.8980799999984793E-2</v>
      </c>
      <c r="L34" s="228">
        <f ca="1"/>
        <v>3.8982881584714857E-2</v>
      </c>
      <c r="N34" s="209">
        <f ca="1"/>
        <v>3.8980799999984793E-2</v>
      </c>
      <c r="O34" s="209">
        <f ca="1"/>
        <v>0.99680122564518703</v>
      </c>
      <c r="Q34" s="229"/>
    </row>
    <row r="35" spans="1:17" ht="16">
      <c r="A35" s="217"/>
      <c r="B35" s="208"/>
      <c r="C35" s="221"/>
      <c r="D35" s="224"/>
      <c r="E35" s="208">
        <f t="shared" ca="1" si="0"/>
        <v>1</v>
      </c>
      <c r="F35" s="225">
        <f t="shared" ca="1" si="1"/>
        <v>-1</v>
      </c>
      <c r="G35" s="208">
        <f ca="1"/>
        <v>31</v>
      </c>
      <c r="H35" s="208">
        <f ca="1"/>
        <v>1</v>
      </c>
      <c r="I35" s="209">
        <f ca="1"/>
        <v>0.99989320899023715</v>
      </c>
      <c r="J35" s="221">
        <f ca="1"/>
        <v>0.99669477623576752</v>
      </c>
      <c r="K35" s="228">
        <f ca="1"/>
        <v>3.8980799999984918E-2</v>
      </c>
      <c r="L35" s="228">
        <f ca="1"/>
        <v>3.8982881584714857E-2</v>
      </c>
      <c r="N35" s="209">
        <f ca="1"/>
        <v>3.8980799999984918E-2</v>
      </c>
      <c r="O35" s="209">
        <f ca="1"/>
        <v>0.99669477623576752</v>
      </c>
      <c r="Q35" s="229"/>
    </row>
    <row r="36" spans="1:17" ht="16">
      <c r="A36" s="217"/>
      <c r="B36" s="208"/>
      <c r="C36" s="221"/>
      <c r="D36" s="224"/>
      <c r="E36" s="208">
        <f t="shared" ca="1" si="0"/>
        <v>1</v>
      </c>
      <c r="F36" s="225">
        <f t="shared" ca="1" si="1"/>
        <v>-1</v>
      </c>
      <c r="G36" s="208">
        <f ca="1"/>
        <v>32</v>
      </c>
      <c r="H36" s="208">
        <f ca="1"/>
        <v>1</v>
      </c>
      <c r="I36" s="209">
        <f ca="1"/>
        <v>0.99989320899023715</v>
      </c>
      <c r="J36" s="221">
        <f ca="1"/>
        <v>0.99658833819418791</v>
      </c>
      <c r="K36" s="228">
        <f ca="1"/>
        <v>3.8980799999985362E-2</v>
      </c>
      <c r="L36" s="228">
        <f ca="1"/>
        <v>3.8982881584714857E-2</v>
      </c>
      <c r="N36" s="209">
        <f ca="1"/>
        <v>3.8980799999985362E-2</v>
      </c>
      <c r="O36" s="209">
        <f ca="1"/>
        <v>0.99658833819418791</v>
      </c>
      <c r="Q36" s="229"/>
    </row>
    <row r="37" spans="1:17" ht="16">
      <c r="A37" s="217"/>
      <c r="B37" s="208"/>
      <c r="C37" s="221"/>
      <c r="D37" s="224"/>
      <c r="E37" s="208">
        <f t="shared" ref="E37:E58" ca="1" si="2">OFFSET($J$5,A37-1,0)</f>
        <v>1</v>
      </c>
      <c r="F37" s="225">
        <f t="shared" ref="F37:F58" ca="1" si="3">C37-E37</f>
        <v>-1</v>
      </c>
      <c r="G37" s="208">
        <f ca="1"/>
        <v>33</v>
      </c>
      <c r="H37" s="208">
        <f ca="1"/>
        <v>1</v>
      </c>
      <c r="I37" s="209">
        <f ca="1"/>
        <v>0.99989320899023715</v>
      </c>
      <c r="J37" s="221">
        <f ca="1"/>
        <v>0.99648191151923426</v>
      </c>
      <c r="K37" s="228">
        <f ca="1"/>
        <v>3.8980799999985383E-2</v>
      </c>
      <c r="L37" s="228">
        <f ca="1"/>
        <v>3.8982881584714857E-2</v>
      </c>
      <c r="N37" s="209">
        <f ca="1"/>
        <v>3.8980799999985383E-2</v>
      </c>
      <c r="O37" s="209">
        <f ca="1"/>
        <v>0.99648191151923426</v>
      </c>
      <c r="Q37" s="229"/>
    </row>
    <row r="38" spans="1:17" ht="16">
      <c r="A38" s="217"/>
      <c r="B38" s="208"/>
      <c r="C38" s="221"/>
      <c r="D38" s="224"/>
      <c r="E38" s="208">
        <f t="shared" ca="1" si="2"/>
        <v>1</v>
      </c>
      <c r="F38" s="225">
        <f t="shared" ca="1" si="3"/>
        <v>-1</v>
      </c>
      <c r="G38" s="208">
        <f ca="1"/>
        <v>34</v>
      </c>
      <c r="H38" s="208">
        <f ca="1"/>
        <v>1</v>
      </c>
      <c r="I38" s="209">
        <f ca="1"/>
        <v>0.99989320899023715</v>
      </c>
      <c r="J38" s="221">
        <f ca="1"/>
        <v>0.99637549620969268</v>
      </c>
      <c r="K38" s="228">
        <f ca="1"/>
        <v>3.8980799999985695E-2</v>
      </c>
      <c r="L38" s="228">
        <f ca="1"/>
        <v>3.8982881584714857E-2</v>
      </c>
      <c r="N38" s="209">
        <f ca="1"/>
        <v>3.8980799999985695E-2</v>
      </c>
      <c r="O38" s="209">
        <f ca="1"/>
        <v>0.99637549620969268</v>
      </c>
      <c r="Q38" s="229"/>
    </row>
    <row r="39" spans="1:17" ht="16">
      <c r="A39" s="217"/>
      <c r="B39" s="208"/>
      <c r="C39" s="221"/>
      <c r="D39" s="224"/>
      <c r="E39" s="208">
        <f t="shared" ca="1" si="2"/>
        <v>1</v>
      </c>
      <c r="F39" s="225">
        <f t="shared" ca="1" si="3"/>
        <v>-1</v>
      </c>
      <c r="G39" s="208">
        <f ca="1"/>
        <v>35</v>
      </c>
      <c r="H39" s="208">
        <f ca="1"/>
        <v>1</v>
      </c>
      <c r="I39" s="209">
        <f ca="1"/>
        <v>0.99989320899023715</v>
      </c>
      <c r="J39" s="221">
        <f ca="1"/>
        <v>0.99626909226434945</v>
      </c>
      <c r="K39" s="228">
        <f ca="1"/>
        <v>3.8980799999986E-2</v>
      </c>
      <c r="L39" s="228">
        <f ca="1"/>
        <v>3.8982881584714857E-2</v>
      </c>
      <c r="N39" s="209">
        <f ca="1"/>
        <v>3.8980799999986E-2</v>
      </c>
      <c r="O39" s="209">
        <f ca="1"/>
        <v>0.99626909226434945</v>
      </c>
      <c r="Q39" s="229"/>
    </row>
    <row r="40" spans="1:17" ht="16">
      <c r="A40" s="217"/>
      <c r="B40" s="208"/>
      <c r="C40" s="221"/>
      <c r="D40" s="224"/>
      <c r="E40" s="208">
        <f t="shared" ca="1" si="2"/>
        <v>1</v>
      </c>
      <c r="F40" s="225">
        <f t="shared" ca="1" si="3"/>
        <v>-1</v>
      </c>
      <c r="G40" s="208">
        <f ca="1"/>
        <v>36</v>
      </c>
      <c r="H40" s="208">
        <f ca="1"/>
        <v>1</v>
      </c>
      <c r="I40" s="209">
        <f ca="1"/>
        <v>0.99989320899023715</v>
      </c>
      <c r="J40" s="221">
        <f ca="1"/>
        <v>0.996162699681991</v>
      </c>
      <c r="K40" s="228">
        <f ca="1"/>
        <v>3.8980799999986188E-2</v>
      </c>
      <c r="L40" s="228">
        <f ca="1"/>
        <v>3.8982881584714857E-2</v>
      </c>
      <c r="N40" s="209">
        <f ca="1"/>
        <v>3.8980799999986188E-2</v>
      </c>
      <c r="O40" s="209">
        <f ca="1"/>
        <v>0.996162699681991</v>
      </c>
      <c r="Q40" s="229"/>
    </row>
    <row r="41" spans="1:17" ht="16">
      <c r="A41" s="217"/>
      <c r="B41" s="208"/>
      <c r="C41" s="221"/>
      <c r="D41" s="224"/>
      <c r="E41" s="208">
        <f t="shared" ca="1" si="2"/>
        <v>1</v>
      </c>
      <c r="F41" s="225">
        <f t="shared" ca="1" si="3"/>
        <v>-1</v>
      </c>
      <c r="G41" s="208">
        <f ca="1"/>
        <v>37</v>
      </c>
      <c r="H41" s="208">
        <f ca="1"/>
        <v>1</v>
      </c>
      <c r="I41" s="209">
        <f ca="1"/>
        <v>0.99989320899023715</v>
      </c>
      <c r="J41" s="221">
        <f ca="1"/>
        <v>0.99605631846140386</v>
      </c>
      <c r="K41" s="228">
        <f ca="1"/>
        <v>3.8980799999986368E-2</v>
      </c>
      <c r="L41" s="228">
        <f ca="1"/>
        <v>3.8982881584714857E-2</v>
      </c>
      <c r="N41" s="209">
        <f ca="1"/>
        <v>3.8980799999986368E-2</v>
      </c>
      <c r="O41" s="209">
        <f ca="1"/>
        <v>0.99605631846140386</v>
      </c>
      <c r="Q41" s="229"/>
    </row>
    <row r="42" spans="1:17" ht="16">
      <c r="A42" s="217"/>
      <c r="B42" s="208"/>
      <c r="C42" s="221"/>
      <c r="D42" s="224"/>
      <c r="E42" s="208">
        <f t="shared" ca="1" si="2"/>
        <v>1</v>
      </c>
      <c r="F42" s="225">
        <f t="shared" ca="1" si="3"/>
        <v>-1</v>
      </c>
      <c r="G42" s="208">
        <f ca="1"/>
        <v>38</v>
      </c>
      <c r="H42" s="208">
        <f ca="1"/>
        <v>1</v>
      </c>
      <c r="I42" s="209">
        <f ca="1"/>
        <v>0.99989320899023715</v>
      </c>
      <c r="J42" s="221">
        <f ca="1"/>
        <v>0.99594994860137465</v>
      </c>
      <c r="K42" s="228">
        <f ca="1"/>
        <v>3.8980799999986798E-2</v>
      </c>
      <c r="L42" s="228">
        <f ca="1"/>
        <v>3.8982881584714857E-2</v>
      </c>
      <c r="N42" s="209">
        <f ca="1"/>
        <v>3.8980799999986798E-2</v>
      </c>
      <c r="O42" s="209">
        <f ca="1"/>
        <v>0.99594994860137465</v>
      </c>
      <c r="Q42" s="229"/>
    </row>
    <row r="43" spans="1:17" ht="16">
      <c r="A43" s="217"/>
      <c r="B43" s="208"/>
      <c r="C43" s="221"/>
      <c r="D43" s="224"/>
      <c r="E43" s="208">
        <f t="shared" ca="1" si="2"/>
        <v>1</v>
      </c>
      <c r="F43" s="225">
        <f t="shared" ca="1" si="3"/>
        <v>-1</v>
      </c>
      <c r="G43" s="208">
        <f ca="1"/>
        <v>39</v>
      </c>
      <c r="H43" s="208">
        <f ca="1"/>
        <v>1</v>
      </c>
      <c r="I43" s="209">
        <f ca="1"/>
        <v>0.99989320899023715</v>
      </c>
      <c r="J43" s="221">
        <f ca="1"/>
        <v>0.99584359010069023</v>
      </c>
      <c r="K43" s="228">
        <f ca="1"/>
        <v>3.8980799999986854E-2</v>
      </c>
      <c r="L43" s="228">
        <f ca="1"/>
        <v>3.8982881584714857E-2</v>
      </c>
      <c r="N43" s="209">
        <f ca="1"/>
        <v>3.8980799999986854E-2</v>
      </c>
      <c r="O43" s="209">
        <f ca="1"/>
        <v>0.99584359010069023</v>
      </c>
      <c r="Q43" s="229"/>
    </row>
    <row r="44" spans="1:17" ht="16">
      <c r="A44" s="217"/>
      <c r="B44" s="208"/>
      <c r="C44" s="221"/>
      <c r="D44" s="224"/>
      <c r="E44" s="208">
        <f t="shared" ca="1" si="2"/>
        <v>1</v>
      </c>
      <c r="F44" s="225">
        <f t="shared" ca="1" si="3"/>
        <v>-1</v>
      </c>
      <c r="G44" s="208">
        <f ca="1"/>
        <v>40</v>
      </c>
      <c r="H44" s="208">
        <f ca="1"/>
        <v>1</v>
      </c>
      <c r="I44" s="209">
        <f ca="1"/>
        <v>0.99989320899023715</v>
      </c>
      <c r="J44" s="221">
        <f ca="1"/>
        <v>0.99573724295813748</v>
      </c>
      <c r="K44" s="228">
        <f ca="1"/>
        <v>3.8980799999987166E-2</v>
      </c>
      <c r="L44" s="228">
        <f ca="1"/>
        <v>3.8982881584714857E-2</v>
      </c>
      <c r="N44" s="209">
        <f ca="1"/>
        <v>3.8980799999987166E-2</v>
      </c>
      <c r="O44" s="209">
        <f ca="1"/>
        <v>0.99573724295813748</v>
      </c>
      <c r="Q44" s="229"/>
    </row>
    <row r="45" spans="1:17" ht="16">
      <c r="A45" s="217"/>
      <c r="B45" s="208"/>
      <c r="C45" s="221"/>
      <c r="D45" s="224"/>
      <c r="E45" s="208">
        <f t="shared" ca="1" si="2"/>
        <v>1</v>
      </c>
      <c r="F45" s="225">
        <f t="shared" ca="1" si="3"/>
        <v>-1</v>
      </c>
      <c r="G45" s="208">
        <f ca="1"/>
        <v>41</v>
      </c>
      <c r="H45" s="208">
        <f ca="1"/>
        <v>1</v>
      </c>
      <c r="I45" s="209">
        <f ca="1"/>
        <v>0.99989320899023715</v>
      </c>
      <c r="J45" s="221">
        <f ca="1"/>
        <v>0.99563090717250347</v>
      </c>
      <c r="K45" s="228">
        <f ca="1"/>
        <v>3.8980799999987457E-2</v>
      </c>
      <c r="L45" s="228">
        <f ca="1"/>
        <v>3.8982881584714857E-2</v>
      </c>
      <c r="N45" s="209">
        <f ca="1"/>
        <v>3.8980799999987457E-2</v>
      </c>
      <c r="O45" s="209">
        <f ca="1"/>
        <v>0.99563090717250347</v>
      </c>
      <c r="Q45" s="229"/>
    </row>
    <row r="46" spans="1:17" ht="16">
      <c r="A46" s="217"/>
      <c r="B46" s="208"/>
      <c r="C46" s="221"/>
      <c r="D46" s="224"/>
      <c r="E46" s="208">
        <f t="shared" ca="1" si="2"/>
        <v>1</v>
      </c>
      <c r="F46" s="225">
        <f t="shared" ca="1" si="3"/>
        <v>-1</v>
      </c>
      <c r="G46" s="208">
        <f ca="1"/>
        <v>42</v>
      </c>
      <c r="H46" s="208">
        <f ca="1"/>
        <v>1</v>
      </c>
      <c r="I46" s="209">
        <f ca="1"/>
        <v>0.99989320899023715</v>
      </c>
      <c r="J46" s="221">
        <f ca="1"/>
        <v>0.99552458274257538</v>
      </c>
      <c r="K46" s="228">
        <f ca="1"/>
        <v>3.8980799999987659E-2</v>
      </c>
      <c r="L46" s="228">
        <f ca="1"/>
        <v>3.8982881584714857E-2</v>
      </c>
      <c r="N46" s="209">
        <f ca="1"/>
        <v>3.8980799999987659E-2</v>
      </c>
      <c r="O46" s="209">
        <f ca="1"/>
        <v>0.99552458274257538</v>
      </c>
      <c r="Q46" s="229"/>
    </row>
    <row r="47" spans="1:17" ht="16">
      <c r="A47" s="217"/>
      <c r="B47" s="208"/>
      <c r="C47" s="221"/>
      <c r="D47" s="224"/>
      <c r="E47" s="208">
        <f t="shared" ca="1" si="2"/>
        <v>1</v>
      </c>
      <c r="F47" s="225">
        <f t="shared" ca="1" si="3"/>
        <v>-1</v>
      </c>
      <c r="G47" s="208">
        <f ca="1"/>
        <v>43</v>
      </c>
      <c r="H47" s="208">
        <f ca="1"/>
        <v>1</v>
      </c>
      <c r="I47" s="209">
        <f ca="1"/>
        <v>0.99989320899023715</v>
      </c>
      <c r="J47" s="221">
        <f ca="1"/>
        <v>0.99541826966714053</v>
      </c>
      <c r="K47" s="228">
        <f ca="1"/>
        <v>3.8980799999987839E-2</v>
      </c>
      <c r="L47" s="228">
        <f ca="1"/>
        <v>3.8982881584714857E-2</v>
      </c>
      <c r="N47" s="209">
        <f ca="1"/>
        <v>3.8980799999987839E-2</v>
      </c>
      <c r="O47" s="209">
        <f ca="1"/>
        <v>0.99541826966714053</v>
      </c>
      <c r="Q47" s="229"/>
    </row>
    <row r="48" spans="1:17" ht="16">
      <c r="A48" s="217"/>
      <c r="B48" s="208"/>
      <c r="C48" s="221"/>
      <c r="D48" s="224"/>
      <c r="E48" s="208">
        <f t="shared" ca="1" si="2"/>
        <v>1</v>
      </c>
      <c r="F48" s="225">
        <f t="shared" ca="1" si="3"/>
        <v>-1</v>
      </c>
      <c r="G48" s="208">
        <f ca="1"/>
        <v>44</v>
      </c>
      <c r="H48" s="208">
        <f ca="1"/>
        <v>1</v>
      </c>
      <c r="I48" s="209">
        <f ca="1"/>
        <v>0.99989320899023715</v>
      </c>
      <c r="J48" s="221">
        <f ca="1"/>
        <v>0.99531196794498644</v>
      </c>
      <c r="K48" s="228">
        <f ca="1"/>
        <v>3.8980799999987326E-2</v>
      </c>
      <c r="L48" s="228">
        <f ca="1"/>
        <v>3.8982881584714857E-2</v>
      </c>
      <c r="N48" s="209">
        <f ca="1"/>
        <v>3.8980799999987326E-2</v>
      </c>
      <c r="O48" s="209">
        <f ca="1"/>
        <v>0.99531196794498644</v>
      </c>
      <c r="Q48" s="229"/>
    </row>
    <row r="49" spans="1:17" ht="16">
      <c r="A49" s="217"/>
      <c r="B49" s="208"/>
      <c r="C49" s="221"/>
      <c r="D49" s="224"/>
      <c r="E49" s="208">
        <f t="shared" ca="1" si="2"/>
        <v>1</v>
      </c>
      <c r="F49" s="225">
        <f t="shared" ca="1" si="3"/>
        <v>-1</v>
      </c>
      <c r="G49" s="208">
        <f ca="1"/>
        <v>45</v>
      </c>
      <c r="H49" s="208">
        <f ca="1"/>
        <v>1</v>
      </c>
      <c r="I49" s="209">
        <f ca="1"/>
        <v>0.99989320899023715</v>
      </c>
      <c r="J49" s="221">
        <f ca="1"/>
        <v>0.99520567757490053</v>
      </c>
      <c r="K49" s="228">
        <f ca="1"/>
        <v>3.8980799999987437E-2</v>
      </c>
      <c r="L49" s="228">
        <f ca="1"/>
        <v>3.8982881584714857E-2</v>
      </c>
      <c r="N49" s="209">
        <f ca="1"/>
        <v>3.8980799999987437E-2</v>
      </c>
      <c r="O49" s="209">
        <f ca="1"/>
        <v>0.99520567757490053</v>
      </c>
      <c r="Q49" s="229"/>
    </row>
    <row r="50" spans="1:17" ht="16">
      <c r="A50" s="217"/>
      <c r="B50" s="208"/>
      <c r="C50" s="221"/>
      <c r="D50" s="224"/>
      <c r="E50" s="208">
        <f t="shared" ca="1" si="2"/>
        <v>1</v>
      </c>
      <c r="F50" s="225">
        <f t="shared" ca="1" si="3"/>
        <v>-1</v>
      </c>
      <c r="G50" s="208">
        <f ca="1"/>
        <v>46</v>
      </c>
      <c r="H50" s="208">
        <f ca="1"/>
        <v>1</v>
      </c>
      <c r="I50" s="209">
        <f ca="1"/>
        <v>0.99989320899023715</v>
      </c>
      <c r="J50" s="221">
        <f ca="1"/>
        <v>0.99509939855567053</v>
      </c>
      <c r="K50" s="228">
        <f ca="1"/>
        <v>3.8980799999987763E-2</v>
      </c>
      <c r="L50" s="228">
        <f ca="1"/>
        <v>3.8982881584714857E-2</v>
      </c>
      <c r="N50" s="209">
        <f ca="1"/>
        <v>3.8980799999987763E-2</v>
      </c>
      <c r="O50" s="209">
        <f ca="1"/>
        <v>0.99509939855567053</v>
      </c>
      <c r="Q50" s="229"/>
    </row>
    <row r="51" spans="1:17" ht="16">
      <c r="A51" s="217"/>
      <c r="B51" s="208"/>
      <c r="C51" s="221"/>
      <c r="D51" s="224"/>
      <c r="E51" s="208">
        <f t="shared" ca="1" si="2"/>
        <v>1</v>
      </c>
      <c r="F51" s="225">
        <f t="shared" ca="1" si="3"/>
        <v>-1</v>
      </c>
      <c r="G51" s="208">
        <f ca="1"/>
        <v>47</v>
      </c>
      <c r="H51" s="208">
        <f ca="1"/>
        <v>1</v>
      </c>
      <c r="I51" s="209">
        <f ca="1"/>
        <v>0.99989320899023715</v>
      </c>
      <c r="J51" s="221">
        <f ca="1"/>
        <v>0.99499313088608432</v>
      </c>
      <c r="K51" s="228">
        <f ca="1"/>
        <v>3.8980799999988075E-2</v>
      </c>
      <c r="L51" s="228">
        <f ca="1"/>
        <v>3.8982881584714857E-2</v>
      </c>
      <c r="N51" s="209">
        <f ca="1"/>
        <v>3.8980799999988075E-2</v>
      </c>
      <c r="O51" s="209">
        <f ca="1"/>
        <v>0.99499313088608432</v>
      </c>
      <c r="Q51" s="229"/>
    </row>
    <row r="52" spans="1:17" ht="16">
      <c r="A52" s="217"/>
      <c r="B52" s="208"/>
      <c r="C52" s="221"/>
      <c r="D52" s="224"/>
      <c r="E52" s="208">
        <f t="shared" ca="1" si="2"/>
        <v>1</v>
      </c>
      <c r="F52" s="225">
        <f t="shared" ca="1" si="3"/>
        <v>-1</v>
      </c>
      <c r="G52" s="208">
        <f ca="1"/>
        <v>48</v>
      </c>
      <c r="H52" s="208">
        <f ca="1"/>
        <v>1</v>
      </c>
      <c r="I52" s="209">
        <f ca="1"/>
        <v>0.99989320899023715</v>
      </c>
      <c r="J52" s="221">
        <f ca="1"/>
        <v>0.99488687456492986</v>
      </c>
      <c r="K52" s="228">
        <f ca="1"/>
        <v>3.8980799999988311E-2</v>
      </c>
      <c r="L52" s="228">
        <f ca="1"/>
        <v>3.8982881584714857E-2</v>
      </c>
      <c r="N52" s="209">
        <f ca="1"/>
        <v>3.8980799999988311E-2</v>
      </c>
      <c r="O52" s="209">
        <f ca="1"/>
        <v>0.99488687456492986</v>
      </c>
      <c r="Q52" s="229"/>
    </row>
    <row r="53" spans="1:17" ht="16">
      <c r="A53" s="217"/>
      <c r="B53" s="208"/>
      <c r="C53" s="221"/>
      <c r="D53" s="224"/>
      <c r="E53" s="208">
        <f t="shared" ca="1" si="2"/>
        <v>1</v>
      </c>
      <c r="F53" s="225">
        <f t="shared" ca="1" si="3"/>
        <v>-1</v>
      </c>
      <c r="G53" s="208">
        <f ca="1"/>
        <v>49</v>
      </c>
      <c r="H53" s="208">
        <f ca="1"/>
        <v>1</v>
      </c>
      <c r="I53" s="209">
        <f ca="1"/>
        <v>0.99989320899023715</v>
      </c>
      <c r="J53" s="221">
        <f ca="1"/>
        <v>0.99478062959099522</v>
      </c>
      <c r="K53" s="228">
        <f ca="1"/>
        <v>3.8980799999988512E-2</v>
      </c>
      <c r="L53" s="228">
        <f ca="1"/>
        <v>3.8982881584714857E-2</v>
      </c>
      <c r="N53" s="209">
        <f ca="1"/>
        <v>3.8980799999988512E-2</v>
      </c>
      <c r="O53" s="209">
        <f ca="1"/>
        <v>0.99478062959099522</v>
      </c>
      <c r="Q53" s="229"/>
    </row>
    <row r="54" spans="1:17" ht="16">
      <c r="A54" s="217"/>
      <c r="B54" s="208"/>
      <c r="C54" s="221"/>
      <c r="D54" s="224"/>
      <c r="E54" s="208">
        <f t="shared" ca="1" si="2"/>
        <v>1</v>
      </c>
      <c r="F54" s="225">
        <f t="shared" ca="1" si="3"/>
        <v>-1</v>
      </c>
      <c r="G54" s="208">
        <f ca="1"/>
        <v>50</v>
      </c>
      <c r="H54" s="208">
        <f ca="1"/>
        <v>1</v>
      </c>
      <c r="I54" s="209">
        <f ca="1"/>
        <v>0.99989320899023715</v>
      </c>
      <c r="J54" s="221">
        <f ca="1"/>
        <v>0.99467439596306872</v>
      </c>
      <c r="K54" s="228">
        <f ca="1"/>
        <v>3.8980799999988103E-2</v>
      </c>
      <c r="L54" s="228">
        <f ca="1"/>
        <v>3.8982881584714857E-2</v>
      </c>
      <c r="N54" s="209">
        <f ca="1"/>
        <v>3.8980799999988103E-2</v>
      </c>
      <c r="O54" s="209">
        <f ca="1"/>
        <v>0.99467439596306872</v>
      </c>
      <c r="Q54" s="229"/>
    </row>
    <row r="55" spans="1:17" ht="16">
      <c r="A55" s="217"/>
      <c r="B55" s="208"/>
      <c r="C55" s="221"/>
      <c r="D55" s="224"/>
      <c r="E55" s="208">
        <f t="shared" ca="1" si="2"/>
        <v>1</v>
      </c>
      <c r="F55" s="225">
        <f t="shared" ca="1" si="3"/>
        <v>-1</v>
      </c>
      <c r="G55" s="208">
        <f ca="1"/>
        <v>51</v>
      </c>
      <c r="H55" s="208">
        <f ca="1"/>
        <v>1</v>
      </c>
      <c r="I55" s="209">
        <f ca="1"/>
        <v>0.99989320899023715</v>
      </c>
      <c r="J55" s="221">
        <f ca="1"/>
        <v>0.99456817367993855</v>
      </c>
      <c r="K55" s="228">
        <f ca="1"/>
        <v>3.8980799999988221E-2</v>
      </c>
      <c r="L55" s="228">
        <f ca="1"/>
        <v>3.8982881584714857E-2</v>
      </c>
      <c r="N55" s="209">
        <f ca="1"/>
        <v>3.8980799999988221E-2</v>
      </c>
      <c r="O55" s="209">
        <f ca="1"/>
        <v>0.99456817367993855</v>
      </c>
      <c r="Q55" s="229"/>
    </row>
    <row r="56" spans="1:17" ht="16">
      <c r="A56" s="217"/>
      <c r="B56" s="208"/>
      <c r="C56" s="221"/>
      <c r="D56" s="224"/>
      <c r="E56" s="208">
        <f t="shared" ca="1" si="2"/>
        <v>1</v>
      </c>
      <c r="F56" s="225">
        <f t="shared" ca="1" si="3"/>
        <v>-1</v>
      </c>
      <c r="G56" s="208">
        <f ca="1"/>
        <v>52</v>
      </c>
      <c r="H56" s="208">
        <f ca="1"/>
        <v>1</v>
      </c>
      <c r="I56" s="209">
        <f ca="1"/>
        <v>0.99989320899023715</v>
      </c>
      <c r="J56" s="221">
        <f ca="1"/>
        <v>0.99446196274039322</v>
      </c>
      <c r="K56" s="228">
        <f ca="1"/>
        <v>3.8980799999988519E-2</v>
      </c>
      <c r="L56" s="228">
        <f ca="1"/>
        <v>3.8982881584714857E-2</v>
      </c>
      <c r="N56" s="209">
        <f ca="1"/>
        <v>3.8980799999988519E-2</v>
      </c>
      <c r="O56" s="209">
        <f ca="1"/>
        <v>0.99446196274039322</v>
      </c>
      <c r="Q56" s="229"/>
    </row>
    <row r="57" spans="1:17" ht="16">
      <c r="A57" s="217"/>
      <c r="B57" s="208"/>
      <c r="C57" s="221"/>
      <c r="D57" s="224"/>
      <c r="E57" s="208">
        <f t="shared" ca="1" si="2"/>
        <v>1</v>
      </c>
      <c r="F57" s="225">
        <f t="shared" ca="1" si="3"/>
        <v>-1</v>
      </c>
      <c r="G57" s="208">
        <f ca="1"/>
        <v>53</v>
      </c>
      <c r="H57" s="208">
        <f ca="1"/>
        <v>1</v>
      </c>
      <c r="I57" s="209">
        <f ca="1"/>
        <v>0.99989320899023715</v>
      </c>
      <c r="J57" s="221">
        <f ca="1"/>
        <v>0.99435576314322138</v>
      </c>
      <c r="K57" s="228">
        <f ca="1"/>
        <v>3.8980799999988783E-2</v>
      </c>
      <c r="L57" s="228">
        <f ca="1"/>
        <v>3.8982881584714857E-2</v>
      </c>
      <c r="N57" s="209">
        <f ca="1"/>
        <v>3.8980799999988783E-2</v>
      </c>
      <c r="O57" s="209">
        <f ca="1"/>
        <v>0.99435576314322138</v>
      </c>
      <c r="Q57" s="229"/>
    </row>
    <row r="58" spans="1:17" ht="17" thickBot="1">
      <c r="A58" s="218"/>
      <c r="B58" s="220"/>
      <c r="C58" s="222"/>
      <c r="D58" s="224"/>
      <c r="E58" s="208">
        <f t="shared" ca="1" si="2"/>
        <v>1</v>
      </c>
      <c r="F58" s="225">
        <f t="shared" ca="1" si="3"/>
        <v>-1</v>
      </c>
      <c r="G58" s="208">
        <f ca="1"/>
        <v>54</v>
      </c>
      <c r="H58" s="208">
        <f ca="1"/>
        <v>1</v>
      </c>
      <c r="I58" s="209">
        <f ca="1"/>
        <v>0.99989320899023715</v>
      </c>
      <c r="J58" s="221">
        <f ca="1"/>
        <v>0.99424957488721177</v>
      </c>
      <c r="K58" s="228">
        <f ca="1"/>
        <v>3.8980799999988949E-2</v>
      </c>
      <c r="L58" s="228">
        <f ca="1"/>
        <v>3.8982881584714857E-2</v>
      </c>
      <c r="N58" s="209">
        <f ca="1"/>
        <v>3.8980799999988949E-2</v>
      </c>
      <c r="O58" s="209">
        <f ca="1"/>
        <v>0.99424957488721177</v>
      </c>
      <c r="Q58" s="229"/>
    </row>
    <row r="59" spans="1:17" ht="16">
      <c r="G59" s="208">
        <f ca="1"/>
        <v>55</v>
      </c>
      <c r="H59" s="208">
        <f ca="1"/>
        <v>1</v>
      </c>
      <c r="I59" s="209">
        <f ca="1"/>
        <v>0.99989320899023715</v>
      </c>
      <c r="J59" s="221">
        <f ca="1"/>
        <v>0.99414339797115325</v>
      </c>
      <c r="K59" s="228">
        <f ca="1"/>
        <v>3.8980799999989081E-2</v>
      </c>
      <c r="L59" s="228">
        <f ca="1"/>
        <v>3.8982881584714857E-2</v>
      </c>
      <c r="N59" s="209">
        <f ca="1"/>
        <v>3.8980799999989081E-2</v>
      </c>
      <c r="O59" s="209">
        <f ca="1"/>
        <v>0.99414339797115325</v>
      </c>
      <c r="Q59" s="229"/>
    </row>
    <row r="60" spans="1:17" ht="16">
      <c r="G60" s="208">
        <f ca="1"/>
        <v>56</v>
      </c>
      <c r="H60" s="208">
        <f ca="1"/>
        <v>1</v>
      </c>
      <c r="I60" s="209">
        <f ca="1"/>
        <v>0.99989320899023715</v>
      </c>
      <c r="J60" s="221">
        <f ca="1"/>
        <v>0.99403723239383479</v>
      </c>
      <c r="K60" s="228">
        <f ca="1"/>
        <v>3.8980799999989331E-2</v>
      </c>
      <c r="L60" s="228">
        <f ca="1"/>
        <v>3.8982881584714857E-2</v>
      </c>
      <c r="N60" s="209">
        <f ca="1"/>
        <v>3.8980799999989331E-2</v>
      </c>
      <c r="O60" s="209">
        <f ca="1"/>
        <v>0.99403723239383479</v>
      </c>
      <c r="Q60" s="229"/>
    </row>
    <row r="61" spans="1:17" ht="16">
      <c r="G61" s="208">
        <f ca="1"/>
        <v>57</v>
      </c>
      <c r="H61" s="208">
        <f ca="1"/>
        <v>1</v>
      </c>
      <c r="I61" s="209">
        <f ca="1"/>
        <v>0.99989320899023715</v>
      </c>
      <c r="J61" s="221">
        <f ca="1"/>
        <v>0.99393107815404558</v>
      </c>
      <c r="K61" s="228">
        <f ca="1"/>
        <v>3.8980799999989303E-2</v>
      </c>
      <c r="L61" s="228">
        <f ca="1"/>
        <v>3.8982881584714857E-2</v>
      </c>
      <c r="N61" s="209">
        <f ca="1"/>
        <v>3.8980799999989303E-2</v>
      </c>
      <c r="O61" s="209">
        <f ca="1"/>
        <v>0.99393107815404558</v>
      </c>
      <c r="Q61" s="229"/>
    </row>
    <row r="62" spans="1:17" ht="16">
      <c r="G62" s="208">
        <f ca="1"/>
        <v>58</v>
      </c>
      <c r="H62" s="208">
        <f ca="1"/>
        <v>1</v>
      </c>
      <c r="I62" s="209">
        <f ca="1"/>
        <v>0.99989320899023715</v>
      </c>
      <c r="J62" s="221">
        <f ca="1"/>
        <v>0.9938249352505748</v>
      </c>
      <c r="K62" s="228">
        <f ca="1"/>
        <v>3.898079999998938E-2</v>
      </c>
      <c r="L62" s="228">
        <f ca="1"/>
        <v>3.8982881584714857E-2</v>
      </c>
      <c r="N62" s="209">
        <f ca="1"/>
        <v>3.898079999998938E-2</v>
      </c>
      <c r="O62" s="209">
        <f ca="1"/>
        <v>0.9938249352505748</v>
      </c>
      <c r="Q62" s="229"/>
    </row>
    <row r="63" spans="1:17" ht="16">
      <c r="G63" s="208">
        <f ca="1"/>
        <v>59</v>
      </c>
      <c r="H63" s="208">
        <f ca="1"/>
        <v>1</v>
      </c>
      <c r="I63" s="209">
        <f ca="1"/>
        <v>0.99989320899023715</v>
      </c>
      <c r="J63" s="221">
        <f ca="1"/>
        <v>0.99371880368221188</v>
      </c>
      <c r="K63" s="228">
        <f ca="1"/>
        <v>3.8980799999989386E-2</v>
      </c>
      <c r="L63" s="228">
        <f ca="1"/>
        <v>3.8982881584714857E-2</v>
      </c>
      <c r="N63" s="209">
        <f ca="1"/>
        <v>3.8980799999989386E-2</v>
      </c>
      <c r="O63" s="209">
        <f ca="1"/>
        <v>0.99371880368221188</v>
      </c>
      <c r="Q63" s="229"/>
    </row>
    <row r="64" spans="1:17" ht="16">
      <c r="G64" s="208">
        <f ca="1"/>
        <v>60</v>
      </c>
      <c r="H64" s="208">
        <f ca="1"/>
        <v>1</v>
      </c>
      <c r="I64" s="209">
        <f ca="1"/>
        <v>0.99989320899023715</v>
      </c>
      <c r="J64" s="221">
        <f ca="1"/>
        <v>0.99361268344774634</v>
      </c>
      <c r="K64" s="228">
        <f ca="1"/>
        <v>3.8980799999989255E-2</v>
      </c>
      <c r="L64" s="228">
        <f ca="1"/>
        <v>3.8982881584714857E-2</v>
      </c>
      <c r="N64" s="209">
        <f ca="1"/>
        <v>3.8980799999989255E-2</v>
      </c>
      <c r="O64" s="209">
        <f ca="1"/>
        <v>0.99361268344774634</v>
      </c>
      <c r="Q64" s="229"/>
    </row>
    <row r="65" spans="7:17" ht="16">
      <c r="G65" s="208">
        <f ca="1"/>
        <v>61</v>
      </c>
      <c r="H65" s="208">
        <f ca="1"/>
        <v>1</v>
      </c>
      <c r="I65" s="209">
        <f ca="1"/>
        <v>0.99989320899023715</v>
      </c>
      <c r="J65" s="221">
        <f ca="1"/>
        <v>0.9935065745459678</v>
      </c>
      <c r="K65" s="228">
        <f ca="1"/>
        <v>3.8980799999989026E-2</v>
      </c>
      <c r="L65" s="228">
        <f ca="1"/>
        <v>3.8982881584714857E-2</v>
      </c>
      <c r="N65" s="209">
        <f ca="1"/>
        <v>3.8980799999989026E-2</v>
      </c>
      <c r="O65" s="209">
        <f ca="1"/>
        <v>0.9935065745459678</v>
      </c>
      <c r="Q65" s="229"/>
    </row>
    <row r="66" spans="7:17" ht="16">
      <c r="G66" s="208">
        <f ca="1"/>
        <v>62</v>
      </c>
      <c r="H66" s="208">
        <f ca="1"/>
        <v>1</v>
      </c>
      <c r="I66" s="209">
        <f ca="1"/>
        <v>0.99989320899023715</v>
      </c>
      <c r="J66" s="221">
        <f ca="1"/>
        <v>0.99340047697566602</v>
      </c>
      <c r="K66" s="228">
        <f ca="1"/>
        <v>3.8980799999988859E-2</v>
      </c>
      <c r="L66" s="228">
        <f ca="1"/>
        <v>3.8982881584714857E-2</v>
      </c>
      <c r="N66" s="209">
        <f ca="1"/>
        <v>3.8980799999988859E-2</v>
      </c>
      <c r="O66" s="209">
        <f ca="1"/>
        <v>0.99340047697566602</v>
      </c>
      <c r="Q66" s="229"/>
    </row>
    <row r="67" spans="7:17" ht="16">
      <c r="G67" s="208">
        <f ca="1"/>
        <v>63</v>
      </c>
      <c r="H67" s="208">
        <f ca="1"/>
        <v>1</v>
      </c>
      <c r="I67" s="209">
        <f ca="1"/>
        <v>0.99989320899023715</v>
      </c>
      <c r="J67" s="221">
        <f ca="1"/>
        <v>0.99329439073563086</v>
      </c>
      <c r="K67" s="228">
        <f ca="1"/>
        <v>3.8980799999988991E-2</v>
      </c>
      <c r="L67" s="228">
        <f ca="1"/>
        <v>3.8982881584714857E-2</v>
      </c>
      <c r="N67" s="209">
        <f ca="1"/>
        <v>3.8980799999988991E-2</v>
      </c>
      <c r="O67" s="209">
        <f ca="1"/>
        <v>0.99329439073563086</v>
      </c>
      <c r="Q67" s="229"/>
    </row>
    <row r="68" spans="7:17" ht="16">
      <c r="G68" s="208">
        <f ca="1"/>
        <v>64</v>
      </c>
      <c r="H68" s="208">
        <f ca="1"/>
        <v>1</v>
      </c>
      <c r="I68" s="209">
        <f ca="1"/>
        <v>0.99989320899023715</v>
      </c>
      <c r="J68" s="221">
        <f ca="1"/>
        <v>0.99318831582465239</v>
      </c>
      <c r="K68" s="228">
        <f ca="1"/>
        <v>3.8980799999989144E-2</v>
      </c>
      <c r="L68" s="228">
        <f ca="1"/>
        <v>3.8982881584714857E-2</v>
      </c>
      <c r="N68" s="209">
        <f ca="1"/>
        <v>3.8980799999989144E-2</v>
      </c>
      <c r="O68" s="209">
        <f ca="1"/>
        <v>0.99318831582465239</v>
      </c>
      <c r="Q68" s="229"/>
    </row>
    <row r="69" spans="7:17" ht="16">
      <c r="G69" s="208">
        <f ca="1"/>
        <v>65</v>
      </c>
      <c r="H69" s="208">
        <f ca="1"/>
        <v>1</v>
      </c>
      <c r="I69" s="209">
        <f ca="1"/>
        <v>0.99989320899023715</v>
      </c>
      <c r="J69" s="221">
        <f ca="1"/>
        <v>0.9930822522415208</v>
      </c>
      <c r="K69" s="228">
        <f ca="1"/>
        <v>3.898079999998913E-2</v>
      </c>
      <c r="L69" s="228">
        <f ca="1"/>
        <v>3.8982881584714857E-2</v>
      </c>
      <c r="N69" s="209">
        <f ca="1"/>
        <v>3.898079999998913E-2</v>
      </c>
      <c r="O69" s="209">
        <f ca="1"/>
        <v>0.9930822522415208</v>
      </c>
      <c r="Q69" s="229"/>
    </row>
    <row r="70" spans="7:17" ht="16">
      <c r="G70" s="208">
        <f ca="1"/>
        <v>66</v>
      </c>
      <c r="H70" s="208">
        <f ca="1"/>
        <v>1</v>
      </c>
      <c r="I70" s="209">
        <f ca="1"/>
        <v>0.99989320899023715</v>
      </c>
      <c r="J70" s="221">
        <f ca="1"/>
        <v>0.9929761999850264</v>
      </c>
      <c r="K70" s="228">
        <f ca="1"/>
        <v>3.898079999998888E-2</v>
      </c>
      <c r="L70" s="228">
        <f ca="1"/>
        <v>3.8982881584714857E-2</v>
      </c>
      <c r="N70" s="209">
        <f ca="1"/>
        <v>3.898079999998888E-2</v>
      </c>
      <c r="O70" s="209">
        <f ca="1"/>
        <v>0.9929761999850264</v>
      </c>
      <c r="Q70" s="229"/>
    </row>
    <row r="71" spans="7:17" ht="16">
      <c r="G71" s="208">
        <f ca="1"/>
        <v>67</v>
      </c>
      <c r="H71" s="208">
        <f ca="1"/>
        <v>1</v>
      </c>
      <c r="I71" s="209">
        <f ca="1"/>
        <v>0.99989320899023715</v>
      </c>
      <c r="J71" s="221">
        <f ca="1"/>
        <v>0.99287015905395948</v>
      </c>
      <c r="K71" s="228">
        <f ca="1"/>
        <v>3.8980799999989039E-2</v>
      </c>
      <c r="L71" s="228">
        <f ca="1"/>
        <v>3.8982881584714857E-2</v>
      </c>
      <c r="N71" s="209">
        <f ca="1"/>
        <v>3.8980799999989039E-2</v>
      </c>
      <c r="O71" s="209">
        <f ca="1"/>
        <v>0.99287015905395948</v>
      </c>
      <c r="Q71" s="229"/>
    </row>
    <row r="72" spans="7:17" ht="16">
      <c r="G72" s="208">
        <f ca="1"/>
        <v>68</v>
      </c>
      <c r="H72" s="208">
        <f ca="1"/>
        <v>1</v>
      </c>
      <c r="I72" s="209">
        <f ca="1"/>
        <v>0.99989320899023715</v>
      </c>
      <c r="J72" s="221">
        <f ca="1"/>
        <v>0.99276412944711068</v>
      </c>
      <c r="K72" s="228">
        <f ca="1"/>
        <v>3.8980799999989123E-2</v>
      </c>
      <c r="L72" s="228">
        <f ca="1"/>
        <v>3.8982881584714857E-2</v>
      </c>
      <c r="N72" s="209">
        <f ca="1"/>
        <v>3.8980799999989123E-2</v>
      </c>
      <c r="O72" s="209">
        <f ca="1"/>
        <v>0.99276412944711068</v>
      </c>
      <c r="Q72" s="229"/>
    </row>
    <row r="73" spans="7:17" ht="16">
      <c r="G73" s="208">
        <f ca="1"/>
        <v>69</v>
      </c>
      <c r="H73" s="208">
        <f ca="1"/>
        <v>1</v>
      </c>
      <c r="I73" s="209">
        <f ca="1"/>
        <v>0.99989320899023715</v>
      </c>
      <c r="J73" s="221">
        <f ca="1"/>
        <v>0.99265811116327063</v>
      </c>
      <c r="K73" s="228">
        <f ca="1"/>
        <v>3.8980799999989352E-2</v>
      </c>
      <c r="L73" s="228">
        <f ca="1"/>
        <v>3.8982881584714857E-2</v>
      </c>
      <c r="N73" s="209">
        <f ca="1"/>
        <v>3.8980799999989352E-2</v>
      </c>
      <c r="O73" s="209">
        <f ca="1"/>
        <v>0.99265811116327063</v>
      </c>
      <c r="Q73" s="229"/>
    </row>
    <row r="74" spans="7:17" ht="16">
      <c r="G74" s="208">
        <f ca="1"/>
        <v>70</v>
      </c>
      <c r="H74" s="208">
        <f ca="1"/>
        <v>2</v>
      </c>
      <c r="I74" s="209">
        <f ca="1"/>
        <v>0.99989959090023017</v>
      </c>
      <c r="J74" s="221">
        <f ca="1"/>
        <v>0.99255843925594955</v>
      </c>
      <c r="K74" s="228">
        <f ca="1"/>
        <v>3.8947519450015657E-2</v>
      </c>
      <c r="L74" s="228">
        <f ca="1"/>
        <v>3.6653001710902355E-2</v>
      </c>
      <c r="N74" s="209">
        <f ca="1"/>
        <v>3.8947519450015657E-2</v>
      </c>
      <c r="O74" s="209">
        <f ca="1"/>
        <v>0.99255843925594955</v>
      </c>
      <c r="Q74" s="229"/>
    </row>
    <row r="75" spans="7:17" ht="16">
      <c r="G75" s="208">
        <f ca="1"/>
        <v>71</v>
      </c>
      <c r="H75" s="208">
        <f ca="1"/>
        <v>2</v>
      </c>
      <c r="I75" s="209">
        <f ca="1"/>
        <v>0.99989959090023017</v>
      </c>
      <c r="J75" s="221">
        <f ca="1"/>
        <v>0.99245877735659493</v>
      </c>
      <c r="K75" s="228">
        <f ca="1"/>
        <v>3.891517638032306E-2</v>
      </c>
      <c r="L75" s="228">
        <f ca="1"/>
        <v>3.6653001710902355E-2</v>
      </c>
      <c r="N75" s="209">
        <f ca="1"/>
        <v>3.891517638032306E-2</v>
      </c>
      <c r="O75" s="209">
        <f ca="1"/>
        <v>0.99245877735659493</v>
      </c>
      <c r="Q75" s="229"/>
    </row>
    <row r="76" spans="7:17" ht="16">
      <c r="G76" s="208">
        <f ca="1"/>
        <v>72</v>
      </c>
      <c r="H76" s="208">
        <f ca="1"/>
        <v>2</v>
      </c>
      <c r="I76" s="209">
        <f ca="1"/>
        <v>0.99989959090023017</v>
      </c>
      <c r="J76" s="221">
        <f ca="1"/>
        <v>0.99235912546420191</v>
      </c>
      <c r="K76" s="228">
        <f ca="1"/>
        <v>3.8883731729233068E-2</v>
      </c>
      <c r="L76" s="228">
        <f ca="1"/>
        <v>3.6653001710902355E-2</v>
      </c>
      <c r="N76" s="209">
        <f ca="1"/>
        <v>3.8883731729233068E-2</v>
      </c>
      <c r="O76" s="209">
        <f ca="1"/>
        <v>0.99235912546420191</v>
      </c>
      <c r="Q76" s="229"/>
    </row>
    <row r="77" spans="7:17" ht="16">
      <c r="G77" s="208">
        <f ca="1"/>
        <v>73</v>
      </c>
      <c r="H77" s="208">
        <f ca="1"/>
        <v>2</v>
      </c>
      <c r="I77" s="209">
        <f ca="1"/>
        <v>0.99989959090023017</v>
      </c>
      <c r="J77" s="221">
        <f ca="1"/>
        <v>0.99225948357776572</v>
      </c>
      <c r="K77" s="228">
        <f ca="1"/>
        <v>3.8853148575433018E-2</v>
      </c>
      <c r="L77" s="228">
        <f ca="1"/>
        <v>3.6653001710902355E-2</v>
      </c>
      <c r="N77" s="209">
        <f ca="1"/>
        <v>3.8853148575433018E-2</v>
      </c>
      <c r="O77" s="209">
        <f ca="1"/>
        <v>0.99225948357776572</v>
      </c>
      <c r="Q77" s="229"/>
    </row>
    <row r="78" spans="7:17" ht="16">
      <c r="G78" s="208">
        <f ca="1"/>
        <v>74</v>
      </c>
      <c r="H78" s="208">
        <f ca="1"/>
        <v>2</v>
      </c>
      <c r="I78" s="209">
        <f ca="1"/>
        <v>0.99989959090023017</v>
      </c>
      <c r="J78" s="221">
        <f ca="1"/>
        <v>0.99215985169628162</v>
      </c>
      <c r="K78" s="228">
        <f ca="1"/>
        <v>3.8823391993357437E-2</v>
      </c>
      <c r="L78" s="228">
        <f ca="1"/>
        <v>3.6653001710902355E-2</v>
      </c>
      <c r="N78" s="209">
        <f ca="1"/>
        <v>3.8823391993357437E-2</v>
      </c>
      <c r="O78" s="209">
        <f ca="1"/>
        <v>0.99215985169628162</v>
      </c>
      <c r="Q78" s="229"/>
    </row>
    <row r="79" spans="7:17" ht="16">
      <c r="G79" s="208">
        <f ca="1"/>
        <v>75</v>
      </c>
      <c r="H79" s="208">
        <f ca="1"/>
        <v>2</v>
      </c>
      <c r="I79" s="209">
        <f ca="1"/>
        <v>0.99989959090023017</v>
      </c>
      <c r="J79" s="221">
        <f ca="1"/>
        <v>0.99206022981874509</v>
      </c>
      <c r="K79" s="228">
        <f ca="1"/>
        <v>3.8794428920137056E-2</v>
      </c>
      <c r="L79" s="228">
        <f ca="1"/>
        <v>3.6653001710902355E-2</v>
      </c>
      <c r="N79" s="209">
        <f ca="1"/>
        <v>3.8794428920137056E-2</v>
      </c>
      <c r="O79" s="209">
        <f ca="1"/>
        <v>0.99206022981874509</v>
      </c>
      <c r="Q79" s="229"/>
    </row>
    <row r="80" spans="7:17" ht="16">
      <c r="G80" s="208">
        <f ca="1"/>
        <v>76</v>
      </c>
      <c r="H80" s="208">
        <f ca="1"/>
        <v>2</v>
      </c>
      <c r="I80" s="209">
        <f ca="1"/>
        <v>0.99989959090023017</v>
      </c>
      <c r="J80" s="221">
        <f ca="1"/>
        <v>0.99196061794415158</v>
      </c>
      <c r="K80" s="228">
        <f ca="1"/>
        <v>3.8766228033054101E-2</v>
      </c>
      <c r="L80" s="228">
        <f ca="1"/>
        <v>3.6653001710902355E-2</v>
      </c>
      <c r="N80" s="209">
        <f ca="1"/>
        <v>3.8766228033054101E-2</v>
      </c>
      <c r="O80" s="209">
        <f ca="1"/>
        <v>0.99196061794415158</v>
      </c>
      <c r="Q80" s="229"/>
    </row>
    <row r="81" spans="7:17" ht="16">
      <c r="G81" s="208">
        <f ca="1"/>
        <v>77</v>
      </c>
      <c r="H81" s="208">
        <f ca="1"/>
        <v>2</v>
      </c>
      <c r="I81" s="209">
        <f ca="1"/>
        <v>0.99989959090023017</v>
      </c>
      <c r="J81" s="221">
        <f ca="1"/>
        <v>0.99186101607149668</v>
      </c>
      <c r="K81" s="228">
        <f ca="1"/>
        <v>3.8738759636544946E-2</v>
      </c>
      <c r="L81" s="228">
        <f ca="1"/>
        <v>3.6653001710902355E-2</v>
      </c>
      <c r="N81" s="209">
        <f ca="1"/>
        <v>3.8738759636544946E-2</v>
      </c>
      <c r="O81" s="209">
        <f ca="1"/>
        <v>0.99186101607149668</v>
      </c>
      <c r="Q81" s="229"/>
    </row>
    <row r="82" spans="7:17" ht="16">
      <c r="G82" s="208">
        <f ca="1"/>
        <v>78</v>
      </c>
      <c r="H82" s="208">
        <f ca="1"/>
        <v>2</v>
      </c>
      <c r="I82" s="209">
        <f ca="1"/>
        <v>0.99989959090023017</v>
      </c>
      <c r="J82" s="221">
        <f ca="1"/>
        <v>0.9917614241997762</v>
      </c>
      <c r="K82" s="228">
        <f ca="1"/>
        <v>3.8711995557894778E-2</v>
      </c>
      <c r="L82" s="228">
        <f ca="1"/>
        <v>3.6653001710902355E-2</v>
      </c>
      <c r="N82" s="209">
        <f ca="1"/>
        <v>3.8711995557894778E-2</v>
      </c>
      <c r="O82" s="209">
        <f ca="1"/>
        <v>0.9917614241997762</v>
      </c>
      <c r="Q82" s="229"/>
    </row>
    <row r="83" spans="7:17" ht="16">
      <c r="G83" s="208">
        <f ca="1"/>
        <v>79</v>
      </c>
      <c r="H83" s="208">
        <f ca="1"/>
        <v>2</v>
      </c>
      <c r="I83" s="209">
        <f ca="1"/>
        <v>0.99989959090023017</v>
      </c>
      <c r="J83" s="221">
        <f ca="1"/>
        <v>0.99166184232798582</v>
      </c>
      <c r="K83" s="228">
        <f ca="1"/>
        <v>3.8685909050856379E-2</v>
      </c>
      <c r="L83" s="228">
        <f ca="1"/>
        <v>3.6653001710902355E-2</v>
      </c>
      <c r="N83" s="209">
        <f ca="1"/>
        <v>3.8685909050856379E-2</v>
      </c>
      <c r="O83" s="209">
        <f ca="1"/>
        <v>0.99166184232798582</v>
      </c>
      <c r="Q83" s="229"/>
    </row>
    <row r="84" spans="7:17" ht="16">
      <c r="G84" s="208">
        <f ca="1"/>
        <v>80</v>
      </c>
      <c r="H84" s="208">
        <f ca="1"/>
        <v>2</v>
      </c>
      <c r="I84" s="209">
        <f ca="1"/>
        <v>0.99989959090023017</v>
      </c>
      <c r="J84" s="221">
        <f ca="1"/>
        <v>0.99156227045512157</v>
      </c>
      <c r="K84" s="228">
        <f ca="1"/>
        <v>3.8660474706493787E-2</v>
      </c>
      <c r="L84" s="228">
        <f ca="1"/>
        <v>3.6653001710902355E-2</v>
      </c>
      <c r="N84" s="209">
        <f ca="1"/>
        <v>3.8660474706493787E-2</v>
      </c>
      <c r="O84" s="209">
        <f ca="1"/>
        <v>0.99156227045512157</v>
      </c>
      <c r="Q84" s="229"/>
    </row>
    <row r="85" spans="7:17" ht="16">
      <c r="G85" s="208">
        <f ca="1"/>
        <v>81</v>
      </c>
      <c r="H85" s="208">
        <f ca="1"/>
        <v>2</v>
      </c>
      <c r="I85" s="209">
        <f ca="1"/>
        <v>0.99989959090023017</v>
      </c>
      <c r="J85" s="221">
        <f ca="1"/>
        <v>0.99146270858017949</v>
      </c>
      <c r="K85" s="228">
        <f ca="1"/>
        <v>3.8635668370633799E-2</v>
      </c>
      <c r="L85" s="228">
        <f ca="1"/>
        <v>3.6653001710902355E-2</v>
      </c>
      <c r="N85" s="209">
        <f ca="1"/>
        <v>3.8635668370633799E-2</v>
      </c>
      <c r="O85" s="209">
        <f ca="1"/>
        <v>0.99146270858017949</v>
      </c>
      <c r="Q85" s="229"/>
    </row>
    <row r="86" spans="7:17" ht="16">
      <c r="G86" s="208">
        <f ca="1"/>
        <v>82</v>
      </c>
      <c r="H86" s="208">
        <f ca="1"/>
        <v>2</v>
      </c>
      <c r="I86" s="209">
        <f ca="1"/>
        <v>0.99989959090023017</v>
      </c>
      <c r="J86" s="221">
        <f ca="1"/>
        <v>0.99136315670215558</v>
      </c>
      <c r="K86" s="228">
        <f ca="1"/>
        <v>3.8611467067355985E-2</v>
      </c>
      <c r="L86" s="228">
        <f ca="1"/>
        <v>3.6653001710902355E-2</v>
      </c>
      <c r="N86" s="209">
        <f ca="1"/>
        <v>3.8611467067355985E-2</v>
      </c>
      <c r="O86" s="209">
        <f ca="1"/>
        <v>0.99136315670215558</v>
      </c>
      <c r="Q86" s="229"/>
    </row>
    <row r="87" spans="7:17" ht="16">
      <c r="G87" s="208">
        <f ca="1"/>
        <v>83</v>
      </c>
      <c r="H87" s="208">
        <f ca="1"/>
        <v>2</v>
      </c>
      <c r="I87" s="209">
        <f ca="1"/>
        <v>0.99989959090023017</v>
      </c>
      <c r="J87" s="221">
        <f ca="1"/>
        <v>0.9912636148200461</v>
      </c>
      <c r="K87" s="228">
        <f ca="1"/>
        <v>3.8587848928012682E-2</v>
      </c>
      <c r="L87" s="228">
        <f ca="1"/>
        <v>3.6653001710902355E-2</v>
      </c>
      <c r="N87" s="209">
        <f ca="1"/>
        <v>3.8587848928012682E-2</v>
      </c>
      <c r="O87" s="209">
        <f ca="1"/>
        <v>0.9912636148200461</v>
      </c>
      <c r="Q87" s="229"/>
    </row>
    <row r="88" spans="7:17" ht="16">
      <c r="G88" s="208">
        <f ca="1"/>
        <v>84</v>
      </c>
      <c r="H88" s="208">
        <f ca="1"/>
        <v>2</v>
      </c>
      <c r="I88" s="209">
        <f ca="1"/>
        <v>0.99989959090023017</v>
      </c>
      <c r="J88" s="221">
        <f ca="1"/>
        <v>0.99116408293284741</v>
      </c>
      <c r="K88" s="228">
        <f ca="1"/>
        <v>3.8564793125320351E-2</v>
      </c>
      <c r="L88" s="228">
        <f ca="1"/>
        <v>3.6653001710902355E-2</v>
      </c>
      <c r="N88" s="209">
        <f ca="1"/>
        <v>3.8564793125320351E-2</v>
      </c>
      <c r="O88" s="209">
        <f ca="1"/>
        <v>0.99116408293284741</v>
      </c>
      <c r="Q88" s="229"/>
    </row>
    <row r="89" spans="7:17" ht="16">
      <c r="G89" s="208">
        <f ca="1"/>
        <v>85</v>
      </c>
      <c r="H89" s="208">
        <f ca="1"/>
        <v>2</v>
      </c>
      <c r="I89" s="209">
        <f ca="1"/>
        <v>0.99989959090023017</v>
      </c>
      <c r="J89" s="221">
        <f ca="1"/>
        <v>0.99106456103955598</v>
      </c>
      <c r="K89" s="228">
        <f ca="1"/>
        <v>3.8542279812102842E-2</v>
      </c>
      <c r="L89" s="228">
        <f ca="1"/>
        <v>3.6653001710902355E-2</v>
      </c>
      <c r="N89" s="209">
        <f ca="1"/>
        <v>3.8542279812102842E-2</v>
      </c>
      <c r="O89" s="209">
        <f ca="1"/>
        <v>0.99106456103955598</v>
      </c>
      <c r="Q89" s="229"/>
    </row>
    <row r="90" spans="7:17" ht="16">
      <c r="G90" s="208">
        <f ca="1"/>
        <v>86</v>
      </c>
      <c r="H90" s="208">
        <f ca="1"/>
        <v>2</v>
      </c>
      <c r="I90" s="209">
        <f ca="1"/>
        <v>0.99989959090023017</v>
      </c>
      <c r="J90" s="221">
        <f ca="1"/>
        <v>0.99096504913916827</v>
      </c>
      <c r="K90" s="228">
        <f ca="1"/>
        <v>3.8520290064308932E-2</v>
      </c>
      <c r="L90" s="228">
        <f ca="1"/>
        <v>3.6653001710902355E-2</v>
      </c>
      <c r="N90" s="209">
        <f ca="1"/>
        <v>3.8520290064308932E-2</v>
      </c>
      <c r="O90" s="209">
        <f ca="1"/>
        <v>0.99096504913916827</v>
      </c>
      <c r="Q90" s="229"/>
    </row>
    <row r="91" spans="7:17" ht="16">
      <c r="G91" s="208">
        <f ca="1"/>
        <v>87</v>
      </c>
      <c r="H91" s="208">
        <f ca="1"/>
        <v>2</v>
      </c>
      <c r="I91" s="209">
        <f ca="1"/>
        <v>0.99989959090023017</v>
      </c>
      <c r="J91" s="221">
        <f ca="1"/>
        <v>0.99086554723068088</v>
      </c>
      <c r="K91" s="228">
        <f ca="1"/>
        <v>3.8498805827958685E-2</v>
      </c>
      <c r="L91" s="228">
        <f ca="1"/>
        <v>3.6653001710902355E-2</v>
      </c>
      <c r="N91" s="209">
        <f ca="1"/>
        <v>3.8498805827958685E-2</v>
      </c>
      <c r="O91" s="209">
        <f ca="1"/>
        <v>0.99086554723068088</v>
      </c>
      <c r="Q91" s="229"/>
    </row>
    <row r="92" spans="7:17" ht="16">
      <c r="G92" s="208">
        <f ca="1"/>
        <v>88</v>
      </c>
      <c r="H92" s="208">
        <f ca="1"/>
        <v>2</v>
      </c>
      <c r="I92" s="209">
        <f ca="1"/>
        <v>0.99989959090023017</v>
      </c>
      <c r="J92" s="221">
        <f ca="1"/>
        <v>0.99076605531309048</v>
      </c>
      <c r="K92" s="228">
        <f ca="1"/>
        <v>3.8477809869707544E-2</v>
      </c>
      <c r="L92" s="228">
        <f ca="1"/>
        <v>3.6653001710902355E-2</v>
      </c>
      <c r="N92" s="209">
        <f ca="1"/>
        <v>3.8477809869707544E-2</v>
      </c>
      <c r="O92" s="209">
        <f ca="1"/>
        <v>0.99076605531309048</v>
      </c>
      <c r="Q92" s="229"/>
    </row>
    <row r="93" spans="7:17" ht="16">
      <c r="G93" s="208">
        <f ca="1"/>
        <v>89</v>
      </c>
      <c r="H93" s="208">
        <f ca="1"/>
        <v>2</v>
      </c>
      <c r="I93" s="209">
        <f ca="1"/>
        <v>0.99989959090023017</v>
      </c>
      <c r="J93" s="221">
        <f ca="1"/>
        <v>0.99066657338539399</v>
      </c>
      <c r="K93" s="228">
        <f ca="1"/>
        <v>3.8457285730742821E-2</v>
      </c>
      <c r="L93" s="228">
        <f ca="1"/>
        <v>3.6653001710902355E-2</v>
      </c>
      <c r="N93" s="209">
        <f ca="1"/>
        <v>3.8457285730742821E-2</v>
      </c>
      <c r="O93" s="209">
        <f ca="1"/>
        <v>0.99066657338539399</v>
      </c>
      <c r="Q93" s="229"/>
    </row>
    <row r="94" spans="7:17" ht="16">
      <c r="G94" s="208">
        <f ca="1"/>
        <v>90</v>
      </c>
      <c r="H94" s="208">
        <f ca="1"/>
        <v>2</v>
      </c>
      <c r="I94" s="209">
        <f ca="1"/>
        <v>0.99989959090023017</v>
      </c>
      <c r="J94" s="221">
        <f ca="1"/>
        <v>0.99056710144658833</v>
      </c>
      <c r="K94" s="228">
        <f ca="1"/>
        <v>3.8437217683754993E-2</v>
      </c>
      <c r="L94" s="228">
        <f ca="1"/>
        <v>3.6653001710902355E-2</v>
      </c>
      <c r="N94" s="209">
        <f ca="1"/>
        <v>3.8437217683754993E-2</v>
      </c>
      <c r="O94" s="209">
        <f ca="1"/>
        <v>0.99056710144658833</v>
      </c>
      <c r="Q94" s="229"/>
    </row>
    <row r="95" spans="7:17" ht="16">
      <c r="G95" s="208">
        <f ca="1"/>
        <v>91</v>
      </c>
      <c r="H95" s="208">
        <f ca="1"/>
        <v>2</v>
      </c>
      <c r="I95" s="209">
        <f ca="1"/>
        <v>0.99989959090023017</v>
      </c>
      <c r="J95" s="221">
        <f ca="1"/>
        <v>0.99046763949567052</v>
      </c>
      <c r="K95" s="228">
        <f ca="1"/>
        <v>3.8417590692744821E-2</v>
      </c>
      <c r="L95" s="228">
        <f ca="1"/>
        <v>3.6653001710902355E-2</v>
      </c>
      <c r="N95" s="209">
        <f ca="1"/>
        <v>3.8417590692744821E-2</v>
      </c>
      <c r="O95" s="209">
        <f ca="1"/>
        <v>0.99046763949567052</v>
      </c>
      <c r="Q95" s="229"/>
    </row>
    <row r="96" spans="7:17" ht="16">
      <c r="G96" s="208">
        <f ca="1"/>
        <v>92</v>
      </c>
      <c r="H96" s="208">
        <f ca="1"/>
        <v>2</v>
      </c>
      <c r="I96" s="209">
        <f ca="1"/>
        <v>0.99989959090023017</v>
      </c>
      <c r="J96" s="221">
        <f ca="1"/>
        <v>0.99036818753163758</v>
      </c>
      <c r="K96" s="228">
        <f ca="1"/>
        <v>3.8398390375452583E-2</v>
      </c>
      <c r="L96" s="228">
        <f ca="1"/>
        <v>3.6653001710902355E-2</v>
      </c>
      <c r="N96" s="209">
        <f ca="1"/>
        <v>3.8398390375452583E-2</v>
      </c>
      <c r="O96" s="209">
        <f ca="1"/>
        <v>0.99036818753163758</v>
      </c>
      <c r="Q96" s="229"/>
    </row>
    <row r="97" spans="7:17" ht="16">
      <c r="G97" s="208">
        <f ca="1"/>
        <v>93</v>
      </c>
      <c r="H97" s="208">
        <f ca="1"/>
        <v>2</v>
      </c>
      <c r="I97" s="209">
        <f ca="1"/>
        <v>0.99989959090023017</v>
      </c>
      <c r="J97" s="221">
        <f ca="1"/>
        <v>0.99026874555348687</v>
      </c>
      <c r="K97" s="228">
        <f ca="1"/>
        <v>3.8379602968209428E-2</v>
      </c>
      <c r="L97" s="228">
        <f ca="1"/>
        <v>3.6653001710902355E-2</v>
      </c>
      <c r="N97" s="209">
        <f ca="1"/>
        <v>3.8379602968209428E-2</v>
      </c>
      <c r="O97" s="209">
        <f ca="1"/>
        <v>0.99026874555348687</v>
      </c>
      <c r="Q97" s="229"/>
    </row>
    <row r="98" spans="7:17" ht="16">
      <c r="G98" s="208">
        <f ca="1"/>
        <v>94</v>
      </c>
      <c r="H98" s="208">
        <f ca="1"/>
        <v>2</v>
      </c>
      <c r="I98" s="209">
        <f ca="1"/>
        <v>0.99989959090023017</v>
      </c>
      <c r="J98" s="221">
        <f ca="1"/>
        <v>0.99016931356021565</v>
      </c>
      <c r="K98" s="228">
        <f ca="1"/>
        <v>3.8361215293035385E-2</v>
      </c>
      <c r="L98" s="228">
        <f ca="1"/>
        <v>3.6653001710902355E-2</v>
      </c>
      <c r="N98" s="209">
        <f ca="1"/>
        <v>3.8361215293035385E-2</v>
      </c>
      <c r="O98" s="209">
        <f ca="1"/>
        <v>0.99016931356021565</v>
      </c>
      <c r="Q98" s="229"/>
    </row>
    <row r="99" spans="7:17" ht="16">
      <c r="G99" s="208">
        <f ca="1"/>
        <v>95</v>
      </c>
      <c r="H99" s="208">
        <f ca="1"/>
        <v>2</v>
      </c>
      <c r="I99" s="209">
        <f ca="1"/>
        <v>0.99989959090023017</v>
      </c>
      <c r="J99" s="221">
        <f ca="1"/>
        <v>0.99006989155082137</v>
      </c>
      <c r="K99" s="228">
        <f ca="1"/>
        <v>3.8343214726812319E-2</v>
      </c>
      <c r="L99" s="228">
        <f ca="1"/>
        <v>3.6653001710902355E-2</v>
      </c>
      <c r="N99" s="209">
        <f ca="1"/>
        <v>3.8343214726812319E-2</v>
      </c>
      <c r="O99" s="209">
        <f ca="1"/>
        <v>0.99006989155082137</v>
      </c>
      <c r="Q99" s="229"/>
    </row>
    <row r="100" spans="7:17" ht="16">
      <c r="G100" s="208">
        <f ca="1"/>
        <v>96</v>
      </c>
      <c r="H100" s="208">
        <f ca="1"/>
        <v>2</v>
      </c>
      <c r="I100" s="209">
        <f ca="1"/>
        <v>0.99989959090023017</v>
      </c>
      <c r="J100" s="221">
        <f ca="1"/>
        <v>0.98997047952430151</v>
      </c>
      <c r="K100" s="228">
        <f ca="1"/>
        <v>3.8325589172385738E-2</v>
      </c>
      <c r="L100" s="228">
        <f ca="1"/>
        <v>3.6653001710902355E-2</v>
      </c>
      <c r="N100" s="209">
        <f ca="1"/>
        <v>3.8325589172385738E-2</v>
      </c>
      <c r="O100" s="209">
        <f ca="1"/>
        <v>0.98997047952430151</v>
      </c>
      <c r="Q100" s="229"/>
    </row>
    <row r="101" spans="7:17" ht="16">
      <c r="G101" s="208">
        <f ca="1"/>
        <v>97</v>
      </c>
      <c r="H101" s="208">
        <f ca="1"/>
        <v>2</v>
      </c>
      <c r="I101" s="209">
        <f ca="1"/>
        <v>0.99989959090023017</v>
      </c>
      <c r="J101" s="221">
        <f ca="1"/>
        <v>0.98987107747965375</v>
      </c>
      <c r="K101" s="228">
        <f ca="1"/>
        <v>3.8308327031452413E-2</v>
      </c>
      <c r="L101" s="228">
        <f ca="1"/>
        <v>3.6653001710902355E-2</v>
      </c>
      <c r="N101" s="209">
        <f ca="1"/>
        <v>3.8308327031452413E-2</v>
      </c>
      <c r="O101" s="209">
        <f ca="1"/>
        <v>0.98987107747965375</v>
      </c>
      <c r="Q101" s="229"/>
    </row>
    <row r="102" spans="7:17" ht="16">
      <c r="G102" s="208">
        <f ca="1"/>
        <v>98</v>
      </c>
      <c r="H102" s="208">
        <f ca="1"/>
        <v>2</v>
      </c>
      <c r="I102" s="209">
        <f ca="1"/>
        <v>0.99989959090023017</v>
      </c>
      <c r="J102" s="221">
        <f ca="1"/>
        <v>0.98977168541587579</v>
      </c>
      <c r="K102" s="228">
        <f ca="1"/>
        <v>3.8291417179109652E-2</v>
      </c>
      <c r="L102" s="228">
        <f ca="1"/>
        <v>3.6653001710902355E-2</v>
      </c>
      <c r="N102" s="209">
        <f ca="1"/>
        <v>3.8291417179109652E-2</v>
      </c>
      <c r="O102" s="209">
        <f ca="1"/>
        <v>0.98977168541587579</v>
      </c>
      <c r="Q102" s="229"/>
    </row>
    <row r="103" spans="7:17" ht="16">
      <c r="G103" s="208">
        <f ca="1"/>
        <v>99</v>
      </c>
      <c r="H103" s="208">
        <f ca="1"/>
        <v>2</v>
      </c>
      <c r="I103" s="209">
        <f ca="1"/>
        <v>0.99989959090023017</v>
      </c>
      <c r="J103" s="221">
        <f ca="1"/>
        <v>0.98967230333196554</v>
      </c>
      <c r="K103" s="228">
        <f ca="1"/>
        <v>3.8274848939945295E-2</v>
      </c>
      <c r="L103" s="228">
        <f ca="1"/>
        <v>3.6653001710902355E-2</v>
      </c>
      <c r="N103" s="209">
        <f ca="1"/>
        <v>3.8274848939945295E-2</v>
      </c>
      <c r="O103" s="209">
        <f ca="1"/>
        <v>0.98967230333196554</v>
      </c>
      <c r="Q103" s="229"/>
    </row>
    <row r="104" spans="7:17" ht="16">
      <c r="G104" s="208">
        <f ca="1"/>
        <v>100</v>
      </c>
      <c r="H104" s="208">
        <f ca="1"/>
        <v>2</v>
      </c>
      <c r="I104" s="209">
        <f ca="1"/>
        <v>0.99989959090023017</v>
      </c>
      <c r="J104" s="221">
        <f ca="1"/>
        <v>0.9895729312269208</v>
      </c>
      <c r="K104" s="228">
        <f ca="1"/>
        <v>3.8258612065564482E-2</v>
      </c>
      <c r="L104" s="228">
        <f ca="1"/>
        <v>3.6653001710902355E-2</v>
      </c>
      <c r="N104" s="209">
        <f ca="1"/>
        <v>3.8258612065564482E-2</v>
      </c>
      <c r="O104" s="209">
        <f ca="1"/>
        <v>0.9895729312269208</v>
      </c>
      <c r="Q104" s="229"/>
    </row>
    <row r="105" spans="7:17" ht="16">
      <c r="G105" s="208">
        <f ca="1"/>
        <v>101</v>
      </c>
      <c r="H105" s="208">
        <f ca="1"/>
        <v>2</v>
      </c>
      <c r="I105" s="209">
        <f ca="1"/>
        <v>0.99989959090023017</v>
      </c>
      <c r="J105" s="221">
        <f ca="1"/>
        <v>0.98947356909973971</v>
      </c>
      <c r="K105" s="228">
        <f ca="1"/>
        <v>3.8242696713448487E-2</v>
      </c>
      <c r="L105" s="228">
        <f ca="1"/>
        <v>3.6653001710902355E-2</v>
      </c>
      <c r="N105" s="209">
        <f ca="1"/>
        <v>3.8242696713448487E-2</v>
      </c>
      <c r="O105" s="209">
        <f ca="1"/>
        <v>0.98947356909973971</v>
      </c>
      <c r="Q105" s="229"/>
    </row>
    <row r="106" spans="7:17" ht="16">
      <c r="G106" s="208">
        <f ca="1"/>
        <v>102</v>
      </c>
      <c r="H106" s="208">
        <f ca="1"/>
        <v>2</v>
      </c>
      <c r="I106" s="209">
        <f ca="1"/>
        <v>0.99989959090023017</v>
      </c>
      <c r="J106" s="221">
        <f ca="1"/>
        <v>0.9893742169494204</v>
      </c>
      <c r="K106" s="228">
        <f ca="1"/>
        <v>3.822709342706012E-2</v>
      </c>
      <c r="L106" s="228">
        <f ca="1"/>
        <v>3.6653001710902355E-2</v>
      </c>
      <c r="N106" s="209">
        <f ca="1"/>
        <v>3.822709342706012E-2</v>
      </c>
      <c r="O106" s="209">
        <f ca="1"/>
        <v>0.9893742169494204</v>
      </c>
      <c r="Q106" s="229"/>
    </row>
    <row r="107" spans="7:17" ht="16">
      <c r="G107" s="208">
        <f ca="1"/>
        <v>103</v>
      </c>
      <c r="H107" s="208">
        <f ca="1"/>
        <v>2</v>
      </c>
      <c r="I107" s="209">
        <f ca="1"/>
        <v>0.99989959090023017</v>
      </c>
      <c r="J107" s="221">
        <f ca="1"/>
        <v>0.98927487477496101</v>
      </c>
      <c r="K107" s="228">
        <f ca="1"/>
        <v>3.8211793117106686E-2</v>
      </c>
      <c r="L107" s="228">
        <f ca="1"/>
        <v>3.6653001710902355E-2</v>
      </c>
      <c r="N107" s="209">
        <f ca="1"/>
        <v>3.8211793117106686E-2</v>
      </c>
      <c r="O107" s="209">
        <f ca="1"/>
        <v>0.98927487477496101</v>
      </c>
      <c r="Q107" s="229"/>
    </row>
    <row r="108" spans="7:17" ht="16">
      <c r="G108" s="208">
        <f ca="1"/>
        <v>104</v>
      </c>
      <c r="H108" s="208">
        <f ca="1"/>
        <v>2</v>
      </c>
      <c r="I108" s="209">
        <f ca="1"/>
        <v>0.99989959090023017</v>
      </c>
      <c r="J108" s="221">
        <f ca="1"/>
        <v>0.98917554257536</v>
      </c>
      <c r="K108" s="228">
        <f ca="1"/>
        <v>3.8196787043882859E-2</v>
      </c>
      <c r="L108" s="228">
        <f ca="1"/>
        <v>3.6653001710902355E-2</v>
      </c>
      <c r="N108" s="209">
        <f ca="1"/>
        <v>3.8196787043882859E-2</v>
      </c>
      <c r="O108" s="209">
        <f ca="1"/>
        <v>0.98917554257536</v>
      </c>
      <c r="Q108" s="229"/>
    </row>
    <row r="109" spans="7:17" ht="16">
      <c r="G109" s="208">
        <f ca="1"/>
        <v>105</v>
      </c>
      <c r="H109" s="208">
        <f ca="1"/>
        <v>2</v>
      </c>
      <c r="I109" s="209">
        <f ca="1"/>
        <v>0.99989959090023017</v>
      </c>
      <c r="J109" s="221">
        <f ca="1"/>
        <v>0.98907622034961573</v>
      </c>
      <c r="K109" s="228">
        <f ca="1"/>
        <v>3.8182066800625199E-2</v>
      </c>
      <c r="L109" s="228">
        <f ca="1"/>
        <v>3.6653001710902355E-2</v>
      </c>
      <c r="N109" s="209">
        <f ca="1"/>
        <v>3.8182066800625199E-2</v>
      </c>
      <c r="O109" s="209">
        <f ca="1"/>
        <v>0.98907622034961573</v>
      </c>
      <c r="Q109" s="229"/>
    </row>
    <row r="110" spans="7:17" ht="16">
      <c r="G110" s="208">
        <f ca="1"/>
        <v>106</v>
      </c>
      <c r="H110" s="208">
        <f ca="1"/>
        <v>2</v>
      </c>
      <c r="I110" s="209">
        <f ca="1"/>
        <v>0.99989959090023017</v>
      </c>
      <c r="J110" s="221">
        <f ca="1"/>
        <v>0.98897690809672667</v>
      </c>
      <c r="K110" s="228">
        <f ca="1"/>
        <v>3.8167624297806582E-2</v>
      </c>
      <c r="L110" s="228">
        <f ca="1"/>
        <v>3.6653001710902355E-2</v>
      </c>
      <c r="N110" s="209">
        <f ca="1"/>
        <v>3.8167624297806582E-2</v>
      </c>
      <c r="O110" s="209">
        <f ca="1"/>
        <v>0.98897690809672667</v>
      </c>
      <c r="Q110" s="229"/>
    </row>
    <row r="111" spans="7:17" ht="16">
      <c r="G111" s="208">
        <f ca="1"/>
        <v>107</v>
      </c>
      <c r="H111" s="208">
        <f ca="1"/>
        <v>2</v>
      </c>
      <c r="I111" s="209">
        <f ca="1"/>
        <v>0.99989959090023017</v>
      </c>
      <c r="J111" s="221">
        <f ca="1"/>
        <v>0.98887760581569151</v>
      </c>
      <c r="K111" s="228">
        <f ca="1"/>
        <v>3.8153451748311716E-2</v>
      </c>
      <c r="L111" s="228">
        <f ca="1"/>
        <v>3.6653001710902355E-2</v>
      </c>
      <c r="N111" s="209">
        <f ca="1"/>
        <v>3.8153451748311716E-2</v>
      </c>
      <c r="O111" s="209">
        <f ca="1"/>
        <v>0.98887760581569151</v>
      </c>
      <c r="Q111" s="229"/>
    </row>
    <row r="112" spans="7:17" ht="16">
      <c r="G112" s="208">
        <f ca="1"/>
        <v>108</v>
      </c>
      <c r="H112" s="208">
        <f ca="1"/>
        <v>2</v>
      </c>
      <c r="I112" s="209">
        <f ca="1"/>
        <v>0.99989959090023017</v>
      </c>
      <c r="J112" s="221">
        <f ca="1"/>
        <v>0.98877831350550904</v>
      </c>
      <c r="K112" s="228">
        <f ca="1"/>
        <v>3.8139541653436936E-2</v>
      </c>
      <c r="L112" s="228">
        <f ca="1"/>
        <v>3.6653001710902355E-2</v>
      </c>
      <c r="N112" s="209">
        <f ca="1"/>
        <v>3.8139541653436936E-2</v>
      </c>
      <c r="O112" s="209">
        <f ca="1"/>
        <v>0.98877831350550904</v>
      </c>
      <c r="Q112" s="229"/>
    </row>
    <row r="113" spans="7:17" ht="16">
      <c r="G113" s="208">
        <f ca="1"/>
        <v>109</v>
      </c>
      <c r="H113" s="208">
        <f ca="1"/>
        <v>2</v>
      </c>
      <c r="I113" s="209">
        <f ca="1"/>
        <v>0.99989959090023017</v>
      </c>
      <c r="J113" s="221">
        <f ca="1"/>
        <v>0.98867903116517808</v>
      </c>
      <c r="K113" s="228">
        <f ca="1"/>
        <v>3.812588678966071E-2</v>
      </c>
      <c r="L113" s="228">
        <f ca="1"/>
        <v>3.6653001710902355E-2</v>
      </c>
      <c r="N113" s="209">
        <f ca="1"/>
        <v>3.812588678966071E-2</v>
      </c>
      <c r="O113" s="209">
        <f ca="1"/>
        <v>0.98867903116517808</v>
      </c>
      <c r="Q113" s="229"/>
    </row>
    <row r="114" spans="7:17" ht="16">
      <c r="G114" s="208">
        <f ca="1"/>
        <v>110</v>
      </c>
      <c r="H114" s="208">
        <f ca="1"/>
        <v>2</v>
      </c>
      <c r="I114" s="209">
        <f ca="1"/>
        <v>0.99989959090023017</v>
      </c>
      <c r="J114" s="221">
        <f ca="1"/>
        <v>0.98857975879369753</v>
      </c>
      <c r="K114" s="228">
        <f ca="1"/>
        <v>3.8112480196134974E-2</v>
      </c>
      <c r="L114" s="228">
        <f ca="1"/>
        <v>3.6653001710902355E-2</v>
      </c>
      <c r="N114" s="209">
        <f ca="1"/>
        <v>3.8112480196134974E-2</v>
      </c>
      <c r="O114" s="209">
        <f ca="1"/>
        <v>0.98857975879369753</v>
      </c>
      <c r="Q114" s="229"/>
    </row>
    <row r="115" spans="7:17" ht="16">
      <c r="G115" s="208">
        <f ca="1"/>
        <v>111</v>
      </c>
      <c r="H115" s="208">
        <f ca="1"/>
        <v>2</v>
      </c>
      <c r="I115" s="209">
        <f ca="1"/>
        <v>0.99989959090023017</v>
      </c>
      <c r="J115" s="221">
        <f ca="1"/>
        <v>0.98848049639006641</v>
      </c>
      <c r="K115" s="228">
        <f ca="1"/>
        <v>3.8099315162852997E-2</v>
      </c>
      <c r="L115" s="228">
        <f ca="1"/>
        <v>3.6653001710902355E-2</v>
      </c>
      <c r="N115" s="209">
        <f ca="1"/>
        <v>3.8099315162852997E-2</v>
      </c>
      <c r="O115" s="209">
        <f ca="1"/>
        <v>0.98848049639006641</v>
      </c>
      <c r="Q115" s="229"/>
    </row>
    <row r="116" spans="7:17" ht="16">
      <c r="G116" s="208">
        <f ca="1"/>
        <v>112</v>
      </c>
      <c r="H116" s="208">
        <f ca="1"/>
        <v>2</v>
      </c>
      <c r="I116" s="209">
        <f ca="1"/>
        <v>0.99989959090023017</v>
      </c>
      <c r="J116" s="221">
        <f ca="1"/>
        <v>0.98838124395328386</v>
      </c>
      <c r="K116" s="228">
        <f ca="1"/>
        <v>3.8086385219451131E-2</v>
      </c>
      <c r="L116" s="228">
        <f ca="1"/>
        <v>3.6653001710902355E-2</v>
      </c>
      <c r="N116" s="209">
        <f ca="1"/>
        <v>3.8086385219451131E-2</v>
      </c>
      <c r="O116" s="209">
        <f ca="1"/>
        <v>0.98838124395328386</v>
      </c>
      <c r="Q116" s="229"/>
    </row>
    <row r="117" spans="7:17" ht="16">
      <c r="G117" s="208">
        <f ca="1"/>
        <v>113</v>
      </c>
      <c r="H117" s="208">
        <f ca="1"/>
        <v>2</v>
      </c>
      <c r="I117" s="209">
        <f ca="1"/>
        <v>0.99989959090023017</v>
      </c>
      <c r="J117" s="221">
        <f ca="1"/>
        <v>0.98828200148234913</v>
      </c>
      <c r="K117" s="228">
        <f ca="1"/>
        <v>3.8073684124605101E-2</v>
      </c>
      <c r="L117" s="228">
        <f ca="1"/>
        <v>3.6653001710902355E-2</v>
      </c>
      <c r="N117" s="209">
        <f ca="1"/>
        <v>3.8073684124605101E-2</v>
      </c>
      <c r="O117" s="209">
        <f ca="1"/>
        <v>0.98828200148234913</v>
      </c>
      <c r="Q117" s="229"/>
    </row>
    <row r="118" spans="7:17" ht="16">
      <c r="G118" s="208">
        <f ca="1"/>
        <v>114</v>
      </c>
      <c r="H118" s="208">
        <f ca="1"/>
        <v>2</v>
      </c>
      <c r="I118" s="209">
        <f ca="1"/>
        <v>0.99989959090023017</v>
      </c>
      <c r="J118" s="221">
        <f ca="1"/>
        <v>0.98818276897626156</v>
      </c>
      <c r="K118" s="228">
        <f ca="1"/>
        <v>3.8061205855984416E-2</v>
      </c>
      <c r="L118" s="228">
        <f ca="1"/>
        <v>3.6653001710902355E-2</v>
      </c>
      <c r="N118" s="209">
        <f ca="1"/>
        <v>3.8061205855984416E-2</v>
      </c>
      <c r="O118" s="209">
        <f ca="1"/>
        <v>0.98818276897626156</v>
      </c>
      <c r="Q118" s="229"/>
    </row>
    <row r="119" spans="7:17" ht="16">
      <c r="G119" s="208">
        <f ca="1"/>
        <v>115</v>
      </c>
      <c r="H119" s="208">
        <f ca="1"/>
        <v>2</v>
      </c>
      <c r="I119" s="209">
        <f ca="1"/>
        <v>0.99989959090023017</v>
      </c>
      <c r="J119" s="221">
        <f ca="1"/>
        <v>0.98808354643402063</v>
      </c>
      <c r="K119" s="228">
        <f ca="1"/>
        <v>3.8048944600730952E-2</v>
      </c>
      <c r="L119" s="228">
        <f ca="1"/>
        <v>3.6653001710902355E-2</v>
      </c>
      <c r="N119" s="209">
        <f ca="1"/>
        <v>3.8048944600730952E-2</v>
      </c>
      <c r="O119" s="209">
        <f ca="1"/>
        <v>0.98808354643402063</v>
      </c>
      <c r="Q119" s="229"/>
    </row>
    <row r="120" spans="7:17" ht="16">
      <c r="G120" s="208">
        <f ca="1"/>
        <v>116</v>
      </c>
      <c r="H120" s="208">
        <f ca="1"/>
        <v>2</v>
      </c>
      <c r="I120" s="209">
        <f ca="1"/>
        <v>0.99989959090023017</v>
      </c>
      <c r="J120" s="221">
        <f ca="1"/>
        <v>0.98798433385462581</v>
      </c>
      <c r="K120" s="228">
        <f ca="1"/>
        <v>3.8036894746430246E-2</v>
      </c>
      <c r="L120" s="228">
        <f ca="1"/>
        <v>3.6653001710902355E-2</v>
      </c>
      <c r="N120" s="209">
        <f ca="1"/>
        <v>3.8036894746430246E-2</v>
      </c>
      <c r="O120" s="209">
        <f ca="1"/>
        <v>0.98798433385462581</v>
      </c>
      <c r="Q120" s="229"/>
    </row>
    <row r="121" spans="7:17" ht="16">
      <c r="G121" s="208">
        <f ca="1"/>
        <v>117</v>
      </c>
      <c r="H121" s="208">
        <f ca="1"/>
        <v>2</v>
      </c>
      <c r="I121" s="209">
        <f ca="1"/>
        <v>0.99989959090023017</v>
      </c>
      <c r="J121" s="221">
        <f ca="1"/>
        <v>0.98788513123707677</v>
      </c>
      <c r="K121" s="228">
        <f ca="1"/>
        <v>3.8025050872544916E-2</v>
      </c>
      <c r="L121" s="228">
        <f ca="1"/>
        <v>3.6653001710902355E-2</v>
      </c>
      <c r="N121" s="209">
        <f ca="1"/>
        <v>3.8025050872544916E-2</v>
      </c>
      <c r="O121" s="209">
        <f ca="1"/>
        <v>0.98788513123707677</v>
      </c>
      <c r="Q121" s="229"/>
    </row>
    <row r="122" spans="7:17" ht="16">
      <c r="G122" s="208">
        <f ca="1"/>
        <v>118</v>
      </c>
      <c r="H122" s="208">
        <f ca="1"/>
        <v>2</v>
      </c>
      <c r="I122" s="209">
        <f ca="1"/>
        <v>0.99989959090023017</v>
      </c>
      <c r="J122" s="221">
        <f ca="1"/>
        <v>0.98778593858037322</v>
      </c>
      <c r="K122" s="228">
        <f ca="1"/>
        <v>3.8013407742284885E-2</v>
      </c>
      <c r="L122" s="228">
        <f ca="1"/>
        <v>3.6653001710902355E-2</v>
      </c>
      <c r="N122" s="209">
        <f ca="1"/>
        <v>3.8013407742284885E-2</v>
      </c>
      <c r="O122" s="209">
        <f ca="1"/>
        <v>0.98778593858037322</v>
      </c>
      <c r="Q122" s="229"/>
    </row>
    <row r="123" spans="7:17" ht="16">
      <c r="G123" s="208">
        <f ca="1"/>
        <v>119</v>
      </c>
      <c r="H123" s="208">
        <f ca="1"/>
        <v>2</v>
      </c>
      <c r="I123" s="209">
        <f ca="1"/>
        <v>0.99989959090023017</v>
      </c>
      <c r="J123" s="221">
        <f ca="1"/>
        <v>0.98768675588351507</v>
      </c>
      <c r="K123" s="228">
        <f ca="1"/>
        <v>3.8001960294886283E-2</v>
      </c>
      <c r="L123" s="228">
        <f ca="1"/>
        <v>3.6653001710902355E-2</v>
      </c>
      <c r="N123" s="209">
        <f ca="1"/>
        <v>3.8001960294886283E-2</v>
      </c>
      <c r="O123" s="209">
        <f ca="1"/>
        <v>0.98768675588351507</v>
      </c>
      <c r="Q123" s="229"/>
    </row>
    <row r="124" spans="7:17" ht="16">
      <c r="G124" s="208">
        <f ca="1"/>
        <v>120</v>
      </c>
      <c r="H124" s="208">
        <f ca="1"/>
        <v>2</v>
      </c>
      <c r="I124" s="209">
        <f ca="1"/>
        <v>0.99989959090023017</v>
      </c>
      <c r="J124" s="221">
        <f ca="1"/>
        <v>0.98758758314550221</v>
      </c>
      <c r="K124" s="228">
        <f ca="1"/>
        <v>3.7990703638277654E-2</v>
      </c>
      <c r="L124" s="228">
        <f ca="1"/>
        <v>3.6653001710902355E-2</v>
      </c>
      <c r="N124" s="209">
        <f ca="1"/>
        <v>3.7990703638277654E-2</v>
      </c>
      <c r="O124" s="209">
        <f ca="1"/>
        <v>0.98758758314550221</v>
      </c>
      <c r="Q124" s="229"/>
    </row>
    <row r="125" spans="7:17" ht="16">
      <c r="G125" s="208">
        <f ca="1"/>
        <v>121</v>
      </c>
      <c r="H125" s="208">
        <f ca="1"/>
        <v>2</v>
      </c>
      <c r="I125" s="209">
        <f ca="1"/>
        <v>0.99989959090023017</v>
      </c>
      <c r="J125" s="221">
        <f ca="1"/>
        <v>0.98748842036533468</v>
      </c>
      <c r="K125" s="228">
        <f ca="1"/>
        <v>3.7979633042108892E-2</v>
      </c>
      <c r="L125" s="228">
        <f ca="1"/>
        <v>3.6653001710902355E-2</v>
      </c>
      <c r="N125" s="209">
        <f ca="1"/>
        <v>3.7979633042108892E-2</v>
      </c>
      <c r="O125" s="209">
        <f ca="1"/>
        <v>0.98748842036533468</v>
      </c>
      <c r="Q125" s="229"/>
    </row>
    <row r="126" spans="7:17" ht="16">
      <c r="G126" s="208">
        <f ca="1"/>
        <v>122</v>
      </c>
      <c r="H126" s="208">
        <f ca="1"/>
        <v>2</v>
      </c>
      <c r="I126" s="209">
        <f ca="1"/>
        <v>0.99989959090023017</v>
      </c>
      <c r="J126" s="221">
        <f ca="1"/>
        <v>0.98738926754201273</v>
      </c>
      <c r="K126" s="228">
        <f ca="1"/>
        <v>3.7968743931122977E-2</v>
      </c>
      <c r="L126" s="228">
        <f ca="1"/>
        <v>3.6653001710902355E-2</v>
      </c>
      <c r="N126" s="209">
        <f ca="1"/>
        <v>3.7968743931122977E-2</v>
      </c>
      <c r="O126" s="209">
        <f ca="1"/>
        <v>0.98738926754201273</v>
      </c>
      <c r="Q126" s="229"/>
    </row>
    <row r="127" spans="7:17" ht="16">
      <c r="G127" s="208">
        <f ca="1"/>
        <v>123</v>
      </c>
      <c r="H127" s="208">
        <f ca="1"/>
        <v>2</v>
      </c>
      <c r="I127" s="209">
        <f ca="1"/>
        <v>0.99989959090023017</v>
      </c>
      <c r="J127" s="221">
        <f ca="1"/>
        <v>0.98729012467453647</v>
      </c>
      <c r="K127" s="228">
        <f ca="1"/>
        <v>3.7958031878852362E-2</v>
      </c>
      <c r="L127" s="228">
        <f ca="1"/>
        <v>3.6653001710902355E-2</v>
      </c>
      <c r="N127" s="209">
        <f ca="1"/>
        <v>3.7958031878852362E-2</v>
      </c>
      <c r="O127" s="209">
        <f ca="1"/>
        <v>0.98729012467453647</v>
      </c>
      <c r="Q127" s="229"/>
    </row>
    <row r="128" spans="7:17" ht="16">
      <c r="G128" s="208">
        <f ca="1"/>
        <v>124</v>
      </c>
      <c r="H128" s="208">
        <f ca="1"/>
        <v>2</v>
      </c>
      <c r="I128" s="209">
        <f ca="1"/>
        <v>0.99989959090023017</v>
      </c>
      <c r="J128" s="221">
        <f ca="1"/>
        <v>0.98719099176190628</v>
      </c>
      <c r="K128" s="228">
        <f ca="1"/>
        <v>3.7947492601618407E-2</v>
      </c>
      <c r="L128" s="228">
        <f ca="1"/>
        <v>3.6653001710902355E-2</v>
      </c>
      <c r="N128" s="209">
        <f ca="1"/>
        <v>3.7947492601618407E-2</v>
      </c>
      <c r="O128" s="209">
        <f ca="1"/>
        <v>0.98719099176190628</v>
      </c>
      <c r="Q128" s="229"/>
    </row>
    <row r="129" spans="7:17" ht="16">
      <c r="G129" s="208">
        <f ca="1"/>
        <v>125</v>
      </c>
      <c r="H129" s="208">
        <f ca="1"/>
        <v>2</v>
      </c>
      <c r="I129" s="209">
        <f ca="1"/>
        <v>0.99989959090023017</v>
      </c>
      <c r="J129" s="221">
        <f ca="1"/>
        <v>0.98709186880312261</v>
      </c>
      <c r="K129" s="228">
        <f ca="1"/>
        <v>3.7937121952820167E-2</v>
      </c>
      <c r="L129" s="228">
        <f ca="1"/>
        <v>3.6653001710902355E-2</v>
      </c>
      <c r="N129" s="209">
        <f ca="1"/>
        <v>3.7937121952820167E-2</v>
      </c>
      <c r="O129" s="209">
        <f ca="1"/>
        <v>0.98709186880312261</v>
      </c>
      <c r="Q129" s="229"/>
    </row>
    <row r="130" spans="7:17" ht="16">
      <c r="G130" s="208">
        <f ca="1"/>
        <v>126</v>
      </c>
      <c r="H130" s="208">
        <f ca="1"/>
        <v>2</v>
      </c>
      <c r="I130" s="209">
        <f ca="1"/>
        <v>0.99989959090023017</v>
      </c>
      <c r="J130" s="221">
        <f ca="1"/>
        <v>0.98699275579718593</v>
      </c>
      <c r="K130" s="228">
        <f ca="1"/>
        <v>3.7926915917495099E-2</v>
      </c>
      <c r="L130" s="228">
        <f ca="1"/>
        <v>3.6653001710902355E-2</v>
      </c>
      <c r="N130" s="209">
        <f ca="1"/>
        <v>3.7926915917495099E-2</v>
      </c>
      <c r="O130" s="209">
        <f ca="1"/>
        <v>0.98699275579718593</v>
      </c>
      <c r="Q130" s="229"/>
    </row>
    <row r="131" spans="7:17" ht="16">
      <c r="G131" s="208">
        <f ca="1"/>
        <v>127</v>
      </c>
      <c r="H131" s="208">
        <f ca="1"/>
        <v>2</v>
      </c>
      <c r="I131" s="209">
        <f ca="1"/>
        <v>0.99989959090023017</v>
      </c>
      <c r="J131" s="221">
        <f ca="1"/>
        <v>0.98689365274309704</v>
      </c>
      <c r="K131" s="228">
        <f ca="1"/>
        <v>3.7916870607135542E-2</v>
      </c>
      <c r="L131" s="228">
        <f ca="1"/>
        <v>3.6653001710902355E-2</v>
      </c>
      <c r="N131" s="209">
        <f ca="1"/>
        <v>3.7916870607135542E-2</v>
      </c>
      <c r="O131" s="209">
        <f ca="1"/>
        <v>0.98689365274309704</v>
      </c>
      <c r="Q131" s="229"/>
    </row>
    <row r="132" spans="7:17" ht="16">
      <c r="G132" s="208">
        <f ca="1"/>
        <v>128</v>
      </c>
      <c r="H132" s="208">
        <f ca="1"/>
        <v>2</v>
      </c>
      <c r="I132" s="209">
        <f ca="1"/>
        <v>0.99989959090023017</v>
      </c>
      <c r="J132" s="221">
        <f ca="1"/>
        <v>0.98679455963985652</v>
      </c>
      <c r="K132" s="228">
        <f ca="1"/>
        <v>3.7906982254750567E-2</v>
      </c>
      <c r="L132" s="228">
        <f ca="1"/>
        <v>3.6653001710902355E-2</v>
      </c>
      <c r="N132" s="209">
        <f ca="1"/>
        <v>3.7906982254750567E-2</v>
      </c>
      <c r="O132" s="209">
        <f ca="1"/>
        <v>0.98679455963985652</v>
      </c>
      <c r="Q132" s="229"/>
    </row>
    <row r="133" spans="7:17" ht="16">
      <c r="G133" s="208">
        <f ca="1"/>
        <v>129</v>
      </c>
      <c r="H133" s="208">
        <f ca="1"/>
        <v>2</v>
      </c>
      <c r="I133" s="209">
        <f ca="1"/>
        <v>0.99989959090023017</v>
      </c>
      <c r="J133" s="221">
        <f ca="1"/>
        <v>0.98669547648646527</v>
      </c>
      <c r="K133" s="228">
        <f ca="1"/>
        <v>3.7897247210154542E-2</v>
      </c>
      <c r="L133" s="228">
        <f ca="1"/>
        <v>3.6653001710902355E-2</v>
      </c>
      <c r="N133" s="209">
        <f ca="1"/>
        <v>3.7897247210154542E-2</v>
      </c>
      <c r="O133" s="209">
        <f ca="1"/>
        <v>0.98669547648646527</v>
      </c>
      <c r="Q133" s="229"/>
    </row>
    <row r="134" spans="7:17" ht="16">
      <c r="G134" s="208">
        <f ca="1"/>
        <v>130</v>
      </c>
      <c r="H134" s="208">
        <f ca="1"/>
        <v>2</v>
      </c>
      <c r="I134" s="209">
        <f ca="1"/>
        <v>0.99989959090023017</v>
      </c>
      <c r="J134" s="221">
        <f ca="1"/>
        <v>0.98659640328192433</v>
      </c>
      <c r="K134" s="228">
        <f ca="1"/>
        <v>3.7887661935475193E-2</v>
      </c>
      <c r="L134" s="228">
        <f ca="1"/>
        <v>3.6653001710902355E-2</v>
      </c>
      <c r="N134" s="209">
        <f ca="1"/>
        <v>3.7887661935475193E-2</v>
      </c>
      <c r="O134" s="209">
        <f ca="1"/>
        <v>0.98659640328192433</v>
      </c>
      <c r="Q134" s="229"/>
    </row>
    <row r="135" spans="7:17" ht="16">
      <c r="G135" s="208">
        <f ca="1"/>
        <v>131</v>
      </c>
      <c r="H135" s="208">
        <f ca="1"/>
        <v>2</v>
      </c>
      <c r="I135" s="209">
        <f ca="1"/>
        <v>0.99989959090023017</v>
      </c>
      <c r="J135" s="221">
        <f ca="1"/>
        <v>0.98649734002523459</v>
      </c>
      <c r="K135" s="228">
        <f ca="1"/>
        <v>3.7878223000867482E-2</v>
      </c>
      <c r="L135" s="228">
        <f ca="1"/>
        <v>3.6653001710902355E-2</v>
      </c>
      <c r="N135" s="209">
        <f ca="1"/>
        <v>3.7878223000867482E-2</v>
      </c>
      <c r="O135" s="209">
        <f ca="1"/>
        <v>0.98649734002523459</v>
      </c>
      <c r="Q135" s="229"/>
    </row>
    <row r="136" spans="7:17" ht="16">
      <c r="G136" s="208">
        <f ca="1"/>
        <v>132</v>
      </c>
      <c r="H136" s="208">
        <f ca="1"/>
        <v>2</v>
      </c>
      <c r="I136" s="209">
        <f ca="1"/>
        <v>0.99989959090023017</v>
      </c>
      <c r="J136" s="221">
        <f ca="1"/>
        <v>0.98639828671539731</v>
      </c>
      <c r="K136" s="228">
        <f ca="1"/>
        <v>3.7868927080420417E-2</v>
      </c>
      <c r="L136" s="228">
        <f ca="1"/>
        <v>3.6653001710902355E-2</v>
      </c>
      <c r="N136" s="209">
        <f ca="1"/>
        <v>3.7868927080420417E-2</v>
      </c>
      <c r="O136" s="209">
        <f ca="1"/>
        <v>0.98639828671539731</v>
      </c>
      <c r="Q136" s="229"/>
    </row>
    <row r="137" spans="7:17" ht="16">
      <c r="G137" s="208">
        <f ca="1"/>
        <v>133</v>
      </c>
      <c r="H137" s="208">
        <f ca="1"/>
        <v>2</v>
      </c>
      <c r="I137" s="209">
        <f ca="1"/>
        <v>0.99989959090023017</v>
      </c>
      <c r="J137" s="221">
        <f ca="1"/>
        <v>0.98629924335141372</v>
      </c>
      <c r="K137" s="228">
        <f ca="1"/>
        <v>3.7859770948250673E-2</v>
      </c>
      <c r="L137" s="228">
        <f ca="1"/>
        <v>3.6653001710902355E-2</v>
      </c>
      <c r="N137" s="209">
        <f ca="1"/>
        <v>3.7859770948250673E-2</v>
      </c>
      <c r="O137" s="209">
        <f ca="1"/>
        <v>0.98629924335141372</v>
      </c>
      <c r="Q137" s="229"/>
    </row>
    <row r="138" spans="7:17" ht="16">
      <c r="G138" s="208">
        <f ca="1"/>
        <v>134</v>
      </c>
      <c r="H138" s="208">
        <f ca="1"/>
        <v>2</v>
      </c>
      <c r="I138" s="209">
        <f ca="1"/>
        <v>0.99989959090023017</v>
      </c>
      <c r="J138" s="221">
        <f ca="1"/>
        <v>0.98620020993228519</v>
      </c>
      <c r="K138" s="228">
        <f ca="1"/>
        <v>3.7850751474769941E-2</v>
      </c>
      <c r="L138" s="228">
        <f ca="1"/>
        <v>3.6653001710902355E-2</v>
      </c>
      <c r="N138" s="209">
        <f ca="1"/>
        <v>3.7850751474769941E-2</v>
      </c>
      <c r="O138" s="209">
        <f ca="1"/>
        <v>0.98620020993228519</v>
      </c>
      <c r="Q138" s="229"/>
    </row>
    <row r="139" spans="7:17" ht="16">
      <c r="G139" s="208">
        <f ca="1"/>
        <v>135</v>
      </c>
      <c r="H139" s="208">
        <f ca="1"/>
        <v>2</v>
      </c>
      <c r="I139" s="209">
        <f ca="1"/>
        <v>0.99989959090023017</v>
      </c>
      <c r="J139" s="221">
        <f ca="1"/>
        <v>0.98610118645701306</v>
      </c>
      <c r="K139" s="228">
        <f ca="1"/>
        <v>3.7841865623118712E-2</v>
      </c>
      <c r="L139" s="228">
        <f ca="1"/>
        <v>3.6653001710902355E-2</v>
      </c>
      <c r="N139" s="209">
        <f ca="1"/>
        <v>3.7841865623118712E-2</v>
      </c>
      <c r="O139" s="209">
        <f ca="1"/>
        <v>0.98610118645701306</v>
      </c>
      <c r="Q139" s="229"/>
    </row>
    <row r="140" spans="7:17" ht="16">
      <c r="G140" s="208">
        <f ca="1"/>
        <v>136</v>
      </c>
      <c r="H140" s="208">
        <f ca="1"/>
        <v>2</v>
      </c>
      <c r="I140" s="209">
        <f ca="1"/>
        <v>0.99989959090023017</v>
      </c>
      <c r="J140" s="221">
        <f ca="1"/>
        <v>0.98600217292459891</v>
      </c>
      <c r="K140" s="228">
        <f ca="1"/>
        <v>3.7833110445756532E-2</v>
      </c>
      <c r="L140" s="228">
        <f ca="1"/>
        <v>3.6653001710902355E-2</v>
      </c>
      <c r="N140" s="209">
        <f ca="1"/>
        <v>3.7833110445756532E-2</v>
      </c>
      <c r="O140" s="209">
        <f ca="1"/>
        <v>0.98600217292459891</v>
      </c>
      <c r="Q140" s="229"/>
    </row>
    <row r="141" spans="7:17" ht="16">
      <c r="G141" s="208">
        <f ca="1"/>
        <v>137</v>
      </c>
      <c r="H141" s="208">
        <f ca="1"/>
        <v>2</v>
      </c>
      <c r="I141" s="209">
        <f ca="1"/>
        <v>0.99989959090023017</v>
      </c>
      <c r="J141" s="221">
        <f ca="1"/>
        <v>0.98590316933404443</v>
      </c>
      <c r="K141" s="228">
        <f ca="1"/>
        <v>3.782448308120253E-2</v>
      </c>
      <c r="L141" s="228">
        <f ca="1"/>
        <v>3.6653001710902355E-2</v>
      </c>
      <c r="N141" s="209">
        <f ca="1"/>
        <v>3.782448308120253E-2</v>
      </c>
      <c r="O141" s="209">
        <f ca="1"/>
        <v>0.98590316933404443</v>
      </c>
      <c r="Q141" s="229"/>
    </row>
    <row r="142" spans="7:17" ht="16">
      <c r="G142" s="208">
        <f ca="1"/>
        <v>138</v>
      </c>
      <c r="H142" s="208">
        <f ca="1"/>
        <v>2</v>
      </c>
      <c r="I142" s="209">
        <f ca="1"/>
        <v>0.99989959090023017</v>
      </c>
      <c r="J142" s="221">
        <f ca="1"/>
        <v>0.98580417568435141</v>
      </c>
      <c r="K142" s="228">
        <f ca="1"/>
        <v>3.7815980750917244E-2</v>
      </c>
      <c r="L142" s="228">
        <f ca="1"/>
        <v>3.6653001710902355E-2</v>
      </c>
      <c r="N142" s="209">
        <f ca="1"/>
        <v>3.7815980750917244E-2</v>
      </c>
      <c r="O142" s="209">
        <f ca="1"/>
        <v>0.98580417568435141</v>
      </c>
      <c r="Q142" s="229"/>
    </row>
    <row r="143" spans="7:17" ht="16">
      <c r="G143" s="208">
        <f ca="1"/>
        <v>139</v>
      </c>
      <c r="H143" s="208">
        <f ca="1"/>
        <v>2</v>
      </c>
      <c r="I143" s="209">
        <f ca="1"/>
        <v>0.99989959090023017</v>
      </c>
      <c r="J143" s="221">
        <f ca="1"/>
        <v>0.98570519197452167</v>
      </c>
      <c r="K143" s="228">
        <f ca="1"/>
        <v>3.7807600756319476E-2</v>
      </c>
      <c r="L143" s="228">
        <f ca="1"/>
        <v>3.6653001710902355E-2</v>
      </c>
      <c r="N143" s="209">
        <f ca="1"/>
        <v>3.7807600756319476E-2</v>
      </c>
      <c r="O143" s="209">
        <f ca="1"/>
        <v>0.98570519197452167</v>
      </c>
      <c r="Q143" s="229"/>
    </row>
    <row r="144" spans="7:17" ht="16">
      <c r="G144" s="208">
        <f ca="1"/>
        <v>140</v>
      </c>
      <c r="H144" s="208">
        <f ca="1"/>
        <v>2</v>
      </c>
      <c r="I144" s="209">
        <f ca="1"/>
        <v>0.99989959090023017</v>
      </c>
      <c r="J144" s="221">
        <f ca="1"/>
        <v>0.98560621820355709</v>
      </c>
      <c r="K144" s="228">
        <f ca="1"/>
        <v>3.7799340475930303E-2</v>
      </c>
      <c r="L144" s="228">
        <f ca="1"/>
        <v>3.6653001710902355E-2</v>
      </c>
      <c r="N144" s="209">
        <f ca="1"/>
        <v>3.7799340475930303E-2</v>
      </c>
      <c r="O144" s="209">
        <f ca="1"/>
        <v>0.98560621820355709</v>
      </c>
      <c r="Q144" s="229"/>
    </row>
    <row r="145" spans="7:17" ht="16">
      <c r="G145" s="208">
        <f ca="1"/>
        <v>141</v>
      </c>
      <c r="H145" s="208">
        <f ca="1"/>
        <v>2</v>
      </c>
      <c r="I145" s="209">
        <f ca="1"/>
        <v>0.99989959090023017</v>
      </c>
      <c r="J145" s="221">
        <f ca="1"/>
        <v>0.98550725437045972</v>
      </c>
      <c r="K145" s="228">
        <f ca="1"/>
        <v>3.7791197362638966E-2</v>
      </c>
      <c r="L145" s="228">
        <f ca="1"/>
        <v>3.6653001710902355E-2</v>
      </c>
      <c r="N145" s="209">
        <f ca="1"/>
        <v>3.7791197362638966E-2</v>
      </c>
      <c r="O145" s="209">
        <f ca="1"/>
        <v>0.98550725437045972</v>
      </c>
      <c r="Q145" s="229"/>
    </row>
    <row r="146" spans="7:17" ht="16">
      <c r="G146" s="208">
        <f ca="1"/>
        <v>142</v>
      </c>
      <c r="H146" s="208">
        <f ca="1"/>
        <v>2</v>
      </c>
      <c r="I146" s="209">
        <f ca="1"/>
        <v>0.99989959090023017</v>
      </c>
      <c r="J146" s="221">
        <f ca="1"/>
        <v>0.98540830047423178</v>
      </c>
      <c r="K146" s="228">
        <f ca="1"/>
        <v>3.7783168941084008E-2</v>
      </c>
      <c r="L146" s="228">
        <f ca="1"/>
        <v>3.6653001710902355E-2</v>
      </c>
      <c r="N146" s="209">
        <f ca="1"/>
        <v>3.7783168941084008E-2</v>
      </c>
      <c r="O146" s="209">
        <f ca="1"/>
        <v>0.98540830047423178</v>
      </c>
      <c r="Q146" s="229"/>
    </row>
    <row r="147" spans="7:17" ht="16">
      <c r="G147" s="208">
        <f ca="1"/>
        <v>143</v>
      </c>
      <c r="H147" s="208">
        <f ca="1"/>
        <v>2</v>
      </c>
      <c r="I147" s="209">
        <f ca="1"/>
        <v>0.99989959090023017</v>
      </c>
      <c r="J147" s="221">
        <f ca="1"/>
        <v>0.98530935651387541</v>
      </c>
      <c r="K147" s="228">
        <f ca="1"/>
        <v>3.7775252805145383E-2</v>
      </c>
      <c r="L147" s="228">
        <f ca="1"/>
        <v>3.6653001710902355E-2</v>
      </c>
      <c r="N147" s="209">
        <f ca="1"/>
        <v>3.7775252805145383E-2</v>
      </c>
      <c r="O147" s="209">
        <f ca="1"/>
        <v>0.98530935651387541</v>
      </c>
      <c r="Q147" s="229"/>
    </row>
    <row r="148" spans="7:17" ht="16">
      <c r="G148" s="208">
        <f ca="1"/>
        <v>144</v>
      </c>
      <c r="H148" s="208">
        <f ca="1"/>
        <v>2</v>
      </c>
      <c r="I148" s="209">
        <f ca="1"/>
        <v>0.99989959090023017</v>
      </c>
      <c r="J148" s="221">
        <f ca="1"/>
        <v>0.98521042248839308</v>
      </c>
      <c r="K148" s="228">
        <f ca="1"/>
        <v>3.7767446615539116E-2</v>
      </c>
      <c r="L148" s="228">
        <f ca="1"/>
        <v>3.6653001710902355E-2</v>
      </c>
      <c r="N148" s="209">
        <f ca="1"/>
        <v>3.7767446615539116E-2</v>
      </c>
      <c r="O148" s="209">
        <f ca="1"/>
        <v>0.98521042248839308</v>
      </c>
      <c r="Q148" s="229"/>
    </row>
    <row r="149" spans="7:17" ht="16">
      <c r="G149" s="208">
        <f ca="1"/>
        <v>145</v>
      </c>
      <c r="H149" s="208">
        <f ca="1"/>
        <v>2</v>
      </c>
      <c r="I149" s="209">
        <f ca="1"/>
        <v>0.99989959090023017</v>
      </c>
      <c r="J149" s="221">
        <f ca="1"/>
        <v>0.98511149839678713</v>
      </c>
      <c r="K149" s="228">
        <f ca="1"/>
        <v>3.7759748097513743E-2</v>
      </c>
      <c r="L149" s="228">
        <f ca="1"/>
        <v>3.6653001710902355E-2</v>
      </c>
      <c r="N149" s="209">
        <f ca="1"/>
        <v>3.7759748097513743E-2</v>
      </c>
      <c r="O149" s="209">
        <f ca="1"/>
        <v>0.98511149839678713</v>
      </c>
      <c r="Q149" s="229"/>
    </row>
    <row r="150" spans="7:17" ht="16">
      <c r="G150" s="208">
        <f ca="1"/>
        <v>146</v>
      </c>
      <c r="H150" s="208">
        <f ca="1"/>
        <v>2</v>
      </c>
      <c r="I150" s="209">
        <f ca="1"/>
        <v>0.99989959090023017</v>
      </c>
      <c r="J150" s="221">
        <f ca="1"/>
        <v>0.98501258423806015</v>
      </c>
      <c r="K150" s="228">
        <f ca="1"/>
        <v>3.7752155038639455E-2</v>
      </c>
      <c r="L150" s="228">
        <f ca="1"/>
        <v>3.6653001710902355E-2</v>
      </c>
      <c r="N150" s="209">
        <f ca="1"/>
        <v>3.7752155038639455E-2</v>
      </c>
      <c r="O150" s="209">
        <f ca="1"/>
        <v>0.98501258423806015</v>
      </c>
      <c r="Q150" s="229"/>
    </row>
    <row r="151" spans="7:17" ht="16">
      <c r="G151" s="208">
        <f ca="1"/>
        <v>147</v>
      </c>
      <c r="H151" s="208">
        <f ca="1"/>
        <v>2</v>
      </c>
      <c r="I151" s="209">
        <f ca="1"/>
        <v>0.99989959090023017</v>
      </c>
      <c r="J151" s="221">
        <f ca="1"/>
        <v>0.98491368001121482</v>
      </c>
      <c r="K151" s="228">
        <f ca="1"/>
        <v>3.7744665286688579E-2</v>
      </c>
      <c r="L151" s="228">
        <f ca="1"/>
        <v>3.6653001710902355E-2</v>
      </c>
      <c r="N151" s="209">
        <f ca="1"/>
        <v>3.7744665286688579E-2</v>
      </c>
      <c r="O151" s="209">
        <f ca="1"/>
        <v>0.98491368001121482</v>
      </c>
      <c r="Q151" s="229"/>
    </row>
    <row r="152" spans="7:17" ht="16">
      <c r="G152" s="208">
        <f ca="1"/>
        <v>148</v>
      </c>
      <c r="H152" s="208">
        <f ca="1"/>
        <v>2</v>
      </c>
      <c r="I152" s="209">
        <f ca="1"/>
        <v>0.99989959090023017</v>
      </c>
      <c r="J152" s="221">
        <f ca="1"/>
        <v>0.98481478571525394</v>
      </c>
      <c r="K152" s="228">
        <f ca="1"/>
        <v>3.7737276747601738E-2</v>
      </c>
      <c r="L152" s="228">
        <f ca="1"/>
        <v>3.6653001710902355E-2</v>
      </c>
      <c r="N152" s="209">
        <f ca="1"/>
        <v>3.7737276747601738E-2</v>
      </c>
      <c r="O152" s="209">
        <f ca="1"/>
        <v>0.98481478571525394</v>
      </c>
      <c r="Q152" s="229"/>
    </row>
    <row r="153" spans="7:17" ht="16">
      <c r="G153" s="208">
        <f ca="1"/>
        <v>149</v>
      </c>
      <c r="H153" s="208">
        <f ca="1"/>
        <v>2</v>
      </c>
      <c r="I153" s="209">
        <f ca="1"/>
        <v>0.99989959090023017</v>
      </c>
      <c r="J153" s="221">
        <f ca="1"/>
        <v>0.9847159013491803</v>
      </c>
      <c r="K153" s="228">
        <f ca="1"/>
        <v>3.7729987383536161E-2</v>
      </c>
      <c r="L153" s="228">
        <f ca="1"/>
        <v>3.6653001710902355E-2</v>
      </c>
      <c r="N153" s="209">
        <f ca="1"/>
        <v>3.7729987383536161E-2</v>
      </c>
      <c r="O153" s="209">
        <f ca="1"/>
        <v>0.9847159013491803</v>
      </c>
      <c r="Q153" s="229"/>
    </row>
    <row r="154" spans="7:17" ht="16">
      <c r="G154" s="208">
        <f ca="1"/>
        <v>150</v>
      </c>
      <c r="H154" s="208">
        <f ca="1"/>
        <v>2</v>
      </c>
      <c r="I154" s="209">
        <f ca="1"/>
        <v>0.99989959090023017</v>
      </c>
      <c r="J154" s="221">
        <f ca="1"/>
        <v>0.98461702691199682</v>
      </c>
      <c r="K154" s="228">
        <f ca="1"/>
        <v>3.7722795210991519E-2</v>
      </c>
      <c r="L154" s="228">
        <f ca="1"/>
        <v>3.6653001710902355E-2</v>
      </c>
      <c r="N154" s="209">
        <f ca="1"/>
        <v>3.7722795210991519E-2</v>
      </c>
      <c r="O154" s="209">
        <f ca="1"/>
        <v>0.98461702691199682</v>
      </c>
      <c r="Q154" s="229"/>
    </row>
    <row r="155" spans="7:17" ht="16">
      <c r="G155" s="208">
        <f ca="1"/>
        <v>151</v>
      </c>
      <c r="H155" s="208">
        <f ca="1"/>
        <v>2</v>
      </c>
      <c r="I155" s="209">
        <f ca="1"/>
        <v>0.99989959090023017</v>
      </c>
      <c r="J155" s="221">
        <f ca="1"/>
        <v>0.98451816240270651</v>
      </c>
      <c r="K155" s="228">
        <f ca="1"/>
        <v>3.7715698299010503E-2</v>
      </c>
      <c r="L155" s="228">
        <f ca="1"/>
        <v>3.6653001710902355E-2</v>
      </c>
      <c r="N155" s="209">
        <f ca="1"/>
        <v>3.7715698299010503E-2</v>
      </c>
      <c r="O155" s="209">
        <f ca="1"/>
        <v>0.98451816240270651</v>
      </c>
      <c r="Q155" s="229"/>
    </row>
    <row r="156" spans="7:17" ht="16">
      <c r="G156" s="208">
        <f ca="1"/>
        <v>152</v>
      </c>
      <c r="H156" s="208">
        <f ca="1"/>
        <v>2</v>
      </c>
      <c r="I156" s="209">
        <f ca="1"/>
        <v>0.99989959090023017</v>
      </c>
      <c r="J156" s="221">
        <f ca="1"/>
        <v>0.98441930782031262</v>
      </c>
      <c r="K156" s="228">
        <f ca="1"/>
        <v>3.7708694767450202E-2</v>
      </c>
      <c r="L156" s="228">
        <f ca="1"/>
        <v>3.6653001710902355E-2</v>
      </c>
      <c r="N156" s="209">
        <f ca="1"/>
        <v>3.7708694767450202E-2</v>
      </c>
      <c r="O156" s="209">
        <f ca="1"/>
        <v>0.98441930782031262</v>
      </c>
      <c r="Q156" s="229"/>
    </row>
    <row r="157" spans="7:17" ht="16">
      <c r="G157" s="208">
        <f ca="1"/>
        <v>153</v>
      </c>
      <c r="H157" s="208">
        <f ca="1"/>
        <v>2</v>
      </c>
      <c r="I157" s="209">
        <f ca="1"/>
        <v>0.99989959090023017</v>
      </c>
      <c r="J157" s="221">
        <f ca="1"/>
        <v>0.98432046316381838</v>
      </c>
      <c r="K157" s="228">
        <f ca="1"/>
        <v>3.7701782785321984E-2</v>
      </c>
      <c r="L157" s="228">
        <f ca="1"/>
        <v>3.6653001710902355E-2</v>
      </c>
      <c r="N157" s="209">
        <f ca="1"/>
        <v>3.7701782785321984E-2</v>
      </c>
      <c r="O157" s="209">
        <f ca="1"/>
        <v>0.98432046316381838</v>
      </c>
      <c r="Q157" s="229"/>
    </row>
    <row r="158" spans="7:17" ht="16">
      <c r="G158" s="208">
        <f ca="1"/>
        <v>154</v>
      </c>
      <c r="H158" s="208">
        <f ca="1"/>
        <v>2</v>
      </c>
      <c r="I158" s="209">
        <f ca="1"/>
        <v>0.99989959090023017</v>
      </c>
      <c r="J158" s="221">
        <f ca="1"/>
        <v>0.98422162843222705</v>
      </c>
      <c r="K158" s="228">
        <f ca="1"/>
        <v>3.7694960569195614E-2</v>
      </c>
      <c r="L158" s="228">
        <f ca="1"/>
        <v>3.6653001710902355E-2</v>
      </c>
      <c r="N158" s="209">
        <f ca="1"/>
        <v>3.7694960569195614E-2</v>
      </c>
      <c r="O158" s="209">
        <f ca="1"/>
        <v>0.98422162843222705</v>
      </c>
      <c r="Q158" s="229"/>
    </row>
    <row r="159" spans="7:17" ht="16">
      <c r="G159" s="208">
        <f ca="1"/>
        <v>155</v>
      </c>
      <c r="H159" s="208">
        <f ca="1"/>
        <v>2</v>
      </c>
      <c r="I159" s="209">
        <f ca="1"/>
        <v>0.99989959090023017</v>
      </c>
      <c r="J159" s="221">
        <f ca="1"/>
        <v>0.98412280362454219</v>
      </c>
      <c r="K159" s="228">
        <f ca="1"/>
        <v>3.768822638166431E-2</v>
      </c>
      <c r="L159" s="228">
        <f ca="1"/>
        <v>3.6653001710902355E-2</v>
      </c>
      <c r="N159" s="209">
        <f ca="1"/>
        <v>3.768822638166431E-2</v>
      </c>
      <c r="O159" s="209">
        <f ca="1"/>
        <v>0.98412280362454219</v>
      </c>
      <c r="Q159" s="229"/>
    </row>
    <row r="160" spans="7:17" ht="16">
      <c r="G160" s="208">
        <f ca="1"/>
        <v>156</v>
      </c>
      <c r="H160" s="208">
        <f ca="1"/>
        <v>2</v>
      </c>
      <c r="I160" s="209">
        <f ca="1"/>
        <v>0.99989959090023017</v>
      </c>
      <c r="J160" s="221">
        <f ca="1"/>
        <v>0.98402398873976726</v>
      </c>
      <c r="K160" s="228">
        <f ca="1"/>
        <v>3.7681578529870662E-2</v>
      </c>
      <c r="L160" s="228">
        <f ca="1"/>
        <v>3.6653001710902355E-2</v>
      </c>
      <c r="N160" s="209">
        <f ca="1"/>
        <v>3.7681578529870662E-2</v>
      </c>
      <c r="O160" s="209">
        <f ca="1"/>
        <v>0.98402398873976726</v>
      </c>
      <c r="Q160" s="229"/>
    </row>
    <row r="161" spans="7:17" ht="16">
      <c r="G161" s="208">
        <f ca="1"/>
        <v>157</v>
      </c>
      <c r="H161" s="208">
        <f ca="1"/>
        <v>2</v>
      </c>
      <c r="I161" s="209">
        <f ca="1"/>
        <v>0.99989959090023017</v>
      </c>
      <c r="J161" s="221">
        <f ca="1"/>
        <v>0.98392518377690596</v>
      </c>
      <c r="K161" s="228">
        <f ca="1"/>
        <v>3.7675015364087135E-2</v>
      </c>
      <c r="L161" s="228">
        <f ca="1"/>
        <v>3.6653001710902355E-2</v>
      </c>
      <c r="N161" s="209">
        <f ca="1"/>
        <v>3.7675015364087135E-2</v>
      </c>
      <c r="O161" s="209">
        <f ca="1"/>
        <v>0.98392518377690596</v>
      </c>
      <c r="Q161" s="229"/>
    </row>
    <row r="162" spans="7:17" ht="16">
      <c r="G162" s="208">
        <f ca="1"/>
        <v>158</v>
      </c>
      <c r="H162" s="208">
        <f ca="1"/>
        <v>2</v>
      </c>
      <c r="I162" s="209">
        <f ca="1"/>
        <v>0.99989959090023017</v>
      </c>
      <c r="J162" s="221">
        <f ca="1"/>
        <v>0.98382638873496209</v>
      </c>
      <c r="K162" s="228">
        <f ca="1"/>
        <v>3.7668535276351389E-2</v>
      </c>
      <c r="L162" s="228">
        <f ca="1"/>
        <v>3.6653001710902355E-2</v>
      </c>
      <c r="N162" s="209">
        <f ca="1"/>
        <v>3.7668535276351389E-2</v>
      </c>
      <c r="O162" s="209">
        <f ca="1"/>
        <v>0.98382638873496209</v>
      </c>
      <c r="Q162" s="229"/>
    </row>
    <row r="163" spans="7:17" ht="16">
      <c r="G163" s="208">
        <f ca="1"/>
        <v>159</v>
      </c>
      <c r="H163" s="208">
        <f ca="1"/>
        <v>2</v>
      </c>
      <c r="I163" s="209">
        <f ca="1"/>
        <v>0.99989959090023017</v>
      </c>
      <c r="J163" s="221">
        <f ca="1"/>
        <v>0.98372760361293943</v>
      </c>
      <c r="K163" s="228">
        <f ca="1"/>
        <v>3.7662136699153206E-2</v>
      </c>
      <c r="L163" s="228">
        <f ca="1"/>
        <v>3.6653001710902355E-2</v>
      </c>
      <c r="N163" s="209">
        <f ca="1"/>
        <v>3.7662136699153206E-2</v>
      </c>
      <c r="O163" s="209">
        <f ca="1"/>
        <v>0.98372760361293943</v>
      </c>
      <c r="Q163" s="229"/>
    </row>
    <row r="164" spans="7:17" ht="16">
      <c r="G164" s="208">
        <f ca="1"/>
        <v>160</v>
      </c>
      <c r="H164" s="208">
        <f ca="1"/>
        <v>2</v>
      </c>
      <c r="I164" s="209">
        <f ca="1"/>
        <v>0.99989959090023017</v>
      </c>
      <c r="J164" s="221">
        <f ca="1"/>
        <v>0.98362882840984189</v>
      </c>
      <c r="K164" s="228">
        <f ca="1"/>
        <v>3.7655818104170118E-2</v>
      </c>
      <c r="L164" s="228">
        <f ca="1"/>
        <v>3.6653001710902355E-2</v>
      </c>
      <c r="N164" s="209">
        <f ca="1"/>
        <v>3.7655818104170118E-2</v>
      </c>
      <c r="O164" s="209">
        <f ca="1"/>
        <v>0.98362882840984189</v>
      </c>
      <c r="Q164" s="229"/>
    </row>
    <row r="165" spans="7:17" ht="16">
      <c r="G165" s="208">
        <f ca="1"/>
        <v>161</v>
      </c>
      <c r="H165" s="208">
        <f ca="1"/>
        <v>2</v>
      </c>
      <c r="I165" s="209">
        <f ca="1"/>
        <v>0.99989959090023017</v>
      </c>
      <c r="J165" s="221">
        <f ca="1"/>
        <v>0.98353006312467361</v>
      </c>
      <c r="K165" s="228">
        <f ca="1"/>
        <v>3.7649578001050087E-2</v>
      </c>
      <c r="L165" s="228">
        <f ca="1"/>
        <v>3.6653001710902355E-2</v>
      </c>
      <c r="N165" s="209">
        <f ca="1"/>
        <v>3.7649578001050087E-2</v>
      </c>
      <c r="O165" s="209">
        <f ca="1"/>
        <v>0.98353006312467361</v>
      </c>
      <c r="Q165" s="229"/>
    </row>
    <row r="166" spans="7:17" ht="16">
      <c r="G166" s="208">
        <f ca="1"/>
        <v>162</v>
      </c>
      <c r="H166" s="208">
        <f ca="1"/>
        <v>2</v>
      </c>
      <c r="I166" s="209">
        <f ca="1"/>
        <v>0.99989959090023017</v>
      </c>
      <c r="J166" s="221">
        <f ca="1"/>
        <v>0.98343130775643872</v>
      </c>
      <c r="K166" s="228">
        <f ca="1"/>
        <v>3.7643414936240162E-2</v>
      </c>
      <c r="L166" s="228">
        <f ca="1"/>
        <v>3.6653001710902355E-2</v>
      </c>
      <c r="N166" s="209">
        <f ca="1"/>
        <v>3.7643414936240162E-2</v>
      </c>
      <c r="O166" s="209">
        <f ca="1"/>
        <v>0.98343130775643872</v>
      </c>
      <c r="Q166" s="229"/>
    </row>
    <row r="167" spans="7:17" ht="16">
      <c r="G167" s="208">
        <f ca="1"/>
        <v>163</v>
      </c>
      <c r="H167" s="208">
        <f ca="1"/>
        <v>2</v>
      </c>
      <c r="I167" s="209">
        <f ca="1"/>
        <v>0.99989959090023017</v>
      </c>
      <c r="J167" s="221">
        <f ca="1"/>
        <v>0.98333256230414146</v>
      </c>
      <c r="K167" s="228">
        <f ca="1"/>
        <v>3.7637327491857331E-2</v>
      </c>
      <c r="L167" s="228">
        <f ca="1"/>
        <v>3.6653001710902355E-2</v>
      </c>
      <c r="N167" s="209">
        <f ca="1"/>
        <v>3.7637327491857331E-2</v>
      </c>
      <c r="O167" s="209">
        <f ca="1"/>
        <v>0.98333256230414146</v>
      </c>
      <c r="Q167" s="229"/>
    </row>
    <row r="168" spans="7:17" ht="16">
      <c r="G168" s="208">
        <f ca="1"/>
        <v>164</v>
      </c>
      <c r="H168" s="208">
        <f ca="1"/>
        <v>2</v>
      </c>
      <c r="I168" s="209">
        <f ca="1"/>
        <v>0.99989959090023017</v>
      </c>
      <c r="J168" s="221">
        <f ca="1"/>
        <v>0.98323382676678617</v>
      </c>
      <c r="K168" s="228">
        <f ca="1"/>
        <v>3.7631314284601113E-2</v>
      </c>
      <c r="L168" s="228">
        <f ca="1"/>
        <v>3.6653001710902355E-2</v>
      </c>
      <c r="N168" s="209">
        <f ca="1"/>
        <v>3.7631314284601113E-2</v>
      </c>
      <c r="O168" s="209">
        <f ca="1"/>
        <v>0.98323382676678617</v>
      </c>
      <c r="Q168" s="229"/>
    </row>
    <row r="169" spans="7:17" ht="16">
      <c r="G169" s="208">
        <f ca="1"/>
        <v>165</v>
      </c>
      <c r="H169" s="208">
        <f ca="1"/>
        <v>2</v>
      </c>
      <c r="I169" s="209">
        <f ca="1"/>
        <v>0.99989959090023017</v>
      </c>
      <c r="J169" s="221">
        <f ca="1"/>
        <v>0.98313510114337732</v>
      </c>
      <c r="K169" s="228">
        <f ca="1"/>
        <v>3.7625373964705527E-2</v>
      </c>
      <c r="L169" s="228">
        <f ca="1"/>
        <v>3.6653001710902355E-2</v>
      </c>
      <c r="N169" s="209">
        <f ca="1"/>
        <v>3.7625373964705527E-2</v>
      </c>
      <c r="O169" s="209">
        <f ca="1"/>
        <v>0.98313510114337732</v>
      </c>
      <c r="Q169" s="229"/>
    </row>
    <row r="170" spans="7:17" ht="16">
      <c r="G170" s="208">
        <f ca="1"/>
        <v>166</v>
      </c>
      <c r="H170" s="208">
        <f ca="1"/>
        <v>2</v>
      </c>
      <c r="I170" s="209">
        <f ca="1"/>
        <v>0.99989959090023017</v>
      </c>
      <c r="J170" s="221">
        <f ca="1"/>
        <v>0.98303638543291938</v>
      </c>
      <c r="K170" s="228">
        <f ca="1"/>
        <v>3.7619505214929308E-2</v>
      </c>
      <c r="L170" s="228">
        <f ca="1"/>
        <v>3.6653001710902355E-2</v>
      </c>
      <c r="N170" s="209">
        <f ca="1"/>
        <v>3.7619505214929308E-2</v>
      </c>
      <c r="O170" s="209">
        <f ca="1"/>
        <v>0.98303638543291938</v>
      </c>
      <c r="Q170" s="229"/>
    </row>
    <row r="171" spans="7:17" ht="16">
      <c r="G171" s="208">
        <f ca="1"/>
        <v>167</v>
      </c>
      <c r="H171" s="208">
        <f ca="1"/>
        <v>2</v>
      </c>
      <c r="I171" s="209">
        <f ca="1"/>
        <v>0.99989959090023017</v>
      </c>
      <c r="J171" s="221">
        <f ca="1"/>
        <v>0.98293767963441703</v>
      </c>
      <c r="K171" s="228">
        <f ca="1"/>
        <v>3.7613706749581616E-2</v>
      </c>
      <c r="L171" s="228">
        <f ca="1"/>
        <v>3.6653001710902355E-2</v>
      </c>
      <c r="N171" s="209">
        <f ca="1"/>
        <v>3.7613706749581616E-2</v>
      </c>
      <c r="O171" s="209">
        <f ca="1"/>
        <v>0.98293767963441703</v>
      </c>
      <c r="Q171" s="229"/>
    </row>
    <row r="172" spans="7:17" ht="16">
      <c r="G172" s="208">
        <f ca="1"/>
        <v>168</v>
      </c>
      <c r="H172" s="208">
        <f ca="1"/>
        <v>2</v>
      </c>
      <c r="I172" s="209">
        <f ca="1"/>
        <v>0.99989959090023017</v>
      </c>
      <c r="J172" s="221">
        <f ca="1"/>
        <v>0.98283898374687506</v>
      </c>
      <c r="K172" s="228">
        <f ca="1"/>
        <v>3.7607977313583271E-2</v>
      </c>
      <c r="L172" s="228">
        <f ca="1"/>
        <v>3.6653001710902355E-2</v>
      </c>
      <c r="N172" s="209">
        <f ca="1"/>
        <v>3.7607977313583271E-2</v>
      </c>
      <c r="O172" s="209">
        <f ca="1"/>
        <v>0.98283898374687506</v>
      </c>
      <c r="Q172" s="229"/>
    </row>
    <row r="173" spans="7:17" ht="16">
      <c r="G173" s="208">
        <f ca="1"/>
        <v>169</v>
      </c>
      <c r="H173" s="208">
        <f ca="1"/>
        <v>2</v>
      </c>
      <c r="I173" s="209">
        <f ca="1"/>
        <v>0.99989959090023017</v>
      </c>
      <c r="J173" s="221">
        <f ca="1"/>
        <v>0.98274029776929839</v>
      </c>
      <c r="K173" s="228">
        <f ca="1"/>
        <v>3.7602315681561076E-2</v>
      </c>
      <c r="L173" s="228">
        <f ca="1"/>
        <v>3.6653001710902355E-2</v>
      </c>
      <c r="N173" s="209">
        <f ca="1"/>
        <v>3.7602315681561076E-2</v>
      </c>
      <c r="O173" s="209">
        <f ca="1"/>
        <v>0.98274029776929839</v>
      </c>
      <c r="Q173" s="229"/>
    </row>
    <row r="174" spans="7:17" ht="16">
      <c r="G174" s="208">
        <f ca="1"/>
        <v>170</v>
      </c>
      <c r="H174" s="208">
        <f ca="1"/>
        <v>2</v>
      </c>
      <c r="I174" s="209">
        <f ca="1"/>
        <v>0.99989959090023017</v>
      </c>
      <c r="J174" s="221">
        <f ca="1"/>
        <v>0.9826416217006918</v>
      </c>
      <c r="K174" s="228">
        <f ca="1"/>
        <v>3.7596720656974607E-2</v>
      </c>
      <c r="L174" s="228">
        <f ca="1"/>
        <v>3.6653001710902355E-2</v>
      </c>
      <c r="N174" s="209">
        <f ca="1"/>
        <v>3.7596720656974607E-2</v>
      </c>
      <c r="O174" s="209">
        <f ca="1"/>
        <v>0.9826416217006918</v>
      </c>
      <c r="Q174" s="229"/>
    </row>
    <row r="175" spans="7:17" ht="16">
      <c r="G175" s="208">
        <f ca="1"/>
        <v>171</v>
      </c>
      <c r="H175" s="208">
        <f ca="1"/>
        <v>2</v>
      </c>
      <c r="I175" s="209">
        <f ca="1"/>
        <v>0.99989959090023017</v>
      </c>
      <c r="J175" s="221">
        <f ca="1"/>
        <v>0.98254295554006044</v>
      </c>
      <c r="K175" s="228">
        <f ca="1"/>
        <v>3.7591191071272186E-2</v>
      </c>
      <c r="L175" s="228">
        <f ca="1"/>
        <v>3.6653001710902355E-2</v>
      </c>
      <c r="N175" s="209">
        <f ca="1"/>
        <v>3.7591191071272186E-2</v>
      </c>
      <c r="O175" s="209">
        <f ca="1"/>
        <v>0.98254295554006044</v>
      </c>
      <c r="Q175" s="229"/>
    </row>
    <row r="176" spans="7:17" ht="16">
      <c r="G176" s="208">
        <f ca="1"/>
        <v>172</v>
      </c>
      <c r="H176" s="208">
        <f ca="1"/>
        <v>2</v>
      </c>
      <c r="I176" s="209">
        <f ca="1"/>
        <v>0.99989959090023017</v>
      </c>
      <c r="J176" s="221">
        <f ca="1"/>
        <v>0.98244429928640953</v>
      </c>
      <c r="K176" s="228">
        <f ca="1"/>
        <v>3.7585725783077742E-2</v>
      </c>
      <c r="L176" s="228">
        <f ca="1"/>
        <v>3.6653001710902355E-2</v>
      </c>
      <c r="N176" s="209">
        <f ca="1"/>
        <v>3.7585725783077742E-2</v>
      </c>
      <c r="O176" s="209">
        <f ca="1"/>
        <v>0.98244429928640953</v>
      </c>
      <c r="Q176" s="229"/>
    </row>
    <row r="177" spans="7:17" ht="16">
      <c r="G177" s="208">
        <f ca="1"/>
        <v>173</v>
      </c>
      <c r="H177" s="208">
        <f ca="1"/>
        <v>2</v>
      </c>
      <c r="I177" s="209">
        <f ca="1"/>
        <v>0.99989959090023017</v>
      </c>
      <c r="J177" s="221">
        <f ca="1"/>
        <v>0.98234565293874421</v>
      </c>
      <c r="K177" s="228">
        <f ca="1"/>
        <v>3.7580323677405832E-2</v>
      </c>
      <c r="L177" s="228">
        <f ca="1"/>
        <v>3.6653001710902355E-2</v>
      </c>
      <c r="N177" s="209">
        <f ca="1"/>
        <v>3.7580323677405832E-2</v>
      </c>
      <c r="O177" s="209">
        <f ca="1"/>
        <v>0.98234565293874421</v>
      </c>
      <c r="Q177" s="229"/>
    </row>
    <row r="178" spans="7:17" ht="16">
      <c r="G178" s="208">
        <f ca="1"/>
        <v>174</v>
      </c>
      <c r="H178" s="208">
        <f ca="1"/>
        <v>2</v>
      </c>
      <c r="I178" s="209">
        <f ca="1"/>
        <v>0.99989959090023017</v>
      </c>
      <c r="J178" s="221">
        <f ca="1"/>
        <v>0.98224701649606982</v>
      </c>
      <c r="K178" s="228">
        <f ca="1"/>
        <v>3.7574983664902625E-2</v>
      </c>
      <c r="L178" s="228">
        <f ca="1"/>
        <v>3.6653001710902355E-2</v>
      </c>
      <c r="N178" s="209">
        <f ca="1"/>
        <v>3.7574983664902625E-2</v>
      </c>
      <c r="O178" s="209">
        <f ca="1"/>
        <v>0.98224701649606982</v>
      </c>
      <c r="Q178" s="229"/>
    </row>
    <row r="179" spans="7:17" ht="16">
      <c r="G179" s="208">
        <f ca="1"/>
        <v>175</v>
      </c>
      <c r="H179" s="208">
        <f ca="1"/>
        <v>2</v>
      </c>
      <c r="I179" s="209">
        <f ca="1"/>
        <v>0.99989959090023017</v>
      </c>
      <c r="J179" s="221">
        <f ca="1"/>
        <v>0.98214838995739184</v>
      </c>
      <c r="K179" s="228">
        <f ca="1"/>
        <v>3.7569704681113772E-2</v>
      </c>
      <c r="L179" s="228">
        <f ca="1"/>
        <v>3.6653001710902355E-2</v>
      </c>
      <c r="N179" s="209">
        <f ca="1"/>
        <v>3.7569704681113772E-2</v>
      </c>
      <c r="O179" s="209">
        <f ca="1"/>
        <v>0.98214838995739184</v>
      </c>
      <c r="Q179" s="229"/>
    </row>
    <row r="180" spans="7:17" ht="16">
      <c r="G180" s="208">
        <f ca="1"/>
        <v>176</v>
      </c>
      <c r="H180" s="208">
        <f ca="1"/>
        <v>2</v>
      </c>
      <c r="I180" s="209">
        <f ca="1"/>
        <v>0.99989959090023017</v>
      </c>
      <c r="J180" s="221">
        <f ca="1"/>
        <v>0.98204977332171584</v>
      </c>
      <c r="K180" s="228">
        <f ca="1"/>
        <v>3.756448568577702E-2</v>
      </c>
      <c r="L180" s="228">
        <f ca="1"/>
        <v>3.6653001710902355E-2</v>
      </c>
      <c r="N180" s="209">
        <f ca="1"/>
        <v>3.756448568577702E-2</v>
      </c>
      <c r="O180" s="209">
        <f ca="1"/>
        <v>0.98204977332171584</v>
      </c>
      <c r="Q180" s="229"/>
    </row>
    <row r="181" spans="7:17" ht="16">
      <c r="G181" s="208">
        <f ca="1"/>
        <v>177</v>
      </c>
      <c r="H181" s="208">
        <f ca="1"/>
        <v>2</v>
      </c>
      <c r="I181" s="209">
        <f ca="1"/>
        <v>0.99989959090023017</v>
      </c>
      <c r="J181" s="221">
        <f ca="1"/>
        <v>0.98195116658804749</v>
      </c>
      <c r="K181" s="228">
        <f ca="1"/>
        <v>3.7559325662138911E-2</v>
      </c>
      <c r="L181" s="228">
        <f ca="1"/>
        <v>3.6653001710902355E-2</v>
      </c>
      <c r="N181" s="209">
        <f ca="1"/>
        <v>3.7559325662138911E-2</v>
      </c>
      <c r="O181" s="209">
        <f ca="1"/>
        <v>0.98195116658804749</v>
      </c>
      <c r="Q181" s="229"/>
    </row>
    <row r="182" spans="7:17" ht="16">
      <c r="G182" s="208">
        <f ca="1"/>
        <v>178</v>
      </c>
      <c r="H182" s="208">
        <f ca="1"/>
        <v>2</v>
      </c>
      <c r="I182" s="209">
        <f ca="1"/>
        <v>0.99989959090023017</v>
      </c>
      <c r="J182" s="221">
        <f ca="1"/>
        <v>0.98185256975539248</v>
      </c>
      <c r="K182" s="228">
        <f ca="1"/>
        <v>3.7554223616294506E-2</v>
      </c>
      <c r="L182" s="228">
        <f ca="1"/>
        <v>3.6653001710902355E-2</v>
      </c>
      <c r="N182" s="209">
        <f ca="1"/>
        <v>3.7554223616294506E-2</v>
      </c>
      <c r="O182" s="209">
        <f ca="1"/>
        <v>0.98185256975539248</v>
      </c>
      <c r="Q182" s="229"/>
    </row>
    <row r="183" spans="7:17" ht="16">
      <c r="G183" s="208">
        <f ca="1"/>
        <v>179</v>
      </c>
      <c r="H183" s="208">
        <f ca="1"/>
        <v>2</v>
      </c>
      <c r="I183" s="209">
        <f ca="1"/>
        <v>0.99989959090023017</v>
      </c>
      <c r="J183" s="221">
        <f ca="1"/>
        <v>0.98175398282275661</v>
      </c>
      <c r="K183" s="228">
        <f ca="1"/>
        <v>3.7549178576549075E-2</v>
      </c>
      <c r="L183" s="228">
        <f ca="1"/>
        <v>3.6653001710902355E-2</v>
      </c>
      <c r="N183" s="209">
        <f ca="1"/>
        <v>3.7549178576549075E-2</v>
      </c>
      <c r="O183" s="209">
        <f ca="1"/>
        <v>0.98175398282275661</v>
      </c>
      <c r="Q183" s="229"/>
    </row>
    <row r="184" spans="7:17" ht="16">
      <c r="G184" s="208">
        <f ca="1"/>
        <v>180</v>
      </c>
      <c r="H184" s="208">
        <f ca="1"/>
        <v>2</v>
      </c>
      <c r="I184" s="209">
        <f ca="1"/>
        <v>0.99989959090023017</v>
      </c>
      <c r="J184" s="221">
        <f ca="1"/>
        <v>0.9816554057891459</v>
      </c>
      <c r="K184" s="228">
        <f ca="1"/>
        <v>3.7544189592800814E-2</v>
      </c>
      <c r="L184" s="228">
        <f ca="1"/>
        <v>3.6653001710902355E-2</v>
      </c>
      <c r="N184" s="209">
        <f ca="1"/>
        <v>3.7544189592800814E-2</v>
      </c>
      <c r="O184" s="209">
        <f ca="1"/>
        <v>0.9816554057891459</v>
      </c>
      <c r="Q184" s="229"/>
    </row>
    <row r="185" spans="7:17" ht="16">
      <c r="G185" s="208">
        <f ca="1"/>
        <v>181</v>
      </c>
      <c r="H185" s="208">
        <f ca="1"/>
        <v>2</v>
      </c>
      <c r="I185" s="209">
        <f ca="1"/>
        <v>0.99989959090023017</v>
      </c>
      <c r="J185" s="221">
        <f ca="1"/>
        <v>0.98155683865356647</v>
      </c>
      <c r="K185" s="228">
        <f ca="1"/>
        <v>3.7539255735944632E-2</v>
      </c>
      <c r="L185" s="228">
        <f ca="1"/>
        <v>3.6653001710902355E-2</v>
      </c>
      <c r="N185" s="209">
        <f ca="1"/>
        <v>3.7539255735944632E-2</v>
      </c>
      <c r="O185" s="209">
        <f ca="1"/>
        <v>0.98155683865356647</v>
      </c>
      <c r="Q185" s="229"/>
    </row>
    <row r="186" spans="7:17" ht="16">
      <c r="G186" s="208">
        <f ca="1"/>
        <v>182</v>
      </c>
      <c r="H186" s="208">
        <f ca="1"/>
        <v>2</v>
      </c>
      <c r="I186" s="209">
        <f ca="1"/>
        <v>0.99989959090023017</v>
      </c>
      <c r="J186" s="221">
        <f ca="1"/>
        <v>0.98145828141502434</v>
      </c>
      <c r="K186" s="228">
        <f ca="1"/>
        <v>3.7534376097295763E-2</v>
      </c>
      <c r="L186" s="228">
        <f ca="1"/>
        <v>3.6653001710902355E-2</v>
      </c>
      <c r="N186" s="209">
        <f ca="1"/>
        <v>3.7534376097295763E-2</v>
      </c>
      <c r="O186" s="209">
        <f ca="1"/>
        <v>0.98145828141502434</v>
      </c>
      <c r="Q186" s="229"/>
    </row>
    <row r="187" spans="7:17" ht="16">
      <c r="G187" s="208">
        <f ca="1"/>
        <v>183</v>
      </c>
      <c r="H187" s="208">
        <f ca="1"/>
        <v>2</v>
      </c>
      <c r="I187" s="209">
        <f ca="1"/>
        <v>0.99989959090023017</v>
      </c>
      <c r="J187" s="221">
        <f ca="1"/>
        <v>0.98135973407252586</v>
      </c>
      <c r="K187" s="228">
        <f ca="1"/>
        <v>3.7529549788030921E-2</v>
      </c>
      <c r="L187" s="228">
        <f ca="1"/>
        <v>3.6653001710902355E-2</v>
      </c>
      <c r="N187" s="209">
        <f ca="1"/>
        <v>3.7529549788030921E-2</v>
      </c>
      <c r="O187" s="209">
        <f ca="1"/>
        <v>0.98135973407252586</v>
      </c>
      <c r="Q187" s="229"/>
    </row>
    <row r="188" spans="7:17" ht="16">
      <c r="G188" s="208">
        <f ca="1"/>
        <v>184</v>
      </c>
      <c r="H188" s="208">
        <f ca="1"/>
        <v>2</v>
      </c>
      <c r="I188" s="209">
        <f ca="1"/>
        <v>0.99989959090023017</v>
      </c>
      <c r="J188" s="221">
        <f ca="1"/>
        <v>0.98126119662507727</v>
      </c>
      <c r="K188" s="228">
        <f ca="1"/>
        <v>3.7524775938649509E-2</v>
      </c>
      <c r="L188" s="228">
        <f ca="1"/>
        <v>3.6653001710902355E-2</v>
      </c>
      <c r="N188" s="209">
        <f ca="1"/>
        <v>3.7524775938649509E-2</v>
      </c>
      <c r="O188" s="209">
        <f ca="1"/>
        <v>0.98126119662507727</v>
      </c>
      <c r="Q188" s="229"/>
    </row>
    <row r="189" spans="7:17" ht="16">
      <c r="G189" s="208">
        <f ca="1"/>
        <v>185</v>
      </c>
      <c r="H189" s="208">
        <f ca="1"/>
        <v>2</v>
      </c>
      <c r="I189" s="209">
        <f ca="1"/>
        <v>0.99989959090023017</v>
      </c>
      <c r="J189" s="221">
        <f ca="1"/>
        <v>0.98116266907168503</v>
      </c>
      <c r="K189" s="228">
        <f ca="1"/>
        <v>3.752005369845067E-2</v>
      </c>
      <c r="L189" s="228">
        <f ca="1"/>
        <v>3.6653001710902355E-2</v>
      </c>
      <c r="N189" s="209">
        <f ca="1"/>
        <v>3.752005369845067E-2</v>
      </c>
      <c r="O189" s="209">
        <f ca="1"/>
        <v>0.98116266907168503</v>
      </c>
      <c r="Q189" s="229"/>
    </row>
    <row r="190" spans="7:17" ht="16">
      <c r="G190" s="208">
        <f ca="1"/>
        <v>186</v>
      </c>
      <c r="H190" s="208">
        <f ca="1"/>
        <v>2</v>
      </c>
      <c r="I190" s="209">
        <f ca="1"/>
        <v>0.99989959090023017</v>
      </c>
      <c r="J190" s="221">
        <f ca="1"/>
        <v>0.98106415141135583</v>
      </c>
      <c r="K190" s="228">
        <f ca="1"/>
        <v>3.7515382235027983E-2</v>
      </c>
      <c r="L190" s="228">
        <f ca="1"/>
        <v>3.6653001710902355E-2</v>
      </c>
      <c r="N190" s="209">
        <f ca="1"/>
        <v>3.7515382235027983E-2</v>
      </c>
      <c r="O190" s="209">
        <f ca="1"/>
        <v>0.98106415141135583</v>
      </c>
      <c r="Q190" s="229"/>
    </row>
    <row r="191" spans="7:17" ht="16">
      <c r="G191" s="208">
        <f ca="1"/>
        <v>187</v>
      </c>
      <c r="H191" s="208">
        <f ca="1"/>
        <v>2</v>
      </c>
      <c r="I191" s="209">
        <f ca="1"/>
        <v>0.99989959090023017</v>
      </c>
      <c r="J191" s="221">
        <f ca="1"/>
        <v>0.98096564364309613</v>
      </c>
      <c r="K191" s="228">
        <f ca="1"/>
        <v>3.7510760733781109E-2</v>
      </c>
      <c r="L191" s="228">
        <f ca="1"/>
        <v>3.6653001710902355E-2</v>
      </c>
      <c r="N191" s="209">
        <f ca="1"/>
        <v>3.7510760733781109E-2</v>
      </c>
      <c r="O191" s="209">
        <f ca="1"/>
        <v>0.98096564364309613</v>
      </c>
      <c r="Q191" s="229"/>
    </row>
    <row r="192" spans="7:17" ht="16">
      <c r="G192" s="208">
        <f ca="1"/>
        <v>188</v>
      </c>
      <c r="H192" s="208">
        <f ca="1"/>
        <v>2</v>
      </c>
      <c r="I192" s="209">
        <f ca="1"/>
        <v>0.99989959090023017</v>
      </c>
      <c r="J192" s="221">
        <f ca="1"/>
        <v>0.98086714576591283</v>
      </c>
      <c r="K192" s="228">
        <f ca="1"/>
        <v>3.7506188397440972E-2</v>
      </c>
      <c r="L192" s="228">
        <f ca="1"/>
        <v>3.6653001710902355E-2</v>
      </c>
      <c r="N192" s="209">
        <f ca="1"/>
        <v>3.7506188397440972E-2</v>
      </c>
      <c r="O192" s="209">
        <f ca="1"/>
        <v>0.98086714576591283</v>
      </c>
      <c r="Q192" s="229"/>
    </row>
    <row r="193" spans="7:17" ht="16">
      <c r="G193" s="208">
        <f ca="1"/>
        <v>189</v>
      </c>
      <c r="H193" s="208">
        <f ca="1"/>
        <v>2</v>
      </c>
      <c r="I193" s="209">
        <f ca="1"/>
        <v>0.99989959090023017</v>
      </c>
      <c r="J193" s="221">
        <f ca="1"/>
        <v>0.98076865777881272</v>
      </c>
      <c r="K193" s="228">
        <f ca="1"/>
        <v>3.7501664445612336E-2</v>
      </c>
      <c r="L193" s="228">
        <f ca="1"/>
        <v>3.6653001710902355E-2</v>
      </c>
      <c r="N193" s="209">
        <f ca="1"/>
        <v>3.7501664445612336E-2</v>
      </c>
      <c r="O193" s="209">
        <f ca="1"/>
        <v>0.98076865777881272</v>
      </c>
      <c r="Q193" s="229"/>
    </row>
    <row r="194" spans="7:17" ht="16">
      <c r="G194" s="208">
        <f ca="1"/>
        <v>190</v>
      </c>
      <c r="H194" s="208">
        <f ca="1"/>
        <v>2</v>
      </c>
      <c r="I194" s="209">
        <f ca="1"/>
        <v>0.99989959090023017</v>
      </c>
      <c r="J194" s="221">
        <f ca="1"/>
        <v>0.98067017968080272</v>
      </c>
      <c r="K194" s="228">
        <f ca="1"/>
        <v>3.7497188114329304E-2</v>
      </c>
      <c r="L194" s="228">
        <f ca="1"/>
        <v>3.6653001710902355E-2</v>
      </c>
      <c r="N194" s="209">
        <f ca="1"/>
        <v>3.7497188114329304E-2</v>
      </c>
      <c r="O194" s="209">
        <f ca="1"/>
        <v>0.98067017968080272</v>
      </c>
      <c r="Q194" s="229"/>
    </row>
    <row r="195" spans="7:17" ht="16">
      <c r="G195" s="208">
        <f ca="1"/>
        <v>191</v>
      </c>
      <c r="H195" s="208">
        <f ca="1"/>
        <v>2</v>
      </c>
      <c r="I195" s="209">
        <f ca="1"/>
        <v>0.99989959090023017</v>
      </c>
      <c r="J195" s="221">
        <f ca="1"/>
        <v>0.98057171147088984</v>
      </c>
      <c r="K195" s="228">
        <f ca="1"/>
        <v>3.749275865562525E-2</v>
      </c>
      <c r="L195" s="228">
        <f ca="1"/>
        <v>3.6653001710902355E-2</v>
      </c>
      <c r="N195" s="209">
        <f ca="1"/>
        <v>3.749275865562525E-2</v>
      </c>
      <c r="O195" s="209">
        <f ca="1"/>
        <v>0.98057171147088984</v>
      </c>
      <c r="Q195" s="229"/>
    </row>
    <row r="196" spans="7:17" ht="16">
      <c r="G196" s="208">
        <f ca="1"/>
        <v>192</v>
      </c>
      <c r="H196" s="208">
        <f ca="1"/>
        <v>2</v>
      </c>
      <c r="I196" s="209">
        <f ca="1"/>
        <v>0.99989959090023017</v>
      </c>
      <c r="J196" s="221">
        <f ca="1"/>
        <v>0.98047325314808131</v>
      </c>
      <c r="K196" s="228">
        <f ca="1"/>
        <v>3.7488375337115944E-2</v>
      </c>
      <c r="L196" s="228">
        <f ca="1"/>
        <v>3.6653001710902355E-2</v>
      </c>
      <c r="N196" s="209">
        <f ca="1"/>
        <v>3.7488375337115944E-2</v>
      </c>
      <c r="O196" s="209">
        <f ca="1"/>
        <v>0.98047325314808131</v>
      </c>
      <c r="Q196" s="229"/>
    </row>
    <row r="197" spans="7:17" ht="16">
      <c r="G197" s="208">
        <f ca="1"/>
        <v>193</v>
      </c>
      <c r="H197" s="208">
        <f ca="1"/>
        <v>2</v>
      </c>
      <c r="I197" s="209">
        <f ca="1"/>
        <v>0.99989959090023017</v>
      </c>
      <c r="J197" s="221">
        <f ca="1"/>
        <v>0.98037480471138427</v>
      </c>
      <c r="K197" s="228">
        <f ca="1"/>
        <v>3.74840374415965E-2</v>
      </c>
      <c r="L197" s="228">
        <f ca="1"/>
        <v>3.6653001710902355E-2</v>
      </c>
      <c r="N197" s="209">
        <f ca="1"/>
        <v>3.74840374415965E-2</v>
      </c>
      <c r="O197" s="209">
        <f ca="1"/>
        <v>0.98037480471138427</v>
      </c>
      <c r="Q197" s="229"/>
    </row>
    <row r="198" spans="7:17" ht="16">
      <c r="G198" s="208">
        <f ca="1"/>
        <v>194</v>
      </c>
      <c r="H198" s="208">
        <f ca="1"/>
        <v>2</v>
      </c>
      <c r="I198" s="209">
        <f ca="1"/>
        <v>0.99989959090023017</v>
      </c>
      <c r="J198" s="221">
        <f ca="1"/>
        <v>0.98027636615980618</v>
      </c>
      <c r="K198" s="228">
        <f ca="1"/>
        <v>3.7479744266649351E-2</v>
      </c>
      <c r="L198" s="228">
        <f ca="1"/>
        <v>3.6653001710902355E-2</v>
      </c>
      <c r="N198" s="209">
        <f ca="1"/>
        <v>3.7479744266649351E-2</v>
      </c>
      <c r="O198" s="209">
        <f ca="1"/>
        <v>0.98027636615980618</v>
      </c>
      <c r="Q198" s="229"/>
    </row>
    <row r="199" spans="7:17" ht="16">
      <c r="G199" s="208">
        <f ca="1"/>
        <v>195</v>
      </c>
      <c r="H199" s="208">
        <f ca="1"/>
        <v>2</v>
      </c>
      <c r="I199" s="209">
        <f ca="1"/>
        <v>0.99989959090023017</v>
      </c>
      <c r="J199" s="221">
        <f ca="1"/>
        <v>0.98017793749235449</v>
      </c>
      <c r="K199" s="228">
        <f ca="1"/>
        <v>3.7475495124265651E-2</v>
      </c>
      <c r="L199" s="228">
        <f ca="1"/>
        <v>3.6653001710902355E-2</v>
      </c>
      <c r="N199" s="209">
        <f ca="1"/>
        <v>3.7475495124265651E-2</v>
      </c>
      <c r="O199" s="209">
        <f ca="1"/>
        <v>0.98017793749235449</v>
      </c>
      <c r="Q199" s="229"/>
    </row>
    <row r="200" spans="7:17" ht="16">
      <c r="G200" s="208">
        <f ca="1"/>
        <v>196</v>
      </c>
      <c r="H200" s="208">
        <f ca="1"/>
        <v>2</v>
      </c>
      <c r="I200" s="209">
        <f ca="1"/>
        <v>0.99989959090023017</v>
      </c>
      <c r="J200" s="221">
        <f ca="1"/>
        <v>0.98007951870803667</v>
      </c>
      <c r="K200" s="228">
        <f ca="1"/>
        <v>3.7471289340477741E-2</v>
      </c>
      <c r="L200" s="228">
        <f ca="1"/>
        <v>3.6653001710902355E-2</v>
      </c>
      <c r="N200" s="209">
        <f ca="1"/>
        <v>3.7471289340477741E-2</v>
      </c>
      <c r="O200" s="209">
        <f ca="1"/>
        <v>0.98007951870803667</v>
      </c>
      <c r="Q200" s="229"/>
    </row>
    <row r="201" spans="7:17" ht="16">
      <c r="G201" s="208">
        <f ca="1"/>
        <v>197</v>
      </c>
      <c r="H201" s="208">
        <f ca="1"/>
        <v>2</v>
      </c>
      <c r="I201" s="209">
        <f ca="1"/>
        <v>0.99989959090023017</v>
      </c>
      <c r="J201" s="221">
        <f ca="1"/>
        <v>0.9799811098058604</v>
      </c>
      <c r="K201" s="228">
        <f ca="1"/>
        <v>3.7467126255002377E-2</v>
      </c>
      <c r="L201" s="228">
        <f ca="1"/>
        <v>3.6653001710902355E-2</v>
      </c>
      <c r="N201" s="209">
        <f ca="1"/>
        <v>3.7467126255002377E-2</v>
      </c>
      <c r="O201" s="209">
        <f ca="1"/>
        <v>0.9799811098058604</v>
      </c>
      <c r="Q201" s="229"/>
    </row>
    <row r="202" spans="7:17" ht="16">
      <c r="G202" s="208">
        <f ca="1"/>
        <v>198</v>
      </c>
      <c r="H202" s="208">
        <f ca="1"/>
        <v>2</v>
      </c>
      <c r="I202" s="209">
        <f ca="1"/>
        <v>0.99989959090023017</v>
      </c>
      <c r="J202" s="221">
        <f ca="1"/>
        <v>0.97988271078483336</v>
      </c>
      <c r="K202" s="228">
        <f ca="1"/>
        <v>3.7463005220895525E-2</v>
      </c>
      <c r="L202" s="228">
        <f ca="1"/>
        <v>3.6653001710902355E-2</v>
      </c>
      <c r="N202" s="209">
        <f ca="1"/>
        <v>3.7463005220895525E-2</v>
      </c>
      <c r="O202" s="209">
        <f ca="1"/>
        <v>0.97988271078483336</v>
      </c>
      <c r="Q202" s="229"/>
    </row>
    <row r="203" spans="7:17" ht="16">
      <c r="G203" s="208">
        <f ca="1"/>
        <v>199</v>
      </c>
      <c r="H203" s="208">
        <f ca="1"/>
        <v>2</v>
      </c>
      <c r="I203" s="209">
        <f ca="1"/>
        <v>0.99989959090023017</v>
      </c>
      <c r="J203" s="221">
        <f ca="1"/>
        <v>0.97978432164396345</v>
      </c>
      <c r="K203" s="228">
        <f ca="1"/>
        <v>3.7458925604216854E-2</v>
      </c>
      <c r="L203" s="228">
        <f ca="1"/>
        <v>3.6653001710902355E-2</v>
      </c>
      <c r="N203" s="209">
        <f ca="1"/>
        <v>3.7458925604216854E-2</v>
      </c>
      <c r="O203" s="209">
        <f ca="1"/>
        <v>0.97978432164396345</v>
      </c>
      <c r="Q203" s="229"/>
    </row>
    <row r="204" spans="7:17" ht="16">
      <c r="G204" s="208">
        <f ca="1"/>
        <v>200</v>
      </c>
      <c r="H204" s="208">
        <f ca="1"/>
        <v>2</v>
      </c>
      <c r="I204" s="209">
        <f ca="1"/>
        <v>0.99989959090023017</v>
      </c>
      <c r="J204" s="221">
        <f ca="1"/>
        <v>0.97968594238225859</v>
      </c>
      <c r="K204" s="228">
        <f ca="1"/>
        <v>3.745488678370501E-2</v>
      </c>
      <c r="L204" s="228">
        <f ca="1"/>
        <v>3.6653001710902355E-2</v>
      </c>
      <c r="N204" s="209">
        <f ca="1"/>
        <v>3.745488678370501E-2</v>
      </c>
      <c r="O204" s="209">
        <f ca="1"/>
        <v>0.97968594238225859</v>
      </c>
      <c r="Q204" s="229"/>
    </row>
    <row r="205" spans="7:17" ht="16">
      <c r="G205" s="208">
        <f ca="1"/>
        <v>201</v>
      </c>
      <c r="H205" s="208">
        <f ca="1"/>
        <v>2</v>
      </c>
      <c r="I205" s="209">
        <f ca="1"/>
        <v>0.99989959090023017</v>
      </c>
      <c r="J205" s="221">
        <f ca="1"/>
        <v>0.97958757299872679</v>
      </c>
      <c r="K205" s="228">
        <f ca="1"/>
        <v>3.7450888150462026E-2</v>
      </c>
      <c r="L205" s="228">
        <f ca="1"/>
        <v>3.6653001710902355E-2</v>
      </c>
      <c r="N205" s="209">
        <f ca="1"/>
        <v>3.7450888150462026E-2</v>
      </c>
      <c r="O205" s="209">
        <f ca="1"/>
        <v>0.97958757299872679</v>
      </c>
      <c r="Q205" s="229"/>
    </row>
    <row r="206" spans="7:17" ht="16">
      <c r="G206" s="208">
        <f ca="1"/>
        <v>202</v>
      </c>
      <c r="H206" s="208">
        <f ca="1"/>
        <v>2</v>
      </c>
      <c r="I206" s="209">
        <f ca="1"/>
        <v>0.99989959090023017</v>
      </c>
      <c r="J206" s="221">
        <f ca="1"/>
        <v>0.97948921349237628</v>
      </c>
      <c r="K206" s="228">
        <f ca="1"/>
        <v>3.7446929107647103E-2</v>
      </c>
      <c r="L206" s="228">
        <f ca="1"/>
        <v>3.6653001710902355E-2</v>
      </c>
      <c r="N206" s="209">
        <f ca="1"/>
        <v>3.7446929107647103E-2</v>
      </c>
      <c r="O206" s="209">
        <f ca="1"/>
        <v>0.97948921349237628</v>
      </c>
      <c r="Q206" s="229"/>
    </row>
    <row r="207" spans="7:17" ht="16">
      <c r="G207" s="208">
        <f ca="1"/>
        <v>203</v>
      </c>
      <c r="H207" s="208">
        <f ca="1"/>
        <v>2</v>
      </c>
      <c r="I207" s="209">
        <f ca="1"/>
        <v>0.99989959090023017</v>
      </c>
      <c r="J207" s="221">
        <f ca="1"/>
        <v>0.9793908638622153</v>
      </c>
      <c r="K207" s="228">
        <f ca="1"/>
        <v>3.7443009070180014E-2</v>
      </c>
      <c r="L207" s="228">
        <f ca="1"/>
        <v>3.6653001710902355E-2</v>
      </c>
      <c r="N207" s="209">
        <f ca="1"/>
        <v>3.7443009070180014E-2</v>
      </c>
      <c r="O207" s="209">
        <f ca="1"/>
        <v>0.9793908638622153</v>
      </c>
      <c r="Q207" s="229"/>
    </row>
    <row r="208" spans="7:17" ht="16">
      <c r="G208" s="208">
        <f ca="1"/>
        <v>204</v>
      </c>
      <c r="H208" s="208">
        <f ca="1"/>
        <v>2</v>
      </c>
      <c r="I208" s="209">
        <f ca="1"/>
        <v>0.99989959090023017</v>
      </c>
      <c r="J208" s="221">
        <f ca="1"/>
        <v>0.97929252410725209</v>
      </c>
      <c r="K208" s="228">
        <f ca="1"/>
        <v>3.7439127464452902E-2</v>
      </c>
      <c r="L208" s="228">
        <f ca="1"/>
        <v>3.6653001710902355E-2</v>
      </c>
      <c r="N208" s="209">
        <f ca="1"/>
        <v>3.7439127464452902E-2</v>
      </c>
      <c r="O208" s="209">
        <f ca="1"/>
        <v>0.97929252410725209</v>
      </c>
      <c r="Q208" s="229"/>
    </row>
    <row r="209" spans="7:17" ht="16">
      <c r="G209" s="208">
        <f ca="1"/>
        <v>205</v>
      </c>
      <c r="H209" s="208">
        <f ca="1"/>
        <v>2</v>
      </c>
      <c r="I209" s="209">
        <f ca="1"/>
        <v>0.99989959090023017</v>
      </c>
      <c r="J209" s="221">
        <f ca="1"/>
        <v>0.97919419422649512</v>
      </c>
      <c r="K209" s="228">
        <f ca="1"/>
        <v>3.743528372805003E-2</v>
      </c>
      <c r="L209" s="228">
        <f ca="1"/>
        <v>3.6653001710902355E-2</v>
      </c>
      <c r="N209" s="209">
        <f ca="1"/>
        <v>3.743528372805003E-2</v>
      </c>
      <c r="O209" s="209">
        <f ca="1"/>
        <v>0.97919419422649512</v>
      </c>
      <c r="Q209" s="229"/>
    </row>
    <row r="210" spans="7:17" ht="16">
      <c r="G210" s="208">
        <f ca="1"/>
        <v>206</v>
      </c>
      <c r="H210" s="208">
        <f ca="1"/>
        <v>2</v>
      </c>
      <c r="I210" s="209">
        <f ca="1"/>
        <v>0.99989959090023017</v>
      </c>
      <c r="J210" s="221">
        <f ca="1"/>
        <v>0.97909587421895294</v>
      </c>
      <c r="K210" s="228">
        <f ca="1"/>
        <v>3.7431477309476324E-2</v>
      </c>
      <c r="L210" s="228">
        <f ca="1"/>
        <v>3.6653001710902355E-2</v>
      </c>
      <c r="N210" s="209">
        <f ca="1"/>
        <v>3.7431477309476324E-2</v>
      </c>
      <c r="O210" s="209">
        <f ca="1"/>
        <v>0.97909587421895294</v>
      </c>
      <c r="Q210" s="229"/>
    </row>
    <row r="211" spans="7:17" ht="16">
      <c r="G211" s="208">
        <f ca="1"/>
        <v>207</v>
      </c>
      <c r="H211" s="208">
        <f ca="1"/>
        <v>2</v>
      </c>
      <c r="I211" s="209">
        <f ca="1"/>
        <v>0.99989959090023017</v>
      </c>
      <c r="J211" s="221">
        <f ca="1"/>
        <v>0.97899756408363425</v>
      </c>
      <c r="K211" s="228">
        <f ca="1"/>
        <v>3.7427707667893606E-2</v>
      </c>
      <c r="L211" s="228">
        <f ca="1"/>
        <v>3.6653001710902355E-2</v>
      </c>
      <c r="N211" s="209">
        <f ca="1"/>
        <v>3.7427707667893606E-2</v>
      </c>
      <c r="O211" s="209">
        <f ca="1"/>
        <v>0.97899756408363425</v>
      </c>
      <c r="Q211" s="229"/>
    </row>
    <row r="212" spans="7:17" ht="16">
      <c r="G212" s="208">
        <f ca="1"/>
        <v>208</v>
      </c>
      <c r="H212" s="208">
        <f ca="1"/>
        <v>2</v>
      </c>
      <c r="I212" s="209">
        <f ca="1"/>
        <v>0.99989959090023017</v>
      </c>
      <c r="J212" s="221">
        <f ca="1"/>
        <v>0.97889926381954773</v>
      </c>
      <c r="K212" s="228">
        <f ca="1"/>
        <v>3.7423974272864598E-2</v>
      </c>
      <c r="L212" s="228">
        <f ca="1"/>
        <v>3.6653001710902355E-2</v>
      </c>
      <c r="N212" s="209">
        <f ca="1"/>
        <v>3.7423974272864598E-2</v>
      </c>
      <c r="O212" s="209">
        <f ca="1"/>
        <v>0.97889926381954773</v>
      </c>
      <c r="Q212" s="229"/>
    </row>
    <row r="213" spans="7:17" ht="16">
      <c r="G213" s="208">
        <f ca="1"/>
        <v>209</v>
      </c>
      <c r="H213" s="208">
        <f ca="1"/>
        <v>2</v>
      </c>
      <c r="I213" s="209">
        <f ca="1"/>
        <v>0.99989959090023017</v>
      </c>
      <c r="J213" s="221">
        <f ca="1"/>
        <v>0.97880097342570227</v>
      </c>
      <c r="K213" s="228">
        <f ca="1"/>
        <v>3.7420276604103735E-2</v>
      </c>
      <c r="L213" s="228">
        <f ca="1"/>
        <v>3.6653001710902355E-2</v>
      </c>
      <c r="N213" s="209">
        <f ca="1"/>
        <v>3.7420276604103735E-2</v>
      </c>
      <c r="O213" s="209">
        <f ca="1"/>
        <v>0.97880097342570227</v>
      </c>
      <c r="Q213" s="229"/>
    </row>
    <row r="214" spans="7:17" ht="16">
      <c r="G214" s="208">
        <f ca="1"/>
        <v>210</v>
      </c>
      <c r="H214" s="208">
        <f ca="1"/>
        <v>2</v>
      </c>
      <c r="I214" s="209">
        <f ca="1"/>
        <v>0.99989959090023017</v>
      </c>
      <c r="J214" s="221">
        <f ca="1"/>
        <v>0.97870269290110679</v>
      </c>
      <c r="K214" s="228">
        <f ca="1"/>
        <v>3.7416614151235809E-2</v>
      </c>
      <c r="L214" s="228">
        <f ca="1"/>
        <v>3.6653001710902355E-2</v>
      </c>
      <c r="N214" s="209">
        <f ca="1"/>
        <v>3.7416614151235809E-2</v>
      </c>
      <c r="O214" s="209">
        <f ca="1"/>
        <v>0.97870269290110679</v>
      </c>
      <c r="Q214" s="229"/>
    </row>
    <row r="215" spans="7:17" ht="16">
      <c r="G215" s="208">
        <f ca="1"/>
        <v>211</v>
      </c>
      <c r="H215" s="208">
        <f ca="1"/>
        <v>2</v>
      </c>
      <c r="I215" s="209">
        <f ca="1"/>
        <v>0.99989959090023017</v>
      </c>
      <c r="J215" s="221">
        <f ca="1"/>
        <v>0.97860442224477029</v>
      </c>
      <c r="K215" s="228">
        <f ca="1"/>
        <v>3.7412986413560965E-2</v>
      </c>
      <c r="L215" s="228">
        <f ca="1"/>
        <v>3.6653001710902355E-2</v>
      </c>
      <c r="N215" s="209">
        <f ca="1"/>
        <v>3.7412986413560965E-2</v>
      </c>
      <c r="O215" s="209">
        <f ca="1"/>
        <v>0.97860442224477029</v>
      </c>
      <c r="Q215" s="229"/>
    </row>
    <row r="216" spans="7:17" ht="16">
      <c r="G216" s="208">
        <f ca="1"/>
        <v>212</v>
      </c>
      <c r="H216" s="208">
        <f ca="1"/>
        <v>2</v>
      </c>
      <c r="I216" s="209">
        <f ca="1"/>
        <v>0.99989959090023017</v>
      </c>
      <c r="J216" s="221">
        <f ca="1"/>
        <v>0.97850616145570191</v>
      </c>
      <c r="K216" s="228">
        <f ca="1"/>
        <v>3.7409392899826491E-2</v>
      </c>
      <c r="L216" s="228">
        <f ca="1"/>
        <v>3.6653001710902355E-2</v>
      </c>
      <c r="N216" s="209">
        <f ca="1"/>
        <v>3.7409392899826491E-2</v>
      </c>
      <c r="O216" s="209">
        <f ca="1"/>
        <v>0.97850616145570191</v>
      </c>
      <c r="Q216" s="229"/>
    </row>
    <row r="217" spans="7:17" ht="16">
      <c r="G217" s="208">
        <f ca="1"/>
        <v>213</v>
      </c>
      <c r="H217" s="208">
        <f ca="1"/>
        <v>2</v>
      </c>
      <c r="I217" s="209">
        <f ca="1"/>
        <v>0.99989959090023017</v>
      </c>
      <c r="J217" s="221">
        <f ca="1"/>
        <v>0.97840791053291087</v>
      </c>
      <c r="K217" s="228">
        <f ca="1"/>
        <v>3.740583312800505E-2</v>
      </c>
      <c r="L217" s="228">
        <f ca="1"/>
        <v>3.6653001710902355E-2</v>
      </c>
      <c r="N217" s="209">
        <f ca="1"/>
        <v>3.740583312800505E-2</v>
      </c>
      <c r="O217" s="209">
        <f ca="1"/>
        <v>0.97840791053291087</v>
      </c>
      <c r="Q217" s="229"/>
    </row>
    <row r="218" spans="7:17" ht="16">
      <c r="G218" s="208">
        <f ca="1"/>
        <v>214</v>
      </c>
      <c r="H218" s="208">
        <f ca="1"/>
        <v>2</v>
      </c>
      <c r="I218" s="209">
        <f ca="1"/>
        <v>0.99989959090023017</v>
      </c>
      <c r="J218" s="221">
        <f ca="1"/>
        <v>0.97830966947540654</v>
      </c>
      <c r="K218" s="228">
        <f ca="1"/>
        <v>3.7402306625079165E-2</v>
      </c>
      <c r="L218" s="228">
        <f ca="1"/>
        <v>3.6653001710902355E-2</v>
      </c>
      <c r="N218" s="209">
        <f ca="1"/>
        <v>3.7402306625079165E-2</v>
      </c>
      <c r="O218" s="209">
        <f ca="1"/>
        <v>0.97830966947540654</v>
      </c>
      <c r="Q218" s="229"/>
    </row>
    <row r="219" spans="7:17" ht="16">
      <c r="G219" s="208">
        <f ca="1"/>
        <v>215</v>
      </c>
      <c r="H219" s="208">
        <f ca="1"/>
        <v>2</v>
      </c>
      <c r="I219" s="209">
        <f ca="1"/>
        <v>0.99989959090023017</v>
      </c>
      <c r="J219" s="221">
        <f ca="1"/>
        <v>0.97821143828219836</v>
      </c>
      <c r="K219" s="228">
        <f ca="1"/>
        <v>3.7398812926831636E-2</v>
      </c>
      <c r="L219" s="228">
        <f ca="1"/>
        <v>3.6653001710902355E-2</v>
      </c>
      <c r="N219" s="209">
        <f ca="1"/>
        <v>3.7398812926831636E-2</v>
      </c>
      <c r="O219" s="209">
        <f ca="1"/>
        <v>0.97821143828219836</v>
      </c>
      <c r="Q219" s="229"/>
    </row>
    <row r="220" spans="7:17" ht="16">
      <c r="G220" s="208">
        <f ca="1"/>
        <v>216</v>
      </c>
      <c r="H220" s="208">
        <f ca="1"/>
        <v>2</v>
      </c>
      <c r="I220" s="209">
        <f ca="1"/>
        <v>0.99989959090023017</v>
      </c>
      <c r="J220" s="221">
        <f ca="1"/>
        <v>0.97811321695229592</v>
      </c>
      <c r="K220" s="228">
        <f ca="1"/>
        <v>3.7395351577641872E-2</v>
      </c>
      <c r="L220" s="228">
        <f ca="1"/>
        <v>3.6653001710902355E-2</v>
      </c>
      <c r="N220" s="209">
        <f ca="1"/>
        <v>3.7395351577641872E-2</v>
      </c>
      <c r="O220" s="209">
        <f ca="1"/>
        <v>0.97811321695229592</v>
      </c>
      <c r="Q220" s="229"/>
    </row>
    <row r="221" spans="7:17" ht="16">
      <c r="G221" s="208">
        <f ca="1"/>
        <v>217</v>
      </c>
      <c r="H221" s="208">
        <f ca="1"/>
        <v>2</v>
      </c>
      <c r="I221" s="209">
        <f ca="1"/>
        <v>0.99989959090023017</v>
      </c>
      <c r="J221" s="221">
        <f ca="1"/>
        <v>0.97801500548470877</v>
      </c>
      <c r="K221" s="228">
        <f ca="1"/>
        <v>3.7391922130287976E-2</v>
      </c>
      <c r="L221" s="228">
        <f ca="1"/>
        <v>3.6653001710902355E-2</v>
      </c>
      <c r="N221" s="209">
        <f ca="1"/>
        <v>3.7391922130287976E-2</v>
      </c>
      <c r="O221" s="209">
        <f ca="1"/>
        <v>0.97801500548470877</v>
      </c>
      <c r="Q221" s="229"/>
    </row>
    <row r="222" spans="7:17" ht="16">
      <c r="G222" s="208">
        <f ca="1"/>
        <v>218</v>
      </c>
      <c r="H222" s="208">
        <f ca="1"/>
        <v>2</v>
      </c>
      <c r="I222" s="209">
        <f ca="1"/>
        <v>0.99989959090023017</v>
      </c>
      <c r="J222" s="221">
        <f ca="1"/>
        <v>0.97791680387844671</v>
      </c>
      <c r="K222" s="228">
        <f ca="1"/>
        <v>3.7388524145753776E-2</v>
      </c>
      <c r="L222" s="228">
        <f ca="1"/>
        <v>3.6653001710902355E-2</v>
      </c>
      <c r="N222" s="209">
        <f ca="1"/>
        <v>3.7388524145753776E-2</v>
      </c>
      <c r="O222" s="209">
        <f ca="1"/>
        <v>0.97791680387844671</v>
      </c>
      <c r="Q222" s="229"/>
    </row>
    <row r="223" spans="7:17" ht="16">
      <c r="G223" s="208">
        <f ca="1"/>
        <v>219</v>
      </c>
      <c r="H223" s="208">
        <f ca="1"/>
        <v>2</v>
      </c>
      <c r="I223" s="209">
        <f ca="1"/>
        <v>0.99989959090023017</v>
      </c>
      <c r="J223" s="221">
        <f ca="1"/>
        <v>0.97781861213251953</v>
      </c>
      <c r="K223" s="228">
        <f ca="1"/>
        <v>3.73851571930418E-2</v>
      </c>
      <c r="L223" s="228">
        <f ca="1"/>
        <v>3.6653001710902355E-2</v>
      </c>
      <c r="N223" s="209">
        <f ca="1"/>
        <v>3.73851571930418E-2</v>
      </c>
      <c r="O223" s="209">
        <f ca="1"/>
        <v>0.97781861213251953</v>
      </c>
      <c r="Q223" s="229"/>
    </row>
    <row r="224" spans="7:17" ht="16">
      <c r="G224" s="208">
        <f ca="1"/>
        <v>220</v>
      </c>
      <c r="H224" s="208">
        <f ca="1"/>
        <v>2</v>
      </c>
      <c r="I224" s="209">
        <f ca="1"/>
        <v>0.99989959090023017</v>
      </c>
      <c r="J224" s="221">
        <f ca="1"/>
        <v>0.97772043024593713</v>
      </c>
      <c r="K224" s="228">
        <f ca="1"/>
        <v>3.7381820848990895E-2</v>
      </c>
      <c r="L224" s="228">
        <f ca="1"/>
        <v>3.6653001710902355E-2</v>
      </c>
      <c r="N224" s="209">
        <f ca="1"/>
        <v>3.7381820848990895E-2</v>
      </c>
      <c r="O224" s="209">
        <f ca="1"/>
        <v>0.97772043024593713</v>
      </c>
      <c r="Q224" s="229"/>
    </row>
    <row r="225" spans="7:17" ht="16">
      <c r="G225" s="208">
        <f ca="1"/>
        <v>221</v>
      </c>
      <c r="H225" s="208">
        <f ca="1"/>
        <v>2</v>
      </c>
      <c r="I225" s="209">
        <f ca="1"/>
        <v>0.99989959090023017</v>
      </c>
      <c r="J225" s="221">
        <f ca="1"/>
        <v>0.97762225821770954</v>
      </c>
      <c r="K225" s="228">
        <f ca="1"/>
        <v>3.73785146980989E-2</v>
      </c>
      <c r="L225" s="228">
        <f ca="1"/>
        <v>3.6653001710902355E-2</v>
      </c>
      <c r="N225" s="209">
        <f ca="1"/>
        <v>3.73785146980989E-2</v>
      </c>
      <c r="O225" s="209">
        <f ca="1"/>
        <v>0.97762225821770954</v>
      </c>
      <c r="Q225" s="229"/>
    </row>
    <row r="226" spans="7:17" ht="16">
      <c r="G226" s="208">
        <f ca="1"/>
        <v>222</v>
      </c>
      <c r="H226" s="208">
        <f ca="1"/>
        <v>2</v>
      </c>
      <c r="I226" s="209">
        <f ca="1"/>
        <v>0.99989959090023017</v>
      </c>
      <c r="J226" s="221">
        <f ca="1"/>
        <v>0.97752409604684698</v>
      </c>
      <c r="K226" s="228">
        <f ca="1"/>
        <v>3.7375238332349965E-2</v>
      </c>
      <c r="L226" s="228">
        <f ca="1"/>
        <v>3.6653001710902355E-2</v>
      </c>
      <c r="N226" s="209">
        <f ca="1"/>
        <v>3.7375238332349965E-2</v>
      </c>
      <c r="O226" s="209">
        <f ca="1"/>
        <v>0.97752409604684698</v>
      </c>
      <c r="Q226" s="229"/>
    </row>
    <row r="227" spans="7:17" ht="16">
      <c r="G227" s="208">
        <f ca="1"/>
        <v>223</v>
      </c>
      <c r="H227" s="208">
        <f ca="1"/>
        <v>2</v>
      </c>
      <c r="I227" s="209">
        <f ca="1"/>
        <v>0.99989959090023017</v>
      </c>
      <c r="J227" s="221">
        <f ca="1"/>
        <v>0.97742594373235958</v>
      </c>
      <c r="K227" s="228">
        <f ca="1"/>
        <v>3.7371991351047296E-2</v>
      </c>
      <c r="L227" s="228">
        <f ca="1"/>
        <v>3.6653001710902355E-2</v>
      </c>
      <c r="N227" s="209">
        <f ca="1"/>
        <v>3.7371991351047296E-2</v>
      </c>
      <c r="O227" s="209">
        <f ca="1"/>
        <v>0.97742594373235958</v>
      </c>
      <c r="Q227" s="229"/>
    </row>
    <row r="228" spans="7:17" ht="16">
      <c r="G228" s="208">
        <f ca="1"/>
        <v>224</v>
      </c>
      <c r="H228" s="208">
        <f ca="1"/>
        <v>2</v>
      </c>
      <c r="I228" s="209">
        <f ca="1"/>
        <v>0.99989959090023017</v>
      </c>
      <c r="J228" s="221">
        <f ca="1"/>
        <v>0.97732780127325769</v>
      </c>
      <c r="K228" s="228">
        <f ca="1"/>
        <v>3.7368773360649171E-2</v>
      </c>
      <c r="L228" s="228">
        <f ca="1"/>
        <v>3.6653001710902355E-2</v>
      </c>
      <c r="N228" s="209">
        <f ca="1"/>
        <v>3.7368773360649171E-2</v>
      </c>
      <c r="O228" s="209">
        <f ca="1"/>
        <v>0.97732780127325769</v>
      </c>
      <c r="Q228" s="229"/>
    </row>
    <row r="229" spans="7:17" ht="16">
      <c r="G229" s="208">
        <f ca="1"/>
        <v>225</v>
      </c>
      <c r="H229" s="208">
        <f ca="1"/>
        <v>2</v>
      </c>
      <c r="I229" s="209">
        <f ca="1"/>
        <v>0.99989959090023017</v>
      </c>
      <c r="J229" s="221">
        <f ca="1"/>
        <v>0.97722966866855177</v>
      </c>
      <c r="K229" s="228">
        <f ca="1"/>
        <v>3.7365583974610143E-2</v>
      </c>
      <c r="L229" s="228">
        <f ca="1"/>
        <v>3.6653001710902355E-2</v>
      </c>
      <c r="N229" s="209">
        <f ca="1"/>
        <v>3.7365583974610143E-2</v>
      </c>
      <c r="O229" s="209">
        <f ca="1"/>
        <v>0.97722966866855177</v>
      </c>
      <c r="Q229" s="229"/>
    </row>
    <row r="230" spans="7:17" ht="16">
      <c r="G230" s="208">
        <f ca="1"/>
        <v>226</v>
      </c>
      <c r="H230" s="208">
        <f ca="1"/>
        <v>2</v>
      </c>
      <c r="I230" s="209">
        <f ca="1"/>
        <v>0.99989959090023017</v>
      </c>
      <c r="J230" s="221">
        <f ca="1"/>
        <v>0.97713154591725238</v>
      </c>
      <c r="K230" s="228">
        <f ca="1"/>
        <v>3.7362422813226256E-2</v>
      </c>
      <c r="L230" s="228">
        <f ca="1"/>
        <v>3.6653001710902355E-2</v>
      </c>
      <c r="N230" s="209">
        <f ca="1"/>
        <v>3.7362422813226256E-2</v>
      </c>
      <c r="O230" s="209">
        <f ca="1"/>
        <v>0.97713154591725238</v>
      </c>
      <c r="Q230" s="229"/>
    </row>
    <row r="231" spans="7:17" ht="16">
      <c r="G231" s="208">
        <f ca="1"/>
        <v>227</v>
      </c>
      <c r="H231" s="208">
        <f ca="1"/>
        <v>2</v>
      </c>
      <c r="I231" s="209">
        <f ca="1"/>
        <v>0.99989959090023017</v>
      </c>
      <c r="J231" s="221">
        <f ca="1"/>
        <v>0.97703343301837009</v>
      </c>
      <c r="K231" s="228">
        <f ca="1"/>
        <v>3.7359289503484563E-2</v>
      </c>
      <c r="L231" s="228">
        <f ca="1"/>
        <v>3.6653001710902355E-2</v>
      </c>
      <c r="N231" s="209">
        <f ca="1"/>
        <v>3.7359289503484563E-2</v>
      </c>
      <c r="O231" s="209">
        <f ca="1"/>
        <v>0.97703343301837009</v>
      </c>
      <c r="Q231" s="229"/>
    </row>
    <row r="232" spans="7:17" ht="16">
      <c r="G232" s="208">
        <f ca="1"/>
        <v>228</v>
      </c>
      <c r="H232" s="208">
        <f ca="1"/>
        <v>2</v>
      </c>
      <c r="I232" s="209">
        <f ca="1"/>
        <v>0.99989959090023017</v>
      </c>
      <c r="J232" s="221">
        <f ca="1"/>
        <v>0.9769353299709157</v>
      </c>
      <c r="K232" s="228">
        <f ca="1"/>
        <v>3.7356183678915966E-2</v>
      </c>
      <c r="L232" s="228">
        <f ca="1"/>
        <v>3.6653001710902355E-2</v>
      </c>
      <c r="N232" s="209">
        <f ca="1"/>
        <v>3.7356183678915966E-2</v>
      </c>
      <c r="O232" s="209">
        <f ca="1"/>
        <v>0.9769353299709157</v>
      </c>
      <c r="Q232" s="229"/>
    </row>
    <row r="233" spans="7:17" ht="16">
      <c r="G233" s="208">
        <f ca="1"/>
        <v>229</v>
      </c>
      <c r="H233" s="208">
        <f ca="1"/>
        <v>2</v>
      </c>
      <c r="I233" s="209">
        <f ca="1"/>
        <v>0.99989959090023017</v>
      </c>
      <c r="J233" s="221">
        <f ca="1"/>
        <v>0.9768372367739</v>
      </c>
      <c r="K233" s="228">
        <f ca="1"/>
        <v>3.735310497945276E-2</v>
      </c>
      <c r="L233" s="228">
        <f ca="1"/>
        <v>3.6653001710902355E-2</v>
      </c>
      <c r="N233" s="209">
        <f ca="1"/>
        <v>3.735310497945276E-2</v>
      </c>
      <c r="O233" s="209">
        <f ca="1"/>
        <v>0.9768372367739</v>
      </c>
      <c r="Q233" s="229"/>
    </row>
    <row r="234" spans="7:17" ht="16">
      <c r="G234" s="208">
        <f ca="1"/>
        <v>230</v>
      </c>
      <c r="H234" s="208">
        <f ca="1"/>
        <v>2</v>
      </c>
      <c r="I234" s="209">
        <f ca="1"/>
        <v>0.99989959090023017</v>
      </c>
      <c r="J234" s="221">
        <f ca="1"/>
        <v>0.97673915342633388</v>
      </c>
      <c r="K234" s="228">
        <f ca="1"/>
        <v>3.7350053051289259E-2</v>
      </c>
      <c r="L234" s="228">
        <f ca="1"/>
        <v>3.6653001710902355E-2</v>
      </c>
      <c r="N234" s="209">
        <f ca="1"/>
        <v>3.7350053051289259E-2</v>
      </c>
      <c r="O234" s="209">
        <f ca="1"/>
        <v>0.97673915342633388</v>
      </c>
      <c r="Q234" s="229"/>
    </row>
    <row r="235" spans="7:17" ht="16">
      <c r="G235" s="208">
        <f ca="1"/>
        <v>231</v>
      </c>
      <c r="H235" s="208">
        <f ca="1"/>
        <v>2</v>
      </c>
      <c r="I235" s="209">
        <f ca="1"/>
        <v>0.99989959090023017</v>
      </c>
      <c r="J235" s="221">
        <f ca="1"/>
        <v>0.97664107992722837</v>
      </c>
      <c r="K235" s="228">
        <f ca="1"/>
        <v>3.7347027546746271E-2</v>
      </c>
      <c r="L235" s="228">
        <f ca="1"/>
        <v>3.6653001710902355E-2</v>
      </c>
      <c r="N235" s="209">
        <f ca="1"/>
        <v>3.7347027546746271E-2</v>
      </c>
      <c r="O235" s="209">
        <f ca="1"/>
        <v>0.97664107992722837</v>
      </c>
      <c r="Q235" s="229"/>
    </row>
    <row r="236" spans="7:17" ht="16">
      <c r="G236" s="208">
        <f ca="1"/>
        <v>232</v>
      </c>
      <c r="H236" s="208">
        <f ca="1"/>
        <v>2</v>
      </c>
      <c r="I236" s="209">
        <f ca="1"/>
        <v>0.99989959090023017</v>
      </c>
      <c r="J236" s="221">
        <f ca="1"/>
        <v>0.9765430162755947</v>
      </c>
      <c r="K236" s="228">
        <f ca="1"/>
        <v>3.734402812413886E-2</v>
      </c>
      <c r="L236" s="228">
        <f ca="1"/>
        <v>3.6653001710902355E-2</v>
      </c>
      <c r="N236" s="209">
        <f ca="1"/>
        <v>3.734402812413886E-2</v>
      </c>
      <c r="O236" s="209">
        <f ca="1"/>
        <v>0.9765430162755947</v>
      </c>
      <c r="Q236" s="229"/>
    </row>
    <row r="237" spans="7:17" ht="16">
      <c r="G237" s="208">
        <f ca="1"/>
        <v>233</v>
      </c>
      <c r="H237" s="208">
        <f ca="1"/>
        <v>2</v>
      </c>
      <c r="I237" s="209">
        <f ca="1"/>
        <v>0.99989959090023017</v>
      </c>
      <c r="J237" s="221">
        <f ca="1"/>
        <v>0.97644496247044399</v>
      </c>
      <c r="K237" s="228">
        <f ca="1"/>
        <v>3.7341054447648278E-2</v>
      </c>
      <c r="L237" s="228">
        <f ca="1"/>
        <v>3.6653001710902355E-2</v>
      </c>
      <c r="N237" s="209">
        <f ca="1"/>
        <v>3.7341054447648278E-2</v>
      </c>
      <c r="O237" s="209">
        <f ca="1"/>
        <v>0.97644496247044399</v>
      </c>
      <c r="Q237" s="229"/>
    </row>
    <row r="238" spans="7:17" ht="16">
      <c r="G238" s="208">
        <f ca="1"/>
        <v>234</v>
      </c>
      <c r="H238" s="208">
        <f ca="1"/>
        <v>2</v>
      </c>
      <c r="I238" s="209">
        <f ca="1"/>
        <v>0.99989959090023017</v>
      </c>
      <c r="J238" s="221">
        <f ca="1"/>
        <v>0.97634691851078759</v>
      </c>
      <c r="K238" s="228">
        <f ca="1"/>
        <v>3.7338106187196088E-2</v>
      </c>
      <c r="L238" s="228">
        <f ca="1"/>
        <v>3.6653001710902355E-2</v>
      </c>
      <c r="N238" s="209">
        <f ca="1"/>
        <v>3.7338106187196088E-2</v>
      </c>
      <c r="O238" s="209">
        <f ca="1"/>
        <v>0.97634691851078759</v>
      </c>
      <c r="Q238" s="229"/>
    </row>
    <row r="239" spans="7:17" ht="16">
      <c r="G239" s="208">
        <f ca="1"/>
        <v>235</v>
      </c>
      <c r="H239" s="208">
        <f ca="1"/>
        <v>2</v>
      </c>
      <c r="I239" s="209">
        <f ca="1"/>
        <v>0.99989959090023017</v>
      </c>
      <c r="J239" s="221">
        <f ca="1"/>
        <v>0.97624888439563684</v>
      </c>
      <c r="K239" s="228">
        <f ca="1"/>
        <v>3.7335183018322317E-2</v>
      </c>
      <c r="L239" s="228">
        <f ca="1"/>
        <v>3.6653001710902355E-2</v>
      </c>
      <c r="N239" s="209">
        <f ca="1"/>
        <v>3.7335183018322317E-2</v>
      </c>
      <c r="O239" s="209">
        <f ca="1"/>
        <v>0.97624888439563684</v>
      </c>
      <c r="Q239" s="229"/>
    </row>
    <row r="240" spans="7:17" ht="16">
      <c r="G240" s="208">
        <f ca="1"/>
        <v>236</v>
      </c>
      <c r="H240" s="208">
        <f ca="1"/>
        <v>2</v>
      </c>
      <c r="I240" s="209">
        <f ca="1"/>
        <v>0.99989959090023017</v>
      </c>
      <c r="J240" s="221">
        <f ca="1"/>
        <v>0.97615086012400343</v>
      </c>
      <c r="K240" s="228">
        <f ca="1"/>
        <v>3.7332284622065982E-2</v>
      </c>
      <c r="L240" s="228">
        <f ca="1"/>
        <v>3.6653001710902355E-2</v>
      </c>
      <c r="N240" s="209">
        <f ca="1"/>
        <v>3.7332284622065982E-2</v>
      </c>
      <c r="O240" s="209">
        <f ca="1"/>
        <v>0.97615086012400343</v>
      </c>
      <c r="Q240" s="229"/>
    </row>
    <row r="241" spans="7:17" ht="16">
      <c r="G241" s="208">
        <f ca="1"/>
        <v>237</v>
      </c>
      <c r="H241" s="208">
        <f ca="1"/>
        <v>2</v>
      </c>
      <c r="I241" s="209">
        <f ca="1"/>
        <v>0.99989959090023017</v>
      </c>
      <c r="J241" s="221">
        <f ca="1"/>
        <v>0.97605284569489881</v>
      </c>
      <c r="K241" s="228">
        <f ca="1"/>
        <v>3.7329410684849913E-2</v>
      </c>
      <c r="L241" s="228">
        <f ca="1"/>
        <v>3.6653001710902355E-2</v>
      </c>
      <c r="N241" s="209">
        <f ca="1"/>
        <v>3.7329410684849913E-2</v>
      </c>
      <c r="O241" s="209">
        <f ca="1"/>
        <v>0.97605284569489881</v>
      </c>
      <c r="Q241" s="229"/>
    </row>
    <row r="242" spans="7:17" ht="16">
      <c r="G242" s="208">
        <f ca="1"/>
        <v>238</v>
      </c>
      <c r="H242" s="208">
        <f ca="1"/>
        <v>2</v>
      </c>
      <c r="I242" s="209">
        <f ca="1"/>
        <v>0.99989959090023017</v>
      </c>
      <c r="J242" s="221">
        <f ca="1"/>
        <v>0.97595484110733477</v>
      </c>
      <c r="K242" s="228">
        <f ca="1"/>
        <v>3.7326560898366765E-2</v>
      </c>
      <c r="L242" s="228">
        <f ca="1"/>
        <v>3.6653001710902355E-2</v>
      </c>
      <c r="N242" s="209">
        <f ca="1"/>
        <v>3.7326560898366765E-2</v>
      </c>
      <c r="O242" s="209">
        <f ca="1"/>
        <v>0.97595484110733477</v>
      </c>
      <c r="Q242" s="229"/>
    </row>
    <row r="243" spans="7:17" ht="16">
      <c r="G243" s="208">
        <f ca="1"/>
        <v>239</v>
      </c>
      <c r="H243" s="208">
        <f ca="1"/>
        <v>2</v>
      </c>
      <c r="I243" s="209">
        <f ca="1"/>
        <v>0.99989959090023017</v>
      </c>
      <c r="J243" s="221">
        <f ca="1"/>
        <v>0.97585684636032322</v>
      </c>
      <c r="K243" s="228">
        <f ca="1"/>
        <v>3.7323734959469133E-2</v>
      </c>
      <c r="L243" s="228">
        <f ca="1"/>
        <v>3.6653001710902355E-2</v>
      </c>
      <c r="N243" s="209">
        <f ca="1"/>
        <v>3.7323734959469133E-2</v>
      </c>
      <c r="O243" s="209">
        <f ca="1"/>
        <v>0.97585684636032322</v>
      </c>
      <c r="Q243" s="229"/>
    </row>
    <row r="244" spans="7:17" ht="16">
      <c r="G244" s="208">
        <f ca="1"/>
        <v>240</v>
      </c>
      <c r="H244" s="208">
        <f ca="1"/>
        <v>2</v>
      </c>
      <c r="I244" s="209">
        <f ca="1"/>
        <v>0.99989959090023017</v>
      </c>
      <c r="J244" s="221">
        <f ca="1"/>
        <v>0.97575886145287594</v>
      </c>
      <c r="K244" s="228">
        <f ca="1"/>
        <v>3.7320932570062408E-2</v>
      </c>
      <c r="L244" s="228">
        <f ca="1"/>
        <v>3.6653001710902355E-2</v>
      </c>
      <c r="N244" s="209">
        <f ca="1"/>
        <v>3.7320932570062408E-2</v>
      </c>
      <c r="O244" s="209">
        <f ca="1"/>
        <v>0.97575886145287594</v>
      </c>
      <c r="Q244" s="229"/>
    </row>
    <row r="245" spans="7:17" ht="16">
      <c r="G245" s="208">
        <f ca="1"/>
        <v>241</v>
      </c>
      <c r="H245" s="208">
        <f ca="1"/>
        <v>2</v>
      </c>
      <c r="I245" s="209">
        <f ca="1"/>
        <v>0.99989959090023017</v>
      </c>
      <c r="J245" s="221">
        <f ca="1"/>
        <v>0.97566088638400505</v>
      </c>
      <c r="K245" s="228">
        <f ca="1"/>
        <v>3.7318153436999221E-2</v>
      </c>
      <c r="L245" s="228">
        <f ca="1"/>
        <v>3.6653001710902355E-2</v>
      </c>
      <c r="N245" s="209">
        <f ca="1"/>
        <v>3.7318153436999221E-2</v>
      </c>
      <c r="O245" s="209">
        <f ca="1"/>
        <v>0.97566088638400505</v>
      </c>
      <c r="Q245" s="229"/>
    </row>
    <row r="246" spans="7:17" ht="16">
      <c r="G246" s="208">
        <f ca="1"/>
        <v>242</v>
      </c>
      <c r="H246" s="208">
        <f ca="1"/>
        <v>2</v>
      </c>
      <c r="I246" s="209">
        <f ca="1"/>
        <v>0.99989959090023017</v>
      </c>
      <c r="J246" s="221">
        <f ca="1"/>
        <v>0.97556292115272258</v>
      </c>
      <c r="K246" s="228">
        <f ca="1"/>
        <v>3.7315397271977961E-2</v>
      </c>
      <c r="L246" s="228">
        <f ca="1"/>
        <v>3.6653001710902355E-2</v>
      </c>
      <c r="N246" s="209">
        <f ca="1"/>
        <v>3.7315397271977961E-2</v>
      </c>
      <c r="O246" s="209">
        <f ca="1"/>
        <v>0.97556292115272258</v>
      </c>
      <c r="Q246" s="229"/>
    </row>
    <row r="247" spans="7:17" ht="16">
      <c r="G247" s="208">
        <f ca="1"/>
        <v>243</v>
      </c>
      <c r="H247" s="208">
        <f ca="1"/>
        <v>2</v>
      </c>
      <c r="I247" s="209">
        <f ca="1"/>
        <v>0.99989959090023017</v>
      </c>
      <c r="J247" s="221">
        <f ca="1"/>
        <v>0.97546496575804087</v>
      </c>
      <c r="K247" s="228">
        <f ca="1"/>
        <v>3.7312663791442366E-2</v>
      </c>
      <c r="L247" s="228">
        <f ca="1"/>
        <v>3.6653001710902355E-2</v>
      </c>
      <c r="N247" s="209">
        <f ca="1"/>
        <v>3.7312663791442366E-2</v>
      </c>
      <c r="O247" s="209">
        <f ca="1"/>
        <v>0.97546496575804087</v>
      </c>
      <c r="Q247" s="229"/>
    </row>
    <row r="248" spans="7:17" ht="16">
      <c r="G248" s="208">
        <f ca="1"/>
        <v>244</v>
      </c>
      <c r="H248" s="208">
        <f ca="1"/>
        <v>2</v>
      </c>
      <c r="I248" s="209">
        <f ca="1"/>
        <v>0.99989959090023017</v>
      </c>
      <c r="J248" s="221">
        <f ca="1"/>
        <v>0.97536702019897215</v>
      </c>
      <c r="K248" s="228">
        <f ca="1"/>
        <v>3.7309952716484941E-2</v>
      </c>
      <c r="L248" s="228">
        <f ca="1"/>
        <v>3.6653001710902355E-2</v>
      </c>
      <c r="N248" s="209">
        <f ca="1"/>
        <v>3.7309952716484941E-2</v>
      </c>
      <c r="O248" s="209">
        <f ca="1"/>
        <v>0.97536702019897215</v>
      </c>
      <c r="Q248" s="229"/>
    </row>
    <row r="249" spans="7:17" ht="16">
      <c r="G249" s="208">
        <f ca="1"/>
        <v>245</v>
      </c>
      <c r="H249" s="208">
        <f ca="1"/>
        <v>2</v>
      </c>
      <c r="I249" s="209">
        <f ca="1"/>
        <v>0.99989959090023017</v>
      </c>
      <c r="J249" s="221">
        <f ca="1"/>
        <v>0.97526908447452876</v>
      </c>
      <c r="K249" s="228">
        <f ca="1"/>
        <v>3.7307263772751773E-2</v>
      </c>
      <c r="L249" s="228">
        <f ca="1"/>
        <v>3.6653001710902355E-2</v>
      </c>
      <c r="N249" s="209">
        <f ca="1"/>
        <v>3.7307263772751773E-2</v>
      </c>
      <c r="O249" s="209">
        <f ca="1"/>
        <v>0.97526908447452876</v>
      </c>
      <c r="Q249" s="229"/>
    </row>
    <row r="250" spans="7:17" ht="16">
      <c r="G250" s="208">
        <f ca="1"/>
        <v>246</v>
      </c>
      <c r="H250" s="208">
        <f ca="1"/>
        <v>2</v>
      </c>
      <c r="I250" s="209">
        <f ca="1"/>
        <v>0.99989959090023017</v>
      </c>
      <c r="J250" s="221">
        <f ca="1"/>
        <v>0.97517115858372327</v>
      </c>
      <c r="K250" s="228">
        <f ca="1"/>
        <v>3.7304596690349801E-2</v>
      </c>
      <c r="L250" s="228">
        <f ca="1"/>
        <v>3.6653001710902355E-2</v>
      </c>
      <c r="N250" s="209">
        <f ca="1"/>
        <v>3.7304596690349801E-2</v>
      </c>
      <c r="O250" s="209">
        <f ca="1"/>
        <v>0.97517115858372327</v>
      </c>
      <c r="Q250" s="229"/>
    </row>
    <row r="251" spans="7:17" ht="16">
      <c r="G251" s="208">
        <f ca="1"/>
        <v>247</v>
      </c>
      <c r="H251" s="208">
        <f ca="1"/>
        <v>2</v>
      </c>
      <c r="I251" s="209">
        <f ca="1"/>
        <v>0.99989959090023017</v>
      </c>
      <c r="J251" s="221">
        <f ca="1"/>
        <v>0.97507324252556837</v>
      </c>
      <c r="K251" s="228">
        <f ca="1"/>
        <v>3.7301951203756685E-2</v>
      </c>
      <c r="L251" s="228">
        <f ca="1"/>
        <v>3.6653001710902355E-2</v>
      </c>
      <c r="N251" s="209">
        <f ca="1"/>
        <v>3.7301951203756685E-2</v>
      </c>
      <c r="O251" s="209">
        <f ca="1"/>
        <v>0.97507324252556837</v>
      </c>
      <c r="Q251" s="229"/>
    </row>
    <row r="252" spans="7:17" ht="16">
      <c r="G252" s="208">
        <f ca="1"/>
        <v>248</v>
      </c>
      <c r="H252" s="208">
        <f ca="1"/>
        <v>2</v>
      </c>
      <c r="I252" s="209">
        <f ca="1"/>
        <v>0.99989959090023017</v>
      </c>
      <c r="J252" s="221">
        <f ca="1"/>
        <v>0.97497533629907673</v>
      </c>
      <c r="K252" s="228">
        <f ca="1"/>
        <v>3.7299327051732861E-2</v>
      </c>
      <c r="L252" s="228">
        <f ca="1"/>
        <v>3.6653001710902355E-2</v>
      </c>
      <c r="N252" s="209">
        <f ca="1"/>
        <v>3.7299327051732861E-2</v>
      </c>
      <c r="O252" s="209">
        <f ca="1"/>
        <v>0.97497533629907673</v>
      </c>
      <c r="Q252" s="229"/>
    </row>
    <row r="253" spans="7:17" ht="16">
      <c r="G253" s="208">
        <f ca="1"/>
        <v>249</v>
      </c>
      <c r="H253" s="208">
        <f ca="1"/>
        <v>2</v>
      </c>
      <c r="I253" s="209">
        <f ca="1"/>
        <v>0.99989959090023017</v>
      </c>
      <c r="J253" s="221">
        <f ca="1"/>
        <v>0.97487743990326114</v>
      </c>
      <c r="K253" s="228">
        <f ca="1"/>
        <v>3.7296723977235359E-2</v>
      </c>
      <c r="L253" s="228">
        <f ca="1"/>
        <v>3.6653001710902355E-2</v>
      </c>
      <c r="N253" s="209">
        <f ca="1"/>
        <v>3.7296723977235359E-2</v>
      </c>
      <c r="O253" s="209">
        <f ca="1"/>
        <v>0.97487743990326114</v>
      </c>
      <c r="Q253" s="229"/>
    </row>
    <row r="254" spans="7:17" ht="16">
      <c r="G254" s="208">
        <f ca="1"/>
        <v>250</v>
      </c>
      <c r="H254" s="208">
        <f ca="1"/>
        <v>2</v>
      </c>
      <c r="I254" s="209">
        <f ca="1"/>
        <v>0.99989959090023017</v>
      </c>
      <c r="J254" s="221">
        <f ca="1"/>
        <v>0.97477955333713451</v>
      </c>
      <c r="K254" s="228">
        <f ca="1"/>
        <v>3.7294141727333856E-2</v>
      </c>
      <c r="L254" s="228">
        <f ca="1"/>
        <v>3.6653001710902355E-2</v>
      </c>
      <c r="N254" s="209">
        <f ca="1"/>
        <v>3.7294141727333856E-2</v>
      </c>
      <c r="O254" s="209">
        <f ca="1"/>
        <v>0.97477955333713451</v>
      </c>
      <c r="Q254" s="229"/>
    </row>
    <row r="255" spans="7:17" ht="16">
      <c r="G255" s="208">
        <f ca="1"/>
        <v>251</v>
      </c>
      <c r="H255" s="208">
        <f ca="1"/>
        <v>2</v>
      </c>
      <c r="I255" s="209">
        <f ca="1"/>
        <v>0.99989959090023017</v>
      </c>
      <c r="J255" s="221">
        <f ca="1"/>
        <v>0.97468167659970995</v>
      </c>
      <c r="K255" s="228">
        <f ca="1"/>
        <v>3.7291580053128659E-2</v>
      </c>
      <c r="L255" s="228">
        <f ca="1"/>
        <v>3.6653001710902355E-2</v>
      </c>
      <c r="N255" s="209">
        <f ca="1"/>
        <v>3.7291580053128659E-2</v>
      </c>
      <c r="O255" s="209">
        <f ca="1"/>
        <v>0.97468167659970995</v>
      </c>
      <c r="Q255" s="229"/>
    </row>
    <row r="256" spans="7:17" ht="16">
      <c r="G256" s="208">
        <f ca="1"/>
        <v>252</v>
      </c>
      <c r="H256" s="208">
        <f ca="1"/>
        <v>2</v>
      </c>
      <c r="I256" s="209">
        <f ca="1"/>
        <v>0.99989959090023017</v>
      </c>
      <c r="J256" s="221">
        <f ca="1"/>
        <v>0.97458380969000047</v>
      </c>
      <c r="K256" s="228">
        <f ca="1"/>
        <v>3.728903870967111E-2</v>
      </c>
      <c r="L256" s="228">
        <f ca="1"/>
        <v>3.6653001710902355E-2</v>
      </c>
      <c r="N256" s="209">
        <f ca="1"/>
        <v>3.728903870967111E-2</v>
      </c>
      <c r="O256" s="209">
        <f ca="1"/>
        <v>0.97458380969000047</v>
      </c>
      <c r="Q256" s="229"/>
    </row>
    <row r="257" spans="7:17" ht="16">
      <c r="G257" s="208">
        <f ca="1"/>
        <v>253</v>
      </c>
      <c r="H257" s="208">
        <f ca="1"/>
        <v>3</v>
      </c>
      <c r="I257" s="209">
        <f ca="1"/>
        <v>0.99991556643636581</v>
      </c>
      <c r="J257" s="221">
        <f ca="1"/>
        <v>0.97450152210588814</v>
      </c>
      <c r="K257" s="228">
        <f ca="1"/>
        <v>3.7263467615352618E-2</v>
      </c>
      <c r="L257" s="228">
        <f ca="1"/>
        <v>3.0820853040901541E-2</v>
      </c>
      <c r="N257" s="209">
        <f ca="1"/>
        <v>3.7263467615352618E-2</v>
      </c>
      <c r="O257" s="209">
        <f ca="1"/>
        <v>0.97450152210588814</v>
      </c>
      <c r="Q257" s="229"/>
    </row>
    <row r="258" spans="7:17" ht="16">
      <c r="G258" s="208">
        <f ca="1"/>
        <v>254</v>
      </c>
      <c r="H258" s="208">
        <f ca="1"/>
        <v>3</v>
      </c>
      <c r="I258" s="209">
        <f ca="1"/>
        <v>0.99991556643636581</v>
      </c>
      <c r="J258" s="221">
        <f ca="1"/>
        <v>0.97441924146960979</v>
      </c>
      <c r="K258" s="228">
        <f ca="1"/>
        <v>3.7238097868233476E-2</v>
      </c>
      <c r="L258" s="228">
        <f ca="1"/>
        <v>3.0820853040901541E-2</v>
      </c>
      <c r="N258" s="209">
        <f ca="1"/>
        <v>3.7238097868233476E-2</v>
      </c>
      <c r="O258" s="209">
        <f ca="1"/>
        <v>0.97441924146960979</v>
      </c>
      <c r="Q258" s="229"/>
    </row>
    <row r="259" spans="7:17" ht="16">
      <c r="G259" s="208">
        <f ca="1"/>
        <v>255</v>
      </c>
      <c r="H259" s="208">
        <f ca="1"/>
        <v>3</v>
      </c>
      <c r="I259" s="209">
        <f ca="1"/>
        <v>0.99991556643636581</v>
      </c>
      <c r="J259" s="221">
        <f ca="1"/>
        <v>0.97433696778057877</v>
      </c>
      <c r="K259" s="228">
        <f ca="1"/>
        <v>3.7212927099523119E-2</v>
      </c>
      <c r="L259" s="228">
        <f ca="1"/>
        <v>3.0820853040982588E-2</v>
      </c>
      <c r="N259" s="209">
        <f ca="1"/>
        <v>3.7212927099523119E-2</v>
      </c>
      <c r="O259" s="209">
        <f ca="1"/>
        <v>0.97433696778057877</v>
      </c>
      <c r="Q259" s="229"/>
    </row>
    <row r="260" spans="7:17" ht="16">
      <c r="G260" s="208">
        <f ca="1"/>
        <v>256</v>
      </c>
      <c r="H260" s="208">
        <f ca="1"/>
        <v>3</v>
      </c>
      <c r="I260" s="209">
        <f ca="1"/>
        <v>0.99991556643636581</v>
      </c>
      <c r="J260" s="221">
        <f ca="1"/>
        <v>0.97425470103820855</v>
      </c>
      <c r="K260" s="228">
        <f ca="1"/>
        <v>3.7187952977443241E-2</v>
      </c>
      <c r="L260" s="228">
        <f ca="1"/>
        <v>3.0820853040901541E-2</v>
      </c>
      <c r="N260" s="209">
        <f ca="1"/>
        <v>3.7187952977443241E-2</v>
      </c>
      <c r="O260" s="209">
        <f ca="1"/>
        <v>0.97425470103820855</v>
      </c>
      <c r="Q260" s="229"/>
    </row>
    <row r="261" spans="7:17" ht="16">
      <c r="G261" s="208">
        <f ca="1"/>
        <v>257</v>
      </c>
      <c r="H261" s="208">
        <f ca="1"/>
        <v>3</v>
      </c>
      <c r="I261" s="209">
        <f ca="1"/>
        <v>0.99991556643636581</v>
      </c>
      <c r="J261" s="221">
        <f ca="1"/>
        <v>0.97417244124191249</v>
      </c>
      <c r="K261" s="228">
        <f ca="1"/>
        <v>3.7163173206508054E-2</v>
      </c>
      <c r="L261" s="228">
        <f ca="1"/>
        <v>3.0820853040982588E-2</v>
      </c>
      <c r="N261" s="209">
        <f ca="1"/>
        <v>3.7163173206508054E-2</v>
      </c>
      <c r="O261" s="209">
        <f ca="1"/>
        <v>0.97417244124191249</v>
      </c>
      <c r="Q261" s="229"/>
    </row>
    <row r="262" spans="7:17" ht="16">
      <c r="G262" s="208">
        <f ca="1"/>
        <v>258</v>
      </c>
      <c r="H262" s="208">
        <f ca="1"/>
        <v>3</v>
      </c>
      <c r="I262" s="209">
        <f ca="1"/>
        <v>0.99991556643636581</v>
      </c>
      <c r="J262" s="221">
        <f ca="1"/>
        <v>0.97409018839110417</v>
      </c>
      <c r="K262" s="228">
        <f ca="1"/>
        <v>3.7138585526820443E-2</v>
      </c>
      <c r="L262" s="228">
        <f ca="1"/>
        <v>3.0820853040982588E-2</v>
      </c>
      <c r="N262" s="209">
        <f ca="1"/>
        <v>3.7138585526820443E-2</v>
      </c>
      <c r="O262" s="209">
        <f ca="1"/>
        <v>0.97409018839110417</v>
      </c>
      <c r="Q262" s="229"/>
    </row>
    <row r="263" spans="7:17" ht="16">
      <c r="G263" s="208">
        <f ca="1"/>
        <v>259</v>
      </c>
      <c r="H263" s="208">
        <f ca="1"/>
        <v>3</v>
      </c>
      <c r="I263" s="209">
        <f ca="1"/>
        <v>0.99991556643636581</v>
      </c>
      <c r="J263" s="221">
        <f ca="1"/>
        <v>0.97400794248519718</v>
      </c>
      <c r="K263" s="228">
        <f ca="1"/>
        <v>3.7114187713385226E-2</v>
      </c>
      <c r="L263" s="228">
        <f ca="1"/>
        <v>3.0820853040982588E-2</v>
      </c>
      <c r="N263" s="209">
        <f ca="1"/>
        <v>3.7114187713385226E-2</v>
      </c>
      <c r="O263" s="209">
        <f ca="1"/>
        <v>0.97400794248519718</v>
      </c>
      <c r="Q263" s="229"/>
    </row>
    <row r="264" spans="7:17" ht="16">
      <c r="G264" s="208">
        <f ca="1"/>
        <v>260</v>
      </c>
      <c r="H264" s="208">
        <f ca="1"/>
        <v>3</v>
      </c>
      <c r="I264" s="209">
        <f ca="1"/>
        <v>0.99991556643636581</v>
      </c>
      <c r="J264" s="221">
        <f ca="1"/>
        <v>0.97392570352360519</v>
      </c>
      <c r="K264" s="228">
        <f ca="1"/>
        <v>3.7089977575437853E-2</v>
      </c>
      <c r="L264" s="228">
        <f ca="1"/>
        <v>3.0820853040901541E-2</v>
      </c>
      <c r="N264" s="209">
        <f ca="1"/>
        <v>3.7089977575437853E-2</v>
      </c>
      <c r="O264" s="209">
        <f ca="1"/>
        <v>0.97392570352360519</v>
      </c>
      <c r="Q264" s="229"/>
    </row>
    <row r="265" spans="7:17" ht="16">
      <c r="G265" s="208">
        <f ca="1"/>
        <v>261</v>
      </c>
      <c r="H265" s="208">
        <f ca="1"/>
        <v>3</v>
      </c>
      <c r="I265" s="209">
        <f ca="1"/>
        <v>0.99991556643636581</v>
      </c>
      <c r="J265" s="221">
        <f ca="1"/>
        <v>0.9738434715057418</v>
      </c>
      <c r="K265" s="228">
        <f ca="1"/>
        <v>3.706595295578894E-2</v>
      </c>
      <c r="L265" s="228">
        <f ca="1"/>
        <v>3.0820853040901541E-2</v>
      </c>
      <c r="N265" s="209">
        <f ca="1"/>
        <v>3.706595295578894E-2</v>
      </c>
      <c r="O265" s="209">
        <f ca="1"/>
        <v>0.9738434715057418</v>
      </c>
      <c r="Q265" s="229"/>
    </row>
    <row r="266" spans="7:17" ht="16">
      <c r="G266" s="208">
        <f ca="1"/>
        <v>262</v>
      </c>
      <c r="H266" s="208">
        <f ca="1"/>
        <v>3</v>
      </c>
      <c r="I266" s="209">
        <f ca="1"/>
        <v>0.99991556643636581</v>
      </c>
      <c r="J266" s="221">
        <f ca="1"/>
        <v>0.97376124643102069</v>
      </c>
      <c r="K266" s="228">
        <f ca="1"/>
        <v>3.704211173018318E-2</v>
      </c>
      <c r="L266" s="228">
        <f ca="1"/>
        <v>3.0820853040901541E-2</v>
      </c>
      <c r="N266" s="209">
        <f ca="1"/>
        <v>3.704211173018318E-2</v>
      </c>
      <c r="O266" s="209">
        <f ca="1"/>
        <v>0.97376124643102069</v>
      </c>
      <c r="Q266" s="229"/>
    </row>
    <row r="267" spans="7:17" ht="16">
      <c r="G267" s="208">
        <f ca="1"/>
        <v>263</v>
      </c>
      <c r="H267" s="208">
        <f ca="1"/>
        <v>3</v>
      </c>
      <c r="I267" s="209">
        <f ca="1"/>
        <v>0.99991556643636581</v>
      </c>
      <c r="J267" s="221">
        <f ca="1"/>
        <v>0.97367902829885566</v>
      </c>
      <c r="K267" s="228">
        <f ca="1"/>
        <v>3.7018451806673278E-2</v>
      </c>
      <c r="L267" s="228">
        <f ca="1"/>
        <v>3.0820853040901541E-2</v>
      </c>
      <c r="N267" s="209">
        <f ca="1"/>
        <v>3.7018451806673278E-2</v>
      </c>
      <c r="O267" s="209">
        <f ca="1"/>
        <v>0.97367902829885566</v>
      </c>
      <c r="Q267" s="229"/>
    </row>
    <row r="268" spans="7:17" ht="16">
      <c r="G268" s="208">
        <f ca="1"/>
        <v>264</v>
      </c>
      <c r="H268" s="208">
        <f ca="1"/>
        <v>3</v>
      </c>
      <c r="I268" s="209">
        <f ca="1"/>
        <v>0.99991556643636581</v>
      </c>
      <c r="J268" s="221">
        <f ca="1"/>
        <v>0.97359681710866053</v>
      </c>
      <c r="K268" s="228">
        <f ca="1"/>
        <v>3.6994971125008151E-2</v>
      </c>
      <c r="L268" s="228">
        <f ca="1"/>
        <v>3.0820853040901541E-2</v>
      </c>
      <c r="N268" s="209">
        <f ca="1"/>
        <v>3.6994971125008151E-2</v>
      </c>
      <c r="O268" s="209">
        <f ca="1"/>
        <v>0.97359681710866053</v>
      </c>
      <c r="Q268" s="229"/>
    </row>
    <row r="269" spans="7:17" ht="16">
      <c r="G269" s="208">
        <f ca="1"/>
        <v>265</v>
      </c>
      <c r="H269" s="208">
        <f ca="1"/>
        <v>3</v>
      </c>
      <c r="I269" s="209">
        <f ca="1"/>
        <v>0.99991556643636581</v>
      </c>
      <c r="J269" s="221">
        <f ca="1"/>
        <v>0.97351461285984919</v>
      </c>
      <c r="K269" s="228">
        <f ca="1"/>
        <v>3.6971667656034789E-2</v>
      </c>
      <c r="L269" s="228">
        <f ca="1"/>
        <v>3.0820853040901541E-2</v>
      </c>
      <c r="N269" s="209">
        <f ca="1"/>
        <v>3.6971667656034789E-2</v>
      </c>
      <c r="O269" s="209">
        <f ca="1"/>
        <v>0.97351461285984919</v>
      </c>
      <c r="Q269" s="229"/>
    </row>
    <row r="270" spans="7:17" ht="16">
      <c r="G270" s="208">
        <f ca="1"/>
        <v>266</v>
      </c>
      <c r="H270" s="208">
        <f ca="1"/>
        <v>3</v>
      </c>
      <c r="I270" s="209">
        <f ca="1"/>
        <v>0.99991556643636581</v>
      </c>
      <c r="J270" s="221">
        <f ca="1"/>
        <v>0.97343241555183546</v>
      </c>
      <c r="K270" s="228">
        <f ca="1"/>
        <v>3.6948539401113943E-2</v>
      </c>
      <c r="L270" s="228">
        <f ca="1"/>
        <v>3.0820853040901541E-2</v>
      </c>
      <c r="N270" s="209">
        <f ca="1"/>
        <v>3.6948539401113943E-2</v>
      </c>
      <c r="O270" s="209">
        <f ca="1"/>
        <v>0.97343241555183546</v>
      </c>
      <c r="Q270" s="229"/>
    </row>
    <row r="271" spans="7:17" ht="16">
      <c r="G271" s="208">
        <f ca="1"/>
        <v>267</v>
      </c>
      <c r="H271" s="208">
        <f ca="1"/>
        <v>3</v>
      </c>
      <c r="I271" s="209">
        <f ca="1"/>
        <v>0.99991556643636581</v>
      </c>
      <c r="J271" s="221">
        <f ca="1"/>
        <v>0.97335022518403336</v>
      </c>
      <c r="K271" s="228">
        <f ca="1"/>
        <v>3.6925584391548333E-2</v>
      </c>
      <c r="L271" s="228">
        <f ca="1"/>
        <v>3.0820853040982588E-2</v>
      </c>
      <c r="N271" s="209">
        <f ca="1"/>
        <v>3.6925584391548333E-2</v>
      </c>
      <c r="O271" s="209">
        <f ca="1"/>
        <v>0.97335022518403336</v>
      </c>
      <c r="Q271" s="229"/>
    </row>
    <row r="272" spans="7:17" ht="16">
      <c r="G272" s="208">
        <f ca="1"/>
        <v>268</v>
      </c>
      <c r="H272" s="208">
        <f ca="1"/>
        <v>3</v>
      </c>
      <c r="I272" s="209">
        <f ca="1"/>
        <v>0.99991556643636581</v>
      </c>
      <c r="J272" s="221">
        <f ca="1"/>
        <v>0.97326804175585691</v>
      </c>
      <c r="K272" s="228">
        <f ca="1"/>
        <v>3.6902800688024255E-2</v>
      </c>
      <c r="L272" s="228">
        <f ca="1"/>
        <v>3.0820853040982588E-2</v>
      </c>
      <c r="N272" s="209">
        <f ca="1"/>
        <v>3.6902800688024255E-2</v>
      </c>
      <c r="O272" s="209">
        <f ca="1"/>
        <v>0.97326804175585691</v>
      </c>
      <c r="Q272" s="229"/>
    </row>
    <row r="273" spans="7:17" ht="16">
      <c r="G273" s="208">
        <f ca="1"/>
        <v>269</v>
      </c>
      <c r="H273" s="208">
        <f ca="1"/>
        <v>3</v>
      </c>
      <c r="I273" s="209">
        <f ca="1"/>
        <v>0.99991556643636581</v>
      </c>
      <c r="J273" s="221">
        <f ca="1"/>
        <v>0.97318586526672024</v>
      </c>
      <c r="K273" s="228">
        <f ca="1"/>
        <v>3.6880186380065301E-2</v>
      </c>
      <c r="L273" s="228">
        <f ca="1"/>
        <v>3.0820853040901541E-2</v>
      </c>
      <c r="N273" s="209">
        <f ca="1"/>
        <v>3.6880186380065301E-2</v>
      </c>
      <c r="O273" s="209">
        <f ca="1"/>
        <v>0.97318586526672024</v>
      </c>
      <c r="Q273" s="229"/>
    </row>
    <row r="274" spans="7:17" ht="16">
      <c r="G274" s="208">
        <f ca="1"/>
        <v>270</v>
      </c>
      <c r="H274" s="208">
        <f ca="1"/>
        <v>3</v>
      </c>
      <c r="I274" s="209">
        <f ca="1"/>
        <v>0.99991556643636581</v>
      </c>
      <c r="J274" s="221">
        <f ca="1"/>
        <v>0.97310369571603739</v>
      </c>
      <c r="K274" s="228">
        <f ca="1"/>
        <v>3.6857739585498657E-2</v>
      </c>
      <c r="L274" s="228">
        <f ca="1"/>
        <v>3.0820853040901541E-2</v>
      </c>
      <c r="N274" s="209">
        <f ca="1"/>
        <v>3.6857739585498657E-2</v>
      </c>
      <c r="O274" s="209">
        <f ca="1"/>
        <v>0.97310369571603739</v>
      </c>
      <c r="Q274" s="229"/>
    </row>
    <row r="275" spans="7:17" ht="16">
      <c r="G275" s="208">
        <f ca="1"/>
        <v>271</v>
      </c>
      <c r="H275" s="208">
        <f ca="1"/>
        <v>3</v>
      </c>
      <c r="I275" s="209">
        <f ca="1"/>
        <v>0.99991556643636581</v>
      </c>
      <c r="J275" s="221">
        <f ca="1"/>
        <v>0.97302153310322248</v>
      </c>
      <c r="K275" s="228">
        <f ca="1"/>
        <v>3.6835458449932558E-2</v>
      </c>
      <c r="L275" s="228">
        <f ca="1"/>
        <v>3.0820853040901541E-2</v>
      </c>
      <c r="N275" s="209">
        <f ca="1"/>
        <v>3.6835458449932558E-2</v>
      </c>
      <c r="O275" s="209">
        <f ca="1"/>
        <v>0.97302153310322248</v>
      </c>
      <c r="Q275" s="229"/>
    </row>
    <row r="276" spans="7:17" ht="16">
      <c r="G276" s="208">
        <f ca="1"/>
        <v>272</v>
      </c>
      <c r="H276" s="208">
        <f ca="1"/>
        <v>3</v>
      </c>
      <c r="I276" s="209">
        <f ca="1"/>
        <v>0.99991556643636581</v>
      </c>
      <c r="J276" s="221">
        <f ca="1"/>
        <v>0.97293937742768977</v>
      </c>
      <c r="K276" s="228">
        <f ca="1"/>
        <v>3.6813341146245626E-2</v>
      </c>
      <c r="L276" s="228">
        <f ca="1"/>
        <v>3.0820853040901541E-2</v>
      </c>
      <c r="N276" s="209">
        <f ca="1"/>
        <v>3.6813341146245626E-2</v>
      </c>
      <c r="O276" s="209">
        <f ca="1"/>
        <v>0.97293937742768977</v>
      </c>
      <c r="Q276" s="229"/>
    </row>
    <row r="277" spans="7:17" ht="16">
      <c r="G277" s="208">
        <f ca="1"/>
        <v>273</v>
      </c>
      <c r="H277" s="208">
        <f ca="1"/>
        <v>3</v>
      </c>
      <c r="I277" s="209">
        <f ca="1"/>
        <v>0.99991556643636581</v>
      </c>
      <c r="J277" s="221">
        <f ca="1"/>
        <v>0.97285722868885349</v>
      </c>
      <c r="K277" s="228">
        <f ca="1"/>
        <v>3.6791385874087562E-2</v>
      </c>
      <c r="L277" s="228">
        <f ca="1"/>
        <v>3.0820853040982588E-2</v>
      </c>
      <c r="N277" s="209">
        <f ca="1"/>
        <v>3.6791385874087562E-2</v>
      </c>
      <c r="O277" s="209">
        <f ca="1"/>
        <v>0.97285722868885349</v>
      </c>
      <c r="Q277" s="229"/>
    </row>
    <row r="278" spans="7:17" ht="16">
      <c r="G278" s="208">
        <f ca="1"/>
        <v>274</v>
      </c>
      <c r="H278" s="208">
        <f ca="1"/>
        <v>3</v>
      </c>
      <c r="I278" s="209">
        <f ca="1"/>
        <v>0.99991556643636581</v>
      </c>
      <c r="J278" s="221">
        <f ca="1"/>
        <v>0.97277508688612802</v>
      </c>
      <c r="K278" s="228">
        <f ca="1"/>
        <v>3.6769590859390466E-2</v>
      </c>
      <c r="L278" s="228">
        <f ca="1"/>
        <v>3.0820853040901541E-2</v>
      </c>
      <c r="N278" s="209">
        <f ca="1"/>
        <v>3.6769590859390466E-2</v>
      </c>
      <c r="O278" s="209">
        <f ca="1"/>
        <v>0.97277508688612802</v>
      </c>
      <c r="Q278" s="229"/>
    </row>
    <row r="279" spans="7:17" ht="16">
      <c r="G279" s="208">
        <f ca="1"/>
        <v>275</v>
      </c>
      <c r="H279" s="208">
        <f ca="1"/>
        <v>3</v>
      </c>
      <c r="I279" s="209">
        <f ca="1"/>
        <v>0.99991556643636581</v>
      </c>
      <c r="J279" s="221">
        <f ca="1"/>
        <v>0.97269295201892769</v>
      </c>
      <c r="K279" s="228">
        <f ca="1"/>
        <v>3.6747954353891138E-2</v>
      </c>
      <c r="L279" s="228">
        <f ca="1"/>
        <v>3.0820853040901541E-2</v>
      </c>
      <c r="N279" s="209">
        <f ca="1"/>
        <v>3.6747954353891138E-2</v>
      </c>
      <c r="O279" s="209">
        <f ca="1"/>
        <v>0.97269295201892769</v>
      </c>
      <c r="Q279" s="229"/>
    </row>
    <row r="280" spans="7:17" ht="16">
      <c r="G280" s="208">
        <f ca="1"/>
        <v>276</v>
      </c>
      <c r="H280" s="208">
        <f ca="1"/>
        <v>3</v>
      </c>
      <c r="I280" s="209">
        <f ca="1"/>
        <v>0.99991556643636581</v>
      </c>
      <c r="J280" s="221">
        <f ca="1"/>
        <v>0.97261082408666688</v>
      </c>
      <c r="K280" s="228">
        <f ca="1"/>
        <v>3.6726474634663567E-2</v>
      </c>
      <c r="L280" s="228">
        <f ca="1"/>
        <v>3.0820853040901541E-2</v>
      </c>
      <c r="N280" s="209">
        <f ca="1"/>
        <v>3.6726474634663567E-2</v>
      </c>
      <c r="O280" s="209">
        <f ca="1"/>
        <v>0.97261082408666688</v>
      </c>
      <c r="Q280" s="229"/>
    </row>
    <row r="281" spans="7:17" ht="16">
      <c r="G281" s="208">
        <f ca="1"/>
        <v>277</v>
      </c>
      <c r="H281" s="208">
        <f ca="1"/>
        <v>3</v>
      </c>
      <c r="I281" s="209">
        <f ca="1"/>
        <v>0.99991556643636581</v>
      </c>
      <c r="J281" s="221">
        <f ca="1"/>
        <v>0.97252870308876005</v>
      </c>
      <c r="K281" s="228">
        <f ca="1"/>
        <v>3.6705150003661494E-2</v>
      </c>
      <c r="L281" s="228">
        <f ca="1"/>
        <v>3.0820853040901541E-2</v>
      </c>
      <c r="N281" s="209">
        <f ca="1"/>
        <v>3.6705150003661494E-2</v>
      </c>
      <c r="O281" s="209">
        <f ca="1"/>
        <v>0.97252870308876005</v>
      </c>
      <c r="Q281" s="229"/>
    </row>
    <row r="282" spans="7:17" ht="16">
      <c r="G282" s="208">
        <f ca="1"/>
        <v>278</v>
      </c>
      <c r="H282" s="208">
        <f ca="1"/>
        <v>3</v>
      </c>
      <c r="I282" s="209">
        <f ca="1"/>
        <v>0.99991556643636581</v>
      </c>
      <c r="J282" s="221">
        <f ca="1"/>
        <v>0.97244658902462178</v>
      </c>
      <c r="K282" s="228">
        <f ca="1"/>
        <v>3.6683978787270873E-2</v>
      </c>
      <c r="L282" s="228">
        <f ca="1"/>
        <v>3.0820853040901541E-2</v>
      </c>
      <c r="N282" s="209">
        <f ca="1"/>
        <v>3.6683978787270873E-2</v>
      </c>
      <c r="O282" s="209">
        <f ca="1"/>
        <v>0.97244658902462178</v>
      </c>
      <c r="Q282" s="229"/>
    </row>
    <row r="283" spans="7:17" ht="16">
      <c r="G283" s="208">
        <f ca="1"/>
        <v>279</v>
      </c>
      <c r="H283" s="208">
        <f ca="1"/>
        <v>3</v>
      </c>
      <c r="I283" s="209">
        <f ca="1"/>
        <v>0.99991556643636581</v>
      </c>
      <c r="J283" s="221">
        <f ca="1"/>
        <v>0.97236448189366653</v>
      </c>
      <c r="K283" s="228">
        <f ca="1"/>
        <v>3.6662959335872332E-2</v>
      </c>
      <c r="L283" s="228">
        <f ca="1"/>
        <v>3.0820853040901541E-2</v>
      </c>
      <c r="N283" s="209">
        <f ca="1"/>
        <v>3.6662959335872332E-2</v>
      </c>
      <c r="O283" s="209">
        <f ca="1"/>
        <v>0.97236448189366653</v>
      </c>
      <c r="Q283" s="229"/>
    </row>
    <row r="284" spans="7:17" ht="16">
      <c r="G284" s="208">
        <f ca="1"/>
        <v>280</v>
      </c>
      <c r="H284" s="208">
        <f ca="1"/>
        <v>3</v>
      </c>
      <c r="I284" s="209">
        <f ca="1"/>
        <v>0.99991556643636581</v>
      </c>
      <c r="J284" s="221">
        <f ca="1"/>
        <v>0.97228238169530889</v>
      </c>
      <c r="K284" s="228">
        <f ca="1"/>
        <v>3.6642090023412441E-2</v>
      </c>
      <c r="L284" s="228">
        <f ca="1"/>
        <v>3.0820853040982588E-2</v>
      </c>
      <c r="N284" s="209">
        <f ca="1"/>
        <v>3.6642090023412441E-2</v>
      </c>
      <c r="O284" s="209">
        <f ca="1"/>
        <v>0.97228238169530889</v>
      </c>
      <c r="Q284" s="229"/>
    </row>
    <row r="285" spans="7:17" ht="16">
      <c r="G285" s="208">
        <f ca="1"/>
        <v>281</v>
      </c>
      <c r="H285" s="208">
        <f ca="1"/>
        <v>3</v>
      </c>
      <c r="I285" s="209">
        <f ca="1"/>
        <v>0.99991556643636581</v>
      </c>
      <c r="J285" s="221">
        <f ca="1"/>
        <v>0.97220028842896367</v>
      </c>
      <c r="K285" s="228">
        <f ca="1"/>
        <v>3.662136924698417E-2</v>
      </c>
      <c r="L285" s="228">
        <f ca="1"/>
        <v>3.0820853040901541E-2</v>
      </c>
      <c r="N285" s="209">
        <f ca="1"/>
        <v>3.662136924698417E-2</v>
      </c>
      <c r="O285" s="209">
        <f ca="1"/>
        <v>0.97220028842896367</v>
      </c>
      <c r="Q285" s="229"/>
    </row>
    <row r="286" spans="7:17" ht="16">
      <c r="G286" s="208">
        <f ca="1"/>
        <v>282</v>
      </c>
      <c r="H286" s="208">
        <f ca="1"/>
        <v>3</v>
      </c>
      <c r="I286" s="209">
        <f ca="1"/>
        <v>0.99991556643636581</v>
      </c>
      <c r="J286" s="221">
        <f ca="1"/>
        <v>0.97211820209404542</v>
      </c>
      <c r="K286" s="228">
        <f ca="1"/>
        <v>3.6600795426417143E-2</v>
      </c>
      <c r="L286" s="228">
        <f ca="1"/>
        <v>3.0820853040901541E-2</v>
      </c>
      <c r="N286" s="209">
        <f ca="1"/>
        <v>3.6600795426417143E-2</v>
      </c>
      <c r="O286" s="209">
        <f ca="1"/>
        <v>0.97211820209404542</v>
      </c>
      <c r="Q286" s="229"/>
    </row>
    <row r="287" spans="7:17" ht="16">
      <c r="G287" s="208">
        <f ca="1"/>
        <v>283</v>
      </c>
      <c r="H287" s="208">
        <f ca="1"/>
        <v>3</v>
      </c>
      <c r="I287" s="209">
        <f ca="1"/>
        <v>0.99991556643636581</v>
      </c>
      <c r="J287" s="221">
        <f ca="1"/>
        <v>0.97203612268996897</v>
      </c>
      <c r="K287" s="228">
        <f ca="1"/>
        <v>3.6580367003875326E-2</v>
      </c>
      <c r="L287" s="228">
        <f ca="1"/>
        <v>3.0820853040901541E-2</v>
      </c>
      <c r="N287" s="209">
        <f ca="1"/>
        <v>3.6580367003875326E-2</v>
      </c>
      <c r="O287" s="209">
        <f ca="1"/>
        <v>0.97203612268996897</v>
      </c>
      <c r="Q287" s="229"/>
    </row>
    <row r="288" spans="7:17" ht="16">
      <c r="G288" s="208">
        <f ca="1"/>
        <v>284</v>
      </c>
      <c r="H288" s="208">
        <f ca="1"/>
        <v>3</v>
      </c>
      <c r="I288" s="209">
        <f ca="1"/>
        <v>0.99991556643636581</v>
      </c>
      <c r="J288" s="221">
        <f ca="1"/>
        <v>0.97195405021614911</v>
      </c>
      <c r="K288" s="228">
        <f ca="1"/>
        <v>3.6560082443464072E-2</v>
      </c>
      <c r="L288" s="228">
        <f ca="1"/>
        <v>3.0820853040901541E-2</v>
      </c>
      <c r="N288" s="209">
        <f ca="1"/>
        <v>3.6560082443464072E-2</v>
      </c>
      <c r="O288" s="209">
        <f ca="1"/>
        <v>0.97195405021614911</v>
      </c>
      <c r="Q288" s="229"/>
    </row>
    <row r="289" spans="7:17" ht="16">
      <c r="G289" s="208">
        <f ca="1"/>
        <v>285</v>
      </c>
      <c r="H289" s="208">
        <f ca="1"/>
        <v>3</v>
      </c>
      <c r="I289" s="209">
        <f ca="1"/>
        <v>0.99991556643636581</v>
      </c>
      <c r="J289" s="221">
        <f ca="1"/>
        <v>0.97187198467200064</v>
      </c>
      <c r="K289" s="228">
        <f ca="1"/>
        <v>3.6539940230845253E-2</v>
      </c>
      <c r="L289" s="228">
        <f ca="1"/>
        <v>3.0820853040982588E-2</v>
      </c>
      <c r="N289" s="209">
        <f ca="1"/>
        <v>3.6539940230845253E-2</v>
      </c>
      <c r="O289" s="209">
        <f ca="1"/>
        <v>0.97187198467200064</v>
      </c>
      <c r="Q289" s="229"/>
    </row>
    <row r="290" spans="7:17" ht="16">
      <c r="G290" s="208">
        <f ca="1"/>
        <v>286</v>
      </c>
      <c r="H290" s="208">
        <f ca="1"/>
        <v>3</v>
      </c>
      <c r="I290" s="209">
        <f ca="1"/>
        <v>0.99991556643636581</v>
      </c>
      <c r="J290" s="221">
        <f ca="1"/>
        <v>0.97178992605693859</v>
      </c>
      <c r="K290" s="228">
        <f ca="1"/>
        <v>3.6519938872860029E-2</v>
      </c>
      <c r="L290" s="228">
        <f ca="1"/>
        <v>3.0820853040901541E-2</v>
      </c>
      <c r="N290" s="209">
        <f ca="1"/>
        <v>3.6519938872860029E-2</v>
      </c>
      <c r="O290" s="209">
        <f ca="1"/>
        <v>0.97178992605693859</v>
      </c>
      <c r="Q290" s="229"/>
    </row>
    <row r="291" spans="7:17" ht="16">
      <c r="G291" s="208">
        <f ca="1"/>
        <v>287</v>
      </c>
      <c r="H291" s="208">
        <f ca="1"/>
        <v>3</v>
      </c>
      <c r="I291" s="209">
        <f ca="1"/>
        <v>0.99991556643636581</v>
      </c>
      <c r="J291" s="221">
        <f ca="1"/>
        <v>0.97170787437037776</v>
      </c>
      <c r="K291" s="228">
        <f ca="1"/>
        <v>3.6500076897160526E-2</v>
      </c>
      <c r="L291" s="228">
        <f ca="1"/>
        <v>3.0820853040982588E-2</v>
      </c>
      <c r="N291" s="209">
        <f ca="1"/>
        <v>3.6500076897160526E-2</v>
      </c>
      <c r="O291" s="209">
        <f ca="1"/>
        <v>0.97170787437037776</v>
      </c>
      <c r="Q291" s="229"/>
    </row>
    <row r="292" spans="7:17" ht="16">
      <c r="G292" s="208">
        <f ca="1"/>
        <v>288</v>
      </c>
      <c r="H292" s="208">
        <f ca="1"/>
        <v>3</v>
      </c>
      <c r="I292" s="209">
        <f ca="1"/>
        <v>0.99991556643636581</v>
      </c>
      <c r="J292" s="221">
        <f ca="1"/>
        <v>0.97162582961173327</v>
      </c>
      <c r="K292" s="228">
        <f ca="1"/>
        <v>3.6480352851847753E-2</v>
      </c>
      <c r="L292" s="228">
        <f ca="1"/>
        <v>3.0820853040901541E-2</v>
      </c>
      <c r="N292" s="209">
        <f ca="1"/>
        <v>3.6480352851847753E-2</v>
      </c>
      <c r="O292" s="209">
        <f ca="1"/>
        <v>0.97162582961173327</v>
      </c>
      <c r="Q292" s="229"/>
    </row>
    <row r="293" spans="7:17" ht="16">
      <c r="G293" s="208">
        <f ca="1"/>
        <v>289</v>
      </c>
      <c r="H293" s="208">
        <f ca="1"/>
        <v>3</v>
      </c>
      <c r="I293" s="209">
        <f ca="1"/>
        <v>0.99991556643636581</v>
      </c>
      <c r="J293" s="221">
        <f ca="1"/>
        <v>0.97154379178042016</v>
      </c>
      <c r="K293" s="228">
        <f ca="1"/>
        <v>3.6460765305118423E-2</v>
      </c>
      <c r="L293" s="228">
        <f ca="1"/>
        <v>3.0820853040901541E-2</v>
      </c>
      <c r="N293" s="209">
        <f ca="1"/>
        <v>3.6460765305118423E-2</v>
      </c>
      <c r="O293" s="209">
        <f ca="1"/>
        <v>0.97154379178042016</v>
      </c>
      <c r="Q293" s="229"/>
    </row>
    <row r="294" spans="7:17" ht="16">
      <c r="G294" s="208">
        <f ca="1"/>
        <v>290</v>
      </c>
      <c r="H294" s="208">
        <f ca="1"/>
        <v>3</v>
      </c>
      <c r="I294" s="209">
        <f ca="1"/>
        <v>0.99991556643636581</v>
      </c>
      <c r="J294" s="221">
        <f ca="1"/>
        <v>0.97146176087585345</v>
      </c>
      <c r="K294" s="228">
        <f ca="1"/>
        <v>3.6441312844918326E-2</v>
      </c>
      <c r="L294" s="228">
        <f ca="1"/>
        <v>3.0820853040901541E-2</v>
      </c>
      <c r="N294" s="209">
        <f ca="1"/>
        <v>3.6441312844918326E-2</v>
      </c>
      <c r="O294" s="209">
        <f ca="1"/>
        <v>0.97146176087585345</v>
      </c>
      <c r="Q294" s="229"/>
    </row>
    <row r="295" spans="7:17" ht="16">
      <c r="G295" s="208">
        <f ca="1"/>
        <v>291</v>
      </c>
      <c r="H295" s="208">
        <f ca="1"/>
        <v>3</v>
      </c>
      <c r="I295" s="209">
        <f ca="1"/>
        <v>0.99991556643636581</v>
      </c>
      <c r="J295" s="221">
        <f ca="1"/>
        <v>0.97137973689744839</v>
      </c>
      <c r="K295" s="228">
        <f ca="1"/>
        <v>3.6421994078602714E-2</v>
      </c>
      <c r="L295" s="228">
        <f ca="1"/>
        <v>3.0820853040901541E-2</v>
      </c>
      <c r="N295" s="209">
        <f ca="1"/>
        <v>3.6421994078602714E-2</v>
      </c>
      <c r="O295" s="209">
        <f ca="1"/>
        <v>0.97137973689744839</v>
      </c>
      <c r="Q295" s="229"/>
    </row>
    <row r="296" spans="7:17" ht="16">
      <c r="G296" s="208">
        <f ca="1"/>
        <v>292</v>
      </c>
      <c r="H296" s="208">
        <f ca="1"/>
        <v>3</v>
      </c>
      <c r="I296" s="209">
        <f ca="1"/>
        <v>0.99991556643636581</v>
      </c>
      <c r="J296" s="221">
        <f ca="1"/>
        <v>0.9712977198446201</v>
      </c>
      <c r="K296" s="228">
        <f ca="1"/>
        <v>3.6402807632604353E-2</v>
      </c>
      <c r="L296" s="228">
        <f ca="1"/>
        <v>3.0820853040901541E-2</v>
      </c>
      <c r="N296" s="209">
        <f ca="1"/>
        <v>3.6402807632604353E-2</v>
      </c>
      <c r="O296" s="209">
        <f ca="1"/>
        <v>0.9712977198446201</v>
      </c>
      <c r="Q296" s="229"/>
    </row>
    <row r="297" spans="7:17" ht="16">
      <c r="G297" s="208">
        <f ca="1"/>
        <v>293</v>
      </c>
      <c r="H297" s="208">
        <f ca="1"/>
        <v>3</v>
      </c>
      <c r="I297" s="209">
        <f ca="1"/>
        <v>0.99991556643636581</v>
      </c>
      <c r="J297" s="221">
        <f ca="1"/>
        <v>0.97121570971678384</v>
      </c>
      <c r="K297" s="228">
        <f ca="1"/>
        <v>3.6383752152107728E-2</v>
      </c>
      <c r="L297" s="228">
        <f ca="1"/>
        <v>3.0820853040982588E-2</v>
      </c>
      <c r="N297" s="209">
        <f ca="1"/>
        <v>3.6383752152107728E-2</v>
      </c>
      <c r="O297" s="209">
        <f ca="1"/>
        <v>0.97121570971678384</v>
      </c>
      <c r="Q297" s="229"/>
    </row>
    <row r="298" spans="7:17" ht="16">
      <c r="G298" s="208">
        <f ca="1"/>
        <v>294</v>
      </c>
      <c r="H298" s="208">
        <f ca="1"/>
        <v>3</v>
      </c>
      <c r="I298" s="209">
        <f ca="1"/>
        <v>0.99991556643636581</v>
      </c>
      <c r="J298" s="221">
        <f ca="1"/>
        <v>0.97113370651335496</v>
      </c>
      <c r="K298" s="228">
        <f ca="1"/>
        <v>3.636482630073009E-2</v>
      </c>
      <c r="L298" s="228">
        <f ca="1"/>
        <v>3.0820853040901541E-2</v>
      </c>
      <c r="N298" s="209">
        <f ca="1"/>
        <v>3.636482630073009E-2</v>
      </c>
      <c r="O298" s="209">
        <f ca="1"/>
        <v>0.97113370651335496</v>
      </c>
      <c r="Q298" s="229"/>
    </row>
    <row r="299" spans="7:17" ht="16">
      <c r="G299" s="208">
        <f ca="1"/>
        <v>295</v>
      </c>
      <c r="H299" s="208">
        <f ca="1"/>
        <v>3</v>
      </c>
      <c r="I299" s="209">
        <f ca="1"/>
        <v>0.99991556643636581</v>
      </c>
      <c r="J299" s="221">
        <f ca="1"/>
        <v>0.9710517102337487</v>
      </c>
      <c r="K299" s="228">
        <f ca="1"/>
        <v>3.6346028760209328E-2</v>
      </c>
      <c r="L299" s="228">
        <f ca="1"/>
        <v>3.0820853040982588E-2</v>
      </c>
      <c r="N299" s="209">
        <f ca="1"/>
        <v>3.6346028760209328E-2</v>
      </c>
      <c r="O299" s="209">
        <f ca="1"/>
        <v>0.9710517102337487</v>
      </c>
      <c r="Q299" s="229"/>
    </row>
    <row r="300" spans="7:17" ht="16">
      <c r="G300" s="208">
        <f ca="1"/>
        <v>296</v>
      </c>
      <c r="H300" s="208">
        <f ca="1"/>
        <v>3</v>
      </c>
      <c r="I300" s="209">
        <f ca="1"/>
        <v>0.99991556643636581</v>
      </c>
      <c r="J300" s="221">
        <f ca="1"/>
        <v>0.97096972087738054</v>
      </c>
      <c r="K300" s="228">
        <f ca="1"/>
        <v>3.6327358230097487E-2</v>
      </c>
      <c r="L300" s="228">
        <f ca="1"/>
        <v>3.0820853040982588E-2</v>
      </c>
      <c r="N300" s="209">
        <f ca="1"/>
        <v>3.6327358230097487E-2</v>
      </c>
      <c r="O300" s="209">
        <f ca="1"/>
        <v>0.97096972087738054</v>
      </c>
      <c r="Q300" s="229"/>
    </row>
    <row r="301" spans="7:17" ht="16">
      <c r="G301" s="208">
        <f ca="1"/>
        <v>297</v>
      </c>
      <c r="H301" s="208">
        <f ca="1"/>
        <v>3</v>
      </c>
      <c r="I301" s="209">
        <f ca="1"/>
        <v>0.99991556643636581</v>
      </c>
      <c r="J301" s="221">
        <f ca="1"/>
        <v>0.97088773844366594</v>
      </c>
      <c r="K301" s="228">
        <f ca="1"/>
        <v>3.6308813427461117E-2</v>
      </c>
      <c r="L301" s="228">
        <f ca="1"/>
        <v>3.0820853040982588E-2</v>
      </c>
      <c r="N301" s="209">
        <f ca="1"/>
        <v>3.6308813427461117E-2</v>
      </c>
      <c r="O301" s="209">
        <f ca="1"/>
        <v>0.97088773844366594</v>
      </c>
      <c r="Q301" s="229"/>
    </row>
    <row r="302" spans="7:17" ht="16">
      <c r="G302" s="208">
        <f ca="1"/>
        <v>298</v>
      </c>
      <c r="H302" s="208">
        <f ca="1"/>
        <v>3</v>
      </c>
      <c r="I302" s="209">
        <f ca="1"/>
        <v>0.99991556643636581</v>
      </c>
      <c r="J302" s="221">
        <f ca="1"/>
        <v>0.97080576293202037</v>
      </c>
      <c r="K302" s="228">
        <f ca="1"/>
        <v>3.6290393086587422E-2</v>
      </c>
      <c r="L302" s="228">
        <f ca="1"/>
        <v>3.0820853040982588E-2</v>
      </c>
      <c r="N302" s="209">
        <f ca="1"/>
        <v>3.6290393086587422E-2</v>
      </c>
      <c r="O302" s="209">
        <f ca="1"/>
        <v>0.97080576293202037</v>
      </c>
      <c r="Q302" s="229"/>
    </row>
    <row r="303" spans="7:17" ht="16">
      <c r="G303" s="208">
        <f ca="1"/>
        <v>299</v>
      </c>
      <c r="H303" s="208">
        <f ca="1"/>
        <v>3</v>
      </c>
      <c r="I303" s="209">
        <f ca="1"/>
        <v>0.99991556643636581</v>
      </c>
      <c r="J303" s="221">
        <f ca="1"/>
        <v>0.9707237943418594</v>
      </c>
      <c r="K303" s="228">
        <f ca="1"/>
        <v>3.6272095958696113E-2</v>
      </c>
      <c r="L303" s="228">
        <f ca="1"/>
        <v>3.0820853040901541E-2</v>
      </c>
      <c r="N303" s="209">
        <f ca="1"/>
        <v>3.6272095958696113E-2</v>
      </c>
      <c r="O303" s="209">
        <f ca="1"/>
        <v>0.9707237943418594</v>
      </c>
      <c r="Q303" s="229"/>
    </row>
    <row r="304" spans="7:17" ht="16">
      <c r="G304" s="208">
        <f ca="1"/>
        <v>300</v>
      </c>
      <c r="H304" s="208">
        <f ca="1"/>
        <v>3</v>
      </c>
      <c r="I304" s="209">
        <f ca="1"/>
        <v>0.99991556643636581</v>
      </c>
      <c r="J304" s="221">
        <f ca="1"/>
        <v>0.97064183267259863</v>
      </c>
      <c r="K304" s="228">
        <f ca="1"/>
        <v>3.6253920811657403E-2</v>
      </c>
      <c r="L304" s="228">
        <f ca="1"/>
        <v>3.0820853040901541E-2</v>
      </c>
      <c r="N304" s="209">
        <f ca="1"/>
        <v>3.6253920811657403E-2</v>
      </c>
      <c r="O304" s="209">
        <f ca="1"/>
        <v>0.97064183267259863</v>
      </c>
      <c r="Q304" s="229"/>
    </row>
    <row r="305" spans="7:17" ht="16">
      <c r="G305" s="208">
        <f ca="1"/>
        <v>301</v>
      </c>
      <c r="H305" s="208">
        <f ca="1"/>
        <v>3</v>
      </c>
      <c r="I305" s="209">
        <f ca="1"/>
        <v>0.99991556643636581</v>
      </c>
      <c r="J305" s="221">
        <f ca="1"/>
        <v>0.97055987792365361</v>
      </c>
      <c r="K305" s="228">
        <f ca="1"/>
        <v>3.6235866429715352E-2</v>
      </c>
      <c r="L305" s="228">
        <f ca="1"/>
        <v>3.0820853040982588E-2</v>
      </c>
      <c r="N305" s="209">
        <f ca="1"/>
        <v>3.6235866429715352E-2</v>
      </c>
      <c r="O305" s="209">
        <f ca="1"/>
        <v>0.97055987792365361</v>
      </c>
      <c r="Q305" s="229"/>
    </row>
    <row r="306" spans="7:17" ht="16">
      <c r="G306" s="208">
        <f ca="1"/>
        <v>302</v>
      </c>
      <c r="H306" s="208">
        <f ca="1"/>
        <v>3</v>
      </c>
      <c r="I306" s="209">
        <f ca="1"/>
        <v>0.99991556643636581</v>
      </c>
      <c r="J306" s="221">
        <f ca="1"/>
        <v>0.97047793009444017</v>
      </c>
      <c r="K306" s="228">
        <f ca="1"/>
        <v>3.6217931613216563E-2</v>
      </c>
      <c r="L306" s="228">
        <f ca="1"/>
        <v>3.0820853040901541E-2</v>
      </c>
      <c r="N306" s="209">
        <f ca="1"/>
        <v>3.6217931613216563E-2</v>
      </c>
      <c r="O306" s="209">
        <f ca="1"/>
        <v>0.97047793009444017</v>
      </c>
      <c r="Q306" s="229"/>
    </row>
    <row r="307" spans="7:17" ht="16">
      <c r="G307" s="208">
        <f ca="1"/>
        <v>303</v>
      </c>
      <c r="H307" s="208">
        <f ca="1"/>
        <v>3</v>
      </c>
      <c r="I307" s="209">
        <f ca="1"/>
        <v>0.99991556643636581</v>
      </c>
      <c r="J307" s="221">
        <f ca="1"/>
        <v>0.97039598918437397</v>
      </c>
      <c r="K307" s="228">
        <f ca="1"/>
        <v>3.620011517834483E-2</v>
      </c>
      <c r="L307" s="228">
        <f ca="1"/>
        <v>3.0820853040901541E-2</v>
      </c>
      <c r="N307" s="209">
        <f ca="1"/>
        <v>3.620011517834483E-2</v>
      </c>
      <c r="O307" s="209">
        <f ca="1"/>
        <v>0.97039598918437397</v>
      </c>
      <c r="Q307" s="229"/>
    </row>
    <row r="308" spans="7:17" ht="16">
      <c r="G308" s="208">
        <f ca="1"/>
        <v>304</v>
      </c>
      <c r="H308" s="208">
        <f ca="1"/>
        <v>3</v>
      </c>
      <c r="I308" s="209">
        <f ca="1"/>
        <v>0.99991556643636581</v>
      </c>
      <c r="J308" s="221">
        <f ca="1"/>
        <v>0.97031405519287084</v>
      </c>
      <c r="K308" s="228">
        <f ca="1"/>
        <v>3.6182415956860392E-2</v>
      </c>
      <c r="L308" s="228">
        <f ca="1"/>
        <v>3.0820853040901541E-2</v>
      </c>
      <c r="N308" s="209">
        <f ca="1"/>
        <v>3.6182415956860392E-2</v>
      </c>
      <c r="O308" s="209">
        <f ca="1"/>
        <v>0.97031405519287084</v>
      </c>
      <c r="Q308" s="229"/>
    </row>
    <row r="309" spans="7:17" ht="16">
      <c r="G309" s="208">
        <f ca="1"/>
        <v>305</v>
      </c>
      <c r="H309" s="208">
        <f ca="1"/>
        <v>3</v>
      </c>
      <c r="I309" s="209">
        <f ca="1"/>
        <v>0.99991556643636581</v>
      </c>
      <c r="J309" s="221">
        <f ca="1"/>
        <v>0.97023212811934656</v>
      </c>
      <c r="K309" s="228">
        <f ca="1"/>
        <v>3.6164832795844745E-2</v>
      </c>
      <c r="L309" s="228">
        <f ca="1"/>
        <v>3.0820853040901541E-2</v>
      </c>
      <c r="N309" s="209">
        <f ca="1"/>
        <v>3.6164832795844745E-2</v>
      </c>
      <c r="O309" s="209">
        <f ca="1"/>
        <v>0.97023212811934656</v>
      </c>
      <c r="Q309" s="229"/>
    </row>
    <row r="310" spans="7:17" ht="16">
      <c r="G310" s="208">
        <f ca="1"/>
        <v>306</v>
      </c>
      <c r="H310" s="208">
        <f ca="1"/>
        <v>3</v>
      </c>
      <c r="I310" s="209">
        <f ca="1"/>
        <v>0.99991556643636581</v>
      </c>
      <c r="J310" s="221">
        <f ca="1"/>
        <v>0.97015020796321705</v>
      </c>
      <c r="K310" s="228">
        <f ca="1"/>
        <v>3.6147364557450115E-2</v>
      </c>
      <c r="L310" s="228">
        <f ca="1"/>
        <v>3.0820853040901541E-2</v>
      </c>
      <c r="N310" s="209">
        <f ca="1"/>
        <v>3.6147364557450115E-2</v>
      </c>
      <c r="O310" s="209">
        <f ca="1"/>
        <v>0.97015020796321705</v>
      </c>
      <c r="Q310" s="229"/>
    </row>
    <row r="311" spans="7:17" ht="16">
      <c r="G311" s="208">
        <f ca="1"/>
        <v>307</v>
      </c>
      <c r="H311" s="208">
        <f ca="1"/>
        <v>3</v>
      </c>
      <c r="I311" s="209">
        <f ca="1"/>
        <v>0.99991556643636581</v>
      </c>
      <c r="J311" s="221">
        <f ca="1"/>
        <v>0.97006829472389822</v>
      </c>
      <c r="K311" s="228">
        <f ca="1"/>
        <v>3.6130010118654202E-2</v>
      </c>
      <c r="L311" s="228">
        <f ca="1"/>
        <v>3.0820853040982588E-2</v>
      </c>
      <c r="N311" s="209">
        <f ca="1"/>
        <v>3.6130010118654202E-2</v>
      </c>
      <c r="O311" s="209">
        <f ca="1"/>
        <v>0.97006829472389822</v>
      </c>
      <c r="Q311" s="229"/>
    </row>
    <row r="312" spans="7:17" ht="16">
      <c r="G312" s="208">
        <f ca="1"/>
        <v>308</v>
      </c>
      <c r="H312" s="208">
        <f ca="1"/>
        <v>3</v>
      </c>
      <c r="I312" s="209">
        <f ca="1"/>
        <v>0.99991556643636581</v>
      </c>
      <c r="J312" s="221">
        <f ca="1"/>
        <v>0.96998638840080609</v>
      </c>
      <c r="K312" s="228">
        <f ca="1"/>
        <v>3.6112768371019295E-2</v>
      </c>
      <c r="L312" s="228">
        <f ca="1"/>
        <v>3.0820853040982588E-2</v>
      </c>
      <c r="N312" s="209">
        <f ca="1"/>
        <v>3.6112768371019295E-2</v>
      </c>
      <c r="O312" s="209">
        <f ca="1"/>
        <v>0.96998638840080609</v>
      </c>
      <c r="Q312" s="229"/>
    </row>
    <row r="313" spans="7:17" ht="16">
      <c r="G313" s="208">
        <f ca="1"/>
        <v>309</v>
      </c>
      <c r="H313" s="208">
        <f ca="1"/>
        <v>3</v>
      </c>
      <c r="I313" s="209">
        <f ca="1"/>
        <v>0.99991556643636581</v>
      </c>
      <c r="J313" s="221">
        <f ca="1"/>
        <v>0.96990448899335679</v>
      </c>
      <c r="K313" s="228">
        <f ca="1"/>
        <v>3.6095638220456354E-2</v>
      </c>
      <c r="L313" s="228">
        <f ca="1"/>
        <v>3.0820853040901541E-2</v>
      </c>
      <c r="N313" s="209">
        <f ca="1"/>
        <v>3.6095638220456354E-2</v>
      </c>
      <c r="O313" s="209">
        <f ca="1"/>
        <v>0.96990448899335679</v>
      </c>
      <c r="Q313" s="229"/>
    </row>
    <row r="314" spans="7:17" ht="16">
      <c r="G314" s="208">
        <f ca="1"/>
        <v>310</v>
      </c>
      <c r="H314" s="208">
        <f ca="1"/>
        <v>3</v>
      </c>
      <c r="I314" s="209">
        <f ca="1"/>
        <v>0.99991556643636581</v>
      </c>
      <c r="J314" s="221">
        <f ca="1"/>
        <v>0.96982259650096625</v>
      </c>
      <c r="K314" s="228">
        <f ca="1"/>
        <v>3.6078618586993912E-2</v>
      </c>
      <c r="L314" s="228">
        <f ca="1"/>
        <v>3.0820853040982588E-2</v>
      </c>
      <c r="N314" s="209">
        <f ca="1"/>
        <v>3.6078618586993912E-2</v>
      </c>
      <c r="O314" s="209">
        <f ca="1"/>
        <v>0.96982259650096625</v>
      </c>
      <c r="Q314" s="229"/>
    </row>
    <row r="315" spans="7:17" ht="16">
      <c r="G315" s="208">
        <f ca="1"/>
        <v>311</v>
      </c>
      <c r="H315" s="208">
        <f ca="1"/>
        <v>3</v>
      </c>
      <c r="I315" s="209">
        <f ca="1"/>
        <v>0.99991556643636581</v>
      </c>
      <c r="J315" s="221">
        <f ca="1"/>
        <v>0.9697407109230507</v>
      </c>
      <c r="K315" s="228">
        <f ca="1"/>
        <v>3.6061708404550488E-2</v>
      </c>
      <c r="L315" s="228">
        <f ca="1"/>
        <v>3.0820853040901541E-2</v>
      </c>
      <c r="N315" s="209">
        <f ca="1"/>
        <v>3.6061708404550488E-2</v>
      </c>
      <c r="O315" s="209">
        <f ca="1"/>
        <v>0.9697407109230507</v>
      </c>
      <c r="Q315" s="229"/>
    </row>
    <row r="316" spans="7:17" ht="16">
      <c r="G316" s="208">
        <f ca="1"/>
        <v>312</v>
      </c>
      <c r="H316" s="208">
        <f ca="1"/>
        <v>3</v>
      </c>
      <c r="I316" s="209">
        <f ca="1"/>
        <v>0.99991556643636581</v>
      </c>
      <c r="J316" s="221">
        <f ca="1"/>
        <v>0.96965883225902627</v>
      </c>
      <c r="K316" s="228">
        <f ca="1"/>
        <v>3.6044906620712504E-2</v>
      </c>
      <c r="L316" s="228">
        <f ca="1"/>
        <v>3.0820853040982588E-2</v>
      </c>
      <c r="N316" s="209">
        <f ca="1"/>
        <v>3.6044906620712504E-2</v>
      </c>
      <c r="O316" s="209">
        <f ca="1"/>
        <v>0.96965883225902627</v>
      </c>
      <c r="Q316" s="229"/>
    </row>
    <row r="317" spans="7:17" ht="16">
      <c r="G317" s="208">
        <f ca="1"/>
        <v>313</v>
      </c>
      <c r="H317" s="208">
        <f ca="1"/>
        <v>3</v>
      </c>
      <c r="I317" s="209">
        <f ca="1"/>
        <v>0.99991556643636581</v>
      </c>
      <c r="J317" s="221">
        <f ca="1"/>
        <v>0.96957696050830933</v>
      </c>
      <c r="K317" s="228">
        <f ca="1"/>
        <v>3.6028212196515551E-2</v>
      </c>
      <c r="L317" s="228">
        <f ca="1"/>
        <v>3.0820853040901541E-2</v>
      </c>
      <c r="N317" s="209">
        <f ca="1"/>
        <v>3.6028212196515551E-2</v>
      </c>
      <c r="O317" s="209">
        <f ca="1"/>
        <v>0.96957696050830933</v>
      </c>
      <c r="Q317" s="229"/>
    </row>
    <row r="318" spans="7:17" ht="16">
      <c r="G318" s="208">
        <f ca="1"/>
        <v>314</v>
      </c>
      <c r="H318" s="208">
        <f ca="1"/>
        <v>3</v>
      </c>
      <c r="I318" s="209">
        <f ca="1"/>
        <v>0.99991556643636581</v>
      </c>
      <c r="J318" s="221">
        <f ca="1"/>
        <v>0.969495095670316</v>
      </c>
      <c r="K318" s="228">
        <f ca="1"/>
        <v>3.6011624106230752E-2</v>
      </c>
      <c r="L318" s="228">
        <f ca="1"/>
        <v>3.0820853040901541E-2</v>
      </c>
      <c r="N318" s="209">
        <f ca="1"/>
        <v>3.6011624106230752E-2</v>
      </c>
      <c r="O318" s="209">
        <f ca="1"/>
        <v>0.969495095670316</v>
      </c>
      <c r="Q318" s="229"/>
    </row>
    <row r="319" spans="7:17" ht="16">
      <c r="G319" s="208">
        <f ca="1"/>
        <v>315</v>
      </c>
      <c r="H319" s="208">
        <f ca="1"/>
        <v>3</v>
      </c>
      <c r="I319" s="209">
        <f ca="1"/>
        <v>0.99991556643636581</v>
      </c>
      <c r="J319" s="221">
        <f ca="1"/>
        <v>0.96941323774446264</v>
      </c>
      <c r="K319" s="228">
        <f ca="1"/>
        <v>3.5995141337154146E-2</v>
      </c>
      <c r="L319" s="228">
        <f ca="1"/>
        <v>3.0820853040982588E-2</v>
      </c>
      <c r="N319" s="209">
        <f ca="1"/>
        <v>3.5995141337154146E-2</v>
      </c>
      <c r="O319" s="209">
        <f ca="1"/>
        <v>0.96941323774446264</v>
      </c>
      <c r="Q319" s="229"/>
    </row>
    <row r="320" spans="7:17" ht="16">
      <c r="G320" s="208">
        <f ca="1"/>
        <v>316</v>
      </c>
      <c r="H320" s="208">
        <f ca="1"/>
        <v>3</v>
      </c>
      <c r="I320" s="209">
        <f ca="1"/>
        <v>0.99991556643636581</v>
      </c>
      <c r="J320" s="221">
        <f ca="1"/>
        <v>0.96933138673016572</v>
      </c>
      <c r="K320" s="228">
        <f ca="1"/>
        <v>3.5978762889400766E-2</v>
      </c>
      <c r="L320" s="228">
        <f ca="1"/>
        <v>3.0820853040901541E-2</v>
      </c>
      <c r="N320" s="209">
        <f ca="1"/>
        <v>3.5978762889400766E-2</v>
      </c>
      <c r="O320" s="209">
        <f ca="1"/>
        <v>0.96933138673016572</v>
      </c>
      <c r="Q320" s="229"/>
    </row>
    <row r="321" spans="7:17" ht="16">
      <c r="G321" s="208">
        <f ca="1"/>
        <v>317</v>
      </c>
      <c r="H321" s="208">
        <f ca="1"/>
        <v>3</v>
      </c>
      <c r="I321" s="209">
        <f ca="1"/>
        <v>0.99991556643636581</v>
      </c>
      <c r="J321" s="221">
        <f ca="1"/>
        <v>0.9692495426268416</v>
      </c>
      <c r="K321" s="228">
        <f ca="1"/>
        <v>3.5962487775702642E-2</v>
      </c>
      <c r="L321" s="228">
        <f ca="1"/>
        <v>3.0820853040982588E-2</v>
      </c>
      <c r="N321" s="209">
        <f ca="1"/>
        <v>3.5962487775702642E-2</v>
      </c>
      <c r="O321" s="209">
        <f ca="1"/>
        <v>0.9692495426268416</v>
      </c>
      <c r="Q321" s="229"/>
    </row>
    <row r="322" spans="7:17" ht="16">
      <c r="G322" s="208">
        <f ca="1"/>
        <v>318</v>
      </c>
      <c r="H322" s="208">
        <f ca="1"/>
        <v>3</v>
      </c>
      <c r="I322" s="209">
        <f ca="1"/>
        <v>0.99991556643636581</v>
      </c>
      <c r="J322" s="221">
        <f ca="1"/>
        <v>0.96916770543390685</v>
      </c>
      <c r="K322" s="228">
        <f ca="1"/>
        <v>3.5946315021210089E-2</v>
      </c>
      <c r="L322" s="228">
        <f ca="1"/>
        <v>3.0820853040901541E-2</v>
      </c>
      <c r="N322" s="209">
        <f ca="1"/>
        <v>3.5946315021210089E-2</v>
      </c>
      <c r="O322" s="209">
        <f ca="1"/>
        <v>0.96916770543390685</v>
      </c>
      <c r="Q322" s="229"/>
    </row>
    <row r="323" spans="7:17" ht="16">
      <c r="G323" s="208">
        <f ca="1"/>
        <v>319</v>
      </c>
      <c r="H323" s="208">
        <f ca="1"/>
        <v>3</v>
      </c>
      <c r="I323" s="209">
        <f ca="1"/>
        <v>0.99991556643636581</v>
      </c>
      <c r="J323" s="221">
        <f ca="1"/>
        <v>0.96908587515077793</v>
      </c>
      <c r="K323" s="228">
        <f ca="1"/>
        <v>3.5930243663297425E-2</v>
      </c>
      <c r="L323" s="228">
        <f ca="1"/>
        <v>3.0820853040901541E-2</v>
      </c>
      <c r="N323" s="209">
        <f ca="1"/>
        <v>3.5930243663297425E-2</v>
      </c>
      <c r="O323" s="209">
        <f ca="1"/>
        <v>0.96908587515077793</v>
      </c>
      <c r="Q323" s="229"/>
    </row>
    <row r="324" spans="7:17" ht="16">
      <c r="G324" s="208">
        <f ca="1"/>
        <v>320</v>
      </c>
      <c r="H324" s="208">
        <f ca="1"/>
        <v>3</v>
      </c>
      <c r="I324" s="209">
        <f ca="1"/>
        <v>0.99991556643636581</v>
      </c>
      <c r="J324" s="221">
        <f ca="1"/>
        <v>0.96900405177687143</v>
      </c>
      <c r="K324" s="228">
        <f ca="1"/>
        <v>3.5914272751371712E-2</v>
      </c>
      <c r="L324" s="228">
        <f ca="1"/>
        <v>3.0820853040901541E-2</v>
      </c>
      <c r="N324" s="209">
        <f ca="1"/>
        <v>3.5914272751371712E-2</v>
      </c>
      <c r="O324" s="209">
        <f ca="1"/>
        <v>0.96900405177687143</v>
      </c>
      <c r="Q324" s="229"/>
    </row>
    <row r="325" spans="7:17" ht="16">
      <c r="G325" s="208">
        <f ca="1"/>
        <v>321</v>
      </c>
      <c r="H325" s="208">
        <f ca="1"/>
        <v>3</v>
      </c>
      <c r="I325" s="209">
        <f ca="1"/>
        <v>0.99991556643636581</v>
      </c>
      <c r="J325" s="221">
        <f ca="1"/>
        <v>0.96892223531160393</v>
      </c>
      <c r="K325" s="228">
        <f ca="1"/>
        <v>3.5898401346685475E-2</v>
      </c>
      <c r="L325" s="228">
        <f ca="1"/>
        <v>3.0820853040901541E-2</v>
      </c>
      <c r="N325" s="209">
        <f ca="1"/>
        <v>3.5898401346685475E-2</v>
      </c>
      <c r="O325" s="209">
        <f ca="1"/>
        <v>0.96892223531160393</v>
      </c>
      <c r="Q325" s="229"/>
    </row>
    <row r="326" spans="7:17" ht="16">
      <c r="G326" s="208">
        <f ca="1"/>
        <v>322</v>
      </c>
      <c r="H326" s="208">
        <f ca="1"/>
        <v>3</v>
      </c>
      <c r="I326" s="209">
        <f ca="1"/>
        <v>0.99991556643636581</v>
      </c>
      <c r="J326" s="221">
        <f ca="1"/>
        <v>0.96884042575439222</v>
      </c>
      <c r="K326" s="228">
        <f ca="1"/>
        <v>3.5882628522152495E-2</v>
      </c>
      <c r="L326" s="228">
        <f ca="1"/>
        <v>3.0820853040901541E-2</v>
      </c>
      <c r="N326" s="209">
        <f ca="1"/>
        <v>3.5882628522152495E-2</v>
      </c>
      <c r="O326" s="209">
        <f ca="1"/>
        <v>0.96884042575439222</v>
      </c>
      <c r="Q326" s="229"/>
    </row>
    <row r="327" spans="7:17" ht="16">
      <c r="G327" s="208">
        <f ca="1"/>
        <v>323</v>
      </c>
      <c r="H327" s="208">
        <f ca="1"/>
        <v>3</v>
      </c>
      <c r="I327" s="209">
        <f ca="1"/>
        <v>0.99991556643636581</v>
      </c>
      <c r="J327" s="221">
        <f ca="1"/>
        <v>0.96875862310465288</v>
      </c>
      <c r="K327" s="228">
        <f ca="1"/>
        <v>3.5866953362167796E-2</v>
      </c>
      <c r="L327" s="228">
        <f ca="1"/>
        <v>3.0820853040982588E-2</v>
      </c>
      <c r="N327" s="209">
        <f ca="1"/>
        <v>3.5866953362167796E-2</v>
      </c>
      <c r="O327" s="209">
        <f ca="1"/>
        <v>0.96875862310465288</v>
      </c>
      <c r="Q327" s="229"/>
    </row>
    <row r="328" spans="7:17" ht="16">
      <c r="G328" s="208">
        <f ca="1"/>
        <v>324</v>
      </c>
      <c r="H328" s="208">
        <f ca="1"/>
        <v>3</v>
      </c>
      <c r="I328" s="209">
        <f ca="1"/>
        <v>0.99991556643636581</v>
      </c>
      <c r="J328" s="221">
        <f ca="1"/>
        <v>0.96867682736180283</v>
      </c>
      <c r="K328" s="228">
        <f ca="1"/>
        <v>3.5851374962429863E-2</v>
      </c>
      <c r="L328" s="228">
        <f ca="1"/>
        <v>3.0820853040901541E-2</v>
      </c>
      <c r="N328" s="209">
        <f ca="1"/>
        <v>3.5851374962429863E-2</v>
      </c>
      <c r="O328" s="209">
        <f ca="1"/>
        <v>0.96867682736180283</v>
      </c>
      <c r="Q328" s="229"/>
    </row>
    <row r="329" spans="7:17" ht="16">
      <c r="G329" s="208">
        <f ca="1"/>
        <v>325</v>
      </c>
      <c r="H329" s="208">
        <f ca="1"/>
        <v>3</v>
      </c>
      <c r="I329" s="209">
        <f ca="1"/>
        <v>0.99991556643636581</v>
      </c>
      <c r="J329" s="221">
        <f ca="1"/>
        <v>0.96859503852525886</v>
      </c>
      <c r="K329" s="228">
        <f ca="1"/>
        <v>3.5835892429767216E-2</v>
      </c>
      <c r="L329" s="228">
        <f ca="1"/>
        <v>3.0820853040901541E-2</v>
      </c>
      <c r="N329" s="209">
        <f ca="1"/>
        <v>3.5835892429767216E-2</v>
      </c>
      <c r="O329" s="209">
        <f ca="1"/>
        <v>0.96859503852525886</v>
      </c>
      <c r="Q329" s="229"/>
    </row>
    <row r="330" spans="7:17" ht="16">
      <c r="G330" s="208">
        <f ca="1"/>
        <v>326</v>
      </c>
      <c r="H330" s="208">
        <f ca="1"/>
        <v>3</v>
      </c>
      <c r="I330" s="209">
        <f ca="1"/>
        <v>0.99991556643636581</v>
      </c>
      <c r="J330" s="221">
        <f ca="1"/>
        <v>0.96851325659443777</v>
      </c>
      <c r="K330" s="228">
        <f ca="1"/>
        <v>3.5820504881967585E-2</v>
      </c>
      <c r="L330" s="228">
        <f ca="1"/>
        <v>3.0820853040901541E-2</v>
      </c>
      <c r="N330" s="209">
        <f ca="1"/>
        <v>3.5820504881967585E-2</v>
      </c>
      <c r="O330" s="209">
        <f ca="1"/>
        <v>0.96851325659443777</v>
      </c>
      <c r="Q330" s="229"/>
    </row>
    <row r="331" spans="7:17" ht="16">
      <c r="G331" s="208">
        <f ca="1"/>
        <v>327</v>
      </c>
      <c r="H331" s="208">
        <f ca="1"/>
        <v>3</v>
      </c>
      <c r="I331" s="209">
        <f ca="1"/>
        <v>0.99991556643636581</v>
      </c>
      <c r="J331" s="221">
        <f ca="1"/>
        <v>0.96843148156875658</v>
      </c>
      <c r="K331" s="228">
        <f ca="1"/>
        <v>3.5805211447610105E-2</v>
      </c>
      <c r="L331" s="228">
        <f ca="1"/>
        <v>3.0820853040901541E-2</v>
      </c>
      <c r="N331" s="209">
        <f ca="1"/>
        <v>3.5805211447610105E-2</v>
      </c>
      <c r="O331" s="209">
        <f ca="1"/>
        <v>0.96843148156875658</v>
      </c>
      <c r="Q331" s="229"/>
    </row>
    <row r="332" spans="7:17" ht="16">
      <c r="G332" s="208">
        <f ca="1"/>
        <v>328</v>
      </c>
      <c r="H332" s="208">
        <f ca="1"/>
        <v>3</v>
      </c>
      <c r="I332" s="209">
        <f ca="1"/>
        <v>0.99991556643636581</v>
      </c>
      <c r="J332" s="221">
        <f ca="1"/>
        <v>0.96834971344763221</v>
      </c>
      <c r="K332" s="228">
        <f ca="1"/>
        <v>3.5790011265901166E-2</v>
      </c>
      <c r="L332" s="228">
        <f ca="1"/>
        <v>3.0820853040901541E-2</v>
      </c>
      <c r="N332" s="209">
        <f ca="1"/>
        <v>3.5790011265901166E-2</v>
      </c>
      <c r="O332" s="209">
        <f ca="1"/>
        <v>0.96834971344763221</v>
      </c>
      <c r="Q332" s="229"/>
    </row>
    <row r="333" spans="7:17" ht="16">
      <c r="G333" s="208">
        <f ca="1"/>
        <v>329</v>
      </c>
      <c r="H333" s="208">
        <f ca="1"/>
        <v>3</v>
      </c>
      <c r="I333" s="209">
        <f ca="1"/>
        <v>0.99991556643636581</v>
      </c>
      <c r="J333" s="221">
        <f ca="1"/>
        <v>0.96826795223048168</v>
      </c>
      <c r="K333" s="228">
        <f ca="1"/>
        <v>3.5774903486512681E-2</v>
      </c>
      <c r="L333" s="228">
        <f ca="1"/>
        <v>3.0820853040901541E-2</v>
      </c>
      <c r="N333" s="209">
        <f ca="1"/>
        <v>3.5774903486512681E-2</v>
      </c>
      <c r="O333" s="209">
        <f ca="1"/>
        <v>0.96826795223048168</v>
      </c>
      <c r="Q333" s="229"/>
    </row>
    <row r="334" spans="7:17" ht="16">
      <c r="G334" s="208">
        <f ca="1"/>
        <v>330</v>
      </c>
      <c r="H334" s="208">
        <f ca="1"/>
        <v>3</v>
      </c>
      <c r="I334" s="209">
        <f ca="1"/>
        <v>0.99991556643636581</v>
      </c>
      <c r="J334" s="221">
        <f ca="1"/>
        <v>0.96818619791672211</v>
      </c>
      <c r="K334" s="228">
        <f ca="1"/>
        <v>3.5759887269423467E-2</v>
      </c>
      <c r="L334" s="228">
        <f ca="1"/>
        <v>3.0820853040901541E-2</v>
      </c>
      <c r="N334" s="209">
        <f ca="1"/>
        <v>3.5759887269423467E-2</v>
      </c>
      <c r="O334" s="209">
        <f ca="1"/>
        <v>0.96818619791672211</v>
      </c>
      <c r="Q334" s="229"/>
    </row>
    <row r="335" spans="7:17" ht="16">
      <c r="G335" s="208">
        <f ca="1"/>
        <v>331</v>
      </c>
      <c r="H335" s="208">
        <f ca="1"/>
        <v>3</v>
      </c>
      <c r="I335" s="209">
        <f ca="1"/>
        <v>0.99991556643636581</v>
      </c>
      <c r="J335" s="221">
        <f ca="1"/>
        <v>0.96810445050577054</v>
      </c>
      <c r="K335" s="228">
        <f ca="1"/>
        <v>3.5744961784763857E-2</v>
      </c>
      <c r="L335" s="228">
        <f ca="1"/>
        <v>3.0820853040982588E-2</v>
      </c>
      <c r="N335" s="209">
        <f ca="1"/>
        <v>3.5744961784763857E-2</v>
      </c>
      <c r="O335" s="209">
        <f ca="1"/>
        <v>0.96810445050577054</v>
      </c>
      <c r="Q335" s="229"/>
    </row>
    <row r="336" spans="7:17" ht="16">
      <c r="G336" s="208">
        <f ca="1"/>
        <v>332</v>
      </c>
      <c r="H336" s="208">
        <f ca="1"/>
        <v>3</v>
      </c>
      <c r="I336" s="209">
        <f ca="1"/>
        <v>0.99991556643636581</v>
      </c>
      <c r="J336" s="221">
        <f ca="1"/>
        <v>0.96802270999704421</v>
      </c>
      <c r="K336" s="228">
        <f ca="1"/>
        <v>3.5730126212662437E-2</v>
      </c>
      <c r="L336" s="228">
        <f ca="1"/>
        <v>3.0820853040901541E-2</v>
      </c>
      <c r="N336" s="209">
        <f ca="1"/>
        <v>3.5730126212662437E-2</v>
      </c>
      <c r="O336" s="209">
        <f ca="1"/>
        <v>0.96802270999704421</v>
      </c>
      <c r="Q336" s="229"/>
    </row>
    <row r="337" spans="7:17" ht="16">
      <c r="G337" s="208">
        <f ca="1"/>
        <v>333</v>
      </c>
      <c r="H337" s="208">
        <f ca="1"/>
        <v>3</v>
      </c>
      <c r="I337" s="209">
        <f ca="1"/>
        <v>0.99991556643636581</v>
      </c>
      <c r="J337" s="221">
        <f ca="1"/>
        <v>0.96794097638996035</v>
      </c>
      <c r="K337" s="228">
        <f ca="1"/>
        <v>3.5715379743096118E-2</v>
      </c>
      <c r="L337" s="228">
        <f ca="1"/>
        <v>3.0820853040901541E-2</v>
      </c>
      <c r="N337" s="209">
        <f ca="1"/>
        <v>3.5715379743096118E-2</v>
      </c>
      <c r="O337" s="209">
        <f ca="1"/>
        <v>0.96794097638996035</v>
      </c>
      <c r="Q337" s="229"/>
    </row>
    <row r="338" spans="7:17" ht="16">
      <c r="G338" s="208">
        <f ca="1"/>
        <v>334</v>
      </c>
      <c r="H338" s="208">
        <f ca="1"/>
        <v>3</v>
      </c>
      <c r="I338" s="209">
        <f ca="1"/>
        <v>0.99991556643636581</v>
      </c>
      <c r="J338" s="221">
        <f ca="1"/>
        <v>0.96785924968393622</v>
      </c>
      <c r="K338" s="228">
        <f ca="1"/>
        <v>3.570072157574275E-2</v>
      </c>
      <c r="L338" s="228">
        <f ca="1"/>
        <v>3.0820853040901541E-2</v>
      </c>
      <c r="N338" s="209">
        <f ca="1"/>
        <v>3.570072157574275E-2</v>
      </c>
      <c r="O338" s="209">
        <f ca="1"/>
        <v>0.96785924968393622</v>
      </c>
      <c r="Q338" s="229"/>
    </row>
    <row r="339" spans="7:17" ht="16">
      <c r="G339" s="208">
        <f ca="1"/>
        <v>335</v>
      </c>
      <c r="H339" s="208">
        <f ca="1"/>
        <v>3</v>
      </c>
      <c r="I339" s="209">
        <f ca="1"/>
        <v>0.99991556643636581</v>
      </c>
      <c r="J339" s="221">
        <f ca="1"/>
        <v>0.96777752987838905</v>
      </c>
      <c r="K339" s="228">
        <f ca="1"/>
        <v>3.568615091983636E-2</v>
      </c>
      <c r="L339" s="228">
        <f ca="1"/>
        <v>3.0820853040982588E-2</v>
      </c>
      <c r="N339" s="209">
        <f ca="1"/>
        <v>3.568615091983636E-2</v>
      </c>
      <c r="O339" s="209">
        <f ca="1"/>
        <v>0.96777752987838905</v>
      </c>
      <c r="Q339" s="229"/>
    </row>
    <row r="340" spans="7:17" ht="16">
      <c r="G340" s="208">
        <f ca="1"/>
        <v>336</v>
      </c>
      <c r="H340" s="208">
        <f ca="1"/>
        <v>3</v>
      </c>
      <c r="I340" s="209">
        <f ca="1"/>
        <v>0.99991556643636581</v>
      </c>
      <c r="J340" s="221">
        <f ca="1"/>
        <v>0.96769581697273632</v>
      </c>
      <c r="K340" s="228">
        <f ca="1"/>
        <v>3.567166699402461E-2</v>
      </c>
      <c r="L340" s="228">
        <f ca="1"/>
        <v>3.0820853040901541E-2</v>
      </c>
      <c r="N340" s="209">
        <f ca="1"/>
        <v>3.567166699402461E-2</v>
      </c>
      <c r="O340" s="209">
        <f ca="1"/>
        <v>0.96769581697273632</v>
      </c>
      <c r="Q340" s="229"/>
    </row>
    <row r="341" spans="7:17" ht="16">
      <c r="G341" s="208">
        <f ca="1"/>
        <v>337</v>
      </c>
      <c r="H341" s="208">
        <f ca="1"/>
        <v>3</v>
      </c>
      <c r="I341" s="209">
        <f ca="1"/>
        <v>0.99991556643636581</v>
      </c>
      <c r="J341" s="221">
        <f ca="1"/>
        <v>0.96761411096639538</v>
      </c>
      <c r="K341" s="228">
        <f ca="1"/>
        <v>3.5657269026229572E-2</v>
      </c>
      <c r="L341" s="228">
        <f ca="1"/>
        <v>3.0820853040982588E-2</v>
      </c>
      <c r="N341" s="209">
        <f ca="1"/>
        <v>3.5657269026229572E-2</v>
      </c>
      <c r="O341" s="209">
        <f ca="1"/>
        <v>0.96761411096639538</v>
      </c>
      <c r="Q341" s="229"/>
    </row>
    <row r="342" spans="7:17" ht="16">
      <c r="G342" s="208">
        <f ca="1"/>
        <v>338</v>
      </c>
      <c r="H342" s="208">
        <f ca="1"/>
        <v>3</v>
      </c>
      <c r="I342" s="209">
        <f ca="1"/>
        <v>0.99991556643636581</v>
      </c>
      <c r="J342" s="221">
        <f ca="1"/>
        <v>0.9675324118587838</v>
      </c>
      <c r="K342" s="228">
        <f ca="1"/>
        <v>3.5642956253510168E-2</v>
      </c>
      <c r="L342" s="228">
        <f ca="1"/>
        <v>3.0820853040901541E-2</v>
      </c>
      <c r="N342" s="209">
        <f ca="1"/>
        <v>3.5642956253510168E-2</v>
      </c>
      <c r="O342" s="209">
        <f ca="1"/>
        <v>0.9675324118587838</v>
      </c>
      <c r="Q342" s="229"/>
    </row>
    <row r="343" spans="7:17" ht="16">
      <c r="G343" s="208">
        <f ca="1"/>
        <v>339</v>
      </c>
      <c r="H343" s="208">
        <f ca="1"/>
        <v>3</v>
      </c>
      <c r="I343" s="209">
        <f ca="1"/>
        <v>0.99991556643636581</v>
      </c>
      <c r="J343" s="221">
        <f ca="1"/>
        <v>0.96745071964931895</v>
      </c>
      <c r="K343" s="228">
        <f ca="1"/>
        <v>3.5628727921927832E-2</v>
      </c>
      <c r="L343" s="228">
        <f ca="1"/>
        <v>3.0820853040982588E-2</v>
      </c>
      <c r="N343" s="209">
        <f ca="1"/>
        <v>3.5628727921927832E-2</v>
      </c>
      <c r="O343" s="209">
        <f ca="1"/>
        <v>0.96745071964931895</v>
      </c>
      <c r="Q343" s="229"/>
    </row>
    <row r="344" spans="7:17" ht="16">
      <c r="G344" s="208">
        <f ca="1"/>
        <v>340</v>
      </c>
      <c r="H344" s="208">
        <f ca="1"/>
        <v>3</v>
      </c>
      <c r="I344" s="209">
        <f ca="1"/>
        <v>0.99991556643636581</v>
      </c>
      <c r="J344" s="221">
        <f ca="1"/>
        <v>0.9673690343374185</v>
      </c>
      <c r="K344" s="228">
        <f ca="1"/>
        <v>3.5614583286413579E-2</v>
      </c>
      <c r="L344" s="228">
        <f ca="1"/>
        <v>3.0820853040901541E-2</v>
      </c>
      <c r="N344" s="209">
        <f ca="1"/>
        <v>3.5614583286413579E-2</v>
      </c>
      <c r="O344" s="209">
        <f ca="1"/>
        <v>0.9673690343374185</v>
      </c>
      <c r="Q344" s="229"/>
    </row>
    <row r="345" spans="7:17" ht="16">
      <c r="G345" s="208">
        <f ca="1"/>
        <v>341</v>
      </c>
      <c r="H345" s="208">
        <f ca="1"/>
        <v>3</v>
      </c>
      <c r="I345" s="209">
        <f ca="1"/>
        <v>0.99991556643636581</v>
      </c>
      <c r="J345" s="221">
        <f ca="1"/>
        <v>0.96728735592250004</v>
      </c>
      <c r="K345" s="228">
        <f ca="1"/>
        <v>3.5600521610638411E-2</v>
      </c>
      <c r="L345" s="228">
        <f ca="1"/>
        <v>3.0820853040901541E-2</v>
      </c>
      <c r="N345" s="209">
        <f ca="1"/>
        <v>3.5600521610638411E-2</v>
      </c>
      <c r="O345" s="209">
        <f ca="1"/>
        <v>0.96728735592250004</v>
      </c>
      <c r="Q345" s="229"/>
    </row>
    <row r="346" spans="7:17" ht="16">
      <c r="G346" s="208">
        <f ca="1"/>
        <v>342</v>
      </c>
      <c r="H346" s="208">
        <f ca="1"/>
        <v>3</v>
      </c>
      <c r="I346" s="209">
        <f ca="1"/>
        <v>0.99991556643636581</v>
      </c>
      <c r="J346" s="221">
        <f ca="1"/>
        <v>0.96720568440398125</v>
      </c>
      <c r="K346" s="228">
        <f ca="1"/>
        <v>3.5586542166885289E-2</v>
      </c>
      <c r="L346" s="228">
        <f ca="1"/>
        <v>3.0820853040901541E-2</v>
      </c>
      <c r="N346" s="209">
        <f ca="1"/>
        <v>3.5586542166885289E-2</v>
      </c>
      <c r="O346" s="209">
        <f ca="1"/>
        <v>0.96720568440398125</v>
      </c>
      <c r="Q346" s="229"/>
    </row>
    <row r="347" spans="7:17" ht="16">
      <c r="G347" s="208">
        <f ca="1"/>
        <v>343</v>
      </c>
      <c r="H347" s="208">
        <f ca="1"/>
        <v>3</v>
      </c>
      <c r="I347" s="209">
        <f ca="1"/>
        <v>0.99991556643636581</v>
      </c>
      <c r="J347" s="221">
        <f ca="1"/>
        <v>0.96712401978127982</v>
      </c>
      <c r="K347" s="228">
        <f ca="1"/>
        <v>3.5572644235923725E-2</v>
      </c>
      <c r="L347" s="228">
        <f ca="1"/>
        <v>3.0820853040901541E-2</v>
      </c>
      <c r="N347" s="209">
        <f ca="1"/>
        <v>3.5572644235923725E-2</v>
      </c>
      <c r="O347" s="209">
        <f ca="1"/>
        <v>0.96712401978127982</v>
      </c>
      <c r="Q347" s="229"/>
    </row>
    <row r="348" spans="7:17" ht="16">
      <c r="G348" s="208">
        <f ca="1"/>
        <v>344</v>
      </c>
      <c r="H348" s="208">
        <f ca="1"/>
        <v>3</v>
      </c>
      <c r="I348" s="209">
        <f ca="1"/>
        <v>0.99991556643636581</v>
      </c>
      <c r="J348" s="221">
        <f ca="1"/>
        <v>0.96704236205381344</v>
      </c>
      <c r="K348" s="228">
        <f ca="1"/>
        <v>3.5558827106886425E-2</v>
      </c>
      <c r="L348" s="228">
        <f ca="1"/>
        <v>3.0820853040982588E-2</v>
      </c>
      <c r="N348" s="209">
        <f ca="1"/>
        <v>3.5558827106886425E-2</v>
      </c>
      <c r="O348" s="209">
        <f ca="1"/>
        <v>0.96704236205381344</v>
      </c>
      <c r="Q348" s="229"/>
    </row>
    <row r="349" spans="7:17" ht="16">
      <c r="G349" s="208">
        <f ca="1"/>
        <v>345</v>
      </c>
      <c r="H349" s="208">
        <f ca="1"/>
        <v>3</v>
      </c>
      <c r="I349" s="209">
        <f ca="1"/>
        <v>0.99991556643636581</v>
      </c>
      <c r="J349" s="221">
        <f ca="1"/>
        <v>0.96696071122100002</v>
      </c>
      <c r="K349" s="228">
        <f ca="1"/>
        <v>3.5545090077147866E-2</v>
      </c>
      <c r="L349" s="228">
        <f ca="1"/>
        <v>3.0820853040901541E-2</v>
      </c>
      <c r="N349" s="209">
        <f ca="1"/>
        <v>3.5545090077147866E-2</v>
      </c>
      <c r="O349" s="209">
        <f ca="1"/>
        <v>0.96696071122100002</v>
      </c>
      <c r="Q349" s="229"/>
    </row>
    <row r="350" spans="7:17" ht="16">
      <c r="G350" s="208">
        <f ca="1"/>
        <v>346</v>
      </c>
      <c r="H350" s="208">
        <f ca="1"/>
        <v>3</v>
      </c>
      <c r="I350" s="209">
        <f ca="1"/>
        <v>0.99991556643636581</v>
      </c>
      <c r="J350" s="221">
        <f ca="1"/>
        <v>0.96687906728225737</v>
      </c>
      <c r="K350" s="228">
        <f ca="1"/>
        <v>3.5531432452205511E-2</v>
      </c>
      <c r="L350" s="228">
        <f ca="1"/>
        <v>3.0820853040982588E-2</v>
      </c>
      <c r="N350" s="209">
        <f ca="1"/>
        <v>3.5531432452205511E-2</v>
      </c>
      <c r="O350" s="209">
        <f ca="1"/>
        <v>0.96687906728225737</v>
      </c>
      <c r="Q350" s="229"/>
    </row>
    <row r="351" spans="7:17" ht="16">
      <c r="G351" s="208">
        <f ca="1"/>
        <v>347</v>
      </c>
      <c r="H351" s="208">
        <f ca="1"/>
        <v>3</v>
      </c>
      <c r="I351" s="209">
        <f ca="1"/>
        <v>0.99991556643636581</v>
      </c>
      <c r="J351" s="221">
        <f ca="1"/>
        <v>0.96679743023700337</v>
      </c>
      <c r="K351" s="228">
        <f ca="1"/>
        <v>3.5517853545562562E-2</v>
      </c>
      <c r="L351" s="228">
        <f ca="1"/>
        <v>3.0820853040982588E-2</v>
      </c>
      <c r="N351" s="209">
        <f ca="1"/>
        <v>3.5517853545562562E-2</v>
      </c>
      <c r="O351" s="209">
        <f ca="1"/>
        <v>0.96679743023700337</v>
      </c>
      <c r="Q351" s="229"/>
    </row>
    <row r="352" spans="7:17" ht="16">
      <c r="G352" s="208">
        <f ca="1"/>
        <v>348</v>
      </c>
      <c r="H352" s="208">
        <f ca="1"/>
        <v>3</v>
      </c>
      <c r="I352" s="209">
        <f ca="1"/>
        <v>0.99991556643636581</v>
      </c>
      <c r="J352" s="221">
        <f ca="1"/>
        <v>0.96671580008465607</v>
      </c>
      <c r="K352" s="228">
        <f ca="1"/>
        <v>3.5504352678612933E-2</v>
      </c>
      <c r="L352" s="228">
        <f ca="1"/>
        <v>3.0820853040901541E-2</v>
      </c>
      <c r="N352" s="209">
        <f ca="1"/>
        <v>3.5504352678612933E-2</v>
      </c>
      <c r="O352" s="209">
        <f ca="1"/>
        <v>0.96671580008465607</v>
      </c>
      <c r="Q352" s="229"/>
    </row>
    <row r="353" spans="7:17" ht="16">
      <c r="G353" s="208">
        <f ca="1"/>
        <v>349</v>
      </c>
      <c r="H353" s="208">
        <f ca="1"/>
        <v>3</v>
      </c>
      <c r="I353" s="209">
        <f ca="1"/>
        <v>0.99991556643636581</v>
      </c>
      <c r="J353" s="221">
        <f ca="1"/>
        <v>0.96663417682463348</v>
      </c>
      <c r="K353" s="228">
        <f ca="1"/>
        <v>3.5490929180528291E-2</v>
      </c>
      <c r="L353" s="228">
        <f ca="1"/>
        <v>3.0820853040901541E-2</v>
      </c>
      <c r="N353" s="209">
        <f ca="1"/>
        <v>3.5490929180528291E-2</v>
      </c>
      <c r="O353" s="209">
        <f ca="1"/>
        <v>0.96663417682463348</v>
      </c>
      <c r="Q353" s="229"/>
    </row>
    <row r="354" spans="7:17" ht="16">
      <c r="G354" s="208">
        <f ca="1"/>
        <v>350</v>
      </c>
      <c r="H354" s="208">
        <f ca="1"/>
        <v>3</v>
      </c>
      <c r="I354" s="209">
        <f ca="1"/>
        <v>0.99991556643636581</v>
      </c>
      <c r="J354" s="221">
        <f ca="1"/>
        <v>0.96655256045635363</v>
      </c>
      <c r="K354" s="228">
        <f ca="1"/>
        <v>3.5477582388146973E-2</v>
      </c>
      <c r="L354" s="228">
        <f ca="1"/>
        <v>3.0820853040901541E-2</v>
      </c>
      <c r="N354" s="209">
        <f ca="1"/>
        <v>3.5477582388146973E-2</v>
      </c>
      <c r="O354" s="209">
        <f ca="1"/>
        <v>0.96655256045635363</v>
      </c>
      <c r="Q354" s="229"/>
    </row>
    <row r="355" spans="7:17" ht="16">
      <c r="G355" s="208">
        <f ca="1"/>
        <v>351</v>
      </c>
      <c r="H355" s="208">
        <f ca="1"/>
        <v>3</v>
      </c>
      <c r="I355" s="209">
        <f ca="1"/>
        <v>0.99991556643636581</v>
      </c>
      <c r="J355" s="221">
        <f ca="1"/>
        <v>0.96647095097923452</v>
      </c>
      <c r="K355" s="228">
        <f ca="1"/>
        <v>3.546431164586477E-2</v>
      </c>
      <c r="L355" s="228">
        <f ca="1"/>
        <v>3.0820853040982588E-2</v>
      </c>
      <c r="N355" s="209">
        <f ca="1"/>
        <v>3.546431164586477E-2</v>
      </c>
      <c r="O355" s="209">
        <f ca="1"/>
        <v>0.96647095097923452</v>
      </c>
      <c r="Q355" s="229"/>
    </row>
    <row r="356" spans="7:17" ht="16">
      <c r="G356" s="208">
        <f ca="1"/>
        <v>352</v>
      </c>
      <c r="H356" s="208">
        <f ca="1"/>
        <v>3</v>
      </c>
      <c r="I356" s="209">
        <f ca="1"/>
        <v>0.99991556643636581</v>
      </c>
      <c r="J356" s="221">
        <f ca="1"/>
        <v>0.96638934839269441</v>
      </c>
      <c r="K356" s="228">
        <f ca="1"/>
        <v>3.5451116305527337E-2</v>
      </c>
      <c r="L356" s="228">
        <f ca="1"/>
        <v>3.0820853040901541E-2</v>
      </c>
      <c r="N356" s="209">
        <f ca="1"/>
        <v>3.5451116305527337E-2</v>
      </c>
      <c r="O356" s="209">
        <f ca="1"/>
        <v>0.96638934839269441</v>
      </c>
      <c r="Q356" s="229"/>
    </row>
    <row r="357" spans="7:17" ht="16">
      <c r="G357" s="208">
        <f ca="1"/>
        <v>353</v>
      </c>
      <c r="H357" s="208">
        <f ca="1"/>
        <v>3</v>
      </c>
      <c r="I357" s="209">
        <f ca="1"/>
        <v>0.99991556643636581</v>
      </c>
      <c r="J357" s="221">
        <f ca="1"/>
        <v>0.96630775269615155</v>
      </c>
      <c r="K357" s="228">
        <f ca="1"/>
        <v>3.5437995726324903E-2</v>
      </c>
      <c r="L357" s="228">
        <f ca="1"/>
        <v>3.0820853040901541E-2</v>
      </c>
      <c r="N357" s="209">
        <f ca="1"/>
        <v>3.5437995726324903E-2</v>
      </c>
      <c r="O357" s="209">
        <f ca="1"/>
        <v>0.96630775269615155</v>
      </c>
      <c r="Q357" s="229"/>
    </row>
    <row r="358" spans="7:17" ht="16">
      <c r="G358" s="208">
        <f ca="1"/>
        <v>354</v>
      </c>
      <c r="H358" s="208">
        <f ca="1"/>
        <v>3</v>
      </c>
      <c r="I358" s="209">
        <f ca="1"/>
        <v>0.99991556643636581</v>
      </c>
      <c r="J358" s="221">
        <f ca="1"/>
        <v>0.96622616388902405</v>
      </c>
      <c r="K358" s="228">
        <f ca="1"/>
        <v>3.5424949274688651E-2</v>
      </c>
      <c r="L358" s="228">
        <f ca="1"/>
        <v>3.0820853040901541E-2</v>
      </c>
      <c r="N358" s="209">
        <f ca="1"/>
        <v>3.5424949274688651E-2</v>
      </c>
      <c r="O358" s="209">
        <f ca="1"/>
        <v>0.96622616388902405</v>
      </c>
      <c r="Q358" s="229"/>
    </row>
    <row r="359" spans="7:17" ht="16">
      <c r="G359" s="208">
        <f ca="1"/>
        <v>355</v>
      </c>
      <c r="H359" s="208">
        <f ca="1"/>
        <v>3</v>
      </c>
      <c r="I359" s="209">
        <f ca="1"/>
        <v>0.99991556643636581</v>
      </c>
      <c r="J359" s="221">
        <f ca="1"/>
        <v>0.96614458197073028</v>
      </c>
      <c r="K359" s="228">
        <f ca="1"/>
        <v>3.5411976324188382E-2</v>
      </c>
      <c r="L359" s="228">
        <f ca="1"/>
        <v>3.0820853040982588E-2</v>
      </c>
      <c r="N359" s="209">
        <f ca="1"/>
        <v>3.5411976324188382E-2</v>
      </c>
      <c r="O359" s="209">
        <f ca="1"/>
        <v>0.96614458197073028</v>
      </c>
      <c r="Q359" s="229"/>
    </row>
    <row r="360" spans="7:17" ht="16">
      <c r="G360" s="208">
        <f ca="1"/>
        <v>356</v>
      </c>
      <c r="H360" s="208">
        <f ca="1"/>
        <v>3</v>
      </c>
      <c r="I360" s="209">
        <f ca="1"/>
        <v>0.99991556643636581</v>
      </c>
      <c r="J360" s="221">
        <f ca="1"/>
        <v>0.96606300694068858</v>
      </c>
      <c r="K360" s="228">
        <f ca="1"/>
        <v>3.5399076255432524E-2</v>
      </c>
      <c r="L360" s="228">
        <f ca="1"/>
        <v>3.0820853040982588E-2</v>
      </c>
      <c r="N360" s="209">
        <f ca="1"/>
        <v>3.5399076255432524E-2</v>
      </c>
      <c r="O360" s="209">
        <f ca="1"/>
        <v>0.96606300694068858</v>
      </c>
      <c r="Q360" s="229"/>
    </row>
    <row r="361" spans="7:17" ht="16">
      <c r="G361" s="208">
        <f ca="1"/>
        <v>357</v>
      </c>
      <c r="H361" s="208">
        <f ca="1"/>
        <v>3</v>
      </c>
      <c r="I361" s="209">
        <f ca="1"/>
        <v>0.99991556643636581</v>
      </c>
      <c r="J361" s="221">
        <f ca="1"/>
        <v>0.96598143879831744</v>
      </c>
      <c r="K361" s="228">
        <f ca="1"/>
        <v>3.5386248455969348E-2</v>
      </c>
      <c r="L361" s="228">
        <f ca="1"/>
        <v>3.0820853040901541E-2</v>
      </c>
      <c r="N361" s="209">
        <f ca="1"/>
        <v>3.5386248455969348E-2</v>
      </c>
      <c r="O361" s="209">
        <f ca="1"/>
        <v>0.96598143879831744</v>
      </c>
      <c r="Q361" s="229"/>
    </row>
    <row r="362" spans="7:17" ht="16">
      <c r="G362" s="208">
        <f ca="1"/>
        <v>358</v>
      </c>
      <c r="H362" s="208">
        <f ca="1"/>
        <v>3</v>
      </c>
      <c r="I362" s="209">
        <f ca="1"/>
        <v>0.99991556643636581</v>
      </c>
      <c r="J362" s="221">
        <f ca="1"/>
        <v>0.96589987754303519</v>
      </c>
      <c r="K362" s="228">
        <f ca="1"/>
        <v>3.5373492320190367E-2</v>
      </c>
      <c r="L362" s="228">
        <f ca="1"/>
        <v>3.0820853040982588E-2</v>
      </c>
      <c r="N362" s="209">
        <f ca="1"/>
        <v>3.5373492320190367E-2</v>
      </c>
      <c r="O362" s="209">
        <f ca="1"/>
        <v>0.96589987754303519</v>
      </c>
      <c r="Q362" s="229"/>
    </row>
    <row r="363" spans="7:17" ht="16">
      <c r="G363" s="208">
        <f ca="1"/>
        <v>359</v>
      </c>
      <c r="H363" s="208">
        <f ca="1"/>
        <v>3</v>
      </c>
      <c r="I363" s="209">
        <f ca="1"/>
        <v>0.99991556643636581</v>
      </c>
      <c r="J363" s="221">
        <f ca="1"/>
        <v>0.96581832317426042</v>
      </c>
      <c r="K363" s="228">
        <f ca="1"/>
        <v>3.5360807249234627E-2</v>
      </c>
      <c r="L363" s="228">
        <f ca="1"/>
        <v>3.0820853040901541E-2</v>
      </c>
      <c r="N363" s="209">
        <f ca="1"/>
        <v>3.5360807249234627E-2</v>
      </c>
      <c r="O363" s="209">
        <f ca="1"/>
        <v>0.96581832317426042</v>
      </c>
      <c r="Q363" s="229"/>
    </row>
    <row r="364" spans="7:17" ht="16">
      <c r="G364" s="208">
        <f ca="1"/>
        <v>360</v>
      </c>
      <c r="H364" s="208">
        <f ca="1"/>
        <v>3</v>
      </c>
      <c r="I364" s="209">
        <f ca="1"/>
        <v>0.99991556643636581</v>
      </c>
      <c r="J364" s="221">
        <f ca="1"/>
        <v>0.96573677569141159</v>
      </c>
      <c r="K364" s="228">
        <f ca="1"/>
        <v>3.5348192650895359E-2</v>
      </c>
      <c r="L364" s="228">
        <f ca="1"/>
        <v>3.0820853040982588E-2</v>
      </c>
      <c r="N364" s="209">
        <f ca="1"/>
        <v>3.5348192650895359E-2</v>
      </c>
      <c r="O364" s="209">
        <f ca="1"/>
        <v>0.96573677569141159</v>
      </c>
      <c r="Q364" s="229"/>
    </row>
    <row r="365" spans="7:17" ht="16">
      <c r="G365" s="208">
        <f ca="1"/>
        <v>361</v>
      </c>
      <c r="H365" s="208">
        <f ca="1"/>
        <v>3</v>
      </c>
      <c r="I365" s="209">
        <f ca="1"/>
        <v>0.99991556643636581</v>
      </c>
      <c r="J365" s="221">
        <f ca="1"/>
        <v>0.96565523509390738</v>
      </c>
      <c r="K365" s="228">
        <f ca="1"/>
        <v>3.5335647939527447E-2</v>
      </c>
      <c r="L365" s="228">
        <f ca="1"/>
        <v>3.0820853040901541E-2</v>
      </c>
      <c r="N365" s="209">
        <f ca="1"/>
        <v>3.5335647939527447E-2</v>
      </c>
      <c r="O365" s="209">
        <f ca="1"/>
        <v>0.96565523509390738</v>
      </c>
      <c r="Q365" s="229"/>
    </row>
    <row r="366" spans="7:17" ht="16">
      <c r="G366" s="208">
        <f ca="1"/>
        <v>362</v>
      </c>
      <c r="H366" s="208">
        <f ca="1"/>
        <v>3</v>
      </c>
      <c r="I366" s="209">
        <f ca="1"/>
        <v>0.99991556643636581</v>
      </c>
      <c r="J366" s="221">
        <f ca="1"/>
        <v>0.96557370138116638</v>
      </c>
      <c r="K366" s="228">
        <f ca="1"/>
        <v>3.5323172535957181E-2</v>
      </c>
      <c r="L366" s="228">
        <f ca="1"/>
        <v>3.0820853040901541E-2</v>
      </c>
      <c r="N366" s="209">
        <f ca="1"/>
        <v>3.5323172535957181E-2</v>
      </c>
      <c r="O366" s="209">
        <f ca="1"/>
        <v>0.96557370138116638</v>
      </c>
      <c r="Q366" s="229"/>
    </row>
    <row r="367" spans="7:17" ht="16">
      <c r="G367" s="208">
        <f ca="1"/>
        <v>363</v>
      </c>
      <c r="H367" s="208">
        <f ca="1"/>
        <v>3</v>
      </c>
      <c r="I367" s="209">
        <f ca="1"/>
        <v>0.99991556643636581</v>
      </c>
      <c r="J367" s="221">
        <f ca="1"/>
        <v>0.96549217455260727</v>
      </c>
      <c r="K367" s="228">
        <f ca="1"/>
        <v>3.5310765867392839E-2</v>
      </c>
      <c r="L367" s="228">
        <f ca="1"/>
        <v>3.0820853040982588E-2</v>
      </c>
      <c r="N367" s="209">
        <f ca="1"/>
        <v>3.5310765867392839E-2</v>
      </c>
      <c r="O367" s="209">
        <f ca="1"/>
        <v>0.96549217455260727</v>
      </c>
      <c r="Q367" s="229"/>
    </row>
    <row r="368" spans="7:17" ht="16">
      <c r="G368" s="208">
        <f ca="1"/>
        <v>364</v>
      </c>
      <c r="H368" s="208">
        <f ca="1"/>
        <v>3</v>
      </c>
      <c r="I368" s="209">
        <f ca="1"/>
        <v>0.99991556643636581</v>
      </c>
      <c r="J368" s="221">
        <f ca="1"/>
        <v>0.96541065460764885</v>
      </c>
      <c r="K368" s="228">
        <f ca="1"/>
        <v>3.5298427367337071E-2</v>
      </c>
      <c r="L368" s="228">
        <f ca="1"/>
        <v>3.0820853040982588E-2</v>
      </c>
      <c r="N368" s="209">
        <f ca="1"/>
        <v>3.5298427367337071E-2</v>
      </c>
      <c r="O368" s="209">
        <f ca="1"/>
        <v>0.96541065460764885</v>
      </c>
      <c r="Q368" s="229"/>
    </row>
    <row r="369" spans="7:17" ht="16">
      <c r="G369" s="208">
        <f ca="1"/>
        <v>365</v>
      </c>
      <c r="H369" s="208">
        <f ca="1"/>
        <v>3</v>
      </c>
      <c r="I369" s="209">
        <f ca="1"/>
        <v>0.99991556643636581</v>
      </c>
      <c r="J369" s="221">
        <f ca="1"/>
        <v>0.96532914154570992</v>
      </c>
      <c r="K369" s="228">
        <f ca="1"/>
        <v>3.5286156475500756E-2</v>
      </c>
      <c r="L369" s="228">
        <f ca="1"/>
        <v>3.0820853040901541E-2</v>
      </c>
      <c r="N369" s="209">
        <f ca="1"/>
        <v>3.5286156475500756E-2</v>
      </c>
      <c r="O369" s="209">
        <f ca="1"/>
        <v>0.96532914154570992</v>
      </c>
      <c r="Q369" s="229"/>
    </row>
    <row r="370" spans="7:17" ht="16">
      <c r="G370" s="208">
        <f ca="1"/>
        <v>366</v>
      </c>
      <c r="H370" s="208">
        <f ca="1"/>
        <v>3</v>
      </c>
      <c r="I370" s="209">
        <f ca="1"/>
        <v>0.99991556643636581</v>
      </c>
      <c r="J370" s="221">
        <f ca="1"/>
        <v>0.96524763536620928</v>
      </c>
      <c r="K370" s="228">
        <f ca="1"/>
        <v>3.5273952637718202E-2</v>
      </c>
      <c r="L370" s="228">
        <f ca="1"/>
        <v>3.0820853040901541E-2</v>
      </c>
      <c r="N370" s="209">
        <f ca="1"/>
        <v>3.5273952637718202E-2</v>
      </c>
      <c r="O370" s="209">
        <f ca="1"/>
        <v>0.96524763536620928</v>
      </c>
      <c r="Q370" s="229"/>
    </row>
    <row r="371" spans="7:17" ht="16">
      <c r="G371" s="208">
        <f ca="1"/>
        <v>367</v>
      </c>
      <c r="H371" s="208">
        <f ca="1"/>
        <v>3</v>
      </c>
      <c r="I371" s="209">
        <f ca="1"/>
        <v>0.99991556643636581</v>
      </c>
      <c r="J371" s="221">
        <f ca="1"/>
        <v>0.96516613606856583</v>
      </c>
      <c r="K371" s="228">
        <f ca="1"/>
        <v>3.5261815305863628E-2</v>
      </c>
      <c r="L371" s="228">
        <f ca="1"/>
        <v>3.0820853040901541E-2</v>
      </c>
      <c r="N371" s="209">
        <f ca="1"/>
        <v>3.5261815305863628E-2</v>
      </c>
      <c r="O371" s="209">
        <f ca="1"/>
        <v>0.96516613606856583</v>
      </c>
      <c r="Q371" s="229"/>
    </row>
    <row r="372" spans="7:17" ht="16">
      <c r="G372" s="208">
        <f ca="1"/>
        <v>368</v>
      </c>
      <c r="H372" s="208">
        <f ca="1"/>
        <v>3</v>
      </c>
      <c r="I372" s="209">
        <f ca="1"/>
        <v>0.99991556643636581</v>
      </c>
      <c r="J372" s="221">
        <f ca="1"/>
        <v>0.96508464365219848</v>
      </c>
      <c r="K372" s="228">
        <f ca="1"/>
        <v>3.5249743937769154E-2</v>
      </c>
      <c r="L372" s="228">
        <f ca="1"/>
        <v>3.0820853040982588E-2</v>
      </c>
      <c r="N372" s="209">
        <f ca="1"/>
        <v>3.5249743937769154E-2</v>
      </c>
      <c r="O372" s="209">
        <f ca="1"/>
        <v>0.96508464365219848</v>
      </c>
      <c r="Q372" s="229"/>
    </row>
    <row r="373" spans="7:17" ht="16">
      <c r="G373" s="208">
        <f ca="1"/>
        <v>369</v>
      </c>
      <c r="H373" s="208">
        <f ca="1"/>
        <v>3</v>
      </c>
      <c r="I373" s="209">
        <f ca="1"/>
        <v>0.99991556643636581</v>
      </c>
      <c r="J373" s="221">
        <f ca="1"/>
        <v>0.96500315811652626</v>
      </c>
      <c r="K373" s="228">
        <f ca="1"/>
        <v>3.5237737997144039E-2</v>
      </c>
      <c r="L373" s="228">
        <f ca="1"/>
        <v>3.0820853040982588E-2</v>
      </c>
      <c r="N373" s="209">
        <f ca="1"/>
        <v>3.5237737997144039E-2</v>
      </c>
      <c r="O373" s="209">
        <f ca="1"/>
        <v>0.96500315811652626</v>
      </c>
      <c r="Q373" s="229"/>
    </row>
    <row r="374" spans="7:17" ht="16">
      <c r="G374" s="208">
        <f ca="1"/>
        <v>370</v>
      </c>
      <c r="H374" s="208">
        <f ca="1"/>
        <v>3</v>
      </c>
      <c r="I374" s="209">
        <f ca="1"/>
        <v>0.99991556643636581</v>
      </c>
      <c r="J374" s="221">
        <f ca="1"/>
        <v>0.96492167946096818</v>
      </c>
      <c r="K374" s="228">
        <f ca="1"/>
        <v>3.5225796953495279E-2</v>
      </c>
      <c r="L374" s="228">
        <f ca="1"/>
        <v>3.0820853040982588E-2</v>
      </c>
      <c r="N374" s="209">
        <f ca="1"/>
        <v>3.5225796953495279E-2</v>
      </c>
      <c r="O374" s="209">
        <f ca="1"/>
        <v>0.96492167946096818</v>
      </c>
      <c r="Q374" s="229"/>
    </row>
    <row r="375" spans="7:17" ht="16">
      <c r="G375" s="208">
        <f ca="1"/>
        <v>371</v>
      </c>
      <c r="H375" s="208">
        <f ca="1"/>
        <v>3</v>
      </c>
      <c r="I375" s="209">
        <f ca="1"/>
        <v>0.99991556643636581</v>
      </c>
      <c r="J375" s="221">
        <f ca="1"/>
        <v>0.96484020768494339</v>
      </c>
      <c r="K375" s="228">
        <f ca="1"/>
        <v>3.5213920282049463E-2</v>
      </c>
      <c r="L375" s="228">
        <f ca="1"/>
        <v>3.0820853040982588E-2</v>
      </c>
      <c r="N375" s="209">
        <f ca="1"/>
        <v>3.5213920282049463E-2</v>
      </c>
      <c r="O375" s="209">
        <f ca="1"/>
        <v>0.96484020768494339</v>
      </c>
      <c r="Q375" s="229"/>
    </row>
    <row r="376" spans="7:17" ht="16">
      <c r="G376" s="208">
        <f ca="1"/>
        <v>372</v>
      </c>
      <c r="H376" s="208">
        <f ca="1"/>
        <v>3</v>
      </c>
      <c r="I376" s="209">
        <f ca="1"/>
        <v>0.99991556643636581</v>
      </c>
      <c r="J376" s="221">
        <f ca="1"/>
        <v>0.96475874278787099</v>
      </c>
      <c r="K376" s="228">
        <f ca="1"/>
        <v>3.52021074636759E-2</v>
      </c>
      <c r="L376" s="228">
        <f ca="1"/>
        <v>3.0820853040901541E-2</v>
      </c>
      <c r="N376" s="209">
        <f ca="1"/>
        <v>3.52021074636759E-2</v>
      </c>
      <c r="O376" s="209">
        <f ca="1"/>
        <v>0.96475874278787099</v>
      </c>
      <c r="Q376" s="229"/>
    </row>
    <row r="377" spans="7:17" ht="16">
      <c r="G377" s="208">
        <f ca="1"/>
        <v>373</v>
      </c>
      <c r="H377" s="208">
        <f ca="1"/>
        <v>3</v>
      </c>
      <c r="I377" s="209">
        <f ca="1"/>
        <v>0.99991556643636581</v>
      </c>
      <c r="J377" s="221">
        <f ca="1"/>
        <v>0.96467728476917014</v>
      </c>
      <c r="K377" s="228">
        <f ca="1"/>
        <v>3.5190357984811078E-2</v>
      </c>
      <c r="L377" s="228">
        <f ca="1"/>
        <v>3.0820853040982588E-2</v>
      </c>
      <c r="N377" s="209">
        <f ca="1"/>
        <v>3.5190357984811078E-2</v>
      </c>
      <c r="O377" s="209">
        <f ca="1"/>
        <v>0.96467728476917014</v>
      </c>
      <c r="Q377" s="229"/>
    </row>
    <row r="378" spans="7:17" ht="16">
      <c r="G378" s="208">
        <f ca="1"/>
        <v>374</v>
      </c>
      <c r="H378" s="208">
        <f ca="1"/>
        <v>3</v>
      </c>
      <c r="I378" s="209">
        <f ca="1"/>
        <v>0.99991556643636581</v>
      </c>
      <c r="J378" s="221">
        <f ca="1"/>
        <v>0.96459583362826018</v>
      </c>
      <c r="K378" s="228">
        <f ca="1"/>
        <v>3.5178671337383949E-2</v>
      </c>
      <c r="L378" s="228">
        <f ca="1"/>
        <v>3.0820853040901541E-2</v>
      </c>
      <c r="N378" s="209">
        <f ca="1"/>
        <v>3.5178671337383949E-2</v>
      </c>
      <c r="O378" s="209">
        <f ca="1"/>
        <v>0.96459583362826018</v>
      </c>
      <c r="Q378" s="229"/>
    </row>
    <row r="379" spans="7:17" ht="16">
      <c r="G379" s="208">
        <f ca="1"/>
        <v>375</v>
      </c>
      <c r="H379" s="208">
        <f ca="1"/>
        <v>3</v>
      </c>
      <c r="I379" s="209">
        <f ca="1"/>
        <v>0.99991556643636581</v>
      </c>
      <c r="J379" s="221">
        <f ca="1"/>
        <v>0.96451438936456024</v>
      </c>
      <c r="K379" s="228">
        <f ca="1"/>
        <v>3.516704701874316E-2</v>
      </c>
      <c r="L379" s="228">
        <f ca="1"/>
        <v>3.0820853040901541E-2</v>
      </c>
      <c r="N379" s="209">
        <f ca="1"/>
        <v>3.516704701874316E-2</v>
      </c>
      <c r="O379" s="209">
        <f ca="1"/>
        <v>0.96451438936456024</v>
      </c>
      <c r="Q379" s="229"/>
    </row>
    <row r="380" spans="7:17" ht="16">
      <c r="G380" s="208">
        <f ca="1"/>
        <v>376</v>
      </c>
      <c r="H380" s="208">
        <f ca="1"/>
        <v>3</v>
      </c>
      <c r="I380" s="209">
        <f ca="1"/>
        <v>0.99991556643636581</v>
      </c>
      <c r="J380" s="221">
        <f ca="1"/>
        <v>0.96443295197748979</v>
      </c>
      <c r="K380" s="228">
        <f ca="1"/>
        <v>3.5155484531584444E-2</v>
      </c>
      <c r="L380" s="228">
        <f ca="1"/>
        <v>3.0820853040901541E-2</v>
      </c>
      <c r="N380" s="209">
        <f ca="1"/>
        <v>3.5155484531584444E-2</v>
      </c>
      <c r="O380" s="209">
        <f ca="1"/>
        <v>0.96443295197748979</v>
      </c>
      <c r="Q380" s="229"/>
    </row>
    <row r="381" spans="7:17" ht="16">
      <c r="G381" s="208">
        <f ca="1"/>
        <v>377</v>
      </c>
      <c r="H381" s="208">
        <f ca="1"/>
        <v>3</v>
      </c>
      <c r="I381" s="209">
        <f ca="1"/>
        <v>0.99991556643636581</v>
      </c>
      <c r="J381" s="221">
        <f ca="1"/>
        <v>0.96435152146646808</v>
      </c>
      <c r="K381" s="228">
        <f ca="1"/>
        <v>3.5143983383880216E-2</v>
      </c>
      <c r="L381" s="228">
        <f ca="1"/>
        <v>3.0820853040982588E-2</v>
      </c>
      <c r="N381" s="209">
        <f ca="1"/>
        <v>3.5143983383880216E-2</v>
      </c>
      <c r="O381" s="209">
        <f ca="1"/>
        <v>0.96435152146646808</v>
      </c>
      <c r="Q381" s="229"/>
    </row>
    <row r="382" spans="7:17" ht="16">
      <c r="G382" s="208">
        <f ca="1"/>
        <v>378</v>
      </c>
      <c r="H382" s="208">
        <f ca="1"/>
        <v>3</v>
      </c>
      <c r="I382" s="209">
        <f ca="1"/>
        <v>0.99991556643636581</v>
      </c>
      <c r="J382" s="221">
        <f ca="1"/>
        <v>0.96427009783091466</v>
      </c>
      <c r="K382" s="228">
        <f ca="1"/>
        <v>3.5132543088809282E-2</v>
      </c>
      <c r="L382" s="228">
        <f ca="1"/>
        <v>3.0820853040901541E-2</v>
      </c>
      <c r="N382" s="209">
        <f ca="1"/>
        <v>3.5132543088809282E-2</v>
      </c>
      <c r="O382" s="209">
        <f ca="1"/>
        <v>0.96427009783091466</v>
      </c>
      <c r="Q382" s="229"/>
    </row>
    <row r="383" spans="7:17" ht="16">
      <c r="G383" s="208">
        <f ca="1"/>
        <v>379</v>
      </c>
      <c r="H383" s="208">
        <f ca="1"/>
        <v>3</v>
      </c>
      <c r="I383" s="209">
        <f ca="1"/>
        <v>0.99991556643636581</v>
      </c>
      <c r="J383" s="221">
        <f ca="1"/>
        <v>0.96418868107024891</v>
      </c>
      <c r="K383" s="228">
        <f ca="1"/>
        <v>3.5121163164688635E-2</v>
      </c>
      <c r="L383" s="228">
        <f ca="1"/>
        <v>3.0820853040901541E-2</v>
      </c>
      <c r="N383" s="209">
        <f ca="1"/>
        <v>3.5121163164688635E-2</v>
      </c>
      <c r="O383" s="209">
        <f ca="1"/>
        <v>0.96418868107024891</v>
      </c>
      <c r="Q383" s="229"/>
    </row>
    <row r="384" spans="7:17" ht="16">
      <c r="G384" s="208">
        <f ca="1"/>
        <v>380</v>
      </c>
      <c r="H384" s="208">
        <f ca="1"/>
        <v>3</v>
      </c>
      <c r="I384" s="209">
        <f ca="1"/>
        <v>0.99991556643636581</v>
      </c>
      <c r="J384" s="221">
        <f ca="1"/>
        <v>0.96410727118389039</v>
      </c>
      <c r="K384" s="228">
        <f ca="1"/>
        <v>3.5109843134905477E-2</v>
      </c>
      <c r="L384" s="228">
        <f ca="1"/>
        <v>3.0820853040901541E-2</v>
      </c>
      <c r="N384" s="209">
        <f ca="1"/>
        <v>3.5109843134905477E-2</v>
      </c>
      <c r="O384" s="209">
        <f ca="1"/>
        <v>0.96410727118389039</v>
      </c>
      <c r="Q384" s="229"/>
    </row>
    <row r="385" spans="7:17" ht="16">
      <c r="G385" s="208">
        <f ca="1"/>
        <v>381</v>
      </c>
      <c r="H385" s="208">
        <f ca="1"/>
        <v>3</v>
      </c>
      <c r="I385" s="209">
        <f ca="1"/>
        <v>0.99991556643636581</v>
      </c>
      <c r="J385" s="221">
        <f ca="1"/>
        <v>0.96402586817125868</v>
      </c>
      <c r="K385" s="228">
        <f ca="1"/>
        <v>3.509858252785085E-2</v>
      </c>
      <c r="L385" s="228">
        <f ca="1"/>
        <v>3.0820853040982588E-2</v>
      </c>
      <c r="N385" s="209">
        <f ca="1"/>
        <v>3.509858252785085E-2</v>
      </c>
      <c r="O385" s="209">
        <f ca="1"/>
        <v>0.96402586817125868</v>
      </c>
      <c r="Q385" s="229"/>
    </row>
    <row r="386" spans="7:17" ht="16">
      <c r="G386" s="208">
        <f ca="1"/>
        <v>382</v>
      </c>
      <c r="H386" s="208">
        <f ca="1"/>
        <v>3</v>
      </c>
      <c r="I386" s="209">
        <f ca="1"/>
        <v>0.99991556643636581</v>
      </c>
      <c r="J386" s="221">
        <f ca="1"/>
        <v>0.96394447203177347</v>
      </c>
      <c r="K386" s="228">
        <f ca="1"/>
        <v>3.5087380876854056E-2</v>
      </c>
      <c r="L386" s="228">
        <f ca="1"/>
        <v>3.0820853040901541E-2</v>
      </c>
      <c r="N386" s="209">
        <f ca="1"/>
        <v>3.5087380876854056E-2</v>
      </c>
      <c r="O386" s="209">
        <f ca="1"/>
        <v>0.96394447203177347</v>
      </c>
      <c r="Q386" s="229"/>
    </row>
    <row r="387" spans="7:17" ht="16">
      <c r="G387" s="208">
        <f ca="1"/>
        <v>383</v>
      </c>
      <c r="H387" s="208">
        <f ca="1"/>
        <v>3</v>
      </c>
      <c r="I387" s="209">
        <f ca="1"/>
        <v>0.99991556643636581</v>
      </c>
      <c r="J387" s="221">
        <f ca="1"/>
        <v>0.96386308276485433</v>
      </c>
      <c r="K387" s="228">
        <f ca="1"/>
        <v>3.5076237720118385E-2</v>
      </c>
      <c r="L387" s="228">
        <f ca="1"/>
        <v>3.0820853040982588E-2</v>
      </c>
      <c r="N387" s="209">
        <f ca="1"/>
        <v>3.5076237720118385E-2</v>
      </c>
      <c r="O387" s="209">
        <f ca="1"/>
        <v>0.96386308276485433</v>
      </c>
      <c r="Q387" s="229"/>
    </row>
    <row r="388" spans="7:17" ht="16">
      <c r="G388" s="208">
        <f ca="1"/>
        <v>384</v>
      </c>
      <c r="H388" s="208">
        <f ca="1"/>
        <v>3</v>
      </c>
      <c r="I388" s="209">
        <f ca="1"/>
        <v>0.99991556643636581</v>
      </c>
      <c r="J388" s="221">
        <f ca="1"/>
        <v>0.96378170036992106</v>
      </c>
      <c r="K388" s="228">
        <f ca="1"/>
        <v>3.5065152600657366E-2</v>
      </c>
      <c r="L388" s="228">
        <f ca="1"/>
        <v>3.0820853040901541E-2</v>
      </c>
      <c r="N388" s="209">
        <f ca="1"/>
        <v>3.5065152600657366E-2</v>
      </c>
      <c r="O388" s="209">
        <f ca="1"/>
        <v>0.96378170036992106</v>
      </c>
      <c r="Q388" s="229"/>
    </row>
    <row r="389" spans="7:17" ht="16">
      <c r="G389" s="208">
        <f ca="1"/>
        <v>385</v>
      </c>
      <c r="H389" s="208">
        <f ca="1"/>
        <v>3</v>
      </c>
      <c r="I389" s="209">
        <f ca="1"/>
        <v>0.99991556643636581</v>
      </c>
      <c r="J389" s="221">
        <f ca="1"/>
        <v>0.96370032484639345</v>
      </c>
      <c r="K389" s="228">
        <f ca="1"/>
        <v>3.5054125066232455E-2</v>
      </c>
      <c r="L389" s="228">
        <f ca="1"/>
        <v>3.0820853040901541E-2</v>
      </c>
      <c r="N389" s="209">
        <f ca="1"/>
        <v>3.5054125066232455E-2</v>
      </c>
      <c r="O389" s="209">
        <f ca="1"/>
        <v>0.96370032484639345</v>
      </c>
      <c r="Q389" s="229"/>
    </row>
    <row r="390" spans="7:17" ht="16">
      <c r="G390" s="208">
        <f ca="1"/>
        <v>386</v>
      </c>
      <c r="H390" s="208">
        <f ca="1"/>
        <v>3</v>
      </c>
      <c r="I390" s="209">
        <f ca="1"/>
        <v>0.99991556643636581</v>
      </c>
      <c r="J390" s="221">
        <f ca="1"/>
        <v>0.9636189561936912</v>
      </c>
      <c r="K390" s="228">
        <f ca="1"/>
        <v>3.5043154669291698E-2</v>
      </c>
      <c r="L390" s="228">
        <f ca="1"/>
        <v>3.0820853040982588E-2</v>
      </c>
      <c r="N390" s="209">
        <f ca="1"/>
        <v>3.5043154669291698E-2</v>
      </c>
      <c r="O390" s="209">
        <f ca="1"/>
        <v>0.9636189561936912</v>
      </c>
      <c r="Q390" s="229"/>
    </row>
    <row r="391" spans="7:17" ht="16">
      <c r="G391" s="208">
        <f ca="1"/>
        <v>387</v>
      </c>
      <c r="H391" s="208">
        <f ca="1"/>
        <v>3</v>
      </c>
      <c r="I391" s="209">
        <f ca="1"/>
        <v>0.99991556643636581</v>
      </c>
      <c r="J391" s="221">
        <f ca="1"/>
        <v>0.96353759441123432</v>
      </c>
      <c r="K391" s="228">
        <f ca="1"/>
        <v>3.5032240966908733E-2</v>
      </c>
      <c r="L391" s="228">
        <f ca="1"/>
        <v>3.0820853040901541E-2</v>
      </c>
      <c r="N391" s="209">
        <f ca="1"/>
        <v>3.5032240966908733E-2</v>
      </c>
      <c r="O391" s="209">
        <f ca="1"/>
        <v>0.96353759441123432</v>
      </c>
      <c r="Q391" s="229"/>
    </row>
    <row r="392" spans="7:17" ht="16">
      <c r="G392" s="208">
        <f ca="1"/>
        <v>388</v>
      </c>
      <c r="H392" s="208">
        <f ca="1"/>
        <v>3</v>
      </c>
      <c r="I392" s="209">
        <f ca="1"/>
        <v>0.99991556643636581</v>
      </c>
      <c r="J392" s="221">
        <f ca="1"/>
        <v>0.96345623949844261</v>
      </c>
      <c r="K392" s="228">
        <f ca="1"/>
        <v>3.5021383520723669E-2</v>
      </c>
      <c r="L392" s="228">
        <f ca="1"/>
        <v>3.0820853040982588E-2</v>
      </c>
      <c r="N392" s="209">
        <f ca="1"/>
        <v>3.5021383520723669E-2</v>
      </c>
      <c r="O392" s="209">
        <f ca="1"/>
        <v>0.96345623949844261</v>
      </c>
      <c r="Q392" s="229"/>
    </row>
    <row r="393" spans="7:17" ht="16">
      <c r="G393" s="208">
        <f ca="1"/>
        <v>389</v>
      </c>
      <c r="H393" s="208">
        <f ca="1"/>
        <v>3</v>
      </c>
      <c r="I393" s="209">
        <f ca="1"/>
        <v>0.99991556643636581</v>
      </c>
      <c r="J393" s="221">
        <f ca="1"/>
        <v>0.9633748914547362</v>
      </c>
      <c r="K393" s="228">
        <f ca="1"/>
        <v>3.5010581896883948E-2</v>
      </c>
      <c r="L393" s="228">
        <f ca="1"/>
        <v>3.0820853040901541E-2</v>
      </c>
      <c r="N393" s="209">
        <f ca="1"/>
        <v>3.5010581896883948E-2</v>
      </c>
      <c r="O393" s="209">
        <f ca="1"/>
        <v>0.9633748914547362</v>
      </c>
      <c r="Q393" s="229"/>
    </row>
    <row r="394" spans="7:17" ht="16">
      <c r="G394" s="208">
        <f ca="1"/>
        <v>390</v>
      </c>
      <c r="H394" s="208">
        <f ca="1"/>
        <v>3</v>
      </c>
      <c r="I394" s="209">
        <f ca="1"/>
        <v>0.99991556643636581</v>
      </c>
      <c r="J394" s="221">
        <f ca="1"/>
        <v>0.963293550279535</v>
      </c>
      <c r="K394" s="228">
        <f ca="1"/>
        <v>3.4999835665986995E-2</v>
      </c>
      <c r="L394" s="228">
        <f ca="1"/>
        <v>3.0820853040901541E-2</v>
      </c>
      <c r="N394" s="209">
        <f ca="1"/>
        <v>3.4999835665986995E-2</v>
      </c>
      <c r="O394" s="209">
        <f ca="1"/>
        <v>0.963293550279535</v>
      </c>
      <c r="Q394" s="229"/>
    </row>
    <row r="395" spans="7:17" ht="16">
      <c r="G395" s="208">
        <f ca="1"/>
        <v>391</v>
      </c>
      <c r="H395" s="208">
        <f ca="1"/>
        <v>3</v>
      </c>
      <c r="I395" s="209">
        <f ca="1"/>
        <v>0.99991556643636581</v>
      </c>
      <c r="J395" s="221">
        <f ca="1"/>
        <v>0.96321221597225903</v>
      </c>
      <c r="K395" s="228">
        <f ca="1"/>
        <v>3.4989144403023101E-2</v>
      </c>
      <c r="L395" s="228">
        <f ca="1"/>
        <v>3.0820853040982588E-2</v>
      </c>
      <c r="N395" s="209">
        <f ca="1"/>
        <v>3.4989144403023101E-2</v>
      </c>
      <c r="O395" s="209">
        <f ca="1"/>
        <v>0.96321221597225903</v>
      </c>
      <c r="Q395" s="229"/>
    </row>
    <row r="396" spans="7:17" ht="16">
      <c r="G396" s="208">
        <f ca="1"/>
        <v>392</v>
      </c>
      <c r="H396" s="208">
        <f ca="1"/>
        <v>3</v>
      </c>
      <c r="I396" s="209">
        <f ca="1"/>
        <v>0.99991556643636581</v>
      </c>
      <c r="J396" s="221">
        <f ca="1"/>
        <v>0.96313088853232853</v>
      </c>
      <c r="K396" s="228">
        <f ca="1"/>
        <v>3.4978507687319152E-2</v>
      </c>
      <c r="L396" s="228">
        <f ca="1"/>
        <v>3.0820853040901541E-2</v>
      </c>
      <c r="N396" s="209">
        <f ca="1"/>
        <v>3.4978507687319152E-2</v>
      </c>
      <c r="O396" s="209">
        <f ca="1"/>
        <v>0.96313088853232853</v>
      </c>
      <c r="Q396" s="229"/>
    </row>
    <row r="397" spans="7:17" ht="16">
      <c r="G397" s="208">
        <f ca="1"/>
        <v>393</v>
      </c>
      <c r="H397" s="208">
        <f ca="1"/>
        <v>3</v>
      </c>
      <c r="I397" s="209">
        <f ca="1"/>
        <v>0.99991556643636581</v>
      </c>
      <c r="J397" s="221">
        <f ca="1"/>
        <v>0.96304956795916363</v>
      </c>
      <c r="K397" s="228">
        <f ca="1"/>
        <v>3.4967925102483907E-2</v>
      </c>
      <c r="L397" s="228">
        <f ca="1"/>
        <v>3.0820853040901541E-2</v>
      </c>
      <c r="N397" s="209">
        <f ca="1"/>
        <v>3.4967925102483907E-2</v>
      </c>
      <c r="O397" s="209">
        <f ca="1"/>
        <v>0.96304956795916363</v>
      </c>
      <c r="Q397" s="229"/>
    </row>
    <row r="398" spans="7:17" ht="16">
      <c r="G398" s="208">
        <f ca="1"/>
        <v>394</v>
      </c>
      <c r="H398" s="208">
        <f ca="1"/>
        <v>3</v>
      </c>
      <c r="I398" s="209">
        <f ca="1"/>
        <v>0.99991556643636581</v>
      </c>
      <c r="J398" s="221">
        <f ca="1"/>
        <v>0.96296825425218446</v>
      </c>
      <c r="K398" s="228">
        <f ca="1"/>
        <v>3.4957396236353459E-2</v>
      </c>
      <c r="L398" s="228">
        <f ca="1"/>
        <v>3.0820853040901541E-2</v>
      </c>
      <c r="N398" s="209">
        <f ca="1"/>
        <v>3.4957396236353459E-2</v>
      </c>
      <c r="O398" s="209">
        <f ca="1"/>
        <v>0.96296825425218446</v>
      </c>
      <c r="Q398" s="229"/>
    </row>
    <row r="399" spans="7:17" ht="16">
      <c r="G399" s="208">
        <f ca="1"/>
        <v>395</v>
      </c>
      <c r="H399" s="208">
        <f ca="1"/>
        <v>3</v>
      </c>
      <c r="I399" s="209">
        <f ca="1"/>
        <v>0.99991556643636581</v>
      </c>
      <c r="J399" s="221">
        <f ca="1"/>
        <v>0.96288694741081138</v>
      </c>
      <c r="K399" s="228">
        <f ca="1"/>
        <v>3.494692068093757E-2</v>
      </c>
      <c r="L399" s="228">
        <f ca="1"/>
        <v>3.0820853040901541E-2</v>
      </c>
      <c r="N399" s="209">
        <f ca="1"/>
        <v>3.494692068093757E-2</v>
      </c>
      <c r="O399" s="209">
        <f ca="1"/>
        <v>0.96288694741081138</v>
      </c>
      <c r="Q399" s="229"/>
    </row>
    <row r="400" spans="7:17" ht="16">
      <c r="G400" s="208">
        <f ca="1"/>
        <v>396</v>
      </c>
      <c r="H400" s="208">
        <f ca="1"/>
        <v>3</v>
      </c>
      <c r="I400" s="209">
        <f ca="1"/>
        <v>0.99991556643636581</v>
      </c>
      <c r="J400" s="221">
        <f ca="1"/>
        <v>0.96280564743446462</v>
      </c>
      <c r="K400" s="228">
        <f ca="1"/>
        <v>3.4936498032367258E-2</v>
      </c>
      <c r="L400" s="228">
        <f ca="1"/>
        <v>3.0820853040982588E-2</v>
      </c>
      <c r="N400" s="209">
        <f ca="1"/>
        <v>3.4936498032367258E-2</v>
      </c>
      <c r="O400" s="209">
        <f ca="1"/>
        <v>0.96280564743446462</v>
      </c>
      <c r="Q400" s="229"/>
    </row>
    <row r="401" spans="7:17" ht="16">
      <c r="G401" s="208">
        <f ca="1"/>
        <v>397</v>
      </c>
      <c r="H401" s="208">
        <f ca="1"/>
        <v>3</v>
      </c>
      <c r="I401" s="209">
        <f ca="1"/>
        <v>0.99991556643636581</v>
      </c>
      <c r="J401" s="221">
        <f ca="1"/>
        <v>0.96272435432256465</v>
      </c>
      <c r="K401" s="228">
        <f ca="1"/>
        <v>3.4926127890842575E-2</v>
      </c>
      <c r="L401" s="228">
        <f ca="1"/>
        <v>3.0820853040901541E-2</v>
      </c>
      <c r="N401" s="209">
        <f ca="1"/>
        <v>3.4926127890842575E-2</v>
      </c>
      <c r="O401" s="209">
        <f ca="1"/>
        <v>0.96272435432256465</v>
      </c>
      <c r="Q401" s="229"/>
    </row>
    <row r="402" spans="7:17" ht="16">
      <c r="G402" s="208">
        <f ca="1"/>
        <v>398</v>
      </c>
      <c r="H402" s="208">
        <f ca="1"/>
        <v>3</v>
      </c>
      <c r="I402" s="209">
        <f ca="1"/>
        <v>0.99991556643636581</v>
      </c>
      <c r="J402" s="221">
        <f ca="1"/>
        <v>0.96264306807453182</v>
      </c>
      <c r="K402" s="228">
        <f ca="1"/>
        <v>3.4915809860581841E-2</v>
      </c>
      <c r="L402" s="228">
        <f ca="1"/>
        <v>3.0820853040901541E-2</v>
      </c>
      <c r="N402" s="209">
        <f ca="1"/>
        <v>3.4915809860581841E-2</v>
      </c>
      <c r="O402" s="209">
        <f ca="1"/>
        <v>0.96264306807453182</v>
      </c>
      <c r="Q402" s="229"/>
    </row>
    <row r="403" spans="7:17" ht="16">
      <c r="G403" s="208">
        <f ca="1"/>
        <v>399</v>
      </c>
      <c r="H403" s="208">
        <f ca="1"/>
        <v>3</v>
      </c>
      <c r="I403" s="209">
        <f ca="1"/>
        <v>0.99991556643636581</v>
      </c>
      <c r="J403" s="221">
        <f ca="1"/>
        <v>0.96256178868978648</v>
      </c>
      <c r="K403" s="228">
        <f ca="1"/>
        <v>3.4905543549771122E-2</v>
      </c>
      <c r="L403" s="228">
        <f ca="1"/>
        <v>3.0820853040982588E-2</v>
      </c>
      <c r="N403" s="209">
        <f ca="1"/>
        <v>3.4905543549771122E-2</v>
      </c>
      <c r="O403" s="209">
        <f ca="1"/>
        <v>0.96256178868978648</v>
      </c>
      <c r="Q403" s="229"/>
    </row>
    <row r="404" spans="7:17" ht="16">
      <c r="G404" s="208">
        <f ca="1"/>
        <v>400</v>
      </c>
      <c r="H404" s="208">
        <f ca="1"/>
        <v>3</v>
      </c>
      <c r="I404" s="209">
        <f ca="1"/>
        <v>0.99991556643636581</v>
      </c>
      <c r="J404" s="221">
        <f ca="1"/>
        <v>0.96248051616774932</v>
      </c>
      <c r="K404" s="228">
        <f ca="1"/>
        <v>3.4895328570514382E-2</v>
      </c>
      <c r="L404" s="228">
        <f ca="1"/>
        <v>3.0820853040901541E-2</v>
      </c>
      <c r="N404" s="209">
        <f ca="1"/>
        <v>3.4895328570514382E-2</v>
      </c>
      <c r="O404" s="209">
        <f ca="1"/>
        <v>0.96248051616774932</v>
      </c>
      <c r="Q404" s="229"/>
    </row>
    <row r="405" spans="7:17" ht="16">
      <c r="G405" s="208">
        <f ca="1"/>
        <v>401</v>
      </c>
      <c r="H405" s="208">
        <f ca="1"/>
        <v>3</v>
      </c>
      <c r="I405" s="209">
        <f ca="1"/>
        <v>0.99991556643636581</v>
      </c>
      <c r="J405" s="221">
        <f ca="1"/>
        <v>0.96239925050784081</v>
      </c>
      <c r="K405" s="228">
        <f ca="1"/>
        <v>3.4885164538785131E-2</v>
      </c>
      <c r="L405" s="228">
        <f ca="1"/>
        <v>3.0820853040901541E-2</v>
      </c>
      <c r="N405" s="209">
        <f ca="1"/>
        <v>3.4885164538785131E-2</v>
      </c>
      <c r="O405" s="209">
        <f ca="1"/>
        <v>0.96239925050784081</v>
      </c>
      <c r="Q405" s="229"/>
    </row>
    <row r="406" spans="7:17" ht="16">
      <c r="G406" s="208">
        <f ca="1"/>
        <v>402</v>
      </c>
      <c r="H406" s="208">
        <f ca="1"/>
        <v>3</v>
      </c>
      <c r="I406" s="209">
        <f ca="1"/>
        <v>0.99991556643636581</v>
      </c>
      <c r="J406" s="221">
        <f ca="1"/>
        <v>0.96231799170948151</v>
      </c>
      <c r="K406" s="228">
        <f ca="1"/>
        <v>3.4875051074377966E-2</v>
      </c>
      <c r="L406" s="228">
        <f ca="1"/>
        <v>3.0820853040982588E-2</v>
      </c>
      <c r="N406" s="209">
        <f ca="1"/>
        <v>3.4875051074377966E-2</v>
      </c>
      <c r="O406" s="209">
        <f ca="1"/>
        <v>0.96231799170948151</v>
      </c>
      <c r="Q406" s="229"/>
    </row>
    <row r="407" spans="7:17" ht="16">
      <c r="G407" s="208">
        <f ca="1"/>
        <v>403</v>
      </c>
      <c r="H407" s="208">
        <f ca="1"/>
        <v>3</v>
      </c>
      <c r="I407" s="209">
        <f ca="1"/>
        <v>0.99991556643636581</v>
      </c>
      <c r="J407" s="221">
        <f ca="1"/>
        <v>0.96223673977209223</v>
      </c>
      <c r="K407" s="228">
        <f ca="1"/>
        <v>3.4864987800861065E-2</v>
      </c>
      <c r="L407" s="228">
        <f ca="1"/>
        <v>3.0820853040901541E-2</v>
      </c>
      <c r="N407" s="209">
        <f ca="1"/>
        <v>3.4864987800861065E-2</v>
      </c>
      <c r="O407" s="209">
        <f ca="1"/>
        <v>0.96223673977209223</v>
      </c>
      <c r="Q407" s="229"/>
    </row>
    <row r="408" spans="7:17" ht="16">
      <c r="G408" s="208">
        <f ca="1"/>
        <v>404</v>
      </c>
      <c r="H408" s="208">
        <f ca="1"/>
        <v>3</v>
      </c>
      <c r="I408" s="209">
        <f ca="1"/>
        <v>0.99991556643636581</v>
      </c>
      <c r="J408" s="221">
        <f ca="1"/>
        <v>0.96215549469509354</v>
      </c>
      <c r="K408" s="228">
        <f ca="1"/>
        <v>3.4854974345529935E-2</v>
      </c>
      <c r="L408" s="228">
        <f ca="1"/>
        <v>3.0820853040901541E-2</v>
      </c>
      <c r="N408" s="209">
        <f ca="1"/>
        <v>3.4854974345529935E-2</v>
      </c>
      <c r="O408" s="209">
        <f ca="1"/>
        <v>0.96215549469509354</v>
      </c>
      <c r="Q408" s="229"/>
    </row>
    <row r="409" spans="7:17" ht="16">
      <c r="G409" s="208">
        <f ca="1"/>
        <v>405</v>
      </c>
      <c r="H409" s="208">
        <f ca="1"/>
        <v>3</v>
      </c>
      <c r="I409" s="209">
        <f ca="1"/>
        <v>0.99991556643636581</v>
      </c>
      <c r="J409" s="221">
        <f ca="1"/>
        <v>0.96207425647790623</v>
      </c>
      <c r="K409" s="228">
        <f ca="1"/>
        <v>3.484501033936091E-2</v>
      </c>
      <c r="L409" s="228">
        <f ca="1"/>
        <v>3.0820853040901541E-2</v>
      </c>
      <c r="N409" s="209">
        <f ca="1"/>
        <v>3.484501033936091E-2</v>
      </c>
      <c r="O409" s="209">
        <f ca="1"/>
        <v>0.96207425647790623</v>
      </c>
      <c r="Q409" s="229"/>
    </row>
    <row r="410" spans="7:17" ht="16">
      <c r="G410" s="208">
        <f ca="1"/>
        <v>406</v>
      </c>
      <c r="H410" s="208">
        <f ca="1"/>
        <v>3</v>
      </c>
      <c r="I410" s="209">
        <f ca="1"/>
        <v>0.99991556643636581</v>
      </c>
      <c r="J410" s="221">
        <f ca="1"/>
        <v>0.96199302511995111</v>
      </c>
      <c r="K410" s="228">
        <f ca="1"/>
        <v>3.4835095416966132E-2</v>
      </c>
      <c r="L410" s="228">
        <f ca="1"/>
        <v>3.0820853040901541E-2</v>
      </c>
      <c r="N410" s="209">
        <f ca="1"/>
        <v>3.4835095416966132E-2</v>
      </c>
      <c r="O410" s="209">
        <f ca="1"/>
        <v>0.96199302511995111</v>
      </c>
      <c r="Q410" s="229"/>
    </row>
    <row r="411" spans="7:17" ht="16">
      <c r="G411" s="208">
        <f ca="1"/>
        <v>407</v>
      </c>
      <c r="H411" s="208">
        <f ca="1"/>
        <v>3</v>
      </c>
      <c r="I411" s="209">
        <f ca="1"/>
        <v>0.99991556643636581</v>
      </c>
      <c r="J411" s="221">
        <f ca="1"/>
        <v>0.96191180062064896</v>
      </c>
      <c r="K411" s="228">
        <f ca="1"/>
        <v>3.4825229216548764E-2</v>
      </c>
      <c r="L411" s="228">
        <f ca="1"/>
        <v>3.0820853040982588E-2</v>
      </c>
      <c r="N411" s="209">
        <f ca="1"/>
        <v>3.4825229216548764E-2</v>
      </c>
      <c r="O411" s="209">
        <f ca="1"/>
        <v>0.96191180062064896</v>
      </c>
      <c r="Q411" s="229"/>
    </row>
    <row r="412" spans="7:17" ht="16">
      <c r="G412" s="208">
        <f ca="1"/>
        <v>408</v>
      </c>
      <c r="H412" s="208">
        <f ca="1"/>
        <v>3</v>
      </c>
      <c r="I412" s="209">
        <f ca="1"/>
        <v>0.99991556643636581</v>
      </c>
      <c r="J412" s="221">
        <f ca="1"/>
        <v>0.96183058297942081</v>
      </c>
      <c r="K412" s="228">
        <f ca="1"/>
        <v>3.4815411379858871E-2</v>
      </c>
      <c r="L412" s="228">
        <f ca="1"/>
        <v>3.0820853040901541E-2</v>
      </c>
      <c r="N412" s="209">
        <f ca="1"/>
        <v>3.4815411379858871E-2</v>
      </c>
      <c r="O412" s="209">
        <f ca="1"/>
        <v>0.96183058297942081</v>
      </c>
      <c r="Q412" s="229"/>
    </row>
    <row r="413" spans="7:17" ht="16">
      <c r="G413" s="208">
        <f ca="1"/>
        <v>409</v>
      </c>
      <c r="H413" s="208">
        <f ca="1"/>
        <v>3</v>
      </c>
      <c r="I413" s="209">
        <f ca="1"/>
        <v>0.99991556643636581</v>
      </c>
      <c r="J413" s="221">
        <f ca="1"/>
        <v>0.96174937219568746</v>
      </c>
      <c r="K413" s="228">
        <f ca="1"/>
        <v>3.4805641552150435E-2</v>
      </c>
      <c r="L413" s="228">
        <f ca="1"/>
        <v>3.0820853040982588E-2</v>
      </c>
      <c r="N413" s="209">
        <f ca="1"/>
        <v>3.4805641552150435E-2</v>
      </c>
      <c r="O413" s="209">
        <f ca="1"/>
        <v>0.96174937219568746</v>
      </c>
      <c r="Q413" s="229"/>
    </row>
    <row r="414" spans="7:17" ht="16">
      <c r="G414" s="208">
        <f ca="1"/>
        <v>410</v>
      </c>
      <c r="H414" s="208">
        <f ca="1"/>
        <v>3</v>
      </c>
      <c r="I414" s="209">
        <f ca="1"/>
        <v>0.99991556643636581</v>
      </c>
      <c r="J414" s="221">
        <f ca="1"/>
        <v>0.96166816826887003</v>
      </c>
      <c r="K414" s="228">
        <f ca="1"/>
        <v>3.4795919382138073E-2</v>
      </c>
      <c r="L414" s="228">
        <f ca="1"/>
        <v>3.0820853040901541E-2</v>
      </c>
      <c r="N414" s="209">
        <f ca="1"/>
        <v>3.4795919382138073E-2</v>
      </c>
      <c r="O414" s="209">
        <f ca="1"/>
        <v>0.96166816826887003</v>
      </c>
      <c r="Q414" s="229"/>
    </row>
    <row r="415" spans="7:17" ht="16">
      <c r="G415" s="208">
        <f ca="1"/>
        <v>411</v>
      </c>
      <c r="H415" s="208">
        <f ca="1"/>
        <v>3</v>
      </c>
      <c r="I415" s="209">
        <f ca="1"/>
        <v>0.99991556643636581</v>
      </c>
      <c r="J415" s="221">
        <f ca="1"/>
        <v>0.96158697119838954</v>
      </c>
      <c r="K415" s="228">
        <f ca="1"/>
        <v>3.4786244521955459E-2</v>
      </c>
      <c r="L415" s="228">
        <f ca="1"/>
        <v>3.0820853040901541E-2</v>
      </c>
      <c r="N415" s="209">
        <f ca="1"/>
        <v>3.4786244521955459E-2</v>
      </c>
      <c r="O415" s="209">
        <f ca="1"/>
        <v>0.96158697119838954</v>
      </c>
      <c r="Q415" s="229"/>
    </row>
    <row r="416" spans="7:17" ht="16">
      <c r="G416" s="208">
        <f ca="1"/>
        <v>412</v>
      </c>
      <c r="H416" s="208">
        <f ca="1"/>
        <v>3</v>
      </c>
      <c r="I416" s="209">
        <f ca="1"/>
        <v>0.99991556643636581</v>
      </c>
      <c r="J416" s="221">
        <f ca="1"/>
        <v>0.96150578098366701</v>
      </c>
      <c r="K416" s="228">
        <f ca="1"/>
        <v>3.4776616627113573E-2</v>
      </c>
      <c r="L416" s="228">
        <f ca="1"/>
        <v>3.0820853040982588E-2</v>
      </c>
      <c r="N416" s="209">
        <f ca="1"/>
        <v>3.4776616627113573E-2</v>
      </c>
      <c r="O416" s="209">
        <f ca="1"/>
        <v>0.96150578098366701</v>
      </c>
      <c r="Q416" s="229"/>
    </row>
    <row r="417" spans="7:17" ht="16">
      <c r="G417" s="208">
        <f ca="1"/>
        <v>413</v>
      </c>
      <c r="H417" s="208">
        <f ca="1"/>
        <v>3</v>
      </c>
      <c r="I417" s="209">
        <f ca="1"/>
        <v>0.99991556643636581</v>
      </c>
      <c r="J417" s="221">
        <f ca="1"/>
        <v>0.96142459762412369</v>
      </c>
      <c r="K417" s="228">
        <f ca="1"/>
        <v>3.4767035356459752E-2</v>
      </c>
      <c r="L417" s="228">
        <f ca="1"/>
        <v>3.0820853040901541E-2</v>
      </c>
      <c r="N417" s="209">
        <f ca="1"/>
        <v>3.4767035356459752E-2</v>
      </c>
      <c r="O417" s="209">
        <f ca="1"/>
        <v>0.96142459762412369</v>
      </c>
      <c r="Q417" s="229"/>
    </row>
    <row r="418" spans="7:17" ht="16">
      <c r="G418" s="208">
        <f ca="1"/>
        <v>414</v>
      </c>
      <c r="H418" s="208">
        <f ca="1"/>
        <v>3</v>
      </c>
      <c r="I418" s="209">
        <f ca="1"/>
        <v>0.99991556643636581</v>
      </c>
      <c r="J418" s="221">
        <f ca="1"/>
        <v>0.9613434211191807</v>
      </c>
      <c r="K418" s="228">
        <f ca="1"/>
        <v>3.4757500372137609E-2</v>
      </c>
      <c r="L418" s="228">
        <f ca="1"/>
        <v>3.0820853040982588E-2</v>
      </c>
      <c r="N418" s="209">
        <f ca="1"/>
        <v>3.4757500372137609E-2</v>
      </c>
      <c r="O418" s="209">
        <f ca="1"/>
        <v>0.9613434211191807</v>
      </c>
      <c r="Q418" s="229"/>
    </row>
    <row r="419" spans="7:17" ht="16">
      <c r="G419" s="208">
        <f ca="1"/>
        <v>415</v>
      </c>
      <c r="H419" s="208">
        <f ca="1"/>
        <v>3</v>
      </c>
      <c r="I419" s="209">
        <f ca="1"/>
        <v>0.99991556643636581</v>
      </c>
      <c r="J419" s="221">
        <f ca="1"/>
        <v>0.96126225146825928</v>
      </c>
      <c r="K419" s="228">
        <f ca="1"/>
        <v>3.4748011339547157E-2</v>
      </c>
      <c r="L419" s="228">
        <f ca="1"/>
        <v>3.0820853040982588E-2</v>
      </c>
      <c r="N419" s="209">
        <f ca="1"/>
        <v>3.4748011339547157E-2</v>
      </c>
      <c r="O419" s="209">
        <f ca="1"/>
        <v>0.96126225146825928</v>
      </c>
      <c r="Q419" s="229"/>
    </row>
    <row r="420" spans="7:17" ht="16">
      <c r="G420" s="208">
        <f ca="1"/>
        <v>416</v>
      </c>
      <c r="H420" s="208">
        <f ca="1"/>
        <v>3</v>
      </c>
      <c r="I420" s="209">
        <f ca="1"/>
        <v>0.99991556643636581</v>
      </c>
      <c r="J420" s="221">
        <f ca="1"/>
        <v>0.96118108867078078</v>
      </c>
      <c r="K420" s="228">
        <f ca="1"/>
        <v>3.4738567927305668E-2</v>
      </c>
      <c r="L420" s="228">
        <f ca="1"/>
        <v>3.0820853040901541E-2</v>
      </c>
      <c r="N420" s="209">
        <f ca="1"/>
        <v>3.4738567927305668E-2</v>
      </c>
      <c r="O420" s="209">
        <f ca="1"/>
        <v>0.96118108867078078</v>
      </c>
      <c r="Q420" s="229"/>
    </row>
    <row r="421" spans="7:17" ht="16">
      <c r="G421" s="208">
        <f ca="1"/>
        <v>417</v>
      </c>
      <c r="H421" s="208">
        <f ca="1"/>
        <v>3</v>
      </c>
      <c r="I421" s="209">
        <f ca="1"/>
        <v>0.99991556643636581</v>
      </c>
      <c r="J421" s="221">
        <f ca="1"/>
        <v>0.96109993272616656</v>
      </c>
      <c r="K421" s="228">
        <f ca="1"/>
        <v>3.4729169807209179E-2</v>
      </c>
      <c r="L421" s="228">
        <f ca="1"/>
        <v>3.0820853040901541E-2</v>
      </c>
      <c r="N421" s="209">
        <f ca="1"/>
        <v>3.4729169807209179E-2</v>
      </c>
      <c r="O421" s="209">
        <f ca="1"/>
        <v>0.96109993272616656</v>
      </c>
      <c r="Q421" s="229"/>
    </row>
    <row r="422" spans="7:17" ht="16">
      <c r="G422" s="208">
        <f ca="1"/>
        <v>418</v>
      </c>
      <c r="H422" s="208">
        <f ca="1"/>
        <v>3</v>
      </c>
      <c r="I422" s="209">
        <f ca="1"/>
        <v>0.99991556643636581</v>
      </c>
      <c r="J422" s="221">
        <f ca="1"/>
        <v>0.96101878363383786</v>
      </c>
      <c r="K422" s="228">
        <f ca="1"/>
        <v>3.4719816654194581E-2</v>
      </c>
      <c r="L422" s="228">
        <f ca="1"/>
        <v>3.0820853040982588E-2</v>
      </c>
      <c r="N422" s="209">
        <f ca="1"/>
        <v>3.4719816654194581E-2</v>
      </c>
      <c r="O422" s="209">
        <f ca="1"/>
        <v>0.96101878363383786</v>
      </c>
      <c r="Q422" s="229"/>
    </row>
    <row r="423" spans="7:17" ht="16">
      <c r="G423" s="208">
        <f ca="1"/>
        <v>419</v>
      </c>
      <c r="H423" s="208">
        <f ca="1"/>
        <v>3</v>
      </c>
      <c r="I423" s="209">
        <f ca="1"/>
        <v>0.99991556643636581</v>
      </c>
      <c r="J423" s="221">
        <f ca="1"/>
        <v>0.96093764139321625</v>
      </c>
      <c r="K423" s="228">
        <f ca="1"/>
        <v>3.4710508146301729E-2</v>
      </c>
      <c r="L423" s="228">
        <f ca="1"/>
        <v>3.0820853040901541E-2</v>
      </c>
      <c r="N423" s="209">
        <f ca="1"/>
        <v>3.4710508146301729E-2</v>
      </c>
      <c r="O423" s="209">
        <f ca="1"/>
        <v>0.96093764139321625</v>
      </c>
      <c r="Q423" s="229"/>
    </row>
    <row r="424" spans="7:17" ht="16">
      <c r="G424" s="208">
        <f ca="1"/>
        <v>420</v>
      </c>
      <c r="H424" s="208">
        <f ca="1"/>
        <v>3</v>
      </c>
      <c r="I424" s="209">
        <f ca="1"/>
        <v>0.99991556643636581</v>
      </c>
      <c r="J424" s="221">
        <f ca="1"/>
        <v>0.96085650600372319</v>
      </c>
      <c r="K424" s="228">
        <f ca="1"/>
        <v>3.4701243964636926E-2</v>
      </c>
      <c r="L424" s="228">
        <f ca="1"/>
        <v>3.0820853040901541E-2</v>
      </c>
      <c r="N424" s="209">
        <f ca="1"/>
        <v>3.4701243964636926E-2</v>
      </c>
      <c r="O424" s="209">
        <f ca="1"/>
        <v>0.96085650600372319</v>
      </c>
      <c r="Q424" s="229"/>
    </row>
    <row r="425" spans="7:17" ht="16">
      <c r="G425" s="208">
        <f ca="1"/>
        <v>421</v>
      </c>
      <c r="H425" s="208">
        <f ca="1"/>
        <v>3</v>
      </c>
      <c r="I425" s="209">
        <f ca="1"/>
        <v>0.99991556643636581</v>
      </c>
      <c r="J425" s="221">
        <f ca="1"/>
        <v>0.96077537746478014</v>
      </c>
      <c r="K425" s="228">
        <f ca="1"/>
        <v>3.4692023793336371E-2</v>
      </c>
      <c r="L425" s="228">
        <f ca="1"/>
        <v>3.0820853040982588E-2</v>
      </c>
      <c r="N425" s="209">
        <f ca="1"/>
        <v>3.4692023793336371E-2</v>
      </c>
      <c r="O425" s="209">
        <f ca="1"/>
        <v>0.96077537746478014</v>
      </c>
      <c r="Q425" s="229"/>
    </row>
    <row r="426" spans="7:17" ht="16">
      <c r="G426" s="208">
        <f ca="1"/>
        <v>422</v>
      </c>
      <c r="H426" s="208">
        <f ca="1"/>
        <v>3</v>
      </c>
      <c r="I426" s="209">
        <f ca="1"/>
        <v>0.99991556643636581</v>
      </c>
      <c r="J426" s="221">
        <f ca="1"/>
        <v>0.9606942557758088</v>
      </c>
      <c r="K426" s="228">
        <f ca="1"/>
        <v>3.46828473195301E-2</v>
      </c>
      <c r="L426" s="228">
        <f ca="1"/>
        <v>3.0820853040901541E-2</v>
      </c>
      <c r="N426" s="209">
        <f ca="1"/>
        <v>3.46828473195301E-2</v>
      </c>
      <c r="O426" s="209">
        <f ca="1"/>
        <v>0.9606942557758088</v>
      </c>
      <c r="Q426" s="229"/>
    </row>
    <row r="427" spans="7:17" ht="16">
      <c r="G427" s="208">
        <f ca="1"/>
        <v>423</v>
      </c>
      <c r="H427" s="208">
        <f ca="1"/>
        <v>3</v>
      </c>
      <c r="I427" s="209">
        <f ca="1"/>
        <v>0.99991556643636581</v>
      </c>
      <c r="J427" s="221">
        <f ca="1"/>
        <v>0.96061314093623074</v>
      </c>
      <c r="K427" s="228">
        <f ca="1"/>
        <v>3.467371423330684E-2</v>
      </c>
      <c r="L427" s="228">
        <f ca="1"/>
        <v>3.0820853040982588E-2</v>
      </c>
      <c r="N427" s="209">
        <f ca="1"/>
        <v>3.467371423330684E-2</v>
      </c>
      <c r="O427" s="209">
        <f ca="1"/>
        <v>0.96061314093623074</v>
      </c>
      <c r="Q427" s="229"/>
    </row>
    <row r="428" spans="7:17" ht="16">
      <c r="G428" s="208">
        <f ca="1"/>
        <v>424</v>
      </c>
      <c r="H428" s="208">
        <f ca="1"/>
        <v>3</v>
      </c>
      <c r="I428" s="209">
        <f ca="1"/>
        <v>0.99991556643636581</v>
      </c>
      <c r="J428" s="221">
        <f ca="1"/>
        <v>0.96053203294546763</v>
      </c>
      <c r="K428" s="228">
        <f ca="1"/>
        <v>3.4664624227678992E-2</v>
      </c>
      <c r="L428" s="228">
        <f ca="1"/>
        <v>3.0820853040982588E-2</v>
      </c>
      <c r="N428" s="209">
        <f ca="1"/>
        <v>3.4664624227678992E-2</v>
      </c>
      <c r="O428" s="209">
        <f ca="1"/>
        <v>0.96053203294546763</v>
      </c>
      <c r="Q428" s="229"/>
    </row>
    <row r="429" spans="7:17" ht="16">
      <c r="G429" s="208">
        <f ca="1"/>
        <v>425</v>
      </c>
      <c r="H429" s="208">
        <f ca="1"/>
        <v>3</v>
      </c>
      <c r="I429" s="209">
        <f ca="1"/>
        <v>0.99991556643636581</v>
      </c>
      <c r="J429" s="221">
        <f ca="1"/>
        <v>0.96045093180294128</v>
      </c>
      <c r="K429" s="228">
        <f ca="1"/>
        <v>3.4655576998548161E-2</v>
      </c>
      <c r="L429" s="228">
        <f ca="1"/>
        <v>3.0820853040901541E-2</v>
      </c>
      <c r="N429" s="209">
        <f ca="1"/>
        <v>3.4655576998548161E-2</v>
      </c>
      <c r="O429" s="209">
        <f ca="1"/>
        <v>0.96045093180294128</v>
      </c>
      <c r="Q429" s="229"/>
    </row>
    <row r="430" spans="7:17" ht="16">
      <c r="G430" s="208">
        <f ca="1"/>
        <v>426</v>
      </c>
      <c r="H430" s="208">
        <f ca="1"/>
        <v>3</v>
      </c>
      <c r="I430" s="209">
        <f ca="1"/>
        <v>0.99991556643636581</v>
      </c>
      <c r="J430" s="221">
        <f ca="1"/>
        <v>0.96036983750807337</v>
      </c>
      <c r="K430" s="228">
        <f ca="1"/>
        <v>3.4646572244671492E-2</v>
      </c>
      <c r="L430" s="228">
        <f ca="1"/>
        <v>3.0820853040901541E-2</v>
      </c>
      <c r="N430" s="209">
        <f ca="1"/>
        <v>3.4646572244671492E-2</v>
      </c>
      <c r="O430" s="209">
        <f ca="1"/>
        <v>0.96036983750807337</v>
      </c>
      <c r="Q430" s="229"/>
    </row>
    <row r="431" spans="7:17" ht="16">
      <c r="G431" s="208">
        <f ca="1"/>
        <v>427</v>
      </c>
      <c r="H431" s="208">
        <f ca="1"/>
        <v>3</v>
      </c>
      <c r="I431" s="209">
        <f ca="1"/>
        <v>0.99991556643636581</v>
      </c>
      <c r="J431" s="221">
        <f ca="1"/>
        <v>0.9602887500602858</v>
      </c>
      <c r="K431" s="228">
        <f ca="1"/>
        <v>3.4637609667627939E-2</v>
      </c>
      <c r="L431" s="228">
        <f ca="1"/>
        <v>3.0820853040901541E-2</v>
      </c>
      <c r="N431" s="209">
        <f ca="1"/>
        <v>3.4637609667627939E-2</v>
      </c>
      <c r="O431" s="209">
        <f ca="1"/>
        <v>0.9602887500602858</v>
      </c>
      <c r="Q431" s="229"/>
    </row>
    <row r="432" spans="7:17" ht="16">
      <c r="G432" s="208">
        <f ca="1"/>
        <v>428</v>
      </c>
      <c r="H432" s="208">
        <f ca="1"/>
        <v>3</v>
      </c>
      <c r="I432" s="209">
        <f ca="1"/>
        <v>0.99991556643636581</v>
      </c>
      <c r="J432" s="221">
        <f ca="1"/>
        <v>0.96020766945900038</v>
      </c>
      <c r="K432" s="228">
        <f ca="1"/>
        <v>3.4628688971785559E-2</v>
      </c>
      <c r="L432" s="228">
        <f ca="1"/>
        <v>3.0820853040901541E-2</v>
      </c>
      <c r="N432" s="209">
        <f ca="1"/>
        <v>3.4628688971785559E-2</v>
      </c>
      <c r="O432" s="209">
        <f ca="1"/>
        <v>0.96020766945900038</v>
      </c>
      <c r="Q432" s="229"/>
    </row>
    <row r="433" spans="7:17" ht="16">
      <c r="G433" s="208">
        <f ca="1"/>
        <v>429</v>
      </c>
      <c r="H433" s="208">
        <f ca="1"/>
        <v>3</v>
      </c>
      <c r="I433" s="209">
        <f ca="1"/>
        <v>0.99991556643636581</v>
      </c>
      <c r="J433" s="221">
        <f ca="1"/>
        <v>0.96012659570363912</v>
      </c>
      <c r="K433" s="228">
        <f ca="1"/>
        <v>3.4619809864268741E-2</v>
      </c>
      <c r="L433" s="228">
        <f ca="1"/>
        <v>3.0820853040901541E-2</v>
      </c>
      <c r="N433" s="209">
        <f ca="1"/>
        <v>3.4619809864268741E-2</v>
      </c>
      <c r="O433" s="209">
        <f ca="1"/>
        <v>0.96012659570363912</v>
      </c>
      <c r="Q433" s="229"/>
    </row>
    <row r="434" spans="7:17" ht="16">
      <c r="G434" s="208">
        <f ca="1"/>
        <v>430</v>
      </c>
      <c r="H434" s="208">
        <f ca="1"/>
        <v>3</v>
      </c>
      <c r="I434" s="209">
        <f ca="1"/>
        <v>0.99991556643636581</v>
      </c>
      <c r="J434" s="221">
        <f ca="1"/>
        <v>0.96004552879362393</v>
      </c>
      <c r="K434" s="228">
        <f ca="1"/>
        <v>3.4610972054926428E-2</v>
      </c>
      <c r="L434" s="228">
        <f ca="1"/>
        <v>3.0820853040901541E-2</v>
      </c>
      <c r="N434" s="209">
        <f ca="1"/>
        <v>3.4610972054926428E-2</v>
      </c>
      <c r="O434" s="209">
        <f ca="1"/>
        <v>0.96004552879362393</v>
      </c>
      <c r="Q434" s="229"/>
    </row>
    <row r="435" spans="7:17" ht="16">
      <c r="G435" s="208">
        <f ca="1"/>
        <v>431</v>
      </c>
      <c r="H435" s="208">
        <f ca="1"/>
        <v>3</v>
      </c>
      <c r="I435" s="209">
        <f ca="1"/>
        <v>0.99991556643636581</v>
      </c>
      <c r="J435" s="221">
        <f ca="1"/>
        <v>0.95996446872837682</v>
      </c>
      <c r="K435" s="228">
        <f ca="1"/>
        <v>3.4602175256300341E-2</v>
      </c>
      <c r="L435" s="228">
        <f ca="1"/>
        <v>3.0820853040901541E-2</v>
      </c>
      <c r="N435" s="209">
        <f ca="1"/>
        <v>3.4602175256300341E-2</v>
      </c>
      <c r="O435" s="209">
        <f ca="1"/>
        <v>0.95996446872837682</v>
      </c>
      <c r="Q435" s="229"/>
    </row>
    <row r="436" spans="7:17" ht="16">
      <c r="G436" s="208">
        <f ca="1"/>
        <v>432</v>
      </c>
      <c r="H436" s="208">
        <f ca="1"/>
        <v>3</v>
      </c>
      <c r="I436" s="209">
        <f ca="1"/>
        <v>0.99991556643636581</v>
      </c>
      <c r="J436" s="221">
        <f ca="1"/>
        <v>0.95988341550731993</v>
      </c>
      <c r="K436" s="228">
        <f ca="1"/>
        <v>3.4593419183593779E-2</v>
      </c>
      <c r="L436" s="228">
        <f ca="1"/>
        <v>3.0820853040901541E-2</v>
      </c>
      <c r="N436" s="209">
        <f ca="1"/>
        <v>3.4593419183593779E-2</v>
      </c>
      <c r="O436" s="209">
        <f ca="1"/>
        <v>0.95988341550731993</v>
      </c>
      <c r="Q436" s="229"/>
    </row>
    <row r="437" spans="7:17" ht="16">
      <c r="G437" s="208">
        <f ca="1"/>
        <v>433</v>
      </c>
      <c r="H437" s="208">
        <f ca="1"/>
        <v>3</v>
      </c>
      <c r="I437" s="209">
        <f ca="1"/>
        <v>0.99991556643636581</v>
      </c>
      <c r="J437" s="221">
        <f ca="1"/>
        <v>0.95980236912987527</v>
      </c>
      <c r="K437" s="228">
        <f ca="1"/>
        <v>3.4584703554641126E-2</v>
      </c>
      <c r="L437" s="228">
        <f ca="1"/>
        <v>3.0820853040982588E-2</v>
      </c>
      <c r="N437" s="209">
        <f ca="1"/>
        <v>3.4584703554641126E-2</v>
      </c>
      <c r="O437" s="209">
        <f ca="1"/>
        <v>0.95980236912987527</v>
      </c>
      <c r="Q437" s="229"/>
    </row>
    <row r="438" spans="7:17" ht="16">
      <c r="G438" s="208">
        <f ca="1"/>
        <v>434</v>
      </c>
      <c r="H438" s="208">
        <f ca="1"/>
        <v>3</v>
      </c>
      <c r="I438" s="209">
        <f ca="1"/>
        <v>0.99991556643636581</v>
      </c>
      <c r="J438" s="221">
        <f ca="1"/>
        <v>0.95972132959546508</v>
      </c>
      <c r="K438" s="228">
        <f ca="1"/>
        <v>3.4576028089877184E-2</v>
      </c>
      <c r="L438" s="228">
        <f ca="1"/>
        <v>3.0820853040901541E-2</v>
      </c>
      <c r="N438" s="209">
        <f ca="1"/>
        <v>3.4576028089877184E-2</v>
      </c>
      <c r="O438" s="209">
        <f ca="1"/>
        <v>0.95972132959546508</v>
      </c>
      <c r="Q438" s="229"/>
    </row>
    <row r="439" spans="7:17" ht="16">
      <c r="G439" s="208">
        <f ca="1"/>
        <v>435</v>
      </c>
      <c r="H439" s="208">
        <f ca="1"/>
        <v>4</v>
      </c>
      <c r="I439" s="209">
        <f ca="1"/>
        <v>0.99992263360992373</v>
      </c>
      <c r="J439" s="221">
        <f ca="1"/>
        <v>0.95964707942071503</v>
      </c>
      <c r="K439" s="228">
        <f ca="1"/>
        <v>3.456146210529952E-2</v>
      </c>
      <c r="L439" s="228">
        <f ca="1"/>
        <v>2.824091727571143E-2</v>
      </c>
      <c r="N439" s="209">
        <f ca="1"/>
        <v>3.456146210529952E-2</v>
      </c>
      <c r="O439" s="209">
        <f ca="1"/>
        <v>0.95964707942071503</v>
      </c>
      <c r="Q439" s="229"/>
    </row>
    <row r="440" spans="7:17" ht="16">
      <c r="G440" s="208">
        <f ca="1"/>
        <v>436</v>
      </c>
      <c r="H440" s="208">
        <f ca="1"/>
        <v>4</v>
      </c>
      <c r="I440" s="209">
        <f ca="1"/>
        <v>0.99992263360992373</v>
      </c>
      <c r="J440" s="221">
        <f ca="1"/>
        <v>0.959572834990433</v>
      </c>
      <c r="K440" s="228">
        <f ca="1"/>
        <v>3.4546962937164846E-2</v>
      </c>
      <c r="L440" s="228">
        <f ca="1"/>
        <v>2.8240917275630384E-2</v>
      </c>
      <c r="N440" s="209">
        <f ca="1"/>
        <v>3.4546962937164846E-2</v>
      </c>
      <c r="O440" s="209">
        <f ca="1"/>
        <v>0.959572834990433</v>
      </c>
      <c r="Q440" s="229"/>
    </row>
    <row r="441" spans="7:17" ht="16">
      <c r="G441" s="208">
        <f ca="1"/>
        <v>437</v>
      </c>
      <c r="H441" s="208">
        <f ca="1"/>
        <v>4</v>
      </c>
      <c r="I441" s="209">
        <f ca="1"/>
        <v>0.99992263360992373</v>
      </c>
      <c r="J441" s="221">
        <f ca="1"/>
        <v>0.95949859630417456</v>
      </c>
      <c r="K441" s="228">
        <f ca="1"/>
        <v>3.4532530126779037E-2</v>
      </c>
      <c r="L441" s="228">
        <f ca="1"/>
        <v>2.8240917275630384E-2</v>
      </c>
      <c r="N441" s="209">
        <f ca="1"/>
        <v>3.4532530126779037E-2</v>
      </c>
      <c r="O441" s="209">
        <f ca="1"/>
        <v>0.95949859630417456</v>
      </c>
      <c r="Q441" s="229"/>
    </row>
    <row r="442" spans="7:17" ht="16">
      <c r="G442" s="208">
        <f ca="1"/>
        <v>438</v>
      </c>
      <c r="H442" s="208">
        <f ca="1"/>
        <v>4</v>
      </c>
      <c r="I442" s="209">
        <f ca="1"/>
        <v>0.99992263360992373</v>
      </c>
      <c r="J442" s="221">
        <f ca="1"/>
        <v>0.95942436336149528</v>
      </c>
      <c r="K442" s="228">
        <f ca="1"/>
        <v>3.4518163219637008E-2</v>
      </c>
      <c r="L442" s="228">
        <f ca="1"/>
        <v>2.8240917275630384E-2</v>
      </c>
      <c r="N442" s="209">
        <f ca="1"/>
        <v>3.4518163219637008E-2</v>
      </c>
      <c r="O442" s="209">
        <f ca="1"/>
        <v>0.95942436336149528</v>
      </c>
      <c r="Q442" s="229"/>
    </row>
    <row r="443" spans="7:17" ht="16">
      <c r="G443" s="208">
        <f ca="1"/>
        <v>439</v>
      </c>
      <c r="H443" s="208">
        <f ca="1"/>
        <v>4</v>
      </c>
      <c r="I443" s="209">
        <f ca="1"/>
        <v>0.99992263360992373</v>
      </c>
      <c r="J443" s="221">
        <f ca="1"/>
        <v>0.95935013616195075</v>
      </c>
      <c r="K443" s="228">
        <f ca="1"/>
        <v>3.450386176537492E-2</v>
      </c>
      <c r="L443" s="228">
        <f ca="1"/>
        <v>2.824091727571143E-2</v>
      </c>
      <c r="N443" s="209">
        <f ca="1"/>
        <v>3.450386176537492E-2</v>
      </c>
      <c r="O443" s="209">
        <f ca="1"/>
        <v>0.95935013616195075</v>
      </c>
      <c r="Q443" s="229"/>
    </row>
    <row r="444" spans="7:17" ht="16">
      <c r="G444" s="208">
        <f ca="1"/>
        <v>440</v>
      </c>
      <c r="H444" s="208">
        <f ca="1"/>
        <v>4</v>
      </c>
      <c r="I444" s="209">
        <f ca="1"/>
        <v>0.99992263360992373</v>
      </c>
      <c r="J444" s="221">
        <f ca="1"/>
        <v>0.95927591470509677</v>
      </c>
      <c r="K444" s="228">
        <f ca="1"/>
        <v>3.448962531772308E-2</v>
      </c>
      <c r="L444" s="228">
        <f ca="1"/>
        <v>2.8240917275630384E-2</v>
      </c>
      <c r="N444" s="209">
        <f ca="1"/>
        <v>3.448962531772308E-2</v>
      </c>
      <c r="O444" s="209">
        <f ca="1"/>
        <v>0.95927591470509677</v>
      </c>
      <c r="Q444" s="229"/>
    </row>
    <row r="445" spans="7:17" ht="16">
      <c r="G445" s="208">
        <f ca="1"/>
        <v>441</v>
      </c>
      <c r="H445" s="208">
        <f ca="1"/>
        <v>4</v>
      </c>
      <c r="I445" s="209">
        <f ca="1"/>
        <v>0.99992263360992373</v>
      </c>
      <c r="J445" s="221">
        <f ca="1"/>
        <v>0.9592016989904889</v>
      </c>
      <c r="K445" s="228">
        <f ca="1"/>
        <v>3.4475453434459714E-2</v>
      </c>
      <c r="L445" s="228">
        <f ca="1"/>
        <v>2.8240917275630384E-2</v>
      </c>
      <c r="N445" s="209">
        <f ca="1"/>
        <v>3.4475453434459714E-2</v>
      </c>
      <c r="O445" s="209">
        <f ca="1"/>
        <v>0.9592016989904889</v>
      </c>
      <c r="Q445" s="229"/>
    </row>
    <row r="446" spans="7:17" ht="16">
      <c r="G446" s="208">
        <f ca="1"/>
        <v>442</v>
      </c>
      <c r="H446" s="208">
        <f ca="1"/>
        <v>4</v>
      </c>
      <c r="I446" s="209">
        <f ca="1"/>
        <v>0.99992263360992373</v>
      </c>
      <c r="J446" s="221">
        <f ca="1"/>
        <v>0.95912748901768297</v>
      </c>
      <c r="K446" s="228">
        <f ca="1"/>
        <v>3.4461345677364967E-2</v>
      </c>
      <c r="L446" s="228">
        <f ca="1"/>
        <v>2.8240917275630384E-2</v>
      </c>
      <c r="N446" s="209">
        <f ca="1"/>
        <v>3.4461345677364967E-2</v>
      </c>
      <c r="O446" s="209">
        <f ca="1"/>
        <v>0.95912748901768297</v>
      </c>
      <c r="Q446" s="229"/>
    </row>
    <row r="447" spans="7:17" ht="16">
      <c r="G447" s="208">
        <f ca="1"/>
        <v>443</v>
      </c>
      <c r="H447" s="208">
        <f ca="1"/>
        <v>4</v>
      </c>
      <c r="I447" s="209">
        <f ca="1"/>
        <v>0.99992263360992373</v>
      </c>
      <c r="J447" s="221">
        <f ca="1"/>
        <v>0.95905328478623475</v>
      </c>
      <c r="K447" s="228">
        <f ca="1"/>
        <v>3.444730161217583E-2</v>
      </c>
      <c r="L447" s="228">
        <f ca="1"/>
        <v>2.8240917275630384E-2</v>
      </c>
      <c r="N447" s="209">
        <f ca="1"/>
        <v>3.444730161217583E-2</v>
      </c>
      <c r="O447" s="209">
        <f ca="1"/>
        <v>0.95905328478623475</v>
      </c>
      <c r="Q447" s="229"/>
    </row>
    <row r="448" spans="7:17" ht="16">
      <c r="G448" s="208">
        <f ca="1"/>
        <v>444</v>
      </c>
      <c r="H448" s="208">
        <f ca="1"/>
        <v>4</v>
      </c>
      <c r="I448" s="209">
        <f ca="1"/>
        <v>0.99992263360992373</v>
      </c>
      <c r="J448" s="221">
        <f ca="1"/>
        <v>0.95897908629570006</v>
      </c>
      <c r="K448" s="228">
        <f ca="1"/>
        <v>3.4433320808541584E-2</v>
      </c>
      <c r="L448" s="228">
        <f ca="1"/>
        <v>2.8240917275630384E-2</v>
      </c>
      <c r="N448" s="209">
        <f ca="1"/>
        <v>3.4433320808541584E-2</v>
      </c>
      <c r="O448" s="209">
        <f ca="1"/>
        <v>0.95897908629570006</v>
      </c>
      <c r="Q448" s="229"/>
    </row>
    <row r="449" spans="7:17" ht="16">
      <c r="G449" s="208">
        <f ca="1"/>
        <v>445</v>
      </c>
      <c r="H449" s="208">
        <f ca="1"/>
        <v>4</v>
      </c>
      <c r="I449" s="209">
        <f ca="1"/>
        <v>0.99992263360992373</v>
      </c>
      <c r="J449" s="221">
        <f ca="1"/>
        <v>0.95890489354563468</v>
      </c>
      <c r="K449" s="228">
        <f ca="1"/>
        <v>3.44194028399799E-2</v>
      </c>
      <c r="L449" s="228">
        <f ca="1"/>
        <v>2.824091727571143E-2</v>
      </c>
      <c r="N449" s="209">
        <f ca="1"/>
        <v>3.44194028399799E-2</v>
      </c>
      <c r="O449" s="209">
        <f ca="1"/>
        <v>0.95890489354563468</v>
      </c>
      <c r="Q449" s="229"/>
    </row>
    <row r="450" spans="7:17" ht="16">
      <c r="G450" s="208">
        <f ca="1"/>
        <v>446</v>
      </c>
      <c r="H450" s="208">
        <f ca="1"/>
        <v>4</v>
      </c>
      <c r="I450" s="209">
        <f ca="1"/>
        <v>0.99992263360992373</v>
      </c>
      <c r="J450" s="221">
        <f ca="1"/>
        <v>0.95883070653559455</v>
      </c>
      <c r="K450" s="228">
        <f ca="1"/>
        <v>3.4405547283833285E-2</v>
      </c>
      <c r="L450" s="228">
        <f ca="1"/>
        <v>2.824091727571143E-2</v>
      </c>
      <c r="N450" s="209">
        <f ca="1"/>
        <v>3.4405547283833285E-2</v>
      </c>
      <c r="O450" s="209">
        <f ca="1"/>
        <v>0.95883070653559455</v>
      </c>
      <c r="Q450" s="229"/>
    </row>
    <row r="451" spans="7:17" ht="16">
      <c r="G451" s="208">
        <f ca="1"/>
        <v>447</v>
      </c>
      <c r="H451" s="208">
        <f ca="1"/>
        <v>4</v>
      </c>
      <c r="I451" s="209">
        <f ca="1"/>
        <v>0.99992263360992373</v>
      </c>
      <c r="J451" s="221">
        <f ca="1"/>
        <v>0.95875652526513555</v>
      </c>
      <c r="K451" s="228">
        <f ca="1"/>
        <v>3.4391753721226492E-2</v>
      </c>
      <c r="L451" s="228">
        <f ca="1"/>
        <v>2.824091727571143E-2</v>
      </c>
      <c r="N451" s="209">
        <f ca="1"/>
        <v>3.4391753721226492E-2</v>
      </c>
      <c r="O451" s="209">
        <f ca="1"/>
        <v>0.95875652526513555</v>
      </c>
      <c r="Q451" s="229"/>
    </row>
    <row r="452" spans="7:17" ht="16">
      <c r="G452" s="208">
        <f ca="1"/>
        <v>448</v>
      </c>
      <c r="H452" s="208">
        <f ca="1"/>
        <v>4</v>
      </c>
      <c r="I452" s="209">
        <f ca="1"/>
        <v>0.99992263360992373</v>
      </c>
      <c r="J452" s="221">
        <f ca="1"/>
        <v>0.95868234973381372</v>
      </c>
      <c r="K452" s="228">
        <f ca="1"/>
        <v>3.4378021737024145E-2</v>
      </c>
      <c r="L452" s="228">
        <f ca="1"/>
        <v>2.8240917275630384E-2</v>
      </c>
      <c r="N452" s="209">
        <f ca="1"/>
        <v>3.4378021737024145E-2</v>
      </c>
      <c r="O452" s="209">
        <f ca="1"/>
        <v>0.95868234973381372</v>
      </c>
      <c r="Q452" s="229"/>
    </row>
    <row r="453" spans="7:17" ht="16">
      <c r="G453" s="208">
        <f ca="1"/>
        <v>449</v>
      </c>
      <c r="H453" s="208">
        <f ca="1"/>
        <v>4</v>
      </c>
      <c r="I453" s="209">
        <f ca="1"/>
        <v>0.99992263360992373</v>
      </c>
      <c r="J453" s="221">
        <f ca="1"/>
        <v>0.95860817994118497</v>
      </c>
      <c r="K453" s="228">
        <f ca="1"/>
        <v>3.4364350919789309E-2</v>
      </c>
      <c r="L453" s="228">
        <f ca="1"/>
        <v>2.8240917275630384E-2</v>
      </c>
      <c r="N453" s="209">
        <f ca="1"/>
        <v>3.4364350919789309E-2</v>
      </c>
      <c r="O453" s="209">
        <f ca="1"/>
        <v>0.95860817994118497</v>
      </c>
      <c r="Q453" s="229"/>
    </row>
    <row r="454" spans="7:17" ht="16">
      <c r="G454" s="208">
        <f ca="1"/>
        <v>450</v>
      </c>
      <c r="H454" s="208">
        <f ca="1"/>
        <v>4</v>
      </c>
      <c r="I454" s="209">
        <f ca="1"/>
        <v>0.99992263360992373</v>
      </c>
      <c r="J454" s="221">
        <f ca="1"/>
        <v>0.95853401588680531</v>
      </c>
      <c r="K454" s="228">
        <f ca="1"/>
        <v>3.4350740861742182E-2</v>
      </c>
      <c r="L454" s="228">
        <f ca="1"/>
        <v>2.8240917275630384E-2</v>
      </c>
      <c r="N454" s="209">
        <f ca="1"/>
        <v>3.4350740861742182E-2</v>
      </c>
      <c r="O454" s="209">
        <f ca="1"/>
        <v>0.95853401588680531</v>
      </c>
      <c r="Q454" s="229"/>
    </row>
    <row r="455" spans="7:17" ht="16">
      <c r="G455" s="208">
        <f ca="1"/>
        <v>451</v>
      </c>
      <c r="H455" s="208">
        <f ca="1"/>
        <v>4</v>
      </c>
      <c r="I455" s="209">
        <f ca="1"/>
        <v>0.99992263360992373</v>
      </c>
      <c r="J455" s="221">
        <f ca="1"/>
        <v>0.95845985757023089</v>
      </c>
      <c r="K455" s="228">
        <f ca="1"/>
        <v>3.4337191158719596E-2</v>
      </c>
      <c r="L455" s="228">
        <f ca="1"/>
        <v>2.8240917275630384E-2</v>
      </c>
      <c r="N455" s="209">
        <f ca="1"/>
        <v>3.4337191158719596E-2</v>
      </c>
      <c r="O455" s="209">
        <f ca="1"/>
        <v>0.95845985757023089</v>
      </c>
      <c r="Q455" s="229"/>
    </row>
    <row r="456" spans="7:17" ht="16">
      <c r="G456" s="208">
        <f ca="1"/>
        <v>452</v>
      </c>
      <c r="H456" s="208">
        <f ca="1"/>
        <v>4</v>
      </c>
      <c r="I456" s="209">
        <f ca="1"/>
        <v>0.99992263360992373</v>
      </c>
      <c r="J456" s="221">
        <f ca="1"/>
        <v>0.95838570499101772</v>
      </c>
      <c r="K456" s="228">
        <f ca="1"/>
        <v>3.4323701410135167E-2</v>
      </c>
      <c r="L456" s="228">
        <f ca="1"/>
        <v>2.8240917275630384E-2</v>
      </c>
      <c r="N456" s="209">
        <f ca="1"/>
        <v>3.4323701410135167E-2</v>
      </c>
      <c r="O456" s="209">
        <f ca="1"/>
        <v>0.95838570499101772</v>
      </c>
      <c r="Q456" s="229"/>
    </row>
    <row r="457" spans="7:17" ht="16">
      <c r="G457" s="208">
        <f ca="1"/>
        <v>453</v>
      </c>
      <c r="H457" s="208">
        <f ca="1"/>
        <v>4</v>
      </c>
      <c r="I457" s="209">
        <f ca="1"/>
        <v>0.99992263360992373</v>
      </c>
      <c r="J457" s="221">
        <f ca="1"/>
        <v>0.95831155814872182</v>
      </c>
      <c r="K457" s="228">
        <f ca="1"/>
        <v>3.431027121893971E-2</v>
      </c>
      <c r="L457" s="228">
        <f ca="1"/>
        <v>2.824091727571143E-2</v>
      </c>
      <c r="N457" s="209">
        <f ca="1"/>
        <v>3.431027121893971E-2</v>
      </c>
      <c r="O457" s="209">
        <f ca="1"/>
        <v>0.95831155814872182</v>
      </c>
      <c r="Q457" s="229"/>
    </row>
    <row r="458" spans="7:17" ht="16">
      <c r="G458" s="208">
        <f ca="1"/>
        <v>454</v>
      </c>
      <c r="H458" s="208">
        <f ca="1"/>
        <v>4</v>
      </c>
      <c r="I458" s="209">
        <f ca="1"/>
        <v>0.99992263360992373</v>
      </c>
      <c r="J458" s="221">
        <f ca="1"/>
        <v>0.95823741704289944</v>
      </c>
      <c r="K458" s="228">
        <f ca="1"/>
        <v>3.429690019158211E-2</v>
      </c>
      <c r="L458" s="228">
        <f ca="1"/>
        <v>2.824091727571143E-2</v>
      </c>
      <c r="N458" s="209">
        <f ca="1"/>
        <v>3.429690019158211E-2</v>
      </c>
      <c r="O458" s="209">
        <f ca="1"/>
        <v>0.95823741704289944</v>
      </c>
      <c r="Q458" s="229"/>
    </row>
    <row r="459" spans="7:17" ht="16">
      <c r="G459" s="208">
        <f ca="1"/>
        <v>455</v>
      </c>
      <c r="H459" s="208">
        <f ca="1"/>
        <v>4</v>
      </c>
      <c r="I459" s="209">
        <f ca="1"/>
        <v>0.99992263360992373</v>
      </c>
      <c r="J459" s="221">
        <f ca="1"/>
        <v>0.95816328167310683</v>
      </c>
      <c r="K459" s="228">
        <f ca="1"/>
        <v>3.4283587937971108E-2</v>
      </c>
      <c r="L459" s="228">
        <f ca="1"/>
        <v>2.8240917275630384E-2</v>
      </c>
      <c r="N459" s="209">
        <f ca="1"/>
        <v>3.4283587937971108E-2</v>
      </c>
      <c r="O459" s="209">
        <f ca="1"/>
        <v>0.95816328167310683</v>
      </c>
      <c r="Q459" s="229"/>
    </row>
    <row r="460" spans="7:17" ht="16">
      <c r="G460" s="208">
        <f ca="1"/>
        <v>456</v>
      </c>
      <c r="H460" s="208">
        <f ca="1"/>
        <v>4</v>
      </c>
      <c r="I460" s="209">
        <f ca="1"/>
        <v>0.99992263360992373</v>
      </c>
      <c r="J460" s="221">
        <f ca="1"/>
        <v>0.9580891520389001</v>
      </c>
      <c r="K460" s="228">
        <f ca="1"/>
        <v>3.4270334071437376E-2</v>
      </c>
      <c r="L460" s="228">
        <f ca="1"/>
        <v>2.824091727571143E-2</v>
      </c>
      <c r="N460" s="209">
        <f ca="1"/>
        <v>3.4270334071437376E-2</v>
      </c>
      <c r="O460" s="209">
        <f ca="1"/>
        <v>0.9580891520389001</v>
      </c>
      <c r="Q460" s="229"/>
    </row>
    <row r="461" spans="7:17" ht="16">
      <c r="G461" s="208">
        <f ca="1"/>
        <v>457</v>
      </c>
      <c r="H461" s="208">
        <f ca="1"/>
        <v>4</v>
      </c>
      <c r="I461" s="209">
        <f ca="1"/>
        <v>0.99992263360992373</v>
      </c>
      <c r="J461" s="221">
        <f ca="1"/>
        <v>0.95801502813983563</v>
      </c>
      <c r="K461" s="228">
        <f ca="1"/>
        <v>3.4257138208695873E-2</v>
      </c>
      <c r="L461" s="228">
        <f ca="1"/>
        <v>2.8240917275630384E-2</v>
      </c>
      <c r="N461" s="209">
        <f ca="1"/>
        <v>3.4257138208695873E-2</v>
      </c>
      <c r="O461" s="209">
        <f ca="1"/>
        <v>0.95801502813983563</v>
      </c>
      <c r="Q461" s="229"/>
    </row>
    <row r="462" spans="7:17" ht="16">
      <c r="G462" s="208">
        <f ca="1"/>
        <v>458</v>
      </c>
      <c r="H462" s="208">
        <f ca="1"/>
        <v>4</v>
      </c>
      <c r="I462" s="209">
        <f ca="1"/>
        <v>0.99992263360992373</v>
      </c>
      <c r="J462" s="221">
        <f ca="1"/>
        <v>0.95794090997546966</v>
      </c>
      <c r="K462" s="228">
        <f ca="1"/>
        <v>3.4243999969809133E-2</v>
      </c>
      <c r="L462" s="228">
        <f ca="1"/>
        <v>2.8240917275630384E-2</v>
      </c>
      <c r="N462" s="209">
        <f ca="1"/>
        <v>3.4243999969809133E-2</v>
      </c>
      <c r="O462" s="209">
        <f ca="1"/>
        <v>0.95794090997546966</v>
      </c>
      <c r="Q462" s="229"/>
    </row>
    <row r="463" spans="7:17" ht="16">
      <c r="G463" s="208">
        <f ca="1"/>
        <v>459</v>
      </c>
      <c r="H463" s="208">
        <f ca="1"/>
        <v>4</v>
      </c>
      <c r="I463" s="209">
        <f ca="1"/>
        <v>0.99992263360992373</v>
      </c>
      <c r="J463" s="221">
        <f ca="1"/>
        <v>0.95786679754535853</v>
      </c>
      <c r="K463" s="228">
        <f ca="1"/>
        <v>3.4230918978150629E-2</v>
      </c>
      <c r="L463" s="228">
        <f ca="1"/>
        <v>2.8240917275630384E-2</v>
      </c>
      <c r="N463" s="209">
        <f ca="1"/>
        <v>3.4230918978150629E-2</v>
      </c>
      <c r="O463" s="209">
        <f ca="1"/>
        <v>0.95786679754535853</v>
      </c>
      <c r="Q463" s="229"/>
    </row>
    <row r="464" spans="7:17" ht="16">
      <c r="G464" s="208">
        <f ca="1"/>
        <v>460</v>
      </c>
      <c r="H464" s="208">
        <f ca="1"/>
        <v>4</v>
      </c>
      <c r="I464" s="209">
        <f ca="1"/>
        <v>0.99992263360992373</v>
      </c>
      <c r="J464" s="221">
        <f ca="1"/>
        <v>0.95779269084905849</v>
      </c>
      <c r="K464" s="228">
        <f ca="1"/>
        <v>3.4217894860368976E-2</v>
      </c>
      <c r="L464" s="228">
        <f ca="1"/>
        <v>2.824091727571143E-2</v>
      </c>
      <c r="N464" s="209">
        <f ca="1"/>
        <v>3.4217894860368976E-2</v>
      </c>
      <c r="O464" s="209">
        <f ca="1"/>
        <v>0.95779269084905849</v>
      </c>
      <c r="Q464" s="229"/>
    </row>
    <row r="465" spans="7:17" ht="16">
      <c r="G465" s="208">
        <f ca="1"/>
        <v>461</v>
      </c>
      <c r="H465" s="208">
        <f ca="1"/>
        <v>4</v>
      </c>
      <c r="I465" s="209">
        <f ca="1"/>
        <v>0.99992263360992373</v>
      </c>
      <c r="J465" s="221">
        <f ca="1"/>
        <v>0.95771858988612601</v>
      </c>
      <c r="K465" s="228">
        <f ca="1"/>
        <v>3.4204927246352108E-2</v>
      </c>
      <c r="L465" s="228">
        <f ca="1"/>
        <v>2.824091727571143E-2</v>
      </c>
      <c r="N465" s="209">
        <f ca="1"/>
        <v>3.4204927246352108E-2</v>
      </c>
      <c r="O465" s="209">
        <f ca="1"/>
        <v>0.95771858988612601</v>
      </c>
      <c r="Q465" s="229"/>
    </row>
    <row r="466" spans="7:17" ht="16">
      <c r="G466" s="208">
        <f ca="1"/>
        <v>462</v>
      </c>
      <c r="H466" s="208">
        <f ca="1"/>
        <v>4</v>
      </c>
      <c r="I466" s="209">
        <f ca="1"/>
        <v>0.99992263360992373</v>
      </c>
      <c r="J466" s="221">
        <f ca="1"/>
        <v>0.95764449465611756</v>
      </c>
      <c r="K466" s="228">
        <f ca="1"/>
        <v>3.4192015769192445E-2</v>
      </c>
      <c r="L466" s="228">
        <f ca="1"/>
        <v>2.824091727571143E-2</v>
      </c>
      <c r="N466" s="209">
        <f ca="1"/>
        <v>3.4192015769192445E-2</v>
      </c>
      <c r="O466" s="209">
        <f ca="1"/>
        <v>0.95764449465611756</v>
      </c>
      <c r="Q466" s="229"/>
    </row>
    <row r="467" spans="7:17" ht="16">
      <c r="G467" s="208">
        <f ca="1"/>
        <v>463</v>
      </c>
      <c r="H467" s="208">
        <f ca="1"/>
        <v>4</v>
      </c>
      <c r="I467" s="209">
        <f ca="1"/>
        <v>0.99992263360992373</v>
      </c>
      <c r="J467" s="221">
        <f ca="1"/>
        <v>0.9575704051585896</v>
      </c>
      <c r="K467" s="228">
        <f ca="1"/>
        <v>3.4179160065152238E-2</v>
      </c>
      <c r="L467" s="228">
        <f ca="1"/>
        <v>2.8240917275630384E-2</v>
      </c>
      <c r="N467" s="209">
        <f ca="1"/>
        <v>3.4179160065152238E-2</v>
      </c>
      <c r="O467" s="209">
        <f ca="1"/>
        <v>0.9575704051585896</v>
      </c>
      <c r="Q467" s="229"/>
    </row>
    <row r="468" spans="7:17" ht="16">
      <c r="G468" s="208">
        <f ca="1"/>
        <v>464</v>
      </c>
      <c r="H468" s="208">
        <f ca="1"/>
        <v>4</v>
      </c>
      <c r="I468" s="209">
        <f ca="1"/>
        <v>0.99992263360992373</v>
      </c>
      <c r="J468" s="221">
        <f ca="1"/>
        <v>0.95749632139309859</v>
      </c>
      <c r="K468" s="228">
        <f ca="1"/>
        <v>3.4166359773629452E-2</v>
      </c>
      <c r="L468" s="228">
        <f ca="1"/>
        <v>2.8240917275630384E-2</v>
      </c>
      <c r="N468" s="209">
        <f ca="1"/>
        <v>3.4166359773629452E-2</v>
      </c>
      <c r="O468" s="209">
        <f ca="1"/>
        <v>0.95749632139309859</v>
      </c>
      <c r="Q468" s="229"/>
    </row>
    <row r="469" spans="7:17" ht="16">
      <c r="G469" s="208">
        <f ca="1"/>
        <v>465</v>
      </c>
      <c r="H469" s="208">
        <f ca="1"/>
        <v>4</v>
      </c>
      <c r="I469" s="209">
        <f ca="1"/>
        <v>0.99992263360992373</v>
      </c>
      <c r="J469" s="221">
        <f ca="1"/>
        <v>0.95742224335920112</v>
      </c>
      <c r="K469" s="228">
        <f ca="1"/>
        <v>3.4153614537123948E-2</v>
      </c>
      <c r="L469" s="228">
        <f ca="1"/>
        <v>2.8240917275630384E-2</v>
      </c>
      <c r="N469" s="209">
        <f ca="1"/>
        <v>3.4153614537123948E-2</v>
      </c>
      <c r="O469" s="209">
        <f ca="1"/>
        <v>0.95742224335920112</v>
      </c>
      <c r="Q469" s="229"/>
    </row>
    <row r="470" spans="7:17" ht="16">
      <c r="G470" s="208">
        <f ca="1"/>
        <v>466</v>
      </c>
      <c r="H470" s="208">
        <f ca="1"/>
        <v>4</v>
      </c>
      <c r="I470" s="209">
        <f ca="1"/>
        <v>0.99992263360992373</v>
      </c>
      <c r="J470" s="221">
        <f ca="1"/>
        <v>0.95734817105645365</v>
      </c>
      <c r="K470" s="228">
        <f ca="1"/>
        <v>3.4140924001204352E-2</v>
      </c>
      <c r="L470" s="228">
        <f ca="1"/>
        <v>2.824091727571143E-2</v>
      </c>
      <c r="N470" s="209">
        <f ca="1"/>
        <v>3.4140924001204352E-2</v>
      </c>
      <c r="O470" s="209">
        <f ca="1"/>
        <v>0.95734817105645365</v>
      </c>
      <c r="Q470" s="229"/>
    </row>
    <row r="471" spans="7:17" ht="16">
      <c r="G471" s="208">
        <f ca="1"/>
        <v>467</v>
      </c>
      <c r="H471" s="208">
        <f ca="1"/>
        <v>4</v>
      </c>
      <c r="I471" s="209">
        <f ca="1"/>
        <v>0.99992263360992373</v>
      </c>
      <c r="J471" s="221">
        <f ca="1"/>
        <v>0.95727410448441286</v>
      </c>
      <c r="K471" s="228">
        <f ca="1"/>
        <v>3.4128287814474981E-2</v>
      </c>
      <c r="L471" s="228">
        <f ca="1"/>
        <v>2.824091727571143E-2</v>
      </c>
      <c r="N471" s="209">
        <f ca="1"/>
        <v>3.4128287814474981E-2</v>
      </c>
      <c r="O471" s="209">
        <f ca="1"/>
        <v>0.95727410448441286</v>
      </c>
      <c r="Q471" s="229"/>
    </row>
    <row r="472" spans="7:17" ht="16">
      <c r="G472" s="208">
        <f ca="1"/>
        <v>468</v>
      </c>
      <c r="H472" s="208">
        <f ca="1"/>
        <v>4</v>
      </c>
      <c r="I472" s="209">
        <f ca="1"/>
        <v>0.99992263360992373</v>
      </c>
      <c r="J472" s="221">
        <f ca="1"/>
        <v>0.95720004364263545</v>
      </c>
      <c r="K472" s="228">
        <f ca="1"/>
        <v>3.411570562854354E-2</v>
      </c>
      <c r="L472" s="228">
        <f ca="1"/>
        <v>2.8240917275630384E-2</v>
      </c>
      <c r="N472" s="209">
        <f ca="1"/>
        <v>3.411570562854354E-2</v>
      </c>
      <c r="O472" s="209">
        <f ca="1"/>
        <v>0.95720004364263545</v>
      </c>
      <c r="Q472" s="229"/>
    </row>
    <row r="473" spans="7:17" ht="16">
      <c r="G473" s="208">
        <f ca="1"/>
        <v>469</v>
      </c>
      <c r="H473" s="208">
        <f ca="1"/>
        <v>4</v>
      </c>
      <c r="I473" s="209">
        <f ca="1"/>
        <v>0.99992263360992373</v>
      </c>
      <c r="J473" s="221">
        <f ca="1"/>
        <v>0.95712598853067798</v>
      </c>
      <c r="K473" s="228">
        <f ca="1"/>
        <v>3.4103177097989226E-2</v>
      </c>
      <c r="L473" s="228">
        <f ca="1"/>
        <v>2.8240917275630384E-2</v>
      </c>
      <c r="N473" s="209">
        <f ca="1"/>
        <v>3.4103177097989226E-2</v>
      </c>
      <c r="O473" s="209">
        <f ca="1"/>
        <v>0.95712598853067798</v>
      </c>
      <c r="Q473" s="229"/>
    </row>
    <row r="474" spans="7:17" ht="16">
      <c r="G474" s="208">
        <f ca="1"/>
        <v>470</v>
      </c>
      <c r="H474" s="208">
        <f ca="1"/>
        <v>4</v>
      </c>
      <c r="I474" s="209">
        <f ca="1"/>
        <v>0.99992263360992373</v>
      </c>
      <c r="J474" s="221">
        <f ca="1"/>
        <v>0.95705193914809716</v>
      </c>
      <c r="K474" s="228">
        <f ca="1"/>
        <v>3.4090701880330913E-2</v>
      </c>
      <c r="L474" s="228">
        <f ca="1"/>
        <v>2.8240917275630384E-2</v>
      </c>
      <c r="N474" s="209">
        <f ca="1"/>
        <v>3.4090701880330913E-2</v>
      </c>
      <c r="O474" s="209">
        <f ca="1"/>
        <v>0.95705193914809716</v>
      </c>
      <c r="Q474" s="229"/>
    </row>
    <row r="475" spans="7:17" ht="16">
      <c r="G475" s="208">
        <f ca="1"/>
        <v>471</v>
      </c>
      <c r="H475" s="208">
        <f ca="1"/>
        <v>4</v>
      </c>
      <c r="I475" s="209">
        <f ca="1"/>
        <v>0.99992263360992373</v>
      </c>
      <c r="J475" s="221">
        <f ca="1"/>
        <v>0.95697789549444978</v>
      </c>
      <c r="K475" s="228">
        <f ca="1"/>
        <v>3.4078279635995974E-2</v>
      </c>
      <c r="L475" s="228">
        <f ca="1"/>
        <v>2.8240917275630384E-2</v>
      </c>
      <c r="N475" s="209">
        <f ca="1"/>
        <v>3.4078279635995974E-2</v>
      </c>
      <c r="O475" s="209">
        <f ca="1"/>
        <v>0.95697789549444978</v>
      </c>
      <c r="Q475" s="229"/>
    </row>
    <row r="476" spans="7:17" ht="16">
      <c r="G476" s="208">
        <f ca="1"/>
        <v>472</v>
      </c>
      <c r="H476" s="208">
        <f ca="1"/>
        <v>4</v>
      </c>
      <c r="I476" s="209">
        <f ca="1"/>
        <v>0.99992263360992373</v>
      </c>
      <c r="J476" s="221">
        <f ca="1"/>
        <v>0.95690385756929264</v>
      </c>
      <c r="K476" s="228">
        <f ca="1"/>
        <v>3.4065910028289535E-2</v>
      </c>
      <c r="L476" s="228">
        <f ca="1"/>
        <v>2.8240917275630384E-2</v>
      </c>
      <c r="N476" s="209">
        <f ca="1"/>
        <v>3.4065910028289535E-2</v>
      </c>
      <c r="O476" s="209">
        <f ca="1"/>
        <v>0.95690385756929264</v>
      </c>
      <c r="Q476" s="229"/>
    </row>
    <row r="477" spans="7:17" ht="16">
      <c r="G477" s="208">
        <f ca="1"/>
        <v>473</v>
      </c>
      <c r="H477" s="208">
        <f ca="1"/>
        <v>4</v>
      </c>
      <c r="I477" s="209">
        <f ca="1"/>
        <v>0.99992263360992373</v>
      </c>
      <c r="J477" s="221">
        <f ca="1"/>
        <v>0.95682982537218242</v>
      </c>
      <c r="K477" s="228">
        <f ca="1"/>
        <v>3.4053592723364161E-2</v>
      </c>
      <c r="L477" s="228">
        <f ca="1"/>
        <v>2.8240917275630384E-2</v>
      </c>
      <c r="N477" s="209">
        <f ca="1"/>
        <v>3.4053592723364161E-2</v>
      </c>
      <c r="O477" s="209">
        <f ca="1"/>
        <v>0.95682982537218242</v>
      </c>
      <c r="Q477" s="229"/>
    </row>
    <row r="478" spans="7:17" ht="16">
      <c r="G478" s="208">
        <f ca="1"/>
        <v>474</v>
      </c>
      <c r="H478" s="208">
        <f ca="1"/>
        <v>4</v>
      </c>
      <c r="I478" s="209">
        <f ca="1"/>
        <v>0.99992263360992373</v>
      </c>
      <c r="J478" s="221">
        <f ca="1"/>
        <v>0.95675579890267604</v>
      </c>
      <c r="K478" s="228">
        <f ca="1"/>
        <v>3.4041327390189523E-2</v>
      </c>
      <c r="L478" s="228">
        <f ca="1"/>
        <v>2.824091727571143E-2</v>
      </c>
      <c r="N478" s="209">
        <f ca="1"/>
        <v>3.4041327390189523E-2</v>
      </c>
      <c r="O478" s="209">
        <f ca="1"/>
        <v>0.95675579890267604</v>
      </c>
      <c r="Q478" s="229"/>
    </row>
    <row r="479" spans="7:17" ht="16">
      <c r="G479" s="208">
        <f ca="1"/>
        <v>475</v>
      </c>
      <c r="H479" s="208">
        <f ca="1"/>
        <v>4</v>
      </c>
      <c r="I479" s="209">
        <f ca="1"/>
        <v>0.99992263360992373</v>
      </c>
      <c r="J479" s="221">
        <f ca="1"/>
        <v>0.9566817781603304</v>
      </c>
      <c r="K479" s="228">
        <f ca="1"/>
        <v>3.4029113700522966E-2</v>
      </c>
      <c r="L479" s="228">
        <f ca="1"/>
        <v>2.8240917275630384E-2</v>
      </c>
      <c r="N479" s="209">
        <f ca="1"/>
        <v>3.4029113700522966E-2</v>
      </c>
      <c r="O479" s="209">
        <f ca="1"/>
        <v>0.9566817781603304</v>
      </c>
      <c r="Q479" s="229"/>
    </row>
    <row r="480" spans="7:17" ht="16">
      <c r="G480" s="208">
        <f ca="1"/>
        <v>476</v>
      </c>
      <c r="H480" s="208">
        <f ca="1"/>
        <v>4</v>
      </c>
      <c r="I480" s="209">
        <f ca="1"/>
        <v>0.99992263360992373</v>
      </c>
      <c r="J480" s="221">
        <f ca="1"/>
        <v>0.95660776314470242</v>
      </c>
      <c r="K480" s="228">
        <f ca="1"/>
        <v>3.4016951328880198E-2</v>
      </c>
      <c r="L480" s="228">
        <f ca="1"/>
        <v>2.8240917275630384E-2</v>
      </c>
      <c r="N480" s="209">
        <f ca="1"/>
        <v>3.4016951328880198E-2</v>
      </c>
      <c r="O480" s="209">
        <f ca="1"/>
        <v>0.95660776314470242</v>
      </c>
      <c r="Q480" s="229"/>
    </row>
    <row r="481" spans="7:17" ht="16">
      <c r="G481" s="208">
        <f ca="1"/>
        <v>477</v>
      </c>
      <c r="H481" s="208">
        <f ca="1"/>
        <v>4</v>
      </c>
      <c r="I481" s="209">
        <f ca="1"/>
        <v>0.99992263360992373</v>
      </c>
      <c r="J481" s="221">
        <f ca="1"/>
        <v>0.956533753855349</v>
      </c>
      <c r="K481" s="228">
        <f ca="1"/>
        <v>3.4004839952506367E-2</v>
      </c>
      <c r="L481" s="228">
        <f ca="1"/>
        <v>2.8240917275630384E-2</v>
      </c>
      <c r="N481" s="209">
        <f ca="1"/>
        <v>3.4004839952506367E-2</v>
      </c>
      <c r="O481" s="209">
        <f ca="1"/>
        <v>0.956533753855349</v>
      </c>
      <c r="Q481" s="229"/>
    </row>
    <row r="482" spans="7:17" ht="16">
      <c r="G482" s="208">
        <f ca="1"/>
        <v>478</v>
      </c>
      <c r="H482" s="208">
        <f ca="1"/>
        <v>4</v>
      </c>
      <c r="I482" s="209">
        <f ca="1"/>
        <v>0.99992263360992373</v>
      </c>
      <c r="J482" s="221">
        <f ca="1"/>
        <v>0.95645975029182706</v>
      </c>
      <c r="K482" s="228">
        <f ca="1"/>
        <v>3.3992779251347562E-2</v>
      </c>
      <c r="L482" s="228">
        <f ca="1"/>
        <v>2.824091727571143E-2</v>
      </c>
      <c r="N482" s="209">
        <f ca="1"/>
        <v>3.3992779251347562E-2</v>
      </c>
      <c r="O482" s="209">
        <f ca="1"/>
        <v>0.95645975029182706</v>
      </c>
      <c r="Q482" s="229"/>
    </row>
    <row r="483" spans="7:17" ht="16">
      <c r="G483" s="208">
        <f ca="1"/>
        <v>479</v>
      </c>
      <c r="H483" s="208">
        <f ca="1"/>
        <v>4</v>
      </c>
      <c r="I483" s="209">
        <f ca="1"/>
        <v>0.99992263360992373</v>
      </c>
      <c r="J483" s="221">
        <f ca="1"/>
        <v>0.95638575245369373</v>
      </c>
      <c r="K483" s="228">
        <f ca="1"/>
        <v>3.3980768908022353E-2</v>
      </c>
      <c r="L483" s="228">
        <f ca="1"/>
        <v>2.8240917275630384E-2</v>
      </c>
      <c r="N483" s="209">
        <f ca="1"/>
        <v>3.3980768908022353E-2</v>
      </c>
      <c r="O483" s="209">
        <f ca="1"/>
        <v>0.95638575245369373</v>
      </c>
      <c r="Q483" s="229"/>
    </row>
    <row r="484" spans="7:17" ht="16">
      <c r="G484" s="208">
        <f ca="1"/>
        <v>480</v>
      </c>
      <c r="H484" s="208">
        <f ca="1"/>
        <v>4</v>
      </c>
      <c r="I484" s="209">
        <f ca="1"/>
        <v>0.99992263360992373</v>
      </c>
      <c r="J484" s="221">
        <f ca="1"/>
        <v>0.95631176034050602</v>
      </c>
      <c r="K484" s="228">
        <f ca="1"/>
        <v>3.3968808607794339E-2</v>
      </c>
      <c r="L484" s="228">
        <f ca="1"/>
        <v>2.8240917275630384E-2</v>
      </c>
      <c r="N484" s="209">
        <f ca="1"/>
        <v>3.3968808607794339E-2</v>
      </c>
      <c r="O484" s="209">
        <f ca="1"/>
        <v>0.95631176034050602</v>
      </c>
      <c r="Q484" s="229"/>
    </row>
    <row r="485" spans="7:17" ht="16">
      <c r="G485" s="208">
        <f ca="1"/>
        <v>481</v>
      </c>
      <c r="H485" s="208">
        <f ca="1"/>
        <v>4</v>
      </c>
      <c r="I485" s="209">
        <f ca="1"/>
        <v>0.99992263360992373</v>
      </c>
      <c r="J485" s="221">
        <f ca="1"/>
        <v>0.95623777395182097</v>
      </c>
      <c r="K485" s="228">
        <f ca="1"/>
        <v>3.3956898038544417E-2</v>
      </c>
      <c r="L485" s="228">
        <f ca="1"/>
        <v>2.8240917275630384E-2</v>
      </c>
      <c r="N485" s="209">
        <f ca="1"/>
        <v>3.3956898038544417E-2</v>
      </c>
      <c r="O485" s="209">
        <f ca="1"/>
        <v>0.95623777395182097</v>
      </c>
      <c r="Q485" s="229"/>
    </row>
    <row r="486" spans="7:17" ht="16">
      <c r="G486" s="208">
        <f ca="1"/>
        <v>482</v>
      </c>
      <c r="H486" s="208">
        <f ca="1"/>
        <v>4</v>
      </c>
      <c r="I486" s="209">
        <f ca="1"/>
        <v>0.99992263360992373</v>
      </c>
      <c r="J486" s="221">
        <f ca="1"/>
        <v>0.9561637932871957</v>
      </c>
      <c r="K486" s="228">
        <f ca="1"/>
        <v>3.3945036890743699E-2</v>
      </c>
      <c r="L486" s="228">
        <f ca="1"/>
        <v>2.824091727571143E-2</v>
      </c>
      <c r="N486" s="209">
        <f ca="1"/>
        <v>3.3945036890743699E-2</v>
      </c>
      <c r="O486" s="209">
        <f ca="1"/>
        <v>0.9561637932871957</v>
      </c>
      <c r="Q486" s="229"/>
    </row>
    <row r="487" spans="7:17" ht="16">
      <c r="G487" s="208">
        <f ca="1"/>
        <v>483</v>
      </c>
      <c r="H487" s="208">
        <f ca="1"/>
        <v>4</v>
      </c>
      <c r="I487" s="209">
        <f ca="1"/>
        <v>0.99992263360992373</v>
      </c>
      <c r="J487" s="221">
        <f ca="1"/>
        <v>0.95608981834618745</v>
      </c>
      <c r="K487" s="228">
        <f ca="1"/>
        <v>3.3933224857426565E-2</v>
      </c>
      <c r="L487" s="228">
        <f ca="1"/>
        <v>2.8240917275630384E-2</v>
      </c>
      <c r="N487" s="209">
        <f ca="1"/>
        <v>3.3933224857426565E-2</v>
      </c>
      <c r="O487" s="209">
        <f ca="1"/>
        <v>0.95608981834618745</v>
      </c>
      <c r="Q487" s="229"/>
    </row>
    <row r="488" spans="7:17" ht="16">
      <c r="G488" s="208">
        <f ca="1"/>
        <v>484</v>
      </c>
      <c r="H488" s="208">
        <f ca="1"/>
        <v>4</v>
      </c>
      <c r="I488" s="209">
        <f ca="1"/>
        <v>0.99992263360992373</v>
      </c>
      <c r="J488" s="221">
        <f ca="1"/>
        <v>0.95601584912835336</v>
      </c>
      <c r="K488" s="228">
        <f ca="1"/>
        <v>3.392146163416445E-2</v>
      </c>
      <c r="L488" s="228">
        <f ca="1"/>
        <v>2.8240917275630384E-2</v>
      </c>
      <c r="N488" s="209">
        <f ca="1"/>
        <v>3.392146163416445E-2</v>
      </c>
      <c r="O488" s="209">
        <f ca="1"/>
        <v>0.95601584912835336</v>
      </c>
      <c r="Q488" s="229"/>
    </row>
    <row r="489" spans="7:17" ht="16">
      <c r="G489" s="208">
        <f ca="1"/>
        <v>485</v>
      </c>
      <c r="H489" s="208">
        <f ca="1"/>
        <v>4</v>
      </c>
      <c r="I489" s="209">
        <f ca="1"/>
        <v>0.99992263360992373</v>
      </c>
      <c r="J489" s="221">
        <f ca="1"/>
        <v>0.95594188563325055</v>
      </c>
      <c r="K489" s="228">
        <f ca="1"/>
        <v>3.3909746919039557E-2</v>
      </c>
      <c r="L489" s="228">
        <f ca="1"/>
        <v>2.824091727571143E-2</v>
      </c>
      <c r="N489" s="209">
        <f ca="1"/>
        <v>3.3909746919039557E-2</v>
      </c>
      <c r="O489" s="209">
        <f ca="1"/>
        <v>0.95594188563325055</v>
      </c>
      <c r="Q489" s="229"/>
    </row>
    <row r="490" spans="7:17" ht="16">
      <c r="G490" s="208">
        <f ca="1"/>
        <v>486</v>
      </c>
      <c r="H490" s="208">
        <f ca="1"/>
        <v>4</v>
      </c>
      <c r="I490" s="209">
        <f ca="1"/>
        <v>0.99992263360992373</v>
      </c>
      <c r="J490" s="221">
        <f ca="1"/>
        <v>0.95586792786043639</v>
      </c>
      <c r="K490" s="228">
        <f ca="1"/>
        <v>3.389808041261886E-2</v>
      </c>
      <c r="L490" s="228">
        <f ca="1"/>
        <v>2.8240917275630384E-2</v>
      </c>
      <c r="N490" s="209">
        <f ca="1"/>
        <v>3.389808041261886E-2</v>
      </c>
      <c r="O490" s="209">
        <f ca="1"/>
        <v>0.95586792786043639</v>
      </c>
      <c r="Q490" s="229"/>
    </row>
    <row r="491" spans="7:17" ht="16">
      <c r="G491" s="208">
        <f ca="1"/>
        <v>487</v>
      </c>
      <c r="H491" s="208">
        <f ca="1"/>
        <v>4</v>
      </c>
      <c r="I491" s="209">
        <f ca="1"/>
        <v>0.99992263360992373</v>
      </c>
      <c r="J491" s="221">
        <f ca="1"/>
        <v>0.95579397580946812</v>
      </c>
      <c r="K491" s="228">
        <f ca="1"/>
        <v>3.3886461817928856E-2</v>
      </c>
      <c r="L491" s="228">
        <f ca="1"/>
        <v>2.824091727571143E-2</v>
      </c>
      <c r="N491" s="209">
        <f ca="1"/>
        <v>3.3886461817928856E-2</v>
      </c>
      <c r="O491" s="209">
        <f ca="1"/>
        <v>0.95579397580946812</v>
      </c>
      <c r="Q491" s="229"/>
    </row>
    <row r="492" spans="7:17" ht="16">
      <c r="G492" s="208">
        <f ca="1"/>
        <v>488</v>
      </c>
      <c r="H492" s="208">
        <f ca="1"/>
        <v>4</v>
      </c>
      <c r="I492" s="209">
        <f ca="1"/>
        <v>0.99992263360992373</v>
      </c>
      <c r="J492" s="221">
        <f ca="1"/>
        <v>0.95572002947990309</v>
      </c>
      <c r="K492" s="228">
        <f ca="1"/>
        <v>3.3874890840430188E-2</v>
      </c>
      <c r="L492" s="228">
        <f ca="1"/>
        <v>2.8240917275630384E-2</v>
      </c>
      <c r="N492" s="209">
        <f ca="1"/>
        <v>3.3874890840430188E-2</v>
      </c>
      <c r="O492" s="209">
        <f ca="1"/>
        <v>0.95572002947990309</v>
      </c>
      <c r="Q492" s="229"/>
    </row>
    <row r="493" spans="7:17" ht="16">
      <c r="G493" s="208">
        <f ca="1"/>
        <v>489</v>
      </c>
      <c r="H493" s="208">
        <f ca="1"/>
        <v>4</v>
      </c>
      <c r="I493" s="209">
        <f ca="1"/>
        <v>0.99992263360992373</v>
      </c>
      <c r="J493" s="221">
        <f ca="1"/>
        <v>0.95564608887129865</v>
      </c>
      <c r="K493" s="228">
        <f ca="1"/>
        <v>3.3863367187992849E-2</v>
      </c>
      <c r="L493" s="228">
        <f ca="1"/>
        <v>2.8240917275630384E-2</v>
      </c>
      <c r="N493" s="209">
        <f ca="1"/>
        <v>3.3863367187992849E-2</v>
      </c>
      <c r="O493" s="209">
        <f ca="1"/>
        <v>0.95564608887129865</v>
      </c>
      <c r="Q493" s="229"/>
    </row>
    <row r="494" spans="7:17" ht="16">
      <c r="G494" s="208">
        <f ca="1"/>
        <v>490</v>
      </c>
      <c r="H494" s="208">
        <f ca="1"/>
        <v>4</v>
      </c>
      <c r="I494" s="209">
        <f ca="1"/>
        <v>0.99992263360992373</v>
      </c>
      <c r="J494" s="221">
        <f ca="1"/>
        <v>0.95557215398321216</v>
      </c>
      <c r="K494" s="228">
        <f ca="1"/>
        <v>3.3851890570871603E-2</v>
      </c>
      <c r="L494" s="228">
        <f ca="1"/>
        <v>2.8240917275630384E-2</v>
      </c>
      <c r="N494" s="209">
        <f ca="1"/>
        <v>3.3851890570871603E-2</v>
      </c>
      <c r="O494" s="209">
        <f ca="1"/>
        <v>0.95557215398321216</v>
      </c>
      <c r="Q494" s="229"/>
    </row>
    <row r="495" spans="7:17" ht="16">
      <c r="G495" s="208">
        <f ca="1"/>
        <v>491</v>
      </c>
      <c r="H495" s="208">
        <f ca="1"/>
        <v>4</v>
      </c>
      <c r="I495" s="209">
        <f ca="1"/>
        <v>0.99992263360992373</v>
      </c>
      <c r="J495" s="221">
        <f ca="1"/>
        <v>0.95549822481520108</v>
      </c>
      <c r="K495" s="228">
        <f ca="1"/>
        <v>3.3840460701681584E-2</v>
      </c>
      <c r="L495" s="228">
        <f ca="1"/>
        <v>2.8240917275630384E-2</v>
      </c>
      <c r="N495" s="209">
        <f ca="1"/>
        <v>3.3840460701681584E-2</v>
      </c>
      <c r="O495" s="209">
        <f ca="1"/>
        <v>0.95549822481520108</v>
      </c>
      <c r="Q495" s="229"/>
    </row>
    <row r="496" spans="7:17" ht="16">
      <c r="G496" s="208">
        <f ca="1"/>
        <v>492</v>
      </c>
      <c r="H496" s="208">
        <f ca="1"/>
        <v>4</v>
      </c>
      <c r="I496" s="209">
        <f ca="1"/>
        <v>0.99992263360992373</v>
      </c>
      <c r="J496" s="221">
        <f ca="1"/>
        <v>0.95542430136682288</v>
      </c>
      <c r="K496" s="228">
        <f ca="1"/>
        <v>3.3829077295374425E-2</v>
      </c>
      <c r="L496" s="228">
        <f ca="1"/>
        <v>2.8240917275630384E-2</v>
      </c>
      <c r="N496" s="209">
        <f ca="1"/>
        <v>3.3829077295374425E-2</v>
      </c>
      <c r="O496" s="209">
        <f ca="1"/>
        <v>0.95542430136682288</v>
      </c>
      <c r="Q496" s="229"/>
    </row>
    <row r="497" spans="7:17" ht="16">
      <c r="G497" s="208">
        <f ca="1"/>
        <v>493</v>
      </c>
      <c r="H497" s="208">
        <f ca="1"/>
        <v>4</v>
      </c>
      <c r="I497" s="209">
        <f ca="1"/>
        <v>0.99992263360992373</v>
      </c>
      <c r="J497" s="221">
        <f ca="1"/>
        <v>0.95535038363763503</v>
      </c>
      <c r="K497" s="228">
        <f ca="1"/>
        <v>3.3817740069214564E-2</v>
      </c>
      <c r="L497" s="228">
        <f ca="1"/>
        <v>2.8240917275630384E-2</v>
      </c>
      <c r="N497" s="209">
        <f ca="1"/>
        <v>3.3817740069214564E-2</v>
      </c>
      <c r="O497" s="209">
        <f ca="1"/>
        <v>0.95535038363763503</v>
      </c>
      <c r="Q497" s="229"/>
    </row>
    <row r="498" spans="7:17" ht="16">
      <c r="G498" s="208">
        <f ca="1"/>
        <v>494</v>
      </c>
      <c r="H498" s="208">
        <f ca="1"/>
        <v>4</v>
      </c>
      <c r="I498" s="209">
        <f ca="1"/>
        <v>0.99992263360992373</v>
      </c>
      <c r="J498" s="221">
        <f ca="1"/>
        <v>0.95527647162719498</v>
      </c>
      <c r="K498" s="228">
        <f ca="1"/>
        <v>3.3806448742755797E-2</v>
      </c>
      <c r="L498" s="228">
        <f ca="1"/>
        <v>2.8240917275630384E-2</v>
      </c>
      <c r="N498" s="209">
        <f ca="1"/>
        <v>3.3806448742755797E-2</v>
      </c>
      <c r="O498" s="209">
        <f ca="1"/>
        <v>0.95527647162719498</v>
      </c>
      <c r="Q498" s="229"/>
    </row>
    <row r="499" spans="7:17" ht="16">
      <c r="G499" s="208">
        <f ca="1"/>
        <v>495</v>
      </c>
      <c r="H499" s="208">
        <f ca="1"/>
        <v>4</v>
      </c>
      <c r="I499" s="209">
        <f ca="1"/>
        <v>0.99992263360992373</v>
      </c>
      <c r="J499" s="221">
        <f ca="1"/>
        <v>0.95520256533506043</v>
      </c>
      <c r="K499" s="228">
        <f ca="1"/>
        <v>3.3795203037818022E-2</v>
      </c>
      <c r="L499" s="228">
        <f ca="1"/>
        <v>2.8240917275630384E-2</v>
      </c>
      <c r="N499" s="209">
        <f ca="1"/>
        <v>3.3795203037818022E-2</v>
      </c>
      <c r="O499" s="209">
        <f ca="1"/>
        <v>0.95520256533506043</v>
      </c>
      <c r="Q499" s="229"/>
    </row>
    <row r="500" spans="7:17" ht="16">
      <c r="G500" s="208">
        <f ca="1"/>
        <v>496</v>
      </c>
      <c r="H500" s="208">
        <f ca="1"/>
        <v>4</v>
      </c>
      <c r="I500" s="209">
        <f ca="1"/>
        <v>0.99992263360992373</v>
      </c>
      <c r="J500" s="221">
        <f ca="1"/>
        <v>0.95512866476078884</v>
      </c>
      <c r="K500" s="228">
        <f ca="1"/>
        <v>3.3784002678464736E-2</v>
      </c>
      <c r="L500" s="228">
        <f ca="1"/>
        <v>2.8240917275630384E-2</v>
      </c>
      <c r="N500" s="209">
        <f ca="1"/>
        <v>3.3784002678464736E-2</v>
      </c>
      <c r="O500" s="209">
        <f ca="1"/>
        <v>0.95512866476078884</v>
      </c>
      <c r="Q500" s="229"/>
    </row>
    <row r="501" spans="7:17" ht="16">
      <c r="G501" s="208">
        <f ca="1"/>
        <v>497</v>
      </c>
      <c r="H501" s="208">
        <f ca="1"/>
        <v>4</v>
      </c>
      <c r="I501" s="209">
        <f ca="1"/>
        <v>0.99992263360992373</v>
      </c>
      <c r="J501" s="221">
        <f ca="1"/>
        <v>0.95505476990393789</v>
      </c>
      <c r="K501" s="228">
        <f ca="1"/>
        <v>3.3772847390980069E-2</v>
      </c>
      <c r="L501" s="228">
        <f ca="1"/>
        <v>2.824091727571143E-2</v>
      </c>
      <c r="N501" s="209">
        <f ca="1"/>
        <v>3.3772847390980069E-2</v>
      </c>
      <c r="O501" s="209">
        <f ca="1"/>
        <v>0.95505476990393789</v>
      </c>
      <c r="Q501" s="229"/>
    </row>
    <row r="502" spans="7:17" ht="16">
      <c r="G502" s="208">
        <f ca="1"/>
        <v>498</v>
      </c>
      <c r="H502" s="208">
        <f ca="1"/>
        <v>4</v>
      </c>
      <c r="I502" s="209">
        <f ca="1"/>
        <v>0.99992263360992373</v>
      </c>
      <c r="J502" s="221">
        <f ca="1"/>
        <v>0.95498088076406529</v>
      </c>
      <c r="K502" s="228">
        <f ca="1"/>
        <v>3.3761736903846741E-2</v>
      </c>
      <c r="L502" s="228">
        <f ca="1"/>
        <v>2.8240917275630384E-2</v>
      </c>
      <c r="N502" s="209">
        <f ca="1"/>
        <v>3.3761736903846741E-2</v>
      </c>
      <c r="O502" s="209">
        <f ca="1"/>
        <v>0.95498088076406529</v>
      </c>
      <c r="Q502" s="229"/>
    </row>
    <row r="503" spans="7:17" ht="16">
      <c r="G503" s="208">
        <f ca="1"/>
        <v>499</v>
      </c>
      <c r="H503" s="208">
        <f ca="1"/>
        <v>4</v>
      </c>
      <c r="I503" s="209">
        <f ca="1"/>
        <v>0.99992263360992373</v>
      </c>
      <c r="J503" s="221">
        <f ca="1"/>
        <v>0.9549069973407287</v>
      </c>
      <c r="K503" s="228">
        <f ca="1"/>
        <v>3.3750670947723965E-2</v>
      </c>
      <c r="L503" s="228">
        <f ca="1"/>
        <v>2.8240917275630384E-2</v>
      </c>
      <c r="N503" s="209">
        <f ca="1"/>
        <v>3.3750670947723965E-2</v>
      </c>
      <c r="O503" s="209">
        <f ca="1"/>
        <v>0.9549069973407287</v>
      </c>
      <c r="Q503" s="229"/>
    </row>
    <row r="504" spans="7:17" ht="16">
      <c r="G504" s="208">
        <f ca="1"/>
        <v>500</v>
      </c>
      <c r="H504" s="208">
        <f ca="1"/>
        <v>4</v>
      </c>
      <c r="I504" s="209">
        <f ca="1"/>
        <v>0.99992263360992373</v>
      </c>
      <c r="J504" s="221">
        <f ca="1"/>
        <v>0.95483311963348583</v>
      </c>
      <c r="K504" s="228">
        <f ca="1"/>
        <v>3.3739649255425705E-2</v>
      </c>
      <c r="L504" s="228">
        <f ca="1"/>
        <v>2.824091727571143E-2</v>
      </c>
      <c r="N504" s="209">
        <f ca="1"/>
        <v>3.3739649255425705E-2</v>
      </c>
      <c r="O504" s="209">
        <f ca="1"/>
        <v>0.95483311963348583</v>
      </c>
      <c r="Q504" s="229"/>
    </row>
    <row r="505" spans="7:17" ht="16">
      <c r="G505" s="208">
        <f ca="1"/>
        <v>501</v>
      </c>
      <c r="H505" s="208">
        <f ca="1"/>
        <v>4</v>
      </c>
      <c r="I505" s="209">
        <f ca="1"/>
        <v>0.99992263360992373</v>
      </c>
      <c r="J505" s="221">
        <f ca="1"/>
        <v>0.95475924764189457</v>
      </c>
      <c r="K505" s="228">
        <f ca="1"/>
        <v>3.3728671561899022E-2</v>
      </c>
      <c r="L505" s="228">
        <f ca="1"/>
        <v>2.8240917275630384E-2</v>
      </c>
      <c r="N505" s="209">
        <f ca="1"/>
        <v>3.3728671561899022E-2</v>
      </c>
      <c r="O505" s="209">
        <f ca="1"/>
        <v>0.95475924764189457</v>
      </c>
      <c r="Q505" s="229"/>
    </row>
    <row r="506" spans="7:17" ht="16">
      <c r="G506" s="208">
        <f ca="1"/>
        <v>502</v>
      </c>
      <c r="H506" s="208">
        <f ca="1"/>
        <v>4</v>
      </c>
      <c r="I506" s="209">
        <f ca="1"/>
        <v>0.99992263360992373</v>
      </c>
      <c r="J506" s="221">
        <f ca="1"/>
        <v>0.95468538136551262</v>
      </c>
      <c r="K506" s="228">
        <f ca="1"/>
        <v>3.371773760420313E-2</v>
      </c>
      <c r="L506" s="228">
        <f ca="1"/>
        <v>2.8240917275630384E-2</v>
      </c>
      <c r="N506" s="209">
        <f ca="1"/>
        <v>3.371773760420313E-2</v>
      </c>
      <c r="O506" s="209">
        <f ca="1"/>
        <v>0.95468538136551262</v>
      </c>
      <c r="Q506" s="229"/>
    </row>
    <row r="507" spans="7:17" ht="16">
      <c r="G507" s="208">
        <f ca="1"/>
        <v>503</v>
      </c>
      <c r="H507" s="208">
        <f ca="1"/>
        <v>4</v>
      </c>
      <c r="I507" s="209">
        <f ca="1"/>
        <v>0.99992263360992373</v>
      </c>
      <c r="J507" s="221">
        <f ca="1"/>
        <v>0.95461152080389777</v>
      </c>
      <c r="K507" s="228">
        <f ca="1"/>
        <v>3.3706847121488172E-2</v>
      </c>
      <c r="L507" s="228">
        <f ca="1"/>
        <v>2.8240917275630384E-2</v>
      </c>
      <c r="N507" s="209">
        <f ca="1"/>
        <v>3.3706847121488172E-2</v>
      </c>
      <c r="O507" s="209">
        <f ca="1"/>
        <v>0.95461152080389777</v>
      </c>
      <c r="Q507" s="229"/>
    </row>
    <row r="508" spans="7:17" ht="16">
      <c r="G508" s="208">
        <f ca="1"/>
        <v>504</v>
      </c>
      <c r="H508" s="208">
        <f ca="1"/>
        <v>4</v>
      </c>
      <c r="I508" s="209">
        <f ca="1"/>
        <v>0.99992263360992373</v>
      </c>
      <c r="J508" s="221">
        <f ca="1"/>
        <v>0.95453766595660794</v>
      </c>
      <c r="K508" s="228">
        <f ca="1"/>
        <v>3.369599985497447E-2</v>
      </c>
      <c r="L508" s="228">
        <f ca="1"/>
        <v>2.8240917275630384E-2</v>
      </c>
      <c r="N508" s="209">
        <f ca="1"/>
        <v>3.369599985497447E-2</v>
      </c>
      <c r="O508" s="209">
        <f ca="1"/>
        <v>0.95453766595660794</v>
      </c>
      <c r="Q508" s="229"/>
    </row>
    <row r="509" spans="7:17" ht="16">
      <c r="G509" s="208">
        <f ca="1"/>
        <v>505</v>
      </c>
      <c r="H509" s="208">
        <f ca="1"/>
        <v>4</v>
      </c>
      <c r="I509" s="209">
        <f ca="1"/>
        <v>0.99992263360992373</v>
      </c>
      <c r="J509" s="221">
        <f ca="1"/>
        <v>0.95446381682320103</v>
      </c>
      <c r="K509" s="228">
        <f ca="1"/>
        <v>3.3685195547932111E-2</v>
      </c>
      <c r="L509" s="228">
        <f ca="1"/>
        <v>2.8240917275630384E-2</v>
      </c>
      <c r="N509" s="209">
        <f ca="1"/>
        <v>3.3685195547932111E-2</v>
      </c>
      <c r="O509" s="209">
        <f ca="1"/>
        <v>0.95446381682320103</v>
      </c>
      <c r="Q509" s="229"/>
    </row>
    <row r="510" spans="7:17" ht="16">
      <c r="G510" s="208">
        <f ca="1"/>
        <v>506</v>
      </c>
      <c r="H510" s="208">
        <f ca="1"/>
        <v>4</v>
      </c>
      <c r="I510" s="209">
        <f ca="1"/>
        <v>0.99992263360992373</v>
      </c>
      <c r="J510" s="221">
        <f ca="1"/>
        <v>0.95438997340323495</v>
      </c>
      <c r="K510" s="228">
        <f ca="1"/>
        <v>3.3674433945660692E-2</v>
      </c>
      <c r="L510" s="228">
        <f ca="1"/>
        <v>2.824091727571143E-2</v>
      </c>
      <c r="N510" s="209">
        <f ca="1"/>
        <v>3.3674433945660692E-2</v>
      </c>
      <c r="O510" s="209">
        <f ca="1"/>
        <v>0.95438997340323495</v>
      </c>
      <c r="Q510" s="229"/>
    </row>
    <row r="511" spans="7:17" ht="16">
      <c r="G511" s="208">
        <f ca="1"/>
        <v>507</v>
      </c>
      <c r="H511" s="208">
        <f ca="1"/>
        <v>4</v>
      </c>
      <c r="I511" s="209">
        <f ca="1"/>
        <v>0.99992263360992373</v>
      </c>
      <c r="J511" s="221">
        <f ca="1"/>
        <v>0.95431613569626772</v>
      </c>
      <c r="K511" s="228">
        <f ca="1"/>
        <v>3.366371479546923E-2</v>
      </c>
      <c r="L511" s="228">
        <f ca="1"/>
        <v>2.824091727571143E-2</v>
      </c>
      <c r="N511" s="209">
        <f ca="1"/>
        <v>3.366371479546923E-2</v>
      </c>
      <c r="O511" s="209">
        <f ca="1"/>
        <v>0.95431613569626772</v>
      </c>
      <c r="Q511" s="229"/>
    </row>
    <row r="512" spans="7:17" ht="16">
      <c r="G512" s="208">
        <f ca="1"/>
        <v>508</v>
      </c>
      <c r="H512" s="208">
        <f ca="1"/>
        <v>4</v>
      </c>
      <c r="I512" s="209">
        <f ca="1"/>
        <v>0.99992263360992373</v>
      </c>
      <c r="J512" s="221">
        <f ca="1"/>
        <v>0.95424230370185736</v>
      </c>
      <c r="K512" s="228">
        <f ca="1"/>
        <v>3.3653037846656443E-2</v>
      </c>
      <c r="L512" s="228">
        <f ca="1"/>
        <v>2.8240917275630384E-2</v>
      </c>
      <c r="N512" s="209">
        <f ca="1"/>
        <v>3.3653037846656443E-2</v>
      </c>
      <c r="O512" s="209">
        <f ca="1"/>
        <v>0.95424230370185736</v>
      </c>
      <c r="Q512" s="229"/>
    </row>
    <row r="513" spans="7:17" ht="16">
      <c r="G513" s="208">
        <f ca="1"/>
        <v>509</v>
      </c>
      <c r="H513" s="208">
        <f ca="1"/>
        <v>4</v>
      </c>
      <c r="I513" s="209">
        <f ca="1"/>
        <v>0.99992263360992373</v>
      </c>
      <c r="J513" s="221">
        <f ca="1"/>
        <v>0.9541684774195619</v>
      </c>
      <c r="K513" s="228">
        <f ca="1"/>
        <v>3.3642402850491249E-2</v>
      </c>
      <c r="L513" s="228">
        <f ca="1"/>
        <v>2.8240917275630384E-2</v>
      </c>
      <c r="N513" s="209">
        <f ca="1"/>
        <v>3.3642402850491249E-2</v>
      </c>
      <c r="O513" s="209">
        <f ca="1"/>
        <v>0.9541684774195619</v>
      </c>
      <c r="Q513" s="229"/>
    </row>
    <row r="514" spans="7:17" ht="16">
      <c r="G514" s="208">
        <f ca="1"/>
        <v>510</v>
      </c>
      <c r="H514" s="208">
        <f ca="1"/>
        <v>4</v>
      </c>
      <c r="I514" s="209">
        <f ca="1"/>
        <v>0.99992263360992373</v>
      </c>
      <c r="J514" s="221">
        <f ca="1"/>
        <v>0.95409465684893935</v>
      </c>
      <c r="K514" s="228">
        <f ca="1"/>
        <v>3.3631809560193397E-2</v>
      </c>
      <c r="L514" s="228">
        <f ca="1"/>
        <v>2.824091727571143E-2</v>
      </c>
      <c r="N514" s="209">
        <f ca="1"/>
        <v>3.3631809560193397E-2</v>
      </c>
      <c r="O514" s="209">
        <f ca="1"/>
        <v>0.95409465684893935</v>
      </c>
      <c r="Q514" s="229"/>
    </row>
    <row r="515" spans="7:17" ht="16">
      <c r="G515" s="208">
        <f ca="1"/>
        <v>511</v>
      </c>
      <c r="H515" s="208">
        <f ca="1"/>
        <v>4</v>
      </c>
      <c r="I515" s="209">
        <f ca="1"/>
        <v>0.99992263360992373</v>
      </c>
      <c r="J515" s="221">
        <f ca="1"/>
        <v>0.95402084198954784</v>
      </c>
      <c r="K515" s="228">
        <f ca="1"/>
        <v>3.3621257730914338E-2</v>
      </c>
      <c r="L515" s="228">
        <f ca="1"/>
        <v>2.824091727571143E-2</v>
      </c>
      <c r="N515" s="209">
        <f ca="1"/>
        <v>3.3621257730914338E-2</v>
      </c>
      <c r="O515" s="209">
        <f ca="1"/>
        <v>0.95402084198954784</v>
      </c>
      <c r="Q515" s="229"/>
    </row>
    <row r="516" spans="7:17" ht="16">
      <c r="G516" s="208">
        <f ca="1"/>
        <v>512</v>
      </c>
      <c r="H516" s="208">
        <f ca="1"/>
        <v>4</v>
      </c>
      <c r="I516" s="209">
        <f ca="1"/>
        <v>0.99992263360992373</v>
      </c>
      <c r="J516" s="221">
        <f ca="1"/>
        <v>0.95394703284094562</v>
      </c>
      <c r="K516" s="228">
        <f ca="1"/>
        <v>3.3610747119718336E-2</v>
      </c>
      <c r="L516" s="228">
        <f ca="1"/>
        <v>2.8240917275630384E-2</v>
      </c>
      <c r="N516" s="209">
        <f ca="1"/>
        <v>3.3610747119718336E-2</v>
      </c>
      <c r="O516" s="209">
        <f ca="1"/>
        <v>0.95394703284094562</v>
      </c>
      <c r="Q516" s="229"/>
    </row>
    <row r="517" spans="7:17" ht="16">
      <c r="G517" s="208">
        <f ca="1"/>
        <v>513</v>
      </c>
      <c r="H517" s="208">
        <f ca="1"/>
        <v>4</v>
      </c>
      <c r="I517" s="209">
        <f ca="1"/>
        <v>0.99992263360992373</v>
      </c>
      <c r="J517" s="221">
        <f ca="1"/>
        <v>0.9538732294026907</v>
      </c>
      <c r="K517" s="228">
        <f ca="1"/>
        <v>3.3600277485564094E-2</v>
      </c>
      <c r="L517" s="228">
        <f ca="1"/>
        <v>2.824091727571143E-2</v>
      </c>
      <c r="N517" s="209">
        <f ca="1"/>
        <v>3.3600277485564094E-2</v>
      </c>
      <c r="O517" s="209">
        <f ca="1"/>
        <v>0.9538732294026907</v>
      </c>
      <c r="Q517" s="229"/>
    </row>
    <row r="518" spans="7:17" ht="16">
      <c r="G518" s="208">
        <f ca="1"/>
        <v>514</v>
      </c>
      <c r="H518" s="208">
        <f ca="1"/>
        <v>4</v>
      </c>
      <c r="I518" s="209">
        <f ca="1"/>
        <v>0.99992263360992373</v>
      </c>
      <c r="J518" s="221">
        <f ca="1"/>
        <v>0.95379943167434145</v>
      </c>
      <c r="K518" s="228">
        <f ca="1"/>
        <v>3.3589848589285889E-2</v>
      </c>
      <c r="L518" s="228">
        <f ca="1"/>
        <v>2.8240917275630384E-2</v>
      </c>
      <c r="N518" s="209">
        <f ca="1"/>
        <v>3.3589848589285889E-2</v>
      </c>
      <c r="O518" s="209">
        <f ca="1"/>
        <v>0.95379943167434145</v>
      </c>
      <c r="Q518" s="229"/>
    </row>
    <row r="519" spans="7:17" ht="16">
      <c r="G519" s="208">
        <f ca="1"/>
        <v>515</v>
      </c>
      <c r="H519" s="208">
        <f ca="1"/>
        <v>4</v>
      </c>
      <c r="I519" s="209">
        <f ca="1"/>
        <v>0.99992263360992373</v>
      </c>
      <c r="J519" s="221">
        <f ca="1"/>
        <v>0.95372563965545598</v>
      </c>
      <c r="K519" s="228">
        <f ca="1"/>
        <v>3.3579460193575786E-2</v>
      </c>
      <c r="L519" s="228">
        <f ca="1"/>
        <v>2.8240917275630384E-2</v>
      </c>
      <c r="N519" s="209">
        <f ca="1"/>
        <v>3.3579460193575786E-2</v>
      </c>
      <c r="O519" s="209">
        <f ca="1"/>
        <v>0.95372563965545598</v>
      </c>
      <c r="Q519" s="229"/>
    </row>
    <row r="520" spans="7:17" ht="16">
      <c r="G520" s="208">
        <f ca="1"/>
        <v>516</v>
      </c>
      <c r="H520" s="208">
        <f ca="1"/>
        <v>4</v>
      </c>
      <c r="I520" s="209">
        <f ca="1"/>
        <v>0.99992263360992373</v>
      </c>
      <c r="J520" s="221">
        <f ca="1"/>
        <v>0.95365185334559266</v>
      </c>
      <c r="K520" s="228">
        <f ca="1"/>
        <v>3.3569112062965326E-2</v>
      </c>
      <c r="L520" s="228">
        <f ca="1"/>
        <v>2.8240917275630384E-2</v>
      </c>
      <c r="N520" s="209">
        <f ca="1"/>
        <v>3.3569112062965326E-2</v>
      </c>
      <c r="O520" s="209">
        <f ca="1"/>
        <v>0.95365185334559266</v>
      </c>
      <c r="Q520" s="229"/>
    </row>
    <row r="521" spans="7:17" ht="16">
      <c r="G521" s="208">
        <f ca="1"/>
        <v>517</v>
      </c>
      <c r="H521" s="208">
        <f ca="1"/>
        <v>4</v>
      </c>
      <c r="I521" s="209">
        <f ca="1"/>
        <v>0.99992263360992373</v>
      </c>
      <c r="J521" s="221">
        <f ca="1"/>
        <v>0.95357807274430972</v>
      </c>
      <c r="K521" s="228">
        <f ca="1"/>
        <v>3.3558803963807927E-2</v>
      </c>
      <c r="L521" s="228">
        <f ca="1"/>
        <v>2.824091727571143E-2</v>
      </c>
      <c r="N521" s="209">
        <f ca="1"/>
        <v>3.3558803963807927E-2</v>
      </c>
      <c r="O521" s="209">
        <f ca="1"/>
        <v>0.95357807274430972</v>
      </c>
      <c r="Q521" s="229"/>
    </row>
    <row r="522" spans="7:17" ht="16">
      <c r="G522" s="208">
        <f ca="1"/>
        <v>518</v>
      </c>
      <c r="H522" s="208">
        <f ca="1"/>
        <v>4</v>
      </c>
      <c r="I522" s="209">
        <f ca="1"/>
        <v>0.99992263360992373</v>
      </c>
      <c r="J522" s="221">
        <f ca="1"/>
        <v>0.95350429785116564</v>
      </c>
      <c r="K522" s="228">
        <f ca="1"/>
        <v>3.354853566426113E-2</v>
      </c>
      <c r="L522" s="228">
        <f ca="1"/>
        <v>2.8240917275630384E-2</v>
      </c>
      <c r="N522" s="209">
        <f ca="1"/>
        <v>3.354853566426113E-2</v>
      </c>
      <c r="O522" s="209">
        <f ca="1"/>
        <v>0.95350429785116564</v>
      </c>
      <c r="Q522" s="229"/>
    </row>
    <row r="523" spans="7:17" ht="16">
      <c r="G523" s="208">
        <f ca="1"/>
        <v>519</v>
      </c>
      <c r="H523" s="208">
        <f ca="1"/>
        <v>4</v>
      </c>
      <c r="I523" s="209">
        <f ca="1"/>
        <v>0.99992263360992373</v>
      </c>
      <c r="J523" s="221">
        <f ca="1"/>
        <v>0.95343052866571865</v>
      </c>
      <c r="K523" s="228">
        <f ca="1"/>
        <v>3.3538306934269471E-2</v>
      </c>
      <c r="L523" s="228">
        <f ca="1"/>
        <v>2.824091727571143E-2</v>
      </c>
      <c r="N523" s="209">
        <f ca="1"/>
        <v>3.3538306934269471E-2</v>
      </c>
      <c r="O523" s="209">
        <f ca="1"/>
        <v>0.95343052866571865</v>
      </c>
      <c r="Q523" s="229"/>
    </row>
    <row r="524" spans="7:17" ht="16">
      <c r="G524" s="208">
        <f ca="1"/>
        <v>520</v>
      </c>
      <c r="H524" s="208">
        <f ca="1"/>
        <v>4</v>
      </c>
      <c r="I524" s="209">
        <f ca="1"/>
        <v>0.99992263360992373</v>
      </c>
      <c r="J524" s="221">
        <f ca="1"/>
        <v>0.95335676518752732</v>
      </c>
      <c r="K524" s="228">
        <f ca="1"/>
        <v>3.3528117545546944E-2</v>
      </c>
      <c r="L524" s="228">
        <f ca="1"/>
        <v>2.8240917275630384E-2</v>
      </c>
      <c r="N524" s="209">
        <f ca="1"/>
        <v>3.3528117545546944E-2</v>
      </c>
      <c r="O524" s="209">
        <f ca="1"/>
        <v>0.95335676518752732</v>
      </c>
      <c r="Q524" s="229"/>
    </row>
    <row r="525" spans="7:17" ht="16">
      <c r="G525" s="208">
        <f ca="1"/>
        <v>521</v>
      </c>
      <c r="H525" s="208">
        <f ca="1"/>
        <v>4</v>
      </c>
      <c r="I525" s="209">
        <f ca="1"/>
        <v>0.99992263360992373</v>
      </c>
      <c r="J525" s="221">
        <f ca="1"/>
        <v>0.95328300741615002</v>
      </c>
      <c r="K525" s="228">
        <f ca="1"/>
        <v>3.3517967271560395E-2</v>
      </c>
      <c r="L525" s="228">
        <f ca="1"/>
        <v>2.8240917275630384E-2</v>
      </c>
      <c r="N525" s="209">
        <f ca="1"/>
        <v>3.3517967271560395E-2</v>
      </c>
      <c r="O525" s="209">
        <f ca="1"/>
        <v>0.95328300741615002</v>
      </c>
      <c r="Q525" s="229"/>
    </row>
    <row r="526" spans="7:17" ht="16">
      <c r="G526" s="208">
        <f ca="1"/>
        <v>522</v>
      </c>
      <c r="H526" s="208">
        <f ca="1"/>
        <v>4</v>
      </c>
      <c r="I526" s="209">
        <f ca="1"/>
        <v>0.99992263360992373</v>
      </c>
      <c r="J526" s="221">
        <f ca="1"/>
        <v>0.9532092553511452</v>
      </c>
      <c r="K526" s="228">
        <f ca="1"/>
        <v>3.3507855887512525E-2</v>
      </c>
      <c r="L526" s="228">
        <f ca="1"/>
        <v>2.8240917275630384E-2</v>
      </c>
      <c r="N526" s="209">
        <f ca="1"/>
        <v>3.3507855887512525E-2</v>
      </c>
      <c r="O526" s="209">
        <f ca="1"/>
        <v>0.9532092553511452</v>
      </c>
      <c r="Q526" s="229"/>
    </row>
    <row r="527" spans="7:17" ht="16">
      <c r="G527" s="208">
        <f ca="1"/>
        <v>523</v>
      </c>
      <c r="H527" s="208">
        <f ca="1"/>
        <v>4</v>
      </c>
      <c r="I527" s="209">
        <f ca="1"/>
        <v>0.99992263360992373</v>
      </c>
      <c r="J527" s="221">
        <f ca="1"/>
        <v>0.95313550899207145</v>
      </c>
      <c r="K527" s="228">
        <f ca="1"/>
        <v>3.3497783170325222E-2</v>
      </c>
      <c r="L527" s="228">
        <f ca="1"/>
        <v>2.8240917275630384E-2</v>
      </c>
      <c r="N527" s="209">
        <f ca="1"/>
        <v>3.3497783170325222E-2</v>
      </c>
      <c r="O527" s="209">
        <f ca="1"/>
        <v>0.95313550899207145</v>
      </c>
      <c r="Q527" s="229"/>
    </row>
    <row r="528" spans="7:17" ht="16">
      <c r="G528" s="208">
        <f ca="1"/>
        <v>524</v>
      </c>
      <c r="H528" s="208">
        <f ca="1"/>
        <v>4</v>
      </c>
      <c r="I528" s="209">
        <f ca="1"/>
        <v>0.99992263360992373</v>
      </c>
      <c r="J528" s="221">
        <f ca="1"/>
        <v>0.95306176833848721</v>
      </c>
      <c r="K528" s="228">
        <f ca="1"/>
        <v>3.348774889862341E-2</v>
      </c>
      <c r="L528" s="228">
        <f ca="1"/>
        <v>2.8240917275630384E-2</v>
      </c>
      <c r="N528" s="209">
        <f ca="1"/>
        <v>3.348774889862341E-2</v>
      </c>
      <c r="O528" s="209">
        <f ca="1"/>
        <v>0.95306176833848721</v>
      </c>
      <c r="Q528" s="229"/>
    </row>
    <row r="529" spans="7:17" ht="16">
      <c r="G529" s="208">
        <f ca="1"/>
        <v>525</v>
      </c>
      <c r="H529" s="208">
        <f ca="1"/>
        <v>4</v>
      </c>
      <c r="I529" s="209">
        <f ca="1"/>
        <v>0.99992263360992373</v>
      </c>
      <c r="J529" s="221">
        <f ca="1"/>
        <v>0.95298803338995119</v>
      </c>
      <c r="K529" s="228">
        <f ca="1"/>
        <v>3.3477752852718534E-2</v>
      </c>
      <c r="L529" s="228">
        <f ca="1"/>
        <v>2.8240917275630384E-2</v>
      </c>
      <c r="N529" s="209">
        <f ca="1"/>
        <v>3.3477752852718534E-2</v>
      </c>
      <c r="O529" s="209">
        <f ca="1"/>
        <v>0.95298803338995119</v>
      </c>
      <c r="Q529" s="229"/>
    </row>
    <row r="530" spans="7:17" ht="16">
      <c r="G530" s="208">
        <f ca="1"/>
        <v>526</v>
      </c>
      <c r="H530" s="208">
        <f ca="1"/>
        <v>4</v>
      </c>
      <c r="I530" s="209">
        <f ca="1"/>
        <v>0.99992263360992373</v>
      </c>
      <c r="J530" s="221">
        <f ca="1"/>
        <v>0.95291430414602196</v>
      </c>
      <c r="K530" s="228">
        <f ca="1"/>
        <v>3.3467794814592763E-2</v>
      </c>
      <c r="L530" s="228">
        <f ca="1"/>
        <v>2.8240917275630384E-2</v>
      </c>
      <c r="N530" s="209">
        <f ca="1"/>
        <v>3.3467794814592763E-2</v>
      </c>
      <c r="O530" s="209">
        <f ca="1"/>
        <v>0.95291430414602196</v>
      </c>
      <c r="Q530" s="229"/>
    </row>
    <row r="531" spans="7:17" ht="16">
      <c r="G531" s="208">
        <f ca="1"/>
        <v>527</v>
      </c>
      <c r="H531" s="208">
        <f ca="1"/>
        <v>4</v>
      </c>
      <c r="I531" s="209">
        <f ca="1"/>
        <v>0.99992263360992373</v>
      </c>
      <c r="J531" s="221">
        <f ca="1"/>
        <v>0.95284058060625809</v>
      </c>
      <c r="K531" s="228">
        <f ca="1"/>
        <v>3.3457874567883093E-2</v>
      </c>
      <c r="L531" s="228">
        <f ca="1"/>
        <v>2.824091727571143E-2</v>
      </c>
      <c r="N531" s="209">
        <f ca="1"/>
        <v>3.3457874567883093E-2</v>
      </c>
      <c r="O531" s="209">
        <f ca="1"/>
        <v>0.95284058060625809</v>
      </c>
      <c r="Q531" s="229"/>
    </row>
    <row r="532" spans="7:17" ht="16">
      <c r="G532" s="208">
        <f ca="1"/>
        <v>528</v>
      </c>
      <c r="H532" s="208">
        <f ca="1"/>
        <v>4</v>
      </c>
      <c r="I532" s="209">
        <f ca="1"/>
        <v>0.99992263360992373</v>
      </c>
      <c r="J532" s="221">
        <f ca="1"/>
        <v>0.95276686277021838</v>
      </c>
      <c r="K532" s="228">
        <f ca="1"/>
        <v>3.3447991897865487E-2</v>
      </c>
      <c r="L532" s="228">
        <f ca="1"/>
        <v>2.824091727571143E-2</v>
      </c>
      <c r="N532" s="209">
        <f ca="1"/>
        <v>3.3447991897865487E-2</v>
      </c>
      <c r="O532" s="209">
        <f ca="1"/>
        <v>0.95276686277021838</v>
      </c>
      <c r="Q532" s="229"/>
    </row>
    <row r="533" spans="7:17" ht="16">
      <c r="G533" s="208">
        <f ca="1"/>
        <v>529</v>
      </c>
      <c r="H533" s="208">
        <f ca="1"/>
        <v>4</v>
      </c>
      <c r="I533" s="209">
        <f ca="1"/>
        <v>0.99992263360992373</v>
      </c>
      <c r="J533" s="221">
        <f ca="1"/>
        <v>0.95269315063746152</v>
      </c>
      <c r="K533" s="228">
        <f ca="1"/>
        <v>3.3438146591439635E-2</v>
      </c>
      <c r="L533" s="228">
        <f ca="1"/>
        <v>2.824091727571143E-2</v>
      </c>
      <c r="N533" s="209">
        <f ca="1"/>
        <v>3.3438146591439635E-2</v>
      </c>
      <c r="O533" s="209">
        <f ca="1"/>
        <v>0.95269315063746152</v>
      </c>
      <c r="Q533" s="229"/>
    </row>
    <row r="534" spans="7:17" ht="16">
      <c r="G534" s="208">
        <f ca="1"/>
        <v>530</v>
      </c>
      <c r="H534" s="208">
        <f ca="1"/>
        <v>4</v>
      </c>
      <c r="I534" s="209">
        <f ca="1"/>
        <v>0.99992263360992373</v>
      </c>
      <c r="J534" s="221">
        <f ca="1"/>
        <v>0.9526194442075463</v>
      </c>
      <c r="K534" s="228">
        <f ca="1"/>
        <v>3.3428338437113486E-2</v>
      </c>
      <c r="L534" s="228">
        <f ca="1"/>
        <v>2.8240917275630384E-2</v>
      </c>
      <c r="N534" s="209">
        <f ca="1"/>
        <v>3.3428338437113486E-2</v>
      </c>
      <c r="O534" s="209">
        <f ca="1"/>
        <v>0.9526194442075463</v>
      </c>
      <c r="Q534" s="229"/>
    </row>
    <row r="535" spans="7:17" ht="16">
      <c r="G535" s="208">
        <f ca="1"/>
        <v>531</v>
      </c>
      <c r="H535" s="208">
        <f ca="1"/>
        <v>4</v>
      </c>
      <c r="I535" s="209">
        <f ca="1"/>
        <v>0.99992263360992373</v>
      </c>
      <c r="J535" s="221">
        <f ca="1"/>
        <v>0.95254574348003151</v>
      </c>
      <c r="K535" s="228">
        <f ca="1"/>
        <v>3.3418567224988163E-2</v>
      </c>
      <c r="L535" s="228">
        <f ca="1"/>
        <v>2.8240917275630384E-2</v>
      </c>
      <c r="N535" s="209">
        <f ca="1"/>
        <v>3.3418567224988163E-2</v>
      </c>
      <c r="O535" s="209">
        <f ca="1"/>
        <v>0.95254574348003151</v>
      </c>
      <c r="Q535" s="229"/>
    </row>
    <row r="536" spans="7:17" ht="16">
      <c r="G536" s="208">
        <f ca="1"/>
        <v>532</v>
      </c>
      <c r="H536" s="208">
        <f ca="1"/>
        <v>4</v>
      </c>
      <c r="I536" s="209">
        <f ca="1"/>
        <v>0.99992263360992373</v>
      </c>
      <c r="J536" s="221">
        <f ca="1"/>
        <v>0.95247204845447597</v>
      </c>
      <c r="K536" s="228">
        <f ca="1"/>
        <v>3.3408832746743007E-2</v>
      </c>
      <c r="L536" s="228">
        <f ca="1"/>
        <v>2.8240917275630384E-2</v>
      </c>
      <c r="N536" s="209">
        <f ca="1"/>
        <v>3.3408832746743007E-2</v>
      </c>
      <c r="O536" s="209">
        <f ca="1"/>
        <v>0.95247204845447597</v>
      </c>
      <c r="Q536" s="229"/>
    </row>
    <row r="537" spans="7:17" ht="16">
      <c r="G537" s="208">
        <f ca="1"/>
        <v>533</v>
      </c>
      <c r="H537" s="208">
        <f ca="1"/>
        <v>4</v>
      </c>
      <c r="I537" s="209">
        <f ca="1"/>
        <v>0.99992263360992373</v>
      </c>
      <c r="J537" s="221">
        <f ca="1"/>
        <v>0.95239835913043847</v>
      </c>
      <c r="K537" s="228">
        <f ca="1"/>
        <v>3.3399134795620768E-2</v>
      </c>
      <c r="L537" s="228">
        <f ca="1"/>
        <v>2.824091727571143E-2</v>
      </c>
      <c r="N537" s="209">
        <f ca="1"/>
        <v>3.3399134795620768E-2</v>
      </c>
      <c r="O537" s="209">
        <f ca="1"/>
        <v>0.95239835913043847</v>
      </c>
      <c r="Q537" s="229"/>
    </row>
    <row r="538" spans="7:17" ht="16">
      <c r="G538" s="208">
        <f ca="1"/>
        <v>534</v>
      </c>
      <c r="H538" s="208">
        <f ca="1"/>
        <v>4</v>
      </c>
      <c r="I538" s="209">
        <f ca="1"/>
        <v>0.99992263360992373</v>
      </c>
      <c r="J538" s="221">
        <f ca="1"/>
        <v>0.95232467550747801</v>
      </c>
      <c r="K538" s="228">
        <f ca="1"/>
        <v>3.3389473166412796E-2</v>
      </c>
      <c r="L538" s="228">
        <f ca="1"/>
        <v>2.8240917275630384E-2</v>
      </c>
      <c r="N538" s="209">
        <f ca="1"/>
        <v>3.3389473166412796E-2</v>
      </c>
      <c r="O538" s="209">
        <f ca="1"/>
        <v>0.95232467550747801</v>
      </c>
      <c r="Q538" s="229"/>
    </row>
    <row r="539" spans="7:17" ht="16">
      <c r="G539" s="208">
        <f ca="1"/>
        <v>535</v>
      </c>
      <c r="H539" s="208">
        <f ca="1"/>
        <v>4</v>
      </c>
      <c r="I539" s="209">
        <f ca="1"/>
        <v>0.99992263360992373</v>
      </c>
      <c r="J539" s="221">
        <f ca="1"/>
        <v>0.95225099758515341</v>
      </c>
      <c r="K539" s="228">
        <f ca="1"/>
        <v>3.3379847655444897E-2</v>
      </c>
      <c r="L539" s="228">
        <f ca="1"/>
        <v>2.824091727571143E-2</v>
      </c>
      <c r="N539" s="209">
        <f ca="1"/>
        <v>3.3379847655444897E-2</v>
      </c>
      <c r="O539" s="209">
        <f ca="1"/>
        <v>0.95225099758515341</v>
      </c>
      <c r="Q539" s="229"/>
    </row>
    <row r="540" spans="7:17" ht="16">
      <c r="G540" s="208">
        <f ca="1"/>
        <v>536</v>
      </c>
      <c r="H540" s="208">
        <f ca="1"/>
        <v>4</v>
      </c>
      <c r="I540" s="209">
        <f ca="1"/>
        <v>0.99992263360992373</v>
      </c>
      <c r="J540" s="221">
        <f ca="1"/>
        <v>0.95217732536302369</v>
      </c>
      <c r="K540" s="228">
        <f ca="1"/>
        <v>3.3370258060562707E-2</v>
      </c>
      <c r="L540" s="228">
        <f ca="1"/>
        <v>2.824091727571143E-2</v>
      </c>
      <c r="N540" s="209">
        <f ca="1"/>
        <v>3.3370258060562707E-2</v>
      </c>
      <c r="O540" s="209">
        <f ca="1"/>
        <v>0.95217732536302369</v>
      </c>
      <c r="Q540" s="229"/>
    </row>
    <row r="541" spans="7:17" ht="16">
      <c r="G541" s="208">
        <f ca="1"/>
        <v>537</v>
      </c>
      <c r="H541" s="208">
        <f ca="1"/>
        <v>4</v>
      </c>
      <c r="I541" s="209">
        <f ca="1"/>
        <v>0.99992263360992373</v>
      </c>
      <c r="J541" s="221">
        <f ca="1"/>
        <v>0.95210365884064785</v>
      </c>
      <c r="K541" s="228">
        <f ca="1"/>
        <v>3.3360704181117674E-2</v>
      </c>
      <c r="L541" s="228">
        <f ca="1"/>
        <v>2.8240917275630384E-2</v>
      </c>
      <c r="N541" s="209">
        <f ca="1"/>
        <v>3.3360704181117674E-2</v>
      </c>
      <c r="O541" s="209">
        <f ca="1"/>
        <v>0.95210365884064785</v>
      </c>
      <c r="Q541" s="229"/>
    </row>
    <row r="542" spans="7:17" ht="16">
      <c r="G542" s="208">
        <f ca="1"/>
        <v>538</v>
      </c>
      <c r="H542" s="208">
        <f ca="1"/>
        <v>4</v>
      </c>
      <c r="I542" s="209">
        <f ca="1"/>
        <v>0.99992263360992373</v>
      </c>
      <c r="J542" s="221">
        <f ca="1"/>
        <v>0.95202999801758492</v>
      </c>
      <c r="K542" s="228">
        <f ca="1"/>
        <v>3.3351185817953113E-2</v>
      </c>
      <c r="L542" s="228">
        <f ca="1"/>
        <v>2.8240917275630384E-2</v>
      </c>
      <c r="N542" s="209">
        <f ca="1"/>
        <v>3.3351185817953113E-2</v>
      </c>
      <c r="O542" s="209">
        <f ca="1"/>
        <v>0.95202999801758492</v>
      </c>
      <c r="Q542" s="229"/>
    </row>
    <row r="543" spans="7:17" ht="16">
      <c r="G543" s="208">
        <f ca="1"/>
        <v>539</v>
      </c>
      <c r="H543" s="208">
        <f ca="1"/>
        <v>4</v>
      </c>
      <c r="I543" s="209">
        <f ca="1"/>
        <v>0.99992263360992373</v>
      </c>
      <c r="J543" s="221">
        <f ca="1"/>
        <v>0.95195634289339393</v>
      </c>
      <c r="K543" s="228">
        <f ca="1"/>
        <v>3.3341702773390304E-2</v>
      </c>
      <c r="L543" s="228">
        <f ca="1"/>
        <v>2.824091727571143E-2</v>
      </c>
      <c r="N543" s="209">
        <f ca="1"/>
        <v>3.3341702773390304E-2</v>
      </c>
      <c r="O543" s="209">
        <f ca="1"/>
        <v>0.95195634289339393</v>
      </c>
      <c r="Q543" s="229"/>
    </row>
    <row r="544" spans="7:17" ht="16">
      <c r="G544" s="208">
        <f ca="1"/>
        <v>540</v>
      </c>
      <c r="H544" s="208">
        <f ca="1"/>
        <v>4</v>
      </c>
      <c r="I544" s="209">
        <f ca="1"/>
        <v>0.99992263360992373</v>
      </c>
      <c r="J544" s="221">
        <f ca="1"/>
        <v>0.9518826934676341</v>
      </c>
      <c r="K544" s="228">
        <f ca="1"/>
        <v>3.3332254851214695E-2</v>
      </c>
      <c r="L544" s="228">
        <f ca="1"/>
        <v>2.8240917275630384E-2</v>
      </c>
      <c r="N544" s="209">
        <f ca="1"/>
        <v>3.3332254851214695E-2</v>
      </c>
      <c r="O544" s="209">
        <f ca="1"/>
        <v>0.9518826934676341</v>
      </c>
      <c r="Q544" s="229"/>
    </row>
    <row r="545" spans="7:17" ht="16">
      <c r="G545" s="208">
        <f ca="1"/>
        <v>541</v>
      </c>
      <c r="H545" s="208">
        <f ca="1"/>
        <v>4</v>
      </c>
      <c r="I545" s="209">
        <f ca="1"/>
        <v>0.99992263360992373</v>
      </c>
      <c r="J545" s="221">
        <f ca="1"/>
        <v>0.95180904973986447</v>
      </c>
      <c r="K545" s="228">
        <f ca="1"/>
        <v>3.3322841856662649E-2</v>
      </c>
      <c r="L545" s="228">
        <f ca="1"/>
        <v>2.8240917275630384E-2</v>
      </c>
      <c r="N545" s="209">
        <f ca="1"/>
        <v>3.3322841856662649E-2</v>
      </c>
      <c r="O545" s="209">
        <f ca="1"/>
        <v>0.95180904973986447</v>
      </c>
      <c r="Q545" s="229"/>
    </row>
    <row r="546" spans="7:17" ht="16">
      <c r="G546" s="208">
        <f ca="1"/>
        <v>542</v>
      </c>
      <c r="H546" s="208">
        <f ca="1"/>
        <v>4</v>
      </c>
      <c r="I546" s="209">
        <f ca="1"/>
        <v>0.99992263360992373</v>
      </c>
      <c r="J546" s="221">
        <f ca="1"/>
        <v>0.95173541170964415</v>
      </c>
      <c r="K546" s="228">
        <f ca="1"/>
        <v>3.331346359640789E-2</v>
      </c>
      <c r="L546" s="228">
        <f ca="1"/>
        <v>2.8240917275630384E-2</v>
      </c>
      <c r="N546" s="209">
        <f ca="1"/>
        <v>3.331346359640789E-2</v>
      </c>
      <c r="O546" s="209">
        <f ca="1"/>
        <v>0.95173541170964415</v>
      </c>
      <c r="Q546" s="229"/>
    </row>
    <row r="547" spans="7:17" ht="16">
      <c r="G547" s="208">
        <f ca="1"/>
        <v>543</v>
      </c>
      <c r="H547" s="208">
        <f ca="1"/>
        <v>4</v>
      </c>
      <c r="I547" s="209">
        <f ca="1"/>
        <v>0.99992263360992373</v>
      </c>
      <c r="J547" s="221">
        <f ca="1"/>
        <v>0.9516617793765324</v>
      </c>
      <c r="K547" s="228">
        <f ca="1"/>
        <v>3.3304119878548179E-2</v>
      </c>
      <c r="L547" s="228">
        <f ca="1"/>
        <v>2.8240917275630384E-2</v>
      </c>
      <c r="N547" s="209">
        <f ca="1"/>
        <v>3.3304119878548179E-2</v>
      </c>
      <c r="O547" s="209">
        <f ca="1"/>
        <v>0.9516617793765324</v>
      </c>
      <c r="Q547" s="229"/>
    </row>
    <row r="548" spans="7:17" ht="16">
      <c r="G548" s="208">
        <f ca="1"/>
        <v>544</v>
      </c>
      <c r="H548" s="208">
        <f ca="1"/>
        <v>4</v>
      </c>
      <c r="I548" s="209">
        <f ca="1"/>
        <v>0.99992263360992373</v>
      </c>
      <c r="J548" s="221">
        <f ca="1"/>
        <v>0.95158815274008846</v>
      </c>
      <c r="K548" s="228">
        <f ca="1"/>
        <v>3.3294810512592359E-2</v>
      </c>
      <c r="L548" s="228">
        <f ca="1"/>
        <v>2.8240917275630384E-2</v>
      </c>
      <c r="N548" s="209">
        <f ca="1"/>
        <v>3.3294810512592359E-2</v>
      </c>
      <c r="O548" s="209">
        <f ca="1"/>
        <v>0.95158815274008846</v>
      </c>
      <c r="Q548" s="229"/>
    </row>
    <row r="549" spans="7:17" ht="16">
      <c r="G549" s="208">
        <f ca="1"/>
        <v>545</v>
      </c>
      <c r="H549" s="208">
        <f ca="1"/>
        <v>4</v>
      </c>
      <c r="I549" s="209">
        <f ca="1"/>
        <v>0.99992263360992373</v>
      </c>
      <c r="J549" s="221">
        <f ca="1"/>
        <v>0.95151453179987155</v>
      </c>
      <c r="K549" s="228">
        <f ca="1"/>
        <v>3.3285535309447417E-2</v>
      </c>
      <c r="L549" s="228">
        <f ca="1"/>
        <v>2.824091727571143E-2</v>
      </c>
      <c r="N549" s="209">
        <f ca="1"/>
        <v>3.3285535309447417E-2</v>
      </c>
      <c r="O549" s="209">
        <f ca="1"/>
        <v>0.95151453179987155</v>
      </c>
      <c r="Q549" s="229"/>
    </row>
    <row r="550" spans="7:17" ht="16">
      <c r="G550" s="208">
        <f ca="1"/>
        <v>546</v>
      </c>
      <c r="H550" s="208">
        <f ca="1"/>
        <v>4</v>
      </c>
      <c r="I550" s="209">
        <f ca="1"/>
        <v>0.99992263360992373</v>
      </c>
      <c r="J550" s="221">
        <f ca="1"/>
        <v>0.95144091655544105</v>
      </c>
      <c r="K550" s="228">
        <f ca="1"/>
        <v>3.3276294081405547E-2</v>
      </c>
      <c r="L550" s="228">
        <f ca="1"/>
        <v>2.824091727571143E-2</v>
      </c>
      <c r="N550" s="209">
        <f ca="1"/>
        <v>3.3276294081405547E-2</v>
      </c>
      <c r="O550" s="209">
        <f ca="1"/>
        <v>0.95144091655544105</v>
      </c>
      <c r="Q550" s="229"/>
    </row>
    <row r="551" spans="7:17" ht="16">
      <c r="G551" s="208">
        <f ca="1"/>
        <v>547</v>
      </c>
      <c r="H551" s="208">
        <f ca="1"/>
        <v>4</v>
      </c>
      <c r="I551" s="209">
        <f ca="1"/>
        <v>0.99992263360992373</v>
      </c>
      <c r="J551" s="221">
        <f ca="1"/>
        <v>0.9513673070063563</v>
      </c>
      <c r="K551" s="228">
        <f ca="1"/>
        <v>3.3267086642131641E-2</v>
      </c>
      <c r="L551" s="228">
        <f ca="1"/>
        <v>2.8240917275630384E-2</v>
      </c>
      <c r="N551" s="209">
        <f ca="1"/>
        <v>3.3267086642131641E-2</v>
      </c>
      <c r="O551" s="209">
        <f ca="1"/>
        <v>0.9513673070063563</v>
      </c>
      <c r="Q551" s="229"/>
    </row>
    <row r="552" spans="7:17" ht="16">
      <c r="G552" s="208">
        <f ca="1"/>
        <v>548</v>
      </c>
      <c r="H552" s="208">
        <f ca="1"/>
        <v>4</v>
      </c>
      <c r="I552" s="209">
        <f ca="1"/>
        <v>0.99992263360992373</v>
      </c>
      <c r="J552" s="221">
        <f ca="1"/>
        <v>0.95129370315217665</v>
      </c>
      <c r="K552" s="228">
        <f ca="1"/>
        <v>3.3257912806650684E-2</v>
      </c>
      <c r="L552" s="228">
        <f ca="1"/>
        <v>2.8240917275630384E-2</v>
      </c>
      <c r="N552" s="209">
        <f ca="1"/>
        <v>3.3257912806650684E-2</v>
      </c>
      <c r="O552" s="209">
        <f ca="1"/>
        <v>0.95129370315217665</v>
      </c>
      <c r="Q552" s="229"/>
    </row>
    <row r="553" spans="7:17" ht="16">
      <c r="G553" s="208">
        <f ca="1"/>
        <v>549</v>
      </c>
      <c r="H553" s="208">
        <f ca="1"/>
        <v>4</v>
      </c>
      <c r="I553" s="209">
        <f ca="1"/>
        <v>0.99992263360992373</v>
      </c>
      <c r="J553" s="221">
        <f ca="1"/>
        <v>0.95122010499246146</v>
      </c>
      <c r="K553" s="228">
        <f ca="1"/>
        <v>3.3248772391335446E-2</v>
      </c>
      <c r="L553" s="228">
        <f ca="1"/>
        <v>2.8240917275630384E-2</v>
      </c>
      <c r="N553" s="209">
        <f ca="1"/>
        <v>3.3248772391335446E-2</v>
      </c>
      <c r="O553" s="209">
        <f ca="1"/>
        <v>0.95122010499246146</v>
      </c>
      <c r="Q553" s="229"/>
    </row>
    <row r="554" spans="7:17" ht="16">
      <c r="G554" s="208">
        <f ca="1"/>
        <v>550</v>
      </c>
      <c r="H554" s="208">
        <f ca="1"/>
        <v>4</v>
      </c>
      <c r="I554" s="209">
        <f ca="1"/>
        <v>0.99992263360992373</v>
      </c>
      <c r="J554" s="221">
        <f ca="1"/>
        <v>0.95114651252677018</v>
      </c>
      <c r="K554" s="228">
        <f ca="1"/>
        <v>3.3239665213894092E-2</v>
      </c>
      <c r="L554" s="228">
        <f ca="1"/>
        <v>2.824091727571143E-2</v>
      </c>
      <c r="N554" s="209">
        <f ca="1"/>
        <v>3.3239665213894092E-2</v>
      </c>
      <c r="O554" s="209">
        <f ca="1"/>
        <v>0.95114651252677018</v>
      </c>
      <c r="Q554" s="229"/>
    </row>
    <row r="555" spans="7:17" ht="16">
      <c r="G555" s="208">
        <f ca="1"/>
        <v>551</v>
      </c>
      <c r="H555" s="208">
        <f ca="1"/>
        <v>4</v>
      </c>
      <c r="I555" s="209">
        <f ca="1"/>
        <v>0.99992263360992373</v>
      </c>
      <c r="J555" s="221">
        <f ca="1"/>
        <v>0.9510729257546624</v>
      </c>
      <c r="K555" s="228">
        <f ca="1"/>
        <v>3.3230591093358089E-2</v>
      </c>
      <c r="L555" s="228">
        <f ca="1"/>
        <v>2.8240917275630384E-2</v>
      </c>
      <c r="N555" s="209">
        <f ca="1"/>
        <v>3.3230591093358089E-2</v>
      </c>
      <c r="O555" s="209">
        <f ca="1"/>
        <v>0.9510729257546624</v>
      </c>
      <c r="Q555" s="229"/>
    </row>
    <row r="556" spans="7:17" ht="16">
      <c r="G556" s="208">
        <f ca="1"/>
        <v>552</v>
      </c>
      <c r="H556" s="208">
        <f ca="1"/>
        <v>4</v>
      </c>
      <c r="I556" s="209">
        <f ca="1"/>
        <v>0.99992263360992373</v>
      </c>
      <c r="J556" s="221">
        <f ca="1"/>
        <v>0.95099934467569747</v>
      </c>
      <c r="K556" s="228">
        <f ca="1"/>
        <v>3.3221549850070455E-2</v>
      </c>
      <c r="L556" s="228">
        <f ca="1"/>
        <v>2.8240917275630384E-2</v>
      </c>
      <c r="N556" s="209">
        <f ca="1"/>
        <v>3.3221549850070455E-2</v>
      </c>
      <c r="O556" s="209">
        <f ca="1"/>
        <v>0.95099934467569747</v>
      </c>
      <c r="Q556" s="229"/>
    </row>
    <row r="557" spans="7:17" ht="16">
      <c r="G557" s="208">
        <f ca="1"/>
        <v>553</v>
      </c>
      <c r="H557" s="208">
        <f ca="1"/>
        <v>4</v>
      </c>
      <c r="I557" s="209">
        <f ca="1"/>
        <v>0.99992263360992373</v>
      </c>
      <c r="J557" s="221">
        <f ca="1"/>
        <v>0.95092576928943495</v>
      </c>
      <c r="K557" s="228">
        <f ca="1"/>
        <v>3.3212541305673575E-2</v>
      </c>
      <c r="L557" s="228">
        <f ca="1"/>
        <v>2.824091727571143E-2</v>
      </c>
      <c r="N557" s="209">
        <f ca="1"/>
        <v>3.3212541305673575E-2</v>
      </c>
      <c r="O557" s="209">
        <f ca="1"/>
        <v>0.95092576928943495</v>
      </c>
      <c r="Q557" s="229"/>
    </row>
    <row r="558" spans="7:17" ht="16">
      <c r="G558" s="208">
        <f ca="1"/>
        <v>554</v>
      </c>
      <c r="H558" s="208">
        <f ca="1"/>
        <v>4</v>
      </c>
      <c r="I558" s="209">
        <f ca="1"/>
        <v>0.99992263360992373</v>
      </c>
      <c r="J558" s="221">
        <f ca="1"/>
        <v>0.95085219959543454</v>
      </c>
      <c r="K558" s="228">
        <f ca="1"/>
        <v>3.3203565283097577E-2</v>
      </c>
      <c r="L558" s="228">
        <f ca="1"/>
        <v>2.8240917275630384E-2</v>
      </c>
      <c r="N558" s="209">
        <f ca="1"/>
        <v>3.3203565283097577E-2</v>
      </c>
      <c r="O558" s="209">
        <f ca="1"/>
        <v>0.95085219959543454</v>
      </c>
      <c r="Q558" s="229"/>
    </row>
    <row r="559" spans="7:17" ht="16">
      <c r="G559" s="208">
        <f ca="1"/>
        <v>555</v>
      </c>
      <c r="H559" s="208">
        <f ca="1"/>
        <v>4</v>
      </c>
      <c r="I559" s="209">
        <f ca="1"/>
        <v>0.99992263360992373</v>
      </c>
      <c r="J559" s="221">
        <f ca="1"/>
        <v>0.95077863559325582</v>
      </c>
      <c r="K559" s="228">
        <f ca="1"/>
        <v>3.3194621606548853E-2</v>
      </c>
      <c r="L559" s="228">
        <f ca="1"/>
        <v>2.8240917275630384E-2</v>
      </c>
      <c r="N559" s="209">
        <f ca="1"/>
        <v>3.3194621606548853E-2</v>
      </c>
      <c r="O559" s="209">
        <f ca="1"/>
        <v>0.95077863559325582</v>
      </c>
      <c r="Q559" s="229"/>
    </row>
    <row r="560" spans="7:17" ht="16">
      <c r="G560" s="208">
        <f ca="1"/>
        <v>556</v>
      </c>
      <c r="H560" s="208">
        <f ca="1"/>
        <v>4</v>
      </c>
      <c r="I560" s="209">
        <f ca="1"/>
        <v>0.99992263360992373</v>
      </c>
      <c r="J560" s="221">
        <f ca="1"/>
        <v>0.95070507728245834</v>
      </c>
      <c r="K560" s="228">
        <f ca="1"/>
        <v>3.3185710101498532E-2</v>
      </c>
      <c r="L560" s="228">
        <f ca="1"/>
        <v>2.8240917275630384E-2</v>
      </c>
      <c r="N560" s="209">
        <f ca="1"/>
        <v>3.3185710101498532E-2</v>
      </c>
      <c r="O560" s="209">
        <f ca="1"/>
        <v>0.95070507728245834</v>
      </c>
      <c r="Q560" s="229"/>
    </row>
    <row r="561" spans="7:17" ht="16">
      <c r="G561" s="208">
        <f ca="1"/>
        <v>557</v>
      </c>
      <c r="H561" s="208">
        <f ca="1"/>
        <v>4</v>
      </c>
      <c r="I561" s="209">
        <f ca="1"/>
        <v>0.99992263360992373</v>
      </c>
      <c r="J561" s="221">
        <f ca="1"/>
        <v>0.95063152466260181</v>
      </c>
      <c r="K561" s="228">
        <f ca="1"/>
        <v>3.3176830594671018E-2</v>
      </c>
      <c r="L561" s="228">
        <f ca="1"/>
        <v>2.8240917275630384E-2</v>
      </c>
      <c r="N561" s="209">
        <f ca="1"/>
        <v>3.3176830594671018E-2</v>
      </c>
      <c r="O561" s="209">
        <f ca="1"/>
        <v>0.95063152466260181</v>
      </c>
      <c r="Q561" s="229"/>
    </row>
    <row r="562" spans="7:17" ht="16">
      <c r="G562" s="208">
        <f ca="1"/>
        <v>558</v>
      </c>
      <c r="H562" s="208">
        <f ca="1"/>
        <v>4</v>
      </c>
      <c r="I562" s="209">
        <f ca="1"/>
        <v>0.99992263360992373</v>
      </c>
      <c r="J562" s="221">
        <f ca="1"/>
        <v>0.95055797773324602</v>
      </c>
      <c r="K562" s="228">
        <f ca="1"/>
        <v>3.316798291403282E-2</v>
      </c>
      <c r="L562" s="228">
        <f ca="1"/>
        <v>2.8240917275630384E-2</v>
      </c>
      <c r="N562" s="209">
        <f ca="1"/>
        <v>3.316798291403282E-2</v>
      </c>
      <c r="O562" s="209">
        <f ca="1"/>
        <v>0.95055797773324602</v>
      </c>
      <c r="Q562" s="229"/>
    </row>
    <row r="563" spans="7:17" ht="16">
      <c r="G563" s="208">
        <f ca="1"/>
        <v>559</v>
      </c>
      <c r="H563" s="208">
        <f ca="1"/>
        <v>4</v>
      </c>
      <c r="I563" s="209">
        <f ca="1"/>
        <v>0.99992263360992373</v>
      </c>
      <c r="J563" s="221">
        <f ca="1"/>
        <v>0.95048443649395065</v>
      </c>
      <c r="K563" s="228">
        <f ca="1"/>
        <v>3.3159166888781524E-2</v>
      </c>
      <c r="L563" s="228">
        <f ca="1"/>
        <v>2.8240917275630384E-2</v>
      </c>
      <c r="N563" s="209">
        <f ca="1"/>
        <v>3.3159166888781524E-2</v>
      </c>
      <c r="O563" s="209">
        <f ca="1"/>
        <v>0.95048443649395065</v>
      </c>
      <c r="Q563" s="229"/>
    </row>
    <row r="564" spans="7:17" ht="16">
      <c r="G564" s="208">
        <f ca="1"/>
        <v>560</v>
      </c>
      <c r="H564" s="208">
        <f ca="1"/>
        <v>4</v>
      </c>
      <c r="I564" s="209">
        <f ca="1"/>
        <v>0.99992263360992373</v>
      </c>
      <c r="J564" s="221">
        <f ca="1"/>
        <v>0.95041090094427538</v>
      </c>
      <c r="K564" s="228">
        <f ca="1"/>
        <v>3.3150382349334762E-2</v>
      </c>
      <c r="L564" s="228">
        <f ca="1"/>
        <v>2.824091727571143E-2</v>
      </c>
      <c r="N564" s="209">
        <f ca="1"/>
        <v>3.3150382349334762E-2</v>
      </c>
      <c r="O564" s="209">
        <f ca="1"/>
        <v>0.95041090094427538</v>
      </c>
      <c r="Q564" s="229"/>
    </row>
    <row r="565" spans="7:17" ht="16">
      <c r="G565" s="208">
        <f ca="1"/>
        <v>561</v>
      </c>
      <c r="H565" s="208">
        <f ca="1"/>
        <v>4</v>
      </c>
      <c r="I565" s="209">
        <f ca="1"/>
        <v>0.99992263360992373</v>
      </c>
      <c r="J565" s="221">
        <f ca="1"/>
        <v>0.95033737108378014</v>
      </c>
      <c r="K565" s="228">
        <f ca="1"/>
        <v>3.3141629127319182E-2</v>
      </c>
      <c r="L565" s="228">
        <f ca="1"/>
        <v>2.824091727571143E-2</v>
      </c>
      <c r="N565" s="209">
        <f ca="1"/>
        <v>3.3141629127319182E-2</v>
      </c>
      <c r="O565" s="209">
        <f ca="1"/>
        <v>0.95033737108378014</v>
      </c>
      <c r="Q565" s="229"/>
    </row>
    <row r="566" spans="7:17" ht="16">
      <c r="G566" s="208">
        <f ca="1"/>
        <v>562</v>
      </c>
      <c r="H566" s="208">
        <f ca="1"/>
        <v>4</v>
      </c>
      <c r="I566" s="209">
        <f ca="1"/>
        <v>0.99992263360992373</v>
      </c>
      <c r="J566" s="221">
        <f ca="1"/>
        <v>0.95026384691202481</v>
      </c>
      <c r="K566" s="228">
        <f ca="1"/>
        <v>3.3132907055559858E-2</v>
      </c>
      <c r="L566" s="228">
        <f ca="1"/>
        <v>2.8240917275630384E-2</v>
      </c>
      <c r="N566" s="209">
        <f ca="1"/>
        <v>3.3132907055559858E-2</v>
      </c>
      <c r="O566" s="209">
        <f ca="1"/>
        <v>0.95026384691202481</v>
      </c>
      <c r="Q566" s="229"/>
    </row>
    <row r="567" spans="7:17" ht="16">
      <c r="G567" s="208">
        <f ca="1"/>
        <v>563</v>
      </c>
      <c r="H567" s="208">
        <f ca="1"/>
        <v>4</v>
      </c>
      <c r="I567" s="209">
        <f ca="1"/>
        <v>0.99992263360992373</v>
      </c>
      <c r="J567" s="221">
        <f ca="1"/>
        <v>0.95019032842856921</v>
      </c>
      <c r="K567" s="228">
        <f ca="1"/>
        <v>3.3124215968069672E-2</v>
      </c>
      <c r="L567" s="228">
        <f ca="1"/>
        <v>2.824091727571143E-2</v>
      </c>
      <c r="N567" s="209">
        <f ca="1"/>
        <v>3.3124215968069672E-2</v>
      </c>
      <c r="O567" s="209">
        <f ca="1"/>
        <v>0.95019032842856921</v>
      </c>
      <c r="Q567" s="229"/>
    </row>
    <row r="568" spans="7:17" ht="16">
      <c r="G568" s="208">
        <f ca="1"/>
        <v>564</v>
      </c>
      <c r="H568" s="208">
        <f ca="1"/>
        <v>4</v>
      </c>
      <c r="I568" s="209">
        <f ca="1"/>
        <v>0.99992263360992373</v>
      </c>
      <c r="J568" s="221">
        <f ca="1"/>
        <v>0.95011681563297334</v>
      </c>
      <c r="K568" s="228">
        <f ca="1"/>
        <v>3.3115555700038622E-2</v>
      </c>
      <c r="L568" s="228">
        <f ca="1"/>
        <v>2.8240917275630384E-2</v>
      </c>
      <c r="N568" s="209">
        <f ca="1"/>
        <v>3.3115555700038622E-2</v>
      </c>
      <c r="O568" s="209">
        <f ca="1"/>
        <v>0.95011681563297334</v>
      </c>
      <c r="Q568" s="229"/>
    </row>
    <row r="569" spans="7:17" ht="16">
      <c r="G569" s="208">
        <f ca="1"/>
        <v>565</v>
      </c>
      <c r="H569" s="208">
        <f ca="1"/>
        <v>4</v>
      </c>
      <c r="I569" s="209">
        <f ca="1"/>
        <v>0.99992263360992373</v>
      </c>
      <c r="J569" s="221">
        <f ca="1"/>
        <v>0.95004330852479701</v>
      </c>
      <c r="K569" s="228">
        <f ca="1"/>
        <v>3.3106926087823674E-2</v>
      </c>
      <c r="L569" s="228">
        <f ca="1"/>
        <v>2.824091727571143E-2</v>
      </c>
      <c r="N569" s="209">
        <f ca="1"/>
        <v>3.3106926087823674E-2</v>
      </c>
      <c r="O569" s="209">
        <f ca="1"/>
        <v>0.95004330852479701</v>
      </c>
      <c r="Q569" s="229"/>
    </row>
    <row r="570" spans="7:17" ht="16">
      <c r="G570" s="208">
        <f ca="1"/>
        <v>566</v>
      </c>
      <c r="H570" s="208">
        <f ca="1"/>
        <v>4</v>
      </c>
      <c r="I570" s="209">
        <f ca="1"/>
        <v>0.99992263360992373</v>
      </c>
      <c r="J570" s="221">
        <f ca="1"/>
        <v>0.94996980710360035</v>
      </c>
      <c r="K570" s="228">
        <f ca="1"/>
        <v>3.3098326968938073E-2</v>
      </c>
      <c r="L570" s="228">
        <f ca="1"/>
        <v>2.8240917275630384E-2</v>
      </c>
      <c r="N570" s="209">
        <f ca="1"/>
        <v>3.3098326968938073E-2</v>
      </c>
      <c r="O570" s="209">
        <f ca="1"/>
        <v>0.94996980710360035</v>
      </c>
      <c r="Q570" s="229"/>
    </row>
    <row r="571" spans="7:17" ht="16">
      <c r="G571" s="208">
        <f ca="1"/>
        <v>567</v>
      </c>
      <c r="H571" s="208">
        <f ca="1"/>
        <v>4</v>
      </c>
      <c r="I571" s="209">
        <f ca="1"/>
        <v>0.99992263360992373</v>
      </c>
      <c r="J571" s="221">
        <f ca="1"/>
        <v>0.94989631136894326</v>
      </c>
      <c r="K571" s="228">
        <f ca="1"/>
        <v>3.3089758182041511E-2</v>
      </c>
      <c r="L571" s="228">
        <f ca="1"/>
        <v>2.824091727571143E-2</v>
      </c>
      <c r="N571" s="209">
        <f ca="1"/>
        <v>3.3089758182041511E-2</v>
      </c>
      <c r="O571" s="209">
        <f ca="1"/>
        <v>0.94989631136894326</v>
      </c>
      <c r="Q571" s="229"/>
    </row>
    <row r="572" spans="7:17" ht="16">
      <c r="G572" s="208">
        <f ca="1"/>
        <v>568</v>
      </c>
      <c r="H572" s="208">
        <f ca="1"/>
        <v>4</v>
      </c>
      <c r="I572" s="209">
        <f ca="1"/>
        <v>0.99992263360992373</v>
      </c>
      <c r="J572" s="221">
        <f ca="1"/>
        <v>0.94982282132038587</v>
      </c>
      <c r="K572" s="228">
        <f ca="1"/>
        <v>3.3081219566929783E-2</v>
      </c>
      <c r="L572" s="228">
        <f ca="1"/>
        <v>2.8240917275630384E-2</v>
      </c>
      <c r="N572" s="209">
        <f ca="1"/>
        <v>3.3081219566929783E-2</v>
      </c>
      <c r="O572" s="209">
        <f ca="1"/>
        <v>0.94982282132038587</v>
      </c>
      <c r="Q572" s="229"/>
    </row>
    <row r="573" spans="7:17" ht="16">
      <c r="G573" s="208">
        <f ca="1"/>
        <v>569</v>
      </c>
      <c r="H573" s="208">
        <f ca="1"/>
        <v>4</v>
      </c>
      <c r="I573" s="209">
        <f ca="1"/>
        <v>0.99992263360992373</v>
      </c>
      <c r="J573" s="221">
        <f ca="1"/>
        <v>0.9497493369574882</v>
      </c>
      <c r="K573" s="228">
        <f ca="1"/>
        <v>3.3072710964524979E-2</v>
      </c>
      <c r="L573" s="228">
        <f ca="1"/>
        <v>2.824091727571143E-2</v>
      </c>
      <c r="N573" s="209">
        <f ca="1"/>
        <v>3.3072710964524979E-2</v>
      </c>
      <c r="O573" s="209">
        <f ca="1"/>
        <v>0.9497493369574882</v>
      </c>
      <c r="Q573" s="229"/>
    </row>
    <row r="574" spans="7:17" ht="16">
      <c r="G574" s="208">
        <f ca="1"/>
        <v>570</v>
      </c>
      <c r="H574" s="208">
        <f ca="1"/>
        <v>4</v>
      </c>
      <c r="I574" s="209">
        <f ca="1"/>
        <v>0.99992263360992373</v>
      </c>
      <c r="J574" s="221">
        <f ca="1"/>
        <v>0.94967585827981049</v>
      </c>
      <c r="K574" s="228">
        <f ca="1"/>
        <v>3.30642322168654E-2</v>
      </c>
      <c r="L574" s="228">
        <f ca="1"/>
        <v>2.8240917275630384E-2</v>
      </c>
      <c r="N574" s="209">
        <f ca="1"/>
        <v>3.30642322168654E-2</v>
      </c>
      <c r="O574" s="209">
        <f ca="1"/>
        <v>0.94967585827981049</v>
      </c>
      <c r="Q574" s="229"/>
    </row>
    <row r="575" spans="7:17" ht="16">
      <c r="G575" s="208">
        <f ca="1"/>
        <v>571</v>
      </c>
      <c r="H575" s="208">
        <f ca="1"/>
        <v>4</v>
      </c>
      <c r="I575" s="209">
        <f ca="1"/>
        <v>0.99992263360992373</v>
      </c>
      <c r="J575" s="221">
        <f ca="1"/>
        <v>0.94960238528691276</v>
      </c>
      <c r="K575" s="228">
        <f ca="1"/>
        <v>3.3055783167096092E-2</v>
      </c>
      <c r="L575" s="228">
        <f ca="1"/>
        <v>2.824091727571143E-2</v>
      </c>
      <c r="N575" s="209">
        <f ca="1"/>
        <v>3.3055783167096092E-2</v>
      </c>
      <c r="O575" s="209">
        <f ca="1"/>
        <v>0.94960238528691276</v>
      </c>
      <c r="Q575" s="229"/>
    </row>
    <row r="576" spans="7:17" ht="16">
      <c r="G576" s="208">
        <f ca="1"/>
        <v>572</v>
      </c>
      <c r="H576" s="208">
        <f ca="1"/>
        <v>4</v>
      </c>
      <c r="I576" s="209">
        <f ca="1"/>
        <v>0.99992263360992373</v>
      </c>
      <c r="J576" s="221">
        <f ca="1"/>
        <v>0.94952891797835526</v>
      </c>
      <c r="K576" s="228">
        <f ca="1"/>
        <v>3.3047363659458845E-2</v>
      </c>
      <c r="L576" s="228">
        <f ca="1"/>
        <v>2.824091727571143E-2</v>
      </c>
      <c r="N576" s="209">
        <f ca="1"/>
        <v>3.3047363659458845E-2</v>
      </c>
      <c r="O576" s="209">
        <f ca="1"/>
        <v>0.94952891797835526</v>
      </c>
      <c r="Q576" s="229"/>
    </row>
    <row r="577" spans="7:17" ht="16">
      <c r="G577" s="208">
        <f ca="1"/>
        <v>573</v>
      </c>
      <c r="H577" s="208">
        <f ca="1"/>
        <v>4</v>
      </c>
      <c r="I577" s="209">
        <f ca="1"/>
        <v>0.99992263360992373</v>
      </c>
      <c r="J577" s="221">
        <f ca="1"/>
        <v>0.94945545635369821</v>
      </c>
      <c r="K577" s="228">
        <f ca="1"/>
        <v>3.3038973539282805E-2</v>
      </c>
      <c r="L577" s="228">
        <f ca="1"/>
        <v>2.824091727571143E-2</v>
      </c>
      <c r="N577" s="209">
        <f ca="1"/>
        <v>3.3038973539282805E-2</v>
      </c>
      <c r="O577" s="209">
        <f ca="1"/>
        <v>0.94945545635369821</v>
      </c>
      <c r="Q577" s="229"/>
    </row>
    <row r="578" spans="7:17" ht="16">
      <c r="G578" s="208">
        <f ca="1"/>
        <v>574</v>
      </c>
      <c r="H578" s="208">
        <f ca="1"/>
        <v>4</v>
      </c>
      <c r="I578" s="209">
        <f ca="1"/>
        <v>0.99992263360992373</v>
      </c>
      <c r="J578" s="221">
        <f ca="1"/>
        <v>0.94938200041250187</v>
      </c>
      <c r="K578" s="228">
        <f ca="1"/>
        <v>3.3030612652974981E-2</v>
      </c>
      <c r="L578" s="228">
        <f ca="1"/>
        <v>2.824091727571143E-2</v>
      </c>
      <c r="N578" s="209">
        <f ca="1"/>
        <v>3.3030612652974981E-2</v>
      </c>
      <c r="O578" s="209">
        <f ca="1"/>
        <v>0.94938200041250187</v>
      </c>
      <c r="Q578" s="229"/>
    </row>
    <row r="579" spans="7:17" ht="16">
      <c r="G579" s="208">
        <f ca="1"/>
        <v>575</v>
      </c>
      <c r="H579" s="208">
        <f ca="1"/>
        <v>4</v>
      </c>
      <c r="I579" s="209">
        <f ca="1"/>
        <v>0.99992263360992373</v>
      </c>
      <c r="J579" s="221">
        <f ca="1"/>
        <v>0.94930855015432658</v>
      </c>
      <c r="K579" s="228">
        <f ca="1"/>
        <v>3.3022280848010795E-2</v>
      </c>
      <c r="L579" s="228">
        <f ca="1"/>
        <v>2.8240917275630384E-2</v>
      </c>
      <c r="N579" s="209">
        <f ca="1"/>
        <v>3.3022280848010795E-2</v>
      </c>
      <c r="O579" s="209">
        <f ca="1"/>
        <v>0.94930855015432658</v>
      </c>
      <c r="Q579" s="229"/>
    </row>
    <row r="580" spans="7:17" ht="16">
      <c r="G580" s="208">
        <f ca="1"/>
        <v>576</v>
      </c>
      <c r="H580" s="208">
        <f ca="1"/>
        <v>4</v>
      </c>
      <c r="I580" s="209">
        <f ca="1"/>
        <v>0.99992263360992373</v>
      </c>
      <c r="J580" s="221">
        <f ca="1"/>
        <v>0.94923510557873259</v>
      </c>
      <c r="K580" s="228">
        <f ca="1"/>
        <v>3.3013977972924984E-2</v>
      </c>
      <c r="L580" s="228">
        <f ca="1"/>
        <v>2.8240917275630384E-2</v>
      </c>
      <c r="N580" s="209">
        <f ca="1"/>
        <v>3.3013977972924984E-2</v>
      </c>
      <c r="O580" s="209">
        <f ca="1"/>
        <v>0.94923510557873259</v>
      </c>
      <c r="Q580" s="229"/>
    </row>
    <row r="581" spans="7:17" ht="16">
      <c r="G581" s="208">
        <f ca="1"/>
        <v>577</v>
      </c>
      <c r="H581" s="208">
        <f ca="1"/>
        <v>4</v>
      </c>
      <c r="I581" s="209">
        <f ca="1"/>
        <v>0.99992263360992373</v>
      </c>
      <c r="J581" s="221">
        <f ca="1"/>
        <v>0.94916166668528024</v>
      </c>
      <c r="K581" s="228">
        <f ca="1"/>
        <v>3.3005703877302228E-2</v>
      </c>
      <c r="L581" s="228">
        <f ca="1"/>
        <v>2.824091727571143E-2</v>
      </c>
      <c r="N581" s="209">
        <f ca="1"/>
        <v>3.3005703877302228E-2</v>
      </c>
      <c r="O581" s="209">
        <f ca="1"/>
        <v>0.94916166668528024</v>
      </c>
      <c r="Q581" s="229"/>
    </row>
    <row r="582" spans="7:17" ht="16">
      <c r="G582" s="208">
        <f ca="1"/>
        <v>578</v>
      </c>
      <c r="H582" s="208">
        <f ca="1"/>
        <v>4</v>
      </c>
      <c r="I582" s="209">
        <f ca="1"/>
        <v>0.99992263360992373</v>
      </c>
      <c r="J582" s="221">
        <f ca="1"/>
        <v>0.94908823347353</v>
      </c>
      <c r="K582" s="228">
        <f ca="1"/>
        <v>3.299745841176812E-2</v>
      </c>
      <c r="L582" s="228">
        <f ca="1"/>
        <v>2.8240917275630384E-2</v>
      </c>
      <c r="N582" s="209">
        <f ca="1"/>
        <v>3.299745841176812E-2</v>
      </c>
      <c r="O582" s="209">
        <f ca="1"/>
        <v>0.94908823347353</v>
      </c>
      <c r="Q582" s="229"/>
    </row>
    <row r="583" spans="7:17" ht="16">
      <c r="G583" s="208">
        <f ca="1"/>
        <v>579</v>
      </c>
      <c r="H583" s="208">
        <f ca="1"/>
        <v>4</v>
      </c>
      <c r="I583" s="209">
        <f ca="1"/>
        <v>0.99992263360992373</v>
      </c>
      <c r="J583" s="221">
        <f ca="1"/>
        <v>0.94901480594304233</v>
      </c>
      <c r="K583" s="228">
        <f ca="1"/>
        <v>3.2989241427980195E-2</v>
      </c>
      <c r="L583" s="228">
        <f ca="1"/>
        <v>2.8240917275630384E-2</v>
      </c>
      <c r="N583" s="209">
        <f ca="1"/>
        <v>3.2989241427980195E-2</v>
      </c>
      <c r="O583" s="209">
        <f ca="1"/>
        <v>0.94901480594304233</v>
      </c>
      <c r="Q583" s="229"/>
    </row>
    <row r="584" spans="7:17" ht="16">
      <c r="G584" s="208">
        <f ca="1"/>
        <v>580</v>
      </c>
      <c r="H584" s="208">
        <f ca="1"/>
        <v>4</v>
      </c>
      <c r="I584" s="209">
        <f ca="1"/>
        <v>0.99992263360992373</v>
      </c>
      <c r="J584" s="221">
        <f ca="1"/>
        <v>0.94894138409337758</v>
      </c>
      <c r="K584" s="228">
        <f ca="1"/>
        <v>3.2981052778619152E-2</v>
      </c>
      <c r="L584" s="228">
        <f ca="1"/>
        <v>2.8240917275630384E-2</v>
      </c>
      <c r="N584" s="209">
        <f ca="1"/>
        <v>3.2981052778619152E-2</v>
      </c>
      <c r="O584" s="209">
        <f ca="1"/>
        <v>0.94894138409337758</v>
      </c>
      <c r="Q584" s="229"/>
    </row>
    <row r="585" spans="7:17" ht="16">
      <c r="G585" s="208">
        <f ca="1"/>
        <v>581</v>
      </c>
      <c r="H585" s="208">
        <f ca="1"/>
        <v>4</v>
      </c>
      <c r="I585" s="209">
        <f ca="1"/>
        <v>0.99992263360992373</v>
      </c>
      <c r="J585" s="221">
        <f ca="1"/>
        <v>0.94886796792409633</v>
      </c>
      <c r="K585" s="228">
        <f ca="1"/>
        <v>3.2972892317379807E-2</v>
      </c>
      <c r="L585" s="228">
        <f ca="1"/>
        <v>2.8240917275630384E-2</v>
      </c>
      <c r="N585" s="209">
        <f ca="1"/>
        <v>3.2972892317379807E-2</v>
      </c>
      <c r="O585" s="209">
        <f ca="1"/>
        <v>0.94886796792409633</v>
      </c>
      <c r="Q585" s="229"/>
    </row>
    <row r="586" spans="7:17" ht="16">
      <c r="G586" s="208">
        <f ca="1"/>
        <v>582</v>
      </c>
      <c r="H586" s="208">
        <f ca="1"/>
        <v>4</v>
      </c>
      <c r="I586" s="209">
        <f ca="1"/>
        <v>0.99992263360992373</v>
      </c>
      <c r="J586" s="221">
        <f ca="1"/>
        <v>0.94879455743475904</v>
      </c>
      <c r="K586" s="228">
        <f ca="1"/>
        <v>3.2964759898962623E-2</v>
      </c>
      <c r="L586" s="228">
        <f ca="1"/>
        <v>2.8240917275630384E-2</v>
      </c>
      <c r="N586" s="209">
        <f ca="1"/>
        <v>3.2964759898962623E-2</v>
      </c>
      <c r="O586" s="209">
        <f ca="1"/>
        <v>0.94879455743475904</v>
      </c>
      <c r="Q586" s="229"/>
    </row>
    <row r="587" spans="7:17" ht="16">
      <c r="G587" s="208">
        <f ca="1"/>
        <v>583</v>
      </c>
      <c r="H587" s="208">
        <f ca="1"/>
        <v>4</v>
      </c>
      <c r="I587" s="209">
        <f ca="1"/>
        <v>0.99992263360992373</v>
      </c>
      <c r="J587" s="221">
        <f ca="1"/>
        <v>0.94872115262492629</v>
      </c>
      <c r="K587" s="228">
        <f ca="1"/>
        <v>3.2956655379064878E-2</v>
      </c>
      <c r="L587" s="228">
        <f ca="1"/>
        <v>2.8240917275630384E-2</v>
      </c>
      <c r="N587" s="209">
        <f ca="1"/>
        <v>3.2956655379064878E-2</v>
      </c>
      <c r="O587" s="209">
        <f ca="1"/>
        <v>0.94872115262492629</v>
      </c>
      <c r="Q587" s="229"/>
    </row>
    <row r="588" spans="7:17" ht="16">
      <c r="G588" s="208">
        <f ca="1"/>
        <v>584</v>
      </c>
      <c r="H588" s="208">
        <f ca="1"/>
        <v>4</v>
      </c>
      <c r="I588" s="209">
        <f ca="1"/>
        <v>0.99992263360992373</v>
      </c>
      <c r="J588" s="221">
        <f ca="1"/>
        <v>0.94864775349415875</v>
      </c>
      <c r="K588" s="228">
        <f ca="1"/>
        <v>3.2948578614372226E-2</v>
      </c>
      <c r="L588" s="228">
        <f ca="1"/>
        <v>2.8240917275630384E-2</v>
      </c>
      <c r="N588" s="209">
        <f ca="1"/>
        <v>3.2948578614372226E-2</v>
      </c>
      <c r="O588" s="209">
        <f ca="1"/>
        <v>0.94864775349415875</v>
      </c>
      <c r="Q588" s="229"/>
    </row>
    <row r="589" spans="7:17" ht="16">
      <c r="G589" s="208">
        <f ca="1"/>
        <v>585</v>
      </c>
      <c r="H589" s="208">
        <f ca="1"/>
        <v>4</v>
      </c>
      <c r="I589" s="209">
        <f ca="1"/>
        <v>0.99992263360992373</v>
      </c>
      <c r="J589" s="221">
        <f ca="1"/>
        <v>0.9485743600420169</v>
      </c>
      <c r="K589" s="228">
        <f ca="1"/>
        <v>3.2940529462550383E-2</v>
      </c>
      <c r="L589" s="228">
        <f ca="1"/>
        <v>2.824091727571143E-2</v>
      </c>
      <c r="N589" s="209">
        <f ca="1"/>
        <v>3.2940529462550383E-2</v>
      </c>
      <c r="O589" s="209">
        <f ca="1"/>
        <v>0.9485743600420169</v>
      </c>
      <c r="Q589" s="229"/>
    </row>
    <row r="590" spans="7:17" ht="16">
      <c r="G590" s="208">
        <f ca="1"/>
        <v>586</v>
      </c>
      <c r="H590" s="208">
        <f ca="1"/>
        <v>4</v>
      </c>
      <c r="I590" s="209">
        <f ca="1"/>
        <v>0.99992263360992373</v>
      </c>
      <c r="J590" s="221">
        <f ca="1"/>
        <v>0.94850097226806152</v>
      </c>
      <c r="K590" s="228">
        <f ca="1"/>
        <v>3.2932507782236449E-2</v>
      </c>
      <c r="L590" s="228">
        <f ca="1"/>
        <v>2.8240917275630384E-2</v>
      </c>
      <c r="N590" s="209">
        <f ca="1"/>
        <v>3.2932507782236449E-2</v>
      </c>
      <c r="O590" s="209">
        <f ca="1"/>
        <v>0.94850097226806152</v>
      </c>
      <c r="Q590" s="229"/>
    </row>
    <row r="591" spans="7:17" ht="16">
      <c r="G591" s="208">
        <f ca="1"/>
        <v>587</v>
      </c>
      <c r="H591" s="208">
        <f ca="1"/>
        <v>4</v>
      </c>
      <c r="I591" s="209">
        <f ca="1"/>
        <v>0.99992263360992373</v>
      </c>
      <c r="J591" s="221">
        <f ca="1"/>
        <v>0.9484275901718533</v>
      </c>
      <c r="K591" s="228">
        <f ca="1"/>
        <v>3.2924513433030898E-2</v>
      </c>
      <c r="L591" s="228">
        <f ca="1"/>
        <v>2.8240917275630384E-2</v>
      </c>
      <c r="N591" s="209">
        <f ca="1"/>
        <v>3.2924513433030898E-2</v>
      </c>
      <c r="O591" s="209">
        <f ca="1"/>
        <v>0.9484275901718533</v>
      </c>
      <c r="Q591" s="229"/>
    </row>
    <row r="592" spans="7:17" ht="16">
      <c r="G592" s="208">
        <f ca="1"/>
        <v>588</v>
      </c>
      <c r="H592" s="208">
        <f ca="1"/>
        <v>4</v>
      </c>
      <c r="I592" s="209">
        <f ca="1"/>
        <v>0.99992263360992373</v>
      </c>
      <c r="J592" s="221">
        <f ca="1"/>
        <v>0.94835421375295292</v>
      </c>
      <c r="K592" s="228">
        <f ca="1"/>
        <v>3.2916546275489338E-2</v>
      </c>
      <c r="L592" s="228">
        <f ca="1"/>
        <v>2.824091727571143E-2</v>
      </c>
      <c r="N592" s="209">
        <f ca="1"/>
        <v>3.2916546275489338E-2</v>
      </c>
      <c r="O592" s="209">
        <f ca="1"/>
        <v>0.94835421375295292</v>
      </c>
      <c r="Q592" s="229"/>
    </row>
    <row r="593" spans="7:17" ht="16">
      <c r="G593" s="208">
        <f ca="1"/>
        <v>589</v>
      </c>
      <c r="H593" s="208">
        <f ca="1"/>
        <v>4</v>
      </c>
      <c r="I593" s="209">
        <f ca="1"/>
        <v>0.99992263360992373</v>
      </c>
      <c r="J593" s="221">
        <f ca="1"/>
        <v>0.94828084301092119</v>
      </c>
      <c r="K593" s="228">
        <f ca="1"/>
        <v>3.2908606171114296E-2</v>
      </c>
      <c r="L593" s="228">
        <f ca="1"/>
        <v>2.824091727571143E-2</v>
      </c>
      <c r="N593" s="209">
        <f ca="1"/>
        <v>3.2908606171114296E-2</v>
      </c>
      <c r="O593" s="209">
        <f ca="1"/>
        <v>0.94828084301092119</v>
      </c>
      <c r="Q593" s="229"/>
    </row>
    <row r="594" spans="7:17" ht="16">
      <c r="G594" s="208">
        <f ca="1"/>
        <v>590</v>
      </c>
      <c r="H594" s="208">
        <f ca="1"/>
        <v>4</v>
      </c>
      <c r="I594" s="209">
        <f ca="1"/>
        <v>0.99992263360992373</v>
      </c>
      <c r="J594" s="221">
        <f ca="1"/>
        <v>0.9482074779453189</v>
      </c>
      <c r="K594" s="228">
        <f ca="1"/>
        <v>3.2900692982347317E-2</v>
      </c>
      <c r="L594" s="228">
        <f ca="1"/>
        <v>2.824091727571143E-2</v>
      </c>
      <c r="N594" s="209">
        <f ca="1"/>
        <v>3.2900692982347317E-2</v>
      </c>
      <c r="O594" s="209">
        <f ca="1"/>
        <v>0.9482074779453189</v>
      </c>
      <c r="Q594" s="229"/>
    </row>
    <row r="595" spans="7:17" ht="16">
      <c r="G595" s="208">
        <f ca="1"/>
        <v>591</v>
      </c>
      <c r="H595" s="208">
        <f ca="1"/>
        <v>4</v>
      </c>
      <c r="I595" s="209">
        <f ca="1"/>
        <v>0.99992263360992373</v>
      </c>
      <c r="J595" s="221">
        <f ca="1"/>
        <v>0.94813411855570695</v>
      </c>
      <c r="K595" s="228">
        <f ca="1"/>
        <v>3.2892806572560898E-2</v>
      </c>
      <c r="L595" s="228">
        <f ca="1"/>
        <v>2.8240917275630384E-2</v>
      </c>
      <c r="N595" s="209">
        <f ca="1"/>
        <v>3.2892806572560898E-2</v>
      </c>
      <c r="O595" s="209">
        <f ca="1"/>
        <v>0.94813411855570695</v>
      </c>
      <c r="Q595" s="229"/>
    </row>
    <row r="596" spans="7:17" ht="16">
      <c r="G596" s="208">
        <f ca="1"/>
        <v>592</v>
      </c>
      <c r="H596" s="208">
        <f ca="1"/>
        <v>4</v>
      </c>
      <c r="I596" s="209">
        <f ca="1"/>
        <v>0.99992263360992373</v>
      </c>
      <c r="J596" s="221">
        <f ca="1"/>
        <v>0.94806076484164614</v>
      </c>
      <c r="K596" s="228">
        <f ca="1"/>
        <v>3.2884946806050794E-2</v>
      </c>
      <c r="L596" s="228">
        <f ca="1"/>
        <v>2.8240917275630384E-2</v>
      </c>
      <c r="N596" s="209">
        <f ca="1"/>
        <v>3.2884946806050794E-2</v>
      </c>
      <c r="O596" s="209">
        <f ca="1"/>
        <v>0.94806076484164614</v>
      </c>
      <c r="Q596" s="229"/>
    </row>
    <row r="597" spans="7:17" ht="16">
      <c r="G597" s="208">
        <f ca="1"/>
        <v>593</v>
      </c>
      <c r="H597" s="208">
        <f ca="1"/>
        <v>4</v>
      </c>
      <c r="I597" s="209">
        <f ca="1"/>
        <v>0.99992263360992373</v>
      </c>
      <c r="J597" s="221">
        <f ca="1"/>
        <v>0.94798741680269738</v>
      </c>
      <c r="K597" s="228">
        <f ca="1"/>
        <v>3.2877113548028081E-2</v>
      </c>
      <c r="L597" s="228">
        <f ca="1"/>
        <v>2.8240917275630384E-2</v>
      </c>
      <c r="N597" s="209">
        <f ca="1"/>
        <v>3.2877113548028081E-2</v>
      </c>
      <c r="O597" s="209">
        <f ca="1"/>
        <v>0.94798741680269738</v>
      </c>
      <c r="Q597" s="229"/>
    </row>
    <row r="598" spans="7:17" ht="16">
      <c r="G598" s="208">
        <f ca="1"/>
        <v>594</v>
      </c>
      <c r="H598" s="208">
        <f ca="1"/>
        <v>4</v>
      </c>
      <c r="I598" s="209">
        <f ca="1"/>
        <v>0.99992263360992373</v>
      </c>
      <c r="J598" s="221">
        <f ca="1"/>
        <v>0.94791407443842157</v>
      </c>
      <c r="K598" s="228">
        <f ca="1"/>
        <v>3.2869306664611526E-2</v>
      </c>
      <c r="L598" s="228">
        <f ca="1"/>
        <v>2.824091727571143E-2</v>
      </c>
      <c r="N598" s="209">
        <f ca="1"/>
        <v>3.2869306664611526E-2</v>
      </c>
      <c r="O598" s="209">
        <f ca="1"/>
        <v>0.94791407443842157</v>
      </c>
      <c r="Q598" s="229"/>
    </row>
    <row r="599" spans="7:17" ht="16">
      <c r="G599" s="208">
        <f ca="1"/>
        <v>595</v>
      </c>
      <c r="H599" s="208">
        <f ca="1"/>
        <v>4</v>
      </c>
      <c r="I599" s="209">
        <f ca="1"/>
        <v>0.99992263360992373</v>
      </c>
      <c r="J599" s="221">
        <f ca="1"/>
        <v>0.94784073774837974</v>
      </c>
      <c r="K599" s="228">
        <f ca="1"/>
        <v>3.2861526022819901E-2</v>
      </c>
      <c r="L599" s="228">
        <f ca="1"/>
        <v>2.824091727571143E-2</v>
      </c>
      <c r="N599" s="209">
        <f ca="1"/>
        <v>3.2861526022819901E-2</v>
      </c>
      <c r="O599" s="209">
        <f ca="1"/>
        <v>0.94784073774837974</v>
      </c>
      <c r="Q599" s="229"/>
    </row>
    <row r="600" spans="7:17" ht="16">
      <c r="G600" s="208">
        <f ca="1"/>
        <v>596</v>
      </c>
      <c r="H600" s="208">
        <f ca="1"/>
        <v>4</v>
      </c>
      <c r="I600" s="209">
        <f ca="1"/>
        <v>0.99992263360992373</v>
      </c>
      <c r="J600" s="221">
        <f ca="1"/>
        <v>0.94776740673213289</v>
      </c>
      <c r="K600" s="228">
        <f ca="1"/>
        <v>3.2853771490564482E-2</v>
      </c>
      <c r="L600" s="228">
        <f ca="1"/>
        <v>2.8240917275630384E-2</v>
      </c>
      <c r="N600" s="209">
        <f ca="1"/>
        <v>3.2853771490564482E-2</v>
      </c>
      <c r="O600" s="209">
        <f ca="1"/>
        <v>0.94776740673213289</v>
      </c>
      <c r="Q600" s="229"/>
    </row>
    <row r="601" spans="7:17" ht="16">
      <c r="G601" s="208">
        <f ca="1"/>
        <v>597</v>
      </c>
      <c r="H601" s="208">
        <f ca="1"/>
        <v>4</v>
      </c>
      <c r="I601" s="209">
        <f ca="1"/>
        <v>0.99992263360992373</v>
      </c>
      <c r="J601" s="221">
        <f ca="1"/>
        <v>0.94769408138924205</v>
      </c>
      <c r="K601" s="228">
        <f ca="1"/>
        <v>3.2846042936641569E-2</v>
      </c>
      <c r="L601" s="228">
        <f ca="1"/>
        <v>2.824091727571143E-2</v>
      </c>
      <c r="N601" s="209">
        <f ca="1"/>
        <v>3.2846042936641569E-2</v>
      </c>
      <c r="O601" s="209">
        <f ca="1"/>
        <v>0.94769408138924205</v>
      </c>
      <c r="Q601" s="229"/>
    </row>
    <row r="602" spans="7:17" ht="16">
      <c r="G602" s="208">
        <f ca="1"/>
        <v>598</v>
      </c>
      <c r="H602" s="208">
        <f ca="1"/>
        <v>4</v>
      </c>
      <c r="I602" s="209">
        <f ca="1"/>
        <v>0.99992263360992373</v>
      </c>
      <c r="J602" s="221">
        <f ca="1"/>
        <v>0.94762076171926835</v>
      </c>
      <c r="K602" s="228">
        <f ca="1"/>
        <v>3.2838340230725051E-2</v>
      </c>
      <c r="L602" s="228">
        <f ca="1"/>
        <v>2.8240917275630384E-2</v>
      </c>
      <c r="N602" s="209">
        <f ca="1"/>
        <v>3.2838340230725051E-2</v>
      </c>
      <c r="O602" s="209">
        <f ca="1"/>
        <v>0.94762076171926835</v>
      </c>
      <c r="Q602" s="229"/>
    </row>
    <row r="603" spans="7:17" ht="16">
      <c r="G603" s="208">
        <f ca="1"/>
        <v>599</v>
      </c>
      <c r="H603" s="208">
        <f ca="1"/>
        <v>4</v>
      </c>
      <c r="I603" s="209">
        <f ca="1"/>
        <v>0.99992263360992373</v>
      </c>
      <c r="J603" s="221">
        <f ca="1"/>
        <v>0.9475474477217728</v>
      </c>
      <c r="K603" s="228">
        <f ca="1"/>
        <v>3.283066324335919E-2</v>
      </c>
      <c r="L603" s="228">
        <f ca="1"/>
        <v>2.8240917275630384E-2</v>
      </c>
      <c r="N603" s="209">
        <f ca="1"/>
        <v>3.283066324335919E-2</v>
      </c>
      <c r="O603" s="209">
        <f ca="1"/>
        <v>0.9475474477217728</v>
      </c>
      <c r="Q603" s="229"/>
    </row>
    <row r="604" spans="7:17" ht="16">
      <c r="G604" s="208">
        <f ca="1"/>
        <v>600</v>
      </c>
      <c r="H604" s="208">
        <f ca="1"/>
        <v>4</v>
      </c>
      <c r="I604" s="209">
        <f ca="1"/>
        <v>0.99992263360992373</v>
      </c>
      <c r="J604" s="221">
        <f ca="1"/>
        <v>0.94747413939631653</v>
      </c>
      <c r="K604" s="228">
        <f ca="1"/>
        <v>3.2823011845951253E-2</v>
      </c>
      <c r="L604" s="228">
        <f ca="1"/>
        <v>2.824091727571143E-2</v>
      </c>
      <c r="N604" s="209">
        <f ca="1"/>
        <v>3.2823011845951253E-2</v>
      </c>
      <c r="O604" s="209">
        <f ca="1"/>
        <v>0.94747413939631653</v>
      </c>
      <c r="Q604" s="229"/>
    </row>
    <row r="605" spans="7:17" ht="16">
      <c r="G605" s="208">
        <f ca="1"/>
        <v>601</v>
      </c>
      <c r="H605" s="208">
        <f ca="1"/>
        <v>4</v>
      </c>
      <c r="I605" s="209">
        <f ca="1"/>
        <v>0.99992263360992373</v>
      </c>
      <c r="J605" s="221">
        <f ca="1"/>
        <v>0.94740083674246078</v>
      </c>
      <c r="K605" s="228">
        <f ca="1"/>
        <v>3.2815385910764293E-2</v>
      </c>
      <c r="L605" s="228">
        <f ca="1"/>
        <v>2.824091727571143E-2</v>
      </c>
      <c r="N605" s="209">
        <f ca="1"/>
        <v>3.2815385910764293E-2</v>
      </c>
      <c r="O605" s="209">
        <f ca="1"/>
        <v>0.94740083674246078</v>
      </c>
      <c r="Q605" s="229"/>
    </row>
    <row r="606" spans="7:17" ht="16">
      <c r="G606" s="208">
        <f ca="1"/>
        <v>602</v>
      </c>
      <c r="H606" s="208">
        <f ca="1"/>
        <v>4</v>
      </c>
      <c r="I606" s="209">
        <f ca="1"/>
        <v>0.99992263360992373</v>
      </c>
      <c r="J606" s="221">
        <f ca="1"/>
        <v>0.9473275397597668</v>
      </c>
      <c r="K606" s="228">
        <f ca="1"/>
        <v>3.2807785310910144E-2</v>
      </c>
      <c r="L606" s="228">
        <f ca="1"/>
        <v>2.8240917275630384E-2</v>
      </c>
      <c r="N606" s="209">
        <f ca="1"/>
        <v>3.2807785310910144E-2</v>
      </c>
      <c r="O606" s="209">
        <f ca="1"/>
        <v>0.9473275397597668</v>
      </c>
      <c r="Q606" s="229"/>
    </row>
    <row r="607" spans="7:17" ht="16">
      <c r="G607" s="208">
        <f ca="1"/>
        <v>603</v>
      </c>
      <c r="H607" s="208">
        <f ca="1"/>
        <v>4</v>
      </c>
      <c r="I607" s="209">
        <f ca="1"/>
        <v>0.99992263360992373</v>
      </c>
      <c r="J607" s="221">
        <f ca="1"/>
        <v>0.94725424844779571</v>
      </c>
      <c r="K607" s="228">
        <f ca="1"/>
        <v>3.2800209920342452E-2</v>
      </c>
      <c r="L607" s="228">
        <f ca="1"/>
        <v>2.824091727571143E-2</v>
      </c>
      <c r="N607" s="209">
        <f ca="1"/>
        <v>3.2800209920342452E-2</v>
      </c>
      <c r="O607" s="209">
        <f ca="1"/>
        <v>0.94725424844779571</v>
      </c>
      <c r="Q607" s="229"/>
    </row>
    <row r="608" spans="7:17" ht="16">
      <c r="G608" s="208">
        <f ca="1"/>
        <v>604</v>
      </c>
      <c r="H608" s="208">
        <f ca="1"/>
        <v>4</v>
      </c>
      <c r="I608" s="209">
        <f ca="1"/>
        <v>0.99992263360992373</v>
      </c>
      <c r="J608" s="221">
        <f ca="1"/>
        <v>0.94718096280610886</v>
      </c>
      <c r="K608" s="228">
        <f ca="1"/>
        <v>3.279265961384948E-2</v>
      </c>
      <c r="L608" s="228">
        <f ca="1"/>
        <v>2.824091727571143E-2</v>
      </c>
      <c r="N608" s="209">
        <f ca="1"/>
        <v>3.279265961384948E-2</v>
      </c>
      <c r="O608" s="209">
        <f ca="1"/>
        <v>0.94718096280610886</v>
      </c>
      <c r="Q608" s="229"/>
    </row>
    <row r="609" spans="7:17" ht="16">
      <c r="G609" s="208">
        <f ca="1"/>
        <v>605</v>
      </c>
      <c r="H609" s="208">
        <f ca="1"/>
        <v>4</v>
      </c>
      <c r="I609" s="209">
        <f ca="1"/>
        <v>0.99992263360992373</v>
      </c>
      <c r="J609" s="221">
        <f ca="1"/>
        <v>0.94710768283426761</v>
      </c>
      <c r="K609" s="228">
        <f ca="1"/>
        <v>3.2785134267047364E-2</v>
      </c>
      <c r="L609" s="228">
        <f ca="1"/>
        <v>2.8240917275630384E-2</v>
      </c>
      <c r="N609" s="209">
        <f ca="1"/>
        <v>3.2785134267047364E-2</v>
      </c>
      <c r="O609" s="209">
        <f ca="1"/>
        <v>0.94710768283426761</v>
      </c>
      <c r="Q609" s="229"/>
    </row>
    <row r="610" spans="7:17" ht="16">
      <c r="G610" s="208">
        <f ca="1"/>
        <v>606</v>
      </c>
      <c r="H610" s="208">
        <f ca="1"/>
        <v>4</v>
      </c>
      <c r="I610" s="209">
        <f ca="1"/>
        <v>0.99992263360992373</v>
      </c>
      <c r="J610" s="221">
        <f ca="1"/>
        <v>0.94703440853183318</v>
      </c>
      <c r="K610" s="228">
        <f ca="1"/>
        <v>3.2777633756373339E-2</v>
      </c>
      <c r="L610" s="228">
        <f ca="1"/>
        <v>2.824091727571143E-2</v>
      </c>
      <c r="N610" s="209">
        <f ca="1"/>
        <v>3.2777633756373339E-2</v>
      </c>
      <c r="O610" s="209">
        <f ca="1"/>
        <v>0.94703440853183318</v>
      </c>
      <c r="Q610" s="229"/>
    </row>
    <row r="611" spans="7:17" ht="16">
      <c r="G611" s="208">
        <f ca="1"/>
        <v>607</v>
      </c>
      <c r="H611" s="208">
        <f ca="1"/>
        <v>4</v>
      </c>
      <c r="I611" s="209">
        <f ca="1"/>
        <v>0.99992263360992373</v>
      </c>
      <c r="J611" s="221">
        <f ca="1"/>
        <v>0.94696113989836705</v>
      </c>
      <c r="K611" s="228">
        <f ca="1"/>
        <v>3.2770157959078783E-2</v>
      </c>
      <c r="L611" s="228">
        <f ca="1"/>
        <v>2.8240917275630384E-2</v>
      </c>
      <c r="N611" s="209">
        <f ca="1"/>
        <v>3.2770157959078783E-2</v>
      </c>
      <c r="O611" s="209">
        <f ca="1"/>
        <v>0.94696113989836705</v>
      </c>
      <c r="Q611" s="229"/>
    </row>
    <row r="612" spans="7:17" ht="16">
      <c r="G612" s="208">
        <f ca="1"/>
        <v>608</v>
      </c>
      <c r="H612" s="208">
        <f ca="1"/>
        <v>4</v>
      </c>
      <c r="I612" s="209">
        <f ca="1"/>
        <v>0.99992263360992373</v>
      </c>
      <c r="J612" s="221">
        <f ca="1"/>
        <v>0.94688787693343057</v>
      </c>
      <c r="K612" s="228">
        <f ca="1"/>
        <v>3.2762706753222716E-2</v>
      </c>
      <c r="L612" s="228">
        <f ca="1"/>
        <v>2.824091727571143E-2</v>
      </c>
      <c r="N612" s="209">
        <f ca="1"/>
        <v>3.2762706753222716E-2</v>
      </c>
      <c r="O612" s="209">
        <f ca="1"/>
        <v>0.94688787693343057</v>
      </c>
      <c r="Q612" s="229"/>
    </row>
    <row r="613" spans="7:17" ht="16">
      <c r="G613" s="208">
        <f ca="1"/>
        <v>609</v>
      </c>
      <c r="H613" s="208">
        <f ca="1"/>
        <v>4</v>
      </c>
      <c r="I613" s="209">
        <f ca="1"/>
        <v>0.99992263360992373</v>
      </c>
      <c r="J613" s="221">
        <f ca="1"/>
        <v>0.9468146196365852</v>
      </c>
      <c r="K613" s="228">
        <f ca="1"/>
        <v>3.2755280017665041E-2</v>
      </c>
      <c r="L613" s="228">
        <f ca="1"/>
        <v>2.824091727571143E-2</v>
      </c>
      <c r="N613" s="209">
        <f ca="1"/>
        <v>3.2755280017665041E-2</v>
      </c>
      <c r="O613" s="209">
        <f ca="1"/>
        <v>0.9468146196365852</v>
      </c>
      <c r="Q613" s="229"/>
    </row>
    <row r="614" spans="7:17" ht="16">
      <c r="G614" s="208">
        <f ca="1"/>
        <v>610</v>
      </c>
      <c r="H614" s="208">
        <f ca="1"/>
        <v>4</v>
      </c>
      <c r="I614" s="209">
        <f ca="1"/>
        <v>0.99992263360992373</v>
      </c>
      <c r="J614" s="221">
        <f ca="1"/>
        <v>0.9467413680073925</v>
      </c>
      <c r="K614" s="228">
        <f ca="1"/>
        <v>3.2747877632059955E-2</v>
      </c>
      <c r="L614" s="228">
        <f ca="1"/>
        <v>2.8240917275630384E-2</v>
      </c>
      <c r="N614" s="209">
        <f ca="1"/>
        <v>3.2747877632059955E-2</v>
      </c>
      <c r="O614" s="209">
        <f ca="1"/>
        <v>0.9467413680073925</v>
      </c>
      <c r="Q614" s="229"/>
    </row>
    <row r="615" spans="7:17" ht="16">
      <c r="G615" s="208">
        <f ca="1"/>
        <v>611</v>
      </c>
      <c r="H615" s="208">
        <f ca="1"/>
        <v>4</v>
      </c>
      <c r="I615" s="209">
        <f ca="1"/>
        <v>0.99992263360992373</v>
      </c>
      <c r="J615" s="221">
        <f ca="1"/>
        <v>0.94666812204541395</v>
      </c>
      <c r="K615" s="228">
        <f ca="1"/>
        <v>3.2740499476849642E-2</v>
      </c>
      <c r="L615" s="228">
        <f ca="1"/>
        <v>2.8240917275630384E-2</v>
      </c>
      <c r="N615" s="209">
        <f ca="1"/>
        <v>3.2740499476849642E-2</v>
      </c>
      <c r="O615" s="209">
        <f ca="1"/>
        <v>0.94666812204541395</v>
      </c>
      <c r="Q615" s="229"/>
    </row>
    <row r="616" spans="7:17" ht="16">
      <c r="G616" s="208">
        <f ca="1"/>
        <v>612</v>
      </c>
      <c r="H616" s="208">
        <f ca="1"/>
        <v>4</v>
      </c>
      <c r="I616" s="209">
        <f ca="1"/>
        <v>0.99992263360992373</v>
      </c>
      <c r="J616" s="221">
        <f ca="1"/>
        <v>0.946594881750211</v>
      </c>
      <c r="K616" s="228">
        <f ca="1"/>
        <v>3.2733145433257692E-2</v>
      </c>
      <c r="L616" s="228">
        <f ca="1"/>
        <v>2.8240917275630384E-2</v>
      </c>
      <c r="N616" s="209">
        <f ca="1"/>
        <v>3.2733145433257692E-2</v>
      </c>
      <c r="O616" s="209">
        <f ca="1"/>
        <v>0.946594881750211</v>
      </c>
      <c r="Q616" s="229"/>
    </row>
    <row r="617" spans="7:17" ht="16">
      <c r="G617" s="208">
        <f ca="1"/>
        <v>613</v>
      </c>
      <c r="H617" s="208">
        <f ca="1"/>
        <v>4</v>
      </c>
      <c r="I617" s="209">
        <f ca="1"/>
        <v>0.99992263360992373</v>
      </c>
      <c r="J617" s="221">
        <f ca="1"/>
        <v>0.94652164712134534</v>
      </c>
      <c r="K617" s="228">
        <f ca="1"/>
        <v>3.2725815383282668E-2</v>
      </c>
      <c r="L617" s="228">
        <f ca="1"/>
        <v>2.8240917275630384E-2</v>
      </c>
      <c r="N617" s="209">
        <f ca="1"/>
        <v>3.2725815383282668E-2</v>
      </c>
      <c r="O617" s="209">
        <f ca="1"/>
        <v>0.94652164712134534</v>
      </c>
      <c r="Q617" s="229"/>
    </row>
    <row r="618" spans="7:17" ht="16">
      <c r="G618" s="208">
        <f ca="1"/>
        <v>614</v>
      </c>
      <c r="H618" s="208">
        <f ca="1"/>
        <v>4</v>
      </c>
      <c r="I618" s="209">
        <f ca="1"/>
        <v>0.99992263360992373</v>
      </c>
      <c r="J618" s="221">
        <f ca="1"/>
        <v>0.94644841815837855</v>
      </c>
      <c r="K618" s="228">
        <f ca="1"/>
        <v>3.2718509209691923E-2</v>
      </c>
      <c r="L618" s="228">
        <f ca="1"/>
        <v>2.8240917275630384E-2</v>
      </c>
      <c r="N618" s="209">
        <f ca="1"/>
        <v>3.2718509209691923E-2</v>
      </c>
      <c r="O618" s="209">
        <f ca="1"/>
        <v>0.94644841815837855</v>
      </c>
      <c r="Q618" s="229"/>
    </row>
    <row r="619" spans="7:17" ht="16">
      <c r="G619" s="208">
        <f ca="1"/>
        <v>615</v>
      </c>
      <c r="H619" s="208">
        <f ca="1"/>
        <v>4</v>
      </c>
      <c r="I619" s="209">
        <f ca="1"/>
        <v>0.99992263360992373</v>
      </c>
      <c r="J619" s="221">
        <f ca="1"/>
        <v>0.94637519486087218</v>
      </c>
      <c r="K619" s="228">
        <f ca="1"/>
        <v>3.271122679601534E-2</v>
      </c>
      <c r="L619" s="228">
        <f ca="1"/>
        <v>2.824091727571143E-2</v>
      </c>
      <c r="N619" s="209">
        <f ca="1"/>
        <v>3.271122679601534E-2</v>
      </c>
      <c r="O619" s="209">
        <f ca="1"/>
        <v>0.94637519486087218</v>
      </c>
      <c r="Q619" s="229"/>
    </row>
    <row r="620" spans="7:17" ht="16">
      <c r="G620" s="208">
        <f ca="1"/>
        <v>616</v>
      </c>
      <c r="H620" s="208">
        <f ca="1"/>
        <v>4</v>
      </c>
      <c r="I620" s="209">
        <f ca="1"/>
        <v>0.99992263360992373</v>
      </c>
      <c r="J620" s="221">
        <f ca="1"/>
        <v>0.94630197722838805</v>
      </c>
      <c r="K620" s="228">
        <f ca="1"/>
        <v>3.2703968026539E-2</v>
      </c>
      <c r="L620" s="228">
        <f ca="1"/>
        <v>2.8240917275630384E-2</v>
      </c>
      <c r="N620" s="209">
        <f ca="1"/>
        <v>3.2703968026539E-2</v>
      </c>
      <c r="O620" s="209">
        <f ca="1"/>
        <v>0.94630197722838805</v>
      </c>
      <c r="Q620" s="229"/>
    </row>
    <row r="621" spans="7:17" ht="16">
      <c r="G621" s="208">
        <f ca="1"/>
        <v>617</v>
      </c>
      <c r="H621" s="208">
        <f ca="1"/>
        <v>4</v>
      </c>
      <c r="I621" s="209">
        <f ca="1"/>
        <v>0.99992263360992373</v>
      </c>
      <c r="J621" s="221">
        <f ca="1"/>
        <v>0.94622876526048783</v>
      </c>
      <c r="K621" s="228">
        <f ca="1"/>
        <v>3.2696732786299199E-2</v>
      </c>
      <c r="L621" s="228">
        <f ca="1"/>
        <v>2.8240917275630384E-2</v>
      </c>
      <c r="N621" s="209">
        <f ca="1"/>
        <v>3.2696732786299199E-2</v>
      </c>
      <c r="O621" s="209">
        <f ca="1"/>
        <v>0.94622876526048783</v>
      </c>
      <c r="Q621" s="229"/>
    </row>
    <row r="622" spans="7:17" ht="16">
      <c r="G622" s="208">
        <f ca="1"/>
        <v>618</v>
      </c>
      <c r="H622" s="208">
        <f ca="1"/>
        <v>5</v>
      </c>
      <c r="I622" s="209">
        <f ca="1"/>
        <v>0.99992405123033801</v>
      </c>
      <c r="J622" s="221">
        <f ca="1"/>
        <v>0.94615690034994748</v>
      </c>
      <c r="K622" s="228">
        <f ca="1"/>
        <v>3.2688683629168117E-2</v>
      </c>
      <c r="L622" s="228">
        <f ca="1"/>
        <v>2.7723406485256064E-2</v>
      </c>
      <c r="N622" s="209">
        <f ca="1"/>
        <v>3.2688683629168117E-2</v>
      </c>
      <c r="O622" s="209">
        <f ca="1"/>
        <v>0.94615690034994748</v>
      </c>
      <c r="Q622" s="229"/>
    </row>
    <row r="623" spans="7:17" ht="16">
      <c r="G623" s="208">
        <f ca="1"/>
        <v>619</v>
      </c>
      <c r="H623" s="208">
        <f ca="1"/>
        <v>5</v>
      </c>
      <c r="I623" s="209">
        <f ca="1"/>
        <v>0.99992405123033801</v>
      </c>
      <c r="J623" s="221">
        <f ca="1"/>
        <v>0.94608504089745871</v>
      </c>
      <c r="K623" s="228">
        <f ca="1"/>
        <v>3.2680660479006744E-2</v>
      </c>
      <c r="L623" s="228">
        <f ca="1"/>
        <v>2.7723406485256064E-2</v>
      </c>
      <c r="N623" s="209">
        <f ca="1"/>
        <v>3.2680660479006744E-2</v>
      </c>
      <c r="O623" s="209">
        <f ca="1"/>
        <v>0.94608504089745871</v>
      </c>
      <c r="Q623" s="229"/>
    </row>
    <row r="624" spans="7:17" ht="16">
      <c r="G624" s="208">
        <f ca="1"/>
        <v>620</v>
      </c>
      <c r="H624" s="208">
        <f ca="1"/>
        <v>5</v>
      </c>
      <c r="I624" s="209">
        <f ca="1"/>
        <v>0.99992405123033801</v>
      </c>
      <c r="J624" s="221">
        <f ca="1"/>
        <v>0.94601318690260694</v>
      </c>
      <c r="K624" s="228">
        <f ca="1"/>
        <v>3.2672663209974917E-2</v>
      </c>
      <c r="L624" s="228">
        <f ca="1"/>
        <v>2.7723406485256064E-2</v>
      </c>
      <c r="N624" s="209">
        <f ca="1"/>
        <v>3.2672663209974917E-2</v>
      </c>
      <c r="O624" s="209">
        <f ca="1"/>
        <v>0.94601318690260694</v>
      </c>
      <c r="Q624" s="229"/>
    </row>
    <row r="625" spans="7:17" ht="16">
      <c r="G625" s="208">
        <f ca="1"/>
        <v>621</v>
      </c>
      <c r="H625" s="208">
        <f ca="1"/>
        <v>5</v>
      </c>
      <c r="I625" s="209">
        <f ca="1"/>
        <v>0.99992405123033801</v>
      </c>
      <c r="J625" s="221">
        <f ca="1"/>
        <v>0.94594133836497762</v>
      </c>
      <c r="K625" s="228">
        <f ca="1"/>
        <v>3.2664691697043072E-2</v>
      </c>
      <c r="L625" s="228">
        <f ca="1"/>
        <v>2.7723406485256064E-2</v>
      </c>
      <c r="N625" s="209">
        <f ca="1"/>
        <v>3.2664691697043072E-2</v>
      </c>
      <c r="O625" s="209">
        <f ca="1"/>
        <v>0.94594133836497762</v>
      </c>
      <c r="Q625" s="229"/>
    </row>
    <row r="626" spans="7:17" ht="16">
      <c r="G626" s="208">
        <f ca="1"/>
        <v>622</v>
      </c>
      <c r="H626" s="208">
        <f ca="1"/>
        <v>5</v>
      </c>
      <c r="I626" s="209">
        <f ca="1"/>
        <v>0.99992405123033801</v>
      </c>
      <c r="J626" s="221">
        <f ca="1"/>
        <v>0.94586949528415643</v>
      </c>
      <c r="K626" s="228">
        <f ca="1"/>
        <v>3.2656745815985544E-2</v>
      </c>
      <c r="L626" s="228">
        <f ca="1"/>
        <v>2.7723406485256064E-2</v>
      </c>
      <c r="N626" s="209">
        <f ca="1"/>
        <v>3.2656745815985544E-2</v>
      </c>
      <c r="O626" s="209">
        <f ca="1"/>
        <v>0.94586949528415643</v>
      </c>
      <c r="Q626" s="229"/>
    </row>
    <row r="627" spans="7:17" ht="16">
      <c r="G627" s="208">
        <f ca="1"/>
        <v>623</v>
      </c>
      <c r="H627" s="208">
        <f ca="1"/>
        <v>5</v>
      </c>
      <c r="I627" s="209">
        <f ca="1"/>
        <v>0.99992405123033801</v>
      </c>
      <c r="J627" s="221">
        <f ca="1"/>
        <v>0.94579765765972879</v>
      </c>
      <c r="K627" s="228">
        <f ca="1"/>
        <v>3.2648825443374462E-2</v>
      </c>
      <c r="L627" s="228">
        <f ca="1"/>
        <v>2.7723406485256064E-2</v>
      </c>
      <c r="N627" s="209">
        <f ca="1"/>
        <v>3.2648825443374462E-2</v>
      </c>
      <c r="O627" s="209">
        <f ca="1"/>
        <v>0.94579765765972879</v>
      </c>
      <c r="Q627" s="229"/>
    </row>
    <row r="628" spans="7:17" ht="16">
      <c r="G628" s="208">
        <f ca="1"/>
        <v>624</v>
      </c>
      <c r="H628" s="208">
        <f ca="1"/>
        <v>5</v>
      </c>
      <c r="I628" s="209">
        <f ca="1"/>
        <v>0.99992405123033801</v>
      </c>
      <c r="J628" s="221">
        <f ca="1"/>
        <v>0.94572582549128037</v>
      </c>
      <c r="K628" s="228">
        <f ca="1"/>
        <v>3.2640930456573007E-2</v>
      </c>
      <c r="L628" s="228">
        <f ca="1"/>
        <v>2.7723406485256064E-2</v>
      </c>
      <c r="N628" s="209">
        <f ca="1"/>
        <v>3.2640930456573007E-2</v>
      </c>
      <c r="O628" s="209">
        <f ca="1"/>
        <v>0.94572582549128037</v>
      </c>
      <c r="Q628" s="229"/>
    </row>
    <row r="629" spans="7:17" ht="16">
      <c r="G629" s="208">
        <f ca="1"/>
        <v>625</v>
      </c>
      <c r="H629" s="208">
        <f ca="1"/>
        <v>5</v>
      </c>
      <c r="I629" s="209">
        <f ca="1"/>
        <v>0.99992405123033801</v>
      </c>
      <c r="J629" s="221">
        <f ca="1"/>
        <v>0.94565399877839673</v>
      </c>
      <c r="K629" s="228">
        <f ca="1"/>
        <v>3.263306073372934E-2</v>
      </c>
      <c r="L629" s="228">
        <f ca="1"/>
        <v>2.7723406485256064E-2</v>
      </c>
      <c r="N629" s="209">
        <f ca="1"/>
        <v>3.263306073372934E-2</v>
      </c>
      <c r="O629" s="209">
        <f ca="1"/>
        <v>0.94565399877839673</v>
      </c>
      <c r="Q629" s="229"/>
    </row>
    <row r="630" spans="7:17" ht="16">
      <c r="G630" s="208">
        <f ca="1"/>
        <v>626</v>
      </c>
      <c r="H630" s="208">
        <f ca="1"/>
        <v>5</v>
      </c>
      <c r="I630" s="209">
        <f ca="1"/>
        <v>0.99992405123033801</v>
      </c>
      <c r="J630" s="221">
        <f ca="1"/>
        <v>0.94558217752066354</v>
      </c>
      <c r="K630" s="228">
        <f ca="1"/>
        <v>3.2625216153770183E-2</v>
      </c>
      <c r="L630" s="228">
        <f ca="1"/>
        <v>2.7723406485256064E-2</v>
      </c>
      <c r="N630" s="209">
        <f ca="1"/>
        <v>3.2625216153770183E-2</v>
      </c>
      <c r="O630" s="209">
        <f ca="1"/>
        <v>0.94558217752066354</v>
      </c>
      <c r="Q630" s="229"/>
    </row>
    <row r="631" spans="7:17" ht="16">
      <c r="G631" s="208">
        <f ca="1"/>
        <v>627</v>
      </c>
      <c r="H631" s="208">
        <f ca="1"/>
        <v>5</v>
      </c>
      <c r="I631" s="209">
        <f ca="1"/>
        <v>0.99992405123033801</v>
      </c>
      <c r="J631" s="221">
        <f ca="1"/>
        <v>0.94551036171766656</v>
      </c>
      <c r="K631" s="228">
        <f ca="1"/>
        <v>3.2617396596394586E-2</v>
      </c>
      <c r="L631" s="228">
        <f ca="1"/>
        <v>2.7723406485256064E-2</v>
      </c>
      <c r="N631" s="209">
        <f ca="1"/>
        <v>3.2617396596394586E-2</v>
      </c>
      <c r="O631" s="209">
        <f ca="1"/>
        <v>0.94551036171766656</v>
      </c>
      <c r="Q631" s="229"/>
    </row>
    <row r="632" spans="7:17" ht="16">
      <c r="G632" s="208">
        <f ca="1"/>
        <v>628</v>
      </c>
      <c r="H632" s="208">
        <f ca="1"/>
        <v>5</v>
      </c>
      <c r="I632" s="209">
        <f ca="1"/>
        <v>0.99992405123033801</v>
      </c>
      <c r="J632" s="221">
        <f ca="1"/>
        <v>0.94543855136899146</v>
      </c>
      <c r="K632" s="228">
        <f ca="1"/>
        <v>3.2609601942067953E-2</v>
      </c>
      <c r="L632" s="228">
        <f ca="1"/>
        <v>2.7723406485256064E-2</v>
      </c>
      <c r="N632" s="209">
        <f ca="1"/>
        <v>3.2609601942067953E-2</v>
      </c>
      <c r="O632" s="209">
        <f ca="1"/>
        <v>0.94543855136899146</v>
      </c>
      <c r="Q632" s="229"/>
    </row>
    <row r="633" spans="7:17" ht="16">
      <c r="G633" s="208">
        <f ca="1"/>
        <v>629</v>
      </c>
      <c r="H633" s="208">
        <f ca="1"/>
        <v>5</v>
      </c>
      <c r="I633" s="209">
        <f ca="1"/>
        <v>0.99992405123033801</v>
      </c>
      <c r="J633" s="221">
        <f ca="1"/>
        <v>0.94536674647422392</v>
      </c>
      <c r="K633" s="228">
        <f ca="1"/>
        <v>3.2601832072015856E-2</v>
      </c>
      <c r="L633" s="228">
        <f ca="1"/>
        <v>2.7723406485256064E-2</v>
      </c>
      <c r="N633" s="209">
        <f ca="1"/>
        <v>3.2601832072015856E-2</v>
      </c>
      <c r="O633" s="209">
        <f ca="1"/>
        <v>0.94536674647422392</v>
      </c>
      <c r="Q633" s="229"/>
    </row>
    <row r="634" spans="7:17" ht="16">
      <c r="G634" s="208">
        <f ca="1"/>
        <v>630</v>
      </c>
      <c r="H634" s="208">
        <f ca="1"/>
        <v>5</v>
      </c>
      <c r="I634" s="209">
        <f ca="1"/>
        <v>0.99992405123033801</v>
      </c>
      <c r="J634" s="221">
        <f ca="1"/>
        <v>0.94529494703294981</v>
      </c>
      <c r="K634" s="228">
        <f ca="1"/>
        <v>3.2594086868217888E-2</v>
      </c>
      <c r="L634" s="228">
        <f ca="1"/>
        <v>2.7723406485256064E-2</v>
      </c>
      <c r="N634" s="209">
        <f ca="1"/>
        <v>3.2594086868217888E-2</v>
      </c>
      <c r="O634" s="209">
        <f ca="1"/>
        <v>0.94529494703294981</v>
      </c>
      <c r="Q634" s="229"/>
    </row>
    <row r="635" spans="7:17" ht="16">
      <c r="G635" s="208">
        <f ca="1"/>
        <v>631</v>
      </c>
      <c r="H635" s="208">
        <f ca="1"/>
        <v>5</v>
      </c>
      <c r="I635" s="209">
        <f ca="1"/>
        <v>0.99992405123033801</v>
      </c>
      <c r="J635" s="221">
        <f ca="1"/>
        <v>0.9452231530447549</v>
      </c>
      <c r="K635" s="228">
        <f ca="1"/>
        <v>3.2586366213401857E-2</v>
      </c>
      <c r="L635" s="228">
        <f ca="1"/>
        <v>2.7723406485256064E-2</v>
      </c>
      <c r="N635" s="209">
        <f ca="1"/>
        <v>3.2586366213401857E-2</v>
      </c>
      <c r="O635" s="209">
        <f ca="1"/>
        <v>0.9452231530447549</v>
      </c>
      <c r="Q635" s="229"/>
    </row>
    <row r="636" spans="7:17" ht="16">
      <c r="G636" s="208">
        <f ca="1"/>
        <v>632</v>
      </c>
      <c r="H636" s="208">
        <f ca="1"/>
        <v>5</v>
      </c>
      <c r="I636" s="209">
        <f ca="1"/>
        <v>0.99992405123033801</v>
      </c>
      <c r="J636" s="221">
        <f ca="1"/>
        <v>0.9451513645092251</v>
      </c>
      <c r="K636" s="228">
        <f ca="1"/>
        <v>3.2578669991037756E-2</v>
      </c>
      <c r="L636" s="228">
        <f ca="1"/>
        <v>2.7723406485256064E-2</v>
      </c>
      <c r="N636" s="209">
        <f ca="1"/>
        <v>3.2578669991037756E-2</v>
      </c>
      <c r="O636" s="209">
        <f ca="1"/>
        <v>0.9451513645092251</v>
      </c>
      <c r="Q636" s="229"/>
    </row>
    <row r="637" spans="7:17" ht="16">
      <c r="G637" s="208">
        <f ca="1"/>
        <v>633</v>
      </c>
      <c r="H637" s="208">
        <f ca="1"/>
        <v>5</v>
      </c>
      <c r="I637" s="209">
        <f ca="1"/>
        <v>0.99992405123033801</v>
      </c>
      <c r="J637" s="221">
        <f ca="1"/>
        <v>0.94507958142594628</v>
      </c>
      <c r="K637" s="228">
        <f ca="1"/>
        <v>3.2570998085331967E-2</v>
      </c>
      <c r="L637" s="228">
        <f ca="1"/>
        <v>2.7723406485256064E-2</v>
      </c>
      <c r="N637" s="209">
        <f ca="1"/>
        <v>3.2570998085331967E-2</v>
      </c>
      <c r="O637" s="209">
        <f ca="1"/>
        <v>0.94507958142594628</v>
      </c>
      <c r="Q637" s="229"/>
    </row>
    <row r="638" spans="7:17" ht="16">
      <c r="G638" s="208">
        <f ca="1"/>
        <v>634</v>
      </c>
      <c r="H638" s="208">
        <f ca="1"/>
        <v>5</v>
      </c>
      <c r="I638" s="209">
        <f ca="1"/>
        <v>0.99992405123033801</v>
      </c>
      <c r="J638" s="221">
        <f ca="1"/>
        <v>0.94500780379450433</v>
      </c>
      <c r="K638" s="228">
        <f ca="1"/>
        <v>3.2563350381221462E-2</v>
      </c>
      <c r="L638" s="228">
        <f ca="1"/>
        <v>2.7723406485256064E-2</v>
      </c>
      <c r="N638" s="209">
        <f ca="1"/>
        <v>3.2563350381221462E-2</v>
      </c>
      <c r="O638" s="209">
        <f ca="1"/>
        <v>0.94500780379450433</v>
      </c>
      <c r="Q638" s="229"/>
    </row>
    <row r="639" spans="7:17" ht="16">
      <c r="G639" s="208">
        <f ca="1"/>
        <v>635</v>
      </c>
      <c r="H639" s="208">
        <f ca="1"/>
        <v>5</v>
      </c>
      <c r="I639" s="209">
        <f ca="1"/>
        <v>0.99992405123033801</v>
      </c>
      <c r="J639" s="221">
        <f ca="1"/>
        <v>0.94493603161448514</v>
      </c>
      <c r="K639" s="228">
        <f ca="1"/>
        <v>3.255572676436802E-2</v>
      </c>
      <c r="L639" s="228">
        <f ca="1"/>
        <v>2.7723406485256064E-2</v>
      </c>
      <c r="N639" s="209">
        <f ca="1"/>
        <v>3.255572676436802E-2</v>
      </c>
      <c r="O639" s="209">
        <f ca="1"/>
        <v>0.94493603161448514</v>
      </c>
      <c r="Q639" s="229"/>
    </row>
    <row r="640" spans="7:17" ht="16">
      <c r="G640" s="208">
        <f ca="1"/>
        <v>636</v>
      </c>
      <c r="H640" s="208">
        <f ca="1"/>
        <v>5</v>
      </c>
      <c r="I640" s="209">
        <f ca="1"/>
        <v>0.99992405123033801</v>
      </c>
      <c r="J640" s="221">
        <f ca="1"/>
        <v>0.9448642648854747</v>
      </c>
      <c r="K640" s="228">
        <f ca="1"/>
        <v>3.2548127121152501E-2</v>
      </c>
      <c r="L640" s="228">
        <f ca="1"/>
        <v>2.7723406485256064E-2</v>
      </c>
      <c r="N640" s="209">
        <f ca="1"/>
        <v>3.2548127121152501E-2</v>
      </c>
      <c r="O640" s="209">
        <f ca="1"/>
        <v>0.9448642648854747</v>
      </c>
      <c r="Q640" s="229"/>
    </row>
    <row r="641" spans="7:17" ht="16">
      <c r="G641" s="208">
        <f ca="1"/>
        <v>637</v>
      </c>
      <c r="H641" s="208">
        <f ca="1"/>
        <v>5</v>
      </c>
      <c r="I641" s="209">
        <f ca="1"/>
        <v>0.99992405123033801</v>
      </c>
      <c r="J641" s="221">
        <f ca="1"/>
        <v>0.94479250360705902</v>
      </c>
      <c r="K641" s="228">
        <f ca="1"/>
        <v>3.2540551338669205E-2</v>
      </c>
      <c r="L641" s="228">
        <f ca="1"/>
        <v>2.7723406485256064E-2</v>
      </c>
      <c r="N641" s="209">
        <f ca="1"/>
        <v>3.2540551338669205E-2</v>
      </c>
      <c r="O641" s="209">
        <f ca="1"/>
        <v>0.94479250360705902</v>
      </c>
      <c r="Q641" s="229"/>
    </row>
    <row r="642" spans="7:17" ht="16">
      <c r="G642" s="208">
        <f ca="1"/>
        <v>638</v>
      </c>
      <c r="H642" s="208">
        <f ca="1"/>
        <v>5</v>
      </c>
      <c r="I642" s="209">
        <f ca="1"/>
        <v>0.99992405123033801</v>
      </c>
      <c r="J642" s="221">
        <f ca="1"/>
        <v>0.9447207477788242</v>
      </c>
      <c r="K642" s="228">
        <f ca="1"/>
        <v>3.2532999304720318E-2</v>
      </c>
      <c r="L642" s="228">
        <f ca="1"/>
        <v>2.7723406485256064E-2</v>
      </c>
      <c r="N642" s="209">
        <f ca="1"/>
        <v>3.2532999304720318E-2</v>
      </c>
      <c r="O642" s="209">
        <f ca="1"/>
        <v>0.9447207477788242</v>
      </c>
      <c r="Q642" s="229"/>
    </row>
    <row r="643" spans="7:17" ht="16">
      <c r="G643" s="208">
        <f ca="1"/>
        <v>639</v>
      </c>
      <c r="H643" s="208">
        <f ca="1"/>
        <v>5</v>
      </c>
      <c r="I643" s="209">
        <f ca="1"/>
        <v>0.99992405123033801</v>
      </c>
      <c r="J643" s="221">
        <f ca="1"/>
        <v>0.94464899740035624</v>
      </c>
      <c r="K643" s="228">
        <f ca="1"/>
        <v>3.2525470907810404E-2</v>
      </c>
      <c r="L643" s="228">
        <f ca="1"/>
        <v>2.7723406485256064E-2</v>
      </c>
      <c r="N643" s="209">
        <f ca="1"/>
        <v>3.2525470907810404E-2</v>
      </c>
      <c r="O643" s="209">
        <f ca="1"/>
        <v>0.94464899740035624</v>
      </c>
      <c r="Q643" s="229"/>
    </row>
    <row r="644" spans="7:17" ht="16">
      <c r="G644" s="208">
        <f ca="1"/>
        <v>640</v>
      </c>
      <c r="H644" s="208">
        <f ca="1"/>
        <v>5</v>
      </c>
      <c r="I644" s="209">
        <f ca="1"/>
        <v>0.99992405123033801</v>
      </c>
      <c r="J644" s="221">
        <f ca="1"/>
        <v>0.94457725247124125</v>
      </c>
      <c r="K644" s="228">
        <f ca="1"/>
        <v>3.2517966037140827E-2</v>
      </c>
      <c r="L644" s="228">
        <f ca="1"/>
        <v>2.7723406485256064E-2</v>
      </c>
      <c r="N644" s="209">
        <f ca="1"/>
        <v>3.2517966037140827E-2</v>
      </c>
      <c r="O644" s="209">
        <f ca="1"/>
        <v>0.94457725247124125</v>
      </c>
      <c r="Q644" s="229"/>
    </row>
    <row r="645" spans="7:17" ht="16">
      <c r="G645" s="208">
        <f ca="1"/>
        <v>641</v>
      </c>
      <c r="H645" s="208">
        <f ca="1"/>
        <v>5</v>
      </c>
      <c r="I645" s="209">
        <f ca="1"/>
        <v>0.99992405123033801</v>
      </c>
      <c r="J645" s="221">
        <f ca="1"/>
        <v>0.94450551299106533</v>
      </c>
      <c r="K645" s="228">
        <f ca="1"/>
        <v>3.2510484582604388E-2</v>
      </c>
      <c r="L645" s="228">
        <f ca="1"/>
        <v>2.7723406485256064E-2</v>
      </c>
      <c r="N645" s="209">
        <f ca="1"/>
        <v>3.2510484582604388E-2</v>
      </c>
      <c r="O645" s="209">
        <f ca="1"/>
        <v>0.94450551299106533</v>
      </c>
      <c r="Q645" s="229"/>
    </row>
    <row r="646" spans="7:17" ht="16">
      <c r="G646" s="208">
        <f ca="1"/>
        <v>642</v>
      </c>
      <c r="H646" s="208">
        <f ca="1"/>
        <v>5</v>
      </c>
      <c r="I646" s="209">
        <f ca="1"/>
        <v>0.99992405123033801</v>
      </c>
      <c r="J646" s="221">
        <f ca="1"/>
        <v>0.94443377895941472</v>
      </c>
      <c r="K646" s="228">
        <f ca="1"/>
        <v>3.2503026434779883E-2</v>
      </c>
      <c r="L646" s="228">
        <f ca="1"/>
        <v>2.7723406485256064E-2</v>
      </c>
      <c r="N646" s="209">
        <f ca="1"/>
        <v>3.2503026434779883E-2</v>
      </c>
      <c r="O646" s="209">
        <f ca="1"/>
        <v>0.94443377895941472</v>
      </c>
      <c r="Q646" s="229"/>
    </row>
    <row r="647" spans="7:17" ht="16">
      <c r="G647" s="208">
        <f ca="1"/>
        <v>643</v>
      </c>
      <c r="H647" s="208">
        <f ca="1"/>
        <v>5</v>
      </c>
      <c r="I647" s="209">
        <f ca="1"/>
        <v>0.99992405123033801</v>
      </c>
      <c r="J647" s="221">
        <f ca="1"/>
        <v>0.94436205037587551</v>
      </c>
      <c r="K647" s="228">
        <f ca="1"/>
        <v>3.249559148492686E-2</v>
      </c>
      <c r="L647" s="228">
        <f ca="1"/>
        <v>2.7723406485256064E-2</v>
      </c>
      <c r="N647" s="209">
        <f ca="1"/>
        <v>3.249559148492686E-2</v>
      </c>
      <c r="O647" s="209">
        <f ca="1"/>
        <v>0.94436205037587551</v>
      </c>
      <c r="Q647" s="229"/>
    </row>
    <row r="648" spans="7:17" ht="16">
      <c r="G648" s="208">
        <f ca="1"/>
        <v>644</v>
      </c>
      <c r="H648" s="208">
        <f ca="1"/>
        <v>5</v>
      </c>
      <c r="I648" s="209">
        <f ca="1"/>
        <v>0.99992405123033801</v>
      </c>
      <c r="J648" s="221">
        <f ca="1"/>
        <v>0.94429032724003403</v>
      </c>
      <c r="K648" s="228">
        <f ca="1"/>
        <v>3.2488179624980171E-2</v>
      </c>
      <c r="L648" s="228">
        <f ca="1"/>
        <v>2.7723406485256064E-2</v>
      </c>
      <c r="N648" s="209">
        <f ca="1"/>
        <v>3.2488179624980171E-2</v>
      </c>
      <c r="O648" s="209">
        <f ca="1"/>
        <v>0.94429032724003403</v>
      </c>
      <c r="Q648" s="229"/>
    </row>
    <row r="649" spans="7:17" ht="16">
      <c r="G649" s="208">
        <f ca="1"/>
        <v>645</v>
      </c>
      <c r="H649" s="208">
        <f ca="1"/>
        <v>5</v>
      </c>
      <c r="I649" s="209">
        <f ca="1"/>
        <v>0.99992405123033801</v>
      </c>
      <c r="J649" s="221">
        <f ca="1"/>
        <v>0.94421860955147641</v>
      </c>
      <c r="K649" s="228">
        <f ca="1"/>
        <v>3.2480790747544994E-2</v>
      </c>
      <c r="L649" s="228">
        <f ca="1"/>
        <v>2.7723406485256064E-2</v>
      </c>
      <c r="N649" s="209">
        <f ca="1"/>
        <v>3.2480790747544994E-2</v>
      </c>
      <c r="O649" s="209">
        <f ca="1"/>
        <v>0.94421860955147641</v>
      </c>
      <c r="Q649" s="229"/>
    </row>
    <row r="650" spans="7:17" ht="16">
      <c r="G650" s="208">
        <f ca="1"/>
        <v>646</v>
      </c>
      <c r="H650" s="208">
        <f ca="1"/>
        <v>5</v>
      </c>
      <c r="I650" s="209">
        <f ca="1"/>
        <v>0.99992405123033801</v>
      </c>
      <c r="J650" s="221">
        <f ca="1"/>
        <v>0.94414689730978907</v>
      </c>
      <c r="K650" s="228">
        <f ca="1"/>
        <v>3.2473424745891301E-2</v>
      </c>
      <c r="L650" s="228">
        <f ca="1"/>
        <v>2.7723406485256064E-2</v>
      </c>
      <c r="N650" s="209">
        <f ca="1"/>
        <v>3.2473424745891301E-2</v>
      </c>
      <c r="O650" s="209">
        <f ca="1"/>
        <v>0.94414689730978907</v>
      </c>
      <c r="Q650" s="229"/>
    </row>
    <row r="651" spans="7:17" ht="16">
      <c r="G651" s="208">
        <f ca="1"/>
        <v>647</v>
      </c>
      <c r="H651" s="208">
        <f ca="1"/>
        <v>5</v>
      </c>
      <c r="I651" s="209">
        <f ca="1"/>
        <v>0.99992405123033801</v>
      </c>
      <c r="J651" s="221">
        <f ca="1"/>
        <v>0.94407519051455824</v>
      </c>
      <c r="K651" s="228">
        <f ca="1"/>
        <v>3.2466081513949072E-2</v>
      </c>
      <c r="L651" s="228">
        <f ca="1"/>
        <v>2.7723406485256064E-2</v>
      </c>
      <c r="N651" s="209">
        <f ca="1"/>
        <v>3.2466081513949072E-2</v>
      </c>
      <c r="O651" s="209">
        <f ca="1"/>
        <v>0.94407519051455824</v>
      </c>
      <c r="Q651" s="229"/>
    </row>
    <row r="652" spans="7:17" ht="16">
      <c r="G652" s="208">
        <f ca="1"/>
        <v>648</v>
      </c>
      <c r="H652" s="208">
        <f ca="1"/>
        <v>5</v>
      </c>
      <c r="I652" s="209">
        <f ca="1"/>
        <v>0.99992405123033801</v>
      </c>
      <c r="J652" s="221">
        <f ca="1"/>
        <v>0.94400348916537025</v>
      </c>
      <c r="K652" s="228">
        <f ca="1"/>
        <v>3.2458760946302977E-2</v>
      </c>
      <c r="L652" s="228">
        <f ca="1"/>
        <v>2.7723406485256064E-2</v>
      </c>
      <c r="N652" s="209">
        <f ca="1"/>
        <v>3.2458760946302977E-2</v>
      </c>
      <c r="O652" s="209">
        <f ca="1"/>
        <v>0.94400348916537025</v>
      </c>
      <c r="Q652" s="229"/>
    </row>
    <row r="653" spans="7:17" ht="16">
      <c r="G653" s="208">
        <f ca="1"/>
        <v>649</v>
      </c>
      <c r="H653" s="208">
        <f ca="1"/>
        <v>5</v>
      </c>
      <c r="I653" s="209">
        <f ca="1"/>
        <v>0.99992405123033801</v>
      </c>
      <c r="J653" s="221">
        <f ca="1"/>
        <v>0.94393179326181154</v>
      </c>
      <c r="K653" s="228">
        <f ca="1"/>
        <v>3.2451462938187368E-2</v>
      </c>
      <c r="L653" s="228">
        <f ca="1"/>
        <v>2.7723406485256064E-2</v>
      </c>
      <c r="N653" s="209">
        <f ca="1"/>
        <v>3.2451462938187368E-2</v>
      </c>
      <c r="O653" s="209">
        <f ca="1"/>
        <v>0.94393179326181154</v>
      </c>
      <c r="Q653" s="229"/>
    </row>
    <row r="654" spans="7:17" ht="16">
      <c r="G654" s="208">
        <f ca="1"/>
        <v>650</v>
      </c>
      <c r="H654" s="208">
        <f ca="1"/>
        <v>5</v>
      </c>
      <c r="I654" s="209">
        <f ca="1"/>
        <v>0.99992405123033801</v>
      </c>
      <c r="J654" s="221">
        <f ca="1"/>
        <v>0.94386010280346844</v>
      </c>
      <c r="K654" s="228">
        <f ca="1"/>
        <v>3.2444187385481368E-2</v>
      </c>
      <c r="L654" s="228">
        <f ca="1"/>
        <v>2.7723406485256064E-2</v>
      </c>
      <c r="N654" s="209">
        <f ca="1"/>
        <v>3.2444187385481368E-2</v>
      </c>
      <c r="O654" s="209">
        <f ca="1"/>
        <v>0.94386010280346844</v>
      </c>
      <c r="Q654" s="229"/>
    </row>
    <row r="655" spans="7:17" ht="16">
      <c r="G655" s="208">
        <f ca="1"/>
        <v>651</v>
      </c>
      <c r="H655" s="208">
        <f ca="1"/>
        <v>5</v>
      </c>
      <c r="I655" s="209">
        <f ca="1"/>
        <v>0.99992405123033801</v>
      </c>
      <c r="J655" s="221">
        <f ca="1"/>
        <v>0.9437884177899275</v>
      </c>
      <c r="K655" s="228">
        <f ca="1"/>
        <v>3.2436934184703781E-2</v>
      </c>
      <c r="L655" s="228">
        <f ca="1"/>
        <v>2.7723406485256064E-2</v>
      </c>
      <c r="N655" s="209">
        <f ca="1"/>
        <v>3.2436934184703781E-2</v>
      </c>
      <c r="O655" s="209">
        <f ca="1"/>
        <v>0.9437884177899275</v>
      </c>
      <c r="Q655" s="229"/>
    </row>
    <row r="656" spans="7:17" ht="16">
      <c r="G656" s="208">
        <f ca="1"/>
        <v>652</v>
      </c>
      <c r="H656" s="208">
        <f ca="1"/>
        <v>5</v>
      </c>
      <c r="I656" s="209">
        <f ca="1"/>
        <v>0.99992405123033801</v>
      </c>
      <c r="J656" s="221">
        <f ca="1"/>
        <v>0.94371673822077506</v>
      </c>
      <c r="K656" s="228">
        <f ca="1"/>
        <v>3.2429703233008374E-2</v>
      </c>
      <c r="L656" s="228">
        <f ca="1"/>
        <v>2.7723406485256064E-2</v>
      </c>
      <c r="N656" s="209">
        <f ca="1"/>
        <v>3.2429703233008374E-2</v>
      </c>
      <c r="O656" s="209">
        <f ca="1"/>
        <v>0.94371673822077506</v>
      </c>
      <c r="Q656" s="229"/>
    </row>
    <row r="657" spans="7:17" ht="16">
      <c r="G657" s="208">
        <f ca="1"/>
        <v>653</v>
      </c>
      <c r="H657" s="208">
        <f ca="1"/>
        <v>5</v>
      </c>
      <c r="I657" s="209">
        <f ca="1"/>
        <v>0.99992405123033801</v>
      </c>
      <c r="J657" s="221">
        <f ca="1"/>
        <v>0.94364506409559779</v>
      </c>
      <c r="K657" s="228">
        <f ca="1"/>
        <v>3.2422494428178766E-2</v>
      </c>
      <c r="L657" s="228">
        <f ca="1"/>
        <v>2.7723406485256064E-2</v>
      </c>
      <c r="N657" s="209">
        <f ca="1"/>
        <v>3.2422494428178766E-2</v>
      </c>
      <c r="O657" s="209">
        <f ca="1"/>
        <v>0.94364506409559779</v>
      </c>
      <c r="Q657" s="229"/>
    </row>
    <row r="658" spans="7:17" ht="16">
      <c r="G658" s="208">
        <f ca="1"/>
        <v>654</v>
      </c>
      <c r="H658" s="208">
        <f ca="1"/>
        <v>5</v>
      </c>
      <c r="I658" s="209">
        <f ca="1"/>
        <v>0.99992405123033801</v>
      </c>
      <c r="J658" s="221">
        <f ca="1"/>
        <v>0.94357339541398211</v>
      </c>
      <c r="K658" s="228">
        <f ca="1"/>
        <v>3.2415307668623883E-2</v>
      </c>
      <c r="L658" s="228">
        <f ca="1"/>
        <v>2.7723406485256064E-2</v>
      </c>
      <c r="N658" s="209">
        <f ca="1"/>
        <v>3.2415307668623883E-2</v>
      </c>
      <c r="O658" s="209">
        <f ca="1"/>
        <v>0.94357339541398211</v>
      </c>
      <c r="Q658" s="229"/>
    </row>
    <row r="659" spans="7:17" ht="16">
      <c r="G659" s="208">
        <f ca="1"/>
        <v>655</v>
      </c>
      <c r="H659" s="208">
        <f ca="1"/>
        <v>5</v>
      </c>
      <c r="I659" s="209">
        <f ca="1"/>
        <v>0.99992405123033801</v>
      </c>
      <c r="J659" s="221">
        <f ca="1"/>
        <v>0.94350173217551458</v>
      </c>
      <c r="K659" s="228">
        <f ca="1"/>
        <v>3.2408142853372998E-2</v>
      </c>
      <c r="L659" s="228">
        <f ca="1"/>
        <v>2.7723406485256064E-2</v>
      </c>
      <c r="N659" s="209">
        <f ca="1"/>
        <v>3.2408142853372998E-2</v>
      </c>
      <c r="O659" s="209">
        <f ca="1"/>
        <v>0.94350173217551458</v>
      </c>
      <c r="Q659" s="229"/>
    </row>
    <row r="660" spans="7:17" ht="16">
      <c r="G660" s="208">
        <f ca="1"/>
        <v>656</v>
      </c>
      <c r="H660" s="208">
        <f ca="1"/>
        <v>5</v>
      </c>
      <c r="I660" s="209">
        <f ca="1"/>
        <v>0.99992405123033801</v>
      </c>
      <c r="J660" s="221">
        <f ca="1"/>
        <v>0.94343007437978188</v>
      </c>
      <c r="K660" s="228">
        <f ca="1"/>
        <v>3.2400999882071041E-2</v>
      </c>
      <c r="L660" s="228">
        <f ca="1"/>
        <v>2.7723406485256064E-2</v>
      </c>
      <c r="N660" s="209">
        <f ca="1"/>
        <v>3.2400999882071041E-2</v>
      </c>
      <c r="O660" s="209">
        <f ca="1"/>
        <v>0.94343007437978188</v>
      </c>
      <c r="Q660" s="229"/>
    </row>
    <row r="661" spans="7:17" ht="16">
      <c r="G661" s="208">
        <f ca="1"/>
        <v>657</v>
      </c>
      <c r="H661" s="208">
        <f ca="1"/>
        <v>5</v>
      </c>
      <c r="I661" s="209">
        <f ca="1"/>
        <v>0.99992405123033801</v>
      </c>
      <c r="J661" s="221">
        <f ca="1"/>
        <v>0.94335842202637066</v>
      </c>
      <c r="K661" s="228">
        <f ca="1"/>
        <v>3.2393878654973916E-2</v>
      </c>
      <c r="L661" s="228">
        <f ca="1"/>
        <v>2.7723406485256064E-2</v>
      </c>
      <c r="N661" s="209">
        <f ca="1"/>
        <v>3.2393878654973916E-2</v>
      </c>
      <c r="O661" s="209">
        <f ca="1"/>
        <v>0.94335842202637066</v>
      </c>
      <c r="Q661" s="229"/>
    </row>
    <row r="662" spans="7:17" ht="16">
      <c r="G662" s="208">
        <f ca="1"/>
        <v>658</v>
      </c>
      <c r="H662" s="208">
        <f ca="1"/>
        <v>5</v>
      </c>
      <c r="I662" s="209">
        <f ca="1"/>
        <v>0.99992405123033801</v>
      </c>
      <c r="J662" s="221">
        <f ca="1"/>
        <v>0.94328677511486747</v>
      </c>
      <c r="K662" s="228">
        <f ca="1"/>
        <v>3.2386779072943989E-2</v>
      </c>
      <c r="L662" s="228">
        <f ca="1"/>
        <v>2.7723406485256064E-2</v>
      </c>
      <c r="N662" s="209">
        <f ca="1"/>
        <v>3.2386779072943989E-2</v>
      </c>
      <c r="O662" s="209">
        <f ca="1"/>
        <v>0.94328677511486747</v>
      </c>
      <c r="Q662" s="229"/>
    </row>
    <row r="663" spans="7:17" ht="16">
      <c r="G663" s="208">
        <f ca="1"/>
        <v>659</v>
      </c>
      <c r="H663" s="208">
        <f ca="1"/>
        <v>5</v>
      </c>
      <c r="I663" s="209">
        <f ca="1"/>
        <v>0.99992405123033801</v>
      </c>
      <c r="J663" s="221">
        <f ca="1"/>
        <v>0.94321513364485909</v>
      </c>
      <c r="K663" s="228">
        <f ca="1"/>
        <v>3.2379701037445245E-2</v>
      </c>
      <c r="L663" s="228">
        <f ca="1"/>
        <v>2.7723406485256064E-2</v>
      </c>
      <c r="N663" s="209">
        <f ca="1"/>
        <v>3.2379701037445245E-2</v>
      </c>
      <c r="O663" s="209">
        <f ca="1"/>
        <v>0.94321513364485909</v>
      </c>
      <c r="Q663" s="229"/>
    </row>
    <row r="664" spans="7:17" ht="16">
      <c r="G664" s="208">
        <f ca="1"/>
        <v>660</v>
      </c>
      <c r="H664" s="208">
        <f ca="1"/>
        <v>5</v>
      </c>
      <c r="I664" s="209">
        <f ca="1"/>
        <v>0.99992405123033801</v>
      </c>
      <c r="J664" s="221">
        <f ca="1"/>
        <v>0.94314349761593219</v>
      </c>
      <c r="K664" s="228">
        <f ca="1"/>
        <v>3.2372644450538939E-2</v>
      </c>
      <c r="L664" s="228">
        <f ca="1"/>
        <v>2.7723406485256064E-2</v>
      </c>
      <c r="N664" s="209">
        <f ca="1"/>
        <v>3.2372644450538939E-2</v>
      </c>
      <c r="O664" s="209">
        <f ca="1"/>
        <v>0.94314349761593219</v>
      </c>
      <c r="Q664" s="229"/>
    </row>
    <row r="665" spans="7:17" ht="16">
      <c r="G665" s="208">
        <f ca="1"/>
        <v>661</v>
      </c>
      <c r="H665" s="208">
        <f ca="1"/>
        <v>5</v>
      </c>
      <c r="I665" s="209">
        <f ca="1"/>
        <v>0.99992405123033801</v>
      </c>
      <c r="J665" s="221">
        <f ca="1"/>
        <v>0.94307186702767354</v>
      </c>
      <c r="K665" s="228">
        <f ca="1"/>
        <v>3.2365609214878951E-2</v>
      </c>
      <c r="L665" s="228">
        <f ca="1"/>
        <v>2.7723406485256064E-2</v>
      </c>
      <c r="N665" s="209">
        <f ca="1"/>
        <v>3.2365609214878951E-2</v>
      </c>
      <c r="O665" s="209">
        <f ca="1"/>
        <v>0.94307186702767354</v>
      </c>
      <c r="Q665" s="229"/>
    </row>
    <row r="666" spans="7:17" ht="16">
      <c r="G666" s="208">
        <f ca="1"/>
        <v>662</v>
      </c>
      <c r="H666" s="208">
        <f ca="1"/>
        <v>5</v>
      </c>
      <c r="I666" s="209">
        <f ca="1"/>
        <v>0.99992405123033801</v>
      </c>
      <c r="J666" s="221">
        <f ca="1"/>
        <v>0.94300024187966991</v>
      </c>
      <c r="K666" s="228">
        <f ca="1"/>
        <v>3.235859523370737E-2</v>
      </c>
      <c r="L666" s="228">
        <f ca="1"/>
        <v>2.7723406485256064E-2</v>
      </c>
      <c r="N666" s="209">
        <f ca="1"/>
        <v>3.235859523370737E-2</v>
      </c>
      <c r="O666" s="209">
        <f ca="1"/>
        <v>0.94300024187966991</v>
      </c>
      <c r="Q666" s="229"/>
    </row>
    <row r="667" spans="7:17" ht="16">
      <c r="G667" s="208">
        <f ca="1"/>
        <v>663</v>
      </c>
      <c r="H667" s="208">
        <f ca="1"/>
        <v>5</v>
      </c>
      <c r="I667" s="209">
        <f ca="1"/>
        <v>0.99992405123033801</v>
      </c>
      <c r="J667" s="221">
        <f ca="1"/>
        <v>0.94292862217150819</v>
      </c>
      <c r="K667" s="228">
        <f ca="1"/>
        <v>3.2351602410850014E-2</v>
      </c>
      <c r="L667" s="228">
        <f ca="1"/>
        <v>2.7723406485256064E-2</v>
      </c>
      <c r="N667" s="209">
        <f ca="1"/>
        <v>3.2351602410850014E-2</v>
      </c>
      <c r="O667" s="209">
        <f ca="1"/>
        <v>0.94292862217150819</v>
      </c>
      <c r="Q667" s="229"/>
    </row>
    <row r="668" spans="7:17" ht="16">
      <c r="G668" s="208">
        <f ca="1"/>
        <v>664</v>
      </c>
      <c r="H668" s="208">
        <f ca="1"/>
        <v>5</v>
      </c>
      <c r="I668" s="209">
        <f ca="1"/>
        <v>0.99992405123033801</v>
      </c>
      <c r="J668" s="221">
        <f ca="1"/>
        <v>0.94285700790277516</v>
      </c>
      <c r="K668" s="228">
        <f ca="1"/>
        <v>3.2344630650712122E-2</v>
      </c>
      <c r="L668" s="228">
        <f ca="1"/>
        <v>2.7723406485256064E-2</v>
      </c>
      <c r="N668" s="209">
        <f ca="1"/>
        <v>3.2344630650712122E-2</v>
      </c>
      <c r="O668" s="209">
        <f ca="1"/>
        <v>0.94285700790277516</v>
      </c>
      <c r="Q668" s="229"/>
    </row>
    <row r="669" spans="7:17" ht="16">
      <c r="G669" s="208">
        <f ca="1"/>
        <v>665</v>
      </c>
      <c r="H669" s="208">
        <f ca="1"/>
        <v>5</v>
      </c>
      <c r="I669" s="209">
        <f ca="1"/>
        <v>0.99992405123033801</v>
      </c>
      <c r="J669" s="221">
        <f ca="1"/>
        <v>0.94278539907305781</v>
      </c>
      <c r="K669" s="228">
        <f ca="1"/>
        <v>3.2337679858273849E-2</v>
      </c>
      <c r="L669" s="228">
        <f ca="1"/>
        <v>2.7723406485256064E-2</v>
      </c>
      <c r="N669" s="209">
        <f ca="1"/>
        <v>3.2337679858273849E-2</v>
      </c>
      <c r="O669" s="209">
        <f ca="1"/>
        <v>0.94278539907305781</v>
      </c>
      <c r="Q669" s="229"/>
    </row>
    <row r="670" spans="7:17" ht="16">
      <c r="G670" s="208">
        <f ca="1"/>
        <v>666</v>
      </c>
      <c r="H670" s="208">
        <f ca="1"/>
        <v>5</v>
      </c>
      <c r="I670" s="209">
        <f ca="1"/>
        <v>0.99992405123033801</v>
      </c>
      <c r="J670" s="221">
        <f ca="1"/>
        <v>0.94271379568194291</v>
      </c>
      <c r="K670" s="228">
        <f ca="1"/>
        <v>3.2330749939086176E-2</v>
      </c>
      <c r="L670" s="228">
        <f ca="1"/>
        <v>2.7723406485256064E-2</v>
      </c>
      <c r="N670" s="209">
        <f ca="1"/>
        <v>3.2330749939086176E-2</v>
      </c>
      <c r="O670" s="209">
        <f ca="1"/>
        <v>0.94271379568194291</v>
      </c>
      <c r="Q670" s="229"/>
    </row>
    <row r="671" spans="7:17" ht="16">
      <c r="G671" s="208">
        <f ca="1"/>
        <v>667</v>
      </c>
      <c r="H671" s="208">
        <f ca="1"/>
        <v>5</v>
      </c>
      <c r="I671" s="209">
        <f ca="1"/>
        <v>0.99992405123033801</v>
      </c>
      <c r="J671" s="221">
        <f ca="1"/>
        <v>0.94264219772901747</v>
      </c>
      <c r="K671" s="228">
        <f ca="1"/>
        <v>3.2323840799266389E-2</v>
      </c>
      <c r="L671" s="228">
        <f ca="1"/>
        <v>2.7723406485256064E-2</v>
      </c>
      <c r="N671" s="209">
        <f ca="1"/>
        <v>3.2323840799266389E-2</v>
      </c>
      <c r="O671" s="209">
        <f ca="1"/>
        <v>0.94264219772901747</v>
      </c>
      <c r="Q671" s="229"/>
    </row>
    <row r="672" spans="7:17" ht="16">
      <c r="G672" s="208">
        <f ca="1"/>
        <v>668</v>
      </c>
      <c r="H672" s="208">
        <f ca="1"/>
        <v>5</v>
      </c>
      <c r="I672" s="209">
        <f ca="1"/>
        <v>0.99992405123033801</v>
      </c>
      <c r="J672" s="221">
        <f ca="1"/>
        <v>0.94257060521386848</v>
      </c>
      <c r="K672" s="228">
        <f ca="1"/>
        <v>3.2316952345493949E-2</v>
      </c>
      <c r="L672" s="228">
        <f ca="1"/>
        <v>2.7723406485256064E-2</v>
      </c>
      <c r="N672" s="209">
        <f ca="1"/>
        <v>3.2316952345493949E-2</v>
      </c>
      <c r="O672" s="209">
        <f ca="1"/>
        <v>0.94257060521386848</v>
      </c>
      <c r="Q672" s="229"/>
    </row>
    <row r="673" spans="7:17" ht="16">
      <c r="G673" s="208">
        <f ca="1"/>
        <v>669</v>
      </c>
      <c r="H673" s="208">
        <f ca="1"/>
        <v>5</v>
      </c>
      <c r="I673" s="209">
        <f ca="1"/>
        <v>0.99992405123033801</v>
      </c>
      <c r="J673" s="221">
        <f ca="1"/>
        <v>0.94249901813608294</v>
      </c>
      <c r="K673" s="228">
        <f ca="1"/>
        <v>3.231008448500633E-2</v>
      </c>
      <c r="L673" s="228">
        <f ca="1"/>
        <v>2.7723406485256064E-2</v>
      </c>
      <c r="N673" s="209">
        <f ca="1"/>
        <v>3.231008448500633E-2</v>
      </c>
      <c r="O673" s="209">
        <f ca="1"/>
        <v>0.94249901813608294</v>
      </c>
      <c r="Q673" s="229"/>
    </row>
    <row r="674" spans="7:17" ht="16">
      <c r="G674" s="208">
        <f ca="1"/>
        <v>670</v>
      </c>
      <c r="H674" s="208">
        <f ca="1"/>
        <v>5</v>
      </c>
      <c r="I674" s="209">
        <f ca="1"/>
        <v>0.99992405123033801</v>
      </c>
      <c r="J674" s="221">
        <f ca="1"/>
        <v>0.94242743649524785</v>
      </c>
      <c r="K674" s="228">
        <f ca="1"/>
        <v>3.2303237125594811E-2</v>
      </c>
      <c r="L674" s="228">
        <f ca="1"/>
        <v>2.7723406485256064E-2</v>
      </c>
      <c r="N674" s="209">
        <f ca="1"/>
        <v>3.2303237125594811E-2</v>
      </c>
      <c r="O674" s="209">
        <f ca="1"/>
        <v>0.94242743649524785</v>
      </c>
      <c r="Q674" s="229"/>
    </row>
    <row r="675" spans="7:17" ht="16">
      <c r="G675" s="208">
        <f ca="1"/>
        <v>671</v>
      </c>
      <c r="H675" s="208">
        <f ca="1"/>
        <v>5</v>
      </c>
      <c r="I675" s="209">
        <f ca="1"/>
        <v>0.99992405123033801</v>
      </c>
      <c r="J675" s="221">
        <f ca="1"/>
        <v>0.94235586029095031</v>
      </c>
      <c r="K675" s="228">
        <f ca="1"/>
        <v>3.229641017560031E-2</v>
      </c>
      <c r="L675" s="228">
        <f ca="1"/>
        <v>2.7723406485256064E-2</v>
      </c>
      <c r="N675" s="209">
        <f ca="1"/>
        <v>3.229641017560031E-2</v>
      </c>
      <c r="O675" s="209">
        <f ca="1"/>
        <v>0.94235586029095031</v>
      </c>
      <c r="Q675" s="229"/>
    </row>
    <row r="676" spans="7:17" ht="16">
      <c r="G676" s="208">
        <f ca="1"/>
        <v>672</v>
      </c>
      <c r="H676" s="208">
        <f ca="1"/>
        <v>5</v>
      </c>
      <c r="I676" s="209">
        <f ca="1"/>
        <v>0.99992405123033801</v>
      </c>
      <c r="J676" s="221">
        <f ca="1"/>
        <v>0.94228428952277743</v>
      </c>
      <c r="K676" s="228">
        <f ca="1"/>
        <v>3.2289603543909369E-2</v>
      </c>
      <c r="L676" s="228">
        <f ca="1"/>
        <v>2.7723406485256064E-2</v>
      </c>
      <c r="N676" s="209">
        <f ca="1"/>
        <v>3.2289603543909369E-2</v>
      </c>
      <c r="O676" s="209">
        <f ca="1"/>
        <v>0.94228428952277743</v>
      </c>
      <c r="Q676" s="229"/>
    </row>
    <row r="677" spans="7:17" ht="16">
      <c r="G677" s="208">
        <f ca="1"/>
        <v>673</v>
      </c>
      <c r="H677" s="208">
        <f ca="1"/>
        <v>5</v>
      </c>
      <c r="I677" s="209">
        <f ca="1"/>
        <v>0.99992405123033801</v>
      </c>
      <c r="J677" s="221">
        <f ca="1"/>
        <v>0.94221272419031632</v>
      </c>
      <c r="K677" s="228">
        <f ca="1"/>
        <v>3.2282817139950057E-2</v>
      </c>
      <c r="L677" s="228">
        <f ca="1"/>
        <v>2.7723406485256064E-2</v>
      </c>
      <c r="N677" s="209">
        <f ca="1"/>
        <v>3.2282817139950057E-2</v>
      </c>
      <c r="O677" s="209">
        <f ca="1"/>
        <v>0.94221272419031632</v>
      </c>
      <c r="Q677" s="229"/>
    </row>
    <row r="678" spans="7:17" ht="16">
      <c r="G678" s="208">
        <f ca="1"/>
        <v>674</v>
      </c>
      <c r="H678" s="208">
        <f ca="1"/>
        <v>5</v>
      </c>
      <c r="I678" s="209">
        <f ca="1"/>
        <v>0.99992405123033801</v>
      </c>
      <c r="J678" s="221">
        <f ca="1"/>
        <v>0.9421411642931542</v>
      </c>
      <c r="K678" s="228">
        <f ca="1"/>
        <v>3.2276050873687928E-2</v>
      </c>
      <c r="L678" s="228">
        <f ca="1"/>
        <v>2.7723406485256064E-2</v>
      </c>
      <c r="N678" s="209">
        <f ca="1"/>
        <v>3.2276050873687928E-2</v>
      </c>
      <c r="O678" s="209">
        <f ca="1"/>
        <v>0.9421411642931542</v>
      </c>
      <c r="Q678" s="229"/>
    </row>
    <row r="679" spans="7:17" ht="16">
      <c r="G679" s="208">
        <f ca="1"/>
        <v>675</v>
      </c>
      <c r="H679" s="208">
        <f ca="1"/>
        <v>5</v>
      </c>
      <c r="I679" s="209">
        <f ca="1"/>
        <v>0.99992405123033801</v>
      </c>
      <c r="J679" s="221">
        <f ca="1"/>
        <v>0.94206960983087817</v>
      </c>
      <c r="K679" s="228">
        <f ca="1"/>
        <v>3.2269304655622166E-2</v>
      </c>
      <c r="L679" s="228">
        <f ca="1"/>
        <v>2.7723406485256064E-2</v>
      </c>
      <c r="N679" s="209">
        <f ca="1"/>
        <v>3.2269304655622166E-2</v>
      </c>
      <c r="O679" s="209">
        <f ca="1"/>
        <v>0.94206960983087817</v>
      </c>
      <c r="Q679" s="229"/>
    </row>
    <row r="680" spans="7:17" ht="16">
      <c r="G680" s="208">
        <f ca="1"/>
        <v>676</v>
      </c>
      <c r="H680" s="208">
        <f ca="1"/>
        <v>5</v>
      </c>
      <c r="I680" s="209">
        <f ca="1"/>
        <v>0.99992405123033801</v>
      </c>
      <c r="J680" s="221">
        <f ca="1"/>
        <v>0.94199806080307558</v>
      </c>
      <c r="K680" s="228">
        <f ca="1"/>
        <v>3.226257839678142E-2</v>
      </c>
      <c r="L680" s="228">
        <f ca="1"/>
        <v>2.7723406485256064E-2</v>
      </c>
      <c r="N680" s="209">
        <f ca="1"/>
        <v>3.226257839678142E-2</v>
      </c>
      <c r="O680" s="209">
        <f ca="1"/>
        <v>0.94199806080307558</v>
      </c>
      <c r="Q680" s="229"/>
    </row>
    <row r="681" spans="7:17" ht="16">
      <c r="G681" s="208">
        <f ca="1"/>
        <v>677</v>
      </c>
      <c r="H681" s="208">
        <f ca="1"/>
        <v>5</v>
      </c>
      <c r="I681" s="209">
        <f ca="1"/>
        <v>0.99992405123033801</v>
      </c>
      <c r="J681" s="221">
        <f ca="1"/>
        <v>0.94192651720933362</v>
      </c>
      <c r="K681" s="228">
        <f ca="1"/>
        <v>3.2255872008720106E-2</v>
      </c>
      <c r="L681" s="228">
        <f ca="1"/>
        <v>2.7723406485256064E-2</v>
      </c>
      <c r="N681" s="209">
        <f ca="1"/>
        <v>3.2255872008720106E-2</v>
      </c>
      <c r="O681" s="209">
        <f ca="1"/>
        <v>0.94192651720933362</v>
      </c>
      <c r="Q681" s="229"/>
    </row>
    <row r="682" spans="7:17" ht="16">
      <c r="G682" s="208">
        <f ca="1"/>
        <v>678</v>
      </c>
      <c r="H682" s="208">
        <f ca="1"/>
        <v>5</v>
      </c>
      <c r="I682" s="209">
        <f ca="1"/>
        <v>0.99992405123033801</v>
      </c>
      <c r="J682" s="221">
        <f ca="1"/>
        <v>0.94185497904923954</v>
      </c>
      <c r="K682" s="228">
        <f ca="1"/>
        <v>3.2249185403514458E-2</v>
      </c>
      <c r="L682" s="228">
        <f ca="1"/>
        <v>2.7723406485256064E-2</v>
      </c>
      <c r="N682" s="209">
        <f ca="1"/>
        <v>3.2249185403514458E-2</v>
      </c>
      <c r="O682" s="209">
        <f ca="1"/>
        <v>0.94185497904923954</v>
      </c>
      <c r="Q682" s="229"/>
    </row>
    <row r="683" spans="7:17" ht="16">
      <c r="G683" s="208">
        <f ca="1"/>
        <v>679</v>
      </c>
      <c r="H683" s="208">
        <f ca="1"/>
        <v>5</v>
      </c>
      <c r="I683" s="209">
        <f ca="1"/>
        <v>0.99992405123033801</v>
      </c>
      <c r="J683" s="221">
        <f ca="1"/>
        <v>0.94178344632238076</v>
      </c>
      <c r="K683" s="228">
        <f ca="1"/>
        <v>3.2242518493758573E-2</v>
      </c>
      <c r="L683" s="228">
        <f ca="1"/>
        <v>2.7723406485256064E-2</v>
      </c>
      <c r="N683" s="209">
        <f ca="1"/>
        <v>3.2242518493758573E-2</v>
      </c>
      <c r="O683" s="209">
        <f ca="1"/>
        <v>0.94178344632238076</v>
      </c>
      <c r="Q683" s="229"/>
    </row>
    <row r="684" spans="7:17" ht="16">
      <c r="G684" s="208">
        <f ca="1"/>
        <v>680</v>
      </c>
      <c r="H684" s="208">
        <f ca="1"/>
        <v>5</v>
      </c>
      <c r="I684" s="209">
        <f ca="1"/>
        <v>0.99992405123033801</v>
      </c>
      <c r="J684" s="221">
        <f ca="1"/>
        <v>0.9417119190283445</v>
      </c>
      <c r="K684" s="228">
        <f ca="1"/>
        <v>3.2235871192560835E-2</v>
      </c>
      <c r="L684" s="228">
        <f ca="1"/>
        <v>2.7723406485256064E-2</v>
      </c>
      <c r="N684" s="209">
        <f ca="1"/>
        <v>3.2235871192560835E-2</v>
      </c>
      <c r="O684" s="209">
        <f ca="1"/>
        <v>0.9417119190283445</v>
      </c>
      <c r="Q684" s="229"/>
    </row>
    <row r="685" spans="7:17" ht="16">
      <c r="G685" s="208">
        <f ca="1"/>
        <v>681</v>
      </c>
      <c r="H685" s="208">
        <f ca="1"/>
        <v>5</v>
      </c>
      <c r="I685" s="209">
        <f ca="1"/>
        <v>0.99992405123033801</v>
      </c>
      <c r="J685" s="221">
        <f ca="1"/>
        <v>0.94164039716671821</v>
      </c>
      <c r="K685" s="228">
        <f ca="1"/>
        <v>3.2229243413539888E-2</v>
      </c>
      <c r="L685" s="228">
        <f ca="1"/>
        <v>2.7723406485256064E-2</v>
      </c>
      <c r="N685" s="209">
        <f ca="1"/>
        <v>3.2229243413539888E-2</v>
      </c>
      <c r="O685" s="209">
        <f ca="1"/>
        <v>0.94164039716671821</v>
      </c>
      <c r="Q685" s="229"/>
    </row>
    <row r="686" spans="7:17" ht="16">
      <c r="G686" s="208">
        <f ca="1"/>
        <v>682</v>
      </c>
      <c r="H686" s="208">
        <f ca="1"/>
        <v>5</v>
      </c>
      <c r="I686" s="209">
        <f ca="1"/>
        <v>0.99992405123033801</v>
      </c>
      <c r="J686" s="221">
        <f ca="1"/>
        <v>0.94156888073708933</v>
      </c>
      <c r="K686" s="228">
        <f ca="1"/>
        <v>3.2222635070821057E-2</v>
      </c>
      <c r="L686" s="228">
        <f ca="1"/>
        <v>2.7723406485256064E-2</v>
      </c>
      <c r="N686" s="209">
        <f ca="1"/>
        <v>3.2222635070821057E-2</v>
      </c>
      <c r="O686" s="209">
        <f ca="1"/>
        <v>0.94156888073708933</v>
      </c>
      <c r="Q686" s="229"/>
    </row>
    <row r="687" spans="7:17" ht="16">
      <c r="G687" s="208">
        <f ca="1"/>
        <v>683</v>
      </c>
      <c r="H687" s="208">
        <f ca="1"/>
        <v>5</v>
      </c>
      <c r="I687" s="209">
        <f ca="1"/>
        <v>0.99992405123033801</v>
      </c>
      <c r="J687" s="221">
        <f ca="1"/>
        <v>0.9414973697390453</v>
      </c>
      <c r="K687" s="228">
        <f ca="1"/>
        <v>3.2216046079032584E-2</v>
      </c>
      <c r="L687" s="228">
        <f ca="1"/>
        <v>2.7723406485256064E-2</v>
      </c>
      <c r="N687" s="209">
        <f ca="1"/>
        <v>3.2216046079032584E-2</v>
      </c>
      <c r="O687" s="209">
        <f ca="1"/>
        <v>0.9414973697390453</v>
      </c>
      <c r="Q687" s="229"/>
    </row>
    <row r="688" spans="7:17" ht="16">
      <c r="G688" s="208">
        <f ca="1"/>
        <v>684</v>
      </c>
      <c r="H688" s="208">
        <f ca="1"/>
        <v>5</v>
      </c>
      <c r="I688" s="209">
        <f ca="1"/>
        <v>0.99992405123033801</v>
      </c>
      <c r="J688" s="221">
        <f ca="1"/>
        <v>0.94142586417217367</v>
      </c>
      <c r="K688" s="228">
        <f ca="1"/>
        <v>3.2209476353301923E-2</v>
      </c>
      <c r="L688" s="228">
        <f ca="1"/>
        <v>2.7723406485256064E-2</v>
      </c>
      <c r="N688" s="209">
        <f ca="1"/>
        <v>3.2209476353301923E-2</v>
      </c>
      <c r="O688" s="209">
        <f ca="1"/>
        <v>0.94142586417217367</v>
      </c>
      <c r="Q688" s="229"/>
    </row>
    <row r="689" spans="7:17" ht="16">
      <c r="G689" s="208">
        <f ca="1"/>
        <v>685</v>
      </c>
      <c r="H689" s="208">
        <f ca="1"/>
        <v>5</v>
      </c>
      <c r="I689" s="209">
        <f ca="1"/>
        <v>0.99992405123033801</v>
      </c>
      <c r="J689" s="221">
        <f ca="1"/>
        <v>0.94135436403606176</v>
      </c>
      <c r="K689" s="228">
        <f ca="1"/>
        <v>3.220292580925229E-2</v>
      </c>
      <c r="L689" s="228">
        <f ca="1"/>
        <v>2.7723406485256064E-2</v>
      </c>
      <c r="N689" s="209">
        <f ca="1"/>
        <v>3.220292580925229E-2</v>
      </c>
      <c r="O689" s="209">
        <f ca="1"/>
        <v>0.94135436403606176</v>
      </c>
      <c r="Q689" s="229"/>
    </row>
    <row r="690" spans="7:17" ht="16">
      <c r="G690" s="208">
        <f ca="1"/>
        <v>686</v>
      </c>
      <c r="H690" s="208">
        <f ca="1"/>
        <v>5</v>
      </c>
      <c r="I690" s="209">
        <f ca="1"/>
        <v>0.99992405123033801</v>
      </c>
      <c r="J690" s="221">
        <f ca="1"/>
        <v>0.94128286933029726</v>
      </c>
      <c r="K690" s="228">
        <f ca="1"/>
        <v>3.219639436299869E-2</v>
      </c>
      <c r="L690" s="228">
        <f ca="1"/>
        <v>2.7723406485256064E-2</v>
      </c>
      <c r="N690" s="209">
        <f ca="1"/>
        <v>3.219639436299869E-2</v>
      </c>
      <c r="O690" s="209">
        <f ca="1"/>
        <v>0.94128286933029726</v>
      </c>
      <c r="Q690" s="229"/>
    </row>
    <row r="691" spans="7:17" ht="16">
      <c r="G691" s="208">
        <f ca="1"/>
        <v>687</v>
      </c>
      <c r="H691" s="208">
        <f ca="1"/>
        <v>5</v>
      </c>
      <c r="I691" s="209">
        <f ca="1"/>
        <v>0.99992405123033801</v>
      </c>
      <c r="J691" s="221">
        <f ca="1"/>
        <v>0.94121138005446769</v>
      </c>
      <c r="K691" s="228">
        <f ca="1"/>
        <v>3.2189881931144679E-2</v>
      </c>
      <c r="L691" s="228">
        <f ca="1"/>
        <v>2.7723406485256064E-2</v>
      </c>
      <c r="N691" s="209">
        <f ca="1"/>
        <v>3.2189881931144679E-2</v>
      </c>
      <c r="O691" s="209">
        <f ca="1"/>
        <v>0.94121138005446769</v>
      </c>
      <c r="Q691" s="229"/>
    </row>
    <row r="692" spans="7:17" ht="16">
      <c r="G692" s="208">
        <f ca="1"/>
        <v>688</v>
      </c>
      <c r="H692" s="208">
        <f ca="1"/>
        <v>5</v>
      </c>
      <c r="I692" s="209">
        <f ca="1"/>
        <v>0.99992405123033801</v>
      </c>
      <c r="J692" s="221">
        <f ca="1"/>
        <v>0.94113989620816074</v>
      </c>
      <c r="K692" s="228">
        <f ca="1"/>
        <v>3.2183388430778566E-2</v>
      </c>
      <c r="L692" s="228">
        <f ca="1"/>
        <v>2.7723406485256064E-2</v>
      </c>
      <c r="N692" s="209">
        <f ca="1"/>
        <v>3.2183388430778566E-2</v>
      </c>
      <c r="O692" s="209">
        <f ca="1"/>
        <v>0.94113989620816074</v>
      </c>
      <c r="Q692" s="229"/>
    </row>
    <row r="693" spans="7:17" ht="16">
      <c r="G693" s="208">
        <f ca="1"/>
        <v>689</v>
      </c>
      <c r="H693" s="208">
        <f ca="1"/>
        <v>5</v>
      </c>
      <c r="I693" s="209">
        <f ca="1"/>
        <v>0.99992405123033801</v>
      </c>
      <c r="J693" s="221">
        <f ca="1"/>
        <v>0.94106841779096395</v>
      </c>
      <c r="K693" s="228">
        <f ca="1"/>
        <v>3.2176913779470129E-2</v>
      </c>
      <c r="L693" s="228">
        <f ca="1"/>
        <v>2.7723406485256064E-2</v>
      </c>
      <c r="N693" s="209">
        <f ca="1"/>
        <v>3.2176913779470129E-2</v>
      </c>
      <c r="O693" s="209">
        <f ca="1"/>
        <v>0.94106841779096395</v>
      </c>
      <c r="Q693" s="229"/>
    </row>
    <row r="694" spans="7:17" ht="16">
      <c r="G694" s="208">
        <f ca="1"/>
        <v>690</v>
      </c>
      <c r="H694" s="208">
        <f ca="1"/>
        <v>5</v>
      </c>
      <c r="I694" s="209">
        <f ca="1"/>
        <v>0.99992405123033801</v>
      </c>
      <c r="J694" s="221">
        <f ca="1"/>
        <v>0.94099694480246499</v>
      </c>
      <c r="K694" s="228">
        <f ca="1"/>
        <v>3.217045789526695E-2</v>
      </c>
      <c r="L694" s="228">
        <f ca="1"/>
        <v>2.7723406485256064E-2</v>
      </c>
      <c r="N694" s="209">
        <f ca="1"/>
        <v>3.217045789526695E-2</v>
      </c>
      <c r="O694" s="209">
        <f ca="1"/>
        <v>0.94099694480246499</v>
      </c>
      <c r="Q694" s="229"/>
    </row>
    <row r="695" spans="7:17" ht="16">
      <c r="G695" s="208">
        <f ca="1"/>
        <v>691</v>
      </c>
      <c r="H695" s="208">
        <f ca="1"/>
        <v>5</v>
      </c>
      <c r="I695" s="209">
        <f ca="1"/>
        <v>0.99992405123033801</v>
      </c>
      <c r="J695" s="221">
        <f ca="1"/>
        <v>0.94092547724225151</v>
      </c>
      <c r="K695" s="228">
        <f ca="1"/>
        <v>3.2164020696691012E-2</v>
      </c>
      <c r="L695" s="228">
        <f ca="1"/>
        <v>2.7723406485256064E-2</v>
      </c>
      <c r="N695" s="209">
        <f ca="1"/>
        <v>3.2164020696691012E-2</v>
      </c>
      <c r="O695" s="209">
        <f ca="1"/>
        <v>0.94092547724225151</v>
      </c>
      <c r="Q695" s="229"/>
    </row>
    <row r="696" spans="7:17" ht="16">
      <c r="G696" s="208">
        <f ca="1"/>
        <v>692</v>
      </c>
      <c r="H696" s="208">
        <f ca="1"/>
        <v>5</v>
      </c>
      <c r="I696" s="209">
        <f ca="1"/>
        <v>0.99992405123033801</v>
      </c>
      <c r="J696" s="221">
        <f ca="1"/>
        <v>0.94085401510991129</v>
      </c>
      <c r="K696" s="228">
        <f ca="1"/>
        <v>3.2157602102735244E-2</v>
      </c>
      <c r="L696" s="228">
        <f ca="1"/>
        <v>2.7723406485256064E-2</v>
      </c>
      <c r="N696" s="209">
        <f ca="1"/>
        <v>3.2157602102735244E-2</v>
      </c>
      <c r="O696" s="209">
        <f ca="1"/>
        <v>0.94085401510991129</v>
      </c>
      <c r="Q696" s="229"/>
    </row>
    <row r="697" spans="7:17" ht="16">
      <c r="G697" s="208">
        <f ca="1"/>
        <v>693</v>
      </c>
      <c r="H697" s="208">
        <f ca="1"/>
        <v>5</v>
      </c>
      <c r="I697" s="209">
        <f ca="1"/>
        <v>0.99992405123033801</v>
      </c>
      <c r="J697" s="221">
        <f ca="1"/>
        <v>0.94078255840503211</v>
      </c>
      <c r="K697" s="228">
        <f ca="1"/>
        <v>3.2151202032860142E-2</v>
      </c>
      <c r="L697" s="228">
        <f ca="1"/>
        <v>2.7723406485256064E-2</v>
      </c>
      <c r="N697" s="209">
        <f ca="1"/>
        <v>3.2151202032860142E-2</v>
      </c>
      <c r="O697" s="209">
        <f ca="1"/>
        <v>0.94078255840503211</v>
      </c>
      <c r="Q697" s="229"/>
    </row>
    <row r="698" spans="7:17" ht="16">
      <c r="G698" s="208">
        <f ca="1"/>
        <v>694</v>
      </c>
      <c r="H698" s="208">
        <f ca="1"/>
        <v>5</v>
      </c>
      <c r="I698" s="209">
        <f ca="1"/>
        <v>0.99992405123033801</v>
      </c>
      <c r="J698" s="221">
        <f ca="1"/>
        <v>0.94071110712720174</v>
      </c>
      <c r="K698" s="228">
        <f ca="1"/>
        <v>3.214482040699046E-2</v>
      </c>
      <c r="L698" s="228">
        <f ca="1"/>
        <v>2.7723406485256064E-2</v>
      </c>
      <c r="N698" s="209">
        <f ca="1"/>
        <v>3.214482040699046E-2</v>
      </c>
      <c r="O698" s="209">
        <f ca="1"/>
        <v>0.94071110712720174</v>
      </c>
      <c r="Q698" s="229"/>
    </row>
    <row r="699" spans="7:17" ht="16">
      <c r="G699" s="208">
        <f ca="1"/>
        <v>695</v>
      </c>
      <c r="H699" s="208">
        <f ca="1"/>
        <v>5</v>
      </c>
      <c r="I699" s="209">
        <f ca="1"/>
        <v>0.99992405123033801</v>
      </c>
      <c r="J699" s="221">
        <f ca="1"/>
        <v>0.94063966127600807</v>
      </c>
      <c r="K699" s="228">
        <f ca="1"/>
        <v>3.2138457145511737E-2</v>
      </c>
      <c r="L699" s="228">
        <f ca="1"/>
        <v>2.7723406485256064E-2</v>
      </c>
      <c r="N699" s="209">
        <f ca="1"/>
        <v>3.2138457145511737E-2</v>
      </c>
      <c r="O699" s="209">
        <f ca="1"/>
        <v>0.94063966127600807</v>
      </c>
      <c r="Q699" s="229"/>
    </row>
    <row r="700" spans="7:17" ht="16">
      <c r="G700" s="208">
        <f ca="1"/>
        <v>696</v>
      </c>
      <c r="H700" s="208">
        <f ca="1"/>
        <v>5</v>
      </c>
      <c r="I700" s="209">
        <f ca="1"/>
        <v>0.99992405123033801</v>
      </c>
      <c r="J700" s="221">
        <f ca="1"/>
        <v>0.94056822085103886</v>
      </c>
      <c r="K700" s="228">
        <f ca="1"/>
        <v>3.2132112169267167E-2</v>
      </c>
      <c r="L700" s="228">
        <f ca="1"/>
        <v>2.7723406485256064E-2</v>
      </c>
      <c r="N700" s="209">
        <f ca="1"/>
        <v>3.2132112169267167E-2</v>
      </c>
      <c r="O700" s="209">
        <f ca="1"/>
        <v>0.94056822085103886</v>
      </c>
      <c r="Q700" s="229"/>
    </row>
    <row r="701" spans="7:17" ht="16">
      <c r="G701" s="208">
        <f ca="1"/>
        <v>697</v>
      </c>
      <c r="H701" s="208">
        <f ca="1"/>
        <v>5</v>
      </c>
      <c r="I701" s="209">
        <f ca="1"/>
        <v>0.99992405123033801</v>
      </c>
      <c r="J701" s="221">
        <f ca="1"/>
        <v>0.94049678585188201</v>
      </c>
      <c r="K701" s="228">
        <f ca="1"/>
        <v>3.2125785399554151E-2</v>
      </c>
      <c r="L701" s="228">
        <f ca="1"/>
        <v>2.7723406485256064E-2</v>
      </c>
      <c r="N701" s="209">
        <f ca="1"/>
        <v>3.2125785399554151E-2</v>
      </c>
      <c r="O701" s="209">
        <f ca="1"/>
        <v>0.94049678585188201</v>
      </c>
      <c r="Q701" s="229"/>
    </row>
    <row r="702" spans="7:17" ht="16">
      <c r="G702" s="208">
        <f ca="1"/>
        <v>698</v>
      </c>
      <c r="H702" s="208">
        <f ca="1"/>
        <v>5</v>
      </c>
      <c r="I702" s="209">
        <f ca="1"/>
        <v>0.99992405123033801</v>
      </c>
      <c r="J702" s="221">
        <f ca="1"/>
        <v>0.94042535627812551</v>
      </c>
      <c r="K702" s="228">
        <f ca="1"/>
        <v>3.2119476758121088E-2</v>
      </c>
      <c r="L702" s="228">
        <f ca="1"/>
        <v>2.7723406485256064E-2</v>
      </c>
      <c r="N702" s="209">
        <f ca="1"/>
        <v>3.2119476758121088E-2</v>
      </c>
      <c r="O702" s="209">
        <f ca="1"/>
        <v>0.94042535627812551</v>
      </c>
      <c r="Q702" s="229"/>
    </row>
    <row r="703" spans="7:17" ht="16">
      <c r="G703" s="208">
        <f ca="1"/>
        <v>699</v>
      </c>
      <c r="H703" s="208">
        <f ca="1"/>
        <v>5</v>
      </c>
      <c r="I703" s="209">
        <f ca="1"/>
        <v>0.99992405123033801</v>
      </c>
      <c r="J703" s="221">
        <f ca="1"/>
        <v>0.94035393212935725</v>
      </c>
      <c r="K703" s="228">
        <f ca="1"/>
        <v>3.2113186167164229E-2</v>
      </c>
      <c r="L703" s="228">
        <f ca="1"/>
        <v>2.7723406485256064E-2</v>
      </c>
      <c r="N703" s="209">
        <f ca="1"/>
        <v>3.2113186167164229E-2</v>
      </c>
      <c r="O703" s="209">
        <f ca="1"/>
        <v>0.94035393212935725</v>
      </c>
      <c r="Q703" s="229"/>
    </row>
    <row r="704" spans="7:17" ht="16">
      <c r="G704" s="208">
        <f ca="1"/>
        <v>700</v>
      </c>
      <c r="H704" s="208">
        <f ca="1"/>
        <v>5</v>
      </c>
      <c r="I704" s="209">
        <f ca="1"/>
        <v>0.99992405123033801</v>
      </c>
      <c r="J704" s="221">
        <f ca="1"/>
        <v>0.94028251340516522</v>
      </c>
      <c r="K704" s="228">
        <f ca="1"/>
        <v>3.2106913549324392E-2</v>
      </c>
      <c r="L704" s="228">
        <f ca="1"/>
        <v>2.7723406485256064E-2</v>
      </c>
      <c r="N704" s="209">
        <f ca="1"/>
        <v>3.2106913549324392E-2</v>
      </c>
      <c r="O704" s="209">
        <f ca="1"/>
        <v>0.94028251340516522</v>
      </c>
      <c r="Q704" s="229"/>
    </row>
    <row r="705" spans="7:17" ht="16">
      <c r="G705" s="208">
        <f ca="1"/>
        <v>701</v>
      </c>
      <c r="H705" s="208">
        <f ca="1"/>
        <v>5</v>
      </c>
      <c r="I705" s="209">
        <f ca="1"/>
        <v>0.99992405123033801</v>
      </c>
      <c r="J705" s="221">
        <f ca="1"/>
        <v>0.94021110010513742</v>
      </c>
      <c r="K705" s="228">
        <f ca="1"/>
        <v>3.2100658827683808E-2</v>
      </c>
      <c r="L705" s="228">
        <f ca="1"/>
        <v>2.7723406485256064E-2</v>
      </c>
      <c r="N705" s="209">
        <f ca="1"/>
        <v>3.2100658827683808E-2</v>
      </c>
      <c r="O705" s="209">
        <f ca="1"/>
        <v>0.94021110010513742</v>
      </c>
      <c r="Q705" s="229"/>
    </row>
    <row r="706" spans="7:17" ht="16">
      <c r="G706" s="208">
        <f ca="1"/>
        <v>702</v>
      </c>
      <c r="H706" s="208">
        <f ca="1"/>
        <v>5</v>
      </c>
      <c r="I706" s="209">
        <f ca="1"/>
        <v>0.99992405123033801</v>
      </c>
      <c r="J706" s="221">
        <f ca="1"/>
        <v>0.94013969222886185</v>
      </c>
      <c r="K706" s="228">
        <f ca="1"/>
        <v>3.2094421925763034E-2</v>
      </c>
      <c r="L706" s="228">
        <f ca="1"/>
        <v>2.7723406485256064E-2</v>
      </c>
      <c r="N706" s="209">
        <f ca="1"/>
        <v>3.2094421925763034E-2</v>
      </c>
      <c r="O706" s="209">
        <f ca="1"/>
        <v>0.94013969222886185</v>
      </c>
      <c r="Q706" s="229"/>
    </row>
    <row r="707" spans="7:17" ht="16">
      <c r="G707" s="208">
        <f ca="1"/>
        <v>703</v>
      </c>
      <c r="H707" s="208">
        <f ca="1"/>
        <v>5</v>
      </c>
      <c r="I707" s="209">
        <f ca="1"/>
        <v>0.99992405123033801</v>
      </c>
      <c r="J707" s="221">
        <f ca="1"/>
        <v>0.94006828977592671</v>
      </c>
      <c r="K707" s="228">
        <f ca="1"/>
        <v>3.208820276751765E-2</v>
      </c>
      <c r="L707" s="228">
        <f ca="1"/>
        <v>2.7723406485256064E-2</v>
      </c>
      <c r="N707" s="209">
        <f ca="1"/>
        <v>3.208820276751765E-2</v>
      </c>
      <c r="O707" s="209">
        <f ca="1"/>
        <v>0.94006828977592671</v>
      </c>
      <c r="Q707" s="229"/>
    </row>
    <row r="708" spans="7:17" ht="16">
      <c r="G708" s="208">
        <f ca="1"/>
        <v>704</v>
      </c>
      <c r="H708" s="208">
        <f ca="1"/>
        <v>5</v>
      </c>
      <c r="I708" s="209">
        <f ca="1"/>
        <v>0.99992405123033801</v>
      </c>
      <c r="J708" s="221">
        <f ca="1"/>
        <v>0.93999689274592002</v>
      </c>
      <c r="K708" s="228">
        <f ca="1"/>
        <v>3.2082001277335466E-2</v>
      </c>
      <c r="L708" s="228">
        <f ca="1"/>
        <v>2.7723406485256064E-2</v>
      </c>
      <c r="N708" s="209">
        <f ca="1"/>
        <v>3.2082001277335466E-2</v>
      </c>
      <c r="O708" s="209">
        <f ca="1"/>
        <v>0.93999689274592002</v>
      </c>
      <c r="Q708" s="229"/>
    </row>
    <row r="709" spans="7:17" ht="16">
      <c r="G709" s="208">
        <f ca="1"/>
        <v>705</v>
      </c>
      <c r="H709" s="208">
        <f ca="1"/>
        <v>5</v>
      </c>
      <c r="I709" s="209">
        <f ca="1"/>
        <v>0.99992405123033801</v>
      </c>
      <c r="J709" s="221">
        <f ca="1"/>
        <v>0.93992550113842988</v>
      </c>
      <c r="K709" s="228">
        <f ca="1"/>
        <v>3.2075817380033268E-2</v>
      </c>
      <c r="L709" s="228">
        <f ca="1"/>
        <v>2.7723406485256064E-2</v>
      </c>
      <c r="N709" s="209">
        <f ca="1"/>
        <v>3.2075817380033268E-2</v>
      </c>
      <c r="O709" s="209">
        <f ca="1"/>
        <v>0.93992550113842988</v>
      </c>
      <c r="Q709" s="229"/>
    </row>
    <row r="710" spans="7:17" ht="16">
      <c r="G710" s="208">
        <f ca="1"/>
        <v>706</v>
      </c>
      <c r="H710" s="208">
        <f ca="1"/>
        <v>5</v>
      </c>
      <c r="I710" s="209">
        <f ca="1"/>
        <v>0.99992405123033801</v>
      </c>
      <c r="J710" s="221">
        <f ca="1"/>
        <v>0.93985411495304449</v>
      </c>
      <c r="K710" s="228">
        <f ca="1"/>
        <v>3.2069651000853718E-2</v>
      </c>
      <c r="L710" s="228">
        <f ca="1"/>
        <v>2.7723406485256064E-2</v>
      </c>
      <c r="N710" s="209">
        <f ca="1"/>
        <v>3.2069651000853718E-2</v>
      </c>
      <c r="O710" s="209">
        <f ca="1"/>
        <v>0.93985411495304449</v>
      </c>
      <c r="Q710" s="229"/>
    </row>
    <row r="711" spans="7:17" ht="16">
      <c r="G711" s="208">
        <f ca="1"/>
        <v>707</v>
      </c>
      <c r="H711" s="208">
        <f ca="1"/>
        <v>5</v>
      </c>
      <c r="I711" s="209">
        <f ca="1"/>
        <v>0.99992405123033801</v>
      </c>
      <c r="J711" s="221">
        <f ca="1"/>
        <v>0.9397827341893521</v>
      </c>
      <c r="K711" s="228">
        <f ca="1"/>
        <v>3.2063502065462504E-2</v>
      </c>
      <c r="L711" s="228">
        <f ca="1"/>
        <v>2.7723406485256064E-2</v>
      </c>
      <c r="N711" s="209">
        <f ca="1"/>
        <v>3.2063502065462504E-2</v>
      </c>
      <c r="O711" s="209">
        <f ca="1"/>
        <v>0.9397827341893521</v>
      </c>
      <c r="Q711" s="229"/>
    </row>
    <row r="712" spans="7:17" ht="16">
      <c r="G712" s="208">
        <f ca="1"/>
        <v>708</v>
      </c>
      <c r="H712" s="208">
        <f ca="1"/>
        <v>5</v>
      </c>
      <c r="I712" s="209">
        <f ca="1"/>
        <v>0.99992405123033801</v>
      </c>
      <c r="J712" s="221">
        <f ca="1"/>
        <v>0.93971135884694079</v>
      </c>
      <c r="K712" s="228">
        <f ca="1"/>
        <v>3.2057370499945316E-2</v>
      </c>
      <c r="L712" s="228">
        <f ca="1"/>
        <v>2.7723406485256064E-2</v>
      </c>
      <c r="N712" s="209">
        <f ca="1"/>
        <v>3.2057370499945316E-2</v>
      </c>
      <c r="O712" s="209">
        <f ca="1"/>
        <v>0.93971135884694079</v>
      </c>
      <c r="Q712" s="229"/>
    </row>
    <row r="713" spans="7:17" ht="16">
      <c r="G713" s="208">
        <f ca="1"/>
        <v>709</v>
      </c>
      <c r="H713" s="208">
        <f ca="1"/>
        <v>5</v>
      </c>
      <c r="I713" s="209">
        <f ca="1"/>
        <v>0.99992405123033801</v>
      </c>
      <c r="J713" s="221">
        <f ca="1"/>
        <v>0.93963998892539902</v>
      </c>
      <c r="K713" s="228">
        <f ca="1"/>
        <v>3.2051256230804723E-2</v>
      </c>
      <c r="L713" s="228">
        <f ca="1"/>
        <v>2.7723406485256064E-2</v>
      </c>
      <c r="N713" s="209">
        <f ca="1"/>
        <v>3.2051256230804723E-2</v>
      </c>
      <c r="O713" s="209">
        <f ca="1"/>
        <v>0.93963998892539902</v>
      </c>
      <c r="Q713" s="229"/>
    </row>
    <row r="714" spans="7:17" ht="16">
      <c r="G714" s="208">
        <f ca="1"/>
        <v>710</v>
      </c>
      <c r="H714" s="208">
        <f ca="1"/>
        <v>5</v>
      </c>
      <c r="I714" s="209">
        <f ca="1"/>
        <v>0.99992405123033801</v>
      </c>
      <c r="J714" s="221">
        <f ca="1"/>
        <v>0.93956862442431488</v>
      </c>
      <c r="K714" s="228">
        <f ca="1"/>
        <v>3.2045159184957525E-2</v>
      </c>
      <c r="L714" s="228">
        <f ca="1"/>
        <v>2.7723406485256064E-2</v>
      </c>
      <c r="N714" s="209">
        <f ca="1"/>
        <v>3.2045159184957525E-2</v>
      </c>
      <c r="O714" s="209">
        <f ca="1"/>
        <v>0.93956862442431488</v>
      </c>
      <c r="Q714" s="229"/>
    </row>
    <row r="715" spans="7:17" ht="16">
      <c r="G715" s="208">
        <f ca="1"/>
        <v>711</v>
      </c>
      <c r="H715" s="208">
        <f ca="1"/>
        <v>5</v>
      </c>
      <c r="I715" s="209">
        <f ca="1"/>
        <v>0.99992405123033801</v>
      </c>
      <c r="J715" s="221">
        <f ca="1"/>
        <v>0.93949726534327682</v>
      </c>
      <c r="K715" s="228">
        <f ca="1"/>
        <v>3.2039079289731549E-2</v>
      </c>
      <c r="L715" s="228">
        <f ca="1"/>
        <v>2.7723406485256064E-2</v>
      </c>
      <c r="N715" s="209">
        <f ca="1"/>
        <v>3.2039079289731549E-2</v>
      </c>
      <c r="O715" s="209">
        <f ca="1"/>
        <v>0.93949726534327682</v>
      </c>
      <c r="Q715" s="229"/>
    </row>
    <row r="716" spans="7:17" ht="16">
      <c r="G716" s="208">
        <f ca="1"/>
        <v>712</v>
      </c>
      <c r="H716" s="208">
        <f ca="1"/>
        <v>5</v>
      </c>
      <c r="I716" s="209">
        <f ca="1"/>
        <v>0.99992405123033801</v>
      </c>
      <c r="J716" s="221">
        <f ca="1"/>
        <v>0.93942591168187317</v>
      </c>
      <c r="K716" s="228">
        <f ca="1"/>
        <v>3.2033016472862955E-2</v>
      </c>
      <c r="L716" s="228">
        <f ca="1"/>
        <v>2.7723406485256064E-2</v>
      </c>
      <c r="N716" s="209">
        <f ca="1"/>
        <v>3.2033016472862955E-2</v>
      </c>
      <c r="O716" s="209">
        <f ca="1"/>
        <v>0.93942591168187317</v>
      </c>
      <c r="Q716" s="229"/>
    </row>
    <row r="717" spans="7:17" ht="16">
      <c r="G717" s="208">
        <f ca="1"/>
        <v>713</v>
      </c>
      <c r="H717" s="208">
        <f ca="1"/>
        <v>5</v>
      </c>
      <c r="I717" s="209">
        <f ca="1"/>
        <v>0.99992405123033801</v>
      </c>
      <c r="J717" s="221">
        <f ca="1"/>
        <v>0.93935456343969237</v>
      </c>
      <c r="K717" s="228">
        <f ca="1"/>
        <v>3.202697066249325E-2</v>
      </c>
      <c r="L717" s="228">
        <f ca="1"/>
        <v>2.7723406485256064E-2</v>
      </c>
      <c r="N717" s="209">
        <f ca="1"/>
        <v>3.202697066249325E-2</v>
      </c>
      <c r="O717" s="209">
        <f ca="1"/>
        <v>0.93935456343969237</v>
      </c>
      <c r="Q717" s="229"/>
    </row>
    <row r="718" spans="7:17" ht="16">
      <c r="G718" s="208">
        <f ca="1"/>
        <v>714</v>
      </c>
      <c r="H718" s="208">
        <f ca="1"/>
        <v>5</v>
      </c>
      <c r="I718" s="209">
        <f ca="1"/>
        <v>0.99992405123033801</v>
      </c>
      <c r="J718" s="221">
        <f ca="1"/>
        <v>0.93928322061632274</v>
      </c>
      <c r="K718" s="228">
        <f ca="1"/>
        <v>3.2020941787166628E-2</v>
      </c>
      <c r="L718" s="228">
        <f ca="1"/>
        <v>2.7723406485256064E-2</v>
      </c>
      <c r="N718" s="209">
        <f ca="1"/>
        <v>3.2020941787166628E-2</v>
      </c>
      <c r="O718" s="209">
        <f ca="1"/>
        <v>0.93928322061632274</v>
      </c>
      <c r="Q718" s="229"/>
    </row>
    <row r="719" spans="7:17" ht="16">
      <c r="G719" s="208">
        <f ca="1"/>
        <v>715</v>
      </c>
      <c r="H719" s="208">
        <f ca="1"/>
        <v>5</v>
      </c>
      <c r="I719" s="209">
        <f ca="1"/>
        <v>0.99992405123033801</v>
      </c>
      <c r="J719" s="221">
        <f ca="1"/>
        <v>0.93921188321135274</v>
      </c>
      <c r="K719" s="228">
        <f ca="1"/>
        <v>3.2014929775826949E-2</v>
      </c>
      <c r="L719" s="228">
        <f ca="1"/>
        <v>2.7723406485256064E-2</v>
      </c>
      <c r="N719" s="209">
        <f ca="1"/>
        <v>3.2014929775826949E-2</v>
      </c>
      <c r="O719" s="209">
        <f ca="1"/>
        <v>0.93921188321135274</v>
      </c>
      <c r="Q719" s="229"/>
    </row>
    <row r="720" spans="7:17" ht="16">
      <c r="G720" s="208">
        <f ca="1"/>
        <v>716</v>
      </c>
      <c r="H720" s="208">
        <f ca="1"/>
        <v>5</v>
      </c>
      <c r="I720" s="209">
        <f ca="1"/>
        <v>0.99992405123033801</v>
      </c>
      <c r="J720" s="221">
        <f ca="1"/>
        <v>0.9391405512243709</v>
      </c>
      <c r="K720" s="228">
        <f ca="1"/>
        <v>3.2008934557815019E-2</v>
      </c>
      <c r="L720" s="228">
        <f ca="1"/>
        <v>2.7723406485256064E-2</v>
      </c>
      <c r="N720" s="209">
        <f ca="1"/>
        <v>3.2008934557815019E-2</v>
      </c>
      <c r="O720" s="209">
        <f ca="1"/>
        <v>0.9391405512243709</v>
      </c>
      <c r="Q720" s="229"/>
    </row>
    <row r="721" spans="7:17" ht="16">
      <c r="G721" s="208">
        <f ca="1"/>
        <v>717</v>
      </c>
      <c r="H721" s="208">
        <f ca="1"/>
        <v>5</v>
      </c>
      <c r="I721" s="209">
        <f ca="1"/>
        <v>0.99992405123033801</v>
      </c>
      <c r="J721" s="221">
        <f ca="1"/>
        <v>0.93906922465496567</v>
      </c>
      <c r="K721" s="228">
        <f ca="1"/>
        <v>3.2002956062865906E-2</v>
      </c>
      <c r="L721" s="228">
        <f ca="1"/>
        <v>2.7723406485256064E-2</v>
      </c>
      <c r="N721" s="209">
        <f ca="1"/>
        <v>3.2002956062865906E-2</v>
      </c>
      <c r="O721" s="209">
        <f ca="1"/>
        <v>0.93906922465496567</v>
      </c>
      <c r="Q721" s="229"/>
    </row>
    <row r="722" spans="7:17" ht="16">
      <c r="G722" s="208">
        <f ca="1"/>
        <v>718</v>
      </c>
      <c r="H722" s="208">
        <f ca="1"/>
        <v>5</v>
      </c>
      <c r="I722" s="209">
        <f ca="1"/>
        <v>0.99992405123033801</v>
      </c>
      <c r="J722" s="221">
        <f ca="1"/>
        <v>0.93899790350272572</v>
      </c>
      <c r="K722" s="228">
        <f ca="1"/>
        <v>3.1996994221106023E-2</v>
      </c>
      <c r="L722" s="228">
        <f ca="1"/>
        <v>2.7723406485256064E-2</v>
      </c>
      <c r="N722" s="209">
        <f ca="1"/>
        <v>3.1996994221106023E-2</v>
      </c>
      <c r="O722" s="209">
        <f ca="1"/>
        <v>0.93899790350272572</v>
      </c>
      <c r="Q722" s="229"/>
    </row>
    <row r="723" spans="7:17" ht="16">
      <c r="G723" s="208">
        <f ca="1"/>
        <v>719</v>
      </c>
      <c r="H723" s="208">
        <f ca="1"/>
        <v>5</v>
      </c>
      <c r="I723" s="209">
        <f ca="1"/>
        <v>0.99992405123033801</v>
      </c>
      <c r="J723" s="221">
        <f ca="1"/>
        <v>0.93892658776723947</v>
      </c>
      <c r="K723" s="228">
        <f ca="1"/>
        <v>3.199104896305064E-2</v>
      </c>
      <c r="L723" s="228">
        <f ca="1"/>
        <v>2.7723406485256064E-2</v>
      </c>
      <c r="N723" s="209">
        <f ca="1"/>
        <v>3.199104896305064E-2</v>
      </c>
      <c r="O723" s="209">
        <f ca="1"/>
        <v>0.93892658776723947</v>
      </c>
      <c r="Q723" s="229"/>
    </row>
    <row r="724" spans="7:17" ht="16">
      <c r="G724" s="208">
        <f ca="1"/>
        <v>720</v>
      </c>
      <c r="H724" s="208">
        <f ca="1"/>
        <v>5</v>
      </c>
      <c r="I724" s="209">
        <f ca="1"/>
        <v>0.99992405123033801</v>
      </c>
      <c r="J724" s="221">
        <f ca="1"/>
        <v>0.9388552774480956</v>
      </c>
      <c r="K724" s="228">
        <f ca="1"/>
        <v>3.1985120219600968E-2</v>
      </c>
      <c r="L724" s="228">
        <f ca="1"/>
        <v>2.7723406485256064E-2</v>
      </c>
      <c r="N724" s="209">
        <f ca="1"/>
        <v>3.1985120219600968E-2</v>
      </c>
      <c r="O724" s="209">
        <f ca="1"/>
        <v>0.9388552774480956</v>
      </c>
      <c r="Q724" s="229"/>
    </row>
    <row r="725" spans="7:17" ht="16">
      <c r="G725" s="208">
        <f ca="1"/>
        <v>721</v>
      </c>
      <c r="H725" s="208">
        <f ca="1"/>
        <v>5</v>
      </c>
      <c r="I725" s="209">
        <f ca="1"/>
        <v>0.99992405123033801</v>
      </c>
      <c r="J725" s="221">
        <f ca="1"/>
        <v>0.93878397254488277</v>
      </c>
      <c r="K725" s="228">
        <f ca="1"/>
        <v>3.1979207922041571E-2</v>
      </c>
      <c r="L725" s="228">
        <f ca="1"/>
        <v>2.7723406485256064E-2</v>
      </c>
      <c r="N725" s="209">
        <f ca="1"/>
        <v>3.1979207922041571E-2</v>
      </c>
      <c r="O725" s="209">
        <f ca="1"/>
        <v>0.93878397254488277</v>
      </c>
      <c r="Q725" s="229"/>
    </row>
    <row r="726" spans="7:17" ht="16">
      <c r="G726" s="208">
        <f ca="1"/>
        <v>722</v>
      </c>
      <c r="H726" s="208">
        <f ca="1"/>
        <v>5</v>
      </c>
      <c r="I726" s="209">
        <f ca="1"/>
        <v>0.99992405123033801</v>
      </c>
      <c r="J726" s="221">
        <f ca="1"/>
        <v>0.93871267305718964</v>
      </c>
      <c r="K726" s="228">
        <f ca="1"/>
        <v>3.1973312002037714E-2</v>
      </c>
      <c r="L726" s="228">
        <f ca="1"/>
        <v>2.7723406485256064E-2</v>
      </c>
      <c r="N726" s="209">
        <f ca="1"/>
        <v>3.1973312002037714E-2</v>
      </c>
      <c r="O726" s="209">
        <f ca="1"/>
        <v>0.93871267305718964</v>
      </c>
      <c r="Q726" s="229"/>
    </row>
    <row r="727" spans="7:17" ht="16">
      <c r="G727" s="208">
        <f ca="1"/>
        <v>723</v>
      </c>
      <c r="H727" s="208">
        <f ca="1"/>
        <v>5</v>
      </c>
      <c r="I727" s="209">
        <f ca="1"/>
        <v>0.99992405123033801</v>
      </c>
      <c r="J727" s="221">
        <f ca="1"/>
        <v>0.93864137898460487</v>
      </c>
      <c r="K727" s="228">
        <f ca="1"/>
        <v>3.1967432391632772E-2</v>
      </c>
      <c r="L727" s="228">
        <f ca="1"/>
        <v>2.7723406485256064E-2</v>
      </c>
      <c r="N727" s="209">
        <f ca="1"/>
        <v>3.1967432391632772E-2</v>
      </c>
      <c r="O727" s="209">
        <f ca="1"/>
        <v>0.93864137898460487</v>
      </c>
      <c r="Q727" s="229"/>
    </row>
    <row r="728" spans="7:17" ht="16">
      <c r="G728" s="208">
        <f ca="1"/>
        <v>724</v>
      </c>
      <c r="H728" s="208">
        <f ca="1"/>
        <v>5</v>
      </c>
      <c r="I728" s="209">
        <f ca="1"/>
        <v>0.99992405123033801</v>
      </c>
      <c r="J728" s="221">
        <f ca="1"/>
        <v>0.93857009032671712</v>
      </c>
      <c r="K728" s="228">
        <f ca="1"/>
        <v>3.196156902324556E-2</v>
      </c>
      <c r="L728" s="228">
        <f ca="1"/>
        <v>2.7723406485256064E-2</v>
      </c>
      <c r="N728" s="209">
        <f ca="1"/>
        <v>3.196156902324556E-2</v>
      </c>
      <c r="O728" s="209">
        <f ca="1"/>
        <v>0.93857009032671712</v>
      </c>
      <c r="Q728" s="229"/>
    </row>
    <row r="729" spans="7:17" ht="16">
      <c r="G729" s="208">
        <f ca="1"/>
        <v>725</v>
      </c>
      <c r="H729" s="208">
        <f ca="1"/>
        <v>5</v>
      </c>
      <c r="I729" s="209">
        <f ca="1"/>
        <v>0.99992405123033801</v>
      </c>
      <c r="J729" s="221">
        <f ca="1"/>
        <v>0.93849880708311528</v>
      </c>
      <c r="K729" s="228">
        <f ca="1"/>
        <v>3.1955721829667667E-2</v>
      </c>
      <c r="L729" s="228">
        <f ca="1"/>
        <v>2.7723406485256064E-2</v>
      </c>
      <c r="N729" s="209">
        <f ca="1"/>
        <v>3.1955721829667667E-2</v>
      </c>
      <c r="O729" s="209">
        <f ca="1"/>
        <v>0.93849880708311528</v>
      </c>
      <c r="Q729" s="229"/>
    </row>
    <row r="730" spans="7:17" ht="16">
      <c r="G730" s="208">
        <f ca="1"/>
        <v>726</v>
      </c>
      <c r="H730" s="208">
        <f ca="1"/>
        <v>5</v>
      </c>
      <c r="I730" s="209">
        <f ca="1"/>
        <v>0.99992405123033801</v>
      </c>
      <c r="J730" s="221">
        <f ca="1"/>
        <v>0.93842752925338813</v>
      </c>
      <c r="K730" s="228">
        <f ca="1"/>
        <v>3.1949890744061044E-2</v>
      </c>
      <c r="L730" s="228">
        <f ca="1"/>
        <v>2.7723406485256064E-2</v>
      </c>
      <c r="N730" s="209">
        <f ca="1"/>
        <v>3.1949890744061044E-2</v>
      </c>
      <c r="O730" s="209">
        <f ca="1"/>
        <v>0.93842752925338813</v>
      </c>
      <c r="Q730" s="229"/>
    </row>
    <row r="731" spans="7:17" ht="16">
      <c r="G731" s="208">
        <f ca="1"/>
        <v>727</v>
      </c>
      <c r="H731" s="208">
        <f ca="1"/>
        <v>5</v>
      </c>
      <c r="I731" s="209">
        <f ca="1"/>
        <v>0.99992405123033801</v>
      </c>
      <c r="J731" s="221">
        <f ca="1"/>
        <v>0.93835625683712443</v>
      </c>
      <c r="K731" s="228">
        <f ca="1"/>
        <v>3.1944075699955415E-2</v>
      </c>
      <c r="L731" s="228">
        <f ca="1"/>
        <v>2.7723406485256064E-2</v>
      </c>
      <c r="N731" s="209">
        <f ca="1"/>
        <v>3.1944075699955415E-2</v>
      </c>
      <c r="O731" s="209">
        <f ca="1"/>
        <v>0.93835625683712443</v>
      </c>
      <c r="Q731" s="229"/>
    </row>
    <row r="732" spans="7:17" ht="16">
      <c r="G732" s="208">
        <f ca="1"/>
        <v>728</v>
      </c>
      <c r="H732" s="208">
        <f ca="1"/>
        <v>5</v>
      </c>
      <c r="I732" s="209">
        <f ca="1"/>
        <v>0.99992405123033801</v>
      </c>
      <c r="J732" s="221">
        <f ca="1"/>
        <v>0.93828498983391306</v>
      </c>
      <c r="K732" s="228">
        <f ca="1"/>
        <v>3.1938276631245668E-2</v>
      </c>
      <c r="L732" s="228">
        <f ca="1"/>
        <v>2.7723406485256064E-2</v>
      </c>
      <c r="N732" s="209">
        <f ca="1"/>
        <v>3.1938276631245668E-2</v>
      </c>
      <c r="O732" s="209">
        <f ca="1"/>
        <v>0.93828498983391306</v>
      </c>
      <c r="Q732" s="229"/>
    </row>
    <row r="733" spans="7:17" ht="16">
      <c r="G733" s="208">
        <f ca="1"/>
        <v>729</v>
      </c>
      <c r="H733" s="208">
        <f ca="1"/>
        <v>5</v>
      </c>
      <c r="I733" s="209">
        <f ca="1"/>
        <v>0.99992405123033801</v>
      </c>
      <c r="J733" s="221">
        <f ca="1"/>
        <v>0.93821372824334281</v>
      </c>
      <c r="K733" s="228">
        <f ca="1"/>
        <v>3.1932493472189502E-2</v>
      </c>
      <c r="L733" s="228">
        <f ca="1"/>
        <v>2.7723406485256064E-2</v>
      </c>
      <c r="N733" s="209">
        <f ca="1"/>
        <v>3.1932493472189502E-2</v>
      </c>
      <c r="O733" s="209">
        <f ca="1"/>
        <v>0.93821372824334281</v>
      </c>
      <c r="Q733" s="229"/>
    </row>
    <row r="734" spans="7:17" ht="16">
      <c r="G734" s="208">
        <f ca="1"/>
        <v>730</v>
      </c>
      <c r="H734" s="208">
        <f ca="1"/>
        <v>5</v>
      </c>
      <c r="I734" s="209">
        <f ca="1"/>
        <v>0.99992405123033801</v>
      </c>
      <c r="J734" s="221">
        <f ca="1"/>
        <v>0.93814247206500279</v>
      </c>
      <c r="K734" s="228">
        <f ca="1"/>
        <v>3.1926726157404668E-2</v>
      </c>
      <c r="L734" s="228">
        <f ca="1"/>
        <v>2.7723406485256064E-2</v>
      </c>
      <c r="N734" s="209">
        <f ca="1"/>
        <v>3.1926726157404668E-2</v>
      </c>
      <c r="O734" s="209">
        <f ca="1"/>
        <v>0.93814247206500279</v>
      </c>
      <c r="Q734" s="229"/>
    </row>
    <row r="735" spans="7:17" ht="16">
      <c r="G735" s="208">
        <f ca="1"/>
        <v>731</v>
      </c>
      <c r="H735" s="208">
        <f ca="1"/>
        <v>5</v>
      </c>
      <c r="I735" s="209">
        <f ca="1"/>
        <v>0.99992405123033801</v>
      </c>
      <c r="J735" s="221">
        <f ca="1"/>
        <v>0.93807122129848175</v>
      </c>
      <c r="K735" s="228">
        <f ca="1"/>
        <v>3.1920974621866903E-2</v>
      </c>
      <c r="L735" s="228">
        <f ca="1"/>
        <v>2.7723406485256064E-2</v>
      </c>
      <c r="N735" s="209">
        <f ca="1"/>
        <v>3.1920974621866903E-2</v>
      </c>
      <c r="O735" s="209">
        <f ca="1"/>
        <v>0.93807122129848175</v>
      </c>
      <c r="Q735" s="229"/>
    </row>
    <row r="736" spans="7:17" ht="16">
      <c r="G736" s="208">
        <f ca="1"/>
        <v>732</v>
      </c>
      <c r="H736" s="208">
        <f ca="1"/>
        <v>5</v>
      </c>
      <c r="I736" s="209">
        <f ca="1"/>
        <v>0.99992405123033801</v>
      </c>
      <c r="J736" s="221">
        <f ca="1"/>
        <v>0.93799997594336881</v>
      </c>
      <c r="K736" s="228">
        <f ca="1"/>
        <v>3.1915238800907075E-2</v>
      </c>
      <c r="L736" s="228">
        <f ca="1"/>
        <v>2.7723406485256064E-2</v>
      </c>
      <c r="N736" s="209">
        <f ca="1"/>
        <v>3.1915238800907075E-2</v>
      </c>
      <c r="O736" s="209">
        <f ca="1"/>
        <v>0.93799997594336881</v>
      </c>
      <c r="Q736" s="229"/>
    </row>
    <row r="737" spans="7:17" ht="16">
      <c r="G737" s="208">
        <f ca="1"/>
        <v>733</v>
      </c>
      <c r="H737" s="208">
        <f ca="1"/>
        <v>5</v>
      </c>
      <c r="I737" s="209">
        <f ca="1"/>
        <v>0.99992405123033801</v>
      </c>
      <c r="J737" s="221">
        <f ca="1"/>
        <v>0.93792873599925297</v>
      </c>
      <c r="K737" s="228">
        <f ca="1"/>
        <v>3.1909518630209077E-2</v>
      </c>
      <c r="L737" s="228">
        <f ca="1"/>
        <v>2.7723406485256064E-2</v>
      </c>
      <c r="N737" s="209">
        <f ca="1"/>
        <v>3.1909518630209077E-2</v>
      </c>
      <c r="O737" s="209">
        <f ca="1"/>
        <v>0.93792873599925297</v>
      </c>
      <c r="Q737" s="229"/>
    </row>
    <row r="738" spans="7:17" ht="16">
      <c r="G738" s="208">
        <f ca="1"/>
        <v>734</v>
      </c>
      <c r="H738" s="208">
        <f ca="1"/>
        <v>5</v>
      </c>
      <c r="I738" s="209">
        <f ca="1"/>
        <v>0.99992405123033801</v>
      </c>
      <c r="J738" s="221">
        <f ca="1"/>
        <v>0.93785750146572322</v>
      </c>
      <c r="K738" s="228">
        <f ca="1"/>
        <v>3.1903814045807249E-2</v>
      </c>
      <c r="L738" s="228">
        <f ca="1"/>
        <v>2.7723406485256064E-2</v>
      </c>
      <c r="N738" s="209">
        <f ca="1"/>
        <v>3.1903814045807249E-2</v>
      </c>
      <c r="O738" s="209">
        <f ca="1"/>
        <v>0.93785750146572322</v>
      </c>
      <c r="Q738" s="229"/>
    </row>
    <row r="739" spans="7:17" ht="16">
      <c r="G739" s="208">
        <f ca="1"/>
        <v>735</v>
      </c>
      <c r="H739" s="208">
        <f ca="1"/>
        <v>5</v>
      </c>
      <c r="I739" s="209">
        <f ca="1"/>
        <v>0.99992405123033801</v>
      </c>
      <c r="J739" s="221">
        <f ca="1"/>
        <v>0.93778627234236867</v>
      </c>
      <c r="K739" s="228">
        <f ca="1"/>
        <v>3.1898124984084071E-2</v>
      </c>
      <c r="L739" s="228">
        <f ca="1"/>
        <v>2.7723406485256064E-2</v>
      </c>
      <c r="N739" s="209">
        <f ca="1"/>
        <v>3.1898124984084071E-2</v>
      </c>
      <c r="O739" s="209">
        <f ca="1"/>
        <v>0.93778627234236867</v>
      </c>
      <c r="Q739" s="229"/>
    </row>
    <row r="740" spans="7:17" ht="16">
      <c r="G740" s="208">
        <f ca="1"/>
        <v>736</v>
      </c>
      <c r="H740" s="208">
        <f ca="1"/>
        <v>5</v>
      </c>
      <c r="I740" s="209">
        <f ca="1"/>
        <v>0.99992405123033801</v>
      </c>
      <c r="J740" s="221">
        <f ca="1"/>
        <v>0.9377150486287783</v>
      </c>
      <c r="K740" s="228">
        <f ca="1"/>
        <v>3.1892451381767779E-2</v>
      </c>
      <c r="L740" s="228">
        <f ca="1"/>
        <v>2.7723406485256064E-2</v>
      </c>
      <c r="N740" s="209">
        <f ca="1"/>
        <v>3.1892451381767779E-2</v>
      </c>
      <c r="O740" s="209">
        <f ca="1"/>
        <v>0.9377150486287783</v>
      </c>
      <c r="Q740" s="229"/>
    </row>
    <row r="741" spans="7:17" ht="16">
      <c r="G741" s="208">
        <f ca="1"/>
        <v>737</v>
      </c>
      <c r="H741" s="208">
        <f ca="1"/>
        <v>5</v>
      </c>
      <c r="I741" s="209">
        <f ca="1"/>
        <v>0.99992405123033801</v>
      </c>
      <c r="J741" s="221">
        <f ca="1"/>
        <v>0.93764383032454146</v>
      </c>
      <c r="K741" s="228">
        <f ca="1"/>
        <v>3.188679317592992E-2</v>
      </c>
      <c r="L741" s="228">
        <f ca="1"/>
        <v>2.7723406485256064E-2</v>
      </c>
      <c r="N741" s="209">
        <f ca="1"/>
        <v>3.188679317592992E-2</v>
      </c>
      <c r="O741" s="209">
        <f ca="1"/>
        <v>0.93764383032454146</v>
      </c>
      <c r="Q741" s="229"/>
    </row>
    <row r="742" spans="7:17" ht="16">
      <c r="G742" s="208">
        <f ca="1"/>
        <v>738</v>
      </c>
      <c r="H742" s="208">
        <f ca="1"/>
        <v>5</v>
      </c>
      <c r="I742" s="209">
        <f ca="1"/>
        <v>0.99992405123033801</v>
      </c>
      <c r="J742" s="221">
        <f ca="1"/>
        <v>0.93757261742924713</v>
      </c>
      <c r="K742" s="228">
        <f ca="1"/>
        <v>3.1881150303983252E-2</v>
      </c>
      <c r="L742" s="228">
        <f ca="1"/>
        <v>2.7723406485256064E-2</v>
      </c>
      <c r="N742" s="209">
        <f ca="1"/>
        <v>3.1881150303983252E-2</v>
      </c>
      <c r="O742" s="209">
        <f ca="1"/>
        <v>0.93757261742924713</v>
      </c>
      <c r="Q742" s="229"/>
    </row>
    <row r="743" spans="7:17" ht="16">
      <c r="G743" s="208">
        <f ca="1"/>
        <v>739</v>
      </c>
      <c r="H743" s="208">
        <f ca="1"/>
        <v>5</v>
      </c>
      <c r="I743" s="209">
        <f ca="1"/>
        <v>0.99992405123033801</v>
      </c>
      <c r="J743" s="221">
        <f ca="1"/>
        <v>0.93750140994248465</v>
      </c>
      <c r="K743" s="228">
        <f ca="1"/>
        <v>3.187552270367916E-2</v>
      </c>
      <c r="L743" s="228">
        <f ca="1"/>
        <v>2.7723406485256064E-2</v>
      </c>
      <c r="N743" s="209">
        <f ca="1"/>
        <v>3.187552270367916E-2</v>
      </c>
      <c r="O743" s="209">
        <f ca="1"/>
        <v>0.93750140994248465</v>
      </c>
      <c r="Q743" s="229"/>
    </row>
    <row r="744" spans="7:17" ht="16">
      <c r="G744" s="208">
        <f ca="1"/>
        <v>740</v>
      </c>
      <c r="H744" s="208">
        <f ca="1"/>
        <v>5</v>
      </c>
      <c r="I744" s="209">
        <f ca="1"/>
        <v>0.99992405123033801</v>
      </c>
      <c r="J744" s="221">
        <f ca="1"/>
        <v>0.93743020786384312</v>
      </c>
      <c r="K744" s="228">
        <f ca="1"/>
        <v>3.1869910313105661E-2</v>
      </c>
      <c r="L744" s="228">
        <f ca="1"/>
        <v>2.7723406485256064E-2</v>
      </c>
      <c r="N744" s="209">
        <f ca="1"/>
        <v>3.1869910313105661E-2</v>
      </c>
      <c r="O744" s="209">
        <f ca="1"/>
        <v>0.93743020786384312</v>
      </c>
      <c r="Q744" s="229"/>
    </row>
    <row r="745" spans="7:17" ht="16">
      <c r="G745" s="208">
        <f ca="1"/>
        <v>741</v>
      </c>
      <c r="H745" s="208">
        <f ca="1"/>
        <v>5</v>
      </c>
      <c r="I745" s="209">
        <f ca="1"/>
        <v>0.99992405123033801</v>
      </c>
      <c r="J745" s="221">
        <f ca="1"/>
        <v>0.93735901119291187</v>
      </c>
      <c r="K745" s="228">
        <f ca="1"/>
        <v>3.1864313070684845E-2</v>
      </c>
      <c r="L745" s="228">
        <f ca="1"/>
        <v>2.7723406485256064E-2</v>
      </c>
      <c r="N745" s="209">
        <f ca="1"/>
        <v>3.1864313070684845E-2</v>
      </c>
      <c r="O745" s="209">
        <f ca="1"/>
        <v>0.93735901119291187</v>
      </c>
      <c r="Q745" s="229"/>
    </row>
    <row r="746" spans="7:17" ht="16">
      <c r="G746" s="208">
        <f ca="1"/>
        <v>742</v>
      </c>
      <c r="H746" s="208">
        <f ca="1"/>
        <v>5</v>
      </c>
      <c r="I746" s="209">
        <f ca="1"/>
        <v>0.99992405123033801</v>
      </c>
      <c r="J746" s="221">
        <f ca="1"/>
        <v>0.93728781992928023</v>
      </c>
      <c r="K746" s="228">
        <f ca="1"/>
        <v>3.1858730915170809E-2</v>
      </c>
      <c r="L746" s="228">
        <f ca="1"/>
        <v>2.7723406485256064E-2</v>
      </c>
      <c r="N746" s="209">
        <f ca="1"/>
        <v>3.1858730915170809E-2</v>
      </c>
      <c r="O746" s="209">
        <f ca="1"/>
        <v>0.93728781992928023</v>
      </c>
      <c r="Q746" s="229"/>
    </row>
    <row r="747" spans="7:17" ht="16">
      <c r="G747" s="208">
        <f ca="1"/>
        <v>743</v>
      </c>
      <c r="H747" s="208">
        <f ca="1"/>
        <v>5</v>
      </c>
      <c r="I747" s="209">
        <f ca="1"/>
        <v>0.99992405123033801</v>
      </c>
      <c r="J747" s="221">
        <f ca="1"/>
        <v>0.93721663407253741</v>
      </c>
      <c r="K747" s="228">
        <f ca="1"/>
        <v>3.1853163785647412E-2</v>
      </c>
      <c r="L747" s="228">
        <f ca="1"/>
        <v>2.7723406485256064E-2</v>
      </c>
      <c r="N747" s="209">
        <f ca="1"/>
        <v>3.1853163785647412E-2</v>
      </c>
      <c r="O747" s="209">
        <f ca="1"/>
        <v>0.93721663407253741</v>
      </c>
      <c r="Q747" s="229"/>
    </row>
    <row r="748" spans="7:17" ht="16">
      <c r="G748" s="208">
        <f ca="1"/>
        <v>744</v>
      </c>
      <c r="H748" s="208">
        <f ca="1"/>
        <v>5</v>
      </c>
      <c r="I748" s="209">
        <f ca="1"/>
        <v>0.99992405123033801</v>
      </c>
      <c r="J748" s="221">
        <f ca="1"/>
        <v>0.93714545362227286</v>
      </c>
      <c r="K748" s="228">
        <f ca="1"/>
        <v>3.184761162152594E-2</v>
      </c>
      <c r="L748" s="228">
        <f ca="1"/>
        <v>2.7723406485256064E-2</v>
      </c>
      <c r="N748" s="209">
        <f ca="1"/>
        <v>3.184761162152594E-2</v>
      </c>
      <c r="O748" s="209">
        <f ca="1"/>
        <v>0.93714545362227286</v>
      </c>
      <c r="Q748" s="229"/>
    </row>
    <row r="749" spans="7:17" ht="16">
      <c r="G749" s="208">
        <f ca="1"/>
        <v>745</v>
      </c>
      <c r="H749" s="208">
        <f ca="1"/>
        <v>5</v>
      </c>
      <c r="I749" s="209">
        <f ca="1"/>
        <v>0.99992405123033801</v>
      </c>
      <c r="J749" s="221">
        <f ca="1"/>
        <v>0.9370742785780759</v>
      </c>
      <c r="K749" s="228">
        <f ca="1"/>
        <v>3.1842074362543063E-2</v>
      </c>
      <c r="L749" s="228">
        <f ca="1"/>
        <v>2.7723406485256064E-2</v>
      </c>
      <c r="N749" s="209">
        <f ca="1"/>
        <v>3.1842074362543063E-2</v>
      </c>
      <c r="O749" s="209">
        <f ca="1"/>
        <v>0.9370742785780759</v>
      </c>
      <c r="Q749" s="229"/>
    </row>
    <row r="750" spans="7:17" ht="16">
      <c r="G750" s="208">
        <f ca="1"/>
        <v>746</v>
      </c>
      <c r="H750" s="208">
        <f ca="1"/>
        <v>5</v>
      </c>
      <c r="I750" s="209">
        <f ca="1"/>
        <v>0.99992405123033801</v>
      </c>
      <c r="J750" s="221">
        <f ca="1"/>
        <v>0.93700310893953598</v>
      </c>
      <c r="K750" s="228">
        <f ca="1"/>
        <v>3.1836551948758549E-2</v>
      </c>
      <c r="L750" s="228">
        <f ca="1"/>
        <v>2.7723406485256064E-2</v>
      </c>
      <c r="N750" s="209">
        <f ca="1"/>
        <v>3.1836551948758549E-2</v>
      </c>
      <c r="O750" s="209">
        <f ca="1"/>
        <v>0.93700310893953598</v>
      </c>
      <c r="Q750" s="229"/>
    </row>
    <row r="751" spans="7:17" ht="16">
      <c r="G751" s="208">
        <f ca="1"/>
        <v>747</v>
      </c>
      <c r="H751" s="208">
        <f ca="1"/>
        <v>5</v>
      </c>
      <c r="I751" s="209">
        <f ca="1"/>
        <v>0.99992405123033801</v>
      </c>
      <c r="J751" s="221">
        <f ca="1"/>
        <v>0.93693194470624253</v>
      </c>
      <c r="K751" s="228">
        <f ca="1"/>
        <v>3.1831044320553101E-2</v>
      </c>
      <c r="L751" s="228">
        <f ca="1"/>
        <v>2.7723406485256064E-2</v>
      </c>
      <c r="N751" s="209">
        <f ca="1"/>
        <v>3.1831044320553101E-2</v>
      </c>
      <c r="O751" s="209">
        <f ca="1"/>
        <v>0.93693194470624253</v>
      </c>
      <c r="Q751" s="229"/>
    </row>
    <row r="752" spans="7:17" ht="16">
      <c r="G752" s="208">
        <f ca="1"/>
        <v>748</v>
      </c>
      <c r="H752" s="208">
        <f ca="1"/>
        <v>5</v>
      </c>
      <c r="I752" s="209">
        <f ca="1"/>
        <v>0.99992405123033801</v>
      </c>
      <c r="J752" s="221">
        <f ca="1"/>
        <v>0.9368607858777851</v>
      </c>
      <c r="K752" s="228">
        <f ca="1"/>
        <v>3.1825551418626252E-2</v>
      </c>
      <c r="L752" s="228">
        <f ca="1"/>
        <v>2.7723406485256064E-2</v>
      </c>
      <c r="N752" s="209">
        <f ca="1"/>
        <v>3.1825551418626252E-2</v>
      </c>
      <c r="O752" s="209">
        <f ca="1"/>
        <v>0.9368607858777851</v>
      </c>
      <c r="Q752" s="229"/>
    </row>
    <row r="753" spans="7:17" ht="16">
      <c r="G753" s="208">
        <f ca="1"/>
        <v>749</v>
      </c>
      <c r="H753" s="208">
        <f ca="1"/>
        <v>5</v>
      </c>
      <c r="I753" s="209">
        <f ca="1"/>
        <v>0.99992405123033801</v>
      </c>
      <c r="J753" s="221">
        <f ca="1"/>
        <v>0.93678963245375313</v>
      </c>
      <c r="K753" s="228">
        <f ca="1"/>
        <v>3.1820073183994275E-2</v>
      </c>
      <c r="L753" s="228">
        <f ca="1"/>
        <v>2.7723406485256064E-2</v>
      </c>
      <c r="N753" s="209">
        <f ca="1"/>
        <v>3.1820073183994275E-2</v>
      </c>
      <c r="O753" s="209">
        <f ca="1"/>
        <v>0.93678963245375313</v>
      </c>
      <c r="Q753" s="229"/>
    </row>
    <row r="754" spans="7:17" ht="16">
      <c r="G754" s="208">
        <f ca="1"/>
        <v>750</v>
      </c>
      <c r="H754" s="208">
        <f ca="1"/>
        <v>5</v>
      </c>
      <c r="I754" s="209">
        <f ca="1"/>
        <v>0.99992405123033801</v>
      </c>
      <c r="J754" s="221">
        <f ca="1"/>
        <v>0.93671848443373618</v>
      </c>
      <c r="K754" s="228">
        <f ca="1"/>
        <v>3.1814609557987976E-2</v>
      </c>
      <c r="L754" s="228">
        <f ca="1"/>
        <v>2.7723406485256064E-2</v>
      </c>
      <c r="N754" s="209">
        <f ca="1"/>
        <v>3.1814609557987976E-2</v>
      </c>
      <c r="O754" s="209">
        <f ca="1"/>
        <v>0.93671848443373618</v>
      </c>
      <c r="Q754" s="229"/>
    </row>
    <row r="755" spans="7:17" ht="16">
      <c r="G755" s="208">
        <f ca="1"/>
        <v>751</v>
      </c>
      <c r="H755" s="208">
        <f ca="1"/>
        <v>5</v>
      </c>
      <c r="I755" s="209">
        <f ca="1"/>
        <v>0.99992405123033801</v>
      </c>
      <c r="J755" s="221">
        <f ca="1"/>
        <v>0.93664734181732379</v>
      </c>
      <c r="K755" s="228">
        <f ca="1"/>
        <v>3.1809160482250687E-2</v>
      </c>
      <c r="L755" s="228">
        <f ca="1"/>
        <v>2.7723406485256064E-2</v>
      </c>
      <c r="N755" s="209">
        <f ca="1"/>
        <v>3.1809160482250687E-2</v>
      </c>
      <c r="O755" s="209">
        <f ca="1"/>
        <v>0.93664734181732379</v>
      </c>
      <c r="Q755" s="229"/>
    </row>
    <row r="756" spans="7:17" ht="16">
      <c r="G756" s="208">
        <f ca="1"/>
        <v>752</v>
      </c>
      <c r="H756" s="208">
        <f ca="1"/>
        <v>5</v>
      </c>
      <c r="I756" s="209">
        <f ca="1"/>
        <v>0.99992405123033801</v>
      </c>
      <c r="J756" s="221">
        <f ca="1"/>
        <v>0.93657620460410562</v>
      </c>
      <c r="K756" s="228">
        <f ca="1"/>
        <v>3.1803725898736084E-2</v>
      </c>
      <c r="L756" s="228">
        <f ca="1"/>
        <v>2.7723406485256064E-2</v>
      </c>
      <c r="N756" s="209">
        <f ca="1"/>
        <v>3.1803725898736084E-2</v>
      </c>
      <c r="O756" s="209">
        <f ca="1"/>
        <v>0.93657620460410562</v>
      </c>
      <c r="Q756" s="229"/>
    </row>
    <row r="757" spans="7:17" ht="16">
      <c r="G757" s="208">
        <f ca="1"/>
        <v>753</v>
      </c>
      <c r="H757" s="208">
        <f ca="1"/>
        <v>5</v>
      </c>
      <c r="I757" s="209">
        <f ca="1"/>
        <v>0.99992405123033801</v>
      </c>
      <c r="J757" s="221">
        <f ca="1"/>
        <v>0.93650507279367123</v>
      </c>
      <c r="K757" s="228">
        <f ca="1"/>
        <v>3.1798305749706261E-2</v>
      </c>
      <c r="L757" s="228">
        <f ca="1"/>
        <v>2.7723406485256064E-2</v>
      </c>
      <c r="N757" s="209">
        <f ca="1"/>
        <v>3.1798305749706261E-2</v>
      </c>
      <c r="O757" s="209">
        <f ca="1"/>
        <v>0.93650507279367123</v>
      </c>
      <c r="Q757" s="229"/>
    </row>
    <row r="758" spans="7:17" ht="16">
      <c r="G758" s="208">
        <f ca="1"/>
        <v>754</v>
      </c>
      <c r="H758" s="208">
        <f ca="1"/>
        <v>5</v>
      </c>
      <c r="I758" s="209">
        <f ca="1"/>
        <v>0.99992405123033801</v>
      </c>
      <c r="J758" s="221">
        <f ca="1"/>
        <v>0.93643394638561039</v>
      </c>
      <c r="K758" s="228">
        <f ca="1"/>
        <v>3.1792899977729536E-2</v>
      </c>
      <c r="L758" s="228">
        <f ca="1"/>
        <v>2.7723406485256064E-2</v>
      </c>
      <c r="N758" s="209">
        <f ca="1"/>
        <v>3.1792899977729536E-2</v>
      </c>
      <c r="O758" s="209">
        <f ca="1"/>
        <v>0.93643394638561039</v>
      </c>
      <c r="Q758" s="229"/>
    </row>
    <row r="759" spans="7:17" ht="16">
      <c r="G759" s="208">
        <f ca="1"/>
        <v>755</v>
      </c>
      <c r="H759" s="208">
        <f ca="1"/>
        <v>5</v>
      </c>
      <c r="I759" s="209">
        <f ca="1"/>
        <v>0.99992405123033801</v>
      </c>
      <c r="J759" s="221">
        <f ca="1"/>
        <v>0.93636282537951265</v>
      </c>
      <c r="K759" s="228">
        <f ca="1"/>
        <v>3.1787508525678632E-2</v>
      </c>
      <c r="L759" s="228">
        <f ca="1"/>
        <v>2.7723406485256064E-2</v>
      </c>
      <c r="N759" s="209">
        <f ca="1"/>
        <v>3.1787508525678632E-2</v>
      </c>
      <c r="O759" s="209">
        <f ca="1"/>
        <v>0.93636282537951265</v>
      </c>
      <c r="Q759" s="229"/>
    </row>
    <row r="760" spans="7:17" ht="16">
      <c r="G760" s="208">
        <f ca="1"/>
        <v>756</v>
      </c>
      <c r="H760" s="208">
        <f ca="1"/>
        <v>5</v>
      </c>
      <c r="I760" s="209">
        <f ca="1"/>
        <v>0.99992405123033801</v>
      </c>
      <c r="J760" s="221">
        <f ca="1"/>
        <v>0.9362917097749679</v>
      </c>
      <c r="K760" s="228">
        <f ca="1"/>
        <v>3.1782131336728345E-2</v>
      </c>
      <c r="L760" s="228">
        <f ca="1"/>
        <v>2.7723406485256064E-2</v>
      </c>
      <c r="N760" s="209">
        <f ca="1"/>
        <v>3.1782131336728345E-2</v>
      </c>
      <c r="O760" s="209">
        <f ca="1"/>
        <v>0.9362917097749679</v>
      </c>
      <c r="Q760" s="229"/>
    </row>
    <row r="761" spans="7:17" ht="16">
      <c r="G761" s="208">
        <f ca="1"/>
        <v>757</v>
      </c>
      <c r="H761" s="208">
        <f ca="1"/>
        <v>5</v>
      </c>
      <c r="I761" s="209">
        <f ca="1"/>
        <v>0.99992405123033801</v>
      </c>
      <c r="J761" s="221">
        <f ca="1"/>
        <v>0.93622059957156578</v>
      </c>
      <c r="K761" s="228">
        <f ca="1"/>
        <v>3.1776768354353897E-2</v>
      </c>
      <c r="L761" s="228">
        <f ca="1"/>
        <v>2.7723406485256064E-2</v>
      </c>
      <c r="N761" s="209">
        <f ca="1"/>
        <v>3.1776768354353897E-2</v>
      </c>
      <c r="O761" s="209">
        <f ca="1"/>
        <v>0.93622059957156578</v>
      </c>
      <c r="Q761" s="229"/>
    </row>
    <row r="762" spans="7:17" ht="16">
      <c r="G762" s="208">
        <f ca="1"/>
        <v>758</v>
      </c>
      <c r="H762" s="208">
        <f ca="1"/>
        <v>5</v>
      </c>
      <c r="I762" s="209">
        <f ca="1"/>
        <v>0.99992405123033801</v>
      </c>
      <c r="J762" s="221">
        <f ca="1"/>
        <v>0.93614949476889608</v>
      </c>
      <c r="K762" s="228">
        <f ca="1"/>
        <v>3.1771419522328752E-2</v>
      </c>
      <c r="L762" s="228">
        <f ca="1"/>
        <v>2.7723406485256064E-2</v>
      </c>
      <c r="N762" s="209">
        <f ca="1"/>
        <v>3.1771419522328752E-2</v>
      </c>
      <c r="O762" s="209">
        <f ca="1"/>
        <v>0.93614949476889608</v>
      </c>
      <c r="Q762" s="229"/>
    </row>
    <row r="763" spans="7:17" ht="16">
      <c r="G763" s="208">
        <f ca="1"/>
        <v>759</v>
      </c>
      <c r="H763" s="208">
        <f ca="1"/>
        <v>5</v>
      </c>
      <c r="I763" s="209">
        <f ca="1"/>
        <v>0.99992405123033801</v>
      </c>
      <c r="J763" s="221">
        <f ca="1"/>
        <v>0.93607839536654869</v>
      </c>
      <c r="K763" s="228">
        <f ca="1"/>
        <v>3.1766084784722634E-2</v>
      </c>
      <c r="L763" s="228">
        <f ca="1"/>
        <v>2.7723406485256064E-2</v>
      </c>
      <c r="N763" s="209">
        <f ca="1"/>
        <v>3.1766084784722634E-2</v>
      </c>
      <c r="O763" s="209">
        <f ca="1"/>
        <v>0.93607839536654869</v>
      </c>
      <c r="Q763" s="229"/>
    </row>
    <row r="764" spans="7:17" ht="16">
      <c r="G764" s="208">
        <f ca="1"/>
        <v>760</v>
      </c>
      <c r="H764" s="208">
        <f ca="1"/>
        <v>5</v>
      </c>
      <c r="I764" s="209">
        <f ca="1"/>
        <v>0.99992405123033801</v>
      </c>
      <c r="J764" s="221">
        <f ca="1"/>
        <v>0.93600730136411348</v>
      </c>
      <c r="K764" s="228">
        <f ca="1"/>
        <v>3.1760764085899659E-2</v>
      </c>
      <c r="L764" s="228">
        <f ca="1"/>
        <v>2.7723406485256064E-2</v>
      </c>
      <c r="N764" s="209">
        <f ca="1"/>
        <v>3.1760764085899659E-2</v>
      </c>
      <c r="O764" s="209">
        <f ca="1"/>
        <v>0.93600730136411348</v>
      </c>
      <c r="Q764" s="229"/>
    </row>
    <row r="765" spans="7:17" ht="16">
      <c r="G765" s="208">
        <f ca="1"/>
        <v>761</v>
      </c>
      <c r="H765" s="208">
        <f ca="1"/>
        <v>5</v>
      </c>
      <c r="I765" s="209">
        <f ca="1"/>
        <v>0.99992405123033801</v>
      </c>
      <c r="J765" s="221">
        <f ca="1"/>
        <v>0.93593621276118022</v>
      </c>
      <c r="K765" s="228">
        <f ca="1"/>
        <v>3.1755457370516452E-2</v>
      </c>
      <c r="L765" s="228">
        <f ca="1"/>
        <v>2.7723406485256064E-2</v>
      </c>
      <c r="N765" s="209">
        <f ca="1"/>
        <v>3.1755457370516452E-2</v>
      </c>
      <c r="O765" s="209">
        <f ca="1"/>
        <v>0.93593621276118022</v>
      </c>
      <c r="Q765" s="229"/>
    </row>
    <row r="766" spans="7:17" ht="16">
      <c r="G766" s="208">
        <f ca="1"/>
        <v>762</v>
      </c>
      <c r="H766" s="208">
        <f ca="1"/>
        <v>5</v>
      </c>
      <c r="I766" s="209">
        <f ca="1"/>
        <v>0.99992405123033801</v>
      </c>
      <c r="J766" s="221">
        <f ca="1"/>
        <v>0.93586512955733892</v>
      </c>
      <c r="K766" s="228">
        <f ca="1"/>
        <v>3.175016458352007E-2</v>
      </c>
      <c r="L766" s="228">
        <f ca="1"/>
        <v>2.7723406485256064E-2</v>
      </c>
      <c r="N766" s="209">
        <f ca="1"/>
        <v>3.175016458352007E-2</v>
      </c>
      <c r="O766" s="209">
        <f ca="1"/>
        <v>0.93586512955733892</v>
      </c>
      <c r="Q766" s="229"/>
    </row>
    <row r="767" spans="7:17" ht="16">
      <c r="G767" s="208">
        <f ca="1"/>
        <v>763</v>
      </c>
      <c r="H767" s="208">
        <f ca="1"/>
        <v>5</v>
      </c>
      <c r="I767" s="209">
        <f ca="1"/>
        <v>0.99992405123033801</v>
      </c>
      <c r="J767" s="221">
        <f ca="1"/>
        <v>0.93579405175217945</v>
      </c>
      <c r="K767" s="228">
        <f ca="1"/>
        <v>3.1744885670146245E-2</v>
      </c>
      <c r="L767" s="228">
        <f ca="1"/>
        <v>2.7723406485256064E-2</v>
      </c>
      <c r="N767" s="209">
        <f ca="1"/>
        <v>3.1744885670146245E-2</v>
      </c>
      <c r="O767" s="209">
        <f ca="1"/>
        <v>0.93579405175217945</v>
      </c>
      <c r="Q767" s="229"/>
    </row>
    <row r="768" spans="7:17" ht="16">
      <c r="G768" s="208">
        <f ca="1"/>
        <v>764</v>
      </c>
      <c r="H768" s="208">
        <f ca="1"/>
        <v>5</v>
      </c>
      <c r="I768" s="209">
        <f ca="1"/>
        <v>0.99992405123033801</v>
      </c>
      <c r="J768" s="221">
        <f ca="1"/>
        <v>0.93572297934529181</v>
      </c>
      <c r="K768" s="228">
        <f ca="1"/>
        <v>3.17396205759174E-2</v>
      </c>
      <c r="L768" s="228">
        <f ca="1"/>
        <v>2.7723406485256064E-2</v>
      </c>
      <c r="N768" s="209">
        <f ca="1"/>
        <v>3.17396205759174E-2</v>
      </c>
      <c r="O768" s="209">
        <f ca="1"/>
        <v>0.93572297934529181</v>
      </c>
      <c r="Q768" s="229"/>
    </row>
    <row r="769" spans="7:17" ht="16">
      <c r="G769" s="208">
        <f ca="1"/>
        <v>765</v>
      </c>
      <c r="H769" s="208">
        <f ca="1"/>
        <v>5</v>
      </c>
      <c r="I769" s="209">
        <f ca="1"/>
        <v>0.99992405123033801</v>
      </c>
      <c r="J769" s="221">
        <f ca="1"/>
        <v>0.9356519123362661</v>
      </c>
      <c r="K769" s="228">
        <f ca="1"/>
        <v>3.1734369246640734E-2</v>
      </c>
      <c r="L769" s="228">
        <f ca="1"/>
        <v>2.7723406485256064E-2</v>
      </c>
      <c r="N769" s="209">
        <f ca="1"/>
        <v>3.1734369246640734E-2</v>
      </c>
      <c r="O769" s="209">
        <f ca="1"/>
        <v>0.9356519123362661</v>
      </c>
      <c r="Q769" s="229"/>
    </row>
    <row r="770" spans="7:17" ht="16">
      <c r="G770" s="208">
        <f ca="1"/>
        <v>766</v>
      </c>
      <c r="H770" s="208">
        <f ca="1"/>
        <v>5</v>
      </c>
      <c r="I770" s="209">
        <f ca="1"/>
        <v>0.99992405123033801</v>
      </c>
      <c r="J770" s="221">
        <f ca="1"/>
        <v>0.93558085072469233</v>
      </c>
      <c r="K770" s="228">
        <f ca="1"/>
        <v>3.172913162840655E-2</v>
      </c>
      <c r="L770" s="228">
        <f ca="1"/>
        <v>2.7723406485256064E-2</v>
      </c>
      <c r="N770" s="209">
        <f ca="1"/>
        <v>3.172913162840655E-2</v>
      </c>
      <c r="O770" s="209">
        <f ca="1"/>
        <v>0.93558085072469233</v>
      </c>
      <c r="Q770" s="229"/>
    </row>
    <row r="771" spans="7:17" ht="16">
      <c r="G771" s="208">
        <f ca="1"/>
        <v>767</v>
      </c>
      <c r="H771" s="208">
        <f ca="1"/>
        <v>5</v>
      </c>
      <c r="I771" s="209">
        <f ca="1"/>
        <v>0.99992405123033801</v>
      </c>
      <c r="J771" s="221">
        <f ca="1"/>
        <v>0.93550979451016048</v>
      </c>
      <c r="K771" s="228">
        <f ca="1"/>
        <v>3.1723907667586308E-2</v>
      </c>
      <c r="L771" s="228">
        <f ca="1"/>
        <v>2.7723406485256064E-2</v>
      </c>
      <c r="N771" s="209">
        <f ca="1"/>
        <v>3.1723907667586308E-2</v>
      </c>
      <c r="O771" s="209">
        <f ca="1"/>
        <v>0.93550979451016048</v>
      </c>
      <c r="Q771" s="229"/>
    </row>
    <row r="772" spans="7:17" ht="16">
      <c r="G772" s="208">
        <f ca="1"/>
        <v>768</v>
      </c>
      <c r="H772" s="208">
        <f ca="1"/>
        <v>5</v>
      </c>
      <c r="I772" s="209">
        <f ca="1"/>
        <v>0.99992405123033801</v>
      </c>
      <c r="J772" s="221">
        <f ca="1"/>
        <v>0.93543874369226065</v>
      </c>
      <c r="K772" s="228">
        <f ca="1"/>
        <v>3.1718697310830719E-2</v>
      </c>
      <c r="L772" s="228">
        <f ca="1"/>
        <v>2.7723406485256064E-2</v>
      </c>
      <c r="N772" s="209">
        <f ca="1"/>
        <v>3.1718697310830719E-2</v>
      </c>
      <c r="O772" s="209">
        <f ca="1"/>
        <v>0.93543874369226065</v>
      </c>
      <c r="Q772" s="229"/>
    </row>
    <row r="773" spans="7:17" ht="16">
      <c r="G773" s="208">
        <f ca="1"/>
        <v>769</v>
      </c>
      <c r="H773" s="208">
        <f ca="1"/>
        <v>5</v>
      </c>
      <c r="I773" s="209">
        <f ca="1"/>
        <v>0.99992405123033801</v>
      </c>
      <c r="J773" s="221">
        <f ca="1"/>
        <v>0.93536769827058308</v>
      </c>
      <c r="K773" s="228">
        <f ca="1"/>
        <v>3.1713500505067965E-2</v>
      </c>
      <c r="L773" s="228">
        <f ca="1"/>
        <v>2.7723406485256064E-2</v>
      </c>
      <c r="N773" s="209">
        <f ca="1"/>
        <v>3.1713500505067965E-2</v>
      </c>
      <c r="O773" s="209">
        <f ca="1"/>
        <v>0.93536769827058308</v>
      </c>
      <c r="Q773" s="229"/>
    </row>
    <row r="774" spans="7:17" ht="16">
      <c r="G774" s="208">
        <f ca="1"/>
        <v>770</v>
      </c>
      <c r="H774" s="208">
        <f ca="1"/>
        <v>5</v>
      </c>
      <c r="I774" s="209">
        <f ca="1"/>
        <v>0.99992405123033801</v>
      </c>
      <c r="J774" s="221">
        <f ca="1"/>
        <v>0.93529665824471786</v>
      </c>
      <c r="K774" s="228">
        <f ca="1"/>
        <v>3.1708317197502008E-2</v>
      </c>
      <c r="L774" s="228">
        <f ca="1"/>
        <v>2.7723406485256064E-2</v>
      </c>
      <c r="N774" s="209">
        <f ca="1"/>
        <v>3.1708317197502008E-2</v>
      </c>
      <c r="O774" s="209">
        <f ca="1"/>
        <v>0.93529665824471786</v>
      </c>
      <c r="Q774" s="229"/>
    </row>
    <row r="775" spans="7:17" ht="16">
      <c r="G775" s="208">
        <f ca="1"/>
        <v>771</v>
      </c>
      <c r="H775" s="208">
        <f ca="1"/>
        <v>5</v>
      </c>
      <c r="I775" s="209">
        <f ca="1"/>
        <v>0.99992405123033801</v>
      </c>
      <c r="J775" s="221">
        <f ca="1"/>
        <v>0.93522562361425521</v>
      </c>
      <c r="K775" s="228">
        <f ca="1"/>
        <v>3.1703147335610665E-2</v>
      </c>
      <c r="L775" s="228">
        <f ca="1"/>
        <v>2.7723406485256064E-2</v>
      </c>
      <c r="N775" s="209">
        <f ca="1"/>
        <v>3.1703147335610665E-2</v>
      </c>
      <c r="O775" s="209">
        <f ca="1"/>
        <v>0.93522562361425521</v>
      </c>
      <c r="Q775" s="229"/>
    </row>
    <row r="776" spans="7:17" ht="16">
      <c r="G776" s="208">
        <f ca="1"/>
        <v>772</v>
      </c>
      <c r="H776" s="208">
        <f ca="1"/>
        <v>5</v>
      </c>
      <c r="I776" s="209">
        <f ca="1"/>
        <v>0.99992405123033801</v>
      </c>
      <c r="J776" s="221">
        <f ca="1"/>
        <v>0.93515459437878534</v>
      </c>
      <c r="K776" s="228">
        <f ca="1"/>
        <v>3.1697990867143908E-2</v>
      </c>
      <c r="L776" s="228">
        <f ca="1"/>
        <v>2.7723406485256064E-2</v>
      </c>
      <c r="N776" s="209">
        <f ca="1"/>
        <v>3.1697990867143908E-2</v>
      </c>
      <c r="O776" s="209">
        <f ca="1"/>
        <v>0.93515459437878534</v>
      </c>
      <c r="Q776" s="229"/>
    </row>
    <row r="777" spans="7:17" ht="16">
      <c r="G777" s="208">
        <f ca="1"/>
        <v>773</v>
      </c>
      <c r="H777" s="208">
        <f ca="1"/>
        <v>5</v>
      </c>
      <c r="I777" s="209">
        <f ca="1"/>
        <v>0.99992405123033801</v>
      </c>
      <c r="J777" s="221">
        <f ca="1"/>
        <v>0.93508357053789848</v>
      </c>
      <c r="K777" s="228">
        <f ca="1"/>
        <v>3.1692847740122113E-2</v>
      </c>
      <c r="L777" s="228">
        <f ca="1"/>
        <v>2.7723406485256064E-2</v>
      </c>
      <c r="N777" s="209">
        <f ca="1"/>
        <v>3.1692847740122113E-2</v>
      </c>
      <c r="O777" s="209">
        <f ca="1"/>
        <v>0.93508357053789848</v>
      </c>
      <c r="Q777" s="229"/>
    </row>
    <row r="778" spans="7:17" ht="16">
      <c r="G778" s="208">
        <f ca="1"/>
        <v>774</v>
      </c>
      <c r="H778" s="208">
        <f ca="1"/>
        <v>5</v>
      </c>
      <c r="I778" s="209">
        <f ca="1"/>
        <v>0.99992405123033801</v>
      </c>
      <c r="J778" s="221">
        <f ca="1"/>
        <v>0.93501255209118495</v>
      </c>
      <c r="K778" s="228">
        <f ca="1"/>
        <v>3.1687717902834228E-2</v>
      </c>
      <c r="L778" s="228">
        <f ca="1"/>
        <v>2.7723406485256064E-2</v>
      </c>
      <c r="N778" s="209">
        <f ca="1"/>
        <v>3.1687717902834228E-2</v>
      </c>
      <c r="O778" s="209">
        <f ca="1"/>
        <v>0.93501255209118495</v>
      </c>
      <c r="Q778" s="229"/>
    </row>
    <row r="779" spans="7:17" ht="16">
      <c r="G779" s="208">
        <f ca="1"/>
        <v>775</v>
      </c>
      <c r="H779" s="208">
        <f ca="1"/>
        <v>5</v>
      </c>
      <c r="I779" s="209">
        <f ca="1"/>
        <v>0.99992405123033801</v>
      </c>
      <c r="J779" s="221">
        <f ca="1"/>
        <v>0.93494153903823507</v>
      </c>
      <c r="K779" s="228">
        <f ca="1"/>
        <v>3.16826013038361E-2</v>
      </c>
      <c r="L779" s="228">
        <f ca="1"/>
        <v>2.7723406485256064E-2</v>
      </c>
      <c r="N779" s="209">
        <f ca="1"/>
        <v>3.16826013038361E-2</v>
      </c>
      <c r="O779" s="209">
        <f ca="1"/>
        <v>0.93494153903823507</v>
      </c>
      <c r="Q779" s="229"/>
    </row>
    <row r="780" spans="7:17" ht="16">
      <c r="G780" s="208">
        <f ca="1"/>
        <v>776</v>
      </c>
      <c r="H780" s="208">
        <f ca="1"/>
        <v>5</v>
      </c>
      <c r="I780" s="209">
        <f ca="1"/>
        <v>0.99992405123033801</v>
      </c>
      <c r="J780" s="221">
        <f ca="1"/>
        <v>0.93487053137863918</v>
      </c>
      <c r="K780" s="228">
        <f ca="1"/>
        <v>3.1677497891948812E-2</v>
      </c>
      <c r="L780" s="228">
        <f ca="1"/>
        <v>2.7723406485256064E-2</v>
      </c>
      <c r="N780" s="209">
        <f ca="1"/>
        <v>3.1677497891948812E-2</v>
      </c>
      <c r="O780" s="209">
        <f ca="1"/>
        <v>0.93487053137863918</v>
      </c>
      <c r="Q780" s="229"/>
    </row>
    <row r="781" spans="7:17" ht="16">
      <c r="G781" s="208">
        <f ca="1"/>
        <v>777</v>
      </c>
      <c r="H781" s="208">
        <f ca="1"/>
        <v>5</v>
      </c>
      <c r="I781" s="209">
        <f ca="1"/>
        <v>0.99992405123033801</v>
      </c>
      <c r="J781" s="221">
        <f ca="1"/>
        <v>0.93479952911198771</v>
      </c>
      <c r="K781" s="228">
        <f ca="1"/>
        <v>3.1672407616256844E-2</v>
      </c>
      <c r="L781" s="228">
        <f ca="1"/>
        <v>2.7723406485256064E-2</v>
      </c>
      <c r="N781" s="209">
        <f ca="1"/>
        <v>3.1672407616256844E-2</v>
      </c>
      <c r="O781" s="209">
        <f ca="1"/>
        <v>0.93479952911198771</v>
      </c>
      <c r="Q781" s="229"/>
    </row>
    <row r="782" spans="7:17" ht="16">
      <c r="G782" s="208">
        <f ca="1"/>
        <v>778</v>
      </c>
      <c r="H782" s="208">
        <f ca="1"/>
        <v>5</v>
      </c>
      <c r="I782" s="209">
        <f ca="1"/>
        <v>0.99992405123033801</v>
      </c>
      <c r="J782" s="221">
        <f ca="1"/>
        <v>0.934728532237871</v>
      </c>
      <c r="K782" s="228">
        <f ca="1"/>
        <v>3.1667330426106505E-2</v>
      </c>
      <c r="L782" s="228">
        <f ca="1"/>
        <v>2.7723406485256064E-2</v>
      </c>
      <c r="N782" s="209">
        <f ca="1"/>
        <v>3.1667330426106505E-2</v>
      </c>
      <c r="O782" s="209">
        <f ca="1"/>
        <v>0.934728532237871</v>
      </c>
      <c r="Q782" s="229"/>
    </row>
    <row r="783" spans="7:17" ht="16">
      <c r="G783" s="208">
        <f ca="1"/>
        <v>779</v>
      </c>
      <c r="H783" s="208">
        <f ca="1"/>
        <v>5</v>
      </c>
      <c r="I783" s="209">
        <f ca="1"/>
        <v>0.99992405123033801</v>
      </c>
      <c r="J783" s="221">
        <f ca="1"/>
        <v>0.93465754075587959</v>
      </c>
      <c r="K783" s="228">
        <f ca="1"/>
        <v>3.1662266271104154E-2</v>
      </c>
      <c r="L783" s="228">
        <f ca="1"/>
        <v>2.7723406485256064E-2</v>
      </c>
      <c r="N783" s="209">
        <f ca="1"/>
        <v>3.1662266271104154E-2</v>
      </c>
      <c r="O783" s="209">
        <f ca="1"/>
        <v>0.93465754075587959</v>
      </c>
      <c r="Q783" s="229"/>
    </row>
    <row r="784" spans="7:17" ht="16">
      <c r="G784" s="208">
        <f ca="1"/>
        <v>780</v>
      </c>
      <c r="H784" s="208">
        <f ca="1"/>
        <v>5</v>
      </c>
      <c r="I784" s="209">
        <f ca="1"/>
        <v>0.99992405123033801</v>
      </c>
      <c r="J784" s="221">
        <f ca="1"/>
        <v>0.93458655466560392</v>
      </c>
      <c r="K784" s="228">
        <f ca="1"/>
        <v>3.1657215101114619E-2</v>
      </c>
      <c r="L784" s="228">
        <f ca="1"/>
        <v>2.7723406485256064E-2</v>
      </c>
      <c r="N784" s="209">
        <f ca="1"/>
        <v>3.1657215101114619E-2</v>
      </c>
      <c r="O784" s="209">
        <f ca="1"/>
        <v>0.93458655466560392</v>
      </c>
      <c r="Q784" s="229"/>
    </row>
    <row r="785" spans="7:17" ht="16">
      <c r="G785" s="208">
        <f ca="1"/>
        <v>781</v>
      </c>
      <c r="H785" s="208">
        <f ca="1"/>
        <v>5</v>
      </c>
      <c r="I785" s="209">
        <f ca="1"/>
        <v>0.99992405123033801</v>
      </c>
      <c r="J785" s="221">
        <f ca="1"/>
        <v>0.93451557396663443</v>
      </c>
      <c r="K785" s="228">
        <f ca="1"/>
        <v>3.1652176866259513E-2</v>
      </c>
      <c r="L785" s="228">
        <f ca="1"/>
        <v>2.7723406485256064E-2</v>
      </c>
      <c r="N785" s="209">
        <f ca="1"/>
        <v>3.1652176866259513E-2</v>
      </c>
      <c r="O785" s="209">
        <f ca="1"/>
        <v>0.93451557396663443</v>
      </c>
      <c r="Q785" s="229"/>
    </row>
    <row r="786" spans="7:17" ht="16">
      <c r="G786" s="208">
        <f ca="1"/>
        <v>782</v>
      </c>
      <c r="H786" s="208">
        <f ca="1"/>
        <v>5</v>
      </c>
      <c r="I786" s="209">
        <f ca="1"/>
        <v>0.99992405123033801</v>
      </c>
      <c r="J786" s="221">
        <f ca="1"/>
        <v>0.93444459865856166</v>
      </c>
      <c r="K786" s="228">
        <f ca="1"/>
        <v>3.1647151516915571E-2</v>
      </c>
      <c r="L786" s="228">
        <f ca="1"/>
        <v>2.7723406485256064E-2</v>
      </c>
      <c r="N786" s="209">
        <f ca="1"/>
        <v>3.1647151516915571E-2</v>
      </c>
      <c r="O786" s="209">
        <f ca="1"/>
        <v>0.93444459865856166</v>
      </c>
      <c r="Q786" s="229"/>
    </row>
    <row r="787" spans="7:17" ht="16">
      <c r="G787" s="208">
        <f ca="1"/>
        <v>783</v>
      </c>
      <c r="H787" s="208">
        <f ca="1"/>
        <v>5</v>
      </c>
      <c r="I787" s="209">
        <f ca="1"/>
        <v>0.99992405123033801</v>
      </c>
      <c r="J787" s="221">
        <f ca="1"/>
        <v>0.93437362874097629</v>
      </c>
      <c r="K787" s="228">
        <f ca="1"/>
        <v>3.1642139003712946E-2</v>
      </c>
      <c r="L787" s="228">
        <f ca="1"/>
        <v>2.7723406485256064E-2</v>
      </c>
      <c r="N787" s="209">
        <f ca="1"/>
        <v>3.1642139003712946E-2</v>
      </c>
      <c r="O787" s="209">
        <f ca="1"/>
        <v>0.93437362874097629</v>
      </c>
      <c r="Q787" s="229"/>
    </row>
    <row r="788" spans="7:17" ht="16">
      <c r="G788" s="208">
        <f ca="1"/>
        <v>784</v>
      </c>
      <c r="H788" s="208">
        <f ca="1"/>
        <v>5</v>
      </c>
      <c r="I788" s="209">
        <f ca="1"/>
        <v>0.99992405123033801</v>
      </c>
      <c r="J788" s="221">
        <f ca="1"/>
        <v>0.93430266421346875</v>
      </c>
      <c r="K788" s="228">
        <f ca="1"/>
        <v>3.1637139277533845E-2</v>
      </c>
      <c r="L788" s="228">
        <f ca="1"/>
        <v>2.7723406485256064E-2</v>
      </c>
      <c r="N788" s="209">
        <f ca="1"/>
        <v>3.1637139277533845E-2</v>
      </c>
      <c r="O788" s="209">
        <f ca="1"/>
        <v>0.93430266421346875</v>
      </c>
      <c r="Q788" s="229"/>
    </row>
    <row r="789" spans="7:17" ht="16">
      <c r="G789" s="208">
        <f ca="1"/>
        <v>785</v>
      </c>
      <c r="H789" s="208">
        <f ca="1"/>
        <v>5</v>
      </c>
      <c r="I789" s="209">
        <f ca="1"/>
        <v>0.99992405123033801</v>
      </c>
      <c r="J789" s="221">
        <f ca="1"/>
        <v>0.9342317050756298</v>
      </c>
      <c r="K789" s="228">
        <f ca="1"/>
        <v>3.16321522895106E-2</v>
      </c>
      <c r="L789" s="228">
        <f ca="1"/>
        <v>2.7723406485256064E-2</v>
      </c>
      <c r="N789" s="209">
        <f ca="1"/>
        <v>3.16321522895106E-2</v>
      </c>
      <c r="O789" s="209">
        <f ca="1"/>
        <v>0.9342317050756298</v>
      </c>
      <c r="Q789" s="229"/>
    </row>
    <row r="790" spans="7:17" ht="16">
      <c r="G790" s="208">
        <f ca="1"/>
        <v>786</v>
      </c>
      <c r="H790" s="208">
        <f ca="1"/>
        <v>5</v>
      </c>
      <c r="I790" s="209">
        <f ca="1"/>
        <v>0.99992405123033801</v>
      </c>
      <c r="J790" s="221">
        <f ca="1"/>
        <v>0.93416075132705012</v>
      </c>
      <c r="K790" s="228">
        <f ca="1"/>
        <v>3.162717799102429E-2</v>
      </c>
      <c r="L790" s="228">
        <f ca="1"/>
        <v>2.7723406485256064E-2</v>
      </c>
      <c r="N790" s="209">
        <f ca="1"/>
        <v>3.162717799102429E-2</v>
      </c>
      <c r="O790" s="209">
        <f ca="1"/>
        <v>0.93416075132705012</v>
      </c>
      <c r="Q790" s="229"/>
    </row>
    <row r="791" spans="7:17" ht="16">
      <c r="G791" s="208">
        <f ca="1"/>
        <v>787</v>
      </c>
      <c r="H791" s="208">
        <f ca="1"/>
        <v>5</v>
      </c>
      <c r="I791" s="209">
        <f ca="1"/>
        <v>0.99992405123033801</v>
      </c>
      <c r="J791" s="221">
        <f ca="1"/>
        <v>0.93408980296732036</v>
      </c>
      <c r="K791" s="228">
        <f ca="1"/>
        <v>3.1622216333703115E-2</v>
      </c>
      <c r="L791" s="228">
        <f ca="1"/>
        <v>2.7723406485256064E-2</v>
      </c>
      <c r="N791" s="209">
        <f ca="1"/>
        <v>3.1622216333703115E-2</v>
      </c>
      <c r="O791" s="209">
        <f ca="1"/>
        <v>0.93408980296732036</v>
      </c>
      <c r="Q791" s="229"/>
    </row>
    <row r="792" spans="7:17" ht="16">
      <c r="G792" s="208">
        <f ca="1"/>
        <v>788</v>
      </c>
      <c r="H792" s="208">
        <f ca="1"/>
        <v>5</v>
      </c>
      <c r="I792" s="209">
        <f ca="1"/>
        <v>0.99992405123033801</v>
      </c>
      <c r="J792" s="221">
        <f ca="1"/>
        <v>0.93401885999603118</v>
      </c>
      <c r="K792" s="228">
        <f ca="1"/>
        <v>3.1617267269420844E-2</v>
      </c>
      <c r="L792" s="228">
        <f ca="1"/>
        <v>2.7723406485256064E-2</v>
      </c>
      <c r="N792" s="209">
        <f ca="1"/>
        <v>3.1617267269420844E-2</v>
      </c>
      <c r="O792" s="209">
        <f ca="1"/>
        <v>0.93401885999603118</v>
      </c>
      <c r="Q792" s="229"/>
    </row>
    <row r="793" spans="7:17" ht="16">
      <c r="G793" s="208">
        <f ca="1"/>
        <v>789</v>
      </c>
      <c r="H793" s="208">
        <f ca="1"/>
        <v>5</v>
      </c>
      <c r="I793" s="209">
        <f ca="1"/>
        <v>0.99992405123033801</v>
      </c>
      <c r="J793" s="221">
        <f ca="1"/>
        <v>0.93394792241277336</v>
      </c>
      <c r="K793" s="228">
        <f ca="1"/>
        <v>3.1612330750295209E-2</v>
      </c>
      <c r="L793" s="228">
        <f ca="1"/>
        <v>2.7723406485256064E-2</v>
      </c>
      <c r="N793" s="209">
        <f ca="1"/>
        <v>3.1612330750295209E-2</v>
      </c>
      <c r="O793" s="209">
        <f ca="1"/>
        <v>0.93394792241277336</v>
      </c>
      <c r="Q793" s="229"/>
    </row>
    <row r="794" spans="7:17" ht="16">
      <c r="G794" s="208">
        <f ca="1"/>
        <v>790</v>
      </c>
      <c r="H794" s="208">
        <f ca="1"/>
        <v>5</v>
      </c>
      <c r="I794" s="209">
        <f ca="1"/>
        <v>0.99992405123033801</v>
      </c>
      <c r="J794" s="221">
        <f ca="1"/>
        <v>0.93387699021713777</v>
      </c>
      <c r="K794" s="228">
        <f ca="1"/>
        <v>3.160740672868631E-2</v>
      </c>
      <c r="L794" s="228">
        <f ca="1"/>
        <v>2.7723406485256064E-2</v>
      </c>
      <c r="N794" s="209">
        <f ca="1"/>
        <v>3.160740672868631E-2</v>
      </c>
      <c r="O794" s="209">
        <f ca="1"/>
        <v>0.93387699021713777</v>
      </c>
      <c r="Q794" s="229"/>
    </row>
    <row r="795" spans="7:17" ht="16">
      <c r="G795" s="208">
        <f ca="1"/>
        <v>791</v>
      </c>
      <c r="H795" s="208">
        <f ca="1"/>
        <v>5</v>
      </c>
      <c r="I795" s="209">
        <f ca="1"/>
        <v>0.99992405123033801</v>
      </c>
      <c r="J795" s="221">
        <f ca="1"/>
        <v>0.93380606340871508</v>
      </c>
      <c r="K795" s="228">
        <f ca="1"/>
        <v>3.1602495157195307E-2</v>
      </c>
      <c r="L795" s="228">
        <f ca="1"/>
        <v>2.7723406485256064E-2</v>
      </c>
      <c r="N795" s="209">
        <f ca="1"/>
        <v>3.1602495157195307E-2</v>
      </c>
      <c r="O795" s="209">
        <f ca="1"/>
        <v>0.93380606340871508</v>
      </c>
      <c r="Q795" s="229"/>
    </row>
    <row r="796" spans="7:17" ht="16">
      <c r="G796" s="208">
        <f ca="1"/>
        <v>792</v>
      </c>
      <c r="H796" s="208">
        <f ca="1"/>
        <v>5</v>
      </c>
      <c r="I796" s="209">
        <f ca="1"/>
        <v>0.99992405123033801</v>
      </c>
      <c r="J796" s="221">
        <f ca="1"/>
        <v>0.93373514198709628</v>
      </c>
      <c r="K796" s="228">
        <f ca="1"/>
        <v>3.1597595988662588E-2</v>
      </c>
      <c r="L796" s="228">
        <f ca="1"/>
        <v>2.7723406485256064E-2</v>
      </c>
      <c r="N796" s="209">
        <f ca="1"/>
        <v>3.1597595988662588E-2</v>
      </c>
      <c r="O796" s="209">
        <f ca="1"/>
        <v>0.93373514198709628</v>
      </c>
      <c r="Q796" s="229"/>
    </row>
    <row r="797" spans="7:17" ht="16">
      <c r="G797" s="208">
        <f ca="1"/>
        <v>793</v>
      </c>
      <c r="H797" s="208">
        <f ca="1"/>
        <v>5</v>
      </c>
      <c r="I797" s="209">
        <f ca="1"/>
        <v>0.99992405123033801</v>
      </c>
      <c r="J797" s="221">
        <f ca="1"/>
        <v>0.93366422595187215</v>
      </c>
      <c r="K797" s="228">
        <f ca="1"/>
        <v>3.1592709176166536E-2</v>
      </c>
      <c r="L797" s="228">
        <f ca="1"/>
        <v>2.7723406485256064E-2</v>
      </c>
      <c r="N797" s="209">
        <f ca="1"/>
        <v>3.1592709176166536E-2</v>
      </c>
      <c r="O797" s="209">
        <f ca="1"/>
        <v>0.93366422595187215</v>
      </c>
      <c r="Q797" s="229"/>
    </row>
    <row r="798" spans="7:17" ht="16">
      <c r="G798" s="208">
        <f ca="1"/>
        <v>794</v>
      </c>
      <c r="H798" s="208">
        <f ca="1"/>
        <v>5</v>
      </c>
      <c r="I798" s="209">
        <f ca="1"/>
        <v>0.99992405123033801</v>
      </c>
      <c r="J798" s="221">
        <f ca="1"/>
        <v>0.93359331530263368</v>
      </c>
      <c r="K798" s="228">
        <f ca="1"/>
        <v>3.1587834673021856E-2</v>
      </c>
      <c r="L798" s="228">
        <f ca="1"/>
        <v>2.7723406485256064E-2</v>
      </c>
      <c r="N798" s="209">
        <f ca="1"/>
        <v>3.1587834673021856E-2</v>
      </c>
      <c r="O798" s="209">
        <f ca="1"/>
        <v>0.93359331530263368</v>
      </c>
      <c r="Q798" s="229"/>
    </row>
    <row r="799" spans="7:17" ht="16">
      <c r="G799" s="208">
        <f ca="1"/>
        <v>795</v>
      </c>
      <c r="H799" s="208">
        <f ca="1"/>
        <v>5</v>
      </c>
      <c r="I799" s="209">
        <f ca="1"/>
        <v>0.99992405123033801</v>
      </c>
      <c r="J799" s="221">
        <f ca="1"/>
        <v>0.93352241003897174</v>
      </c>
      <c r="K799" s="228">
        <f ca="1"/>
        <v>3.1582972432778175E-2</v>
      </c>
      <c r="L799" s="228">
        <f ca="1"/>
        <v>2.7723406485256064E-2</v>
      </c>
      <c r="N799" s="209">
        <f ca="1"/>
        <v>3.1582972432778175E-2</v>
      </c>
      <c r="O799" s="209">
        <f ca="1"/>
        <v>0.93352241003897174</v>
      </c>
      <c r="Q799" s="229"/>
    </row>
    <row r="800" spans="7:17" ht="16">
      <c r="G800" s="208">
        <f ca="1"/>
        <v>796</v>
      </c>
      <c r="H800" s="208">
        <f ca="1"/>
        <v>5</v>
      </c>
      <c r="I800" s="209">
        <f ca="1"/>
        <v>0.99992405123033801</v>
      </c>
      <c r="J800" s="221">
        <f ca="1"/>
        <v>0.93345151016047734</v>
      </c>
      <c r="K800" s="228">
        <f ca="1"/>
        <v>3.1578122409218527E-2</v>
      </c>
      <c r="L800" s="228">
        <f ca="1"/>
        <v>2.7723406485256064E-2</v>
      </c>
      <c r="N800" s="209">
        <f ca="1"/>
        <v>3.1578122409218527E-2</v>
      </c>
      <c r="O800" s="209">
        <f ca="1"/>
        <v>0.93345151016047734</v>
      </c>
      <c r="Q800" s="229"/>
    </row>
    <row r="801" spans="7:17" ht="16">
      <c r="G801" s="208">
        <f ca="1"/>
        <v>797</v>
      </c>
      <c r="H801" s="208">
        <f ca="1"/>
        <v>5</v>
      </c>
      <c r="I801" s="209">
        <f ca="1"/>
        <v>0.99992405123033801</v>
      </c>
      <c r="J801" s="221">
        <f ca="1"/>
        <v>0.93338061566674158</v>
      </c>
      <c r="K801" s="228">
        <f ca="1"/>
        <v>3.1573284556357849E-2</v>
      </c>
      <c r="L801" s="228">
        <f ca="1"/>
        <v>2.7723406485256064E-2</v>
      </c>
      <c r="N801" s="209">
        <f ca="1"/>
        <v>3.1573284556357849E-2</v>
      </c>
      <c r="O801" s="209">
        <f ca="1"/>
        <v>0.93338061566674158</v>
      </c>
      <c r="Q801" s="229"/>
    </row>
    <row r="802" spans="7:17" ht="16">
      <c r="G802" s="208">
        <f ca="1"/>
        <v>798</v>
      </c>
      <c r="H802" s="208">
        <f ca="1"/>
        <v>5</v>
      </c>
      <c r="I802" s="209">
        <f ca="1"/>
        <v>0.99992405123033801</v>
      </c>
      <c r="J802" s="221">
        <f ca="1"/>
        <v>0.93330972655735533</v>
      </c>
      <c r="K802" s="228">
        <f ca="1"/>
        <v>3.1568458828441705E-2</v>
      </c>
      <c r="L802" s="228">
        <f ca="1"/>
        <v>2.7723406485256064E-2</v>
      </c>
      <c r="N802" s="209">
        <f ca="1"/>
        <v>3.1568458828441705E-2</v>
      </c>
      <c r="O802" s="209">
        <f ca="1"/>
        <v>0.93330972655735533</v>
      </c>
      <c r="Q802" s="229"/>
    </row>
    <row r="803" spans="7:17" ht="16">
      <c r="G803" s="208">
        <f ca="1"/>
        <v>799</v>
      </c>
      <c r="H803" s="208">
        <f ca="1"/>
        <v>5</v>
      </c>
      <c r="I803" s="209">
        <f ca="1"/>
        <v>0.99992405123033801</v>
      </c>
      <c r="J803" s="221">
        <f ca="1"/>
        <v>0.93323884283190972</v>
      </c>
      <c r="K803" s="228">
        <f ca="1"/>
        <v>3.1563645179944651E-2</v>
      </c>
      <c r="L803" s="228">
        <f ca="1"/>
        <v>2.7723406485256064E-2</v>
      </c>
      <c r="N803" s="209">
        <f ca="1"/>
        <v>3.1563645179944651E-2</v>
      </c>
      <c r="O803" s="209">
        <f ca="1"/>
        <v>0.93323884283190972</v>
      </c>
      <c r="Q803" s="229"/>
    </row>
    <row r="804" spans="7:17" ht="16">
      <c r="G804" s="208">
        <f ca="1"/>
        <v>800</v>
      </c>
      <c r="H804" s="208">
        <f ca="1"/>
        <v>6</v>
      </c>
      <c r="I804" s="209">
        <f ca="1"/>
        <v>0.99992941547599012</v>
      </c>
      <c r="J804" s="221">
        <f ca="1"/>
        <v>0.9331729706124009</v>
      </c>
      <c r="K804" s="228">
        <f ca="1"/>
        <v>3.1556395949161389E-2</v>
      </c>
      <c r="L804" s="228">
        <f ca="1"/>
        <v>2.5765169885818562E-2</v>
      </c>
      <c r="N804" s="209">
        <f ca="1"/>
        <v>3.1556395949161389E-2</v>
      </c>
      <c r="O804" s="209">
        <f ca="1"/>
        <v>0.9331729706124009</v>
      </c>
      <c r="Q804" s="229"/>
    </row>
    <row r="805" spans="7:17" ht="16">
      <c r="G805" s="208">
        <f ca="1"/>
        <v>801</v>
      </c>
      <c r="H805" s="208">
        <f ca="1"/>
        <v>6</v>
      </c>
      <c r="I805" s="209">
        <f ca="1"/>
        <v>0.99992941547599012</v>
      </c>
      <c r="J805" s="221">
        <f ca="1"/>
        <v>0.93310710304245137</v>
      </c>
      <c r="K805" s="228">
        <f ca="1"/>
        <v>3.1549164818829502E-2</v>
      </c>
      <c r="L805" s="228">
        <f ca="1"/>
        <v>2.5765169885818562E-2</v>
      </c>
      <c r="N805" s="209">
        <f ca="1"/>
        <v>3.1549164818829502E-2</v>
      </c>
      <c r="O805" s="209">
        <f ca="1"/>
        <v>0.93310710304245137</v>
      </c>
      <c r="Q805" s="229"/>
    </row>
    <row r="806" spans="7:17" ht="16">
      <c r="G806" s="208">
        <f ca="1"/>
        <v>802</v>
      </c>
      <c r="H806" s="208">
        <f ca="1"/>
        <v>6</v>
      </c>
      <c r="I806" s="209">
        <f ca="1"/>
        <v>0.99992941547599012</v>
      </c>
      <c r="J806" s="221">
        <f ca="1"/>
        <v>0.93304124012173284</v>
      </c>
      <c r="K806" s="228">
        <f ca="1"/>
        <v>3.1541951721241628E-2</v>
      </c>
      <c r="L806" s="228">
        <f ca="1"/>
        <v>2.5765169885899608E-2</v>
      </c>
      <c r="N806" s="209">
        <f ca="1"/>
        <v>3.1541951721241628E-2</v>
      </c>
      <c r="O806" s="209">
        <f ca="1"/>
        <v>0.93304124012173284</v>
      </c>
      <c r="Q806" s="229"/>
    </row>
    <row r="807" spans="7:17" ht="16">
      <c r="G807" s="208">
        <f ca="1"/>
        <v>803</v>
      </c>
      <c r="H807" s="208">
        <f ca="1"/>
        <v>6</v>
      </c>
      <c r="I807" s="209">
        <f ca="1"/>
        <v>0.99992941547599012</v>
      </c>
      <c r="J807" s="221">
        <f ca="1"/>
        <v>0.93297538184991724</v>
      </c>
      <c r="K807" s="228">
        <f ca="1"/>
        <v>3.1534756589027553E-2</v>
      </c>
      <c r="L807" s="228">
        <f ca="1"/>
        <v>2.5765169885899608E-2</v>
      </c>
      <c r="N807" s="209">
        <f ca="1"/>
        <v>3.1534756589027553E-2</v>
      </c>
      <c r="O807" s="209">
        <f ca="1"/>
        <v>0.93297538184991724</v>
      </c>
      <c r="Q807" s="229"/>
    </row>
    <row r="808" spans="7:17" ht="16">
      <c r="G808" s="208">
        <f ca="1"/>
        <v>804</v>
      </c>
      <c r="H808" s="208">
        <f ca="1"/>
        <v>6</v>
      </c>
      <c r="I808" s="209">
        <f ca="1"/>
        <v>0.99992941547599012</v>
      </c>
      <c r="J808" s="221">
        <f ca="1"/>
        <v>0.93290952822667639</v>
      </c>
      <c r="K808" s="228">
        <f ca="1"/>
        <v>3.1527579355152338E-2</v>
      </c>
      <c r="L808" s="228">
        <f ca="1"/>
        <v>2.5765169885899608E-2</v>
      </c>
      <c r="N808" s="209">
        <f ca="1"/>
        <v>3.1527579355152338E-2</v>
      </c>
      <c r="O808" s="209">
        <f ca="1"/>
        <v>0.93290952822667639</v>
      </c>
      <c r="Q808" s="229"/>
    </row>
    <row r="809" spans="7:17" ht="16">
      <c r="G809" s="208">
        <f ca="1"/>
        <v>805</v>
      </c>
      <c r="H809" s="208">
        <f ca="1"/>
        <v>6</v>
      </c>
      <c r="I809" s="209">
        <f ca="1"/>
        <v>0.99992941547599012</v>
      </c>
      <c r="J809" s="221">
        <f ca="1"/>
        <v>0.93284367925168221</v>
      </c>
      <c r="K809" s="228">
        <f ca="1"/>
        <v>3.1520419952914068E-2</v>
      </c>
      <c r="L809" s="228">
        <f ca="1"/>
        <v>2.5765169885899608E-2</v>
      </c>
      <c r="N809" s="209">
        <f ca="1"/>
        <v>3.1520419952914068E-2</v>
      </c>
      <c r="O809" s="209">
        <f ca="1"/>
        <v>0.93284367925168221</v>
      </c>
      <c r="Q809" s="229"/>
    </row>
    <row r="810" spans="7:17" ht="16">
      <c r="G810" s="208">
        <f ca="1"/>
        <v>806</v>
      </c>
      <c r="H810" s="208">
        <f ca="1"/>
        <v>6</v>
      </c>
      <c r="I810" s="209">
        <f ca="1"/>
        <v>0.99992941547599012</v>
      </c>
      <c r="J810" s="221">
        <f ca="1"/>
        <v>0.93277783492460664</v>
      </c>
      <c r="K810" s="228">
        <f ca="1"/>
        <v>3.1513278315941869E-2</v>
      </c>
      <c r="L810" s="228">
        <f ca="1"/>
        <v>2.5765169885818562E-2</v>
      </c>
      <c r="N810" s="209">
        <f ca="1"/>
        <v>3.1513278315941869E-2</v>
      </c>
      <c r="O810" s="209">
        <f ca="1"/>
        <v>0.93277783492460664</v>
      </c>
      <c r="Q810" s="229"/>
    </row>
    <row r="811" spans="7:17" ht="16">
      <c r="G811" s="208">
        <f ca="1"/>
        <v>807</v>
      </c>
      <c r="H811" s="208">
        <f ca="1"/>
        <v>6</v>
      </c>
      <c r="I811" s="209">
        <f ca="1"/>
        <v>0.99992941547599012</v>
      </c>
      <c r="J811" s="221">
        <f ca="1"/>
        <v>0.93271199524512149</v>
      </c>
      <c r="K811" s="228">
        <f ca="1"/>
        <v>3.1506154378193922E-2</v>
      </c>
      <c r="L811" s="228">
        <f ca="1"/>
        <v>2.5765169885899608E-2</v>
      </c>
      <c r="N811" s="209">
        <f ca="1"/>
        <v>3.1506154378193922E-2</v>
      </c>
      <c r="O811" s="209">
        <f ca="1"/>
        <v>0.93271199524512149</v>
      </c>
      <c r="Q811" s="229"/>
    </row>
    <row r="812" spans="7:17" ht="16">
      <c r="G812" s="208">
        <f ca="1"/>
        <v>808</v>
      </c>
      <c r="H812" s="208">
        <f ca="1"/>
        <v>6</v>
      </c>
      <c r="I812" s="209">
        <f ca="1"/>
        <v>0.99992941547599012</v>
      </c>
      <c r="J812" s="221">
        <f ca="1"/>
        <v>0.93264616021289881</v>
      </c>
      <c r="K812" s="228">
        <f ca="1"/>
        <v>3.1499048073955239E-2</v>
      </c>
      <c r="L812" s="228">
        <f ca="1"/>
        <v>2.5765169885818562E-2</v>
      </c>
      <c r="N812" s="209">
        <f ca="1"/>
        <v>3.1499048073955239E-2</v>
      </c>
      <c r="O812" s="209">
        <f ca="1"/>
        <v>0.93264616021289881</v>
      </c>
      <c r="Q812" s="229"/>
    </row>
    <row r="813" spans="7:17" ht="16">
      <c r="G813" s="208">
        <f ca="1"/>
        <v>809</v>
      </c>
      <c r="H813" s="208">
        <f ca="1"/>
        <v>6</v>
      </c>
      <c r="I813" s="209">
        <f ca="1"/>
        <v>0.99992941547599012</v>
      </c>
      <c r="J813" s="221">
        <f ca="1"/>
        <v>0.93258032982761052</v>
      </c>
      <c r="K813" s="228">
        <f ca="1"/>
        <v>3.1491959337835822E-2</v>
      </c>
      <c r="L813" s="228">
        <f ca="1"/>
        <v>2.5765169885899608E-2</v>
      </c>
      <c r="N813" s="209">
        <f ca="1"/>
        <v>3.1491959337835822E-2</v>
      </c>
      <c r="O813" s="209">
        <f ca="1"/>
        <v>0.93258032982761052</v>
      </c>
      <c r="Q813" s="229"/>
    </row>
    <row r="814" spans="7:17" ht="16">
      <c r="G814" s="208">
        <f ca="1"/>
        <v>810</v>
      </c>
      <c r="H814" s="208">
        <f ca="1"/>
        <v>6</v>
      </c>
      <c r="I814" s="209">
        <f ca="1"/>
        <v>0.99992941547599012</v>
      </c>
      <c r="J814" s="221">
        <f ca="1"/>
        <v>0.93251450408892866</v>
      </c>
      <c r="K814" s="228">
        <f ca="1"/>
        <v>3.1484888104768537E-2</v>
      </c>
      <c r="L814" s="228">
        <f ca="1"/>
        <v>2.5765169885818562E-2</v>
      </c>
      <c r="N814" s="209">
        <f ca="1"/>
        <v>3.1484888104768537E-2</v>
      </c>
      <c r="O814" s="209">
        <f ca="1"/>
        <v>0.93251450408892866</v>
      </c>
      <c r="Q814" s="229"/>
    </row>
    <row r="815" spans="7:17" ht="16">
      <c r="G815" s="208">
        <f ca="1"/>
        <v>811</v>
      </c>
      <c r="H815" s="208">
        <f ca="1"/>
        <v>6</v>
      </c>
      <c r="I815" s="209">
        <f ca="1"/>
        <v>0.99992941547599012</v>
      </c>
      <c r="J815" s="221">
        <f ca="1"/>
        <v>0.93244868299652528</v>
      </c>
      <c r="K815" s="228">
        <f ca="1"/>
        <v>3.1477834310007197E-2</v>
      </c>
      <c r="L815" s="228">
        <f ca="1"/>
        <v>2.5765169885818562E-2</v>
      </c>
      <c r="N815" s="209">
        <f ca="1"/>
        <v>3.1477834310007197E-2</v>
      </c>
      <c r="O815" s="209">
        <f ca="1"/>
        <v>0.93244868299652528</v>
      </c>
      <c r="Q815" s="229"/>
    </row>
    <row r="816" spans="7:17" ht="16">
      <c r="G816" s="208">
        <f ca="1"/>
        <v>812</v>
      </c>
      <c r="H816" s="208">
        <f ca="1"/>
        <v>6</v>
      </c>
      <c r="I816" s="209">
        <f ca="1"/>
        <v>0.99992941547599012</v>
      </c>
      <c r="J816" s="221">
        <f ca="1"/>
        <v>0.9323828665500723</v>
      </c>
      <c r="K816" s="228">
        <f ca="1"/>
        <v>3.1470797889124609E-2</v>
      </c>
      <c r="L816" s="228">
        <f ca="1"/>
        <v>2.5765169885899608E-2</v>
      </c>
      <c r="N816" s="209">
        <f ca="1"/>
        <v>3.1470797889124609E-2</v>
      </c>
      <c r="O816" s="209">
        <f ca="1"/>
        <v>0.9323828665500723</v>
      </c>
      <c r="Q816" s="229"/>
    </row>
    <row r="817" spans="7:17" ht="16">
      <c r="G817" s="208">
        <f ca="1"/>
        <v>813</v>
      </c>
      <c r="H817" s="208">
        <f ca="1"/>
        <v>6</v>
      </c>
      <c r="I817" s="209">
        <f ca="1"/>
        <v>0.99992941547599012</v>
      </c>
      <c r="J817" s="221">
        <f ca="1"/>
        <v>0.93231705474924187</v>
      </c>
      <c r="K817" s="228">
        <f ca="1"/>
        <v>3.1463778778010494E-2</v>
      </c>
      <c r="L817" s="228">
        <f ca="1"/>
        <v>2.5765169885899608E-2</v>
      </c>
      <c r="N817" s="209">
        <f ca="1"/>
        <v>3.1463778778010494E-2</v>
      </c>
      <c r="O817" s="209">
        <f ca="1"/>
        <v>0.93231705474924187</v>
      </c>
      <c r="Q817" s="229"/>
    </row>
    <row r="818" spans="7:17" ht="16">
      <c r="G818" s="208">
        <f ca="1"/>
        <v>814</v>
      </c>
      <c r="H818" s="208">
        <f ca="1"/>
        <v>6</v>
      </c>
      <c r="I818" s="209">
        <f ca="1"/>
        <v>0.99992941547599012</v>
      </c>
      <c r="J818" s="221">
        <f ca="1"/>
        <v>0.93225124759370614</v>
      </c>
      <c r="K818" s="228">
        <f ca="1"/>
        <v>3.1456776912869598E-2</v>
      </c>
      <c r="L818" s="228">
        <f ca="1"/>
        <v>2.5765169885818562E-2</v>
      </c>
      <c r="N818" s="209">
        <f ca="1"/>
        <v>3.1456776912869598E-2</v>
      </c>
      <c r="O818" s="209">
        <f ca="1"/>
        <v>0.93225124759370614</v>
      </c>
      <c r="Q818" s="229"/>
    </row>
    <row r="819" spans="7:17" ht="16">
      <c r="G819" s="208">
        <f ca="1"/>
        <v>815</v>
      </c>
      <c r="H819" s="208">
        <f ca="1"/>
        <v>6</v>
      </c>
      <c r="I819" s="209">
        <f ca="1"/>
        <v>0.99992941547599012</v>
      </c>
      <c r="J819" s="221">
        <f ca="1"/>
        <v>0.93218544508313717</v>
      </c>
      <c r="K819" s="228">
        <f ca="1"/>
        <v>3.1449792230219847E-2</v>
      </c>
      <c r="L819" s="228">
        <f ca="1"/>
        <v>2.5765169885818562E-2</v>
      </c>
      <c r="N819" s="209">
        <f ca="1"/>
        <v>3.1449792230219847E-2</v>
      </c>
      <c r="O819" s="209">
        <f ca="1"/>
        <v>0.93218544508313717</v>
      </c>
      <c r="Q819" s="229"/>
    </row>
    <row r="820" spans="7:17" ht="16">
      <c r="G820" s="208">
        <f ca="1"/>
        <v>816</v>
      </c>
      <c r="H820" s="208">
        <f ca="1"/>
        <v>6</v>
      </c>
      <c r="I820" s="209">
        <f ca="1"/>
        <v>0.99992941547599012</v>
      </c>
      <c r="J820" s="221">
        <f ca="1"/>
        <v>0.93211964721720708</v>
      </c>
      <c r="K820" s="228">
        <f ca="1"/>
        <v>3.1442824666890308E-2</v>
      </c>
      <c r="L820" s="228">
        <f ca="1"/>
        <v>2.5765169885818562E-2</v>
      </c>
      <c r="N820" s="209">
        <f ca="1"/>
        <v>3.1442824666890308E-2</v>
      </c>
      <c r="O820" s="209">
        <f ca="1"/>
        <v>0.93211964721720708</v>
      </c>
      <c r="Q820" s="229"/>
    </row>
    <row r="821" spans="7:17" ht="16">
      <c r="G821" s="208">
        <f ca="1"/>
        <v>817</v>
      </c>
      <c r="H821" s="208">
        <f ca="1"/>
        <v>6</v>
      </c>
      <c r="I821" s="209">
        <f ca="1"/>
        <v>0.99992941547599012</v>
      </c>
      <c r="J821" s="221">
        <f ca="1"/>
        <v>0.93205385399558804</v>
      </c>
      <c r="K821" s="228">
        <f ca="1"/>
        <v>3.1435874160019361E-2</v>
      </c>
      <c r="L821" s="228">
        <f ca="1"/>
        <v>2.5765169885818562E-2</v>
      </c>
      <c r="N821" s="209">
        <f ca="1"/>
        <v>3.1435874160019361E-2</v>
      </c>
      <c r="O821" s="209">
        <f ca="1"/>
        <v>0.93205385399558804</v>
      </c>
      <c r="Q821" s="229"/>
    </row>
    <row r="822" spans="7:17" ht="16">
      <c r="G822" s="208">
        <f ca="1"/>
        <v>818</v>
      </c>
      <c r="H822" s="208">
        <f ca="1"/>
        <v>6</v>
      </c>
      <c r="I822" s="209">
        <f ca="1"/>
        <v>0.99992941547599012</v>
      </c>
      <c r="J822" s="221">
        <f ca="1"/>
        <v>0.93198806541795221</v>
      </c>
      <c r="K822" s="228">
        <f ca="1"/>
        <v>3.1428940647052747E-2</v>
      </c>
      <c r="L822" s="228">
        <f ca="1"/>
        <v>2.5765169885818562E-2</v>
      </c>
      <c r="N822" s="209">
        <f ca="1"/>
        <v>3.1428940647052747E-2</v>
      </c>
      <c r="O822" s="209">
        <f ca="1"/>
        <v>0.93198806541795221</v>
      </c>
      <c r="Q822" s="229"/>
    </row>
    <row r="823" spans="7:17" ht="16">
      <c r="G823" s="208">
        <f ca="1"/>
        <v>819</v>
      </c>
      <c r="H823" s="208">
        <f ca="1"/>
        <v>6</v>
      </c>
      <c r="I823" s="209">
        <f ca="1"/>
        <v>0.99992941547599012</v>
      </c>
      <c r="J823" s="221">
        <f ca="1"/>
        <v>0.93192228148397183</v>
      </c>
      <c r="K823" s="228">
        <f ca="1"/>
        <v>3.1422024065741724E-2</v>
      </c>
      <c r="L823" s="228">
        <f ca="1"/>
        <v>2.5765169885818562E-2</v>
      </c>
      <c r="N823" s="209">
        <f ca="1"/>
        <v>3.1422024065741724E-2</v>
      </c>
      <c r="O823" s="209">
        <f ca="1"/>
        <v>0.93192228148397183</v>
      </c>
      <c r="Q823" s="229"/>
    </row>
    <row r="824" spans="7:17" ht="16">
      <c r="G824" s="208">
        <f ca="1"/>
        <v>820</v>
      </c>
      <c r="H824" s="208">
        <f ca="1"/>
        <v>6</v>
      </c>
      <c r="I824" s="209">
        <f ca="1"/>
        <v>0.99992941547599012</v>
      </c>
      <c r="J824" s="221">
        <f ca="1"/>
        <v>0.93185650219331906</v>
      </c>
      <c r="K824" s="228">
        <f ca="1"/>
        <v>3.141512435414124E-2</v>
      </c>
      <c r="L824" s="228">
        <f ca="1"/>
        <v>2.5765169885899608E-2</v>
      </c>
      <c r="N824" s="209">
        <f ca="1"/>
        <v>3.141512435414124E-2</v>
      </c>
      <c r="O824" s="209">
        <f ca="1"/>
        <v>0.93185650219331906</v>
      </c>
      <c r="Q824" s="229"/>
    </row>
    <row r="825" spans="7:17" ht="16">
      <c r="G825" s="208">
        <f ca="1"/>
        <v>821</v>
      </c>
      <c r="H825" s="208">
        <f ca="1"/>
        <v>6</v>
      </c>
      <c r="I825" s="209">
        <f ca="1"/>
        <v>0.99992941547599012</v>
      </c>
      <c r="J825" s="221">
        <f ca="1"/>
        <v>0.93179072754566628</v>
      </c>
      <c r="K825" s="228">
        <f ca="1"/>
        <v>3.1408241450607957E-2</v>
      </c>
      <c r="L825" s="228">
        <f ca="1"/>
        <v>2.5765169885818562E-2</v>
      </c>
      <c r="N825" s="209">
        <f ca="1"/>
        <v>3.1408241450607957E-2</v>
      </c>
      <c r="O825" s="209">
        <f ca="1"/>
        <v>0.93179072754566628</v>
      </c>
      <c r="Q825" s="229"/>
    </row>
    <row r="826" spans="7:17" ht="16">
      <c r="G826" s="208">
        <f ca="1"/>
        <v>822</v>
      </c>
      <c r="H826" s="208">
        <f ca="1"/>
        <v>6</v>
      </c>
      <c r="I826" s="209">
        <f ca="1"/>
        <v>0.99992941547599012</v>
      </c>
      <c r="J826" s="221">
        <f ca="1"/>
        <v>0.93172495754068563</v>
      </c>
      <c r="K826" s="228">
        <f ca="1"/>
        <v>3.1401375293798633E-2</v>
      </c>
      <c r="L826" s="228">
        <f ca="1"/>
        <v>2.5765169885899608E-2</v>
      </c>
      <c r="N826" s="209">
        <f ca="1"/>
        <v>3.1401375293798633E-2</v>
      </c>
      <c r="O826" s="209">
        <f ca="1"/>
        <v>0.93172495754068563</v>
      </c>
      <c r="Q826" s="229"/>
    </row>
    <row r="827" spans="7:17" ht="16">
      <c r="G827" s="208">
        <f ca="1"/>
        <v>823</v>
      </c>
      <c r="H827" s="208">
        <f ca="1"/>
        <v>6</v>
      </c>
      <c r="I827" s="209">
        <f ca="1"/>
        <v>0.99992941547599012</v>
      </c>
      <c r="J827" s="221">
        <f ca="1"/>
        <v>0.93165919217804949</v>
      </c>
      <c r="K827" s="228">
        <f ca="1"/>
        <v>3.1394525822668065E-2</v>
      </c>
      <c r="L827" s="228">
        <f ca="1"/>
        <v>2.5765169885899608E-2</v>
      </c>
      <c r="N827" s="209">
        <f ca="1"/>
        <v>3.1394525822668065E-2</v>
      </c>
      <c r="O827" s="209">
        <f ca="1"/>
        <v>0.93165919217804949</v>
      </c>
      <c r="Q827" s="229"/>
    </row>
    <row r="828" spans="7:17" ht="16">
      <c r="G828" s="208">
        <f ca="1"/>
        <v>824</v>
      </c>
      <c r="H828" s="208">
        <f ca="1"/>
        <v>6</v>
      </c>
      <c r="I828" s="209">
        <f ca="1"/>
        <v>0.99992941547599012</v>
      </c>
      <c r="J828" s="221">
        <f ca="1"/>
        <v>0.93159343145743012</v>
      </c>
      <c r="K828" s="228">
        <f ca="1"/>
        <v>3.1387692976467443E-2</v>
      </c>
      <c r="L828" s="228">
        <f ca="1"/>
        <v>2.5765169885899608E-2</v>
      </c>
      <c r="N828" s="209">
        <f ca="1"/>
        <v>3.1387692976467443E-2</v>
      </c>
      <c r="O828" s="209">
        <f ca="1"/>
        <v>0.93159343145743012</v>
      </c>
      <c r="Q828" s="229"/>
    </row>
    <row r="829" spans="7:17" ht="16">
      <c r="G829" s="208">
        <f ca="1"/>
        <v>825</v>
      </c>
      <c r="H829" s="208">
        <f ca="1"/>
        <v>6</v>
      </c>
      <c r="I829" s="209">
        <f ca="1"/>
        <v>0.99992941547599012</v>
      </c>
      <c r="J829" s="221">
        <f ca="1"/>
        <v>0.93152767537850001</v>
      </c>
      <c r="K829" s="228">
        <f ca="1"/>
        <v>3.1380876694742411E-2</v>
      </c>
      <c r="L829" s="228">
        <f ca="1"/>
        <v>2.5765169885818562E-2</v>
      </c>
      <c r="N829" s="209">
        <f ca="1"/>
        <v>3.1380876694742411E-2</v>
      </c>
      <c r="O829" s="209">
        <f ca="1"/>
        <v>0.93152767537850001</v>
      </c>
      <c r="Q829" s="229"/>
    </row>
    <row r="830" spans="7:17" ht="16">
      <c r="G830" s="208">
        <f ca="1"/>
        <v>826</v>
      </c>
      <c r="H830" s="208">
        <f ca="1"/>
        <v>6</v>
      </c>
      <c r="I830" s="209">
        <f ca="1"/>
        <v>0.99992941547599012</v>
      </c>
      <c r="J830" s="221">
        <f ca="1"/>
        <v>0.93146192394093141</v>
      </c>
      <c r="K830" s="228">
        <f ca="1"/>
        <v>3.1374076917331503E-2</v>
      </c>
      <c r="L830" s="228">
        <f ca="1"/>
        <v>2.5765169885818562E-2</v>
      </c>
      <c r="N830" s="209">
        <f ca="1"/>
        <v>3.1374076917331503E-2</v>
      </c>
      <c r="O830" s="209">
        <f ca="1"/>
        <v>0.93146192394093141</v>
      </c>
      <c r="Q830" s="229"/>
    </row>
    <row r="831" spans="7:17" ht="16">
      <c r="G831" s="208">
        <f ca="1"/>
        <v>827</v>
      </c>
      <c r="H831" s="208">
        <f ca="1"/>
        <v>6</v>
      </c>
      <c r="I831" s="209">
        <f ca="1"/>
        <v>0.99992941547599012</v>
      </c>
      <c r="J831" s="221">
        <f ca="1"/>
        <v>0.93139617714439671</v>
      </c>
      <c r="K831" s="228">
        <f ca="1"/>
        <v>3.1367293584364159E-2</v>
      </c>
      <c r="L831" s="228">
        <f ca="1"/>
        <v>2.5765169885899608E-2</v>
      </c>
      <c r="N831" s="209">
        <f ca="1"/>
        <v>3.1367293584364159E-2</v>
      </c>
      <c r="O831" s="209">
        <f ca="1"/>
        <v>0.93139617714439671</v>
      </c>
      <c r="Q831" s="229"/>
    </row>
    <row r="832" spans="7:17" ht="16">
      <c r="G832" s="208">
        <f ca="1"/>
        <v>828</v>
      </c>
      <c r="H832" s="208">
        <f ca="1"/>
        <v>6</v>
      </c>
      <c r="I832" s="209">
        <f ca="1"/>
        <v>0.99992941547599012</v>
      </c>
      <c r="J832" s="221">
        <f ca="1"/>
        <v>0.93133043498856838</v>
      </c>
      <c r="K832" s="228">
        <f ca="1"/>
        <v>3.1360526636259038E-2</v>
      </c>
      <c r="L832" s="228">
        <f ca="1"/>
        <v>2.5765169885818562E-2</v>
      </c>
      <c r="N832" s="209">
        <f ca="1"/>
        <v>3.1360526636259038E-2</v>
      </c>
      <c r="O832" s="209">
        <f ca="1"/>
        <v>0.93133043498856838</v>
      </c>
      <c r="Q832" s="229"/>
    </row>
    <row r="833" spans="7:17" ht="16">
      <c r="G833" s="208">
        <f ca="1"/>
        <v>829</v>
      </c>
      <c r="H833" s="208">
        <f ca="1"/>
        <v>6</v>
      </c>
      <c r="I833" s="209">
        <f ca="1"/>
        <v>0.99992941547599012</v>
      </c>
      <c r="J833" s="221">
        <f ca="1"/>
        <v>0.9312646974731188</v>
      </c>
      <c r="K833" s="228">
        <f ca="1"/>
        <v>3.1353776013722343E-2</v>
      </c>
      <c r="L833" s="228">
        <f ca="1"/>
        <v>2.5765169885818562E-2</v>
      </c>
      <c r="N833" s="209">
        <f ca="1"/>
        <v>3.1353776013722343E-2</v>
      </c>
      <c r="O833" s="209">
        <f ca="1"/>
        <v>0.9312646974731188</v>
      </c>
      <c r="Q833" s="229"/>
    </row>
    <row r="834" spans="7:17" ht="16">
      <c r="G834" s="208">
        <f ca="1"/>
        <v>830</v>
      </c>
      <c r="H834" s="208">
        <f ca="1"/>
        <v>6</v>
      </c>
      <c r="I834" s="209">
        <f ca="1"/>
        <v>0.99992941547599012</v>
      </c>
      <c r="J834" s="221">
        <f ca="1"/>
        <v>0.93119896459772045</v>
      </c>
      <c r="K834" s="228">
        <f ca="1"/>
        <v>3.1347041657745975E-2</v>
      </c>
      <c r="L834" s="228">
        <f ca="1"/>
        <v>2.5765169885899608E-2</v>
      </c>
      <c r="N834" s="209">
        <f ca="1"/>
        <v>3.1347041657745975E-2</v>
      </c>
      <c r="O834" s="209">
        <f ca="1"/>
        <v>0.93119896459772045</v>
      </c>
      <c r="Q834" s="229"/>
    </row>
    <row r="835" spans="7:17" ht="16">
      <c r="G835" s="208">
        <f ca="1"/>
        <v>831</v>
      </c>
      <c r="H835" s="208">
        <f ca="1"/>
        <v>6</v>
      </c>
      <c r="I835" s="209">
        <f ca="1"/>
        <v>0.99992941547599012</v>
      </c>
      <c r="J835" s="221">
        <f ca="1"/>
        <v>0.93113323636204581</v>
      </c>
      <c r="K835" s="228">
        <f ca="1"/>
        <v>3.1340323509605902E-2</v>
      </c>
      <c r="L835" s="228">
        <f ca="1"/>
        <v>2.5765169885899608E-2</v>
      </c>
      <c r="N835" s="209">
        <f ca="1"/>
        <v>3.1340323509605902E-2</v>
      </c>
      <c r="O835" s="209">
        <f ca="1"/>
        <v>0.93113323636204581</v>
      </c>
      <c r="Q835" s="229"/>
    </row>
    <row r="836" spans="7:17" ht="16">
      <c r="G836" s="208">
        <f ca="1"/>
        <v>832</v>
      </c>
      <c r="H836" s="208">
        <f ca="1"/>
        <v>6</v>
      </c>
      <c r="I836" s="209">
        <f ca="1"/>
        <v>0.99992941547599012</v>
      </c>
      <c r="J836" s="221">
        <f ca="1"/>
        <v>0.93106751276576738</v>
      </c>
      <c r="K836" s="228">
        <f ca="1"/>
        <v>3.1333621510860409E-2</v>
      </c>
      <c r="L836" s="228">
        <f ca="1"/>
        <v>2.5765169885899608E-2</v>
      </c>
      <c r="N836" s="209">
        <f ca="1"/>
        <v>3.1333621510860409E-2</v>
      </c>
      <c r="O836" s="209">
        <f ca="1"/>
        <v>0.93106751276576738</v>
      </c>
      <c r="Q836" s="229"/>
    </row>
    <row r="837" spans="7:17" ht="16">
      <c r="G837" s="208">
        <f ca="1"/>
        <v>833</v>
      </c>
      <c r="H837" s="208">
        <f ca="1"/>
        <v>6</v>
      </c>
      <c r="I837" s="209">
        <f ca="1"/>
        <v>0.99992941547599012</v>
      </c>
      <c r="J837" s="221">
        <f ca="1"/>
        <v>0.93100179380855774</v>
      </c>
      <c r="K837" s="228">
        <f ca="1"/>
        <v>3.1326935603348371E-2</v>
      </c>
      <c r="L837" s="228">
        <f ca="1"/>
        <v>2.5765169885899608E-2</v>
      </c>
      <c r="N837" s="209">
        <f ca="1"/>
        <v>3.1326935603348371E-2</v>
      </c>
      <c r="O837" s="209">
        <f ca="1"/>
        <v>0.93100179380855774</v>
      </c>
      <c r="Q837" s="229"/>
    </row>
    <row r="838" spans="7:17" ht="16">
      <c r="G838" s="208">
        <f ca="1"/>
        <v>834</v>
      </c>
      <c r="H838" s="208">
        <f ca="1"/>
        <v>6</v>
      </c>
      <c r="I838" s="209">
        <f ca="1"/>
        <v>0.99992941547599012</v>
      </c>
      <c r="J838" s="221">
        <f ca="1"/>
        <v>0.93093607949008939</v>
      </c>
      <c r="K838" s="228">
        <f ca="1"/>
        <v>3.1320265729187703E-2</v>
      </c>
      <c r="L838" s="228">
        <f ca="1"/>
        <v>2.5765169885899608E-2</v>
      </c>
      <c r="N838" s="209">
        <f ca="1"/>
        <v>3.1320265729187703E-2</v>
      </c>
      <c r="O838" s="209">
        <f ca="1"/>
        <v>0.93093607949008939</v>
      </c>
      <c r="Q838" s="229"/>
    </row>
    <row r="839" spans="7:17" ht="16">
      <c r="G839" s="208">
        <f ca="1"/>
        <v>835</v>
      </c>
      <c r="H839" s="208">
        <f ca="1"/>
        <v>6</v>
      </c>
      <c r="I839" s="209">
        <f ca="1"/>
        <v>0.99992941547599012</v>
      </c>
      <c r="J839" s="221">
        <f ca="1"/>
        <v>0.9308703698100349</v>
      </c>
      <c r="K839" s="228">
        <f ca="1"/>
        <v>3.1313611830773545E-2</v>
      </c>
      <c r="L839" s="228">
        <f ca="1"/>
        <v>2.5765169885899608E-2</v>
      </c>
      <c r="N839" s="209">
        <f ca="1"/>
        <v>3.1313611830773545E-2</v>
      </c>
      <c r="O839" s="209">
        <f ca="1"/>
        <v>0.9308703698100349</v>
      </c>
      <c r="Q839" s="229"/>
    </row>
    <row r="840" spans="7:17" ht="16">
      <c r="G840" s="208">
        <f ca="1"/>
        <v>836</v>
      </c>
      <c r="H840" s="208">
        <f ca="1"/>
        <v>6</v>
      </c>
      <c r="I840" s="209">
        <f ca="1"/>
        <v>0.99992941547599012</v>
      </c>
      <c r="J840" s="221">
        <f ca="1"/>
        <v>0.930804664768067</v>
      </c>
      <c r="K840" s="228">
        <f ca="1"/>
        <v>3.130697385077659E-2</v>
      </c>
      <c r="L840" s="228">
        <f ca="1"/>
        <v>2.5765169885818562E-2</v>
      </c>
      <c r="N840" s="209">
        <f ca="1"/>
        <v>3.130697385077659E-2</v>
      </c>
      <c r="O840" s="209">
        <f ca="1"/>
        <v>0.930804664768067</v>
      </c>
      <c r="Q840" s="229"/>
    </row>
    <row r="841" spans="7:17" ht="16">
      <c r="G841" s="208">
        <f ca="1"/>
        <v>837</v>
      </c>
      <c r="H841" s="208">
        <f ca="1"/>
        <v>6</v>
      </c>
      <c r="I841" s="209">
        <f ca="1"/>
        <v>0.99992941547599012</v>
      </c>
      <c r="J841" s="221">
        <f ca="1"/>
        <v>0.93073896436385817</v>
      </c>
      <c r="K841" s="228">
        <f ca="1"/>
        <v>3.130035173214165E-2</v>
      </c>
      <c r="L841" s="228">
        <f ca="1"/>
        <v>2.5765169885899608E-2</v>
      </c>
      <c r="N841" s="209">
        <f ca="1"/>
        <v>3.130035173214165E-2</v>
      </c>
      <c r="O841" s="209">
        <f ca="1"/>
        <v>0.93073896436385817</v>
      </c>
      <c r="Q841" s="229"/>
    </row>
    <row r="842" spans="7:17" ht="16">
      <c r="G842" s="208">
        <f ca="1"/>
        <v>838</v>
      </c>
      <c r="H842" s="208">
        <f ca="1"/>
        <v>6</v>
      </c>
      <c r="I842" s="209">
        <f ca="1"/>
        <v>0.99992941547599012</v>
      </c>
      <c r="J842" s="221">
        <f ca="1"/>
        <v>0.9306732685970811</v>
      </c>
      <c r="K842" s="228">
        <f ca="1"/>
        <v>3.1293745418085793E-2</v>
      </c>
      <c r="L842" s="228">
        <f ca="1"/>
        <v>2.5765169885818562E-2</v>
      </c>
      <c r="N842" s="209">
        <f ca="1"/>
        <v>3.1293745418085793E-2</v>
      </c>
      <c r="O842" s="209">
        <f ca="1"/>
        <v>0.9306732685970811</v>
      </c>
      <c r="Q842" s="229"/>
    </row>
    <row r="843" spans="7:17" ht="16">
      <c r="G843" s="208">
        <f ca="1"/>
        <v>839</v>
      </c>
      <c r="H843" s="208">
        <f ca="1"/>
        <v>6</v>
      </c>
      <c r="I843" s="209">
        <f ca="1"/>
        <v>0.99992941547599012</v>
      </c>
      <c r="J843" s="221">
        <f ca="1"/>
        <v>0.93060757746740852</v>
      </c>
      <c r="K843" s="228">
        <f ca="1"/>
        <v>3.1287154852096793E-2</v>
      </c>
      <c r="L843" s="228">
        <f ca="1"/>
        <v>2.5765169885818562E-2</v>
      </c>
      <c r="N843" s="209">
        <f ca="1"/>
        <v>3.1287154852096793E-2</v>
      </c>
      <c r="O843" s="209">
        <f ca="1"/>
        <v>0.93060757746740852</v>
      </c>
      <c r="Q843" s="229"/>
    </row>
    <row r="844" spans="7:17" ht="16">
      <c r="G844" s="208">
        <f ca="1"/>
        <v>840</v>
      </c>
      <c r="H844" s="208">
        <f ca="1"/>
        <v>6</v>
      </c>
      <c r="I844" s="209">
        <f ca="1"/>
        <v>0.99992941547599012</v>
      </c>
      <c r="J844" s="221">
        <f ca="1"/>
        <v>0.93054189097451301</v>
      </c>
      <c r="K844" s="228">
        <f ca="1"/>
        <v>3.12805799779316E-2</v>
      </c>
      <c r="L844" s="228">
        <f ca="1"/>
        <v>2.5765169885818562E-2</v>
      </c>
      <c r="N844" s="209">
        <f ca="1"/>
        <v>3.12805799779316E-2</v>
      </c>
      <c r="O844" s="209">
        <f ca="1"/>
        <v>0.93054189097451301</v>
      </c>
      <c r="Q844" s="229"/>
    </row>
    <row r="845" spans="7:17" ht="16">
      <c r="G845" s="208">
        <f ca="1"/>
        <v>841</v>
      </c>
      <c r="H845" s="208">
        <f ca="1"/>
        <v>6</v>
      </c>
      <c r="I845" s="209">
        <f ca="1"/>
        <v>0.99992941547599012</v>
      </c>
      <c r="J845" s="221">
        <f ca="1"/>
        <v>0.93047620911806728</v>
      </c>
      <c r="K845" s="228">
        <f ca="1"/>
        <v>3.1274020739614626E-2</v>
      </c>
      <c r="L845" s="228">
        <f ca="1"/>
        <v>2.5765169885899608E-2</v>
      </c>
      <c r="N845" s="209">
        <f ca="1"/>
        <v>3.1274020739614626E-2</v>
      </c>
      <c r="O845" s="209">
        <f ca="1"/>
        <v>0.93047620911806728</v>
      </c>
      <c r="Q845" s="229"/>
    </row>
    <row r="846" spans="7:17" ht="16">
      <c r="G846" s="208">
        <f ca="1"/>
        <v>842</v>
      </c>
      <c r="H846" s="208">
        <f ca="1"/>
        <v>6</v>
      </c>
      <c r="I846" s="209">
        <f ca="1"/>
        <v>0.99992941547599012</v>
      </c>
      <c r="J846" s="221">
        <f ca="1"/>
        <v>0.93041053189774414</v>
      </c>
      <c r="K846" s="228">
        <f ca="1"/>
        <v>3.1267477081436151E-2</v>
      </c>
      <c r="L846" s="228">
        <f ca="1"/>
        <v>2.5765169885899608E-2</v>
      </c>
      <c r="N846" s="209">
        <f ca="1"/>
        <v>3.1267477081436151E-2</v>
      </c>
      <c r="O846" s="209">
        <f ca="1"/>
        <v>0.93041053189774414</v>
      </c>
      <c r="Q846" s="229"/>
    </row>
    <row r="847" spans="7:17" ht="16">
      <c r="G847" s="208">
        <f ca="1"/>
        <v>843</v>
      </c>
      <c r="H847" s="208">
        <f ca="1"/>
        <v>6</v>
      </c>
      <c r="I847" s="209">
        <f ca="1"/>
        <v>0.99992941547599012</v>
      </c>
      <c r="J847" s="221">
        <f ca="1"/>
        <v>0.93034485931321631</v>
      </c>
      <c r="K847" s="228">
        <f ca="1"/>
        <v>3.1260948947950888E-2</v>
      </c>
      <c r="L847" s="228">
        <f ca="1"/>
        <v>2.5765169885899608E-2</v>
      </c>
      <c r="N847" s="209">
        <f ca="1"/>
        <v>3.1260948947950888E-2</v>
      </c>
      <c r="O847" s="209">
        <f ca="1"/>
        <v>0.93034485931321631</v>
      </c>
      <c r="Q847" s="229"/>
    </row>
    <row r="848" spans="7:17" ht="16">
      <c r="G848" s="208">
        <f ca="1"/>
        <v>844</v>
      </c>
      <c r="H848" s="208">
        <f ca="1"/>
        <v>6</v>
      </c>
      <c r="I848" s="209">
        <f ca="1"/>
        <v>0.99992941547599012</v>
      </c>
      <c r="J848" s="221">
        <f ca="1"/>
        <v>0.9302791913641566</v>
      </c>
      <c r="K848" s="228">
        <f ca="1"/>
        <v>3.1254436283976256E-2</v>
      </c>
      <c r="L848" s="228">
        <f ca="1"/>
        <v>2.5765169885899608E-2</v>
      </c>
      <c r="N848" s="209">
        <f ca="1"/>
        <v>3.1254436283976256E-2</v>
      </c>
      <c r="O848" s="209">
        <f ca="1"/>
        <v>0.9302791913641566</v>
      </c>
      <c r="Q848" s="229"/>
    </row>
    <row r="849" spans="7:17" ht="16">
      <c r="G849" s="208">
        <f ca="1"/>
        <v>845</v>
      </c>
      <c r="H849" s="208">
        <f ca="1"/>
        <v>6</v>
      </c>
      <c r="I849" s="209">
        <f ca="1"/>
        <v>0.99992941547599012</v>
      </c>
      <c r="J849" s="221">
        <f ca="1"/>
        <v>0.93021352805023783</v>
      </c>
      <c r="K849" s="228">
        <f ca="1"/>
        <v>3.1247939034590898E-2</v>
      </c>
      <c r="L849" s="228">
        <f ca="1"/>
        <v>2.5765169885899608E-2</v>
      </c>
      <c r="N849" s="209">
        <f ca="1"/>
        <v>3.1247939034590898E-2</v>
      </c>
      <c r="O849" s="209">
        <f ca="1"/>
        <v>0.93021352805023783</v>
      </c>
      <c r="Q849" s="229"/>
    </row>
    <row r="850" spans="7:17" ht="16">
      <c r="G850" s="208">
        <f ca="1"/>
        <v>846</v>
      </c>
      <c r="H850" s="208">
        <f ca="1"/>
        <v>6</v>
      </c>
      <c r="I850" s="209">
        <f ca="1"/>
        <v>0.99992941547599012</v>
      </c>
      <c r="J850" s="221">
        <f ca="1"/>
        <v>0.93014786937113281</v>
      </c>
      <c r="K850" s="228">
        <f ca="1"/>
        <v>3.1241457145133166E-2</v>
      </c>
      <c r="L850" s="228">
        <f ca="1"/>
        <v>2.5765169885899608E-2</v>
      </c>
      <c r="N850" s="209">
        <f ca="1"/>
        <v>3.1241457145133166E-2</v>
      </c>
      <c r="O850" s="209">
        <f ca="1"/>
        <v>0.93014786937113281</v>
      </c>
      <c r="Q850" s="229"/>
    </row>
    <row r="851" spans="7:17" ht="16">
      <c r="G851" s="208">
        <f ca="1"/>
        <v>847</v>
      </c>
      <c r="H851" s="208">
        <f ca="1"/>
        <v>6</v>
      </c>
      <c r="I851" s="209">
        <f ca="1"/>
        <v>0.99992941547599012</v>
      </c>
      <c r="J851" s="221">
        <f ca="1"/>
        <v>0.93008221532651447</v>
      </c>
      <c r="K851" s="228">
        <f ca="1"/>
        <v>3.1234990561199508E-2</v>
      </c>
      <c r="L851" s="228">
        <f ca="1"/>
        <v>2.5765169885818562E-2</v>
      </c>
      <c r="N851" s="209">
        <f ca="1"/>
        <v>3.1234990561199508E-2</v>
      </c>
      <c r="O851" s="209">
        <f ca="1"/>
        <v>0.93008221532651447</v>
      </c>
      <c r="Q851" s="229"/>
    </row>
    <row r="852" spans="7:17" ht="16">
      <c r="G852" s="208">
        <f ca="1"/>
        <v>848</v>
      </c>
      <c r="H852" s="208">
        <f ca="1"/>
        <v>6</v>
      </c>
      <c r="I852" s="209">
        <f ca="1"/>
        <v>0.99992941547599012</v>
      </c>
      <c r="J852" s="221">
        <f ca="1"/>
        <v>0.93001656591605564</v>
      </c>
      <c r="K852" s="228">
        <f ca="1"/>
        <v>3.1228539228643052E-2</v>
      </c>
      <c r="L852" s="228">
        <f ca="1"/>
        <v>2.5765169885818562E-2</v>
      </c>
      <c r="N852" s="209">
        <f ca="1"/>
        <v>3.1228539228643052E-2</v>
      </c>
      <c r="O852" s="209">
        <f ca="1"/>
        <v>0.93001656591605564</v>
      </c>
      <c r="Q852" s="229"/>
    </row>
    <row r="853" spans="7:17" ht="16">
      <c r="G853" s="208">
        <f ca="1"/>
        <v>849</v>
      </c>
      <c r="H853" s="208">
        <f ca="1"/>
        <v>6</v>
      </c>
      <c r="I853" s="209">
        <f ca="1"/>
        <v>0.99992941547599012</v>
      </c>
      <c r="J853" s="221">
        <f ca="1"/>
        <v>0.92995092113942912</v>
      </c>
      <c r="K853" s="228">
        <f ca="1"/>
        <v>3.1222103093572033E-2</v>
      </c>
      <c r="L853" s="228">
        <f ca="1"/>
        <v>2.5765169885899608E-2</v>
      </c>
      <c r="N853" s="209">
        <f ca="1"/>
        <v>3.1222103093572033E-2</v>
      </c>
      <c r="O853" s="209">
        <f ca="1"/>
        <v>0.92995092113942912</v>
      </c>
      <c r="Q853" s="229"/>
    </row>
    <row r="854" spans="7:17" ht="16">
      <c r="G854" s="208">
        <f ca="1"/>
        <v>850</v>
      </c>
      <c r="H854" s="208">
        <f ca="1"/>
        <v>6</v>
      </c>
      <c r="I854" s="209">
        <f ca="1"/>
        <v>0.99992941547599012</v>
      </c>
      <c r="J854" s="221">
        <f ca="1"/>
        <v>0.92988528099630796</v>
      </c>
      <c r="K854" s="228">
        <f ca="1"/>
        <v>3.1215682102348218E-2</v>
      </c>
      <c r="L854" s="228">
        <f ca="1"/>
        <v>2.5765169885818562E-2</v>
      </c>
      <c r="N854" s="209">
        <f ca="1"/>
        <v>3.1215682102348218E-2</v>
      </c>
      <c r="O854" s="209">
        <f ca="1"/>
        <v>0.92988528099630796</v>
      </c>
      <c r="Q854" s="229"/>
    </row>
    <row r="855" spans="7:17" ht="16">
      <c r="G855" s="208">
        <f ca="1"/>
        <v>851</v>
      </c>
      <c r="H855" s="208">
        <f ca="1"/>
        <v>6</v>
      </c>
      <c r="I855" s="209">
        <f ca="1"/>
        <v>0.99992941547599012</v>
      </c>
      <c r="J855" s="221">
        <f ca="1"/>
        <v>0.92981964548636509</v>
      </c>
      <c r="K855" s="228">
        <f ca="1"/>
        <v>3.1209276201585551E-2</v>
      </c>
      <c r="L855" s="228">
        <f ca="1"/>
        <v>2.5765169885818562E-2</v>
      </c>
      <c r="N855" s="209">
        <f ca="1"/>
        <v>3.1209276201585551E-2</v>
      </c>
      <c r="O855" s="209">
        <f ca="1"/>
        <v>0.92981964548636509</v>
      </c>
      <c r="Q855" s="229"/>
    </row>
    <row r="856" spans="7:17" ht="16">
      <c r="G856" s="208">
        <f ca="1"/>
        <v>852</v>
      </c>
      <c r="H856" s="208">
        <f ca="1"/>
        <v>6</v>
      </c>
      <c r="I856" s="209">
        <f ca="1"/>
        <v>0.99992941547599012</v>
      </c>
      <c r="J856" s="221">
        <f ca="1"/>
        <v>0.92975401460927343</v>
      </c>
      <c r="K856" s="228">
        <f ca="1"/>
        <v>3.1202885338148627E-2</v>
      </c>
      <c r="L856" s="228">
        <f ca="1"/>
        <v>2.5765169885818562E-2</v>
      </c>
      <c r="N856" s="209">
        <f ca="1"/>
        <v>3.1202885338148627E-2</v>
      </c>
      <c r="O856" s="209">
        <f ca="1"/>
        <v>0.92975401460927343</v>
      </c>
      <c r="Q856" s="229"/>
    </row>
    <row r="857" spans="7:17" ht="16">
      <c r="G857" s="208">
        <f ca="1"/>
        <v>853</v>
      </c>
      <c r="H857" s="208">
        <f ca="1"/>
        <v>6</v>
      </c>
      <c r="I857" s="209">
        <f ca="1"/>
        <v>0.99992941547599012</v>
      </c>
      <c r="J857" s="221">
        <f ca="1"/>
        <v>0.92968838836470591</v>
      </c>
      <c r="K857" s="228">
        <f ca="1"/>
        <v>3.1196509459151218E-2</v>
      </c>
      <c r="L857" s="228">
        <f ca="1"/>
        <v>2.5765169885899608E-2</v>
      </c>
      <c r="N857" s="209">
        <f ca="1"/>
        <v>3.1196509459151218E-2</v>
      </c>
      <c r="O857" s="209">
        <f ca="1"/>
        <v>0.92968838836470591</v>
      </c>
      <c r="Q857" s="229"/>
    </row>
    <row r="858" spans="7:17" ht="16">
      <c r="G858" s="208">
        <f ca="1"/>
        <v>854</v>
      </c>
      <c r="H858" s="208">
        <f ca="1"/>
        <v>6</v>
      </c>
      <c r="I858" s="209">
        <f ca="1"/>
        <v>0.99992941547599012</v>
      </c>
      <c r="J858" s="221">
        <f ca="1"/>
        <v>0.92962276675233568</v>
      </c>
      <c r="K858" s="228">
        <f ca="1"/>
        <v>3.1190148511954712E-2</v>
      </c>
      <c r="L858" s="228">
        <f ca="1"/>
        <v>2.5765169885818562E-2</v>
      </c>
      <c r="N858" s="209">
        <f ca="1"/>
        <v>3.1190148511954712E-2</v>
      </c>
      <c r="O858" s="209">
        <f ca="1"/>
        <v>0.92962276675233568</v>
      </c>
      <c r="Q858" s="229"/>
    </row>
    <row r="859" spans="7:17" ht="16">
      <c r="G859" s="208">
        <f ca="1"/>
        <v>855</v>
      </c>
      <c r="H859" s="208">
        <f ca="1"/>
        <v>6</v>
      </c>
      <c r="I859" s="209">
        <f ca="1"/>
        <v>0.99992941547599012</v>
      </c>
      <c r="J859" s="221">
        <f ca="1"/>
        <v>0.92955714977183568</v>
      </c>
      <c r="K859" s="228">
        <f ca="1"/>
        <v>3.118380244416687E-2</v>
      </c>
      <c r="L859" s="228">
        <f ca="1"/>
        <v>2.5765169885899608E-2</v>
      </c>
      <c r="N859" s="209">
        <f ca="1"/>
        <v>3.118380244416687E-2</v>
      </c>
      <c r="O859" s="209">
        <f ca="1"/>
        <v>0.92955714977183568</v>
      </c>
      <c r="Q859" s="229"/>
    </row>
    <row r="860" spans="7:17" ht="16">
      <c r="G860" s="208">
        <f ca="1"/>
        <v>856</v>
      </c>
      <c r="H860" s="208">
        <f ca="1"/>
        <v>6</v>
      </c>
      <c r="I860" s="209">
        <f ca="1"/>
        <v>0.99992941547599012</v>
      </c>
      <c r="J860" s="221">
        <f ca="1"/>
        <v>0.92949153742287904</v>
      </c>
      <c r="K860" s="228">
        <f ca="1"/>
        <v>3.1177471203640204E-2</v>
      </c>
      <c r="L860" s="228">
        <f ca="1"/>
        <v>2.5765169885899608E-2</v>
      </c>
      <c r="N860" s="209">
        <f ca="1"/>
        <v>3.1177471203640204E-2</v>
      </c>
      <c r="O860" s="209">
        <f ca="1"/>
        <v>0.92949153742287904</v>
      </c>
      <c r="Q860" s="229"/>
    </row>
    <row r="861" spans="7:17" ht="16">
      <c r="G861" s="208">
        <f ca="1"/>
        <v>857</v>
      </c>
      <c r="H861" s="208">
        <f ca="1"/>
        <v>6</v>
      </c>
      <c r="I861" s="209">
        <f ca="1"/>
        <v>0.99992941547599012</v>
      </c>
      <c r="J861" s="221">
        <f ca="1"/>
        <v>0.92942592970513882</v>
      </c>
      <c r="K861" s="228">
        <f ca="1"/>
        <v>3.117115473847067E-2</v>
      </c>
      <c r="L861" s="228">
        <f ca="1"/>
        <v>2.5765169885899608E-2</v>
      </c>
      <c r="N861" s="209">
        <f ca="1"/>
        <v>3.117115473847067E-2</v>
      </c>
      <c r="O861" s="209">
        <f ca="1"/>
        <v>0.92942592970513882</v>
      </c>
      <c r="Q861" s="229"/>
    </row>
    <row r="862" spans="7:17" ht="16">
      <c r="G862" s="208">
        <f ca="1"/>
        <v>858</v>
      </c>
      <c r="H862" s="208">
        <f ca="1"/>
        <v>6</v>
      </c>
      <c r="I862" s="209">
        <f ca="1"/>
        <v>0.99992941547599012</v>
      </c>
      <c r="J862" s="221">
        <f ca="1"/>
        <v>0.92936032661828816</v>
      </c>
      <c r="K862" s="228">
        <f ca="1"/>
        <v>3.1164852996996145E-2</v>
      </c>
      <c r="L862" s="228">
        <f ca="1"/>
        <v>2.5765169885818562E-2</v>
      </c>
      <c r="N862" s="209">
        <f ca="1"/>
        <v>3.1164852996996145E-2</v>
      </c>
      <c r="O862" s="209">
        <f ca="1"/>
        <v>0.92936032661828816</v>
      </c>
      <c r="Q862" s="229"/>
    </row>
    <row r="863" spans="7:17" ht="16">
      <c r="G863" s="208">
        <f ca="1"/>
        <v>859</v>
      </c>
      <c r="H863" s="208">
        <f ca="1"/>
        <v>6</v>
      </c>
      <c r="I863" s="209">
        <f ca="1"/>
        <v>0.99992941547599012</v>
      </c>
      <c r="J863" s="221">
        <f ca="1"/>
        <v>0.92929472816200009</v>
      </c>
      <c r="K863" s="228">
        <f ca="1"/>
        <v>3.1158565927795166E-2</v>
      </c>
      <c r="L863" s="228">
        <f ca="1"/>
        <v>2.5765169885899608E-2</v>
      </c>
      <c r="N863" s="209">
        <f ca="1"/>
        <v>3.1158565927795166E-2</v>
      </c>
      <c r="O863" s="209">
        <f ca="1"/>
        <v>0.92929472816200009</v>
      </c>
      <c r="Q863" s="229"/>
    </row>
    <row r="864" spans="7:17" ht="16">
      <c r="G864" s="208">
        <f ca="1"/>
        <v>860</v>
      </c>
      <c r="H864" s="208">
        <f ca="1"/>
        <v>6</v>
      </c>
      <c r="I864" s="209">
        <f ca="1"/>
        <v>0.99992941547599012</v>
      </c>
      <c r="J864" s="221">
        <f ca="1"/>
        <v>0.92922913433594789</v>
      </c>
      <c r="K864" s="228">
        <f ca="1"/>
        <v>3.1152293479685327E-2</v>
      </c>
      <c r="L864" s="228">
        <f ca="1"/>
        <v>2.5765169885818562E-2</v>
      </c>
      <c r="N864" s="209">
        <f ca="1"/>
        <v>3.1152293479685327E-2</v>
      </c>
      <c r="O864" s="209">
        <f ca="1"/>
        <v>0.92922913433594789</v>
      </c>
      <c r="Q864" s="229"/>
    </row>
    <row r="865" spans="7:17" ht="16">
      <c r="G865" s="208">
        <f ca="1"/>
        <v>861</v>
      </c>
      <c r="H865" s="208">
        <f ca="1"/>
        <v>6</v>
      </c>
      <c r="I865" s="209">
        <f ca="1"/>
        <v>0.99992941547599012</v>
      </c>
      <c r="J865" s="221">
        <f ca="1"/>
        <v>0.9291635451398047</v>
      </c>
      <c r="K865" s="228">
        <f ca="1"/>
        <v>3.1146035601722074E-2</v>
      </c>
      <c r="L865" s="228">
        <f ca="1"/>
        <v>2.5765169885818562E-2</v>
      </c>
      <c r="N865" s="209">
        <f ca="1"/>
        <v>3.1146035601722074E-2</v>
      </c>
      <c r="O865" s="209">
        <f ca="1"/>
        <v>0.9291635451398047</v>
      </c>
      <c r="Q865" s="229"/>
    </row>
    <row r="866" spans="7:17" ht="16">
      <c r="G866" s="208">
        <f ca="1"/>
        <v>862</v>
      </c>
      <c r="H866" s="208">
        <f ca="1"/>
        <v>6</v>
      </c>
      <c r="I866" s="209">
        <f ca="1"/>
        <v>0.99992941547599012</v>
      </c>
      <c r="J866" s="221">
        <f ca="1"/>
        <v>0.92909796057324368</v>
      </c>
      <c r="K866" s="228">
        <f ca="1"/>
        <v>3.1139792243197274E-2</v>
      </c>
      <c r="L866" s="228">
        <f ca="1"/>
        <v>2.5765169885899608E-2</v>
      </c>
      <c r="N866" s="209">
        <f ca="1"/>
        <v>3.1139792243197274E-2</v>
      </c>
      <c r="O866" s="209">
        <f ca="1"/>
        <v>0.92909796057324368</v>
      </c>
      <c r="Q866" s="229"/>
    </row>
    <row r="867" spans="7:17" ht="16">
      <c r="G867" s="208">
        <f ca="1"/>
        <v>863</v>
      </c>
      <c r="H867" s="208">
        <f ca="1"/>
        <v>6</v>
      </c>
      <c r="I867" s="209">
        <f ca="1"/>
        <v>0.99992941547599012</v>
      </c>
      <c r="J867" s="221">
        <f ca="1"/>
        <v>0.92903238063593807</v>
      </c>
      <c r="K867" s="228">
        <f ca="1"/>
        <v>3.1133563353637751E-2</v>
      </c>
      <c r="L867" s="228">
        <f ca="1"/>
        <v>2.5765169885818562E-2</v>
      </c>
      <c r="N867" s="209">
        <f ca="1"/>
        <v>3.1133563353637751E-2</v>
      </c>
      <c r="O867" s="209">
        <f ca="1"/>
        <v>0.92903238063593807</v>
      </c>
      <c r="Q867" s="229"/>
    </row>
    <row r="868" spans="7:17" ht="16">
      <c r="G868" s="208">
        <f ca="1"/>
        <v>864</v>
      </c>
      <c r="H868" s="208">
        <f ca="1"/>
        <v>6</v>
      </c>
      <c r="I868" s="209">
        <f ca="1"/>
        <v>0.99992941547599012</v>
      </c>
      <c r="J868" s="221">
        <f ca="1"/>
        <v>0.92896680532756115</v>
      </c>
      <c r="K868" s="228">
        <f ca="1"/>
        <v>3.1127348882804055E-2</v>
      </c>
      <c r="L868" s="228">
        <f ca="1"/>
        <v>2.5765169885818562E-2</v>
      </c>
      <c r="N868" s="209">
        <f ca="1"/>
        <v>3.1127348882804055E-2</v>
      </c>
      <c r="O868" s="209">
        <f ca="1"/>
        <v>0.92896680532756115</v>
      </c>
      <c r="Q868" s="229"/>
    </row>
    <row r="869" spans="7:17" ht="16">
      <c r="G869" s="208">
        <f ca="1"/>
        <v>865</v>
      </c>
      <c r="H869" s="208">
        <f ca="1"/>
        <v>6</v>
      </c>
      <c r="I869" s="209">
        <f ca="1"/>
        <v>0.99992941547599012</v>
      </c>
      <c r="J869" s="221">
        <f ca="1"/>
        <v>0.92890123464778618</v>
      </c>
      <c r="K869" s="228">
        <f ca="1"/>
        <v>3.1121148780689039E-2</v>
      </c>
      <c r="L869" s="228">
        <f ca="1"/>
        <v>2.5765169885818562E-2</v>
      </c>
      <c r="N869" s="209">
        <f ca="1"/>
        <v>3.1121148780689039E-2</v>
      </c>
      <c r="O869" s="209">
        <f ca="1"/>
        <v>0.92890123464778618</v>
      </c>
      <c r="Q869" s="229"/>
    </row>
    <row r="870" spans="7:17" ht="16">
      <c r="G870" s="208">
        <f ca="1"/>
        <v>866</v>
      </c>
      <c r="H870" s="208">
        <f ca="1"/>
        <v>6</v>
      </c>
      <c r="I870" s="209">
        <f ca="1"/>
        <v>0.99992941547599012</v>
      </c>
      <c r="J870" s="221">
        <f ca="1"/>
        <v>0.92883566859628641</v>
      </c>
      <c r="K870" s="228">
        <f ca="1"/>
        <v>3.1114962997516569E-2</v>
      </c>
      <c r="L870" s="228">
        <f ca="1"/>
        <v>2.5765169885818562E-2</v>
      </c>
      <c r="N870" s="209">
        <f ca="1"/>
        <v>3.1114962997516569E-2</v>
      </c>
      <c r="O870" s="209">
        <f ca="1"/>
        <v>0.92883566859628641</v>
      </c>
      <c r="Q870" s="229"/>
    </row>
    <row r="871" spans="7:17" ht="16">
      <c r="G871" s="208">
        <f ca="1"/>
        <v>867</v>
      </c>
      <c r="H871" s="208">
        <f ca="1"/>
        <v>6</v>
      </c>
      <c r="I871" s="209">
        <f ca="1"/>
        <v>0.99992941547599012</v>
      </c>
      <c r="J871" s="221">
        <f ca="1"/>
        <v>0.92877010717273512</v>
      </c>
      <c r="K871" s="228">
        <f ca="1"/>
        <v>3.1108791483740132E-2</v>
      </c>
      <c r="L871" s="228">
        <f ca="1"/>
        <v>2.5765169885899608E-2</v>
      </c>
      <c r="N871" s="209">
        <f ca="1"/>
        <v>3.1108791483740132E-2</v>
      </c>
      <c r="O871" s="209">
        <f ca="1"/>
        <v>0.92877010717273512</v>
      </c>
      <c r="Q871" s="229"/>
    </row>
    <row r="872" spans="7:17" ht="16">
      <c r="G872" s="208">
        <f ca="1"/>
        <v>868</v>
      </c>
      <c r="H872" s="208">
        <f ca="1"/>
        <v>6</v>
      </c>
      <c r="I872" s="209">
        <f ca="1"/>
        <v>0.99992941547599012</v>
      </c>
      <c r="J872" s="221">
        <f ca="1"/>
        <v>0.92870455037680577</v>
      </c>
      <c r="K872" s="228">
        <f ca="1"/>
        <v>3.110263419004149E-2</v>
      </c>
      <c r="L872" s="228">
        <f ca="1"/>
        <v>2.5765169885818562E-2</v>
      </c>
      <c r="N872" s="209">
        <f ca="1"/>
        <v>3.110263419004149E-2</v>
      </c>
      <c r="O872" s="209">
        <f ca="1"/>
        <v>0.92870455037680577</v>
      </c>
      <c r="Q872" s="229"/>
    </row>
    <row r="873" spans="7:17" ht="16">
      <c r="G873" s="208">
        <f ca="1"/>
        <v>869</v>
      </c>
      <c r="H873" s="208">
        <f ca="1"/>
        <v>6</v>
      </c>
      <c r="I873" s="209">
        <f ca="1"/>
        <v>0.99992941547599012</v>
      </c>
      <c r="J873" s="221">
        <f ca="1"/>
        <v>0.92863899820817164</v>
      </c>
      <c r="K873" s="228">
        <f ca="1"/>
        <v>3.10964910673295E-2</v>
      </c>
      <c r="L873" s="228">
        <f ca="1"/>
        <v>2.5765169885818562E-2</v>
      </c>
      <c r="N873" s="209">
        <f ca="1"/>
        <v>3.10964910673295E-2</v>
      </c>
      <c r="O873" s="209">
        <f ca="1"/>
        <v>0.92863899820817164</v>
      </c>
      <c r="Q873" s="229"/>
    </row>
    <row r="874" spans="7:17" ht="16">
      <c r="G874" s="208">
        <f ca="1"/>
        <v>870</v>
      </c>
      <c r="H874" s="208">
        <f ca="1"/>
        <v>6</v>
      </c>
      <c r="I874" s="209">
        <f ca="1"/>
        <v>0.99992941547599012</v>
      </c>
      <c r="J874" s="221">
        <f ca="1"/>
        <v>0.92857345066650609</v>
      </c>
      <c r="K874" s="228">
        <f ca="1"/>
        <v>3.1090362066738708E-2</v>
      </c>
      <c r="L874" s="228">
        <f ca="1"/>
        <v>2.5765169885899608E-2</v>
      </c>
      <c r="N874" s="209">
        <f ca="1"/>
        <v>3.1090362066738708E-2</v>
      </c>
      <c r="O874" s="209">
        <f ca="1"/>
        <v>0.92857345066650609</v>
      </c>
      <c r="Q874" s="229"/>
    </row>
    <row r="875" spans="7:17" ht="16">
      <c r="G875" s="208">
        <f ca="1"/>
        <v>871</v>
      </c>
      <c r="H875" s="208">
        <f ca="1"/>
        <v>6</v>
      </c>
      <c r="I875" s="209">
        <f ca="1"/>
        <v>0.99992941547599012</v>
      </c>
      <c r="J875" s="221">
        <f ca="1"/>
        <v>0.92850790775148262</v>
      </c>
      <c r="K875" s="228">
        <f ca="1"/>
        <v>3.108424713962802E-2</v>
      </c>
      <c r="L875" s="228">
        <f ca="1"/>
        <v>2.5765169885818562E-2</v>
      </c>
      <c r="N875" s="209">
        <f ca="1"/>
        <v>3.108424713962802E-2</v>
      </c>
      <c r="O875" s="209">
        <f ca="1"/>
        <v>0.92850790775148262</v>
      </c>
      <c r="Q875" s="229"/>
    </row>
    <row r="876" spans="7:17" ht="16">
      <c r="G876" s="208">
        <f ca="1"/>
        <v>872</v>
      </c>
      <c r="H876" s="208">
        <f ca="1"/>
        <v>6</v>
      </c>
      <c r="I876" s="209">
        <f ca="1"/>
        <v>0.99992941547599012</v>
      </c>
      <c r="J876" s="221">
        <f ca="1"/>
        <v>0.92844236946277459</v>
      </c>
      <c r="K876" s="228">
        <f ca="1"/>
        <v>3.1078146237579513E-2</v>
      </c>
      <c r="L876" s="228">
        <f ca="1"/>
        <v>2.5765169885818562E-2</v>
      </c>
      <c r="N876" s="209">
        <f ca="1"/>
        <v>3.1078146237579513E-2</v>
      </c>
      <c r="O876" s="209">
        <f ca="1"/>
        <v>0.92844236946277459</v>
      </c>
      <c r="Q876" s="229"/>
    </row>
    <row r="877" spans="7:17" ht="16">
      <c r="G877" s="208">
        <f ca="1"/>
        <v>873</v>
      </c>
      <c r="H877" s="208">
        <f ca="1"/>
        <v>6</v>
      </c>
      <c r="I877" s="209">
        <f ca="1"/>
        <v>0.99992941547599012</v>
      </c>
      <c r="J877" s="221">
        <f ca="1"/>
        <v>0.92837683580005548</v>
      </c>
      <c r="K877" s="228">
        <f ca="1"/>
        <v>3.107205931239709E-2</v>
      </c>
      <c r="L877" s="228">
        <f ca="1"/>
        <v>2.5765169885818562E-2</v>
      </c>
      <c r="N877" s="209">
        <f ca="1"/>
        <v>3.107205931239709E-2</v>
      </c>
      <c r="O877" s="209">
        <f ca="1"/>
        <v>0.92837683580005548</v>
      </c>
      <c r="Q877" s="229"/>
    </row>
    <row r="878" spans="7:17" ht="16">
      <c r="G878" s="208">
        <f ca="1"/>
        <v>874</v>
      </c>
      <c r="H878" s="208">
        <f ca="1"/>
        <v>6</v>
      </c>
      <c r="I878" s="209">
        <f ca="1"/>
        <v>0.99992941547599012</v>
      </c>
      <c r="J878" s="221">
        <f ca="1"/>
        <v>0.92831130676299878</v>
      </c>
      <c r="K878" s="228">
        <f ca="1"/>
        <v>3.106598631610524E-2</v>
      </c>
      <c r="L878" s="228">
        <f ca="1"/>
        <v>2.5765169885818562E-2</v>
      </c>
      <c r="N878" s="209">
        <f ca="1"/>
        <v>3.106598631610524E-2</v>
      </c>
      <c r="O878" s="209">
        <f ca="1"/>
        <v>0.92831130676299878</v>
      </c>
      <c r="Q878" s="229"/>
    </row>
    <row r="879" spans="7:17" ht="16">
      <c r="G879" s="208">
        <f ca="1"/>
        <v>875</v>
      </c>
      <c r="H879" s="208">
        <f ca="1"/>
        <v>6</v>
      </c>
      <c r="I879" s="209">
        <f ca="1"/>
        <v>0.99992941547599012</v>
      </c>
      <c r="J879" s="221">
        <f ca="1"/>
        <v>0.92824578235127797</v>
      </c>
      <c r="K879" s="228">
        <f ca="1"/>
        <v>3.1059927200947773E-2</v>
      </c>
      <c r="L879" s="228">
        <f ca="1"/>
        <v>2.5765169885818562E-2</v>
      </c>
      <c r="N879" s="209">
        <f ca="1"/>
        <v>3.1059927200947773E-2</v>
      </c>
      <c r="O879" s="209">
        <f ca="1"/>
        <v>0.92824578235127797</v>
      </c>
      <c r="Q879" s="229"/>
    </row>
    <row r="880" spans="7:17" ht="16">
      <c r="G880" s="208">
        <f ca="1"/>
        <v>876</v>
      </c>
      <c r="H880" s="208">
        <f ca="1"/>
        <v>6</v>
      </c>
      <c r="I880" s="209">
        <f ca="1"/>
        <v>0.99992941547599012</v>
      </c>
      <c r="J880" s="221">
        <f ca="1"/>
        <v>0.92818026256456654</v>
      </c>
      <c r="K880" s="228">
        <f ca="1"/>
        <v>3.1053881919386565E-2</v>
      </c>
      <c r="L880" s="228">
        <f ca="1"/>
        <v>2.5765169885818562E-2</v>
      </c>
      <c r="N880" s="209">
        <f ca="1"/>
        <v>3.1053881919386565E-2</v>
      </c>
      <c r="O880" s="209">
        <f ca="1"/>
        <v>0.92818026256456654</v>
      </c>
      <c r="Q880" s="229"/>
    </row>
    <row r="881" spans="7:17" ht="16">
      <c r="G881" s="208">
        <f ca="1"/>
        <v>877</v>
      </c>
      <c r="H881" s="208">
        <f ca="1"/>
        <v>6</v>
      </c>
      <c r="I881" s="209">
        <f ca="1"/>
        <v>0.99992941547599012</v>
      </c>
      <c r="J881" s="221">
        <f ca="1"/>
        <v>0.92811474740253808</v>
      </c>
      <c r="K881" s="228">
        <f ca="1"/>
        <v>3.1047850424100298E-2</v>
      </c>
      <c r="L881" s="228">
        <f ca="1"/>
        <v>2.5765169885818562E-2</v>
      </c>
      <c r="N881" s="209">
        <f ca="1"/>
        <v>3.1047850424100298E-2</v>
      </c>
      <c r="O881" s="209">
        <f ca="1"/>
        <v>0.92811474740253808</v>
      </c>
      <c r="Q881" s="229"/>
    </row>
    <row r="882" spans="7:17" ht="16">
      <c r="G882" s="208">
        <f ca="1"/>
        <v>878</v>
      </c>
      <c r="H882" s="208">
        <f ca="1"/>
        <v>6</v>
      </c>
      <c r="I882" s="209">
        <f ca="1"/>
        <v>0.99992941547599012</v>
      </c>
      <c r="J882" s="221">
        <f ca="1"/>
        <v>0.92804923686486607</v>
      </c>
      <c r="K882" s="228">
        <f ca="1"/>
        <v>3.1041832667983275E-2</v>
      </c>
      <c r="L882" s="228">
        <f ca="1"/>
        <v>2.5765169885899608E-2</v>
      </c>
      <c r="N882" s="209">
        <f ca="1"/>
        <v>3.1041832667983275E-2</v>
      </c>
      <c r="O882" s="209">
        <f ca="1"/>
        <v>0.92804923686486607</v>
      </c>
      <c r="Q882" s="229"/>
    </row>
    <row r="883" spans="7:17" ht="16">
      <c r="G883" s="208">
        <f ca="1"/>
        <v>879</v>
      </c>
      <c r="H883" s="208">
        <f ca="1"/>
        <v>6</v>
      </c>
      <c r="I883" s="209">
        <f ca="1"/>
        <v>0.99992941547599012</v>
      </c>
      <c r="J883" s="221">
        <f ca="1"/>
        <v>0.92798373095122422</v>
      </c>
      <c r="K883" s="228">
        <f ca="1"/>
        <v>3.103582860414409E-2</v>
      </c>
      <c r="L883" s="228">
        <f ca="1"/>
        <v>2.5765169885899608E-2</v>
      </c>
      <c r="N883" s="209">
        <f ca="1"/>
        <v>3.103582860414409E-2</v>
      </c>
      <c r="O883" s="209">
        <f ca="1"/>
        <v>0.92798373095122422</v>
      </c>
      <c r="Q883" s="229"/>
    </row>
    <row r="884" spans="7:17" ht="16">
      <c r="G884" s="208">
        <f ca="1"/>
        <v>880</v>
      </c>
      <c r="H884" s="208">
        <f ca="1"/>
        <v>6</v>
      </c>
      <c r="I884" s="209">
        <f ca="1"/>
        <v>0.99992941547599012</v>
      </c>
      <c r="J884" s="221">
        <f ca="1"/>
        <v>0.92791822966128612</v>
      </c>
      <c r="K884" s="228">
        <f ca="1"/>
        <v>3.1029838185904539E-2</v>
      </c>
      <c r="L884" s="228">
        <f ca="1"/>
        <v>2.5765169885818562E-2</v>
      </c>
      <c r="N884" s="209">
        <f ca="1"/>
        <v>3.1029838185904539E-2</v>
      </c>
      <c r="O884" s="209">
        <f ca="1"/>
        <v>0.92791822966128612</v>
      </c>
      <c r="Q884" s="229"/>
    </row>
    <row r="885" spans="7:17" ht="16">
      <c r="G885" s="208">
        <f ca="1"/>
        <v>881</v>
      </c>
      <c r="H885" s="208">
        <f ca="1"/>
        <v>6</v>
      </c>
      <c r="I885" s="209">
        <f ca="1"/>
        <v>0.99992941547599012</v>
      </c>
      <c r="J885" s="221">
        <f ca="1"/>
        <v>0.92785273299472537</v>
      </c>
      <c r="K885" s="228">
        <f ca="1"/>
        <v>3.1023861366798341E-2</v>
      </c>
      <c r="L885" s="228">
        <f ca="1"/>
        <v>2.5765169885899608E-2</v>
      </c>
      <c r="N885" s="209">
        <f ca="1"/>
        <v>3.1023861366798341E-2</v>
      </c>
      <c r="O885" s="209">
        <f ca="1"/>
        <v>0.92785273299472537</v>
      </c>
      <c r="Q885" s="229"/>
    </row>
    <row r="886" spans="7:17" ht="16">
      <c r="G886" s="208">
        <f ca="1"/>
        <v>882</v>
      </c>
      <c r="H886" s="208">
        <f ca="1"/>
        <v>6</v>
      </c>
      <c r="I886" s="209">
        <f ca="1"/>
        <v>0.99992941547599012</v>
      </c>
      <c r="J886" s="221">
        <f ca="1"/>
        <v>0.92778724095121567</v>
      </c>
      <c r="K886" s="228">
        <f ca="1"/>
        <v>3.1017898100569926E-2</v>
      </c>
      <c r="L886" s="228">
        <f ca="1"/>
        <v>2.5765169885818562E-2</v>
      </c>
      <c r="N886" s="209">
        <f ca="1"/>
        <v>3.1017898100569926E-2</v>
      </c>
      <c r="O886" s="209">
        <f ca="1"/>
        <v>0.92778724095121567</v>
      </c>
      <c r="Q886" s="229"/>
    </row>
    <row r="887" spans="7:17" ht="16">
      <c r="G887" s="208">
        <f ca="1"/>
        <v>883</v>
      </c>
      <c r="H887" s="208">
        <f ca="1"/>
        <v>6</v>
      </c>
      <c r="I887" s="209">
        <f ca="1"/>
        <v>0.99992941547599012</v>
      </c>
      <c r="J887" s="221">
        <f ca="1"/>
        <v>0.92772175353043074</v>
      </c>
      <c r="K887" s="228">
        <f ca="1"/>
        <v>3.1011948341173268E-2</v>
      </c>
      <c r="L887" s="228">
        <f ca="1"/>
        <v>2.5765169885818562E-2</v>
      </c>
      <c r="N887" s="209">
        <f ca="1"/>
        <v>3.1011948341173268E-2</v>
      </c>
      <c r="O887" s="209">
        <f ca="1"/>
        <v>0.92772175353043074</v>
      </c>
      <c r="Q887" s="229"/>
    </row>
    <row r="888" spans="7:17" ht="16">
      <c r="G888" s="208">
        <f ca="1"/>
        <v>884</v>
      </c>
      <c r="H888" s="208">
        <f ca="1"/>
        <v>6</v>
      </c>
      <c r="I888" s="209">
        <f ca="1"/>
        <v>0.99992941547599012</v>
      </c>
      <c r="J888" s="221">
        <f ca="1"/>
        <v>0.92765627073204415</v>
      </c>
      <c r="K888" s="228">
        <f ca="1"/>
        <v>3.1006012042770752E-2</v>
      </c>
      <c r="L888" s="228">
        <f ca="1"/>
        <v>2.5765169885899608E-2</v>
      </c>
      <c r="N888" s="209">
        <f ca="1"/>
        <v>3.1006012042770752E-2</v>
      </c>
      <c r="O888" s="209">
        <f ca="1"/>
        <v>0.92765627073204415</v>
      </c>
      <c r="Q888" s="229"/>
    </row>
    <row r="889" spans="7:17" ht="16">
      <c r="G889" s="208">
        <f ca="1"/>
        <v>885</v>
      </c>
      <c r="H889" s="208">
        <f ca="1"/>
        <v>6</v>
      </c>
      <c r="I889" s="209">
        <f ca="1"/>
        <v>0.99992941547599012</v>
      </c>
      <c r="J889" s="221">
        <f ca="1"/>
        <v>0.92759079255572974</v>
      </c>
      <c r="K889" s="228">
        <f ca="1"/>
        <v>3.1000089159731844E-2</v>
      </c>
      <c r="L889" s="228">
        <f ca="1"/>
        <v>2.5765169885899608E-2</v>
      </c>
      <c r="N889" s="209">
        <f ca="1"/>
        <v>3.1000089159731844E-2</v>
      </c>
      <c r="O889" s="209">
        <f ca="1"/>
        <v>0.92759079255572974</v>
      </c>
      <c r="Q889" s="229"/>
    </row>
    <row r="890" spans="7:17" ht="16">
      <c r="G890" s="208">
        <f ca="1"/>
        <v>886</v>
      </c>
      <c r="H890" s="208">
        <f ca="1"/>
        <v>6</v>
      </c>
      <c r="I890" s="209">
        <f ca="1"/>
        <v>0.99992941547599012</v>
      </c>
      <c r="J890" s="221">
        <f ca="1"/>
        <v>0.9275253190011612</v>
      </c>
      <c r="K890" s="228">
        <f ca="1"/>
        <v>3.0994179646632099E-2</v>
      </c>
      <c r="L890" s="228">
        <f ca="1"/>
        <v>2.5765169885899608E-2</v>
      </c>
      <c r="N890" s="209">
        <f ca="1"/>
        <v>3.0994179646632099E-2</v>
      </c>
      <c r="O890" s="209">
        <f ca="1"/>
        <v>0.9275253190011612</v>
      </c>
      <c r="Q890" s="229"/>
    </row>
    <row r="891" spans="7:17" ht="16">
      <c r="G891" s="208">
        <f ca="1"/>
        <v>887</v>
      </c>
      <c r="H891" s="208">
        <f ca="1"/>
        <v>6</v>
      </c>
      <c r="I891" s="209">
        <f ca="1"/>
        <v>0.99992941547599012</v>
      </c>
      <c r="J891" s="221">
        <f ca="1"/>
        <v>0.92745985006801235</v>
      </c>
      <c r="K891" s="228">
        <f ca="1"/>
        <v>3.0988283458251852E-2</v>
      </c>
      <c r="L891" s="228">
        <f ca="1"/>
        <v>2.5765169885899608E-2</v>
      </c>
      <c r="N891" s="209">
        <f ca="1"/>
        <v>3.0988283458251852E-2</v>
      </c>
      <c r="O891" s="209">
        <f ca="1"/>
        <v>0.92745985006801235</v>
      </c>
      <c r="Q891" s="229"/>
    </row>
    <row r="892" spans="7:17" ht="16">
      <c r="G892" s="208">
        <f ca="1"/>
        <v>888</v>
      </c>
      <c r="H892" s="208">
        <f ca="1"/>
        <v>6</v>
      </c>
      <c r="I892" s="209">
        <f ca="1"/>
        <v>0.99992941547599012</v>
      </c>
      <c r="J892" s="221">
        <f ca="1"/>
        <v>0.92739438575595701</v>
      </c>
      <c r="K892" s="228">
        <f ca="1"/>
        <v>3.0982400549575149E-2</v>
      </c>
      <c r="L892" s="228">
        <f ca="1"/>
        <v>2.5765169885899608E-2</v>
      </c>
      <c r="N892" s="209">
        <f ca="1"/>
        <v>3.0982400549575149E-2</v>
      </c>
      <c r="O892" s="209">
        <f ca="1"/>
        <v>0.92739438575595701</v>
      </c>
      <c r="Q892" s="229"/>
    </row>
    <row r="893" spans="7:17" ht="16">
      <c r="G893" s="208">
        <f ca="1"/>
        <v>889</v>
      </c>
      <c r="H893" s="208">
        <f ca="1"/>
        <v>6</v>
      </c>
      <c r="I893" s="209">
        <f ca="1"/>
        <v>0.99992941547599012</v>
      </c>
      <c r="J893" s="221">
        <f ca="1"/>
        <v>0.92732892606466899</v>
      </c>
      <c r="K893" s="228">
        <f ca="1"/>
        <v>3.0976530875788607E-2</v>
      </c>
      <c r="L893" s="228">
        <f ca="1"/>
        <v>2.5765169885818562E-2</v>
      </c>
      <c r="N893" s="209">
        <f ca="1"/>
        <v>3.0976530875788607E-2</v>
      </c>
      <c r="O893" s="209">
        <f ca="1"/>
        <v>0.92732892606466899</v>
      </c>
      <c r="Q893" s="229"/>
    </row>
    <row r="894" spans="7:17" ht="16">
      <c r="G894" s="208">
        <f ca="1"/>
        <v>890</v>
      </c>
      <c r="H894" s="208">
        <f ca="1"/>
        <v>6</v>
      </c>
      <c r="I894" s="209">
        <f ca="1"/>
        <v>0.99992941547599012</v>
      </c>
      <c r="J894" s="221">
        <f ca="1"/>
        <v>0.92726347099382211</v>
      </c>
      <c r="K894" s="228">
        <f ca="1"/>
        <v>3.0970674392280236E-2</v>
      </c>
      <c r="L894" s="228">
        <f ca="1"/>
        <v>2.5765169885899608E-2</v>
      </c>
      <c r="N894" s="209">
        <f ca="1"/>
        <v>3.0970674392280236E-2</v>
      </c>
      <c r="O894" s="209">
        <f ca="1"/>
        <v>0.92726347099382211</v>
      </c>
      <c r="Q894" s="229"/>
    </row>
    <row r="895" spans="7:17" ht="16">
      <c r="G895" s="208">
        <f ca="1"/>
        <v>891</v>
      </c>
      <c r="H895" s="208">
        <f ca="1"/>
        <v>6</v>
      </c>
      <c r="I895" s="209">
        <f ca="1"/>
        <v>0.99992941547599012</v>
      </c>
      <c r="J895" s="221">
        <f ca="1"/>
        <v>0.92719802054309031</v>
      </c>
      <c r="K895" s="228">
        <f ca="1"/>
        <v>3.0964831054638313E-2</v>
      </c>
      <c r="L895" s="228">
        <f ca="1"/>
        <v>2.5765169885818562E-2</v>
      </c>
      <c r="N895" s="209">
        <f ca="1"/>
        <v>3.0964831054638313E-2</v>
      </c>
      <c r="O895" s="209">
        <f ca="1"/>
        <v>0.92719802054309031</v>
      </c>
      <c r="Q895" s="229"/>
    </row>
    <row r="896" spans="7:17" ht="16">
      <c r="G896" s="208">
        <f ca="1"/>
        <v>892</v>
      </c>
      <c r="H896" s="208">
        <f ca="1"/>
        <v>6</v>
      </c>
      <c r="I896" s="209">
        <f ca="1"/>
        <v>0.99992941547599012</v>
      </c>
      <c r="J896" s="221">
        <f ca="1"/>
        <v>0.92713257471214738</v>
      </c>
      <c r="K896" s="228">
        <f ca="1"/>
        <v>3.0959000818650297E-2</v>
      </c>
      <c r="L896" s="228">
        <f ca="1"/>
        <v>2.5765169885818562E-2</v>
      </c>
      <c r="N896" s="209">
        <f ca="1"/>
        <v>3.0959000818650297E-2</v>
      </c>
      <c r="O896" s="209">
        <f ca="1"/>
        <v>0.92713257471214738</v>
      </c>
      <c r="Q896" s="229"/>
    </row>
    <row r="897" spans="7:17" ht="16">
      <c r="G897" s="208">
        <f ca="1"/>
        <v>893</v>
      </c>
      <c r="H897" s="208">
        <f ca="1"/>
        <v>6</v>
      </c>
      <c r="I897" s="209">
        <f ca="1"/>
        <v>0.99992941547599012</v>
      </c>
      <c r="J897" s="221">
        <f ca="1"/>
        <v>0.92706713350066727</v>
      </c>
      <c r="K897" s="228">
        <f ca="1"/>
        <v>3.0953183640301685E-2</v>
      </c>
      <c r="L897" s="228">
        <f ca="1"/>
        <v>2.5765169885818562E-2</v>
      </c>
      <c r="N897" s="209">
        <f ca="1"/>
        <v>3.0953183640301685E-2</v>
      </c>
      <c r="O897" s="209">
        <f ca="1"/>
        <v>0.92706713350066727</v>
      </c>
      <c r="Q897" s="229"/>
    </row>
    <row r="898" spans="7:17" ht="16">
      <c r="G898" s="208">
        <f ca="1"/>
        <v>894</v>
      </c>
      <c r="H898" s="208">
        <f ca="1"/>
        <v>6</v>
      </c>
      <c r="I898" s="209">
        <f ca="1"/>
        <v>0.99992941547599012</v>
      </c>
      <c r="J898" s="221">
        <f ca="1"/>
        <v>0.9270016969083239</v>
      </c>
      <c r="K898" s="228">
        <f ca="1"/>
        <v>3.0947379475774889E-2</v>
      </c>
      <c r="L898" s="228">
        <f ca="1"/>
        <v>2.5765169885899608E-2</v>
      </c>
      <c r="N898" s="209">
        <f ca="1"/>
        <v>3.0947379475774889E-2</v>
      </c>
      <c r="O898" s="209">
        <f ca="1"/>
        <v>0.9270016969083239</v>
      </c>
      <c r="Q898" s="229"/>
    </row>
    <row r="899" spans="7:17" ht="16">
      <c r="G899" s="208">
        <f ca="1"/>
        <v>895</v>
      </c>
      <c r="H899" s="208">
        <f ca="1"/>
        <v>6</v>
      </c>
      <c r="I899" s="209">
        <f ca="1"/>
        <v>0.99992941547599012</v>
      </c>
      <c r="J899" s="221">
        <f ca="1"/>
        <v>0.92693626493479131</v>
      </c>
      <c r="K899" s="228">
        <f ca="1"/>
        <v>3.0941588281448128E-2</v>
      </c>
      <c r="L899" s="228">
        <f ca="1"/>
        <v>2.5765169885818562E-2</v>
      </c>
      <c r="N899" s="209">
        <f ca="1"/>
        <v>3.0941588281448128E-2</v>
      </c>
      <c r="O899" s="209">
        <f ca="1"/>
        <v>0.92693626493479131</v>
      </c>
      <c r="Q899" s="229"/>
    </row>
    <row r="900" spans="7:17" ht="16">
      <c r="G900" s="208">
        <f ca="1"/>
        <v>896</v>
      </c>
      <c r="H900" s="208">
        <f ca="1"/>
        <v>6</v>
      </c>
      <c r="I900" s="209">
        <f ca="1"/>
        <v>0.99992941547599012</v>
      </c>
      <c r="J900" s="221">
        <f ca="1"/>
        <v>0.92687083757974342</v>
      </c>
      <c r="K900" s="228">
        <f ca="1"/>
        <v>3.0935810013894418E-2</v>
      </c>
      <c r="L900" s="228">
        <f ca="1"/>
        <v>2.5765169885818562E-2</v>
      </c>
      <c r="N900" s="209">
        <f ca="1"/>
        <v>3.0935810013894418E-2</v>
      </c>
      <c r="O900" s="209">
        <f ca="1"/>
        <v>0.92687083757974342</v>
      </c>
      <c r="Q900" s="229"/>
    </row>
    <row r="901" spans="7:17" ht="16">
      <c r="G901" s="208">
        <f ca="1"/>
        <v>897</v>
      </c>
      <c r="H901" s="208">
        <f ca="1"/>
        <v>6</v>
      </c>
      <c r="I901" s="209">
        <f ca="1"/>
        <v>0.99992941547599012</v>
      </c>
      <c r="J901" s="221">
        <f ca="1"/>
        <v>0.92680541484285417</v>
      </c>
      <c r="K901" s="228">
        <f ca="1"/>
        <v>3.0930044629880443E-2</v>
      </c>
      <c r="L901" s="228">
        <f ca="1"/>
        <v>2.5765169885899608E-2</v>
      </c>
      <c r="N901" s="209">
        <f ca="1"/>
        <v>3.0930044629880443E-2</v>
      </c>
      <c r="O901" s="209">
        <f ca="1"/>
        <v>0.92680541484285417</v>
      </c>
      <c r="Q901" s="229"/>
    </row>
    <row r="902" spans="7:17" ht="16">
      <c r="G902" s="208">
        <f ca="1"/>
        <v>898</v>
      </c>
      <c r="H902" s="208">
        <f ca="1"/>
        <v>6</v>
      </c>
      <c r="I902" s="209">
        <f ca="1"/>
        <v>0.99992941547599012</v>
      </c>
      <c r="J902" s="221">
        <f ca="1"/>
        <v>0.9267399967237977</v>
      </c>
      <c r="K902" s="228">
        <f ca="1"/>
        <v>3.0924292086365365E-2</v>
      </c>
      <c r="L902" s="228">
        <f ca="1"/>
        <v>2.5765169885899608E-2</v>
      </c>
      <c r="N902" s="209">
        <f ca="1"/>
        <v>3.0924292086365365E-2</v>
      </c>
      <c r="O902" s="209">
        <f ca="1"/>
        <v>0.9267399967237977</v>
      </c>
      <c r="Q902" s="229"/>
    </row>
    <row r="903" spans="7:17" ht="16">
      <c r="G903" s="208">
        <f ca="1"/>
        <v>899</v>
      </c>
      <c r="H903" s="208">
        <f ca="1"/>
        <v>6</v>
      </c>
      <c r="I903" s="209">
        <f ca="1"/>
        <v>0.99992941547599012</v>
      </c>
      <c r="J903" s="221">
        <f ca="1"/>
        <v>0.92667458322224805</v>
      </c>
      <c r="K903" s="228">
        <f ca="1"/>
        <v>3.0918552340499918E-2</v>
      </c>
      <c r="L903" s="228">
        <f ca="1"/>
        <v>2.5765169885818562E-2</v>
      </c>
      <c r="N903" s="209">
        <f ca="1"/>
        <v>3.0918552340499918E-2</v>
      </c>
      <c r="O903" s="209">
        <f ca="1"/>
        <v>0.92667458322224805</v>
      </c>
      <c r="Q903" s="229"/>
    </row>
    <row r="904" spans="7:17" ht="16">
      <c r="G904" s="208">
        <f ca="1"/>
        <v>900</v>
      </c>
      <c r="H904" s="208">
        <f ca="1"/>
        <v>6</v>
      </c>
      <c r="I904" s="209">
        <f ca="1"/>
        <v>0.99992941547599012</v>
      </c>
      <c r="J904" s="221">
        <f ca="1"/>
        <v>0.92660917433787926</v>
      </c>
      <c r="K904" s="228">
        <f ca="1"/>
        <v>3.0912825349625285E-2</v>
      </c>
      <c r="L904" s="228">
        <f ca="1"/>
        <v>2.5765169885818562E-2</v>
      </c>
      <c r="N904" s="209">
        <f ca="1"/>
        <v>3.0912825349625285E-2</v>
      </c>
      <c r="O904" s="209">
        <f ca="1"/>
        <v>0.92660917433787926</v>
      </c>
      <c r="Q904" s="229"/>
    </row>
    <row r="905" spans="7:17" ht="16">
      <c r="G905" s="208">
        <f ca="1"/>
        <v>901</v>
      </c>
      <c r="H905" s="208">
        <f ca="1"/>
        <v>6</v>
      </c>
      <c r="I905" s="209">
        <f ca="1"/>
        <v>0.99992941547599012</v>
      </c>
      <c r="J905" s="221">
        <f ca="1"/>
        <v>0.92654377007036548</v>
      </c>
      <c r="K905" s="228">
        <f ca="1"/>
        <v>3.0907111071272003E-2</v>
      </c>
      <c r="L905" s="228">
        <f ca="1"/>
        <v>2.5765169885818562E-2</v>
      </c>
      <c r="N905" s="209">
        <f ca="1"/>
        <v>3.0907111071272003E-2</v>
      </c>
      <c r="O905" s="209">
        <f ca="1"/>
        <v>0.92654377007036548</v>
      </c>
      <c r="Q905" s="229"/>
    </row>
    <row r="906" spans="7:17" ht="16">
      <c r="G906" s="208">
        <f ca="1"/>
        <v>902</v>
      </c>
      <c r="H906" s="208">
        <f ca="1"/>
        <v>6</v>
      </c>
      <c r="I906" s="209">
        <f ca="1"/>
        <v>0.99992941547599012</v>
      </c>
      <c r="J906" s="221">
        <f ca="1"/>
        <v>0.92647837041938075</v>
      </c>
      <c r="K906" s="228">
        <f ca="1"/>
        <v>3.0901409463158998E-2</v>
      </c>
      <c r="L906" s="228">
        <f ca="1"/>
        <v>2.5765169885818562E-2</v>
      </c>
      <c r="N906" s="209">
        <f ca="1"/>
        <v>3.0901409463158998E-2</v>
      </c>
      <c r="O906" s="209">
        <f ca="1"/>
        <v>0.92647837041938075</v>
      </c>
      <c r="Q906" s="229"/>
    </row>
    <row r="907" spans="7:17" ht="16">
      <c r="G907" s="208">
        <f ca="1"/>
        <v>903</v>
      </c>
      <c r="H907" s="208">
        <f ca="1"/>
        <v>6</v>
      </c>
      <c r="I907" s="209">
        <f ca="1"/>
        <v>0.99992941547599012</v>
      </c>
      <c r="J907" s="221">
        <f ca="1"/>
        <v>0.92641297538459921</v>
      </c>
      <c r="K907" s="228">
        <f ca="1"/>
        <v>3.0895720483192432E-2</v>
      </c>
      <c r="L907" s="228">
        <f ca="1"/>
        <v>2.5765169885899608E-2</v>
      </c>
      <c r="N907" s="209">
        <f ca="1"/>
        <v>3.0895720483192432E-2</v>
      </c>
      <c r="O907" s="209">
        <f ca="1"/>
        <v>0.92641297538459921</v>
      </c>
      <c r="Q907" s="229"/>
    </row>
    <row r="908" spans="7:17" ht="16">
      <c r="G908" s="208">
        <f ca="1"/>
        <v>904</v>
      </c>
      <c r="H908" s="208">
        <f ca="1"/>
        <v>6</v>
      </c>
      <c r="I908" s="209">
        <f ca="1"/>
        <v>0.99992941547599012</v>
      </c>
      <c r="J908" s="221">
        <f ca="1"/>
        <v>0.92634758496569514</v>
      </c>
      <c r="K908" s="228">
        <f ca="1"/>
        <v>3.0890044089464705E-2</v>
      </c>
      <c r="L908" s="228">
        <f ca="1"/>
        <v>2.5765169885818562E-2</v>
      </c>
      <c r="N908" s="209">
        <f ca="1"/>
        <v>3.0890044089464705E-2</v>
      </c>
      <c r="O908" s="209">
        <f ca="1"/>
        <v>0.92634758496569514</v>
      </c>
      <c r="Q908" s="229"/>
    </row>
    <row r="909" spans="7:17" ht="16">
      <c r="G909" s="208">
        <f ca="1"/>
        <v>905</v>
      </c>
      <c r="H909" s="208">
        <f ca="1"/>
        <v>6</v>
      </c>
      <c r="I909" s="209">
        <f ca="1"/>
        <v>0.99992941547599012</v>
      </c>
      <c r="J909" s="221">
        <f ca="1"/>
        <v>0.92628219916234267</v>
      </c>
      <c r="K909" s="228">
        <f ca="1"/>
        <v>3.0884380240253497E-2</v>
      </c>
      <c r="L909" s="228">
        <f ca="1"/>
        <v>2.5765169885818562E-2</v>
      </c>
      <c r="N909" s="209">
        <f ca="1"/>
        <v>3.0884380240253497E-2</v>
      </c>
      <c r="O909" s="209">
        <f ca="1"/>
        <v>0.92628219916234267</v>
      </c>
      <c r="Q909" s="229"/>
    </row>
    <row r="910" spans="7:17" ht="16">
      <c r="G910" s="208">
        <f ca="1"/>
        <v>906</v>
      </c>
      <c r="H910" s="208">
        <f ca="1"/>
        <v>6</v>
      </c>
      <c r="I910" s="209">
        <f ca="1"/>
        <v>0.99992941547599012</v>
      </c>
      <c r="J910" s="221">
        <f ca="1"/>
        <v>0.92621681797421596</v>
      </c>
      <c r="K910" s="228">
        <f ca="1"/>
        <v>3.0878728894020706E-2</v>
      </c>
      <c r="L910" s="228">
        <f ca="1"/>
        <v>2.5765169885899608E-2</v>
      </c>
      <c r="N910" s="209">
        <f ca="1"/>
        <v>3.0878728894020706E-2</v>
      </c>
      <c r="O910" s="209">
        <f ca="1"/>
        <v>0.92621681797421596</v>
      </c>
      <c r="Q910" s="229"/>
    </row>
    <row r="911" spans="7:17" ht="16">
      <c r="G911" s="208">
        <f ca="1"/>
        <v>907</v>
      </c>
      <c r="H911" s="208">
        <f ca="1"/>
        <v>6</v>
      </c>
      <c r="I911" s="209">
        <f ca="1"/>
        <v>0.99992941547599012</v>
      </c>
      <c r="J911" s="221">
        <f ca="1"/>
        <v>0.92615144140098926</v>
      </c>
      <c r="K911" s="228">
        <f ca="1"/>
        <v>3.087309000941137E-2</v>
      </c>
      <c r="L911" s="228">
        <f ca="1"/>
        <v>2.5765169885899608E-2</v>
      </c>
      <c r="N911" s="209">
        <f ca="1"/>
        <v>3.087309000941137E-2</v>
      </c>
      <c r="O911" s="209">
        <f ca="1"/>
        <v>0.92615144140098926</v>
      </c>
      <c r="Q911" s="229"/>
    </row>
    <row r="912" spans="7:17" ht="16">
      <c r="G912" s="208">
        <f ca="1"/>
        <v>908</v>
      </c>
      <c r="H912" s="208">
        <f ca="1"/>
        <v>6</v>
      </c>
      <c r="I912" s="209">
        <f ca="1"/>
        <v>0.99992941547599012</v>
      </c>
      <c r="J912" s="221">
        <f ca="1"/>
        <v>0.92608606944233696</v>
      </c>
      <c r="K912" s="228">
        <f ca="1"/>
        <v>3.0867463545252674E-2</v>
      </c>
      <c r="L912" s="228">
        <f ca="1"/>
        <v>2.5765169885818562E-2</v>
      </c>
      <c r="N912" s="209">
        <f ca="1"/>
        <v>3.0867463545252674E-2</v>
      </c>
      <c r="O912" s="209">
        <f ca="1"/>
        <v>0.92608606944233696</v>
      </c>
      <c r="Q912" s="229"/>
    </row>
    <row r="913" spans="7:17" ht="16">
      <c r="G913" s="208">
        <f ca="1"/>
        <v>909</v>
      </c>
      <c r="H913" s="208">
        <f ca="1"/>
        <v>6</v>
      </c>
      <c r="I913" s="209">
        <f ca="1"/>
        <v>0.99992941547599012</v>
      </c>
      <c r="J913" s="221">
        <f ca="1"/>
        <v>0.92602070209793319</v>
      </c>
      <c r="K913" s="228">
        <f ca="1"/>
        <v>3.0861849460553092E-2</v>
      </c>
      <c r="L913" s="228">
        <f ca="1"/>
        <v>2.5765169885818562E-2</v>
      </c>
      <c r="N913" s="209">
        <f ca="1"/>
        <v>3.0861849460553092E-2</v>
      </c>
      <c r="O913" s="209">
        <f ca="1"/>
        <v>0.92602070209793319</v>
      </c>
      <c r="Q913" s="229"/>
    </row>
    <row r="914" spans="7:17" ht="16">
      <c r="G914" s="208">
        <f ca="1"/>
        <v>910</v>
      </c>
      <c r="H914" s="208">
        <f ca="1"/>
        <v>6</v>
      </c>
      <c r="I914" s="209">
        <f ca="1"/>
        <v>0.99992941547599012</v>
      </c>
      <c r="J914" s="221">
        <f ca="1"/>
        <v>0.92595533936745233</v>
      </c>
      <c r="K914" s="228">
        <f ca="1"/>
        <v>3.0856247714501198E-2</v>
      </c>
      <c r="L914" s="228">
        <f ca="1"/>
        <v>2.5765169885818562E-2</v>
      </c>
      <c r="N914" s="209">
        <f ca="1"/>
        <v>3.0856247714501198E-2</v>
      </c>
      <c r="O914" s="209">
        <f ca="1"/>
        <v>0.92595533936745233</v>
      </c>
      <c r="Q914" s="229"/>
    </row>
    <row r="915" spans="7:17" ht="16">
      <c r="G915" s="208">
        <f ca="1"/>
        <v>911</v>
      </c>
      <c r="H915" s="208">
        <f ca="1"/>
        <v>6</v>
      </c>
      <c r="I915" s="209">
        <f ca="1"/>
        <v>0.99992941547599012</v>
      </c>
      <c r="J915" s="221">
        <f ca="1"/>
        <v>0.92588998125056865</v>
      </c>
      <c r="K915" s="228">
        <f ca="1"/>
        <v>3.0850658266464808E-2</v>
      </c>
      <c r="L915" s="228">
        <f ca="1"/>
        <v>2.5765169885899608E-2</v>
      </c>
      <c r="N915" s="209">
        <f ca="1"/>
        <v>3.0850658266464808E-2</v>
      </c>
      <c r="O915" s="209">
        <f ca="1"/>
        <v>0.92588998125056865</v>
      </c>
      <c r="Q915" s="229"/>
    </row>
    <row r="916" spans="7:17" ht="16">
      <c r="G916" s="208">
        <f ca="1"/>
        <v>912</v>
      </c>
      <c r="H916" s="208">
        <f ca="1"/>
        <v>6</v>
      </c>
      <c r="I916" s="209">
        <f ca="1"/>
        <v>0.99992941547599012</v>
      </c>
      <c r="J916" s="221">
        <f ca="1"/>
        <v>0.92582462774695662</v>
      </c>
      <c r="K916" s="228">
        <f ca="1"/>
        <v>3.0845081075989864E-2</v>
      </c>
      <c r="L916" s="228">
        <f ca="1"/>
        <v>2.5765169885818562E-2</v>
      </c>
      <c r="N916" s="209">
        <f ca="1"/>
        <v>3.0845081075989864E-2</v>
      </c>
      <c r="O916" s="209">
        <f ca="1"/>
        <v>0.92582462774695662</v>
      </c>
      <c r="Q916" s="229"/>
    </row>
    <row r="917" spans="7:17" ht="16">
      <c r="G917" s="208">
        <f ca="1"/>
        <v>913</v>
      </c>
      <c r="H917" s="208">
        <f ca="1"/>
        <v>6</v>
      </c>
      <c r="I917" s="209">
        <f ca="1"/>
        <v>0.99992941547599012</v>
      </c>
      <c r="J917" s="221">
        <f ca="1"/>
        <v>0.9257592788562905</v>
      </c>
      <c r="K917" s="228">
        <f ca="1"/>
        <v>3.0839516102799655E-2</v>
      </c>
      <c r="L917" s="228">
        <f ca="1"/>
        <v>2.5765169885818562E-2</v>
      </c>
      <c r="N917" s="209">
        <f ca="1"/>
        <v>3.0839516102799655E-2</v>
      </c>
      <c r="O917" s="209">
        <f ca="1"/>
        <v>0.9257592788562905</v>
      </c>
      <c r="Q917" s="229"/>
    </row>
    <row r="918" spans="7:17" ht="16">
      <c r="G918" s="208">
        <f ca="1"/>
        <v>914</v>
      </c>
      <c r="H918" s="208">
        <f ca="1"/>
        <v>6</v>
      </c>
      <c r="I918" s="209">
        <f ca="1"/>
        <v>0.99992941547599012</v>
      </c>
      <c r="J918" s="221">
        <f ca="1"/>
        <v>0.92569393457824467</v>
      </c>
      <c r="K918" s="228">
        <f ca="1"/>
        <v>3.0833963306793687E-2</v>
      </c>
      <c r="L918" s="228">
        <f ca="1"/>
        <v>2.5765169885899608E-2</v>
      </c>
      <c r="N918" s="209">
        <f ca="1"/>
        <v>3.0833963306793687E-2</v>
      </c>
      <c r="O918" s="209">
        <f ca="1"/>
        <v>0.92569393457824467</v>
      </c>
      <c r="Q918" s="229"/>
    </row>
    <row r="919" spans="7:17" ht="16">
      <c r="G919" s="208">
        <f ca="1"/>
        <v>915</v>
      </c>
      <c r="H919" s="208">
        <f ca="1"/>
        <v>6</v>
      </c>
      <c r="I919" s="209">
        <f ca="1"/>
        <v>0.99992941547599012</v>
      </c>
      <c r="J919" s="221">
        <f ca="1"/>
        <v>0.92562859491249361</v>
      </c>
      <c r="K919" s="228">
        <f ca="1"/>
        <v>3.0828422648046753E-2</v>
      </c>
      <c r="L919" s="228">
        <f ca="1"/>
        <v>2.5765169885899608E-2</v>
      </c>
      <c r="N919" s="209">
        <f ca="1"/>
        <v>3.0828422648046753E-2</v>
      </c>
      <c r="O919" s="209">
        <f ca="1"/>
        <v>0.92562859491249361</v>
      </c>
      <c r="Q919" s="229"/>
    </row>
    <row r="920" spans="7:17" ht="16">
      <c r="G920" s="208">
        <f ca="1"/>
        <v>916</v>
      </c>
      <c r="H920" s="208">
        <f ca="1"/>
        <v>6</v>
      </c>
      <c r="I920" s="209">
        <f ca="1"/>
        <v>0.99992941547599012</v>
      </c>
      <c r="J920" s="221">
        <f ca="1"/>
        <v>0.9255632598587118</v>
      </c>
      <c r="K920" s="228">
        <f ca="1"/>
        <v>3.0822894086807977E-2</v>
      </c>
      <c r="L920" s="228">
        <f ca="1"/>
        <v>2.5765169885818562E-2</v>
      </c>
      <c r="N920" s="209">
        <f ca="1"/>
        <v>3.0822894086807977E-2</v>
      </c>
      <c r="O920" s="209">
        <f ca="1"/>
        <v>0.9255632598587118</v>
      </c>
      <c r="Q920" s="229"/>
    </row>
    <row r="921" spans="7:17" ht="16">
      <c r="G921" s="208">
        <f ca="1"/>
        <v>917</v>
      </c>
      <c r="H921" s="208">
        <f ca="1"/>
        <v>6</v>
      </c>
      <c r="I921" s="209">
        <f ca="1"/>
        <v>0.99992941547599012</v>
      </c>
      <c r="J921" s="221">
        <f ca="1"/>
        <v>0.92549792941657361</v>
      </c>
      <c r="K921" s="228">
        <f ca="1"/>
        <v>3.0817377583499953E-2</v>
      </c>
      <c r="L921" s="228">
        <f ca="1"/>
        <v>2.5765169885899608E-2</v>
      </c>
      <c r="N921" s="209">
        <f ca="1"/>
        <v>3.0817377583499953E-2</v>
      </c>
      <c r="O921" s="209">
        <f ca="1"/>
        <v>0.92549792941657361</v>
      </c>
      <c r="Q921" s="229"/>
    </row>
    <row r="922" spans="7:17" ht="16">
      <c r="G922" s="208">
        <f ca="1"/>
        <v>918</v>
      </c>
      <c r="H922" s="208">
        <f ca="1"/>
        <v>6</v>
      </c>
      <c r="I922" s="209">
        <f ca="1"/>
        <v>0.99992941547599012</v>
      </c>
      <c r="J922" s="221">
        <f ca="1"/>
        <v>0.92543260358575363</v>
      </c>
      <c r="K922" s="228">
        <f ca="1"/>
        <v>3.0811873098717628E-2</v>
      </c>
      <c r="L922" s="228">
        <f ca="1"/>
        <v>2.5765169885818562E-2</v>
      </c>
      <c r="N922" s="209">
        <f ca="1"/>
        <v>3.0811873098717628E-2</v>
      </c>
      <c r="O922" s="209">
        <f ca="1"/>
        <v>0.92543260358575363</v>
      </c>
      <c r="Q922" s="229"/>
    </row>
    <row r="923" spans="7:17" ht="16">
      <c r="G923" s="208">
        <f ca="1"/>
        <v>919</v>
      </c>
      <c r="H923" s="208">
        <f ca="1"/>
        <v>6</v>
      </c>
      <c r="I923" s="209">
        <f ca="1"/>
        <v>0.99992941547599012</v>
      </c>
      <c r="J923" s="221">
        <f ca="1"/>
        <v>0.92536728236592636</v>
      </c>
      <c r="K923" s="228">
        <f ca="1"/>
        <v>3.0806380593227531E-2</v>
      </c>
      <c r="L923" s="228">
        <f ca="1"/>
        <v>2.5765169885818562E-2</v>
      </c>
      <c r="N923" s="209">
        <f ca="1"/>
        <v>3.0806380593227531E-2</v>
      </c>
      <c r="O923" s="209">
        <f ca="1"/>
        <v>0.92536728236592636</v>
      </c>
      <c r="Q923" s="229"/>
    </row>
    <row r="924" spans="7:17" ht="16">
      <c r="G924" s="208">
        <f ca="1"/>
        <v>920</v>
      </c>
      <c r="H924" s="208">
        <f ca="1"/>
        <v>6</v>
      </c>
      <c r="I924" s="209">
        <f ca="1"/>
        <v>0.99992941547599012</v>
      </c>
      <c r="J924" s="221">
        <f ca="1"/>
        <v>0.92530196575676626</v>
      </c>
      <c r="K924" s="228">
        <f ca="1"/>
        <v>3.0800900027966774E-2</v>
      </c>
      <c r="L924" s="228">
        <f ca="1"/>
        <v>2.5765169885818562E-2</v>
      </c>
      <c r="N924" s="209">
        <f ca="1"/>
        <v>3.0800900027966774E-2</v>
      </c>
      <c r="O924" s="209">
        <f ca="1"/>
        <v>0.92530196575676626</v>
      </c>
      <c r="Q924" s="229"/>
    </row>
    <row r="925" spans="7:17" ht="16">
      <c r="G925" s="208">
        <f ca="1"/>
        <v>921</v>
      </c>
      <c r="H925" s="208">
        <f ca="1"/>
        <v>6</v>
      </c>
      <c r="I925" s="209">
        <f ca="1"/>
        <v>0.99992941547599012</v>
      </c>
      <c r="J925" s="221">
        <f ca="1"/>
        <v>0.92523665375794795</v>
      </c>
      <c r="K925" s="228">
        <f ca="1"/>
        <v>3.0795431364042079E-2</v>
      </c>
      <c r="L925" s="228">
        <f ca="1"/>
        <v>2.5765169885818562E-2</v>
      </c>
      <c r="N925" s="209">
        <f ca="1"/>
        <v>3.0795431364042079E-2</v>
      </c>
      <c r="O925" s="209">
        <f ca="1"/>
        <v>0.92523665375794795</v>
      </c>
      <c r="Q925" s="229"/>
    </row>
    <row r="926" spans="7:17" ht="16">
      <c r="G926" s="208">
        <f ca="1"/>
        <v>922</v>
      </c>
      <c r="H926" s="208">
        <f ca="1"/>
        <v>6</v>
      </c>
      <c r="I926" s="209">
        <f ca="1"/>
        <v>0.99992941547599012</v>
      </c>
      <c r="J926" s="221">
        <f ca="1"/>
        <v>0.925171346369146</v>
      </c>
      <c r="K926" s="228">
        <f ca="1"/>
        <v>3.0789974562728931E-2</v>
      </c>
      <c r="L926" s="228">
        <f ca="1"/>
        <v>2.5765169885818562E-2</v>
      </c>
      <c r="N926" s="209">
        <f ca="1"/>
        <v>3.0789974562728931E-2</v>
      </c>
      <c r="O926" s="209">
        <f ca="1"/>
        <v>0.925171346369146</v>
      </c>
      <c r="Q926" s="229"/>
    </row>
    <row r="927" spans="7:17" ht="16">
      <c r="G927" s="208">
        <f ca="1"/>
        <v>923</v>
      </c>
      <c r="H927" s="208">
        <f ca="1"/>
        <v>6</v>
      </c>
      <c r="I927" s="209">
        <f ca="1"/>
        <v>0.99992941547599012</v>
      </c>
      <c r="J927" s="221">
        <f ca="1"/>
        <v>0.92510604359003501</v>
      </c>
      <c r="K927" s="228">
        <f ca="1"/>
        <v>3.0784529585470621E-2</v>
      </c>
      <c r="L927" s="228">
        <f ca="1"/>
        <v>2.5765169885818562E-2</v>
      </c>
      <c r="N927" s="209">
        <f ca="1"/>
        <v>3.0784529585470621E-2</v>
      </c>
      <c r="O927" s="209">
        <f ca="1"/>
        <v>0.92510604359003501</v>
      </c>
      <c r="Q927" s="229"/>
    </row>
    <row r="928" spans="7:17" ht="16">
      <c r="G928" s="208">
        <f ca="1"/>
        <v>924</v>
      </c>
      <c r="H928" s="208">
        <f ca="1"/>
        <v>6</v>
      </c>
      <c r="I928" s="209">
        <f ca="1"/>
        <v>0.99992941547599012</v>
      </c>
      <c r="J928" s="221">
        <f ca="1"/>
        <v>0.92504074542028958</v>
      </c>
      <c r="K928" s="228">
        <f ca="1"/>
        <v>3.0779096393877395E-2</v>
      </c>
      <c r="L928" s="228">
        <f ca="1"/>
        <v>2.5765169885818562E-2</v>
      </c>
      <c r="N928" s="209">
        <f ca="1"/>
        <v>3.0779096393877395E-2</v>
      </c>
      <c r="O928" s="209">
        <f ca="1"/>
        <v>0.92504074542028958</v>
      </c>
      <c r="Q928" s="229"/>
    </row>
    <row r="929" spans="7:17" ht="16">
      <c r="G929" s="208">
        <f ca="1"/>
        <v>925</v>
      </c>
      <c r="H929" s="208">
        <f ca="1"/>
        <v>6</v>
      </c>
      <c r="I929" s="209">
        <f ca="1"/>
        <v>0.99992941547599012</v>
      </c>
      <c r="J929" s="221">
        <f ca="1"/>
        <v>0.9249754518595843</v>
      </c>
      <c r="K929" s="228">
        <f ca="1"/>
        <v>3.077367494972548E-2</v>
      </c>
      <c r="L929" s="228">
        <f ca="1"/>
        <v>2.5765169885899608E-2</v>
      </c>
      <c r="N929" s="209">
        <f ca="1"/>
        <v>3.077367494972548E-2</v>
      </c>
      <c r="O929" s="209">
        <f ca="1"/>
        <v>0.9249754518595843</v>
      </c>
      <c r="Q929" s="229"/>
    </row>
    <row r="930" spans="7:17" ht="16">
      <c r="G930" s="208">
        <f ca="1"/>
        <v>926</v>
      </c>
      <c r="H930" s="208">
        <f ca="1"/>
        <v>6</v>
      </c>
      <c r="I930" s="209">
        <f ca="1"/>
        <v>0.99992941547599012</v>
      </c>
      <c r="J930" s="221">
        <f ca="1"/>
        <v>0.92491016290759398</v>
      </c>
      <c r="K930" s="228">
        <f ca="1"/>
        <v>3.0768265214956153E-2</v>
      </c>
      <c r="L930" s="228">
        <f ca="1"/>
        <v>2.5765169885818562E-2</v>
      </c>
      <c r="N930" s="209">
        <f ca="1"/>
        <v>3.0768265214956153E-2</v>
      </c>
      <c r="O930" s="209">
        <f ca="1"/>
        <v>0.92491016290759398</v>
      </c>
      <c r="Q930" s="229"/>
    </row>
    <row r="931" spans="7:17" ht="16">
      <c r="G931" s="208">
        <f ca="1"/>
        <v>927</v>
      </c>
      <c r="H931" s="208">
        <f ca="1"/>
        <v>6</v>
      </c>
      <c r="I931" s="209">
        <f ca="1"/>
        <v>0.99992941547599012</v>
      </c>
      <c r="J931" s="221">
        <f ca="1"/>
        <v>0.92484487856399322</v>
      </c>
      <c r="K931" s="228">
        <f ca="1"/>
        <v>3.0762867151675019E-2</v>
      </c>
      <c r="L931" s="228">
        <f ca="1"/>
        <v>2.5765169885899608E-2</v>
      </c>
      <c r="N931" s="209">
        <f ca="1"/>
        <v>3.0762867151675019E-2</v>
      </c>
      <c r="O931" s="209">
        <f ca="1"/>
        <v>0.92484487856399322</v>
      </c>
      <c r="Q931" s="229"/>
    </row>
    <row r="932" spans="7:17" ht="16">
      <c r="G932" s="208">
        <f ca="1"/>
        <v>928</v>
      </c>
      <c r="H932" s="208">
        <f ca="1"/>
        <v>6</v>
      </c>
      <c r="I932" s="209">
        <f ca="1"/>
        <v>0.99992941547599012</v>
      </c>
      <c r="J932" s="221">
        <f ca="1"/>
        <v>0.92477959882845684</v>
      </c>
      <c r="K932" s="228">
        <f ca="1"/>
        <v>3.0757480722150933E-2</v>
      </c>
      <c r="L932" s="228">
        <f ca="1"/>
        <v>2.5765169885818562E-2</v>
      </c>
      <c r="N932" s="209">
        <f ca="1"/>
        <v>3.0757480722150933E-2</v>
      </c>
      <c r="O932" s="209">
        <f ca="1"/>
        <v>0.92477959882845684</v>
      </c>
      <c r="Q932" s="229"/>
    </row>
    <row r="933" spans="7:17" ht="16">
      <c r="G933" s="208">
        <f ca="1"/>
        <v>929</v>
      </c>
      <c r="H933" s="208">
        <f ca="1"/>
        <v>6</v>
      </c>
      <c r="I933" s="209">
        <f ca="1"/>
        <v>0.99992941547599012</v>
      </c>
      <c r="J933" s="221">
        <f ca="1"/>
        <v>0.92471432370065954</v>
      </c>
      <c r="K933" s="228">
        <f ca="1"/>
        <v>3.0752105888815277E-2</v>
      </c>
      <c r="L933" s="228">
        <f ca="1"/>
        <v>2.5765169885818562E-2</v>
      </c>
      <c r="N933" s="209">
        <f ca="1"/>
        <v>3.0752105888815277E-2</v>
      </c>
      <c r="O933" s="209">
        <f ca="1"/>
        <v>0.92471432370065954</v>
      </c>
      <c r="Q933" s="229"/>
    </row>
    <row r="934" spans="7:17" ht="16">
      <c r="G934" s="208">
        <f ca="1"/>
        <v>930</v>
      </c>
      <c r="H934" s="208">
        <f ca="1"/>
        <v>6</v>
      </c>
      <c r="I934" s="209">
        <f ca="1"/>
        <v>0.99992941547599012</v>
      </c>
      <c r="J934" s="221">
        <f ca="1"/>
        <v>0.92464905318027601</v>
      </c>
      <c r="K934" s="228">
        <f ca="1"/>
        <v>3.074674261426099E-2</v>
      </c>
      <c r="L934" s="228">
        <f ca="1"/>
        <v>2.5765169885818562E-2</v>
      </c>
      <c r="N934" s="209">
        <f ca="1"/>
        <v>3.074674261426099E-2</v>
      </c>
      <c r="O934" s="209">
        <f ca="1"/>
        <v>0.92464905318027601</v>
      </c>
      <c r="Q934" s="229"/>
    </row>
    <row r="935" spans="7:17" ht="16">
      <c r="G935" s="208">
        <f ca="1"/>
        <v>931</v>
      </c>
      <c r="H935" s="208">
        <f ca="1"/>
        <v>6</v>
      </c>
      <c r="I935" s="209">
        <f ca="1"/>
        <v>0.99992941547599012</v>
      </c>
      <c r="J935" s="221">
        <f ca="1"/>
        <v>0.92458378726698109</v>
      </c>
      <c r="K935" s="228">
        <f ca="1"/>
        <v>3.0741390861241742E-2</v>
      </c>
      <c r="L935" s="228">
        <f ca="1"/>
        <v>2.5765169885899608E-2</v>
      </c>
      <c r="N935" s="209">
        <f ca="1"/>
        <v>3.0741390861241742E-2</v>
      </c>
      <c r="O935" s="209">
        <f ca="1"/>
        <v>0.92458378726698109</v>
      </c>
      <c r="Q935" s="229"/>
    </row>
    <row r="936" spans="7:17" ht="16">
      <c r="G936" s="208">
        <f ca="1"/>
        <v>932</v>
      </c>
      <c r="H936" s="208">
        <f ca="1"/>
        <v>6</v>
      </c>
      <c r="I936" s="209">
        <f ca="1"/>
        <v>0.99992941547599012</v>
      </c>
      <c r="J936" s="221">
        <f ca="1"/>
        <v>0.92451852596044959</v>
      </c>
      <c r="K936" s="228">
        <f ca="1"/>
        <v>3.0736050592671031E-2</v>
      </c>
      <c r="L936" s="228">
        <f ca="1"/>
        <v>2.5765169885899608E-2</v>
      </c>
      <c r="N936" s="209">
        <f ca="1"/>
        <v>3.0736050592671031E-2</v>
      </c>
      <c r="O936" s="209">
        <f ca="1"/>
        <v>0.92451852596044959</v>
      </c>
      <c r="Q936" s="229"/>
    </row>
    <row r="937" spans="7:17" ht="16">
      <c r="G937" s="208">
        <f ca="1"/>
        <v>933</v>
      </c>
      <c r="H937" s="208">
        <f ca="1"/>
        <v>6</v>
      </c>
      <c r="I937" s="209">
        <f ca="1"/>
        <v>0.99992941547599012</v>
      </c>
      <c r="J937" s="221">
        <f ca="1"/>
        <v>0.92445326926035631</v>
      </c>
      <c r="K937" s="228">
        <f ca="1"/>
        <v>3.0730721771621394E-2</v>
      </c>
      <c r="L937" s="228">
        <f ca="1"/>
        <v>2.5765169885899608E-2</v>
      </c>
      <c r="N937" s="209">
        <f ca="1"/>
        <v>3.0730721771621394E-2</v>
      </c>
      <c r="O937" s="209">
        <f ca="1"/>
        <v>0.92445326926035631</v>
      </c>
      <c r="Q937" s="229"/>
    </row>
    <row r="938" spans="7:17" ht="16">
      <c r="G938" s="208">
        <f ca="1"/>
        <v>934</v>
      </c>
      <c r="H938" s="208">
        <f ca="1"/>
        <v>6</v>
      </c>
      <c r="I938" s="209">
        <f ca="1"/>
        <v>0.99992941547599012</v>
      </c>
      <c r="J938" s="221">
        <f ca="1"/>
        <v>0.9243880171663762</v>
      </c>
      <c r="K938" s="228">
        <f ca="1"/>
        <v>3.0725404361323441E-2</v>
      </c>
      <c r="L938" s="228">
        <f ca="1"/>
        <v>2.5765169885818562E-2</v>
      </c>
      <c r="N938" s="209">
        <f ca="1"/>
        <v>3.0725404361323441E-2</v>
      </c>
      <c r="O938" s="209">
        <f ca="1"/>
        <v>0.9243880171663762</v>
      </c>
      <c r="Q938" s="229"/>
    </row>
    <row r="939" spans="7:17" ht="16">
      <c r="G939" s="208">
        <f ca="1"/>
        <v>935</v>
      </c>
      <c r="H939" s="208">
        <f ca="1"/>
        <v>6</v>
      </c>
      <c r="I939" s="209">
        <f ca="1"/>
        <v>0.99992941547599012</v>
      </c>
      <c r="J939" s="221">
        <f ca="1"/>
        <v>0.92432276967818405</v>
      </c>
      <c r="K939" s="228">
        <f ca="1"/>
        <v>3.0720098325165174E-2</v>
      </c>
      <c r="L939" s="228">
        <f ca="1"/>
        <v>2.5765169885899608E-2</v>
      </c>
      <c r="N939" s="209">
        <f ca="1"/>
        <v>3.0720098325165174E-2</v>
      </c>
      <c r="O939" s="209">
        <f ca="1"/>
        <v>0.92432276967818405</v>
      </c>
      <c r="Q939" s="229"/>
    </row>
    <row r="940" spans="7:17" ht="16">
      <c r="G940" s="208">
        <f ca="1"/>
        <v>936</v>
      </c>
      <c r="H940" s="208">
        <f ca="1"/>
        <v>6</v>
      </c>
      <c r="I940" s="209">
        <f ca="1"/>
        <v>0.99992941547599012</v>
      </c>
      <c r="J940" s="221">
        <f ca="1"/>
        <v>0.92425752679545481</v>
      </c>
      <c r="K940" s="228">
        <f ca="1"/>
        <v>3.0714803626691004E-2</v>
      </c>
      <c r="L940" s="228">
        <f ca="1"/>
        <v>2.5765169885899608E-2</v>
      </c>
      <c r="N940" s="209">
        <f ca="1"/>
        <v>3.0714803626691004E-2</v>
      </c>
      <c r="O940" s="209">
        <f ca="1"/>
        <v>0.92425752679545481</v>
      </c>
      <c r="Q940" s="229"/>
    </row>
    <row r="941" spans="7:17" ht="16">
      <c r="G941" s="208">
        <f ca="1"/>
        <v>937</v>
      </c>
      <c r="H941" s="208">
        <f ca="1"/>
        <v>6</v>
      </c>
      <c r="I941" s="209">
        <f ca="1"/>
        <v>0.99992941547599012</v>
      </c>
      <c r="J941" s="221">
        <f ca="1"/>
        <v>0.92419228851786339</v>
      </c>
      <c r="K941" s="228">
        <f ca="1"/>
        <v>3.0709520229600985E-2</v>
      </c>
      <c r="L941" s="228">
        <f ca="1"/>
        <v>2.5765169885899608E-2</v>
      </c>
      <c r="N941" s="209">
        <f ca="1"/>
        <v>3.0709520229600985E-2</v>
      </c>
      <c r="O941" s="209">
        <f ca="1"/>
        <v>0.92419228851786339</v>
      </c>
      <c r="Q941" s="229"/>
    </row>
    <row r="942" spans="7:17" ht="16">
      <c r="G942" s="208">
        <f ca="1"/>
        <v>938</v>
      </c>
      <c r="H942" s="208">
        <f ca="1"/>
        <v>6</v>
      </c>
      <c r="I942" s="209">
        <f ca="1"/>
        <v>0.99992941547599012</v>
      </c>
      <c r="J942" s="221">
        <f ca="1"/>
        <v>0.92412705484508473</v>
      </c>
      <c r="K942" s="228">
        <f ca="1"/>
        <v>3.0704248097749971E-2</v>
      </c>
      <c r="L942" s="228">
        <f ca="1"/>
        <v>2.5765169885899608E-2</v>
      </c>
      <c r="N942" s="209">
        <f ca="1"/>
        <v>3.0704248097749971E-2</v>
      </c>
      <c r="O942" s="209">
        <f ca="1"/>
        <v>0.92412705484508473</v>
      </c>
      <c r="Q942" s="229"/>
    </row>
    <row r="943" spans="7:17" ht="16">
      <c r="G943" s="208">
        <f ca="1"/>
        <v>939</v>
      </c>
      <c r="H943" s="208">
        <f ca="1"/>
        <v>6</v>
      </c>
      <c r="I943" s="209">
        <f ca="1"/>
        <v>0.99992941547599012</v>
      </c>
      <c r="J943" s="221">
        <f ca="1"/>
        <v>0.92406182577679385</v>
      </c>
      <c r="K943" s="228">
        <f ca="1"/>
        <v>3.0698987195146753E-2</v>
      </c>
      <c r="L943" s="228">
        <f ca="1"/>
        <v>2.5765169885818562E-2</v>
      </c>
      <c r="N943" s="209">
        <f ca="1"/>
        <v>3.0698987195146753E-2</v>
      </c>
      <c r="O943" s="209">
        <f ca="1"/>
        <v>0.92406182577679385</v>
      </c>
      <c r="Q943" s="229"/>
    </row>
    <row r="944" spans="7:17" ht="16">
      <c r="G944" s="208">
        <f ca="1"/>
        <v>940</v>
      </c>
      <c r="H944" s="208">
        <f ca="1"/>
        <v>6</v>
      </c>
      <c r="I944" s="209">
        <f ca="1"/>
        <v>0.99992941547599012</v>
      </c>
      <c r="J944" s="221">
        <f ca="1"/>
        <v>0.9239966013126657</v>
      </c>
      <c r="K944" s="228">
        <f ca="1"/>
        <v>3.0693737485953335E-2</v>
      </c>
      <c r="L944" s="228">
        <f ca="1"/>
        <v>2.5765169885818562E-2</v>
      </c>
      <c r="N944" s="209">
        <f ca="1"/>
        <v>3.0693737485953335E-2</v>
      </c>
      <c r="O944" s="209">
        <f ca="1"/>
        <v>0.9239966013126657</v>
      </c>
      <c r="Q944" s="229"/>
    </row>
    <row r="945" spans="7:17" ht="16">
      <c r="G945" s="208">
        <f ca="1"/>
        <v>941</v>
      </c>
      <c r="H945" s="208">
        <f ca="1"/>
        <v>6</v>
      </c>
      <c r="I945" s="209">
        <f ca="1"/>
        <v>0.99992941547599012</v>
      </c>
      <c r="J945" s="221">
        <f ca="1"/>
        <v>0.9239313814523753</v>
      </c>
      <c r="K945" s="228">
        <f ca="1"/>
        <v>3.068849893448403E-2</v>
      </c>
      <c r="L945" s="228">
        <f ca="1"/>
        <v>2.5765169885818562E-2</v>
      </c>
      <c r="N945" s="209">
        <f ca="1"/>
        <v>3.068849893448403E-2</v>
      </c>
      <c r="O945" s="209">
        <f ca="1"/>
        <v>0.9239313814523753</v>
      </c>
      <c r="Q945" s="229"/>
    </row>
    <row r="946" spans="7:17" ht="16">
      <c r="G946" s="208">
        <f ca="1"/>
        <v>942</v>
      </c>
      <c r="H946" s="208">
        <f ca="1"/>
        <v>6</v>
      </c>
      <c r="I946" s="209">
        <f ca="1"/>
        <v>0.99992941547599012</v>
      </c>
      <c r="J946" s="221">
        <f ca="1"/>
        <v>0.92386616619559769</v>
      </c>
      <c r="K946" s="228">
        <f ca="1"/>
        <v>3.0683271505204682E-2</v>
      </c>
      <c r="L946" s="228">
        <f ca="1"/>
        <v>2.5765169885818562E-2</v>
      </c>
      <c r="N946" s="209">
        <f ca="1"/>
        <v>3.0683271505204682E-2</v>
      </c>
      <c r="O946" s="209">
        <f ca="1"/>
        <v>0.92386616619559769</v>
      </c>
      <c r="Q946" s="229"/>
    </row>
    <row r="947" spans="7:17" ht="16">
      <c r="G947" s="208">
        <f ca="1"/>
        <v>943</v>
      </c>
      <c r="H947" s="208">
        <f ca="1"/>
        <v>6</v>
      </c>
      <c r="I947" s="209">
        <f ca="1"/>
        <v>0.99992941547599012</v>
      </c>
      <c r="J947" s="221">
        <f ca="1"/>
        <v>0.92380095554200792</v>
      </c>
      <c r="K947" s="228">
        <f ca="1"/>
        <v>3.0678055162731876E-2</v>
      </c>
      <c r="L947" s="228">
        <f ca="1"/>
        <v>2.5765169885899608E-2</v>
      </c>
      <c r="N947" s="209">
        <f ca="1"/>
        <v>3.0678055162731876E-2</v>
      </c>
      <c r="O947" s="209">
        <f ca="1"/>
        <v>0.92380095554200792</v>
      </c>
      <c r="Q947" s="229"/>
    </row>
    <row r="948" spans="7:17" ht="16">
      <c r="G948" s="208">
        <f ca="1"/>
        <v>944</v>
      </c>
      <c r="H948" s="208">
        <f ca="1"/>
        <v>6</v>
      </c>
      <c r="I948" s="209">
        <f ca="1"/>
        <v>0.99992941547599012</v>
      </c>
      <c r="J948" s="221">
        <f ca="1"/>
        <v>0.92373574949128112</v>
      </c>
      <c r="K948" s="228">
        <f ca="1"/>
        <v>3.0672849871832088E-2</v>
      </c>
      <c r="L948" s="228">
        <f ca="1"/>
        <v>2.5765169885818562E-2</v>
      </c>
      <c r="N948" s="209">
        <f ca="1"/>
        <v>3.0672849871832088E-2</v>
      </c>
      <c r="O948" s="209">
        <f ca="1"/>
        <v>0.92373574949128112</v>
      </c>
      <c r="Q948" s="229"/>
    </row>
    <row r="949" spans="7:17" ht="16">
      <c r="G949" s="208">
        <f ca="1"/>
        <v>945</v>
      </c>
      <c r="H949" s="208">
        <f ca="1"/>
        <v>6</v>
      </c>
      <c r="I949" s="209">
        <f ca="1"/>
        <v>0.99992941547599012</v>
      </c>
      <c r="J949" s="221">
        <f ca="1"/>
        <v>0.92367054804309234</v>
      </c>
      <c r="K949" s="228">
        <f ca="1"/>
        <v>3.0667655597420993E-2</v>
      </c>
      <c r="L949" s="228">
        <f ca="1"/>
        <v>2.5765169885899608E-2</v>
      </c>
      <c r="N949" s="209">
        <f ca="1"/>
        <v>3.0667655597420993E-2</v>
      </c>
      <c r="O949" s="209">
        <f ca="1"/>
        <v>0.92367054804309234</v>
      </c>
      <c r="Q949" s="229"/>
    </row>
    <row r="950" spans="7:17" ht="16">
      <c r="G950" s="208">
        <f ca="1"/>
        <v>946</v>
      </c>
      <c r="H950" s="208">
        <f ca="1"/>
        <v>6</v>
      </c>
      <c r="I950" s="209">
        <f ca="1"/>
        <v>0.99992941547599012</v>
      </c>
      <c r="J950" s="221">
        <f ca="1"/>
        <v>0.92360535119711673</v>
      </c>
      <c r="K950" s="228">
        <f ca="1"/>
        <v>3.066247230456258E-2</v>
      </c>
      <c r="L950" s="228">
        <f ca="1"/>
        <v>2.5765169885899608E-2</v>
      </c>
      <c r="N950" s="209">
        <f ca="1"/>
        <v>3.066247230456258E-2</v>
      </c>
      <c r="O950" s="209">
        <f ca="1"/>
        <v>0.92360535119711673</v>
      </c>
      <c r="Q950" s="229"/>
    </row>
    <row r="951" spans="7:17" ht="16">
      <c r="G951" s="208">
        <f ca="1"/>
        <v>947</v>
      </c>
      <c r="H951" s="208">
        <f ca="1"/>
        <v>6</v>
      </c>
      <c r="I951" s="209">
        <f ca="1"/>
        <v>0.99992941547599012</v>
      </c>
      <c r="J951" s="221">
        <f ca="1"/>
        <v>0.92354015895302954</v>
      </c>
      <c r="K951" s="228">
        <f ca="1"/>
        <v>3.0657299958468342E-2</v>
      </c>
      <c r="L951" s="228">
        <f ca="1"/>
        <v>2.5765169885818562E-2</v>
      </c>
      <c r="N951" s="209">
        <f ca="1"/>
        <v>3.0657299958468342E-2</v>
      </c>
      <c r="O951" s="209">
        <f ca="1"/>
        <v>0.92354015895302954</v>
      </c>
      <c r="Q951" s="229"/>
    </row>
    <row r="952" spans="7:17" ht="16">
      <c r="G952" s="208">
        <f ca="1"/>
        <v>948</v>
      </c>
      <c r="H952" s="208">
        <f ca="1"/>
        <v>6</v>
      </c>
      <c r="I952" s="209">
        <f ca="1"/>
        <v>0.99992941547599012</v>
      </c>
      <c r="J952" s="221">
        <f ca="1"/>
        <v>0.92347497131050582</v>
      </c>
      <c r="K952" s="228">
        <f ca="1"/>
        <v>3.0652138524496685E-2</v>
      </c>
      <c r="L952" s="228">
        <f ca="1"/>
        <v>2.5765169885899608E-2</v>
      </c>
      <c r="N952" s="209">
        <f ca="1"/>
        <v>3.0652138524496685E-2</v>
      </c>
      <c r="O952" s="209">
        <f ca="1"/>
        <v>0.92347497131050582</v>
      </c>
      <c r="Q952" s="229"/>
    </row>
    <row r="953" spans="7:17" ht="16">
      <c r="G953" s="208">
        <f ca="1"/>
        <v>949</v>
      </c>
      <c r="H953" s="208">
        <f ca="1"/>
        <v>6</v>
      </c>
      <c r="I953" s="209">
        <f ca="1"/>
        <v>0.99992941547599012</v>
      </c>
      <c r="J953" s="221">
        <f ca="1"/>
        <v>0.92340978826922082</v>
      </c>
      <c r="K953" s="228">
        <f ca="1"/>
        <v>3.0646987968151948E-2</v>
      </c>
      <c r="L953" s="228">
        <f ca="1"/>
        <v>2.5765169885899608E-2</v>
      </c>
      <c r="N953" s="209">
        <f ca="1"/>
        <v>3.0646987968151948E-2</v>
      </c>
      <c r="O953" s="209">
        <f ca="1"/>
        <v>0.92340978826922082</v>
      </c>
      <c r="Q953" s="229"/>
    </row>
    <row r="954" spans="7:17" ht="16">
      <c r="G954" s="208">
        <f ca="1"/>
        <v>950</v>
      </c>
      <c r="H954" s="208">
        <f ca="1"/>
        <v>6</v>
      </c>
      <c r="I954" s="209">
        <f ca="1"/>
        <v>0.99992941547599012</v>
      </c>
      <c r="J954" s="221">
        <f ca="1"/>
        <v>0.9233446098288498</v>
      </c>
      <c r="K954" s="228">
        <f ca="1"/>
        <v>3.0641848255083707E-2</v>
      </c>
      <c r="L954" s="228">
        <f ca="1"/>
        <v>2.5765169885818562E-2</v>
      </c>
      <c r="N954" s="209">
        <f ca="1"/>
        <v>3.0641848255083707E-2</v>
      </c>
      <c r="O954" s="209">
        <f ca="1"/>
        <v>0.9233446098288498</v>
      </c>
      <c r="Q954" s="229"/>
    </row>
    <row r="955" spans="7:17" ht="16">
      <c r="G955" s="208">
        <f ca="1"/>
        <v>951</v>
      </c>
      <c r="H955" s="208">
        <f ca="1"/>
        <v>6</v>
      </c>
      <c r="I955" s="209">
        <f ca="1"/>
        <v>0.99992941547599012</v>
      </c>
      <c r="J955" s="221">
        <f ca="1"/>
        <v>0.92327943598906792</v>
      </c>
      <c r="K955" s="228">
        <f ca="1"/>
        <v>3.0636719351086094E-2</v>
      </c>
      <c r="L955" s="228">
        <f ca="1"/>
        <v>2.5765169885899608E-2</v>
      </c>
      <c r="N955" s="209">
        <f ca="1"/>
        <v>3.0636719351086094E-2</v>
      </c>
      <c r="O955" s="209">
        <f ca="1"/>
        <v>0.92327943598906792</v>
      </c>
      <c r="Q955" s="229"/>
    </row>
    <row r="956" spans="7:17" ht="16">
      <c r="G956" s="208">
        <f ca="1"/>
        <v>952</v>
      </c>
      <c r="H956" s="208">
        <f ca="1"/>
        <v>6</v>
      </c>
      <c r="I956" s="209">
        <f ca="1"/>
        <v>0.99992941547599012</v>
      </c>
      <c r="J956" s="221">
        <f ca="1"/>
        <v>0.92321426674955054</v>
      </c>
      <c r="K956" s="228">
        <f ca="1"/>
        <v>3.0631601222096856E-2</v>
      </c>
      <c r="L956" s="228">
        <f ca="1"/>
        <v>2.5765169885818562E-2</v>
      </c>
      <c r="N956" s="209">
        <f ca="1"/>
        <v>3.0631601222096856E-2</v>
      </c>
      <c r="O956" s="209">
        <f ca="1"/>
        <v>0.92321426674955054</v>
      </c>
      <c r="Q956" s="229"/>
    </row>
    <row r="957" spans="7:17" ht="16">
      <c r="G957" s="208">
        <f ca="1"/>
        <v>953</v>
      </c>
      <c r="H957" s="208">
        <f ca="1"/>
        <v>6</v>
      </c>
      <c r="I957" s="209">
        <f ca="1"/>
        <v>0.99992941547599012</v>
      </c>
      <c r="J957" s="221">
        <f ca="1"/>
        <v>0.92314910210997292</v>
      </c>
      <c r="K957" s="228">
        <f ca="1"/>
        <v>3.0626493834196779E-2</v>
      </c>
      <c r="L957" s="228">
        <f ca="1"/>
        <v>2.5765169885818562E-2</v>
      </c>
      <c r="N957" s="209">
        <f ca="1"/>
        <v>3.0626493834196779E-2</v>
      </c>
      <c r="O957" s="209">
        <f ca="1"/>
        <v>0.92314910210997292</v>
      </c>
      <c r="Q957" s="229"/>
    </row>
    <row r="958" spans="7:17" ht="16">
      <c r="G958" s="208">
        <f ca="1"/>
        <v>954</v>
      </c>
      <c r="H958" s="208">
        <f ca="1"/>
        <v>6</v>
      </c>
      <c r="I958" s="209">
        <f ca="1"/>
        <v>0.99992941547599012</v>
      </c>
      <c r="J958" s="221">
        <f ca="1"/>
        <v>0.92308394207001032</v>
      </c>
      <c r="K958" s="228">
        <f ca="1"/>
        <v>3.0621397153608877E-2</v>
      </c>
      <c r="L958" s="228">
        <f ca="1"/>
        <v>2.5765169885899608E-2</v>
      </c>
      <c r="N958" s="209">
        <f ca="1"/>
        <v>3.0621397153608877E-2</v>
      </c>
      <c r="O958" s="209">
        <f ca="1"/>
        <v>0.92308394207001032</v>
      </c>
      <c r="Q958" s="229"/>
    </row>
    <row r="959" spans="7:17" ht="16">
      <c r="G959" s="208">
        <f ca="1"/>
        <v>955</v>
      </c>
      <c r="H959" s="208">
        <f ca="1"/>
        <v>6</v>
      </c>
      <c r="I959" s="209">
        <f ca="1"/>
        <v>0.99992941547599012</v>
      </c>
      <c r="J959" s="221">
        <f ca="1"/>
        <v>0.92301878662933812</v>
      </c>
      <c r="K959" s="228">
        <f ca="1"/>
        <v>3.0616311146697616E-2</v>
      </c>
      <c r="L959" s="228">
        <f ca="1"/>
        <v>2.5765169885899608E-2</v>
      </c>
      <c r="N959" s="209">
        <f ca="1"/>
        <v>3.0616311146697616E-2</v>
      </c>
      <c r="O959" s="209">
        <f ca="1"/>
        <v>0.92301878662933812</v>
      </c>
      <c r="Q959" s="229"/>
    </row>
    <row r="960" spans="7:17" ht="16">
      <c r="G960" s="208">
        <f ca="1"/>
        <v>956</v>
      </c>
      <c r="H960" s="208">
        <f ca="1"/>
        <v>6</v>
      </c>
      <c r="I960" s="209">
        <f ca="1"/>
        <v>0.99992941547599012</v>
      </c>
      <c r="J960" s="221">
        <f ca="1"/>
        <v>0.92295363578763168</v>
      </c>
      <c r="K960" s="228">
        <f ca="1"/>
        <v>3.0611235779968174E-2</v>
      </c>
      <c r="L960" s="228">
        <f ca="1"/>
        <v>2.5765169885899608E-2</v>
      </c>
      <c r="N960" s="209">
        <f ca="1"/>
        <v>3.0611235779968174E-2</v>
      </c>
      <c r="O960" s="209">
        <f ca="1"/>
        <v>0.92295363578763168</v>
      </c>
      <c r="Q960" s="229"/>
    </row>
    <row r="961" spans="7:17" ht="16">
      <c r="G961" s="208">
        <f ca="1"/>
        <v>957</v>
      </c>
      <c r="H961" s="208">
        <f ca="1"/>
        <v>6</v>
      </c>
      <c r="I961" s="209">
        <f ca="1"/>
        <v>0.99992941547599012</v>
      </c>
      <c r="J961" s="221">
        <f ca="1"/>
        <v>0.92288848954456637</v>
      </c>
      <c r="K961" s="228">
        <f ca="1"/>
        <v>3.0606171020065756E-2</v>
      </c>
      <c r="L961" s="228">
        <f ca="1"/>
        <v>2.5765169885899608E-2</v>
      </c>
      <c r="N961" s="209">
        <f ca="1"/>
        <v>3.0606171020065756E-2</v>
      </c>
      <c r="O961" s="209">
        <f ca="1"/>
        <v>0.92288848954456637</v>
      </c>
      <c r="Q961" s="229"/>
    </row>
    <row r="962" spans="7:17" ht="16">
      <c r="G962" s="208">
        <f ca="1"/>
        <v>958</v>
      </c>
      <c r="H962" s="208">
        <f ca="1"/>
        <v>6</v>
      </c>
      <c r="I962" s="209">
        <f ca="1"/>
        <v>0.99992941547599012</v>
      </c>
      <c r="J962" s="221">
        <f ca="1"/>
        <v>0.92282334789981768</v>
      </c>
      <c r="K962" s="228">
        <f ca="1"/>
        <v>3.06011168337748E-2</v>
      </c>
      <c r="L962" s="228">
        <f ca="1"/>
        <v>2.5765169885818562E-2</v>
      </c>
      <c r="N962" s="209">
        <f ca="1"/>
        <v>3.06011168337748E-2</v>
      </c>
      <c r="O962" s="209">
        <f ca="1"/>
        <v>0.92282334789981768</v>
      </c>
      <c r="Q962" s="229"/>
    </row>
    <row r="963" spans="7:17" ht="16">
      <c r="G963" s="208">
        <f ca="1"/>
        <v>959</v>
      </c>
      <c r="H963" s="208">
        <f ca="1"/>
        <v>6</v>
      </c>
      <c r="I963" s="209">
        <f ca="1"/>
        <v>0.99992941547599012</v>
      </c>
      <c r="J963" s="221">
        <f ca="1"/>
        <v>0.92275821085306098</v>
      </c>
      <c r="K963" s="228">
        <f ca="1"/>
        <v>3.0596073188018345E-2</v>
      </c>
      <c r="L963" s="228">
        <f ca="1"/>
        <v>2.5765169885818562E-2</v>
      </c>
      <c r="N963" s="209">
        <f ca="1"/>
        <v>3.0596073188018345E-2</v>
      </c>
      <c r="O963" s="209">
        <f ca="1"/>
        <v>0.92275821085306098</v>
      </c>
      <c r="Q963" s="229"/>
    </row>
    <row r="964" spans="7:17" ht="16">
      <c r="G964" s="208">
        <f ca="1"/>
        <v>960</v>
      </c>
      <c r="H964" s="208">
        <f ca="1"/>
        <v>6</v>
      </c>
      <c r="I964" s="209">
        <f ca="1"/>
        <v>0.99992941547599012</v>
      </c>
      <c r="J964" s="221">
        <f ca="1"/>
        <v>0.92269307840397174</v>
      </c>
      <c r="K964" s="228">
        <f ca="1"/>
        <v>3.0591040049857205E-2</v>
      </c>
      <c r="L964" s="228">
        <f ca="1"/>
        <v>2.5765169885818562E-2</v>
      </c>
      <c r="N964" s="209">
        <f ca="1"/>
        <v>3.0591040049857205E-2</v>
      </c>
      <c r="O964" s="209">
        <f ca="1"/>
        <v>0.92269307840397174</v>
      </c>
      <c r="Q964" s="229"/>
    </row>
    <row r="965" spans="7:17" ht="16">
      <c r="G965" s="208">
        <f ca="1"/>
        <v>961</v>
      </c>
      <c r="H965" s="208">
        <f ca="1"/>
        <v>6</v>
      </c>
      <c r="I965" s="209">
        <f ca="1"/>
        <v>0.99992941547599012</v>
      </c>
      <c r="J965" s="221">
        <f ca="1"/>
        <v>0.92262795055222535</v>
      </c>
      <c r="K965" s="228">
        <f ca="1"/>
        <v>3.0586017386489358E-2</v>
      </c>
      <c r="L965" s="228">
        <f ca="1"/>
        <v>2.5765169885899608E-2</v>
      </c>
      <c r="N965" s="209">
        <f ca="1"/>
        <v>3.0586017386489358E-2</v>
      </c>
      <c r="O965" s="209">
        <f ca="1"/>
        <v>0.92262795055222535</v>
      </c>
      <c r="Q965" s="229"/>
    </row>
    <row r="966" spans="7:17" ht="16">
      <c r="G966" s="208">
        <f ca="1"/>
        <v>962</v>
      </c>
      <c r="H966" s="208">
        <f ca="1"/>
        <v>6</v>
      </c>
      <c r="I966" s="209">
        <f ca="1"/>
        <v>0.99992941547599012</v>
      </c>
      <c r="J966" s="221">
        <f ca="1"/>
        <v>0.92256282729749739</v>
      </c>
      <c r="K966" s="228">
        <f ca="1"/>
        <v>3.0581005165249083E-2</v>
      </c>
      <c r="L966" s="228">
        <f ca="1"/>
        <v>2.5765169885899608E-2</v>
      </c>
      <c r="N966" s="209">
        <f ca="1"/>
        <v>3.0581005165249083E-2</v>
      </c>
      <c r="O966" s="209">
        <f ca="1"/>
        <v>0.92256282729749739</v>
      </c>
      <c r="Q966" s="229"/>
    </row>
    <row r="967" spans="7:17" ht="16">
      <c r="G967" s="208">
        <f ca="1"/>
        <v>963</v>
      </c>
      <c r="H967" s="208">
        <f ca="1"/>
        <v>6</v>
      </c>
      <c r="I967" s="209">
        <f ca="1"/>
        <v>0.99992941547599012</v>
      </c>
      <c r="J967" s="221">
        <f ca="1"/>
        <v>0.92249770863946334</v>
      </c>
      <c r="K967" s="228">
        <f ca="1"/>
        <v>3.0576003353606405E-2</v>
      </c>
      <c r="L967" s="228">
        <f ca="1"/>
        <v>2.5765169885899608E-2</v>
      </c>
      <c r="N967" s="209">
        <f ca="1"/>
        <v>3.0576003353606405E-2</v>
      </c>
      <c r="O967" s="209">
        <f ca="1"/>
        <v>0.92249770863946334</v>
      </c>
      <c r="Q967" s="229"/>
    </row>
    <row r="968" spans="7:17" ht="16">
      <c r="G968" s="208">
        <f ca="1"/>
        <v>964</v>
      </c>
      <c r="H968" s="208">
        <f ca="1"/>
        <v>6</v>
      </c>
      <c r="I968" s="209">
        <f ca="1"/>
        <v>0.99992941547599012</v>
      </c>
      <c r="J968" s="221">
        <f ca="1"/>
        <v>0.9224325945777988</v>
      </c>
      <c r="K968" s="228">
        <f ca="1"/>
        <v>3.0571011919166304E-2</v>
      </c>
      <c r="L968" s="228">
        <f ca="1"/>
        <v>2.5765169885899608E-2</v>
      </c>
      <c r="N968" s="209">
        <f ca="1"/>
        <v>3.0571011919166304E-2</v>
      </c>
      <c r="O968" s="209">
        <f ca="1"/>
        <v>0.9224325945777988</v>
      </c>
      <c r="Q968" s="229"/>
    </row>
    <row r="969" spans="7:17" ht="16">
      <c r="G969" s="208">
        <f ca="1"/>
        <v>965</v>
      </c>
      <c r="H969" s="208">
        <f ca="1"/>
        <v>6</v>
      </c>
      <c r="I969" s="209">
        <f ca="1"/>
        <v>0.99992941547599012</v>
      </c>
      <c r="J969" s="221">
        <f ca="1"/>
        <v>0.92236748511217936</v>
      </c>
      <c r="K969" s="228">
        <f ca="1"/>
        <v>3.0566030829668023E-2</v>
      </c>
      <c r="L969" s="228">
        <f ca="1"/>
        <v>2.5765169885818562E-2</v>
      </c>
      <c r="N969" s="209">
        <f ca="1"/>
        <v>3.0566030829668023E-2</v>
      </c>
      <c r="O969" s="209">
        <f ca="1"/>
        <v>0.92236748511217936</v>
      </c>
      <c r="Q969" s="229"/>
    </row>
    <row r="970" spans="7:17" ht="16">
      <c r="G970" s="208">
        <f ca="1"/>
        <v>966</v>
      </c>
      <c r="H970" s="208">
        <f ca="1"/>
        <v>6</v>
      </c>
      <c r="I970" s="209">
        <f ca="1"/>
        <v>0.99992941547599012</v>
      </c>
      <c r="J970" s="221">
        <f ca="1"/>
        <v>0.92230238024228051</v>
      </c>
      <c r="K970" s="228">
        <f ca="1"/>
        <v>3.0561060052984458E-2</v>
      </c>
      <c r="L970" s="228">
        <f ca="1"/>
        <v>2.5765169885899608E-2</v>
      </c>
      <c r="N970" s="209">
        <f ca="1"/>
        <v>3.0561060052984458E-2</v>
      </c>
      <c r="O970" s="209">
        <f ca="1"/>
        <v>0.92230238024228051</v>
      </c>
      <c r="Q970" s="229"/>
    </row>
    <row r="971" spans="7:17" ht="16">
      <c r="G971" s="208">
        <f ca="1"/>
        <v>967</v>
      </c>
      <c r="H971" s="208">
        <f ca="1"/>
        <v>6</v>
      </c>
      <c r="I971" s="209">
        <f ca="1"/>
        <v>0.99992941547599012</v>
      </c>
      <c r="J971" s="221">
        <f ca="1"/>
        <v>0.92223727996777793</v>
      </c>
      <c r="K971" s="228">
        <f ca="1"/>
        <v>3.0556099557121325E-2</v>
      </c>
      <c r="L971" s="228">
        <f ca="1"/>
        <v>2.5765169885818562E-2</v>
      </c>
      <c r="N971" s="209">
        <f ca="1"/>
        <v>3.0556099557121325E-2</v>
      </c>
      <c r="O971" s="209">
        <f ca="1"/>
        <v>0.92223727996777793</v>
      </c>
      <c r="Q971" s="229"/>
    </row>
    <row r="972" spans="7:17" ht="16">
      <c r="G972" s="208">
        <f ca="1"/>
        <v>968</v>
      </c>
      <c r="H972" s="208">
        <f ca="1"/>
        <v>6</v>
      </c>
      <c r="I972" s="209">
        <f ca="1"/>
        <v>0.99992941547599012</v>
      </c>
      <c r="J972" s="221">
        <f ca="1"/>
        <v>0.92217218428834724</v>
      </c>
      <c r="K972" s="228">
        <f ca="1"/>
        <v>3.0551149310216585E-2</v>
      </c>
      <c r="L972" s="228">
        <f ca="1"/>
        <v>2.5765169885899608E-2</v>
      </c>
      <c r="N972" s="209">
        <f ca="1"/>
        <v>3.0551149310216585E-2</v>
      </c>
      <c r="O972" s="209">
        <f ca="1"/>
        <v>0.92217218428834724</v>
      </c>
      <c r="Q972" s="229"/>
    </row>
    <row r="973" spans="7:17" ht="16">
      <c r="G973" s="208">
        <f ca="1"/>
        <v>969</v>
      </c>
      <c r="H973" s="208">
        <f ca="1"/>
        <v>6</v>
      </c>
      <c r="I973" s="209">
        <f ca="1"/>
        <v>0.99992941547599012</v>
      </c>
      <c r="J973" s="221">
        <f ca="1"/>
        <v>0.92210709320366413</v>
      </c>
      <c r="K973" s="228">
        <f ca="1"/>
        <v>3.0546209280539714E-2</v>
      </c>
      <c r="L973" s="228">
        <f ca="1"/>
        <v>2.5765169885818562E-2</v>
      </c>
      <c r="N973" s="209">
        <f ca="1"/>
        <v>3.0546209280539714E-2</v>
      </c>
      <c r="O973" s="209">
        <f ca="1"/>
        <v>0.92210709320366413</v>
      </c>
      <c r="Q973" s="229"/>
    </row>
    <row r="974" spans="7:17" ht="16">
      <c r="G974" s="208">
        <f ca="1"/>
        <v>970</v>
      </c>
      <c r="H974" s="208">
        <f ca="1"/>
        <v>6</v>
      </c>
      <c r="I974" s="209">
        <f ca="1"/>
        <v>0.99992941547599012</v>
      </c>
      <c r="J974" s="221">
        <f ca="1"/>
        <v>0.92204200671340419</v>
      </c>
      <c r="K974" s="228">
        <f ca="1"/>
        <v>3.054127943649106E-2</v>
      </c>
      <c r="L974" s="228">
        <f ca="1"/>
        <v>2.5765169885899608E-2</v>
      </c>
      <c r="N974" s="209">
        <f ca="1"/>
        <v>3.054127943649106E-2</v>
      </c>
      <c r="O974" s="209">
        <f ca="1"/>
        <v>0.92204200671340419</v>
      </c>
      <c r="Q974" s="229"/>
    </row>
    <row r="975" spans="7:17" ht="16">
      <c r="G975" s="208">
        <f ca="1"/>
        <v>971</v>
      </c>
      <c r="H975" s="208">
        <f ca="1"/>
        <v>6</v>
      </c>
      <c r="I975" s="209">
        <f ca="1"/>
        <v>0.99992941547599012</v>
      </c>
      <c r="J975" s="221">
        <f ca="1"/>
        <v>0.92197692481724325</v>
      </c>
      <c r="K975" s="228">
        <f ca="1"/>
        <v>3.0536359746601079E-2</v>
      </c>
      <c r="L975" s="228">
        <f ca="1"/>
        <v>2.5765169885818562E-2</v>
      </c>
      <c r="N975" s="209">
        <f ca="1"/>
        <v>3.0536359746601079E-2</v>
      </c>
      <c r="O975" s="209">
        <f ca="1"/>
        <v>0.92197692481724325</v>
      </c>
      <c r="Q975" s="229"/>
    </row>
    <row r="976" spans="7:17" ht="16">
      <c r="G976" s="208">
        <f ca="1"/>
        <v>972</v>
      </c>
      <c r="H976" s="208">
        <f ca="1"/>
        <v>6</v>
      </c>
      <c r="I976" s="209">
        <f ca="1"/>
        <v>0.99992941547599012</v>
      </c>
      <c r="J976" s="221">
        <f ca="1"/>
        <v>0.92191184751485689</v>
      </c>
      <c r="K976" s="228">
        <f ca="1"/>
        <v>3.0531450179529837E-2</v>
      </c>
      <c r="L976" s="228">
        <f ca="1"/>
        <v>2.5765169885899608E-2</v>
      </c>
      <c r="N976" s="209">
        <f ca="1"/>
        <v>3.0531450179529837E-2</v>
      </c>
      <c r="O976" s="209">
        <f ca="1"/>
        <v>0.92191184751485689</v>
      </c>
      <c r="Q976" s="229"/>
    </row>
    <row r="977" spans="7:17" ht="16">
      <c r="G977" s="208">
        <f ca="1"/>
        <v>973</v>
      </c>
      <c r="H977" s="208">
        <f ca="1"/>
        <v>6</v>
      </c>
      <c r="I977" s="209">
        <f ca="1"/>
        <v>0.99992941547599012</v>
      </c>
      <c r="J977" s="221">
        <f ca="1"/>
        <v>0.92184677480592103</v>
      </c>
      <c r="K977" s="228">
        <f ca="1"/>
        <v>3.0526550704066107E-2</v>
      </c>
      <c r="L977" s="228">
        <f ca="1"/>
        <v>2.5765169885818562E-2</v>
      </c>
      <c r="N977" s="209">
        <f ca="1"/>
        <v>3.0526550704066107E-2</v>
      </c>
      <c r="O977" s="209">
        <f ca="1"/>
        <v>0.92184677480592103</v>
      </c>
      <c r="Q977" s="229"/>
    </row>
    <row r="978" spans="7:17" ht="16">
      <c r="G978" s="208">
        <f ca="1"/>
        <v>974</v>
      </c>
      <c r="H978" s="208">
        <f ca="1"/>
        <v>6</v>
      </c>
      <c r="I978" s="209">
        <f ca="1"/>
        <v>0.99992941547599012</v>
      </c>
      <c r="J978" s="221">
        <f ca="1"/>
        <v>0.92178170669011128</v>
      </c>
      <c r="K978" s="228">
        <f ca="1"/>
        <v>3.0521661289126974E-2</v>
      </c>
      <c r="L978" s="228">
        <f ca="1"/>
        <v>2.5765169885899608E-2</v>
      </c>
      <c r="N978" s="209">
        <f ca="1"/>
        <v>3.0521661289126974E-2</v>
      </c>
      <c r="O978" s="209">
        <f ca="1"/>
        <v>0.92178170669011128</v>
      </c>
      <c r="Q978" s="229"/>
    </row>
    <row r="979" spans="7:17" ht="16">
      <c r="G979" s="208">
        <f ca="1"/>
        <v>975</v>
      </c>
      <c r="H979" s="208">
        <f ca="1"/>
        <v>6</v>
      </c>
      <c r="I979" s="209">
        <f ca="1"/>
        <v>0.99992941547599012</v>
      </c>
      <c r="J979" s="221">
        <f ca="1"/>
        <v>0.92171664316710356</v>
      </c>
      <c r="K979" s="228">
        <f ca="1"/>
        <v>3.051678190375693E-2</v>
      </c>
      <c r="L979" s="228">
        <f ca="1"/>
        <v>2.5765169885818562E-2</v>
      </c>
      <c r="N979" s="209">
        <f ca="1"/>
        <v>3.051678190375693E-2</v>
      </c>
      <c r="O979" s="209">
        <f ca="1"/>
        <v>0.92171664316710356</v>
      </c>
      <c r="Q979" s="229"/>
    </row>
    <row r="980" spans="7:17" ht="16">
      <c r="G980" s="208">
        <f ca="1"/>
        <v>976</v>
      </c>
      <c r="H980" s="208">
        <f ca="1"/>
        <v>6</v>
      </c>
      <c r="I980" s="209">
        <f ca="1"/>
        <v>0.99992941547599012</v>
      </c>
      <c r="J980" s="221">
        <f ca="1"/>
        <v>0.92165158423657367</v>
      </c>
      <c r="K980" s="228">
        <f ca="1"/>
        <v>3.0511912517127378E-2</v>
      </c>
      <c r="L980" s="228">
        <f ca="1"/>
        <v>2.5765169885818562E-2</v>
      </c>
      <c r="N980" s="209">
        <f ca="1"/>
        <v>3.0511912517127378E-2</v>
      </c>
      <c r="O980" s="209">
        <f ca="1"/>
        <v>0.92165158423657367</v>
      </c>
      <c r="Q980" s="229"/>
    </row>
    <row r="981" spans="7:17" ht="16">
      <c r="G981" s="208">
        <f ca="1"/>
        <v>977</v>
      </c>
      <c r="H981" s="208">
        <f ca="1"/>
        <v>6</v>
      </c>
      <c r="I981" s="209">
        <f ca="1"/>
        <v>0.99992941547599012</v>
      </c>
      <c r="J981" s="221">
        <f ca="1"/>
        <v>0.92158652989819734</v>
      </c>
      <c r="K981" s="228">
        <f ca="1"/>
        <v>3.0507053098536002E-2</v>
      </c>
      <c r="L981" s="228">
        <f ca="1"/>
        <v>2.5765169885899608E-2</v>
      </c>
      <c r="N981" s="209">
        <f ca="1"/>
        <v>3.0507053098536002E-2</v>
      </c>
      <c r="O981" s="209">
        <f ca="1"/>
        <v>0.92158652989819734</v>
      </c>
      <c r="Q981" s="229"/>
    </row>
    <row r="982" spans="7:17" ht="16">
      <c r="G982" s="208">
        <f ca="1"/>
        <v>978</v>
      </c>
      <c r="H982" s="208">
        <f ca="1"/>
        <v>6</v>
      </c>
      <c r="I982" s="209">
        <f ca="1"/>
        <v>0.99992941547599012</v>
      </c>
      <c r="J982" s="221">
        <f ca="1"/>
        <v>0.92152148015165058</v>
      </c>
      <c r="K982" s="228">
        <f ca="1"/>
        <v>3.0502203617405934E-2</v>
      </c>
      <c r="L982" s="228">
        <f ca="1"/>
        <v>2.5765169885818562E-2</v>
      </c>
      <c r="N982" s="209">
        <f ca="1"/>
        <v>3.0502203617405934E-2</v>
      </c>
      <c r="O982" s="209">
        <f ca="1"/>
        <v>0.92152148015165058</v>
      </c>
      <c r="Q982" s="229"/>
    </row>
    <row r="983" spans="7:17" ht="16">
      <c r="G983" s="208">
        <f ca="1"/>
        <v>979</v>
      </c>
      <c r="H983" s="208">
        <f ca="1"/>
        <v>6</v>
      </c>
      <c r="I983" s="209">
        <f ca="1"/>
        <v>0.99992941547599012</v>
      </c>
      <c r="J983" s="221">
        <f ca="1"/>
        <v>0.92145643499660923</v>
      </c>
      <c r="K983" s="228">
        <f ca="1"/>
        <v>3.0497364043285322E-2</v>
      </c>
      <c r="L983" s="228">
        <f ca="1"/>
        <v>2.5765169885818562E-2</v>
      </c>
      <c r="N983" s="209">
        <f ca="1"/>
        <v>3.0497364043285322E-2</v>
      </c>
      <c r="O983" s="209">
        <f ca="1"/>
        <v>0.92145643499660923</v>
      </c>
      <c r="Q983" s="229"/>
    </row>
    <row r="984" spans="7:17" ht="16">
      <c r="G984" s="208">
        <f ca="1"/>
        <v>980</v>
      </c>
      <c r="H984" s="208">
        <f ca="1"/>
        <v>6</v>
      </c>
      <c r="I984" s="209">
        <f ca="1"/>
        <v>0.99992941547599012</v>
      </c>
      <c r="J984" s="221">
        <f ca="1"/>
        <v>0.9213913944327492</v>
      </c>
      <c r="K984" s="228">
        <f ca="1"/>
        <v>3.0492534345846579E-2</v>
      </c>
      <c r="L984" s="228">
        <f ca="1"/>
        <v>2.5765169885818562E-2</v>
      </c>
      <c r="N984" s="209">
        <f ca="1"/>
        <v>3.0492534345846579E-2</v>
      </c>
      <c r="O984" s="209">
        <f ca="1"/>
        <v>0.9213913944327492</v>
      </c>
      <c r="Q984" s="229"/>
    </row>
    <row r="985" spans="7:17" ht="16">
      <c r="G985" s="208">
        <f ca="1"/>
        <v>981</v>
      </c>
      <c r="H985" s="208">
        <f ca="1"/>
        <v>6</v>
      </c>
      <c r="I985" s="209">
        <f ca="1"/>
        <v>0.99992941547599012</v>
      </c>
      <c r="J985" s="221">
        <f ca="1"/>
        <v>0.92132635845974642</v>
      </c>
      <c r="K985" s="228">
        <f ca="1"/>
        <v>3.0487714494885791E-2</v>
      </c>
      <c r="L985" s="228">
        <f ca="1"/>
        <v>2.5765169885818562E-2</v>
      </c>
      <c r="N985" s="209">
        <f ca="1"/>
        <v>3.0487714494885791E-2</v>
      </c>
      <c r="O985" s="209">
        <f ca="1"/>
        <v>0.92132635845974642</v>
      </c>
      <c r="Q985" s="229"/>
    </row>
    <row r="986" spans="7:17" ht="16">
      <c r="G986" s="208">
        <f ca="1"/>
        <v>982</v>
      </c>
      <c r="H986" s="208">
        <f ca="1"/>
        <v>6</v>
      </c>
      <c r="I986" s="209">
        <f ca="1"/>
        <v>0.99992941547599012</v>
      </c>
      <c r="J986" s="221">
        <f ca="1"/>
        <v>0.92126132707727681</v>
      </c>
      <c r="K986" s="228">
        <f ca="1"/>
        <v>3.0482904460322084E-2</v>
      </c>
      <c r="L986" s="228">
        <f ca="1"/>
        <v>2.5765169885818562E-2</v>
      </c>
      <c r="N986" s="209">
        <f ca="1"/>
        <v>3.0482904460322084E-2</v>
      </c>
      <c r="O986" s="209">
        <f ca="1"/>
        <v>0.92126132707727681</v>
      </c>
      <c r="Q986" s="229"/>
    </row>
    <row r="987" spans="7:17" ht="16">
      <c r="G987" s="208">
        <f ca="1"/>
        <v>983</v>
      </c>
      <c r="H987" s="208">
        <f ca="1"/>
        <v>7</v>
      </c>
      <c r="I987" s="209">
        <f ca="1"/>
        <v>0.9999322122056723</v>
      </c>
      <c r="J987" s="221">
        <f ca="1"/>
        <v>0.92119887680391488</v>
      </c>
      <c r="K987" s="228">
        <f ca="1"/>
        <v>3.0477065680188254E-2</v>
      </c>
      <c r="L987" s="228">
        <f ca="1"/>
        <v>2.4744222285847384E-2</v>
      </c>
      <c r="N987" s="209">
        <f ca="1"/>
        <v>3.0477065680188254E-2</v>
      </c>
      <c r="O987" s="209">
        <f ca="1"/>
        <v>0.92119887680391488</v>
      </c>
      <c r="Q987" s="229"/>
    </row>
    <row r="988" spans="7:17" ht="16">
      <c r="G988" s="208">
        <f ca="1"/>
        <v>984</v>
      </c>
      <c r="H988" s="208">
        <f ca="1"/>
        <v>7</v>
      </c>
      <c r="I988" s="209">
        <f ca="1"/>
        <v>0.9999322122056723</v>
      </c>
      <c r="J988" s="221">
        <f ca="1"/>
        <v>0.92113643076391916</v>
      </c>
      <c r="K988" s="228">
        <f ca="1"/>
        <v>3.0471238767493747E-2</v>
      </c>
      <c r="L988" s="228">
        <f ca="1"/>
        <v>2.4744222285847384E-2</v>
      </c>
      <c r="N988" s="209">
        <f ca="1"/>
        <v>3.0471238767493747E-2</v>
      </c>
      <c r="O988" s="209">
        <f ca="1"/>
        <v>0.92113643076391916</v>
      </c>
      <c r="Q988" s="229"/>
    </row>
    <row r="989" spans="7:17" ht="16">
      <c r="G989" s="208">
        <f ca="1"/>
        <v>985</v>
      </c>
      <c r="H989" s="208">
        <f ca="1"/>
        <v>7</v>
      </c>
      <c r="I989" s="209">
        <f ca="1"/>
        <v>0.9999322122056723</v>
      </c>
      <c r="J989" s="221">
        <f ca="1"/>
        <v>0.92107398895700276</v>
      </c>
      <c r="K989" s="228">
        <f ca="1"/>
        <v>3.0465423686094052E-2</v>
      </c>
      <c r="L989" s="228">
        <f ca="1"/>
        <v>2.4744222285847384E-2</v>
      </c>
      <c r="N989" s="209">
        <f ca="1"/>
        <v>3.0465423686094052E-2</v>
      </c>
      <c r="O989" s="209">
        <f ca="1"/>
        <v>0.92107398895700276</v>
      </c>
      <c r="Q989" s="229"/>
    </row>
    <row r="990" spans="7:17" ht="16">
      <c r="G990" s="208">
        <f ca="1"/>
        <v>986</v>
      </c>
      <c r="H990" s="208">
        <f ca="1"/>
        <v>7</v>
      </c>
      <c r="I990" s="209">
        <f ca="1"/>
        <v>0.9999322122056723</v>
      </c>
      <c r="J990" s="221">
        <f ca="1"/>
        <v>0.92101155138287871</v>
      </c>
      <c r="K990" s="228">
        <f ca="1"/>
        <v>3.0459620399991325E-2</v>
      </c>
      <c r="L990" s="228">
        <f ca="1"/>
        <v>2.4744222285847384E-2</v>
      </c>
      <c r="N990" s="209">
        <f ca="1"/>
        <v>3.0459620399991325E-2</v>
      </c>
      <c r="O990" s="209">
        <f ca="1"/>
        <v>0.92101155138287871</v>
      </c>
      <c r="Q990" s="229"/>
    </row>
    <row r="991" spans="7:17" ht="16">
      <c r="G991" s="208">
        <f ca="1"/>
        <v>987</v>
      </c>
      <c r="H991" s="208">
        <f ca="1"/>
        <v>7</v>
      </c>
      <c r="I991" s="209">
        <f ca="1"/>
        <v>0.9999322122056723</v>
      </c>
      <c r="J991" s="221">
        <f ca="1"/>
        <v>0.92094911804126012</v>
      </c>
      <c r="K991" s="228">
        <f ca="1"/>
        <v>3.0453828873333571E-2</v>
      </c>
      <c r="L991" s="228">
        <f ca="1"/>
        <v>2.4744222285847384E-2</v>
      </c>
      <c r="N991" s="209">
        <f ca="1"/>
        <v>3.0453828873333571E-2</v>
      </c>
      <c r="O991" s="209">
        <f ca="1"/>
        <v>0.92094911804126012</v>
      </c>
      <c r="Q991" s="229"/>
    </row>
    <row r="992" spans="7:17" ht="16">
      <c r="G992" s="208">
        <f ca="1"/>
        <v>988</v>
      </c>
      <c r="H992" s="208">
        <f ca="1"/>
        <v>7</v>
      </c>
      <c r="I992" s="209">
        <f ca="1"/>
        <v>0.9999322122056723</v>
      </c>
      <c r="J992" s="221">
        <f ca="1"/>
        <v>0.9208866889318601</v>
      </c>
      <c r="K992" s="228">
        <f ca="1"/>
        <v>3.0448049070413971E-2</v>
      </c>
      <c r="L992" s="228">
        <f ca="1"/>
        <v>2.4744222285847384E-2</v>
      </c>
      <c r="N992" s="209">
        <f ca="1"/>
        <v>3.0448049070413971E-2</v>
      </c>
      <c r="O992" s="209">
        <f ca="1"/>
        <v>0.9208866889318601</v>
      </c>
      <c r="Q992" s="229"/>
    </row>
    <row r="993" spans="7:17" ht="16">
      <c r="G993" s="208">
        <f ca="1"/>
        <v>989</v>
      </c>
      <c r="H993" s="208">
        <f ca="1"/>
        <v>7</v>
      </c>
      <c r="I993" s="209">
        <f ca="1"/>
        <v>0.9999322122056723</v>
      </c>
      <c r="J993" s="221">
        <f ca="1"/>
        <v>0.92082426405439166</v>
      </c>
      <c r="K993" s="228">
        <f ca="1"/>
        <v>3.0442280955670163E-2</v>
      </c>
      <c r="L993" s="228">
        <f ca="1"/>
        <v>2.4744222285847384E-2</v>
      </c>
      <c r="N993" s="209">
        <f ca="1"/>
        <v>3.0442280955670163E-2</v>
      </c>
      <c r="O993" s="209">
        <f ca="1"/>
        <v>0.92082426405439166</v>
      </c>
      <c r="Q993" s="229"/>
    </row>
    <row r="994" spans="7:17" ht="16">
      <c r="G994" s="208">
        <f ca="1"/>
        <v>990</v>
      </c>
      <c r="H994" s="208">
        <f ca="1"/>
        <v>7</v>
      </c>
      <c r="I994" s="209">
        <f ca="1"/>
        <v>0.9999322122056723</v>
      </c>
      <c r="J994" s="221">
        <f ca="1"/>
        <v>0.92076184340856804</v>
      </c>
      <c r="K994" s="228">
        <f ca="1"/>
        <v>3.0436524493683389E-2</v>
      </c>
      <c r="L994" s="228">
        <f ca="1"/>
        <v>2.4744222285847384E-2</v>
      </c>
      <c r="N994" s="209">
        <f ca="1"/>
        <v>3.0436524493683389E-2</v>
      </c>
      <c r="O994" s="209">
        <f ca="1"/>
        <v>0.92076184340856804</v>
      </c>
      <c r="Q994" s="229"/>
    </row>
    <row r="995" spans="7:17" ht="16">
      <c r="G995" s="208">
        <f ca="1"/>
        <v>991</v>
      </c>
      <c r="H995" s="208">
        <f ca="1"/>
        <v>7</v>
      </c>
      <c r="I995" s="209">
        <f ca="1"/>
        <v>0.9999322122056723</v>
      </c>
      <c r="J995" s="221">
        <f ca="1"/>
        <v>0.92069942699410223</v>
      </c>
      <c r="K995" s="228">
        <f ca="1"/>
        <v>3.0430779649177953E-2</v>
      </c>
      <c r="L995" s="228">
        <f ca="1"/>
        <v>2.4744222285847384E-2</v>
      </c>
      <c r="N995" s="209">
        <f ca="1"/>
        <v>3.0430779649177953E-2</v>
      </c>
      <c r="O995" s="209">
        <f ca="1"/>
        <v>0.92069942699410223</v>
      </c>
      <c r="Q995" s="229"/>
    </row>
    <row r="996" spans="7:17" ht="16">
      <c r="G996" s="208">
        <f ca="1"/>
        <v>992</v>
      </c>
      <c r="H996" s="208">
        <f ca="1"/>
        <v>7</v>
      </c>
      <c r="I996" s="209">
        <f ca="1"/>
        <v>0.9999322122056723</v>
      </c>
      <c r="J996" s="221">
        <f ca="1"/>
        <v>0.92063701481070748</v>
      </c>
      <c r="K996" s="228">
        <f ca="1"/>
        <v>3.0425046387020319E-2</v>
      </c>
      <c r="L996" s="228">
        <f ca="1"/>
        <v>2.4744222285847384E-2</v>
      </c>
      <c r="N996" s="209">
        <f ca="1"/>
        <v>3.0425046387020319E-2</v>
      </c>
      <c r="O996" s="209">
        <f ca="1"/>
        <v>0.92063701481070748</v>
      </c>
      <c r="Q996" s="229"/>
    </row>
    <row r="997" spans="7:17" ht="16">
      <c r="G997" s="208">
        <f ca="1"/>
        <v>993</v>
      </c>
      <c r="H997" s="208">
        <f ca="1"/>
        <v>7</v>
      </c>
      <c r="I997" s="209">
        <f ca="1"/>
        <v>0.9999322122056723</v>
      </c>
      <c r="J997" s="221">
        <f ca="1"/>
        <v>0.920574606858097</v>
      </c>
      <c r="K997" s="228">
        <f ca="1"/>
        <v>3.041932467221848E-2</v>
      </c>
      <c r="L997" s="228">
        <f ca="1"/>
        <v>2.4744222285847384E-2</v>
      </c>
      <c r="N997" s="209">
        <f ca="1"/>
        <v>3.041932467221848E-2</v>
      </c>
      <c r="O997" s="209">
        <f ca="1"/>
        <v>0.920574606858097</v>
      </c>
      <c r="Q997" s="229"/>
    </row>
    <row r="998" spans="7:17" ht="16">
      <c r="G998" s="208">
        <f ca="1"/>
        <v>994</v>
      </c>
      <c r="H998" s="208">
        <f ca="1"/>
        <v>7</v>
      </c>
      <c r="I998" s="209">
        <f ca="1"/>
        <v>0.9999322122056723</v>
      </c>
      <c r="J998" s="221">
        <f ca="1"/>
        <v>0.92051220313598403</v>
      </c>
      <c r="K998" s="228">
        <f ca="1"/>
        <v>3.041361446992125E-2</v>
      </c>
      <c r="L998" s="228">
        <f ca="1"/>
        <v>2.4744222285847384E-2</v>
      </c>
      <c r="N998" s="209">
        <f ca="1"/>
        <v>3.041361446992125E-2</v>
      </c>
      <c r="O998" s="209">
        <f ca="1"/>
        <v>0.92051220313598403</v>
      </c>
      <c r="Q998" s="229"/>
    </row>
    <row r="999" spans="7:17" ht="16">
      <c r="G999" s="208">
        <f ca="1"/>
        <v>995</v>
      </c>
      <c r="H999" s="208">
        <f ca="1"/>
        <v>7</v>
      </c>
      <c r="I999" s="209">
        <f ca="1"/>
        <v>0.9999322122056723</v>
      </c>
      <c r="J999" s="221">
        <f ca="1"/>
        <v>0.92044980364408169</v>
      </c>
      <c r="K999" s="228">
        <f ca="1"/>
        <v>3.0407915745417603E-2</v>
      </c>
      <c r="L999" s="228">
        <f ca="1"/>
        <v>2.4744222285847384E-2</v>
      </c>
      <c r="N999" s="209">
        <f ca="1"/>
        <v>3.0407915745417603E-2</v>
      </c>
      <c r="O999" s="209">
        <f ca="1"/>
        <v>0.92044980364408169</v>
      </c>
      <c r="Q999" s="229"/>
    </row>
    <row r="1000" spans="7:17" ht="16">
      <c r="G1000" s="208">
        <f ca="1"/>
        <v>996</v>
      </c>
      <c r="H1000" s="208">
        <f ca="1"/>
        <v>7</v>
      </c>
      <c r="I1000" s="209">
        <f ca="1"/>
        <v>0.9999322122056723</v>
      </c>
      <c r="J1000" s="221">
        <f ca="1"/>
        <v>0.92038740838210331</v>
      </c>
      <c r="K1000" s="228">
        <f ca="1"/>
        <v>3.0402228464135837E-2</v>
      </c>
      <c r="L1000" s="228">
        <f ca="1"/>
        <v>2.4744222285847384E-2</v>
      </c>
      <c r="N1000" s="209">
        <f ca="1"/>
        <v>3.0402228464135837E-2</v>
      </c>
      <c r="O1000" s="209">
        <f ca="1"/>
        <v>0.92038740838210331</v>
      </c>
      <c r="Q1000" s="229"/>
    </row>
    <row r="1001" spans="7:17" ht="16">
      <c r="G1001" s="208">
        <f ca="1"/>
        <v>997</v>
      </c>
      <c r="H1001" s="208">
        <f ca="1"/>
        <v>7</v>
      </c>
      <c r="I1001" s="209">
        <f ca="1"/>
        <v>0.9999322122056723</v>
      </c>
      <c r="J1001" s="221">
        <f ca="1"/>
        <v>0.92032501734976213</v>
      </c>
      <c r="K1001" s="228">
        <f ca="1"/>
        <v>3.0396552591642995E-2</v>
      </c>
      <c r="L1001" s="228">
        <f ca="1"/>
        <v>2.4744222285847384E-2</v>
      </c>
      <c r="N1001" s="209">
        <f ca="1"/>
        <v>3.0396552591642995E-2</v>
      </c>
      <c r="O1001" s="209">
        <f ca="1"/>
        <v>0.92032501734976213</v>
      </c>
      <c r="Q1001" s="229"/>
    </row>
    <row r="1002" spans="7:17" ht="16">
      <c r="G1002" s="208">
        <f ca="1"/>
        <v>998</v>
      </c>
      <c r="H1002" s="208">
        <f ca="1"/>
        <v>7</v>
      </c>
      <c r="I1002" s="209">
        <f ca="1"/>
        <v>0.9999322122056723</v>
      </c>
      <c r="J1002" s="221">
        <f ca="1"/>
        <v>0.92026263054677138</v>
      </c>
      <c r="K1002" s="228">
        <f ca="1"/>
        <v>3.0390888093644142E-2</v>
      </c>
      <c r="L1002" s="228">
        <f ca="1"/>
        <v>2.4744222285847384E-2</v>
      </c>
      <c r="N1002" s="209">
        <f ca="1"/>
        <v>3.0390888093644142E-2</v>
      </c>
      <c r="O1002" s="209">
        <f ca="1"/>
        <v>0.92026263054677138</v>
      </c>
      <c r="Q1002" s="229"/>
    </row>
    <row r="1003" spans="7:17" ht="16">
      <c r="G1003" s="208">
        <f ca="1"/>
        <v>999</v>
      </c>
      <c r="H1003" s="208">
        <f ca="1"/>
        <v>7</v>
      </c>
      <c r="I1003" s="209">
        <f ca="1"/>
        <v>0.9999322122056723</v>
      </c>
      <c r="J1003" s="221">
        <f ca="1"/>
        <v>0.92020024797284439</v>
      </c>
      <c r="K1003" s="228">
        <f ca="1"/>
        <v>3.0385234935981626E-2</v>
      </c>
      <c r="L1003" s="228">
        <f ca="1"/>
        <v>2.4744222285847384E-2</v>
      </c>
      <c r="N1003" s="209">
        <f ca="1"/>
        <v>3.0385234935981626E-2</v>
      </c>
      <c r="O1003" s="209">
        <f ca="1"/>
        <v>0.92020024797284439</v>
      </c>
      <c r="Q1003" s="229"/>
    </row>
    <row r="1004" spans="7:17" ht="16">
      <c r="G1004" s="208">
        <f ca="1"/>
        <v>1000</v>
      </c>
      <c r="H1004" s="208">
        <f ca="1"/>
        <v>7</v>
      </c>
      <c r="I1004" s="209">
        <f ca="1"/>
        <v>0.9999322122056723</v>
      </c>
      <c r="J1004" s="221">
        <f ca="1"/>
        <v>0.9201378696276945</v>
      </c>
      <c r="K1004" s="228">
        <f ca="1"/>
        <v>3.0379593084634431E-2</v>
      </c>
      <c r="L1004" s="228">
        <f ca="1"/>
        <v>2.4744222285847384E-2</v>
      </c>
      <c r="N1004" s="209">
        <f ca="1"/>
        <v>3.0379593084634431E-2</v>
      </c>
      <c r="O1004" s="209">
        <f ca="1"/>
        <v>0.9201378696276945</v>
      </c>
      <c r="Q1004" s="229"/>
    </row>
    <row r="1005" spans="7:17" ht="16">
      <c r="G1005" s="208">
        <f ca="1"/>
        <v>1001</v>
      </c>
      <c r="H1005" s="208">
        <f ca="1"/>
        <v>7</v>
      </c>
      <c r="I1005" s="209">
        <f ca="1"/>
        <v>0.9999322122056723</v>
      </c>
      <c r="J1005" s="221">
        <f ca="1"/>
        <v>0.92007549551103507</v>
      </c>
      <c r="K1005" s="228">
        <f ca="1"/>
        <v>3.0373962505717493E-2</v>
      </c>
      <c r="L1005" s="228">
        <f ca="1"/>
        <v>2.4744222285847384E-2</v>
      </c>
      <c r="N1005" s="209">
        <f ca="1"/>
        <v>3.0373962505717493E-2</v>
      </c>
      <c r="O1005" s="209">
        <f ca="1"/>
        <v>0.92007549551103507</v>
      </c>
      <c r="Q1005" s="229"/>
    </row>
    <row r="1006" spans="7:17" ht="16">
      <c r="G1006" s="208">
        <f ca="1"/>
        <v>1002</v>
      </c>
      <c r="H1006" s="208">
        <f ca="1"/>
        <v>7</v>
      </c>
      <c r="I1006" s="209">
        <f ca="1"/>
        <v>0.9999322122056723</v>
      </c>
      <c r="J1006" s="221">
        <f ca="1"/>
        <v>0.92001312562257942</v>
      </c>
      <c r="K1006" s="228">
        <f ca="1"/>
        <v>3.0368343165481027E-2</v>
      </c>
      <c r="L1006" s="228">
        <f ca="1"/>
        <v>2.4744222285847384E-2</v>
      </c>
      <c r="N1006" s="209">
        <f ca="1"/>
        <v>3.0368343165481027E-2</v>
      </c>
      <c r="O1006" s="209">
        <f ca="1"/>
        <v>0.92001312562257942</v>
      </c>
      <c r="Q1006" s="229"/>
    </row>
    <row r="1007" spans="7:17" ht="16">
      <c r="G1007" s="208">
        <f ca="1"/>
        <v>1003</v>
      </c>
      <c r="H1007" s="208">
        <f ca="1"/>
        <v>7</v>
      </c>
      <c r="I1007" s="209">
        <f ca="1"/>
        <v>0.9999322122056723</v>
      </c>
      <c r="J1007" s="221">
        <f ca="1"/>
        <v>0.9199507599620409</v>
      </c>
      <c r="K1007" s="228">
        <f ca="1"/>
        <v>3.0362735030309857E-2</v>
      </c>
      <c r="L1007" s="228">
        <f ca="1"/>
        <v>2.4744222285847384E-2</v>
      </c>
      <c r="N1007" s="209">
        <f ca="1"/>
        <v>3.0362735030309857E-2</v>
      </c>
      <c r="O1007" s="209">
        <f ca="1"/>
        <v>0.9199507599620409</v>
      </c>
      <c r="Q1007" s="229"/>
    </row>
    <row r="1008" spans="7:17" ht="16">
      <c r="G1008" s="208">
        <f ca="1"/>
        <v>1004</v>
      </c>
      <c r="H1008" s="208">
        <f ca="1"/>
        <v>7</v>
      </c>
      <c r="I1008" s="209">
        <f ca="1"/>
        <v>0.9999322122056723</v>
      </c>
      <c r="J1008" s="221">
        <f ca="1"/>
        <v>0.91988839852913296</v>
      </c>
      <c r="K1008" s="228">
        <f ca="1"/>
        <v>3.0357138066722696E-2</v>
      </c>
      <c r="L1008" s="228">
        <f ca="1"/>
        <v>2.4744222285847384E-2</v>
      </c>
      <c r="N1008" s="209">
        <f ca="1"/>
        <v>3.0357138066722696E-2</v>
      </c>
      <c r="O1008" s="209">
        <f ca="1"/>
        <v>0.91988839852913296</v>
      </c>
      <c r="Q1008" s="229"/>
    </row>
    <row r="1009" spans="7:17" ht="16">
      <c r="G1009" s="208">
        <f ca="1"/>
        <v>1005</v>
      </c>
      <c r="H1009" s="208">
        <f ca="1"/>
        <v>7</v>
      </c>
      <c r="I1009" s="209">
        <f ca="1"/>
        <v>0.9999322122056723</v>
      </c>
      <c r="J1009" s="221">
        <f ca="1"/>
        <v>0.91982604132356904</v>
      </c>
      <c r="K1009" s="228">
        <f ca="1"/>
        <v>3.0351552241371503E-2</v>
      </c>
      <c r="L1009" s="228">
        <f ca="1"/>
        <v>2.4744222285847384E-2</v>
      </c>
      <c r="N1009" s="209">
        <f ca="1"/>
        <v>3.0351552241371503E-2</v>
      </c>
      <c r="O1009" s="209">
        <f ca="1"/>
        <v>0.91982604132356904</v>
      </c>
      <c r="Q1009" s="229"/>
    </row>
    <row r="1010" spans="7:17" ht="16">
      <c r="G1010" s="208">
        <f ca="1"/>
        <v>1006</v>
      </c>
      <c r="H1010" s="208">
        <f ca="1"/>
        <v>7</v>
      </c>
      <c r="I1010" s="209">
        <f ca="1"/>
        <v>0.9999322122056723</v>
      </c>
      <c r="J1010" s="221">
        <f ca="1"/>
        <v>0.9197636883450625</v>
      </c>
      <c r="K1010" s="228">
        <f ca="1"/>
        <v>3.0345977521040911E-2</v>
      </c>
      <c r="L1010" s="228">
        <f ca="1"/>
        <v>2.4744222285847384E-2</v>
      </c>
      <c r="N1010" s="209">
        <f ca="1"/>
        <v>3.0345977521040911E-2</v>
      </c>
      <c r="O1010" s="209">
        <f ca="1"/>
        <v>0.9197636883450625</v>
      </c>
      <c r="Q1010" s="229"/>
    </row>
    <row r="1011" spans="7:17" ht="16">
      <c r="G1011" s="208">
        <f ca="1"/>
        <v>1007</v>
      </c>
      <c r="H1011" s="208">
        <f ca="1"/>
        <v>7</v>
      </c>
      <c r="I1011" s="209">
        <f ca="1"/>
        <v>0.9999322122056723</v>
      </c>
      <c r="J1011" s="221">
        <f ca="1"/>
        <v>0.91970133959332689</v>
      </c>
      <c r="K1011" s="228">
        <f ca="1"/>
        <v>3.0340413872647406E-2</v>
      </c>
      <c r="L1011" s="228">
        <f ca="1"/>
        <v>2.4744222285847384E-2</v>
      </c>
      <c r="N1011" s="209">
        <f ca="1"/>
        <v>3.0340413872647406E-2</v>
      </c>
      <c r="O1011" s="209">
        <f ca="1"/>
        <v>0.91970133959332689</v>
      </c>
      <c r="Q1011" s="229"/>
    </row>
    <row r="1012" spans="7:17" ht="16">
      <c r="G1012" s="208">
        <f ca="1"/>
        <v>1008</v>
      </c>
      <c r="H1012" s="208">
        <f ca="1"/>
        <v>7</v>
      </c>
      <c r="I1012" s="209">
        <f ca="1"/>
        <v>0.9999322122056723</v>
      </c>
      <c r="J1012" s="221">
        <f ca="1"/>
        <v>0.91963899506807567</v>
      </c>
      <c r="K1012" s="228">
        <f ca="1"/>
        <v>3.0334861263238793E-2</v>
      </c>
      <c r="L1012" s="228">
        <f ca="1"/>
        <v>2.4744222285847384E-2</v>
      </c>
      <c r="N1012" s="209">
        <f ca="1"/>
        <v>3.0334861263238793E-2</v>
      </c>
      <c r="O1012" s="209">
        <f ca="1"/>
        <v>0.91963899506807567</v>
      </c>
      <c r="Q1012" s="229"/>
    </row>
    <row r="1013" spans="7:17" ht="16">
      <c r="G1013" s="208">
        <f ca="1"/>
        <v>1009</v>
      </c>
      <c r="H1013" s="208">
        <f ca="1"/>
        <v>7</v>
      </c>
      <c r="I1013" s="209">
        <f ca="1"/>
        <v>0.9999322122056723</v>
      </c>
      <c r="J1013" s="221">
        <f ca="1"/>
        <v>0.91957665476902228</v>
      </c>
      <c r="K1013" s="228">
        <f ca="1"/>
        <v>3.0329319659993546E-2</v>
      </c>
      <c r="L1013" s="228">
        <f ca="1"/>
        <v>2.4744222285847384E-2</v>
      </c>
      <c r="N1013" s="209">
        <f ca="1"/>
        <v>3.0329319659993546E-2</v>
      </c>
      <c r="O1013" s="209">
        <f ca="1"/>
        <v>0.91957665476902228</v>
      </c>
      <c r="Q1013" s="229"/>
    </row>
    <row r="1014" spans="7:17" ht="16">
      <c r="G1014" s="208">
        <f ca="1"/>
        <v>1010</v>
      </c>
      <c r="H1014" s="208">
        <f ca="1"/>
        <v>7</v>
      </c>
      <c r="I1014" s="209">
        <f ca="1"/>
        <v>0.9999322122056723</v>
      </c>
      <c r="J1014" s="221">
        <f ca="1"/>
        <v>0.91951431869588029</v>
      </c>
      <c r="K1014" s="228">
        <f ca="1"/>
        <v>3.0323789030220049E-2</v>
      </c>
      <c r="L1014" s="228">
        <f ca="1"/>
        <v>2.4744222285847384E-2</v>
      </c>
      <c r="N1014" s="209">
        <f ca="1"/>
        <v>3.0323789030220049E-2</v>
      </c>
      <c r="O1014" s="209">
        <f ca="1"/>
        <v>0.91951431869588029</v>
      </c>
      <c r="Q1014" s="229"/>
    </row>
    <row r="1015" spans="7:17" ht="16">
      <c r="G1015" s="208">
        <f ca="1"/>
        <v>1011</v>
      </c>
      <c r="H1015" s="208">
        <f ca="1"/>
        <v>7</v>
      </c>
      <c r="I1015" s="209">
        <f ca="1"/>
        <v>0.9999322122056723</v>
      </c>
      <c r="J1015" s="221">
        <f ca="1"/>
        <v>0.91945198684836316</v>
      </c>
      <c r="K1015" s="228">
        <f ca="1"/>
        <v>3.0318269341356122E-2</v>
      </c>
      <c r="L1015" s="228">
        <f ca="1"/>
        <v>2.4744222285847384E-2</v>
      </c>
      <c r="N1015" s="209">
        <f ca="1"/>
        <v>3.0318269341356122E-2</v>
      </c>
      <c r="O1015" s="209">
        <f ca="1"/>
        <v>0.91945198684836316</v>
      </c>
      <c r="Q1015" s="229"/>
    </row>
    <row r="1016" spans="7:17" ht="16">
      <c r="G1016" s="208">
        <f ca="1"/>
        <v>1012</v>
      </c>
      <c r="H1016" s="208">
        <f ca="1"/>
        <v>7</v>
      </c>
      <c r="I1016" s="209">
        <f ca="1"/>
        <v>0.9999322122056723</v>
      </c>
      <c r="J1016" s="221">
        <f ca="1"/>
        <v>0.91938965922618443</v>
      </c>
      <c r="K1016" s="228">
        <f ca="1"/>
        <v>3.0312760560968224E-2</v>
      </c>
      <c r="L1016" s="228">
        <f ca="1"/>
        <v>2.4744222285847384E-2</v>
      </c>
      <c r="N1016" s="209">
        <f ca="1"/>
        <v>3.0312760560968224E-2</v>
      </c>
      <c r="O1016" s="209">
        <f ca="1"/>
        <v>0.91938965922618443</v>
      </c>
      <c r="Q1016" s="229"/>
    </row>
    <row r="1017" spans="7:17" ht="16">
      <c r="G1017" s="208">
        <f ca="1"/>
        <v>1013</v>
      </c>
      <c r="H1017" s="208">
        <f ca="1"/>
        <v>7</v>
      </c>
      <c r="I1017" s="209">
        <f ca="1"/>
        <v>0.9999322122056723</v>
      </c>
      <c r="J1017" s="221">
        <f ca="1"/>
        <v>0.91932733582905779</v>
      </c>
      <c r="K1017" s="228">
        <f ca="1"/>
        <v>3.030726265675087E-2</v>
      </c>
      <c r="L1017" s="228">
        <f ca="1"/>
        <v>2.4744222285847384E-2</v>
      </c>
      <c r="N1017" s="209">
        <f ca="1"/>
        <v>3.030726265675087E-2</v>
      </c>
      <c r="O1017" s="209">
        <f ca="1"/>
        <v>0.91932733582905779</v>
      </c>
      <c r="Q1017" s="229"/>
    </row>
    <row r="1018" spans="7:17" ht="16">
      <c r="G1018" s="208">
        <f ca="1"/>
        <v>1014</v>
      </c>
      <c r="H1018" s="208">
        <f ca="1"/>
        <v>7</v>
      </c>
      <c r="I1018" s="209">
        <f ca="1"/>
        <v>0.9999322122056723</v>
      </c>
      <c r="J1018" s="221">
        <f ca="1"/>
        <v>0.9192650166566968</v>
      </c>
      <c r="K1018" s="228">
        <f ca="1"/>
        <v>3.030177559652604E-2</v>
      </c>
      <c r="L1018" s="228">
        <f ca="1"/>
        <v>2.4744222285847384E-2</v>
      </c>
      <c r="N1018" s="209">
        <f ca="1"/>
        <v>3.030177559652604E-2</v>
      </c>
      <c r="O1018" s="209">
        <f ca="1"/>
        <v>0.9192650166566968</v>
      </c>
      <c r="Q1018" s="229"/>
    </row>
    <row r="1019" spans="7:17" ht="16">
      <c r="G1019" s="208">
        <f ca="1"/>
        <v>1015</v>
      </c>
      <c r="H1019" s="208">
        <f ca="1"/>
        <v>7</v>
      </c>
      <c r="I1019" s="209">
        <f ca="1"/>
        <v>0.9999322122056723</v>
      </c>
      <c r="J1019" s="221">
        <f ca="1"/>
        <v>0.91920270170881502</v>
      </c>
      <c r="K1019" s="228">
        <f ca="1"/>
        <v>3.0296299348242555E-2</v>
      </c>
      <c r="L1019" s="228">
        <f ca="1"/>
        <v>2.4744222285847384E-2</v>
      </c>
      <c r="N1019" s="209">
        <f ca="1"/>
        <v>3.0296299348242555E-2</v>
      </c>
      <c r="O1019" s="209">
        <f ca="1"/>
        <v>0.91920270170881502</v>
      </c>
      <c r="Q1019" s="229"/>
    </row>
    <row r="1020" spans="7:17" ht="16">
      <c r="G1020" s="208">
        <f ca="1"/>
        <v>1016</v>
      </c>
      <c r="H1020" s="208">
        <f ca="1"/>
        <v>7</v>
      </c>
      <c r="I1020" s="209">
        <f ca="1"/>
        <v>0.9999322122056723</v>
      </c>
      <c r="J1020" s="221">
        <f ca="1"/>
        <v>0.91914039098512612</v>
      </c>
      <c r="K1020" s="228">
        <f ca="1"/>
        <v>3.029083387997537E-2</v>
      </c>
      <c r="L1020" s="228">
        <f ca="1"/>
        <v>2.4744222285847384E-2</v>
      </c>
      <c r="N1020" s="209">
        <f ca="1"/>
        <v>3.029083387997537E-2</v>
      </c>
      <c r="O1020" s="209">
        <f ca="1"/>
        <v>0.91914039098512612</v>
      </c>
      <c r="Q1020" s="229"/>
    </row>
    <row r="1021" spans="7:17" ht="16">
      <c r="G1021" s="208">
        <f ca="1"/>
        <v>1017</v>
      </c>
      <c r="H1021" s="208">
        <f ca="1"/>
        <v>7</v>
      </c>
      <c r="I1021" s="209">
        <f ca="1"/>
        <v>0.9999322122056723</v>
      </c>
      <c r="J1021" s="221">
        <f ca="1"/>
        <v>0.91907808448534378</v>
      </c>
      <c r="K1021" s="228">
        <f ca="1"/>
        <v>3.0285379159925015E-2</v>
      </c>
      <c r="L1021" s="228">
        <f ca="1"/>
        <v>2.4744222285847384E-2</v>
      </c>
      <c r="N1021" s="209">
        <f ca="1"/>
        <v>3.0285379159925015E-2</v>
      </c>
      <c r="O1021" s="209">
        <f ca="1"/>
        <v>0.91907808448534378</v>
      </c>
      <c r="Q1021" s="229"/>
    </row>
    <row r="1022" spans="7:17" ht="16">
      <c r="G1022" s="208">
        <f ca="1"/>
        <v>1018</v>
      </c>
      <c r="H1022" s="208">
        <f ca="1"/>
        <v>7</v>
      </c>
      <c r="I1022" s="209">
        <f ca="1"/>
        <v>0.9999322122056723</v>
      </c>
      <c r="J1022" s="221">
        <f ca="1"/>
        <v>0.91901578220918156</v>
      </c>
      <c r="K1022" s="228">
        <f ca="1"/>
        <v>3.0279935156417036E-2</v>
      </c>
      <c r="L1022" s="228">
        <f ca="1"/>
        <v>2.4744222285847384E-2</v>
      </c>
      <c r="N1022" s="209">
        <f ca="1"/>
        <v>3.0279935156417036E-2</v>
      </c>
      <c r="O1022" s="209">
        <f ca="1"/>
        <v>0.91901578220918156</v>
      </c>
      <c r="Q1022" s="229"/>
    </row>
    <row r="1023" spans="7:17" ht="16">
      <c r="G1023" s="208">
        <f ca="1"/>
        <v>1019</v>
      </c>
      <c r="H1023" s="208">
        <f ca="1"/>
        <v>7</v>
      </c>
      <c r="I1023" s="209">
        <f ca="1"/>
        <v>0.9999322122056723</v>
      </c>
      <c r="J1023" s="221">
        <f ca="1"/>
        <v>0.91895348415635325</v>
      </c>
      <c r="K1023" s="228">
        <f ca="1"/>
        <v>3.0274501837901202E-2</v>
      </c>
      <c r="L1023" s="228">
        <f ca="1"/>
        <v>2.4744222285847384E-2</v>
      </c>
      <c r="N1023" s="209">
        <f ca="1"/>
        <v>3.0274501837901202E-2</v>
      </c>
      <c r="O1023" s="209">
        <f ca="1"/>
        <v>0.91895348415635325</v>
      </c>
      <c r="Q1023" s="229"/>
    </row>
    <row r="1024" spans="7:17" ht="16">
      <c r="G1024" s="208">
        <f ca="1"/>
        <v>1020</v>
      </c>
      <c r="H1024" s="208">
        <f ca="1"/>
        <v>7</v>
      </c>
      <c r="I1024" s="209">
        <f ca="1"/>
        <v>0.9999322122056723</v>
      </c>
      <c r="J1024" s="221">
        <f ca="1"/>
        <v>0.91889119032657252</v>
      </c>
      <c r="K1024" s="228">
        <f ca="1"/>
        <v>3.0269079172951099E-2</v>
      </c>
      <c r="L1024" s="228">
        <f ca="1"/>
        <v>2.4744222285847384E-2</v>
      </c>
      <c r="N1024" s="209">
        <f ca="1"/>
        <v>3.0269079172951099E-2</v>
      </c>
      <c r="O1024" s="209">
        <f ca="1"/>
        <v>0.91889119032657252</v>
      </c>
      <c r="Q1024" s="229"/>
    </row>
    <row r="1025" spans="7:17" ht="16">
      <c r="G1025" s="208">
        <f ca="1"/>
        <v>1021</v>
      </c>
      <c r="H1025" s="208">
        <f ca="1"/>
        <v>7</v>
      </c>
      <c r="I1025" s="209">
        <f ca="1"/>
        <v>0.9999322122056723</v>
      </c>
      <c r="J1025" s="221">
        <f ca="1"/>
        <v>0.91882890071955314</v>
      </c>
      <c r="K1025" s="228">
        <f ca="1"/>
        <v>3.0263667130263364E-2</v>
      </c>
      <c r="L1025" s="228">
        <f ca="1"/>
        <v>2.4744222285847384E-2</v>
      </c>
      <c r="N1025" s="209">
        <f ca="1"/>
        <v>3.0263667130263364E-2</v>
      </c>
      <c r="O1025" s="209">
        <f ca="1"/>
        <v>0.91882890071955314</v>
      </c>
      <c r="Q1025" s="229"/>
    </row>
    <row r="1026" spans="7:17" ht="16">
      <c r="G1026" s="208">
        <f ca="1"/>
        <v>1022</v>
      </c>
      <c r="H1026" s="208">
        <f ca="1"/>
        <v>7</v>
      </c>
      <c r="I1026" s="209">
        <f ca="1"/>
        <v>0.9999322122056723</v>
      </c>
      <c r="J1026" s="221">
        <f ca="1"/>
        <v>0.91876661533500881</v>
      </c>
      <c r="K1026" s="228">
        <f ca="1"/>
        <v>3.0258265678657227E-2</v>
      </c>
      <c r="L1026" s="228">
        <f ca="1"/>
        <v>2.4744222285847384E-2</v>
      </c>
      <c r="N1026" s="209">
        <f ca="1"/>
        <v>3.0258265678657227E-2</v>
      </c>
      <c r="O1026" s="209">
        <f ca="1"/>
        <v>0.91876661533500881</v>
      </c>
      <c r="Q1026" s="229"/>
    </row>
    <row r="1027" spans="7:17" ht="16">
      <c r="G1027" s="208">
        <f ca="1"/>
        <v>1023</v>
      </c>
      <c r="H1027" s="208">
        <f ca="1"/>
        <v>7</v>
      </c>
      <c r="I1027" s="209">
        <f ca="1"/>
        <v>0.9999322122056723</v>
      </c>
      <c r="J1027" s="221">
        <f ca="1"/>
        <v>0.91870433417265329</v>
      </c>
      <c r="K1027" s="228">
        <f ca="1"/>
        <v>3.0252874787073787E-2</v>
      </c>
      <c r="L1027" s="228">
        <f ca="1"/>
        <v>2.4744222285847384E-2</v>
      </c>
      <c r="N1027" s="209">
        <f ca="1"/>
        <v>3.0252874787073787E-2</v>
      </c>
      <c r="O1027" s="209">
        <f ca="1"/>
        <v>0.91870433417265329</v>
      </c>
      <c r="Q1027" s="229"/>
    </row>
    <row r="1028" spans="7:17" ht="16">
      <c r="G1028" s="208">
        <f ca="1"/>
        <v>1024</v>
      </c>
      <c r="H1028" s="208">
        <f ca="1"/>
        <v>7</v>
      </c>
      <c r="I1028" s="209">
        <f ca="1"/>
        <v>0.9999322122056723</v>
      </c>
      <c r="J1028" s="221">
        <f ca="1"/>
        <v>0.91864205723220038</v>
      </c>
      <c r="K1028" s="228">
        <f ca="1"/>
        <v>3.0247494424575472E-2</v>
      </c>
      <c r="L1028" s="228">
        <f ca="1"/>
        <v>2.4744222285847384E-2</v>
      </c>
      <c r="N1028" s="209">
        <f ca="1"/>
        <v>3.0247494424575472E-2</v>
      </c>
      <c r="O1028" s="209">
        <f ca="1"/>
        <v>0.91864205723220038</v>
      </c>
      <c r="Q1028" s="229"/>
    </row>
    <row r="1029" spans="7:17" ht="16">
      <c r="G1029" s="208">
        <f ca="1"/>
        <v>1025</v>
      </c>
      <c r="H1029" s="208">
        <f ca="1"/>
        <v>7</v>
      </c>
      <c r="I1029" s="209">
        <f ca="1"/>
        <v>0.9999322122056723</v>
      </c>
      <c r="J1029" s="221">
        <f ca="1"/>
        <v>0.91857978451336397</v>
      </c>
      <c r="K1029" s="228">
        <f ca="1"/>
        <v>3.0242124560345425E-2</v>
      </c>
      <c r="L1029" s="228">
        <f ca="1"/>
        <v>2.4744222285847384E-2</v>
      </c>
      <c r="N1029" s="209">
        <f ca="1"/>
        <v>3.0242124560345425E-2</v>
      </c>
      <c r="O1029" s="209">
        <f ca="1"/>
        <v>0.91857978451336397</v>
      </c>
      <c r="Q1029" s="229"/>
    </row>
    <row r="1030" spans="7:17" ht="16">
      <c r="G1030" s="208">
        <f ca="1"/>
        <v>1026</v>
      </c>
      <c r="H1030" s="208">
        <f ca="1"/>
        <v>7</v>
      </c>
      <c r="I1030" s="209">
        <f ca="1"/>
        <v>0.9999322122056723</v>
      </c>
      <c r="J1030" s="221">
        <f ca="1"/>
        <v>0.91851751601585785</v>
      </c>
      <c r="K1030" s="228">
        <f ca="1"/>
        <v>3.0236765163686962E-2</v>
      </c>
      <c r="L1030" s="228">
        <f ca="1"/>
        <v>2.4744222285847384E-2</v>
      </c>
      <c r="N1030" s="209">
        <f ca="1"/>
        <v>3.0236765163686962E-2</v>
      </c>
      <c r="O1030" s="209">
        <f ca="1"/>
        <v>0.91851751601585785</v>
      </c>
      <c r="Q1030" s="229"/>
    </row>
    <row r="1031" spans="7:17" ht="16">
      <c r="G1031" s="208">
        <f ca="1"/>
        <v>1027</v>
      </c>
      <c r="H1031" s="208">
        <f ca="1"/>
        <v>7</v>
      </c>
      <c r="I1031" s="209">
        <f ca="1"/>
        <v>0.9999322122056723</v>
      </c>
      <c r="J1031" s="221">
        <f ca="1"/>
        <v>0.91845525173939579</v>
      </c>
      <c r="K1031" s="228">
        <f ca="1"/>
        <v>3.0231416204022983E-2</v>
      </c>
      <c r="L1031" s="228">
        <f ca="1"/>
        <v>2.4744222285847384E-2</v>
      </c>
      <c r="N1031" s="209">
        <f ca="1"/>
        <v>3.0231416204022983E-2</v>
      </c>
      <c r="O1031" s="209">
        <f ca="1"/>
        <v>0.91845525173939579</v>
      </c>
      <c r="Q1031" s="229"/>
    </row>
    <row r="1032" spans="7:17" ht="16">
      <c r="G1032" s="208">
        <f ca="1"/>
        <v>1028</v>
      </c>
      <c r="H1032" s="208">
        <f ca="1"/>
        <v>7</v>
      </c>
      <c r="I1032" s="209">
        <f ca="1"/>
        <v>0.9999322122056723</v>
      </c>
      <c r="J1032" s="221">
        <f ca="1"/>
        <v>0.91839299168369171</v>
      </c>
      <c r="K1032" s="228">
        <f ca="1"/>
        <v>3.0226077650895314E-2</v>
      </c>
      <c r="L1032" s="228">
        <f ca="1"/>
        <v>2.4744222285847384E-2</v>
      </c>
      <c r="N1032" s="209">
        <f ca="1"/>
        <v>3.0226077650895314E-2</v>
      </c>
      <c r="O1032" s="209">
        <f ca="1"/>
        <v>0.91839299168369171</v>
      </c>
      <c r="Q1032" s="229"/>
    </row>
    <row r="1033" spans="7:17" ht="16">
      <c r="G1033" s="208">
        <f ca="1"/>
        <v>1029</v>
      </c>
      <c r="H1033" s="208">
        <f ca="1"/>
        <v>7</v>
      </c>
      <c r="I1033" s="209">
        <f ca="1"/>
        <v>0.9999322122056723</v>
      </c>
      <c r="J1033" s="221">
        <f ca="1"/>
        <v>0.91833073584845948</v>
      </c>
      <c r="K1033" s="228">
        <f ca="1"/>
        <v>3.0220749473964192E-2</v>
      </c>
      <c r="L1033" s="228">
        <f ca="1"/>
        <v>2.4744222285847384E-2</v>
      </c>
      <c r="N1033" s="209">
        <f ca="1"/>
        <v>3.0220749473964192E-2</v>
      </c>
      <c r="O1033" s="209">
        <f ca="1"/>
        <v>0.91833073584845948</v>
      </c>
      <c r="Q1033" s="229"/>
    </row>
    <row r="1034" spans="7:17" ht="16">
      <c r="G1034" s="208">
        <f ca="1"/>
        <v>1030</v>
      </c>
      <c r="H1034" s="208">
        <f ca="1"/>
        <v>7</v>
      </c>
      <c r="I1034" s="209">
        <f ca="1"/>
        <v>0.9999322122056723</v>
      </c>
      <c r="J1034" s="221">
        <f ca="1"/>
        <v>0.91826848423341301</v>
      </c>
      <c r="K1034" s="228">
        <f ca="1"/>
        <v>3.0215431643007697E-2</v>
      </c>
      <c r="L1034" s="228">
        <f ca="1"/>
        <v>2.4744222285847384E-2</v>
      </c>
      <c r="N1034" s="209">
        <f ca="1"/>
        <v>3.0215431643007697E-2</v>
      </c>
      <c r="O1034" s="209">
        <f ca="1"/>
        <v>0.91826848423341301</v>
      </c>
      <c r="Q1034" s="229"/>
    </row>
    <row r="1035" spans="7:17" ht="16">
      <c r="G1035" s="208">
        <f ca="1"/>
        <v>1031</v>
      </c>
      <c r="H1035" s="208">
        <f ca="1"/>
        <v>7</v>
      </c>
      <c r="I1035" s="209">
        <f ca="1"/>
        <v>0.9999322122056723</v>
      </c>
      <c r="J1035" s="221">
        <f ca="1"/>
        <v>0.91820623683826619</v>
      </c>
      <c r="K1035" s="228">
        <f ca="1"/>
        <v>3.0210124127921154E-2</v>
      </c>
      <c r="L1035" s="228">
        <f ca="1"/>
        <v>2.4744222285847384E-2</v>
      </c>
      <c r="N1035" s="209">
        <f ca="1"/>
        <v>3.0210124127921154E-2</v>
      </c>
      <c r="O1035" s="209">
        <f ca="1"/>
        <v>0.91820623683826619</v>
      </c>
      <c r="Q1035" s="229"/>
    </row>
    <row r="1036" spans="7:17" ht="16">
      <c r="G1036" s="208">
        <f ca="1"/>
        <v>1032</v>
      </c>
      <c r="H1036" s="208">
        <f ca="1"/>
        <v>7</v>
      </c>
      <c r="I1036" s="209">
        <f ca="1"/>
        <v>0.9999322122056723</v>
      </c>
      <c r="J1036" s="221">
        <f ca="1"/>
        <v>0.91814399366273303</v>
      </c>
      <c r="K1036" s="228">
        <f ca="1"/>
        <v>3.020482689871655E-2</v>
      </c>
      <c r="L1036" s="228">
        <f ca="1"/>
        <v>2.4744222285847384E-2</v>
      </c>
      <c r="N1036" s="209">
        <f ca="1"/>
        <v>3.020482689871655E-2</v>
      </c>
      <c r="O1036" s="209">
        <f ca="1"/>
        <v>0.91814399366273303</v>
      </c>
      <c r="Q1036" s="229"/>
    </row>
    <row r="1037" spans="7:17" ht="16">
      <c r="G1037" s="208">
        <f ca="1"/>
        <v>1033</v>
      </c>
      <c r="H1037" s="208">
        <f ca="1"/>
        <v>7</v>
      </c>
      <c r="I1037" s="209">
        <f ca="1"/>
        <v>0.9999322122056723</v>
      </c>
      <c r="J1037" s="221">
        <f ca="1"/>
        <v>0.91808175470652742</v>
      </c>
      <c r="K1037" s="228">
        <f ca="1"/>
        <v>3.0199539925522031E-2</v>
      </c>
      <c r="L1037" s="228">
        <f ca="1"/>
        <v>2.4744222285847384E-2</v>
      </c>
      <c r="N1037" s="209">
        <f ca="1"/>
        <v>3.0199539925522031E-2</v>
      </c>
      <c r="O1037" s="209">
        <f ca="1"/>
        <v>0.91808175470652742</v>
      </c>
      <c r="Q1037" s="229"/>
    </row>
    <row r="1038" spans="7:17" ht="16">
      <c r="G1038" s="208">
        <f ca="1"/>
        <v>1034</v>
      </c>
      <c r="H1038" s="208">
        <f ca="1"/>
        <v>7</v>
      </c>
      <c r="I1038" s="209">
        <f ca="1"/>
        <v>0.9999322122056723</v>
      </c>
      <c r="J1038" s="221">
        <f ca="1"/>
        <v>0.91801951996936337</v>
      </c>
      <c r="K1038" s="228">
        <f ca="1"/>
        <v>3.0194263178581274E-2</v>
      </c>
      <c r="L1038" s="228">
        <f ca="1"/>
        <v>2.4744222285847384E-2</v>
      </c>
      <c r="N1038" s="209">
        <f ca="1"/>
        <v>3.0194263178581274E-2</v>
      </c>
      <c r="O1038" s="209">
        <f ca="1"/>
        <v>0.91801951996936337</v>
      </c>
      <c r="Q1038" s="229"/>
    </row>
    <row r="1039" spans="7:17" ht="16">
      <c r="G1039" s="208">
        <f ca="1"/>
        <v>1035</v>
      </c>
      <c r="H1039" s="208">
        <f ca="1"/>
        <v>7</v>
      </c>
      <c r="I1039" s="209">
        <f ca="1"/>
        <v>0.9999322122056723</v>
      </c>
      <c r="J1039" s="221">
        <f ca="1"/>
        <v>0.91795728945095489</v>
      </c>
      <c r="K1039" s="228">
        <f ca="1"/>
        <v>3.0188996628252959E-2</v>
      </c>
      <c r="L1039" s="228">
        <f ca="1"/>
        <v>2.4744222285847384E-2</v>
      </c>
      <c r="N1039" s="209">
        <f ca="1"/>
        <v>3.0188996628252959E-2</v>
      </c>
      <c r="O1039" s="209">
        <f ca="1"/>
        <v>0.91795728945095489</v>
      </c>
      <c r="Q1039" s="229"/>
    </row>
    <row r="1040" spans="7:17" ht="16">
      <c r="G1040" s="208">
        <f ca="1"/>
        <v>1036</v>
      </c>
      <c r="H1040" s="208">
        <f ca="1"/>
        <v>7</v>
      </c>
      <c r="I1040" s="209">
        <f ca="1"/>
        <v>0.9999322122056723</v>
      </c>
      <c r="J1040" s="221">
        <f ca="1"/>
        <v>0.91789506315101599</v>
      </c>
      <c r="K1040" s="228">
        <f ca="1"/>
        <v>3.0183740245010228E-2</v>
      </c>
      <c r="L1040" s="228">
        <f ca="1"/>
        <v>2.4744222285847384E-2</v>
      </c>
      <c r="N1040" s="209">
        <f ca="1"/>
        <v>3.0183740245010228E-2</v>
      </c>
      <c r="O1040" s="209">
        <f ca="1"/>
        <v>0.91789506315101599</v>
      </c>
      <c r="Q1040" s="229"/>
    </row>
    <row r="1041" spans="7:17" ht="16">
      <c r="G1041" s="208">
        <f ca="1"/>
        <v>1037</v>
      </c>
      <c r="H1041" s="208">
        <f ca="1"/>
        <v>7</v>
      </c>
      <c r="I1041" s="209">
        <f ca="1"/>
        <v>0.9999322122056723</v>
      </c>
      <c r="J1041" s="221">
        <f ca="1"/>
        <v>0.91783284106926066</v>
      </c>
      <c r="K1041" s="228">
        <f ca="1"/>
        <v>3.0178493999440108E-2</v>
      </c>
      <c r="L1041" s="228">
        <f ca="1"/>
        <v>2.4744222285847384E-2</v>
      </c>
      <c r="N1041" s="209">
        <f ca="1"/>
        <v>3.0178493999440108E-2</v>
      </c>
      <c r="O1041" s="209">
        <f ca="1"/>
        <v>0.91783284106926066</v>
      </c>
      <c r="Q1041" s="229"/>
    </row>
    <row r="1042" spans="7:17" ht="16">
      <c r="G1042" s="208">
        <f ca="1"/>
        <v>1038</v>
      </c>
      <c r="H1042" s="208">
        <f ca="1"/>
        <v>7</v>
      </c>
      <c r="I1042" s="209">
        <f ca="1"/>
        <v>0.9999322122056723</v>
      </c>
      <c r="J1042" s="221">
        <f ca="1"/>
        <v>0.91777062320540304</v>
      </c>
      <c r="K1042" s="228">
        <f ca="1"/>
        <v>3.0173257862242953E-2</v>
      </c>
      <c r="L1042" s="228">
        <f ca="1"/>
        <v>2.4744222285847384E-2</v>
      </c>
      <c r="N1042" s="209">
        <f ca="1"/>
        <v>3.0173257862242953E-2</v>
      </c>
      <c r="O1042" s="209">
        <f ca="1"/>
        <v>0.91777062320540304</v>
      </c>
      <c r="Q1042" s="229"/>
    </row>
    <row r="1043" spans="7:17" ht="16">
      <c r="G1043" s="208">
        <f ca="1"/>
        <v>1039</v>
      </c>
      <c r="H1043" s="208">
        <f ca="1"/>
        <v>7</v>
      </c>
      <c r="I1043" s="209">
        <f ca="1"/>
        <v>0.9999322122056723</v>
      </c>
      <c r="J1043" s="221">
        <f ca="1"/>
        <v>0.91770840955915722</v>
      </c>
      <c r="K1043" s="228">
        <f ca="1"/>
        <v>3.0168031804231908E-2</v>
      </c>
      <c r="L1043" s="228">
        <f ca="1"/>
        <v>2.4744222285847384E-2</v>
      </c>
      <c r="N1043" s="209">
        <f ca="1"/>
        <v>3.0168031804231908E-2</v>
      </c>
      <c r="O1043" s="209">
        <f ca="1"/>
        <v>0.91770840955915722</v>
      </c>
      <c r="Q1043" s="229"/>
    </row>
    <row r="1044" spans="7:17" ht="16">
      <c r="G1044" s="208">
        <f ca="1"/>
        <v>1040</v>
      </c>
      <c r="H1044" s="208">
        <f ca="1"/>
        <v>7</v>
      </c>
      <c r="I1044" s="209">
        <f ca="1"/>
        <v>0.9999322122056723</v>
      </c>
      <c r="J1044" s="221">
        <f ca="1"/>
        <v>0.91764620013023723</v>
      </c>
      <c r="K1044" s="228">
        <f ca="1"/>
        <v>3.0162815796332437E-2</v>
      </c>
      <c r="L1044" s="228">
        <f ca="1"/>
        <v>2.4744222285847384E-2</v>
      </c>
      <c r="N1044" s="209">
        <f ca="1"/>
        <v>3.0162815796332437E-2</v>
      </c>
      <c r="O1044" s="209">
        <f ca="1"/>
        <v>0.91764620013023723</v>
      </c>
      <c r="Q1044" s="229"/>
    </row>
    <row r="1045" spans="7:17" ht="16">
      <c r="G1045" s="208">
        <f ca="1"/>
        <v>1041</v>
      </c>
      <c r="H1045" s="208">
        <f ca="1"/>
        <v>7</v>
      </c>
      <c r="I1045" s="209">
        <f ca="1"/>
        <v>0.9999322122056723</v>
      </c>
      <c r="J1045" s="221">
        <f ca="1"/>
        <v>0.91758399491835718</v>
      </c>
      <c r="K1045" s="228">
        <f ca="1"/>
        <v>3.0157609809581681E-2</v>
      </c>
      <c r="L1045" s="228">
        <f ca="1"/>
        <v>2.4744222285847384E-2</v>
      </c>
      <c r="N1045" s="209">
        <f ca="1"/>
        <v>3.0157609809581681E-2</v>
      </c>
      <c r="O1045" s="209">
        <f ca="1"/>
        <v>0.91758399491835718</v>
      </c>
      <c r="Q1045" s="229"/>
    </row>
    <row r="1046" spans="7:17" ht="16">
      <c r="G1046" s="208">
        <f ca="1"/>
        <v>1042</v>
      </c>
      <c r="H1046" s="208">
        <f ca="1"/>
        <v>7</v>
      </c>
      <c r="I1046" s="209">
        <f ca="1"/>
        <v>0.9999322122056723</v>
      </c>
      <c r="J1046" s="221">
        <f ca="1"/>
        <v>0.9175217939232313</v>
      </c>
      <c r="K1046" s="228">
        <f ca="1"/>
        <v>3.015241381512793E-2</v>
      </c>
      <c r="L1046" s="228">
        <f ca="1"/>
        <v>2.4744222285847384E-2</v>
      </c>
      <c r="N1046" s="209">
        <f ca="1"/>
        <v>3.015241381512793E-2</v>
      </c>
      <c r="O1046" s="209">
        <f ca="1"/>
        <v>0.9175217939232313</v>
      </c>
      <c r="Q1046" s="229"/>
    </row>
    <row r="1047" spans="7:17" ht="16">
      <c r="G1047" s="208">
        <f ca="1"/>
        <v>1043</v>
      </c>
      <c r="H1047" s="208">
        <f ca="1"/>
        <v>7</v>
      </c>
      <c r="I1047" s="209">
        <f ca="1"/>
        <v>0.9999322122056723</v>
      </c>
      <c r="J1047" s="221">
        <f ca="1"/>
        <v>0.9174595971445737</v>
      </c>
      <c r="K1047" s="228">
        <f ca="1"/>
        <v>3.0147227784230169E-2</v>
      </c>
      <c r="L1047" s="228">
        <f ca="1"/>
        <v>2.4744222285847384E-2</v>
      </c>
      <c r="N1047" s="209">
        <f ca="1"/>
        <v>3.0147227784230169E-2</v>
      </c>
      <c r="O1047" s="209">
        <f ca="1"/>
        <v>0.9174595971445737</v>
      </c>
      <c r="Q1047" s="229"/>
    </row>
    <row r="1048" spans="7:17" ht="16">
      <c r="G1048" s="208">
        <f ca="1"/>
        <v>1044</v>
      </c>
      <c r="H1048" s="208">
        <f ca="1"/>
        <v>7</v>
      </c>
      <c r="I1048" s="209">
        <f ca="1"/>
        <v>0.9999322122056723</v>
      </c>
      <c r="J1048" s="221">
        <f ca="1"/>
        <v>0.91739740458209851</v>
      </c>
      <c r="K1048" s="228">
        <f ca="1"/>
        <v>3.0142051688257513E-2</v>
      </c>
      <c r="L1048" s="228">
        <f ca="1"/>
        <v>2.4744222285847384E-2</v>
      </c>
      <c r="N1048" s="209">
        <f ca="1"/>
        <v>3.0142051688257513E-2</v>
      </c>
      <c r="O1048" s="209">
        <f ca="1"/>
        <v>0.91739740458209851</v>
      </c>
      <c r="Q1048" s="229"/>
    </row>
    <row r="1049" spans="7:17" ht="16">
      <c r="G1049" s="208">
        <f ca="1"/>
        <v>1045</v>
      </c>
      <c r="H1049" s="208">
        <f ca="1"/>
        <v>7</v>
      </c>
      <c r="I1049" s="209">
        <f ca="1"/>
        <v>0.9999322122056723</v>
      </c>
      <c r="J1049" s="221">
        <f ca="1"/>
        <v>0.91733521623551995</v>
      </c>
      <c r="K1049" s="228">
        <f ca="1"/>
        <v>3.0136885498688634E-2</v>
      </c>
      <c r="L1049" s="228">
        <f ca="1"/>
        <v>2.4744222285847384E-2</v>
      </c>
      <c r="N1049" s="209">
        <f ca="1"/>
        <v>3.0136885498688634E-2</v>
      </c>
      <c r="O1049" s="209">
        <f ca="1"/>
        <v>0.91733521623551995</v>
      </c>
      <c r="Q1049" s="229"/>
    </row>
    <row r="1050" spans="7:17" ht="16">
      <c r="G1050" s="208">
        <f ca="1"/>
        <v>1046</v>
      </c>
      <c r="H1050" s="208">
        <f ca="1"/>
        <v>7</v>
      </c>
      <c r="I1050" s="209">
        <f ca="1"/>
        <v>0.9999322122056723</v>
      </c>
      <c r="J1050" s="221">
        <f ca="1"/>
        <v>0.91727303210455224</v>
      </c>
      <c r="K1050" s="228">
        <f ca="1"/>
        <v>3.0131729187111277E-2</v>
      </c>
      <c r="L1050" s="228">
        <f ca="1"/>
        <v>2.4744222285847384E-2</v>
      </c>
      <c r="N1050" s="209">
        <f ca="1"/>
        <v>3.0131729187111277E-2</v>
      </c>
      <c r="O1050" s="209">
        <f ca="1"/>
        <v>0.91727303210455224</v>
      </c>
      <c r="Q1050" s="229"/>
    </row>
    <row r="1051" spans="7:17" ht="16">
      <c r="G1051" s="208">
        <f ca="1"/>
        <v>1047</v>
      </c>
      <c r="H1051" s="208">
        <f ca="1"/>
        <v>7</v>
      </c>
      <c r="I1051" s="209">
        <f ca="1"/>
        <v>0.9999322122056723</v>
      </c>
      <c r="J1051" s="221">
        <f ca="1"/>
        <v>0.91721085218890963</v>
      </c>
      <c r="K1051" s="228">
        <f ca="1"/>
        <v>3.0126582725221743E-2</v>
      </c>
      <c r="L1051" s="228">
        <f ca="1"/>
        <v>2.4744222285847384E-2</v>
      </c>
      <c r="N1051" s="209">
        <f ca="1"/>
        <v>3.0126582725221743E-2</v>
      </c>
      <c r="O1051" s="209">
        <f ca="1"/>
        <v>0.91721085218890963</v>
      </c>
      <c r="Q1051" s="229"/>
    </row>
    <row r="1052" spans="7:17" ht="16">
      <c r="G1052" s="208">
        <f ca="1"/>
        <v>1048</v>
      </c>
      <c r="H1052" s="208">
        <f ca="1"/>
        <v>7</v>
      </c>
      <c r="I1052" s="209">
        <f ca="1"/>
        <v>0.9999322122056723</v>
      </c>
      <c r="J1052" s="221">
        <f ca="1"/>
        <v>0.91714867648830634</v>
      </c>
      <c r="K1052" s="228">
        <f ca="1"/>
        <v>3.0121446084824373E-2</v>
      </c>
      <c r="L1052" s="228">
        <f ca="1"/>
        <v>2.4744222285847384E-2</v>
      </c>
      <c r="N1052" s="209">
        <f ca="1"/>
        <v>3.0121446084824373E-2</v>
      </c>
      <c r="O1052" s="209">
        <f ca="1"/>
        <v>0.91714867648830634</v>
      </c>
      <c r="Q1052" s="229"/>
    </row>
    <row r="1053" spans="7:17" ht="16">
      <c r="G1053" s="208">
        <f ca="1"/>
        <v>1049</v>
      </c>
      <c r="H1053" s="208">
        <f ca="1"/>
        <v>7</v>
      </c>
      <c r="I1053" s="209">
        <f ca="1"/>
        <v>0.9999322122056723</v>
      </c>
      <c r="J1053" s="221">
        <f ca="1"/>
        <v>0.91708650500245659</v>
      </c>
      <c r="K1053" s="228">
        <f ca="1"/>
        <v>3.0116319237831025E-2</v>
      </c>
      <c r="L1053" s="228">
        <f ca="1"/>
        <v>2.4744222285847384E-2</v>
      </c>
      <c r="N1053" s="209">
        <f ca="1"/>
        <v>3.0116319237831025E-2</v>
      </c>
      <c r="O1053" s="209">
        <f ca="1"/>
        <v>0.91708650500245659</v>
      </c>
      <c r="Q1053" s="229"/>
    </row>
    <row r="1054" spans="7:17" ht="16">
      <c r="G1054" s="208">
        <f ca="1"/>
        <v>1050</v>
      </c>
      <c r="H1054" s="208">
        <f ca="1"/>
        <v>7</v>
      </c>
      <c r="I1054" s="209">
        <f ca="1"/>
        <v>0.9999322122056723</v>
      </c>
      <c r="J1054" s="221">
        <f ca="1"/>
        <v>0.91702433773107472</v>
      </c>
      <c r="K1054" s="228">
        <f ca="1"/>
        <v>3.0111202156260522E-2</v>
      </c>
      <c r="L1054" s="228">
        <f ca="1"/>
        <v>2.4744222285847384E-2</v>
      </c>
      <c r="N1054" s="209">
        <f ca="1"/>
        <v>3.0111202156260522E-2</v>
      </c>
      <c r="O1054" s="209">
        <f ca="1"/>
        <v>0.91702433773107472</v>
      </c>
      <c r="Q1054" s="229"/>
    </row>
    <row r="1055" spans="7:17" ht="16">
      <c r="G1055" s="208">
        <f ca="1"/>
        <v>1051</v>
      </c>
      <c r="H1055" s="208">
        <f ca="1"/>
        <v>7</v>
      </c>
      <c r="I1055" s="209">
        <f ca="1"/>
        <v>0.9999322122056723</v>
      </c>
      <c r="J1055" s="221">
        <f ca="1"/>
        <v>0.91696217467387509</v>
      </c>
      <c r="K1055" s="228">
        <f ca="1"/>
        <v>3.0106094812238193E-2</v>
      </c>
      <c r="L1055" s="228">
        <f ca="1"/>
        <v>2.4744222285847384E-2</v>
      </c>
      <c r="N1055" s="209">
        <f ca="1"/>
        <v>3.0106094812238193E-2</v>
      </c>
      <c r="O1055" s="209">
        <f ca="1"/>
        <v>0.91696217467387509</v>
      </c>
      <c r="Q1055" s="229"/>
    </row>
    <row r="1056" spans="7:17" ht="16">
      <c r="G1056" s="208">
        <f ca="1"/>
        <v>1052</v>
      </c>
      <c r="H1056" s="208">
        <f ca="1"/>
        <v>7</v>
      </c>
      <c r="I1056" s="209">
        <f ca="1"/>
        <v>0.9999322122056723</v>
      </c>
      <c r="J1056" s="221">
        <f ca="1"/>
        <v>0.91690001583057201</v>
      </c>
      <c r="K1056" s="228">
        <f ca="1"/>
        <v>3.0100997177995366E-2</v>
      </c>
      <c r="L1056" s="228">
        <f ca="1"/>
        <v>2.4744222285847384E-2</v>
      </c>
      <c r="N1056" s="209">
        <f ca="1"/>
        <v>3.0100997177995366E-2</v>
      </c>
      <c r="O1056" s="209">
        <f ca="1"/>
        <v>0.91690001583057201</v>
      </c>
      <c r="Q1056" s="229"/>
    </row>
    <row r="1057" spans="7:17" ht="16">
      <c r="G1057" s="208">
        <f ca="1"/>
        <v>1053</v>
      </c>
      <c r="H1057" s="208">
        <f ca="1"/>
        <v>7</v>
      </c>
      <c r="I1057" s="209">
        <f ca="1"/>
        <v>0.9999322122056723</v>
      </c>
      <c r="J1057" s="221">
        <f ca="1"/>
        <v>0.91683786120087984</v>
      </c>
      <c r="K1057" s="228">
        <f ca="1"/>
        <v>3.0095909225868855E-2</v>
      </c>
      <c r="L1057" s="228">
        <f ca="1"/>
        <v>2.4744222285847384E-2</v>
      </c>
      <c r="N1057" s="209">
        <f ca="1"/>
        <v>3.0095909225868855E-2</v>
      </c>
      <c r="O1057" s="209">
        <f ca="1"/>
        <v>0.91683786120087984</v>
      </c>
      <c r="Q1057" s="229"/>
    </row>
    <row r="1058" spans="7:17" ht="16">
      <c r="G1058" s="208">
        <f ca="1"/>
        <v>1054</v>
      </c>
      <c r="H1058" s="208">
        <f ca="1"/>
        <v>7</v>
      </c>
      <c r="I1058" s="209">
        <f ca="1"/>
        <v>0.9999322122056723</v>
      </c>
      <c r="J1058" s="221">
        <f ca="1"/>
        <v>0.91677571078451292</v>
      </c>
      <c r="K1058" s="228">
        <f ca="1"/>
        <v>3.0090830928300463E-2</v>
      </c>
      <c r="L1058" s="228">
        <f ca="1"/>
        <v>2.4744222285847384E-2</v>
      </c>
      <c r="N1058" s="209">
        <f ca="1"/>
        <v>3.0090830928300463E-2</v>
      </c>
      <c r="O1058" s="209">
        <f ca="1"/>
        <v>0.91677571078451292</v>
      </c>
      <c r="Q1058" s="229"/>
    </row>
    <row r="1059" spans="7:17" ht="16">
      <c r="G1059" s="208">
        <f ca="1"/>
        <v>1055</v>
      </c>
      <c r="H1059" s="208">
        <f ca="1"/>
        <v>7</v>
      </c>
      <c r="I1059" s="209">
        <f ca="1"/>
        <v>0.9999322122056723</v>
      </c>
      <c r="J1059" s="221">
        <f ca="1"/>
        <v>0.91671356458118558</v>
      </c>
      <c r="K1059" s="228">
        <f ca="1"/>
        <v>3.0085762257836483E-2</v>
      </c>
      <c r="L1059" s="228">
        <f ca="1"/>
        <v>2.4744222285847384E-2</v>
      </c>
      <c r="N1059" s="209">
        <f ca="1"/>
        <v>3.0085762257836483E-2</v>
      </c>
      <c r="O1059" s="209">
        <f ca="1"/>
        <v>0.91671356458118558</v>
      </c>
      <c r="Q1059" s="229"/>
    </row>
    <row r="1060" spans="7:17" ht="16">
      <c r="G1060" s="208">
        <f ca="1"/>
        <v>1056</v>
      </c>
      <c r="H1060" s="208">
        <f ca="1"/>
        <v>7</v>
      </c>
      <c r="I1060" s="209">
        <f ca="1"/>
        <v>0.9999322122056723</v>
      </c>
      <c r="J1060" s="221">
        <f ca="1"/>
        <v>0.91665142259061239</v>
      </c>
      <c r="K1060" s="228">
        <f ca="1"/>
        <v>3.0080703187127134E-2</v>
      </c>
      <c r="L1060" s="228">
        <f ca="1"/>
        <v>2.4744222285847384E-2</v>
      </c>
      <c r="N1060" s="209">
        <f ca="1"/>
        <v>3.0080703187127134E-2</v>
      </c>
      <c r="O1060" s="209">
        <f ca="1"/>
        <v>0.91665142259061239</v>
      </c>
      <c r="Q1060" s="229"/>
    </row>
    <row r="1061" spans="7:17" ht="16">
      <c r="G1061" s="208">
        <f ca="1"/>
        <v>1057</v>
      </c>
      <c r="H1061" s="208">
        <f ca="1"/>
        <v>7</v>
      </c>
      <c r="I1061" s="209">
        <f ca="1"/>
        <v>0.9999322122056723</v>
      </c>
      <c r="J1061" s="221">
        <f ca="1"/>
        <v>0.91658928481250757</v>
      </c>
      <c r="K1061" s="228">
        <f ca="1"/>
        <v>3.0075653688926261E-2</v>
      </c>
      <c r="L1061" s="228">
        <f ca="1"/>
        <v>2.4744222285847384E-2</v>
      </c>
      <c r="N1061" s="209">
        <f ca="1"/>
        <v>3.0075653688926261E-2</v>
      </c>
      <c r="O1061" s="209">
        <f ca="1"/>
        <v>0.91658928481250757</v>
      </c>
      <c r="Q1061" s="229"/>
    </row>
    <row r="1062" spans="7:17" ht="16">
      <c r="G1062" s="208">
        <f ca="1"/>
        <v>1058</v>
      </c>
      <c r="H1062" s="208">
        <f ca="1"/>
        <v>7</v>
      </c>
      <c r="I1062" s="209">
        <f ca="1"/>
        <v>0.9999322122056723</v>
      </c>
      <c r="J1062" s="221">
        <f ca="1"/>
        <v>0.91652715124658568</v>
      </c>
      <c r="K1062" s="228">
        <f ca="1"/>
        <v>3.0070613736090605E-2</v>
      </c>
      <c r="L1062" s="228">
        <f ca="1"/>
        <v>2.4744222285847384E-2</v>
      </c>
      <c r="N1062" s="209">
        <f ca="1"/>
        <v>3.0070613736090605E-2</v>
      </c>
      <c r="O1062" s="209">
        <f ca="1"/>
        <v>0.91652715124658568</v>
      </c>
      <c r="Q1062" s="229"/>
    </row>
    <row r="1063" spans="7:17" ht="16">
      <c r="G1063" s="208">
        <f ca="1"/>
        <v>1059</v>
      </c>
      <c r="H1063" s="208">
        <f ca="1"/>
        <v>7</v>
      </c>
      <c r="I1063" s="209">
        <f ca="1"/>
        <v>0.9999322122056723</v>
      </c>
      <c r="J1063" s="221">
        <f ca="1"/>
        <v>0.91646502189256118</v>
      </c>
      <c r="K1063" s="228">
        <f ca="1"/>
        <v>3.0065583301579477E-2</v>
      </c>
      <c r="L1063" s="228">
        <f ca="1"/>
        <v>2.4744222285847384E-2</v>
      </c>
      <c r="N1063" s="209">
        <f ca="1"/>
        <v>3.0065583301579477E-2</v>
      </c>
      <c r="O1063" s="209">
        <f ca="1"/>
        <v>0.91646502189256118</v>
      </c>
      <c r="Q1063" s="229"/>
    </row>
    <row r="1064" spans="7:17" ht="16">
      <c r="G1064" s="208">
        <f ca="1"/>
        <v>1060</v>
      </c>
      <c r="H1064" s="208">
        <f ca="1"/>
        <v>7</v>
      </c>
      <c r="I1064" s="209">
        <f ca="1"/>
        <v>0.9999322122056723</v>
      </c>
      <c r="J1064" s="221">
        <f ca="1"/>
        <v>0.91640289675014863</v>
      </c>
      <c r="K1064" s="228">
        <f ca="1"/>
        <v>3.0060562358454182E-2</v>
      </c>
      <c r="L1064" s="228">
        <f ca="1"/>
        <v>2.4744222285847384E-2</v>
      </c>
      <c r="N1064" s="209">
        <f ca="1"/>
        <v>3.0060562358454182E-2</v>
      </c>
      <c r="O1064" s="209">
        <f ca="1"/>
        <v>0.91640289675014863</v>
      </c>
      <c r="Q1064" s="229"/>
    </row>
    <row r="1065" spans="7:17" ht="16">
      <c r="G1065" s="208">
        <f ca="1"/>
        <v>1061</v>
      </c>
      <c r="H1065" s="208">
        <f ca="1"/>
        <v>7</v>
      </c>
      <c r="I1065" s="209">
        <f ca="1"/>
        <v>0.9999322122056723</v>
      </c>
      <c r="J1065" s="221">
        <f ca="1"/>
        <v>0.91634077581906237</v>
      </c>
      <c r="K1065" s="228">
        <f ca="1"/>
        <v>3.0055550879877695E-2</v>
      </c>
      <c r="L1065" s="228">
        <f ca="1"/>
        <v>2.4744222285847384E-2</v>
      </c>
      <c r="N1065" s="209">
        <f ca="1"/>
        <v>3.0055550879877695E-2</v>
      </c>
      <c r="O1065" s="209">
        <f ca="1"/>
        <v>0.91634077581906237</v>
      </c>
      <c r="Q1065" s="229"/>
    </row>
    <row r="1066" spans="7:17" ht="16">
      <c r="G1066" s="208">
        <f ca="1"/>
        <v>1062</v>
      </c>
      <c r="H1066" s="208">
        <f ca="1"/>
        <v>7</v>
      </c>
      <c r="I1066" s="209">
        <f ca="1"/>
        <v>0.9999322122056723</v>
      </c>
      <c r="J1066" s="221">
        <f ca="1"/>
        <v>0.91627865909901707</v>
      </c>
      <c r="K1066" s="228">
        <f ca="1"/>
        <v>3.0050548839113959E-2</v>
      </c>
      <c r="L1066" s="228">
        <f ca="1"/>
        <v>2.4744222285847384E-2</v>
      </c>
      <c r="N1066" s="209">
        <f ca="1"/>
        <v>3.0050548839113959E-2</v>
      </c>
      <c r="O1066" s="209">
        <f ca="1"/>
        <v>0.91627865909901707</v>
      </c>
      <c r="Q1066" s="229"/>
    </row>
    <row r="1067" spans="7:17" ht="16">
      <c r="G1067" s="208">
        <f ca="1"/>
        <v>1063</v>
      </c>
      <c r="H1067" s="208">
        <f ca="1"/>
        <v>7</v>
      </c>
      <c r="I1067" s="209">
        <f ca="1"/>
        <v>0.9999322122056723</v>
      </c>
      <c r="J1067" s="221">
        <f ca="1"/>
        <v>0.91621654658972718</v>
      </c>
      <c r="K1067" s="228">
        <f ca="1"/>
        <v>3.004555620952758E-2</v>
      </c>
      <c r="L1067" s="228">
        <f ca="1"/>
        <v>2.4744222285847384E-2</v>
      </c>
      <c r="N1067" s="209">
        <f ca="1"/>
        <v>3.004555620952758E-2</v>
      </c>
      <c r="O1067" s="209">
        <f ca="1"/>
        <v>0.91621654658972718</v>
      </c>
      <c r="Q1067" s="229"/>
    </row>
    <row r="1068" spans="7:17" ht="16">
      <c r="G1068" s="208">
        <f ca="1"/>
        <v>1064</v>
      </c>
      <c r="H1068" s="208">
        <f ca="1"/>
        <v>7</v>
      </c>
      <c r="I1068" s="209">
        <f ca="1"/>
        <v>0.9999322122056723</v>
      </c>
      <c r="J1068" s="221">
        <f ca="1"/>
        <v>0.91615443829090737</v>
      </c>
      <c r="K1068" s="228">
        <f ca="1"/>
        <v>3.0040572964583252E-2</v>
      </c>
      <c r="L1068" s="228">
        <f ca="1"/>
        <v>2.4744222285847384E-2</v>
      </c>
      <c r="N1068" s="209">
        <f ca="1"/>
        <v>3.0040572964583252E-2</v>
      </c>
      <c r="O1068" s="209">
        <f ca="1"/>
        <v>0.91615443829090737</v>
      </c>
      <c r="Q1068" s="229"/>
    </row>
    <row r="1069" spans="7:17" ht="16">
      <c r="G1069" s="208">
        <f ca="1"/>
        <v>1065</v>
      </c>
      <c r="H1069" s="208">
        <f ca="1"/>
        <v>7</v>
      </c>
      <c r="I1069" s="209">
        <f ca="1"/>
        <v>0.9999322122056723</v>
      </c>
      <c r="J1069" s="221">
        <f ca="1"/>
        <v>0.9160923342022721</v>
      </c>
      <c r="K1069" s="228">
        <f ca="1"/>
        <v>3.0035599077845414E-2</v>
      </c>
      <c r="L1069" s="228">
        <f ca="1"/>
        <v>2.4744222285847384E-2</v>
      </c>
      <c r="N1069" s="209">
        <f ca="1"/>
        <v>3.0035599077845414E-2</v>
      </c>
      <c r="O1069" s="209">
        <f ca="1"/>
        <v>0.9160923342022721</v>
      </c>
      <c r="Q1069" s="229"/>
    </row>
    <row r="1070" spans="7:17" ht="16">
      <c r="G1070" s="208">
        <f ca="1"/>
        <v>1066</v>
      </c>
      <c r="H1070" s="208">
        <f ca="1"/>
        <v>7</v>
      </c>
      <c r="I1070" s="209">
        <f ca="1"/>
        <v>0.9999322122056723</v>
      </c>
      <c r="J1070" s="221">
        <f ca="1"/>
        <v>0.91603023432353603</v>
      </c>
      <c r="K1070" s="228">
        <f ca="1"/>
        <v>3.003063452297762E-2</v>
      </c>
      <c r="L1070" s="228">
        <f ca="1"/>
        <v>2.4744222285847384E-2</v>
      </c>
      <c r="N1070" s="209">
        <f ca="1"/>
        <v>3.003063452297762E-2</v>
      </c>
      <c r="O1070" s="209">
        <f ca="1"/>
        <v>0.91603023432353603</v>
      </c>
      <c r="Q1070" s="229"/>
    </row>
    <row r="1071" spans="7:17" ht="16">
      <c r="G1071" s="208">
        <f ca="1"/>
        <v>1067</v>
      </c>
      <c r="H1071" s="208">
        <f ca="1"/>
        <v>7</v>
      </c>
      <c r="I1071" s="209">
        <f ca="1"/>
        <v>0.9999322122056723</v>
      </c>
      <c r="J1071" s="221">
        <f ca="1"/>
        <v>0.91596813865441373</v>
      </c>
      <c r="K1071" s="228">
        <f ca="1"/>
        <v>3.0025679273742209E-2</v>
      </c>
      <c r="L1071" s="228">
        <f ca="1"/>
        <v>2.4744222285847384E-2</v>
      </c>
      <c r="N1071" s="209">
        <f ca="1"/>
        <v>3.0025679273742209E-2</v>
      </c>
      <c r="O1071" s="209">
        <f ca="1"/>
        <v>0.91596813865441373</v>
      </c>
      <c r="Q1071" s="229"/>
    </row>
    <row r="1072" spans="7:17" ht="16">
      <c r="G1072" s="208">
        <f ca="1"/>
        <v>1068</v>
      </c>
      <c r="H1072" s="208">
        <f ca="1"/>
        <v>7</v>
      </c>
      <c r="I1072" s="209">
        <f ca="1"/>
        <v>0.9999322122056723</v>
      </c>
      <c r="J1072" s="221">
        <f ca="1"/>
        <v>0.91590604719461988</v>
      </c>
      <c r="K1072" s="228">
        <f ca="1"/>
        <v>3.0020733303999746E-2</v>
      </c>
      <c r="L1072" s="228">
        <f ca="1"/>
        <v>2.4744222285847384E-2</v>
      </c>
      <c r="N1072" s="209">
        <f ca="1"/>
        <v>3.0020733303999746E-2</v>
      </c>
      <c r="O1072" s="209">
        <f ca="1"/>
        <v>0.91590604719461988</v>
      </c>
      <c r="Q1072" s="229"/>
    </row>
    <row r="1073" spans="7:17" ht="16">
      <c r="G1073" s="208">
        <f ca="1"/>
        <v>1069</v>
      </c>
      <c r="H1073" s="208">
        <f ca="1"/>
        <v>7</v>
      </c>
      <c r="I1073" s="209">
        <f ca="1"/>
        <v>0.9999322122056723</v>
      </c>
      <c r="J1073" s="221">
        <f ca="1"/>
        <v>0.91584395994386913</v>
      </c>
      <c r="K1073" s="228">
        <f ca="1"/>
        <v>3.0015796587708622E-2</v>
      </c>
      <c r="L1073" s="228">
        <f ca="1"/>
        <v>2.4744222285847384E-2</v>
      </c>
      <c r="N1073" s="209">
        <f ca="1"/>
        <v>3.0015796587708622E-2</v>
      </c>
      <c r="O1073" s="209">
        <f ca="1"/>
        <v>0.91584395994386913</v>
      </c>
      <c r="Q1073" s="229"/>
    </row>
    <row r="1074" spans="7:17" ht="16">
      <c r="G1074" s="208">
        <f ca="1"/>
        <v>1070</v>
      </c>
      <c r="H1074" s="208">
        <f ca="1"/>
        <v>7</v>
      </c>
      <c r="I1074" s="209">
        <f ca="1"/>
        <v>0.9999322122056723</v>
      </c>
      <c r="J1074" s="221">
        <f ca="1"/>
        <v>0.91578187690187618</v>
      </c>
      <c r="K1074" s="228">
        <f ca="1"/>
        <v>3.001086909892459E-2</v>
      </c>
      <c r="L1074" s="228">
        <f ca="1"/>
        <v>2.4744222285847384E-2</v>
      </c>
      <c r="N1074" s="209">
        <f ca="1"/>
        <v>3.001086909892459E-2</v>
      </c>
      <c r="O1074" s="209">
        <f ca="1"/>
        <v>0.91578187690187618</v>
      </c>
      <c r="Q1074" s="229"/>
    </row>
    <row r="1075" spans="7:17" ht="16">
      <c r="G1075" s="208">
        <f ca="1"/>
        <v>1071</v>
      </c>
      <c r="H1075" s="208">
        <f ca="1"/>
        <v>7</v>
      </c>
      <c r="I1075" s="209">
        <f ca="1"/>
        <v>0.9999322122056723</v>
      </c>
      <c r="J1075" s="221">
        <f ca="1"/>
        <v>0.91571979806835568</v>
      </c>
      <c r="K1075" s="228">
        <f ca="1"/>
        <v>3.000595081180029E-2</v>
      </c>
      <c r="L1075" s="228">
        <f ca="1"/>
        <v>2.4744222285847384E-2</v>
      </c>
      <c r="N1075" s="209">
        <f ca="1"/>
        <v>3.000595081180029E-2</v>
      </c>
      <c r="O1075" s="209">
        <f ca="1"/>
        <v>0.91571979806835568</v>
      </c>
      <c r="Q1075" s="229"/>
    </row>
    <row r="1076" spans="7:17" ht="16">
      <c r="G1076" s="208">
        <f ca="1"/>
        <v>1072</v>
      </c>
      <c r="H1076" s="208">
        <f ca="1"/>
        <v>7</v>
      </c>
      <c r="I1076" s="209">
        <f ca="1"/>
        <v>0.9999322122056723</v>
      </c>
      <c r="J1076" s="221">
        <f ca="1"/>
        <v>0.91565772344302243</v>
      </c>
      <c r="K1076" s="228">
        <f ca="1"/>
        <v>3.0001041700584787E-2</v>
      </c>
      <c r="L1076" s="228">
        <f ca="1"/>
        <v>2.4744222285847384E-2</v>
      </c>
      <c r="N1076" s="209">
        <f ca="1"/>
        <v>3.0001041700584787E-2</v>
      </c>
      <c r="O1076" s="209">
        <f ca="1"/>
        <v>0.91565772344302243</v>
      </c>
      <c r="Q1076" s="229"/>
    </row>
    <row r="1077" spans="7:17" ht="16">
      <c r="G1077" s="208">
        <f ca="1"/>
        <v>1073</v>
      </c>
      <c r="H1077" s="208">
        <f ca="1"/>
        <v>7</v>
      </c>
      <c r="I1077" s="209">
        <f ca="1"/>
        <v>0.9999322122056723</v>
      </c>
      <c r="J1077" s="221">
        <f ca="1"/>
        <v>0.91559565302559109</v>
      </c>
      <c r="K1077" s="228">
        <f ca="1"/>
        <v>2.999614173962319E-2</v>
      </c>
      <c r="L1077" s="228">
        <f ca="1"/>
        <v>2.4744222285847384E-2</v>
      </c>
      <c r="N1077" s="209">
        <f ca="1"/>
        <v>2.999614173962319E-2</v>
      </c>
      <c r="O1077" s="209">
        <f ca="1"/>
        <v>0.91559565302559109</v>
      </c>
      <c r="Q1077" s="229"/>
    </row>
    <row r="1078" spans="7:17" ht="16">
      <c r="G1078" s="208">
        <f ca="1"/>
        <v>1074</v>
      </c>
      <c r="H1078" s="208">
        <f ca="1"/>
        <v>7</v>
      </c>
      <c r="I1078" s="209">
        <f ca="1"/>
        <v>0.9999322122056723</v>
      </c>
      <c r="J1078" s="221">
        <f ca="1"/>
        <v>0.91553358681577646</v>
      </c>
      <c r="K1078" s="228">
        <f ca="1"/>
        <v>2.9991250903356113E-2</v>
      </c>
      <c r="L1078" s="228">
        <f ca="1"/>
        <v>2.4744222285847384E-2</v>
      </c>
      <c r="N1078" s="209">
        <f ca="1"/>
        <v>2.9991250903356113E-2</v>
      </c>
      <c r="O1078" s="209">
        <f ca="1"/>
        <v>0.91553358681577646</v>
      </c>
      <c r="Q1078" s="229"/>
    </row>
    <row r="1079" spans="7:17" ht="16">
      <c r="G1079" s="208">
        <f ca="1"/>
        <v>1075</v>
      </c>
      <c r="H1079" s="208">
        <f ca="1"/>
        <v>7</v>
      </c>
      <c r="I1079" s="209">
        <f ca="1"/>
        <v>0.9999322122056723</v>
      </c>
      <c r="J1079" s="221">
        <f ca="1"/>
        <v>0.9154715248132933</v>
      </c>
      <c r="K1079" s="228">
        <f ca="1"/>
        <v>2.9986369166319301E-2</v>
      </c>
      <c r="L1079" s="228">
        <f ca="1"/>
        <v>2.4744222285847384E-2</v>
      </c>
      <c r="N1079" s="209">
        <f ca="1"/>
        <v>2.9986369166319301E-2</v>
      </c>
      <c r="O1079" s="209">
        <f ca="1"/>
        <v>0.9154715248132933</v>
      </c>
      <c r="Q1079" s="229"/>
    </row>
    <row r="1080" spans="7:17" ht="16">
      <c r="G1080" s="208">
        <f ca="1"/>
        <v>1076</v>
      </c>
      <c r="H1080" s="208">
        <f ca="1"/>
        <v>7</v>
      </c>
      <c r="I1080" s="209">
        <f ca="1"/>
        <v>0.9999322122056723</v>
      </c>
      <c r="J1080" s="221">
        <f ca="1"/>
        <v>0.91540946701785642</v>
      </c>
      <c r="K1080" s="228">
        <f ca="1"/>
        <v>2.9981496503143142E-2</v>
      </c>
      <c r="L1080" s="228">
        <f ca="1"/>
        <v>2.4744222285847384E-2</v>
      </c>
      <c r="N1080" s="209">
        <f ca="1"/>
        <v>2.9981496503143142E-2</v>
      </c>
      <c r="O1080" s="209">
        <f ca="1"/>
        <v>0.91540946701785642</v>
      </c>
      <c r="Q1080" s="229"/>
    </row>
    <row r="1081" spans="7:17" ht="16">
      <c r="G1081" s="208">
        <f ca="1"/>
        <v>1077</v>
      </c>
      <c r="H1081" s="208">
        <f ca="1"/>
        <v>7</v>
      </c>
      <c r="I1081" s="209">
        <f ca="1"/>
        <v>0.9999322122056723</v>
      </c>
      <c r="J1081" s="221">
        <f ca="1"/>
        <v>0.91534741342918058</v>
      </c>
      <c r="K1081" s="228">
        <f ca="1"/>
        <v>2.997663288855228E-2</v>
      </c>
      <c r="L1081" s="228">
        <f ca="1"/>
        <v>2.4744222285847384E-2</v>
      </c>
      <c r="N1081" s="209">
        <f ca="1"/>
        <v>2.997663288855228E-2</v>
      </c>
      <c r="O1081" s="209">
        <f ca="1"/>
        <v>0.91534741342918058</v>
      </c>
      <c r="Q1081" s="229"/>
    </row>
    <row r="1082" spans="7:17" ht="16">
      <c r="G1082" s="208">
        <f ca="1"/>
        <v>1078</v>
      </c>
      <c r="H1082" s="208">
        <f ca="1"/>
        <v>7</v>
      </c>
      <c r="I1082" s="209">
        <f ca="1"/>
        <v>0.9999322122056723</v>
      </c>
      <c r="J1082" s="221">
        <f ca="1"/>
        <v>0.91528536404698069</v>
      </c>
      <c r="K1082" s="228">
        <f ca="1"/>
        <v>2.9971778297365095E-2</v>
      </c>
      <c r="L1082" s="228">
        <f ca="1"/>
        <v>2.4744222285847384E-2</v>
      </c>
      <c r="N1082" s="209">
        <f ca="1"/>
        <v>2.9971778297365095E-2</v>
      </c>
      <c r="O1082" s="209">
        <f ca="1"/>
        <v>0.91528536404698069</v>
      </c>
      <c r="Q1082" s="229"/>
    </row>
    <row r="1083" spans="7:17" ht="16">
      <c r="G1083" s="208">
        <f ca="1"/>
        <v>1079</v>
      </c>
      <c r="H1083" s="208">
        <f ca="1"/>
        <v>7</v>
      </c>
      <c r="I1083" s="209">
        <f ca="1"/>
        <v>0.9999322122056723</v>
      </c>
      <c r="J1083" s="221">
        <f ca="1"/>
        <v>0.91522331887097153</v>
      </c>
      <c r="K1083" s="228">
        <f ca="1"/>
        <v>2.9966932704493379E-2</v>
      </c>
      <c r="L1083" s="228">
        <f ca="1"/>
        <v>2.4744222285847384E-2</v>
      </c>
      <c r="N1083" s="209">
        <f ca="1"/>
        <v>2.9966932704493379E-2</v>
      </c>
      <c r="O1083" s="209">
        <f ca="1"/>
        <v>0.91522331887097153</v>
      </c>
      <c r="Q1083" s="229"/>
    </row>
    <row r="1084" spans="7:17" ht="16">
      <c r="G1084" s="208">
        <f ca="1"/>
        <v>1080</v>
      </c>
      <c r="H1084" s="208">
        <f ca="1"/>
        <v>7</v>
      </c>
      <c r="I1084" s="209">
        <f ca="1"/>
        <v>0.9999322122056723</v>
      </c>
      <c r="J1084" s="221">
        <f ca="1"/>
        <v>0.91516127790086799</v>
      </c>
      <c r="K1084" s="228">
        <f ca="1"/>
        <v>2.9962096084941801E-2</v>
      </c>
      <c r="L1084" s="228">
        <f ca="1"/>
        <v>2.4744222285847384E-2</v>
      </c>
      <c r="N1084" s="209">
        <f ca="1"/>
        <v>2.9962096084941801E-2</v>
      </c>
      <c r="O1084" s="209">
        <f ca="1"/>
        <v>0.91516127790086799</v>
      </c>
      <c r="Q1084" s="229"/>
    </row>
    <row r="1085" spans="7:17" ht="16">
      <c r="G1085" s="208">
        <f ca="1"/>
        <v>1081</v>
      </c>
      <c r="H1085" s="208">
        <f ca="1"/>
        <v>7</v>
      </c>
      <c r="I1085" s="209">
        <f ca="1"/>
        <v>0.9999322122056723</v>
      </c>
      <c r="J1085" s="221">
        <f ca="1"/>
        <v>0.91509924113638497</v>
      </c>
      <c r="K1085" s="228">
        <f ca="1"/>
        <v>2.9957268413807518E-2</v>
      </c>
      <c r="L1085" s="228">
        <f ca="1"/>
        <v>2.4744222285847384E-2</v>
      </c>
      <c r="N1085" s="209">
        <f ca="1"/>
        <v>2.9957268413807518E-2</v>
      </c>
      <c r="O1085" s="209">
        <f ca="1"/>
        <v>0.91509924113638497</v>
      </c>
      <c r="Q1085" s="229"/>
    </row>
    <row r="1086" spans="7:17" ht="16">
      <c r="G1086" s="208">
        <f ca="1"/>
        <v>1082</v>
      </c>
      <c r="H1086" s="208">
        <f ca="1"/>
        <v>7</v>
      </c>
      <c r="I1086" s="209">
        <f ca="1"/>
        <v>0.9999322122056723</v>
      </c>
      <c r="J1086" s="221">
        <f ca="1"/>
        <v>0.91503720857723736</v>
      </c>
      <c r="K1086" s="228">
        <f ca="1"/>
        <v>2.9952449666279773E-2</v>
      </c>
      <c r="L1086" s="228">
        <f ca="1"/>
        <v>2.4744222285847384E-2</v>
      </c>
      <c r="N1086" s="209">
        <f ca="1"/>
        <v>2.9952449666279773E-2</v>
      </c>
      <c r="O1086" s="209">
        <f ca="1"/>
        <v>0.91503720857723736</v>
      </c>
      <c r="Q1086" s="229"/>
    </row>
    <row r="1087" spans="7:17" ht="16">
      <c r="G1087" s="208">
        <f ca="1"/>
        <v>1083</v>
      </c>
      <c r="H1087" s="208">
        <f ca="1"/>
        <v>7</v>
      </c>
      <c r="I1087" s="209">
        <f ca="1"/>
        <v>0.9999322122056723</v>
      </c>
      <c r="J1087" s="221">
        <f ca="1"/>
        <v>0.91497518022314017</v>
      </c>
      <c r="K1087" s="228">
        <f ca="1"/>
        <v>2.9947639817639413E-2</v>
      </c>
      <c r="L1087" s="228">
        <f ca="1"/>
        <v>2.4744222285847384E-2</v>
      </c>
      <c r="N1087" s="209">
        <f ca="1"/>
        <v>2.9947639817639413E-2</v>
      </c>
      <c r="O1087" s="209">
        <f ca="1"/>
        <v>0.91497518022314017</v>
      </c>
      <c r="Q1087" s="229"/>
    </row>
    <row r="1088" spans="7:17" ht="16">
      <c r="G1088" s="208">
        <f ca="1"/>
        <v>1084</v>
      </c>
      <c r="H1088" s="208">
        <f ca="1"/>
        <v>7</v>
      </c>
      <c r="I1088" s="209">
        <f ca="1"/>
        <v>0.9999322122056723</v>
      </c>
      <c r="J1088" s="221">
        <f ca="1"/>
        <v>0.9149131560738083</v>
      </c>
      <c r="K1088" s="228">
        <f ca="1"/>
        <v>2.9942838843258539E-2</v>
      </c>
      <c r="L1088" s="228">
        <f ca="1"/>
        <v>2.4744222285847384E-2</v>
      </c>
      <c r="N1088" s="209">
        <f ca="1"/>
        <v>2.9942838843258539E-2</v>
      </c>
      <c r="O1088" s="209">
        <f ca="1"/>
        <v>0.9149131560738083</v>
      </c>
      <c r="Q1088" s="229"/>
    </row>
    <row r="1089" spans="7:17" ht="16">
      <c r="G1089" s="208">
        <f ca="1"/>
        <v>1085</v>
      </c>
      <c r="H1089" s="208">
        <f ca="1"/>
        <v>7</v>
      </c>
      <c r="I1089" s="209">
        <f ca="1"/>
        <v>0.9999322122056723</v>
      </c>
      <c r="J1089" s="221">
        <f ca="1"/>
        <v>0.91485113612895663</v>
      </c>
      <c r="K1089" s="228">
        <f ca="1"/>
        <v>2.9938046718600047E-2</v>
      </c>
      <c r="L1089" s="228">
        <f ca="1"/>
        <v>2.4744222285847384E-2</v>
      </c>
      <c r="N1089" s="209">
        <f ca="1"/>
        <v>2.9938046718600047E-2</v>
      </c>
      <c r="O1089" s="209">
        <f ca="1"/>
        <v>0.91485113612895663</v>
      </c>
      <c r="Q1089" s="229"/>
    </row>
    <row r="1090" spans="7:17" ht="16">
      <c r="G1090" s="208">
        <f ca="1"/>
        <v>1086</v>
      </c>
      <c r="H1090" s="208">
        <f ca="1"/>
        <v>7</v>
      </c>
      <c r="I1090" s="209">
        <f ca="1"/>
        <v>0.9999322122056723</v>
      </c>
      <c r="J1090" s="221">
        <f ca="1"/>
        <v>0.91478912038830029</v>
      </c>
      <c r="K1090" s="228">
        <f ca="1"/>
        <v>2.9933263419217149E-2</v>
      </c>
      <c r="L1090" s="228">
        <f ca="1"/>
        <v>2.4744222285847384E-2</v>
      </c>
      <c r="N1090" s="209">
        <f ca="1"/>
        <v>2.9933263419217149E-2</v>
      </c>
      <c r="O1090" s="209">
        <f ca="1"/>
        <v>0.91478912038830029</v>
      </c>
      <c r="Q1090" s="229"/>
    </row>
    <row r="1091" spans="7:17" ht="16">
      <c r="G1091" s="208">
        <f ca="1"/>
        <v>1087</v>
      </c>
      <c r="H1091" s="208">
        <f ca="1"/>
        <v>7</v>
      </c>
      <c r="I1091" s="209">
        <f ca="1"/>
        <v>0.9999322122056723</v>
      </c>
      <c r="J1091" s="221">
        <f ca="1"/>
        <v>0.91472710885155417</v>
      </c>
      <c r="K1091" s="228">
        <f ca="1"/>
        <v>2.9928488920753095E-2</v>
      </c>
      <c r="L1091" s="228">
        <f ca="1"/>
        <v>2.4744222285847384E-2</v>
      </c>
      <c r="N1091" s="209">
        <f ca="1"/>
        <v>2.9928488920753095E-2</v>
      </c>
      <c r="O1091" s="209">
        <f ca="1"/>
        <v>0.91472710885155417</v>
      </c>
      <c r="Q1091" s="229"/>
    </row>
    <row r="1092" spans="7:17" ht="16">
      <c r="G1092" s="208">
        <f ca="1"/>
        <v>1088</v>
      </c>
      <c r="H1092" s="208">
        <f ca="1"/>
        <v>7</v>
      </c>
      <c r="I1092" s="209">
        <f ca="1"/>
        <v>0.9999322122056723</v>
      </c>
      <c r="J1092" s="221">
        <f ca="1"/>
        <v>0.91466510151843339</v>
      </c>
      <c r="K1092" s="228">
        <f ca="1"/>
        <v>2.9923723198940617E-2</v>
      </c>
      <c r="L1092" s="228">
        <f ca="1"/>
        <v>2.4744222285847384E-2</v>
      </c>
      <c r="N1092" s="209">
        <f ca="1"/>
        <v>2.9923723198940617E-2</v>
      </c>
      <c r="O1092" s="209">
        <f ca="1"/>
        <v>0.91466510151843339</v>
      </c>
      <c r="Q1092" s="229"/>
    </row>
    <row r="1093" spans="7:17" ht="16">
      <c r="G1093" s="208">
        <f ca="1"/>
        <v>1089</v>
      </c>
      <c r="H1093" s="208">
        <f ca="1"/>
        <v>7</v>
      </c>
      <c r="I1093" s="209">
        <f ca="1"/>
        <v>0.9999322122056723</v>
      </c>
      <c r="J1093" s="221">
        <f ca="1"/>
        <v>0.91460309838865295</v>
      </c>
      <c r="K1093" s="228">
        <f ca="1"/>
        <v>2.9918966229601631E-2</v>
      </c>
      <c r="L1093" s="228">
        <f ca="1"/>
        <v>2.4744222285847384E-2</v>
      </c>
      <c r="N1093" s="209">
        <f ca="1"/>
        <v>2.9918966229601631E-2</v>
      </c>
      <c r="O1093" s="209">
        <f ca="1"/>
        <v>0.91460309838865295</v>
      </c>
      <c r="Q1093" s="229"/>
    </row>
    <row r="1094" spans="7:17" ht="16">
      <c r="G1094" s="208">
        <f ca="1"/>
        <v>1090</v>
      </c>
      <c r="H1094" s="208">
        <f ca="1"/>
        <v>7</v>
      </c>
      <c r="I1094" s="209">
        <f ca="1"/>
        <v>0.9999322122056723</v>
      </c>
      <c r="J1094" s="221">
        <f ca="1"/>
        <v>0.91454109946192785</v>
      </c>
      <c r="K1094" s="228">
        <f ca="1"/>
        <v>2.9914217988646769E-2</v>
      </c>
      <c r="L1094" s="228">
        <f ca="1"/>
        <v>2.4744222285847384E-2</v>
      </c>
      <c r="N1094" s="209">
        <f ca="1"/>
        <v>2.9914217988646769E-2</v>
      </c>
      <c r="O1094" s="209">
        <f ca="1"/>
        <v>0.91454109946192785</v>
      </c>
      <c r="Q1094" s="229"/>
    </row>
    <row r="1095" spans="7:17" ht="16">
      <c r="G1095" s="208">
        <f ca="1"/>
        <v>1091</v>
      </c>
      <c r="H1095" s="208">
        <f ca="1"/>
        <v>7</v>
      </c>
      <c r="I1095" s="209">
        <f ca="1"/>
        <v>0.9999322122056723</v>
      </c>
      <c r="J1095" s="221">
        <f ca="1"/>
        <v>0.91447910473797334</v>
      </c>
      <c r="K1095" s="228">
        <f ca="1"/>
        <v>2.9909478452074929E-2</v>
      </c>
      <c r="L1095" s="228">
        <f ca="1"/>
        <v>2.4744222285847384E-2</v>
      </c>
      <c r="N1095" s="209">
        <f ca="1"/>
        <v>2.9909478452074929E-2</v>
      </c>
      <c r="O1095" s="209">
        <f ca="1"/>
        <v>0.91447910473797334</v>
      </c>
      <c r="Q1095" s="229"/>
    </row>
    <row r="1096" spans="7:17" ht="16">
      <c r="G1096" s="208">
        <f ca="1"/>
        <v>1092</v>
      </c>
      <c r="H1096" s="208">
        <f ca="1"/>
        <v>7</v>
      </c>
      <c r="I1096" s="209">
        <f ca="1"/>
        <v>0.9999322122056723</v>
      </c>
      <c r="J1096" s="221">
        <f ca="1"/>
        <v>0.9144171142165044</v>
      </c>
      <c r="K1096" s="228">
        <f ca="1"/>
        <v>2.9904747595973002E-2</v>
      </c>
      <c r="L1096" s="228">
        <f ca="1"/>
        <v>2.4744222285847384E-2</v>
      </c>
      <c r="N1096" s="209">
        <f ca="1"/>
        <v>2.9904747595973002E-2</v>
      </c>
      <c r="O1096" s="209">
        <f ca="1"/>
        <v>0.9144171142165044</v>
      </c>
      <c r="Q1096" s="229"/>
    </row>
    <row r="1097" spans="7:17" ht="16">
      <c r="G1097" s="208">
        <f ca="1"/>
        <v>1093</v>
      </c>
      <c r="H1097" s="208">
        <f ca="1"/>
        <v>7</v>
      </c>
      <c r="I1097" s="209">
        <f ca="1"/>
        <v>0.9999322122056723</v>
      </c>
      <c r="J1097" s="221">
        <f ca="1"/>
        <v>0.91435512789723616</v>
      </c>
      <c r="K1097" s="228">
        <f ca="1"/>
        <v>2.9900025396515376E-2</v>
      </c>
      <c r="L1097" s="228">
        <f ca="1"/>
        <v>2.4744222285847384E-2</v>
      </c>
      <c r="N1097" s="209">
        <f ca="1"/>
        <v>2.9900025396515376E-2</v>
      </c>
      <c r="O1097" s="209">
        <f ca="1"/>
        <v>0.91435512789723616</v>
      </c>
      <c r="Q1097" s="229"/>
    </row>
    <row r="1098" spans="7:17" ht="16">
      <c r="G1098" s="208">
        <f ca="1"/>
        <v>1094</v>
      </c>
      <c r="H1098" s="208">
        <f ca="1"/>
        <v>7</v>
      </c>
      <c r="I1098" s="209">
        <f ca="1"/>
        <v>0.9999322122056723</v>
      </c>
      <c r="J1098" s="221">
        <f ca="1"/>
        <v>0.91429314577988374</v>
      </c>
      <c r="K1098" s="228">
        <f ca="1"/>
        <v>2.989531182996354E-2</v>
      </c>
      <c r="L1098" s="228">
        <f ca="1"/>
        <v>2.4744222285847384E-2</v>
      </c>
      <c r="N1098" s="209">
        <f ca="1"/>
        <v>2.989531182996354E-2</v>
      </c>
      <c r="O1098" s="209">
        <f ca="1"/>
        <v>0.91429314577988374</v>
      </c>
      <c r="Q1098" s="229"/>
    </row>
    <row r="1099" spans="7:17" ht="16">
      <c r="G1099" s="208">
        <f ca="1"/>
        <v>1095</v>
      </c>
      <c r="H1099" s="208">
        <f ca="1"/>
        <v>7</v>
      </c>
      <c r="I1099" s="209">
        <f ca="1"/>
        <v>0.9999322122056723</v>
      </c>
      <c r="J1099" s="221">
        <f ca="1"/>
        <v>0.91423116786416236</v>
      </c>
      <c r="K1099" s="228">
        <f ca="1"/>
        <v>2.9890606872665666E-2</v>
      </c>
      <c r="L1099" s="228">
        <f ca="1"/>
        <v>2.4744222285847384E-2</v>
      </c>
      <c r="N1099" s="209">
        <f ca="1"/>
        <v>2.9890606872665666E-2</v>
      </c>
      <c r="O1099" s="209">
        <f ca="1"/>
        <v>0.91423116786416236</v>
      </c>
      <c r="Q1099" s="229"/>
    </row>
    <row r="1100" spans="7:17" ht="16">
      <c r="G1100" s="208">
        <f ca="1"/>
        <v>1096</v>
      </c>
      <c r="H1100" s="208">
        <f ca="1"/>
        <v>7</v>
      </c>
      <c r="I1100" s="209">
        <f ca="1"/>
        <v>0.9999322122056723</v>
      </c>
      <c r="J1100" s="221">
        <f ca="1"/>
        <v>0.91416919414978726</v>
      </c>
      <c r="K1100" s="228">
        <f ca="1"/>
        <v>2.9885910501056271E-2</v>
      </c>
      <c r="L1100" s="228">
        <f ca="1"/>
        <v>2.4744222285847384E-2</v>
      </c>
      <c r="N1100" s="209">
        <f ca="1"/>
        <v>2.9885910501056271E-2</v>
      </c>
      <c r="O1100" s="209">
        <f ca="1"/>
        <v>0.91416919414978726</v>
      </c>
      <c r="Q1100" s="229"/>
    </row>
    <row r="1101" spans="7:17" ht="16">
      <c r="G1101" s="208">
        <f ca="1"/>
        <v>1097</v>
      </c>
      <c r="H1101" s="208">
        <f ca="1"/>
        <v>7</v>
      </c>
      <c r="I1101" s="209">
        <f ca="1"/>
        <v>0.9999322122056723</v>
      </c>
      <c r="J1101" s="221">
        <f ca="1"/>
        <v>0.91410722463647354</v>
      </c>
      <c r="K1101" s="228">
        <f ca="1"/>
        <v>2.9881222691655832E-2</v>
      </c>
      <c r="L1101" s="228">
        <f ca="1"/>
        <v>2.4744222285847384E-2</v>
      </c>
      <c r="N1101" s="209">
        <f ca="1"/>
        <v>2.9881222691655832E-2</v>
      </c>
      <c r="O1101" s="209">
        <f ca="1"/>
        <v>0.91410722463647354</v>
      </c>
      <c r="Q1101" s="229"/>
    </row>
    <row r="1102" spans="7:17" ht="16">
      <c r="G1102" s="208">
        <f ca="1"/>
        <v>1098</v>
      </c>
      <c r="H1102" s="208">
        <f ca="1"/>
        <v>7</v>
      </c>
      <c r="I1102" s="209">
        <f ca="1"/>
        <v>0.9999322122056723</v>
      </c>
      <c r="J1102" s="221">
        <f ca="1"/>
        <v>0.91404525932393643</v>
      </c>
      <c r="K1102" s="228">
        <f ca="1"/>
        <v>2.9876543421070333E-2</v>
      </c>
      <c r="L1102" s="228">
        <f ca="1"/>
        <v>2.4744222285847384E-2</v>
      </c>
      <c r="N1102" s="209">
        <f ca="1"/>
        <v>2.9876543421070333E-2</v>
      </c>
      <c r="O1102" s="209">
        <f ca="1"/>
        <v>0.91404525932393643</v>
      </c>
      <c r="Q1102" s="229"/>
    </row>
    <row r="1103" spans="7:17" ht="16">
      <c r="G1103" s="208">
        <f ca="1"/>
        <v>1099</v>
      </c>
      <c r="H1103" s="208">
        <f ca="1"/>
        <v>7</v>
      </c>
      <c r="I1103" s="209">
        <f ca="1"/>
        <v>0.9999322122056723</v>
      </c>
      <c r="J1103" s="221">
        <f ca="1"/>
        <v>0.91398329821189117</v>
      </c>
      <c r="K1103" s="228">
        <f ca="1"/>
        <v>2.9871872665990909E-2</v>
      </c>
      <c r="L1103" s="228">
        <f ca="1"/>
        <v>2.4744222285847384E-2</v>
      </c>
      <c r="N1103" s="209">
        <f ca="1"/>
        <v>2.9871872665990909E-2</v>
      </c>
      <c r="O1103" s="209">
        <f ca="1"/>
        <v>0.91398329821189117</v>
      </c>
      <c r="Q1103" s="229"/>
    </row>
    <row r="1104" spans="7:17" ht="16">
      <c r="G1104" s="208">
        <f ca="1"/>
        <v>1100</v>
      </c>
      <c r="H1104" s="208">
        <f ca="1"/>
        <v>7</v>
      </c>
      <c r="I1104" s="209">
        <f ca="1"/>
        <v>0.9999322122056723</v>
      </c>
      <c r="J1104" s="221">
        <f ca="1"/>
        <v>0.91392134130005298</v>
      </c>
      <c r="K1104" s="228">
        <f ca="1"/>
        <v>2.9867210403193466E-2</v>
      </c>
      <c r="L1104" s="228">
        <f ca="1"/>
        <v>2.4744222285847384E-2</v>
      </c>
      <c r="N1104" s="209">
        <f ca="1"/>
        <v>2.9867210403193466E-2</v>
      </c>
      <c r="O1104" s="209">
        <f ca="1"/>
        <v>0.91392134130005298</v>
      </c>
      <c r="Q1104" s="229"/>
    </row>
    <row r="1105" spans="7:17" ht="16">
      <c r="G1105" s="208">
        <f ca="1"/>
        <v>1101</v>
      </c>
      <c r="H1105" s="208">
        <f ca="1"/>
        <v>7</v>
      </c>
      <c r="I1105" s="209">
        <f ca="1"/>
        <v>0.9999322122056723</v>
      </c>
      <c r="J1105" s="221">
        <f ca="1"/>
        <v>0.9138593885881372</v>
      </c>
      <c r="K1105" s="228">
        <f ca="1"/>
        <v>2.9862556609538248E-2</v>
      </c>
      <c r="L1105" s="228">
        <f ca="1"/>
        <v>2.4744222285847384E-2</v>
      </c>
      <c r="N1105" s="209">
        <f ca="1"/>
        <v>2.9862556609538248E-2</v>
      </c>
      <c r="O1105" s="209">
        <f ca="1"/>
        <v>0.9138593885881372</v>
      </c>
      <c r="Q1105" s="229"/>
    </row>
    <row r="1106" spans="7:17" ht="16">
      <c r="G1106" s="208">
        <f ca="1"/>
        <v>1102</v>
      </c>
      <c r="H1106" s="208">
        <f ca="1"/>
        <v>7</v>
      </c>
      <c r="I1106" s="209">
        <f ca="1"/>
        <v>0.9999322122056723</v>
      </c>
      <c r="J1106" s="221">
        <f ca="1"/>
        <v>0.91379744007585917</v>
      </c>
      <c r="K1106" s="228">
        <f ca="1"/>
        <v>2.9857911261969503E-2</v>
      </c>
      <c r="L1106" s="228">
        <f ca="1"/>
        <v>2.4744222285847384E-2</v>
      </c>
      <c r="N1106" s="209">
        <f ca="1"/>
        <v>2.9857911261969503E-2</v>
      </c>
      <c r="O1106" s="209">
        <f ca="1"/>
        <v>0.91379744007585917</v>
      </c>
      <c r="Q1106" s="229"/>
    </row>
    <row r="1107" spans="7:17" ht="16">
      <c r="G1107" s="208">
        <f ca="1"/>
        <v>1103</v>
      </c>
      <c r="H1107" s="208">
        <f ca="1"/>
        <v>7</v>
      </c>
      <c r="I1107" s="209">
        <f ca="1"/>
        <v>0.9999322122056723</v>
      </c>
      <c r="J1107" s="221">
        <f ca="1"/>
        <v>0.91373549576293411</v>
      </c>
      <c r="K1107" s="228">
        <f ca="1"/>
        <v>2.9853274337515123E-2</v>
      </c>
      <c r="L1107" s="228">
        <f ca="1"/>
        <v>2.4744222285847384E-2</v>
      </c>
      <c r="N1107" s="209">
        <f ca="1"/>
        <v>2.9853274337515123E-2</v>
      </c>
      <c r="O1107" s="209">
        <f ca="1"/>
        <v>0.91373549576293411</v>
      </c>
      <c r="Q1107" s="229"/>
    </row>
    <row r="1108" spans="7:17" ht="16">
      <c r="G1108" s="208">
        <f ca="1"/>
        <v>1104</v>
      </c>
      <c r="H1108" s="208">
        <f ca="1"/>
        <v>7</v>
      </c>
      <c r="I1108" s="209">
        <f ca="1"/>
        <v>0.9999322122056723</v>
      </c>
      <c r="J1108" s="221">
        <f ca="1"/>
        <v>0.91367355564907737</v>
      </c>
      <c r="K1108" s="228">
        <f ca="1"/>
        <v>2.984864581328622E-2</v>
      </c>
      <c r="L1108" s="228">
        <f ca="1"/>
        <v>2.4744222285847384E-2</v>
      </c>
      <c r="N1108" s="209">
        <f ca="1"/>
        <v>2.984864581328622E-2</v>
      </c>
      <c r="O1108" s="209">
        <f ca="1"/>
        <v>0.91367355564907737</v>
      </c>
      <c r="Q1108" s="229"/>
    </row>
    <row r="1109" spans="7:17" ht="16">
      <c r="G1109" s="208">
        <f ca="1"/>
        <v>1105</v>
      </c>
      <c r="H1109" s="208">
        <f ca="1"/>
        <v>7</v>
      </c>
      <c r="I1109" s="209">
        <f ca="1"/>
        <v>0.9999322122056723</v>
      </c>
      <c r="J1109" s="221">
        <f ca="1"/>
        <v>0.9136116197340044</v>
      </c>
      <c r="K1109" s="228">
        <f ca="1"/>
        <v>2.9844025666476703E-2</v>
      </c>
      <c r="L1109" s="228">
        <f ca="1"/>
        <v>2.4744222285847384E-2</v>
      </c>
      <c r="N1109" s="209">
        <f ca="1"/>
        <v>2.9844025666476703E-2</v>
      </c>
      <c r="O1109" s="209">
        <f ca="1"/>
        <v>0.9136116197340044</v>
      </c>
      <c r="Q1109" s="229"/>
    </row>
    <row r="1110" spans="7:17" ht="16">
      <c r="G1110" s="208">
        <f ca="1"/>
        <v>1106</v>
      </c>
      <c r="H1110" s="208">
        <f ca="1"/>
        <v>7</v>
      </c>
      <c r="I1110" s="209">
        <f ca="1"/>
        <v>0.9999322122056723</v>
      </c>
      <c r="J1110" s="221">
        <f ca="1"/>
        <v>0.91354968801743053</v>
      </c>
      <c r="K1110" s="228">
        <f ca="1"/>
        <v>2.9839413874363035E-2</v>
      </c>
      <c r="L1110" s="228">
        <f ca="1"/>
        <v>2.4744222285847384E-2</v>
      </c>
      <c r="N1110" s="209">
        <f ca="1"/>
        <v>2.9839413874363035E-2</v>
      </c>
      <c r="O1110" s="209">
        <f ca="1"/>
        <v>0.91354968801743053</v>
      </c>
      <c r="Q1110" s="229"/>
    </row>
    <row r="1111" spans="7:17" ht="16">
      <c r="G1111" s="208">
        <f ca="1"/>
        <v>1107</v>
      </c>
      <c r="H1111" s="208">
        <f ca="1"/>
        <v>7</v>
      </c>
      <c r="I1111" s="209">
        <f ca="1"/>
        <v>0.9999322122056723</v>
      </c>
      <c r="J1111" s="221">
        <f ca="1"/>
        <v>0.9134877604990711</v>
      </c>
      <c r="K1111" s="228">
        <f ca="1"/>
        <v>2.9834810414303789E-2</v>
      </c>
      <c r="L1111" s="228">
        <f ca="1"/>
        <v>2.4744222285847384E-2</v>
      </c>
      <c r="N1111" s="209">
        <f ca="1"/>
        <v>2.9834810414303789E-2</v>
      </c>
      <c r="O1111" s="209">
        <f ca="1"/>
        <v>0.9134877604990711</v>
      </c>
      <c r="Q1111" s="229"/>
    </row>
    <row r="1112" spans="7:17" ht="16">
      <c r="G1112" s="208">
        <f ca="1"/>
        <v>1108</v>
      </c>
      <c r="H1112" s="208">
        <f ca="1"/>
        <v>7</v>
      </c>
      <c r="I1112" s="209">
        <f ca="1"/>
        <v>0.9999322122056723</v>
      </c>
      <c r="J1112" s="221">
        <f ca="1"/>
        <v>0.91342583717864156</v>
      </c>
      <c r="K1112" s="228">
        <f ca="1"/>
        <v>2.9830215263739222E-2</v>
      </c>
      <c r="L1112" s="228">
        <f ca="1"/>
        <v>2.4744222285847384E-2</v>
      </c>
      <c r="N1112" s="209">
        <f ca="1"/>
        <v>2.9830215263739222E-2</v>
      </c>
      <c r="O1112" s="209">
        <f ca="1"/>
        <v>0.91342583717864156</v>
      </c>
      <c r="Q1112" s="229"/>
    </row>
    <row r="1113" spans="7:17" ht="16">
      <c r="G1113" s="208">
        <f ca="1"/>
        <v>1109</v>
      </c>
      <c r="H1113" s="208">
        <f ca="1"/>
        <v>7</v>
      </c>
      <c r="I1113" s="209">
        <f ca="1"/>
        <v>0.9999322122056723</v>
      </c>
      <c r="J1113" s="221">
        <f ca="1"/>
        <v>0.91336391805585726</v>
      </c>
      <c r="K1113" s="228">
        <f ca="1"/>
        <v>2.9825628400191033E-2</v>
      </c>
      <c r="L1113" s="228">
        <f ca="1"/>
        <v>2.4744222285847384E-2</v>
      </c>
      <c r="N1113" s="209">
        <f ca="1"/>
        <v>2.9825628400191033E-2</v>
      </c>
      <c r="O1113" s="209">
        <f ca="1"/>
        <v>0.91336391805585726</v>
      </c>
      <c r="Q1113" s="229"/>
    </row>
    <row r="1114" spans="7:17" ht="16">
      <c r="G1114" s="208">
        <f ca="1"/>
        <v>1110</v>
      </c>
      <c r="H1114" s="208">
        <f ca="1"/>
        <v>7</v>
      </c>
      <c r="I1114" s="209">
        <f ca="1"/>
        <v>0.9999322122056723</v>
      </c>
      <c r="J1114" s="221">
        <f ca="1"/>
        <v>0.91330200313043375</v>
      </c>
      <c r="K1114" s="228">
        <f ca="1"/>
        <v>2.9821049801261837E-2</v>
      </c>
      <c r="L1114" s="228">
        <f ca="1"/>
        <v>2.4744222285847384E-2</v>
      </c>
      <c r="N1114" s="209">
        <f ca="1"/>
        <v>2.9821049801261837E-2</v>
      </c>
      <c r="O1114" s="209">
        <f ca="1"/>
        <v>0.91330200313043375</v>
      </c>
      <c r="Q1114" s="229"/>
    </row>
    <row r="1115" spans="7:17" ht="16">
      <c r="G1115" s="208">
        <f ca="1"/>
        <v>1111</v>
      </c>
      <c r="H1115" s="208">
        <f ca="1"/>
        <v>7</v>
      </c>
      <c r="I1115" s="209">
        <f ca="1"/>
        <v>0.9999322122056723</v>
      </c>
      <c r="J1115" s="221">
        <f ca="1"/>
        <v>0.91324009240208648</v>
      </c>
      <c r="K1115" s="228">
        <f ca="1"/>
        <v>2.9816479444634943E-2</v>
      </c>
      <c r="L1115" s="228">
        <f ca="1"/>
        <v>2.4744222285847384E-2</v>
      </c>
      <c r="N1115" s="209">
        <f ca="1"/>
        <v>2.9816479444634943E-2</v>
      </c>
      <c r="O1115" s="209">
        <f ca="1"/>
        <v>0.91324009240208648</v>
      </c>
      <c r="Q1115" s="229"/>
    </row>
    <row r="1116" spans="7:17" ht="16">
      <c r="G1116" s="208">
        <f ca="1"/>
        <v>1112</v>
      </c>
      <c r="H1116" s="208">
        <f ca="1"/>
        <v>7</v>
      </c>
      <c r="I1116" s="209">
        <f ca="1"/>
        <v>0.9999322122056723</v>
      </c>
      <c r="J1116" s="221">
        <f ca="1"/>
        <v>0.9131781858705309</v>
      </c>
      <c r="K1116" s="228">
        <f ca="1"/>
        <v>2.9811917308073931E-2</v>
      </c>
      <c r="L1116" s="228">
        <f ca="1"/>
        <v>2.4744222285847384E-2</v>
      </c>
      <c r="N1116" s="209">
        <f ca="1"/>
        <v>2.9811917308073931E-2</v>
      </c>
      <c r="O1116" s="209">
        <f ca="1"/>
        <v>0.9131781858705309</v>
      </c>
      <c r="Q1116" s="229"/>
    </row>
    <row r="1117" spans="7:17" ht="16">
      <c r="G1117" s="208">
        <f ca="1"/>
        <v>1113</v>
      </c>
      <c r="H1117" s="208">
        <f ca="1"/>
        <v>7</v>
      </c>
      <c r="I1117" s="209">
        <f ca="1"/>
        <v>0.9999322122056723</v>
      </c>
      <c r="J1117" s="221">
        <f ca="1"/>
        <v>0.91311628353548258</v>
      </c>
      <c r="K1117" s="228">
        <f ca="1"/>
        <v>2.9807363369422277E-2</v>
      </c>
      <c r="L1117" s="228">
        <f ca="1"/>
        <v>2.4744222285847384E-2</v>
      </c>
      <c r="N1117" s="209">
        <f ca="1"/>
        <v>2.9807363369422277E-2</v>
      </c>
      <c r="O1117" s="209">
        <f ca="1"/>
        <v>0.91311628353548258</v>
      </c>
      <c r="Q1117" s="229"/>
    </row>
    <row r="1118" spans="7:17" ht="16">
      <c r="G1118" s="208">
        <f ca="1"/>
        <v>1114</v>
      </c>
      <c r="H1118" s="208">
        <f ca="1"/>
        <v>7</v>
      </c>
      <c r="I1118" s="209">
        <f ca="1"/>
        <v>0.9999322122056723</v>
      </c>
      <c r="J1118" s="221">
        <f ca="1"/>
        <v>0.91305438539665695</v>
      </c>
      <c r="K1118" s="228">
        <f ca="1"/>
        <v>2.9802817606603048E-2</v>
      </c>
      <c r="L1118" s="228">
        <f ca="1"/>
        <v>2.4744222285847384E-2</v>
      </c>
      <c r="N1118" s="209">
        <f ca="1"/>
        <v>2.9802817606603048E-2</v>
      </c>
      <c r="O1118" s="209">
        <f ca="1"/>
        <v>0.91305438539665695</v>
      </c>
      <c r="Q1118" s="229"/>
    </row>
    <row r="1119" spans="7:17" ht="16">
      <c r="G1119" s="208">
        <f ca="1"/>
        <v>1115</v>
      </c>
      <c r="H1119" s="208">
        <f ca="1"/>
        <v>7</v>
      </c>
      <c r="I1119" s="209">
        <f ca="1"/>
        <v>0.9999322122056723</v>
      </c>
      <c r="J1119" s="221">
        <f ca="1"/>
        <v>0.91299249145376971</v>
      </c>
      <c r="K1119" s="228">
        <f ca="1"/>
        <v>2.9798279997618447E-2</v>
      </c>
      <c r="L1119" s="228">
        <f ca="1"/>
        <v>2.4744222285847384E-2</v>
      </c>
      <c r="N1119" s="209">
        <f ca="1"/>
        <v>2.9798279997618447E-2</v>
      </c>
      <c r="O1119" s="209">
        <f ca="1"/>
        <v>0.91299249145376971</v>
      </c>
      <c r="Q1119" s="229"/>
    </row>
    <row r="1120" spans="7:17" ht="16">
      <c r="G1120" s="208">
        <f ca="1"/>
        <v>1116</v>
      </c>
      <c r="H1120" s="208">
        <f ca="1"/>
        <v>7</v>
      </c>
      <c r="I1120" s="209">
        <f ca="1"/>
        <v>0.9999322122056723</v>
      </c>
      <c r="J1120" s="221">
        <f ca="1"/>
        <v>0.91293060170653628</v>
      </c>
      <c r="K1120" s="228">
        <f ca="1"/>
        <v>2.9793750520549611E-2</v>
      </c>
      <c r="L1120" s="228">
        <f ca="1"/>
        <v>2.4744222285847384E-2</v>
      </c>
      <c r="N1120" s="209">
        <f ca="1"/>
        <v>2.9793750520549611E-2</v>
      </c>
      <c r="O1120" s="209">
        <f ca="1"/>
        <v>0.91293060170653628</v>
      </c>
      <c r="Q1120" s="229"/>
    </row>
    <row r="1121" spans="7:17" ht="16">
      <c r="G1121" s="208">
        <f ca="1"/>
        <v>1117</v>
      </c>
      <c r="H1121" s="208">
        <f ca="1"/>
        <v>7</v>
      </c>
      <c r="I1121" s="209">
        <f ca="1"/>
        <v>0.9999322122056723</v>
      </c>
      <c r="J1121" s="221">
        <f ca="1"/>
        <v>0.91286871615467235</v>
      </c>
      <c r="K1121" s="228">
        <f ca="1"/>
        <v>2.9789229153556078E-2</v>
      </c>
      <c r="L1121" s="228">
        <f ca="1"/>
        <v>2.4744222285847384E-2</v>
      </c>
      <c r="N1121" s="209">
        <f ca="1"/>
        <v>2.9789229153556078E-2</v>
      </c>
      <c r="O1121" s="209">
        <f ca="1"/>
        <v>0.91286871615467235</v>
      </c>
      <c r="Q1121" s="229"/>
    </row>
    <row r="1122" spans="7:17" ht="16">
      <c r="G1122" s="208">
        <f ca="1"/>
        <v>1118</v>
      </c>
      <c r="H1122" s="208">
        <f ca="1"/>
        <v>7</v>
      </c>
      <c r="I1122" s="209">
        <f ca="1"/>
        <v>0.9999322122056723</v>
      </c>
      <c r="J1122" s="221">
        <f ca="1"/>
        <v>0.91280683479789348</v>
      </c>
      <c r="K1122" s="228">
        <f ca="1"/>
        <v>2.9784715874875595E-2</v>
      </c>
      <c r="L1122" s="228">
        <f ca="1"/>
        <v>2.4744222285847384E-2</v>
      </c>
      <c r="N1122" s="209">
        <f ca="1"/>
        <v>2.9784715874875595E-2</v>
      </c>
      <c r="O1122" s="209">
        <f ca="1"/>
        <v>0.91280683479789348</v>
      </c>
      <c r="Q1122" s="229"/>
    </row>
    <row r="1123" spans="7:17" ht="16">
      <c r="G1123" s="208">
        <f ca="1"/>
        <v>1119</v>
      </c>
      <c r="H1123" s="208">
        <f ca="1"/>
        <v>7</v>
      </c>
      <c r="I1123" s="209">
        <f ca="1"/>
        <v>0.9999322122056723</v>
      </c>
      <c r="J1123" s="221">
        <f ca="1"/>
        <v>0.91274495763591523</v>
      </c>
      <c r="K1123" s="228">
        <f ca="1"/>
        <v>2.9780210662823704E-2</v>
      </c>
      <c r="L1123" s="228">
        <f ca="1"/>
        <v>2.4744222285847384E-2</v>
      </c>
      <c r="N1123" s="209">
        <f ca="1"/>
        <v>2.9780210662823704E-2</v>
      </c>
      <c r="O1123" s="209">
        <f ca="1"/>
        <v>0.91274495763591523</v>
      </c>
      <c r="Q1123" s="229"/>
    </row>
    <row r="1124" spans="7:17" ht="16">
      <c r="G1124" s="208">
        <f ca="1"/>
        <v>1120</v>
      </c>
      <c r="H1124" s="208">
        <f ca="1"/>
        <v>7</v>
      </c>
      <c r="I1124" s="209">
        <f ca="1"/>
        <v>0.9999322122056723</v>
      </c>
      <c r="J1124" s="221">
        <f ca="1"/>
        <v>0.91268308466845338</v>
      </c>
      <c r="K1124" s="228">
        <f ca="1"/>
        <v>2.9775713495793308E-2</v>
      </c>
      <c r="L1124" s="228">
        <f ca="1"/>
        <v>2.4744222285847384E-2</v>
      </c>
      <c r="N1124" s="209">
        <f ca="1"/>
        <v>2.9775713495793308E-2</v>
      </c>
      <c r="O1124" s="209">
        <f ca="1"/>
        <v>0.91268308466845338</v>
      </c>
      <c r="Q1124" s="229"/>
    </row>
    <row r="1125" spans="7:17" ht="16">
      <c r="G1125" s="208">
        <f ca="1"/>
        <v>1121</v>
      </c>
      <c r="H1125" s="208">
        <f ca="1"/>
        <v>7</v>
      </c>
      <c r="I1125" s="209">
        <f ca="1"/>
        <v>0.9999322122056723</v>
      </c>
      <c r="J1125" s="221">
        <f ca="1"/>
        <v>0.91262121589522349</v>
      </c>
      <c r="K1125" s="228">
        <f ca="1"/>
        <v>2.9771224352254499E-2</v>
      </c>
      <c r="L1125" s="228">
        <f ca="1"/>
        <v>2.4744222285847384E-2</v>
      </c>
      <c r="N1125" s="209">
        <f ca="1"/>
        <v>2.9771224352254499E-2</v>
      </c>
      <c r="O1125" s="209">
        <f ca="1"/>
        <v>0.91262121589522349</v>
      </c>
      <c r="Q1125" s="229"/>
    </row>
    <row r="1126" spans="7:17" ht="16">
      <c r="G1126" s="208">
        <f ca="1"/>
        <v>1122</v>
      </c>
      <c r="H1126" s="208">
        <f ca="1"/>
        <v>7</v>
      </c>
      <c r="I1126" s="209">
        <f ca="1"/>
        <v>0.9999322122056723</v>
      </c>
      <c r="J1126" s="221">
        <f ca="1"/>
        <v>0.91255935131594124</v>
      </c>
      <c r="K1126" s="228">
        <f ca="1"/>
        <v>2.97667432107541E-2</v>
      </c>
      <c r="L1126" s="228">
        <f ca="1"/>
        <v>2.4744222285847384E-2</v>
      </c>
      <c r="N1126" s="209">
        <f ca="1"/>
        <v>2.97667432107541E-2</v>
      </c>
      <c r="O1126" s="209">
        <f ca="1"/>
        <v>0.91255935131594124</v>
      </c>
      <c r="Q1126" s="229"/>
    </row>
    <row r="1127" spans="7:17" ht="16">
      <c r="G1127" s="208">
        <f ca="1"/>
        <v>1123</v>
      </c>
      <c r="H1127" s="208">
        <f ca="1"/>
        <v>7</v>
      </c>
      <c r="I1127" s="209">
        <f ca="1"/>
        <v>0.9999322122056723</v>
      </c>
      <c r="J1127" s="221">
        <f ca="1"/>
        <v>0.9124974909303224</v>
      </c>
      <c r="K1127" s="228">
        <f ca="1"/>
        <v>2.9762270049915305E-2</v>
      </c>
      <c r="L1127" s="228">
        <f ca="1"/>
        <v>2.4744222285847384E-2</v>
      </c>
      <c r="N1127" s="209">
        <f ca="1"/>
        <v>2.9762270049915305E-2</v>
      </c>
      <c r="O1127" s="209">
        <f ca="1"/>
        <v>0.9124974909303224</v>
      </c>
      <c r="Q1127" s="229"/>
    </row>
    <row r="1128" spans="7:17" ht="16">
      <c r="G1128" s="208">
        <f ca="1"/>
        <v>1124</v>
      </c>
      <c r="H1128" s="208">
        <f ca="1"/>
        <v>7</v>
      </c>
      <c r="I1128" s="209">
        <f ca="1"/>
        <v>0.9999322122056723</v>
      </c>
      <c r="J1128" s="221">
        <f ca="1"/>
        <v>0.91243563473808265</v>
      </c>
      <c r="K1128" s="228">
        <f ca="1"/>
        <v>2.9757804848437444E-2</v>
      </c>
      <c r="L1128" s="228">
        <f ca="1"/>
        <v>2.4744222285847384E-2</v>
      </c>
      <c r="N1128" s="209">
        <f ca="1"/>
        <v>2.9757804848437444E-2</v>
      </c>
      <c r="O1128" s="209">
        <f ca="1"/>
        <v>0.91243563473808265</v>
      </c>
      <c r="Q1128" s="229"/>
    </row>
    <row r="1129" spans="7:17" ht="16">
      <c r="G1129" s="208">
        <f ca="1"/>
        <v>1125</v>
      </c>
      <c r="H1129" s="208">
        <f ca="1"/>
        <v>7</v>
      </c>
      <c r="I1129" s="209">
        <f ca="1"/>
        <v>0.9999322122056723</v>
      </c>
      <c r="J1129" s="221">
        <f ca="1"/>
        <v>0.91237378273893777</v>
      </c>
      <c r="K1129" s="228">
        <f ca="1"/>
        <v>2.9753347585095524E-2</v>
      </c>
      <c r="L1129" s="228">
        <f ca="1"/>
        <v>2.4744222285847384E-2</v>
      </c>
      <c r="N1129" s="209">
        <f ca="1"/>
        <v>2.9753347585095524E-2</v>
      </c>
      <c r="O1129" s="209">
        <f ca="1"/>
        <v>0.91237378273893777</v>
      </c>
      <c r="Q1129" s="229"/>
    </row>
    <row r="1130" spans="7:17" ht="16">
      <c r="G1130" s="208">
        <f ca="1"/>
        <v>1126</v>
      </c>
      <c r="H1130" s="208">
        <f ca="1"/>
        <v>7</v>
      </c>
      <c r="I1130" s="209">
        <f ca="1"/>
        <v>0.9999322122056723</v>
      </c>
      <c r="J1130" s="221">
        <f ca="1"/>
        <v>0.91231193493260343</v>
      </c>
      <c r="K1130" s="228">
        <f ca="1"/>
        <v>2.9748898238740027E-2</v>
      </c>
      <c r="L1130" s="228">
        <f ca="1"/>
        <v>2.4744222285847384E-2</v>
      </c>
      <c r="N1130" s="209">
        <f ca="1"/>
        <v>2.9748898238740027E-2</v>
      </c>
      <c r="O1130" s="209">
        <f ca="1"/>
        <v>0.91231193493260343</v>
      </c>
      <c r="Q1130" s="229"/>
    </row>
    <row r="1131" spans="7:17" ht="16">
      <c r="G1131" s="208">
        <f ca="1"/>
        <v>1127</v>
      </c>
      <c r="H1131" s="208">
        <f ca="1"/>
        <v>7</v>
      </c>
      <c r="I1131" s="209">
        <f ca="1"/>
        <v>0.9999322122056723</v>
      </c>
      <c r="J1131" s="221">
        <f ca="1"/>
        <v>0.91225009131879553</v>
      </c>
      <c r="K1131" s="228">
        <f ca="1"/>
        <v>2.9744456788296399E-2</v>
      </c>
      <c r="L1131" s="228">
        <f ca="1"/>
        <v>2.4744222285847384E-2</v>
      </c>
      <c r="N1131" s="209">
        <f ca="1"/>
        <v>2.9744456788296399E-2</v>
      </c>
      <c r="O1131" s="209">
        <f ca="1"/>
        <v>0.91225009131879553</v>
      </c>
      <c r="Q1131" s="229"/>
    </row>
    <row r="1132" spans="7:17" ht="16">
      <c r="G1132" s="208">
        <f ca="1"/>
        <v>1128</v>
      </c>
      <c r="H1132" s="208">
        <f ca="1"/>
        <v>7</v>
      </c>
      <c r="I1132" s="209">
        <f ca="1"/>
        <v>0.9999322122056723</v>
      </c>
      <c r="J1132" s="221">
        <f ca="1"/>
        <v>0.91218825189722974</v>
      </c>
      <c r="K1132" s="228">
        <f ca="1"/>
        <v>2.9740023212764935E-2</v>
      </c>
      <c r="L1132" s="228">
        <f ca="1"/>
        <v>2.4744222285847384E-2</v>
      </c>
      <c r="N1132" s="209">
        <f ca="1"/>
        <v>2.9740023212764935E-2</v>
      </c>
      <c r="O1132" s="209">
        <f ca="1"/>
        <v>0.91218825189722974</v>
      </c>
      <c r="Q1132" s="229"/>
    </row>
    <row r="1133" spans="7:17" ht="16">
      <c r="G1133" s="208">
        <f ca="1"/>
        <v>1129</v>
      </c>
      <c r="H1133" s="208">
        <f ca="1"/>
        <v>7</v>
      </c>
      <c r="I1133" s="209">
        <f ca="1"/>
        <v>0.9999322122056723</v>
      </c>
      <c r="J1133" s="221">
        <f ca="1"/>
        <v>0.91212641666762195</v>
      </c>
      <c r="K1133" s="228">
        <f ca="1"/>
        <v>2.9735597491220241E-2</v>
      </c>
      <c r="L1133" s="228">
        <f ca="1"/>
        <v>2.4744222285847384E-2</v>
      </c>
      <c r="N1133" s="209">
        <f ca="1"/>
        <v>2.9735597491220241E-2</v>
      </c>
      <c r="O1133" s="209">
        <f ca="1"/>
        <v>0.91212641666762195</v>
      </c>
      <c r="Q1133" s="229"/>
    </row>
    <row r="1134" spans="7:17" ht="16">
      <c r="G1134" s="208">
        <f ca="1"/>
        <v>1130</v>
      </c>
      <c r="H1134" s="208">
        <f ca="1"/>
        <v>7</v>
      </c>
      <c r="I1134" s="209">
        <f ca="1"/>
        <v>0.9999322122056723</v>
      </c>
      <c r="J1134" s="221">
        <f ca="1"/>
        <v>0.91206458562968806</v>
      </c>
      <c r="K1134" s="228">
        <f ca="1"/>
        <v>2.9731179602810989E-2</v>
      </c>
      <c r="L1134" s="228">
        <f ca="1"/>
        <v>2.4744222285847384E-2</v>
      </c>
      <c r="N1134" s="209">
        <f ca="1"/>
        <v>2.9731179602810989E-2</v>
      </c>
      <c r="O1134" s="209">
        <f ca="1"/>
        <v>0.91206458562968806</v>
      </c>
      <c r="Q1134" s="229"/>
    </row>
    <row r="1135" spans="7:17" ht="16">
      <c r="G1135" s="208">
        <f ca="1"/>
        <v>1131</v>
      </c>
      <c r="H1135" s="208">
        <f ca="1"/>
        <v>7</v>
      </c>
      <c r="I1135" s="209">
        <f ca="1"/>
        <v>0.9999322122056723</v>
      </c>
      <c r="J1135" s="221">
        <f ca="1"/>
        <v>0.91200275878314385</v>
      </c>
      <c r="K1135" s="228">
        <f ca="1"/>
        <v>2.9726769526759671E-2</v>
      </c>
      <c r="L1135" s="228">
        <f ca="1"/>
        <v>2.4744222285847384E-2</v>
      </c>
      <c r="N1135" s="209">
        <f ca="1"/>
        <v>2.9726769526759671E-2</v>
      </c>
      <c r="O1135" s="209">
        <f ca="1"/>
        <v>0.91200275878314385</v>
      </c>
      <c r="Q1135" s="229"/>
    </row>
    <row r="1136" spans="7:17" ht="16">
      <c r="G1136" s="208">
        <f ca="1"/>
        <v>1132</v>
      </c>
      <c r="H1136" s="208">
        <f ca="1"/>
        <v>7</v>
      </c>
      <c r="I1136" s="209">
        <f ca="1"/>
        <v>0.9999322122056723</v>
      </c>
      <c r="J1136" s="221">
        <f ca="1"/>
        <v>0.91194093612770522</v>
      </c>
      <c r="K1136" s="228">
        <f ca="1"/>
        <v>2.9722367242362147E-2</v>
      </c>
      <c r="L1136" s="228">
        <f ca="1"/>
        <v>2.4744222285847384E-2</v>
      </c>
      <c r="N1136" s="209">
        <f ca="1"/>
        <v>2.9722367242362147E-2</v>
      </c>
      <c r="O1136" s="209">
        <f ca="1"/>
        <v>0.91194093612770522</v>
      </c>
      <c r="Q1136" s="229"/>
    </row>
    <row r="1137" spans="7:17" ht="16">
      <c r="G1137" s="208">
        <f ca="1"/>
        <v>1133</v>
      </c>
      <c r="H1137" s="208">
        <f ca="1"/>
        <v>7</v>
      </c>
      <c r="I1137" s="209">
        <f ca="1"/>
        <v>0.9999322122056723</v>
      </c>
      <c r="J1137" s="221">
        <f ca="1"/>
        <v>0.91187911766308793</v>
      </c>
      <c r="K1137" s="228">
        <f ca="1"/>
        <v>2.9717972728987428E-2</v>
      </c>
      <c r="L1137" s="228">
        <f ca="1"/>
        <v>2.4744222285847384E-2</v>
      </c>
      <c r="N1137" s="209">
        <f ca="1"/>
        <v>2.9717972728987428E-2</v>
      </c>
      <c r="O1137" s="209">
        <f ca="1"/>
        <v>0.91187911766308793</v>
      </c>
      <c r="Q1137" s="229"/>
    </row>
    <row r="1138" spans="7:17" ht="16">
      <c r="G1138" s="208">
        <f ca="1"/>
        <v>1134</v>
      </c>
      <c r="H1138" s="208">
        <f ca="1"/>
        <v>7</v>
      </c>
      <c r="I1138" s="209">
        <f ca="1"/>
        <v>0.9999322122056723</v>
      </c>
      <c r="J1138" s="221">
        <f ca="1"/>
        <v>0.91181730338900802</v>
      </c>
      <c r="K1138" s="228">
        <f ca="1"/>
        <v>2.9713585966077215E-2</v>
      </c>
      <c r="L1138" s="228">
        <f ca="1"/>
        <v>2.4744222285847384E-2</v>
      </c>
      <c r="N1138" s="209">
        <f ca="1"/>
        <v>2.9713585966077215E-2</v>
      </c>
      <c r="O1138" s="209">
        <f ca="1"/>
        <v>0.91181730338900802</v>
      </c>
      <c r="Q1138" s="229"/>
    </row>
    <row r="1139" spans="7:17" ht="16">
      <c r="G1139" s="208">
        <f ca="1"/>
        <v>1135</v>
      </c>
      <c r="H1139" s="208">
        <f ca="1"/>
        <v>7</v>
      </c>
      <c r="I1139" s="209">
        <f ca="1"/>
        <v>0.9999322122056723</v>
      </c>
      <c r="J1139" s="221">
        <f ca="1"/>
        <v>0.91175549330518146</v>
      </c>
      <c r="K1139" s="228">
        <f ca="1"/>
        <v>2.970920693314567E-2</v>
      </c>
      <c r="L1139" s="228">
        <f ca="1"/>
        <v>2.4744222285847384E-2</v>
      </c>
      <c r="N1139" s="209">
        <f ca="1"/>
        <v>2.970920693314567E-2</v>
      </c>
      <c r="O1139" s="209">
        <f ca="1"/>
        <v>0.91175549330518146</v>
      </c>
      <c r="Q1139" s="229"/>
    </row>
    <row r="1140" spans="7:17" ht="16">
      <c r="G1140" s="208">
        <f ca="1"/>
        <v>1136</v>
      </c>
      <c r="H1140" s="208">
        <f ca="1"/>
        <v>7</v>
      </c>
      <c r="I1140" s="209">
        <f ca="1"/>
        <v>0.9999322122056723</v>
      </c>
      <c r="J1140" s="221">
        <f ca="1"/>
        <v>0.91169368741132417</v>
      </c>
      <c r="K1140" s="228">
        <f ca="1"/>
        <v>2.9704835609779143E-2</v>
      </c>
      <c r="L1140" s="228">
        <f ca="1"/>
        <v>2.4744222285847384E-2</v>
      </c>
      <c r="N1140" s="209">
        <f ca="1"/>
        <v>2.9704835609779143E-2</v>
      </c>
      <c r="O1140" s="209">
        <f ca="1"/>
        <v>0.91169368741132417</v>
      </c>
      <c r="Q1140" s="229"/>
    </row>
    <row r="1141" spans="7:17" ht="16">
      <c r="G1141" s="208">
        <f ca="1"/>
        <v>1137</v>
      </c>
      <c r="H1141" s="208">
        <f ca="1"/>
        <v>7</v>
      </c>
      <c r="I1141" s="209">
        <f ca="1"/>
        <v>0.9999322122056723</v>
      </c>
      <c r="J1141" s="221">
        <f ca="1"/>
        <v>0.91163188570715203</v>
      </c>
      <c r="K1141" s="228">
        <f ca="1"/>
        <v>2.97004719756358E-2</v>
      </c>
      <c r="L1141" s="228">
        <f ca="1"/>
        <v>2.4744222285847384E-2</v>
      </c>
      <c r="N1141" s="209">
        <f ca="1"/>
        <v>2.97004719756358E-2</v>
      </c>
      <c r="O1141" s="209">
        <f ca="1"/>
        <v>0.91163188570715203</v>
      </c>
      <c r="Q1141" s="229"/>
    </row>
    <row r="1142" spans="7:17" ht="16">
      <c r="G1142" s="208">
        <f ca="1"/>
        <v>1138</v>
      </c>
      <c r="H1142" s="208">
        <f ca="1"/>
        <v>7</v>
      </c>
      <c r="I1142" s="209">
        <f ca="1"/>
        <v>0.9999322122056723</v>
      </c>
      <c r="J1142" s="221">
        <f ca="1"/>
        <v>0.91157008819238117</v>
      </c>
      <c r="K1142" s="228">
        <f ca="1"/>
        <v>2.969611601044524E-2</v>
      </c>
      <c r="L1142" s="228">
        <f ca="1"/>
        <v>2.4744222285847384E-2</v>
      </c>
      <c r="N1142" s="209">
        <f ca="1"/>
        <v>2.969611601044524E-2</v>
      </c>
      <c r="O1142" s="209">
        <f ca="1"/>
        <v>0.91157008819238117</v>
      </c>
      <c r="Q1142" s="229"/>
    </row>
    <row r="1143" spans="7:17" ht="16">
      <c r="G1143" s="208">
        <f ca="1"/>
        <v>1139</v>
      </c>
      <c r="H1143" s="208">
        <f ca="1"/>
        <v>7</v>
      </c>
      <c r="I1143" s="209">
        <f ca="1"/>
        <v>0.9999322122056723</v>
      </c>
      <c r="J1143" s="221">
        <f ca="1"/>
        <v>0.91150829486672746</v>
      </c>
      <c r="K1143" s="228">
        <f ca="1"/>
        <v>2.9691767694008327E-2</v>
      </c>
      <c r="L1143" s="228">
        <f ca="1"/>
        <v>2.4744222285847384E-2</v>
      </c>
      <c r="N1143" s="209">
        <f ca="1"/>
        <v>2.9691767694008327E-2</v>
      </c>
      <c r="O1143" s="209">
        <f ca="1"/>
        <v>0.91150829486672746</v>
      </c>
      <c r="Q1143" s="229"/>
    </row>
    <row r="1144" spans="7:17" ht="16">
      <c r="G1144" s="208">
        <f ca="1"/>
        <v>1140</v>
      </c>
      <c r="H1144" s="208">
        <f ca="1"/>
        <v>7</v>
      </c>
      <c r="I1144" s="209">
        <f ca="1"/>
        <v>0.9999322122056723</v>
      </c>
      <c r="J1144" s="221">
        <f ca="1"/>
        <v>0.91144650572990704</v>
      </c>
      <c r="K1144" s="228">
        <f ca="1"/>
        <v>2.9687427006196726E-2</v>
      </c>
      <c r="L1144" s="228">
        <f ca="1"/>
        <v>2.4744222285847384E-2</v>
      </c>
      <c r="N1144" s="209">
        <f ca="1"/>
        <v>2.9687427006196726E-2</v>
      </c>
      <c r="O1144" s="209">
        <f ca="1"/>
        <v>0.91144650572990704</v>
      </c>
      <c r="Q1144" s="229"/>
    </row>
    <row r="1145" spans="7:17" ht="16">
      <c r="G1145" s="208">
        <f ca="1"/>
        <v>1141</v>
      </c>
      <c r="H1145" s="208">
        <f ca="1"/>
        <v>7</v>
      </c>
      <c r="I1145" s="209">
        <f ca="1"/>
        <v>0.9999322122056723</v>
      </c>
      <c r="J1145" s="221">
        <f ca="1"/>
        <v>0.9113847207816359</v>
      </c>
      <c r="K1145" s="228">
        <f ca="1"/>
        <v>2.9683093926952727E-2</v>
      </c>
      <c r="L1145" s="228">
        <f ca="1"/>
        <v>2.4744222285847384E-2</v>
      </c>
      <c r="N1145" s="209">
        <f ca="1"/>
        <v>2.9683093926952727E-2</v>
      </c>
      <c r="O1145" s="209">
        <f ca="1"/>
        <v>0.9113847207816359</v>
      </c>
      <c r="Q1145" s="229"/>
    </row>
    <row r="1146" spans="7:17" ht="16">
      <c r="G1146" s="208">
        <f ca="1"/>
        <v>1142</v>
      </c>
      <c r="H1146" s="208">
        <f ca="1"/>
        <v>7</v>
      </c>
      <c r="I1146" s="209">
        <f ca="1"/>
        <v>0.9999322122056723</v>
      </c>
      <c r="J1146" s="221">
        <f ca="1"/>
        <v>0.91132294002163017</v>
      </c>
      <c r="K1146" s="228">
        <f ca="1"/>
        <v>2.9678768436288826E-2</v>
      </c>
      <c r="L1146" s="228">
        <f ca="1"/>
        <v>2.4744222285847384E-2</v>
      </c>
      <c r="N1146" s="209">
        <f ca="1"/>
        <v>2.9678768436288826E-2</v>
      </c>
      <c r="O1146" s="209">
        <f ca="1"/>
        <v>0.91132294002163017</v>
      </c>
      <c r="Q1146" s="229"/>
    </row>
    <row r="1147" spans="7:17" ht="16">
      <c r="G1147" s="208">
        <f ca="1"/>
        <v>1143</v>
      </c>
      <c r="H1147" s="208">
        <f ca="1"/>
        <v>7</v>
      </c>
      <c r="I1147" s="209">
        <f ca="1"/>
        <v>0.9999322122056723</v>
      </c>
      <c r="J1147" s="221">
        <f ca="1"/>
        <v>0.91126116344960584</v>
      </c>
      <c r="K1147" s="228">
        <f ca="1"/>
        <v>2.967445051428752E-2</v>
      </c>
      <c r="L1147" s="228">
        <f ca="1"/>
        <v>2.4744222285847384E-2</v>
      </c>
      <c r="N1147" s="209">
        <f ca="1"/>
        <v>2.967445051428752E-2</v>
      </c>
      <c r="O1147" s="209">
        <f ca="1"/>
        <v>0.91126116344960584</v>
      </c>
      <c r="Q1147" s="229"/>
    </row>
    <row r="1148" spans="7:17" ht="16">
      <c r="G1148" s="208">
        <f ca="1"/>
        <v>1144</v>
      </c>
      <c r="H1148" s="208">
        <f ca="1"/>
        <v>7</v>
      </c>
      <c r="I1148" s="209">
        <f ca="1"/>
        <v>0.9999322122056723</v>
      </c>
      <c r="J1148" s="221">
        <f ca="1"/>
        <v>0.91119939106527914</v>
      </c>
      <c r="K1148" s="228">
        <f ca="1"/>
        <v>2.9670140141100875E-2</v>
      </c>
      <c r="L1148" s="228">
        <f ca="1"/>
        <v>2.4744222285847384E-2</v>
      </c>
      <c r="N1148" s="209">
        <f ca="1"/>
        <v>2.9670140141100875E-2</v>
      </c>
      <c r="O1148" s="209">
        <f ca="1"/>
        <v>0.91119939106527914</v>
      </c>
      <c r="Q1148" s="229"/>
    </row>
    <row r="1149" spans="7:17" ht="16">
      <c r="G1149" s="208">
        <f ca="1"/>
        <v>1145</v>
      </c>
      <c r="H1149" s="208">
        <f ca="1"/>
        <v>7</v>
      </c>
      <c r="I1149" s="209">
        <f ca="1"/>
        <v>0.9999322122056723</v>
      </c>
      <c r="J1149" s="221">
        <f ca="1"/>
        <v>0.91113762286836608</v>
      </c>
      <c r="K1149" s="228">
        <f ca="1"/>
        <v>2.9665837296950378E-2</v>
      </c>
      <c r="L1149" s="228">
        <f ca="1"/>
        <v>2.4744222285847384E-2</v>
      </c>
      <c r="N1149" s="209">
        <f ca="1"/>
        <v>2.9665837296950378E-2</v>
      </c>
      <c r="O1149" s="209">
        <f ca="1"/>
        <v>0.91113762286836608</v>
      </c>
      <c r="Q1149" s="229"/>
    </row>
    <row r="1150" spans="7:17" ht="16">
      <c r="G1150" s="208">
        <f ca="1"/>
        <v>1146</v>
      </c>
      <c r="H1150" s="208">
        <f ca="1"/>
        <v>7</v>
      </c>
      <c r="I1150" s="209">
        <f ca="1"/>
        <v>0.9999322122056723</v>
      </c>
      <c r="J1150" s="221">
        <f ca="1"/>
        <v>0.91107585885858289</v>
      </c>
      <c r="K1150" s="228">
        <f ca="1"/>
        <v>2.9661541962126486E-2</v>
      </c>
      <c r="L1150" s="228">
        <f ca="1"/>
        <v>2.4744222285847384E-2</v>
      </c>
      <c r="N1150" s="209">
        <f ca="1"/>
        <v>2.9661541962126486E-2</v>
      </c>
      <c r="O1150" s="209">
        <f ca="1"/>
        <v>0.91107585885858289</v>
      </c>
      <c r="Q1150" s="229"/>
    </row>
    <row r="1151" spans="7:17" ht="16">
      <c r="G1151" s="208">
        <f ca="1"/>
        <v>1147</v>
      </c>
      <c r="H1151" s="208">
        <f ca="1"/>
        <v>7</v>
      </c>
      <c r="I1151" s="209">
        <f ca="1"/>
        <v>0.9999322122056723</v>
      </c>
      <c r="J1151" s="221">
        <f ca="1"/>
        <v>0.91101409903564567</v>
      </c>
      <c r="K1151" s="228">
        <f ca="1"/>
        <v>2.9657254116988434E-2</v>
      </c>
      <c r="L1151" s="228">
        <f ca="1"/>
        <v>2.4744222285847384E-2</v>
      </c>
      <c r="N1151" s="209">
        <f ca="1"/>
        <v>2.9657254116988434E-2</v>
      </c>
      <c r="O1151" s="209">
        <f ca="1"/>
        <v>0.91101409903564567</v>
      </c>
      <c r="Q1151" s="229"/>
    </row>
    <row r="1152" spans="7:17" ht="16">
      <c r="G1152" s="208">
        <f ca="1"/>
        <v>1148</v>
      </c>
      <c r="H1152" s="208">
        <f ca="1"/>
        <v>7</v>
      </c>
      <c r="I1152" s="209">
        <f ca="1"/>
        <v>0.9999322122056723</v>
      </c>
      <c r="J1152" s="221">
        <f ca="1"/>
        <v>0.91095234339927056</v>
      </c>
      <c r="K1152" s="228">
        <f ca="1"/>
        <v>2.9652973741963882E-2</v>
      </c>
      <c r="L1152" s="228">
        <f ca="1"/>
        <v>2.4744222285847384E-2</v>
      </c>
      <c r="N1152" s="209">
        <f ca="1"/>
        <v>2.9652973741963882E-2</v>
      </c>
      <c r="O1152" s="209">
        <f ca="1"/>
        <v>0.91095234339927056</v>
      </c>
      <c r="Q1152" s="229"/>
    </row>
    <row r="1153" spans="7:17" ht="16">
      <c r="G1153" s="208">
        <f ca="1"/>
        <v>1149</v>
      </c>
      <c r="H1153" s="208">
        <f ca="1"/>
        <v>7</v>
      </c>
      <c r="I1153" s="209">
        <f ca="1"/>
        <v>0.9999322122056723</v>
      </c>
      <c r="J1153" s="221">
        <f ca="1"/>
        <v>0.91089059194917388</v>
      </c>
      <c r="K1153" s="228">
        <f ca="1"/>
        <v>2.9648700817548578E-2</v>
      </c>
      <c r="L1153" s="228">
        <f ca="1"/>
        <v>2.4744222285847384E-2</v>
      </c>
      <c r="N1153" s="209">
        <f ca="1"/>
        <v>2.9648700817548578E-2</v>
      </c>
      <c r="O1153" s="209">
        <f ca="1"/>
        <v>0.91089059194917388</v>
      </c>
      <c r="Q1153" s="229"/>
    </row>
    <row r="1154" spans="7:17" ht="16">
      <c r="G1154" s="208">
        <f ca="1"/>
        <v>1150</v>
      </c>
      <c r="H1154" s="208">
        <f ca="1"/>
        <v>7</v>
      </c>
      <c r="I1154" s="209">
        <f ca="1"/>
        <v>0.9999322122056723</v>
      </c>
      <c r="J1154" s="221">
        <f ca="1"/>
        <v>0.91082884468507175</v>
      </c>
      <c r="K1154" s="228">
        <f ca="1"/>
        <v>2.9644435324306193E-2</v>
      </c>
      <c r="L1154" s="228">
        <f ca="1"/>
        <v>2.4744222285847384E-2</v>
      </c>
      <c r="N1154" s="209">
        <f ca="1"/>
        <v>2.9644435324306193E-2</v>
      </c>
      <c r="O1154" s="209">
        <f ca="1"/>
        <v>0.91082884468507175</v>
      </c>
      <c r="Q1154" s="229"/>
    </row>
    <row r="1155" spans="7:17" ht="16">
      <c r="G1155" s="208">
        <f ca="1"/>
        <v>1151</v>
      </c>
      <c r="H1155" s="208">
        <f ca="1"/>
        <v>7</v>
      </c>
      <c r="I1155" s="209">
        <f ca="1"/>
        <v>0.9999322122056723</v>
      </c>
      <c r="J1155" s="221">
        <f ca="1"/>
        <v>0.91076710160668051</v>
      </c>
      <c r="K1155" s="228">
        <f ca="1"/>
        <v>2.9640177242867858E-2</v>
      </c>
      <c r="L1155" s="228">
        <f ca="1"/>
        <v>2.4744222285847384E-2</v>
      </c>
      <c r="N1155" s="209">
        <f ca="1"/>
        <v>2.9640177242867858E-2</v>
      </c>
      <c r="O1155" s="209">
        <f ca="1"/>
        <v>0.91076710160668051</v>
      </c>
      <c r="Q1155" s="229"/>
    </row>
    <row r="1156" spans="7:17" ht="16">
      <c r="G1156" s="208">
        <f ca="1"/>
        <v>1152</v>
      </c>
      <c r="H1156" s="208">
        <f ca="1"/>
        <v>7</v>
      </c>
      <c r="I1156" s="209">
        <f ca="1"/>
        <v>0.9999322122056723</v>
      </c>
      <c r="J1156" s="221">
        <f ca="1"/>
        <v>0.91070536271371638</v>
      </c>
      <c r="K1156" s="228">
        <f ca="1"/>
        <v>2.9635926553932011E-2</v>
      </c>
      <c r="L1156" s="228">
        <f ca="1"/>
        <v>2.4744222285847384E-2</v>
      </c>
      <c r="N1156" s="209">
        <f ca="1"/>
        <v>2.9635926553932011E-2</v>
      </c>
      <c r="O1156" s="209">
        <f ca="1"/>
        <v>0.91070536271371638</v>
      </c>
      <c r="Q1156" s="229"/>
    </row>
    <row r="1157" spans="7:17" ht="16">
      <c r="G1157" s="208">
        <f ca="1"/>
        <v>1153</v>
      </c>
      <c r="H1157" s="208">
        <f ca="1"/>
        <v>7</v>
      </c>
      <c r="I1157" s="209">
        <f ca="1"/>
        <v>0.9999322122056723</v>
      </c>
      <c r="J1157" s="221">
        <f ca="1"/>
        <v>0.9106436280058956</v>
      </c>
      <c r="K1157" s="228">
        <f ca="1"/>
        <v>2.9631683238264064E-2</v>
      </c>
      <c r="L1157" s="228">
        <f ca="1"/>
        <v>2.4744222285847384E-2</v>
      </c>
      <c r="N1157" s="209">
        <f ca="1"/>
        <v>2.9631683238264064E-2</v>
      </c>
      <c r="O1157" s="209">
        <f ca="1"/>
        <v>0.9106436280058956</v>
      </c>
      <c r="Q1157" s="229"/>
    </row>
    <row r="1158" spans="7:17" ht="16">
      <c r="G1158" s="208">
        <f ca="1"/>
        <v>1154</v>
      </c>
      <c r="H1158" s="208">
        <f ca="1"/>
        <v>7</v>
      </c>
      <c r="I1158" s="209">
        <f ca="1"/>
        <v>0.9999322122056723</v>
      </c>
      <c r="J1158" s="221">
        <f ca="1"/>
        <v>0.9105818974829345</v>
      </c>
      <c r="K1158" s="228">
        <f ca="1"/>
        <v>2.962744727669606E-2</v>
      </c>
      <c r="L1158" s="228">
        <f ca="1"/>
        <v>2.4744222285847384E-2</v>
      </c>
      <c r="N1158" s="209">
        <f ca="1"/>
        <v>2.962744727669606E-2</v>
      </c>
      <c r="O1158" s="209">
        <f ca="1"/>
        <v>0.9105818974829345</v>
      </c>
      <c r="Q1158" s="229"/>
    </row>
    <row r="1159" spans="7:17" ht="16">
      <c r="G1159" s="208">
        <f ca="1"/>
        <v>1155</v>
      </c>
      <c r="H1159" s="208">
        <f ca="1"/>
        <v>7</v>
      </c>
      <c r="I1159" s="209">
        <f ca="1"/>
        <v>0.9999322122056723</v>
      </c>
      <c r="J1159" s="221">
        <f ca="1"/>
        <v>0.91052017114454942</v>
      </c>
      <c r="K1159" s="228">
        <f ca="1"/>
        <v>2.9623218650126435E-2</v>
      </c>
      <c r="L1159" s="228">
        <f ca="1"/>
        <v>2.4744222285847384E-2</v>
      </c>
      <c r="N1159" s="209">
        <f ca="1"/>
        <v>2.9623218650126435E-2</v>
      </c>
      <c r="O1159" s="209">
        <f ca="1"/>
        <v>0.91052017114454942</v>
      </c>
      <c r="Q1159" s="229"/>
    </row>
    <row r="1160" spans="7:17" ht="16">
      <c r="G1160" s="208">
        <f ca="1"/>
        <v>1156</v>
      </c>
      <c r="H1160" s="208">
        <f ca="1"/>
        <v>7</v>
      </c>
      <c r="I1160" s="209">
        <f ca="1"/>
        <v>0.9999322122056723</v>
      </c>
      <c r="J1160" s="221">
        <f ca="1"/>
        <v>0.91045844899045669</v>
      </c>
      <c r="K1160" s="228">
        <f ca="1"/>
        <v>2.9618997339519722E-2</v>
      </c>
      <c r="L1160" s="228">
        <f ca="1"/>
        <v>2.4744222285847384E-2</v>
      </c>
      <c r="N1160" s="209">
        <f ca="1"/>
        <v>2.9618997339519722E-2</v>
      </c>
      <c r="O1160" s="209">
        <f ca="1"/>
        <v>0.91045844899045669</v>
      </c>
      <c r="Q1160" s="229"/>
    </row>
    <row r="1161" spans="7:17" ht="16">
      <c r="G1161" s="208">
        <f ca="1"/>
        <v>1157</v>
      </c>
      <c r="H1161" s="208">
        <f ca="1"/>
        <v>7</v>
      </c>
      <c r="I1161" s="209">
        <f ca="1"/>
        <v>0.9999322122056723</v>
      </c>
      <c r="J1161" s="221">
        <f ca="1"/>
        <v>0.91039673102037266</v>
      </c>
      <c r="K1161" s="228">
        <f ca="1"/>
        <v>2.9614783325906276E-2</v>
      </c>
      <c r="L1161" s="228">
        <f ca="1"/>
        <v>2.4744222285847384E-2</v>
      </c>
      <c r="N1161" s="209">
        <f ca="1"/>
        <v>2.9614783325906276E-2</v>
      </c>
      <c r="O1161" s="209">
        <f ca="1"/>
        <v>0.91039673102037266</v>
      </c>
      <c r="Q1161" s="229"/>
    </row>
    <row r="1162" spans="7:17" ht="16">
      <c r="G1162" s="208">
        <f ca="1"/>
        <v>1158</v>
      </c>
      <c r="H1162" s="208">
        <f ca="1"/>
        <v>7</v>
      </c>
      <c r="I1162" s="209">
        <f ca="1"/>
        <v>0.9999322122056723</v>
      </c>
      <c r="J1162" s="221">
        <f ca="1"/>
        <v>0.91033501723401367</v>
      </c>
      <c r="K1162" s="228">
        <f ca="1"/>
        <v>2.9610576590381982E-2</v>
      </c>
      <c r="L1162" s="228">
        <f ca="1"/>
        <v>2.4744222285847384E-2</v>
      </c>
      <c r="N1162" s="209">
        <f ca="1"/>
        <v>2.9610576590381982E-2</v>
      </c>
      <c r="O1162" s="209">
        <f ca="1"/>
        <v>0.91033501723401367</v>
      </c>
      <c r="Q1162" s="229"/>
    </row>
    <row r="1163" spans="7:17" ht="16">
      <c r="G1163" s="208">
        <f ca="1"/>
        <v>1159</v>
      </c>
      <c r="H1163" s="208">
        <f ca="1"/>
        <v>7</v>
      </c>
      <c r="I1163" s="209">
        <f ca="1"/>
        <v>0.9999322122056723</v>
      </c>
      <c r="J1163" s="221">
        <f ca="1"/>
        <v>0.91027330763109615</v>
      </c>
      <c r="K1163" s="228">
        <f ca="1"/>
        <v>2.9606377114107938E-2</v>
      </c>
      <c r="L1163" s="228">
        <f ca="1"/>
        <v>2.4744222285847384E-2</v>
      </c>
      <c r="N1163" s="209">
        <f ca="1"/>
        <v>2.9606377114107938E-2</v>
      </c>
      <c r="O1163" s="209">
        <f ca="1"/>
        <v>0.91027330763109615</v>
      </c>
      <c r="Q1163" s="229"/>
    </row>
    <row r="1164" spans="7:17" ht="16">
      <c r="G1164" s="208">
        <f ca="1"/>
        <v>1160</v>
      </c>
      <c r="H1164" s="208">
        <f ca="1"/>
        <v>7</v>
      </c>
      <c r="I1164" s="209">
        <f ca="1"/>
        <v>0.9999322122056723</v>
      </c>
      <c r="J1164" s="221">
        <f ca="1"/>
        <v>0.91021160221133646</v>
      </c>
      <c r="K1164" s="228">
        <f ca="1"/>
        <v>2.9602184878310251E-2</v>
      </c>
      <c r="L1164" s="228">
        <f ca="1"/>
        <v>2.4744222285847384E-2</v>
      </c>
      <c r="N1164" s="209">
        <f ca="1"/>
        <v>2.9602184878310251E-2</v>
      </c>
      <c r="O1164" s="209">
        <f ca="1"/>
        <v>0.91021160221133646</v>
      </c>
      <c r="Q1164" s="229"/>
    </row>
    <row r="1165" spans="7:17" ht="16">
      <c r="G1165" s="208">
        <f ca="1"/>
        <v>1161</v>
      </c>
      <c r="H1165" s="208">
        <f ca="1"/>
        <v>7</v>
      </c>
      <c r="I1165" s="209">
        <f ca="1"/>
        <v>0.9999322122056723</v>
      </c>
      <c r="J1165" s="221">
        <f ca="1"/>
        <v>0.91014990097445103</v>
      </c>
      <c r="K1165" s="228">
        <f ca="1"/>
        <v>2.9597999864279665E-2</v>
      </c>
      <c r="L1165" s="228">
        <f ca="1"/>
        <v>2.4744222285847384E-2</v>
      </c>
      <c r="N1165" s="209">
        <f ca="1"/>
        <v>2.9597999864279665E-2</v>
      </c>
      <c r="O1165" s="209">
        <f ca="1"/>
        <v>0.91014990097445103</v>
      </c>
      <c r="Q1165" s="229"/>
    </row>
    <row r="1166" spans="7:17" ht="16">
      <c r="G1166" s="208">
        <f ca="1"/>
        <v>1162</v>
      </c>
      <c r="H1166" s="208">
        <f ca="1"/>
        <v>7</v>
      </c>
      <c r="I1166" s="209">
        <f ca="1"/>
        <v>0.9999322122056723</v>
      </c>
      <c r="J1166" s="221">
        <f ca="1"/>
        <v>0.91008820392015644</v>
      </c>
      <c r="K1166" s="228">
        <f ca="1"/>
        <v>2.9593822053371306E-2</v>
      </c>
      <c r="L1166" s="228">
        <f ca="1"/>
        <v>2.4744222285847384E-2</v>
      </c>
      <c r="N1166" s="209">
        <f ca="1"/>
        <v>2.9593822053371306E-2</v>
      </c>
      <c r="O1166" s="209">
        <f ca="1"/>
        <v>0.91008820392015644</v>
      </c>
      <c r="Q1166" s="229"/>
    </row>
    <row r="1167" spans="7:17" ht="16">
      <c r="G1167" s="208">
        <f ca="1"/>
        <v>1163</v>
      </c>
      <c r="H1167" s="208">
        <f ca="1"/>
        <v>7</v>
      </c>
      <c r="I1167" s="209">
        <f ca="1"/>
        <v>0.9999322122056723</v>
      </c>
      <c r="J1167" s="221">
        <f ca="1"/>
        <v>0.91002651104816901</v>
      </c>
      <c r="K1167" s="228">
        <f ca="1"/>
        <v>2.9589651427004517E-2</v>
      </c>
      <c r="L1167" s="228">
        <f ca="1"/>
        <v>2.4744222285847384E-2</v>
      </c>
      <c r="N1167" s="209">
        <f ca="1"/>
        <v>2.9589651427004517E-2</v>
      </c>
      <c r="O1167" s="209">
        <f ca="1"/>
        <v>0.91002651104816901</v>
      </c>
      <c r="Q1167" s="229"/>
    </row>
    <row r="1168" spans="7:17" ht="16">
      <c r="G1168" s="208">
        <f ca="1"/>
        <v>1164</v>
      </c>
      <c r="H1168" s="208">
        <f ca="1"/>
        <v>7</v>
      </c>
      <c r="I1168" s="209">
        <f ca="1"/>
        <v>0.9999322122056723</v>
      </c>
      <c r="J1168" s="221">
        <f ca="1"/>
        <v>0.90996482235820531</v>
      </c>
      <c r="K1168" s="228">
        <f ca="1"/>
        <v>2.958548796666241E-2</v>
      </c>
      <c r="L1168" s="228">
        <f ca="1"/>
        <v>2.4744222285847384E-2</v>
      </c>
      <c r="N1168" s="209">
        <f ca="1"/>
        <v>2.958548796666241E-2</v>
      </c>
      <c r="O1168" s="209">
        <f ca="1"/>
        <v>0.90996482235820531</v>
      </c>
      <c r="Q1168" s="229"/>
    </row>
    <row r="1169" spans="7:17" ht="16">
      <c r="G1169" s="208">
        <f ca="1"/>
        <v>1165</v>
      </c>
      <c r="H1169" s="208">
        <f ca="1"/>
        <v>8</v>
      </c>
      <c r="I1169" s="209">
        <f ca="1"/>
        <v>0.99993111201640106</v>
      </c>
      <c r="J1169" s="221">
        <f ca="1"/>
        <v>0.90990213671644704</v>
      </c>
      <c r="K1169" s="228">
        <f ca="1"/>
        <v>2.9581676371941725E-2</v>
      </c>
      <c r="L1169" s="228">
        <f ca="1"/>
        <v>2.5145846260308247E-2</v>
      </c>
      <c r="N1169" s="209">
        <f ca="1"/>
        <v>2.9581676371941725E-2</v>
      </c>
      <c r="O1169" s="209">
        <f ca="1"/>
        <v>0.90990213671644704</v>
      </c>
      <c r="Q1169" s="229"/>
    </row>
    <row r="1170" spans="7:17" ht="16">
      <c r="G1170" s="208">
        <f ca="1"/>
        <v>1166</v>
      </c>
      <c r="H1170" s="208">
        <f ca="1"/>
        <v>8</v>
      </c>
      <c r="I1170" s="209">
        <f ca="1"/>
        <v>0.99993111201640106</v>
      </c>
      <c r="J1170" s="221">
        <f ca="1"/>
        <v>0.90983945539297628</v>
      </c>
      <c r="K1170" s="228">
        <f ca="1"/>
        <v>2.9577871315119342E-2</v>
      </c>
      <c r="L1170" s="228">
        <f ca="1"/>
        <v>2.51458462602272E-2</v>
      </c>
      <c r="N1170" s="209">
        <f ca="1"/>
        <v>2.9577871315119342E-2</v>
      </c>
      <c r="O1170" s="209">
        <f ca="1"/>
        <v>0.90983945539297628</v>
      </c>
      <c r="Q1170" s="229"/>
    </row>
    <row r="1171" spans="7:17" ht="16">
      <c r="G1171" s="208">
        <f ca="1"/>
        <v>1167</v>
      </c>
      <c r="H1171" s="208">
        <f ca="1"/>
        <v>8</v>
      </c>
      <c r="I1171" s="209">
        <f ca="1"/>
        <v>0.99993111201640106</v>
      </c>
      <c r="J1171" s="221">
        <f ca="1"/>
        <v>0.90977677838749549</v>
      </c>
      <c r="K1171" s="228">
        <f ca="1"/>
        <v>2.9574072779388345E-2</v>
      </c>
      <c r="L1171" s="228">
        <f ca="1"/>
        <v>2.51458462602272E-2</v>
      </c>
      <c r="N1171" s="209">
        <f ca="1"/>
        <v>2.9574072779388345E-2</v>
      </c>
      <c r="O1171" s="209">
        <f ca="1"/>
        <v>0.90977677838749549</v>
      </c>
      <c r="Q1171" s="229"/>
    </row>
    <row r="1172" spans="7:17" ht="16">
      <c r="G1172" s="208">
        <f ca="1"/>
        <v>1168</v>
      </c>
      <c r="H1172" s="208">
        <f ca="1"/>
        <v>8</v>
      </c>
      <c r="I1172" s="209">
        <f ca="1"/>
        <v>0.99993111201640106</v>
      </c>
      <c r="J1172" s="221">
        <f ca="1"/>
        <v>0.90971410569970723</v>
      </c>
      <c r="K1172" s="228">
        <f ca="1"/>
        <v>2.9570280747999358E-2</v>
      </c>
      <c r="L1172" s="228">
        <f ca="1"/>
        <v>2.51458462602272E-2</v>
      </c>
      <c r="N1172" s="209">
        <f ca="1"/>
        <v>2.9570280747999358E-2</v>
      </c>
      <c r="O1172" s="209">
        <f ca="1"/>
        <v>0.90971410569970723</v>
      </c>
      <c r="Q1172" s="229"/>
    </row>
    <row r="1173" spans="7:17" ht="16">
      <c r="G1173" s="208">
        <f ca="1"/>
        <v>1169</v>
      </c>
      <c r="H1173" s="208">
        <f ca="1"/>
        <v>8</v>
      </c>
      <c r="I1173" s="209">
        <f ca="1"/>
        <v>0.99993111201640106</v>
      </c>
      <c r="J1173" s="221">
        <f ca="1"/>
        <v>0.90965143732931408</v>
      </c>
      <c r="K1173" s="228">
        <f ca="1"/>
        <v>2.9566495204260301E-2</v>
      </c>
      <c r="L1173" s="228">
        <f ca="1"/>
        <v>2.51458462602272E-2</v>
      </c>
      <c r="N1173" s="209">
        <f ca="1"/>
        <v>2.9566495204260301E-2</v>
      </c>
      <c r="O1173" s="209">
        <f ca="1"/>
        <v>0.90965143732931408</v>
      </c>
      <c r="Q1173" s="229"/>
    </row>
    <row r="1174" spans="7:17" ht="16">
      <c r="G1174" s="208">
        <f ca="1"/>
        <v>1170</v>
      </c>
      <c r="H1174" s="208">
        <f ca="1"/>
        <v>8</v>
      </c>
      <c r="I1174" s="209">
        <f ca="1"/>
        <v>0.99993111201640106</v>
      </c>
      <c r="J1174" s="221">
        <f ca="1"/>
        <v>0.90958877327601861</v>
      </c>
      <c r="K1174" s="228">
        <f ca="1"/>
        <v>2.9562716131536174E-2</v>
      </c>
      <c r="L1174" s="228">
        <f ca="1"/>
        <v>2.51458462602272E-2</v>
      </c>
      <c r="N1174" s="209">
        <f ca="1"/>
        <v>2.9562716131536174E-2</v>
      </c>
      <c r="O1174" s="209">
        <f ca="1"/>
        <v>0.90958877327601861</v>
      </c>
      <c r="Q1174" s="229"/>
    </row>
    <row r="1175" spans="7:17" ht="16">
      <c r="G1175" s="208">
        <f ca="1"/>
        <v>1171</v>
      </c>
      <c r="H1175" s="208">
        <f ca="1"/>
        <v>8</v>
      </c>
      <c r="I1175" s="209">
        <f ca="1"/>
        <v>0.99993111201640106</v>
      </c>
      <c r="J1175" s="221">
        <f ca="1"/>
        <v>0.9095261135395234</v>
      </c>
      <c r="K1175" s="228">
        <f ca="1"/>
        <v>2.9558943513248823E-2</v>
      </c>
      <c r="L1175" s="228">
        <f ca="1"/>
        <v>2.51458462602272E-2</v>
      </c>
      <c r="N1175" s="209">
        <f ca="1"/>
        <v>2.9558943513248823E-2</v>
      </c>
      <c r="O1175" s="209">
        <f ca="1"/>
        <v>0.9095261135395234</v>
      </c>
      <c r="Q1175" s="229"/>
    </row>
    <row r="1176" spans="7:17" ht="16">
      <c r="G1176" s="208">
        <f ca="1"/>
        <v>1172</v>
      </c>
      <c r="H1176" s="208">
        <f ca="1"/>
        <v>8</v>
      </c>
      <c r="I1176" s="209">
        <f ca="1"/>
        <v>0.99993111201640106</v>
      </c>
      <c r="J1176" s="221">
        <f ca="1"/>
        <v>0.90946345811953111</v>
      </c>
      <c r="K1176" s="228">
        <f ca="1"/>
        <v>2.9555177332876624E-2</v>
      </c>
      <c r="L1176" s="228">
        <f ca="1"/>
        <v>2.51458462602272E-2</v>
      </c>
      <c r="N1176" s="209">
        <f ca="1"/>
        <v>2.9555177332876624E-2</v>
      </c>
      <c r="O1176" s="209">
        <f ca="1"/>
        <v>0.90946345811953111</v>
      </c>
      <c r="Q1176" s="229"/>
    </row>
    <row r="1177" spans="7:17" ht="16">
      <c r="G1177" s="208">
        <f ca="1"/>
        <v>1173</v>
      </c>
      <c r="H1177" s="208">
        <f ca="1"/>
        <v>8</v>
      </c>
      <c r="I1177" s="209">
        <f ca="1"/>
        <v>0.99993111201640106</v>
      </c>
      <c r="J1177" s="221">
        <f ca="1"/>
        <v>0.90940080701574433</v>
      </c>
      <c r="K1177" s="228">
        <f ca="1"/>
        <v>2.9551417573954353E-2</v>
      </c>
      <c r="L1177" s="228">
        <f ca="1"/>
        <v>2.51458462602272E-2</v>
      </c>
      <c r="N1177" s="209">
        <f ca="1"/>
        <v>2.9551417573954353E-2</v>
      </c>
      <c r="O1177" s="209">
        <f ca="1"/>
        <v>0.90940080701574433</v>
      </c>
      <c r="Q1177" s="229"/>
    </row>
    <row r="1178" spans="7:17" ht="16">
      <c r="G1178" s="208">
        <f ca="1"/>
        <v>1174</v>
      </c>
      <c r="H1178" s="208">
        <f ca="1"/>
        <v>8</v>
      </c>
      <c r="I1178" s="209">
        <f ca="1"/>
        <v>0.99993111201640106</v>
      </c>
      <c r="J1178" s="221">
        <f ca="1"/>
        <v>0.90933816022786573</v>
      </c>
      <c r="K1178" s="228">
        <f ca="1"/>
        <v>2.954766422007284E-2</v>
      </c>
      <c r="L1178" s="228">
        <f ca="1"/>
        <v>2.5145846260308247E-2</v>
      </c>
      <c r="N1178" s="209">
        <f ca="1"/>
        <v>2.954766422007284E-2</v>
      </c>
      <c r="O1178" s="209">
        <f ca="1"/>
        <v>0.90933816022786573</v>
      </c>
      <c r="Q1178" s="229"/>
    </row>
    <row r="1179" spans="7:17" ht="16">
      <c r="G1179" s="208">
        <f ca="1"/>
        <v>1175</v>
      </c>
      <c r="H1179" s="208">
        <f ca="1"/>
        <v>8</v>
      </c>
      <c r="I1179" s="209">
        <f ca="1"/>
        <v>0.99993111201640106</v>
      </c>
      <c r="J1179" s="221">
        <f ca="1"/>
        <v>0.90927551775559812</v>
      </c>
      <c r="K1179" s="228">
        <f ca="1"/>
        <v>2.9543917254878756E-2</v>
      </c>
      <c r="L1179" s="228">
        <f ca="1"/>
        <v>2.51458462602272E-2</v>
      </c>
      <c r="N1179" s="209">
        <f ca="1"/>
        <v>2.9543917254878756E-2</v>
      </c>
      <c r="O1179" s="209">
        <f ca="1"/>
        <v>0.90927551775559812</v>
      </c>
      <c r="Q1179" s="229"/>
    </row>
    <row r="1180" spans="7:17" ht="16">
      <c r="G1180" s="208">
        <f ca="1"/>
        <v>1176</v>
      </c>
      <c r="H1180" s="208">
        <f ca="1"/>
        <v>8</v>
      </c>
      <c r="I1180" s="209">
        <f ca="1"/>
        <v>0.99993111201640106</v>
      </c>
      <c r="J1180" s="221">
        <f ca="1"/>
        <v>0.90921287959864405</v>
      </c>
      <c r="K1180" s="228">
        <f ca="1"/>
        <v>2.9540176662074476E-2</v>
      </c>
      <c r="L1180" s="228">
        <f ca="1"/>
        <v>2.51458462602272E-2</v>
      </c>
      <c r="N1180" s="209">
        <f ca="1"/>
        <v>2.9540176662074476E-2</v>
      </c>
      <c r="O1180" s="209">
        <f ca="1"/>
        <v>0.90921287959864405</v>
      </c>
      <c r="Q1180" s="229"/>
    </row>
    <row r="1181" spans="7:17" ht="16">
      <c r="G1181" s="208">
        <f ca="1"/>
        <v>1177</v>
      </c>
      <c r="H1181" s="208">
        <f ca="1"/>
        <v>8</v>
      </c>
      <c r="I1181" s="209">
        <f ca="1"/>
        <v>0.99993111201640106</v>
      </c>
      <c r="J1181" s="221">
        <f ca="1"/>
        <v>0.90915024575670633</v>
      </c>
      <c r="K1181" s="228">
        <f ca="1"/>
        <v>2.953644242541769E-2</v>
      </c>
      <c r="L1181" s="228">
        <f ca="1"/>
        <v>2.51458462602272E-2</v>
      </c>
      <c r="N1181" s="209">
        <f ca="1"/>
        <v>2.953644242541769E-2</v>
      </c>
      <c r="O1181" s="209">
        <f ca="1"/>
        <v>0.90915024575670633</v>
      </c>
      <c r="Q1181" s="229"/>
    </row>
    <row r="1182" spans="7:17" ht="16">
      <c r="G1182" s="208">
        <f ca="1"/>
        <v>1178</v>
      </c>
      <c r="H1182" s="208">
        <f ca="1"/>
        <v>8</v>
      </c>
      <c r="I1182" s="209">
        <f ca="1"/>
        <v>0.99993111201640106</v>
      </c>
      <c r="J1182" s="221">
        <f ca="1"/>
        <v>0.90908761622948764</v>
      </c>
      <c r="K1182" s="228">
        <f ca="1"/>
        <v>2.9532714528721294E-2</v>
      </c>
      <c r="L1182" s="228">
        <f ca="1"/>
        <v>2.5145846260308247E-2</v>
      </c>
      <c r="N1182" s="209">
        <f ca="1"/>
        <v>2.9532714528721294E-2</v>
      </c>
      <c r="O1182" s="209">
        <f ca="1"/>
        <v>0.90908761622948764</v>
      </c>
      <c r="Q1182" s="229"/>
    </row>
    <row r="1183" spans="7:17" ht="16">
      <c r="G1183" s="208">
        <f ca="1"/>
        <v>1179</v>
      </c>
      <c r="H1183" s="208">
        <f ca="1"/>
        <v>8</v>
      </c>
      <c r="I1183" s="209">
        <f ca="1"/>
        <v>0.99993111201640106</v>
      </c>
      <c r="J1183" s="221">
        <f ca="1"/>
        <v>0.90902499101669088</v>
      </c>
      <c r="K1183" s="228">
        <f ca="1"/>
        <v>2.9528992955853019E-2</v>
      </c>
      <c r="L1183" s="228">
        <f ca="1"/>
        <v>2.51458462602272E-2</v>
      </c>
      <c r="N1183" s="209">
        <f ca="1"/>
        <v>2.9528992955853019E-2</v>
      </c>
      <c r="O1183" s="209">
        <f ca="1"/>
        <v>0.90902499101669088</v>
      </c>
      <c r="Q1183" s="229"/>
    </row>
    <row r="1184" spans="7:17" ht="16">
      <c r="G1184" s="208">
        <f ca="1"/>
        <v>1180</v>
      </c>
      <c r="H1184" s="208">
        <f ca="1"/>
        <v>8</v>
      </c>
      <c r="I1184" s="209">
        <f ca="1"/>
        <v>0.99993111201640106</v>
      </c>
      <c r="J1184" s="221">
        <f ca="1"/>
        <v>0.90896237011801873</v>
      </c>
      <c r="K1184" s="228">
        <f ca="1"/>
        <v>2.9525277690735374E-2</v>
      </c>
      <c r="L1184" s="228">
        <f ca="1"/>
        <v>2.51458462602272E-2</v>
      </c>
      <c r="N1184" s="209">
        <f ca="1"/>
        <v>2.9525277690735374E-2</v>
      </c>
      <c r="O1184" s="209">
        <f ca="1"/>
        <v>0.90896237011801873</v>
      </c>
      <c r="Q1184" s="229"/>
    </row>
    <row r="1185" spans="7:17" ht="16">
      <c r="G1185" s="208">
        <f ca="1"/>
        <v>1181</v>
      </c>
      <c r="H1185" s="208">
        <f ca="1"/>
        <v>8</v>
      </c>
      <c r="I1185" s="209">
        <f ca="1"/>
        <v>0.99993111201640106</v>
      </c>
      <c r="J1185" s="221">
        <f ca="1"/>
        <v>0.90889975353317398</v>
      </c>
      <c r="K1185" s="228">
        <f ca="1"/>
        <v>2.9521568717345292E-2</v>
      </c>
      <c r="L1185" s="228">
        <f ca="1"/>
        <v>2.51458462602272E-2</v>
      </c>
      <c r="N1185" s="209">
        <f ca="1"/>
        <v>2.9521568717345292E-2</v>
      </c>
      <c r="O1185" s="209">
        <f ca="1"/>
        <v>0.90889975353317398</v>
      </c>
      <c r="Q1185" s="229"/>
    </row>
    <row r="1186" spans="7:17" ht="16">
      <c r="G1186" s="208">
        <f ca="1"/>
        <v>1182</v>
      </c>
      <c r="H1186" s="208">
        <f ca="1"/>
        <v>8</v>
      </c>
      <c r="I1186" s="209">
        <f ca="1"/>
        <v>0.99993111201640106</v>
      </c>
      <c r="J1186" s="221">
        <f ca="1"/>
        <v>0.90883714126185955</v>
      </c>
      <c r="K1186" s="228">
        <f ca="1"/>
        <v>2.9517866019713894E-2</v>
      </c>
      <c r="L1186" s="228">
        <f ca="1"/>
        <v>2.51458462602272E-2</v>
      </c>
      <c r="N1186" s="209">
        <f ca="1"/>
        <v>2.9517866019713894E-2</v>
      </c>
      <c r="O1186" s="209">
        <f ca="1"/>
        <v>0.90883714126185955</v>
      </c>
      <c r="Q1186" s="229"/>
    </row>
    <row r="1187" spans="7:17" ht="16">
      <c r="G1187" s="208">
        <f ca="1"/>
        <v>1183</v>
      </c>
      <c r="H1187" s="208">
        <f ca="1"/>
        <v>8</v>
      </c>
      <c r="I1187" s="209">
        <f ca="1"/>
        <v>0.99993111201640106</v>
      </c>
      <c r="J1187" s="221">
        <f ca="1"/>
        <v>0.90877453330377822</v>
      </c>
      <c r="K1187" s="228">
        <f ca="1"/>
        <v>2.9514169581926333E-2</v>
      </c>
      <c r="L1187" s="228">
        <f ca="1"/>
        <v>2.51458462602272E-2</v>
      </c>
      <c r="N1187" s="209">
        <f ca="1"/>
        <v>2.9514169581926333E-2</v>
      </c>
      <c r="O1187" s="209">
        <f ca="1"/>
        <v>0.90877453330377822</v>
      </c>
      <c r="Q1187" s="229"/>
    </row>
    <row r="1188" spans="7:17" ht="16">
      <c r="G1188" s="208">
        <f ca="1"/>
        <v>1184</v>
      </c>
      <c r="H1188" s="208">
        <f ca="1"/>
        <v>8</v>
      </c>
      <c r="I1188" s="209">
        <f ca="1"/>
        <v>0.99993111201640106</v>
      </c>
      <c r="J1188" s="221">
        <f ca="1"/>
        <v>0.9087119296586329</v>
      </c>
      <c r="K1188" s="228">
        <f ca="1"/>
        <v>2.951047938812152E-2</v>
      </c>
      <c r="L1188" s="228">
        <f ca="1"/>
        <v>2.51458462602272E-2</v>
      </c>
      <c r="N1188" s="209">
        <f ca="1"/>
        <v>2.951047938812152E-2</v>
      </c>
      <c r="O1188" s="209">
        <f ca="1"/>
        <v>0.9087119296586329</v>
      </c>
      <c r="Q1188" s="229"/>
    </row>
    <row r="1189" spans="7:17" ht="16">
      <c r="G1189" s="208">
        <f ca="1"/>
        <v>1185</v>
      </c>
      <c r="H1189" s="208">
        <f ca="1"/>
        <v>8</v>
      </c>
      <c r="I1189" s="209">
        <f ca="1"/>
        <v>0.99993111201640106</v>
      </c>
      <c r="J1189" s="221">
        <f ca="1"/>
        <v>0.90864933032612638</v>
      </c>
      <c r="K1189" s="228">
        <f ca="1"/>
        <v>2.9506795422491933E-2</v>
      </c>
      <c r="L1189" s="228">
        <f ca="1"/>
        <v>2.5145846260308247E-2</v>
      </c>
      <c r="N1189" s="209">
        <f ca="1"/>
        <v>2.9506795422491933E-2</v>
      </c>
      <c r="O1189" s="209">
        <f ca="1"/>
        <v>0.90864933032612638</v>
      </c>
      <c r="Q1189" s="229"/>
    </row>
    <row r="1190" spans="7:17" ht="16">
      <c r="G1190" s="208">
        <f ca="1"/>
        <v>1186</v>
      </c>
      <c r="H1190" s="208">
        <f ca="1"/>
        <v>8</v>
      </c>
      <c r="I1190" s="209">
        <f ca="1"/>
        <v>0.99993111201640106</v>
      </c>
      <c r="J1190" s="221">
        <f ca="1"/>
        <v>0.90858673530596168</v>
      </c>
      <c r="K1190" s="228">
        <f ca="1"/>
        <v>2.9503117669283294E-2</v>
      </c>
      <c r="L1190" s="228">
        <f ca="1"/>
        <v>2.51458462602272E-2</v>
      </c>
      <c r="N1190" s="209">
        <f ca="1"/>
        <v>2.9503117669283294E-2</v>
      </c>
      <c r="O1190" s="209">
        <f ca="1"/>
        <v>0.90858673530596168</v>
      </c>
      <c r="Q1190" s="229"/>
    </row>
    <row r="1191" spans="7:17" ht="16">
      <c r="G1191" s="208">
        <f ca="1"/>
        <v>1187</v>
      </c>
      <c r="H1191" s="208">
        <f ca="1"/>
        <v>8</v>
      </c>
      <c r="I1191" s="209">
        <f ca="1"/>
        <v>0.99993111201640106</v>
      </c>
      <c r="J1191" s="221">
        <f ca="1"/>
        <v>0.9085241445978417</v>
      </c>
      <c r="K1191" s="228">
        <f ca="1"/>
        <v>2.9499446112794477E-2</v>
      </c>
      <c r="L1191" s="228">
        <f ca="1"/>
        <v>2.51458462602272E-2</v>
      </c>
      <c r="N1191" s="209">
        <f ca="1"/>
        <v>2.9499446112794477E-2</v>
      </c>
      <c r="O1191" s="209">
        <f ca="1"/>
        <v>0.9085241445978417</v>
      </c>
      <c r="Q1191" s="229"/>
    </row>
    <row r="1192" spans="7:17" ht="16">
      <c r="G1192" s="208">
        <f ca="1"/>
        <v>1188</v>
      </c>
      <c r="H1192" s="208">
        <f ca="1"/>
        <v>8</v>
      </c>
      <c r="I1192" s="209">
        <f ca="1"/>
        <v>0.99993111201640106</v>
      </c>
      <c r="J1192" s="221">
        <f ca="1"/>
        <v>0.90846155820146945</v>
      </c>
      <c r="K1192" s="228">
        <f ca="1"/>
        <v>2.9495780737377162E-2</v>
      </c>
      <c r="L1192" s="228">
        <f ca="1"/>
        <v>2.51458462602272E-2</v>
      </c>
      <c r="N1192" s="209">
        <f ca="1"/>
        <v>2.9495780737377162E-2</v>
      </c>
      <c r="O1192" s="209">
        <f ca="1"/>
        <v>0.90846155820146945</v>
      </c>
      <c r="Q1192" s="229"/>
    </row>
    <row r="1193" spans="7:17" ht="16">
      <c r="G1193" s="208">
        <f ca="1"/>
        <v>1189</v>
      </c>
      <c r="H1193" s="208">
        <f ca="1"/>
        <v>8</v>
      </c>
      <c r="I1193" s="209">
        <f ca="1"/>
        <v>0.99993111201640106</v>
      </c>
      <c r="J1193" s="221">
        <f ca="1"/>
        <v>0.90839897611654785</v>
      </c>
      <c r="K1193" s="228">
        <f ca="1"/>
        <v>2.9492121527435737E-2</v>
      </c>
      <c r="L1193" s="228">
        <f ca="1"/>
        <v>2.51458462602272E-2</v>
      </c>
      <c r="N1193" s="209">
        <f ca="1"/>
        <v>2.9492121527435737E-2</v>
      </c>
      <c r="O1193" s="209">
        <f ca="1"/>
        <v>0.90839897611654785</v>
      </c>
      <c r="Q1193" s="229"/>
    </row>
    <row r="1194" spans="7:17" ht="16">
      <c r="G1194" s="208">
        <f ca="1"/>
        <v>1190</v>
      </c>
      <c r="H1194" s="208">
        <f ca="1"/>
        <v>8</v>
      </c>
      <c r="I1194" s="209">
        <f ca="1"/>
        <v>0.99993111201640106</v>
      </c>
      <c r="J1194" s="221">
        <f ca="1"/>
        <v>0.90833639834277979</v>
      </c>
      <c r="K1194" s="228">
        <f ca="1"/>
        <v>2.9488468467427024E-2</v>
      </c>
      <c r="L1194" s="228">
        <f ca="1"/>
        <v>2.5145846260308247E-2</v>
      </c>
      <c r="N1194" s="209">
        <f ca="1"/>
        <v>2.9488468467427024E-2</v>
      </c>
      <c r="O1194" s="209">
        <f ca="1"/>
        <v>0.90833639834277979</v>
      </c>
      <c r="Q1194" s="229"/>
    </row>
    <row r="1195" spans="7:17" ht="16">
      <c r="G1195" s="208">
        <f ca="1"/>
        <v>1191</v>
      </c>
      <c r="H1195" s="208">
        <f ca="1"/>
        <v>8</v>
      </c>
      <c r="I1195" s="209">
        <f ca="1"/>
        <v>0.99993111201640106</v>
      </c>
      <c r="J1195" s="221">
        <f ca="1"/>
        <v>0.90827382487986841</v>
      </c>
      <c r="K1195" s="228">
        <f ca="1"/>
        <v>2.9484821541859964E-2</v>
      </c>
      <c r="L1195" s="228">
        <f ca="1"/>
        <v>2.5145846260308247E-2</v>
      </c>
      <c r="N1195" s="209">
        <f ca="1"/>
        <v>2.9484821541859964E-2</v>
      </c>
      <c r="O1195" s="209">
        <f ca="1"/>
        <v>0.90827382487986841</v>
      </c>
      <c r="Q1195" s="229"/>
    </row>
    <row r="1196" spans="7:17" ht="16">
      <c r="G1196" s="208">
        <f ca="1"/>
        <v>1192</v>
      </c>
      <c r="H1196" s="208">
        <f ca="1"/>
        <v>8</v>
      </c>
      <c r="I1196" s="209">
        <f ca="1"/>
        <v>0.99993111201640106</v>
      </c>
      <c r="J1196" s="221">
        <f ca="1"/>
        <v>0.90821125572751671</v>
      </c>
      <c r="K1196" s="228">
        <f ca="1"/>
        <v>2.9481180735295532E-2</v>
      </c>
      <c r="L1196" s="228">
        <f ca="1"/>
        <v>2.5145846260308247E-2</v>
      </c>
      <c r="N1196" s="209">
        <f ca="1"/>
        <v>2.9481180735295532E-2</v>
      </c>
      <c r="O1196" s="209">
        <f ca="1"/>
        <v>0.90821125572751671</v>
      </c>
      <c r="Q1196" s="229"/>
    </row>
    <row r="1197" spans="7:17" ht="16">
      <c r="G1197" s="208">
        <f ca="1"/>
        <v>1193</v>
      </c>
      <c r="H1197" s="208">
        <f ca="1"/>
        <v>8</v>
      </c>
      <c r="I1197" s="209">
        <f ca="1"/>
        <v>0.99993111201640106</v>
      </c>
      <c r="J1197" s="221">
        <f ca="1"/>
        <v>0.90814869088542782</v>
      </c>
      <c r="K1197" s="228">
        <f ca="1"/>
        <v>2.9477546032346438E-2</v>
      </c>
      <c r="L1197" s="228">
        <f ca="1"/>
        <v>2.51458462602272E-2</v>
      </c>
      <c r="N1197" s="209">
        <f ca="1"/>
        <v>2.9477546032346438E-2</v>
      </c>
      <c r="O1197" s="209">
        <f ca="1"/>
        <v>0.90814869088542782</v>
      </c>
      <c r="Q1197" s="229"/>
    </row>
    <row r="1198" spans="7:17" ht="16">
      <c r="G1198" s="208">
        <f ca="1"/>
        <v>1194</v>
      </c>
      <c r="H1198" s="208">
        <f ca="1"/>
        <v>8</v>
      </c>
      <c r="I1198" s="209">
        <f ca="1"/>
        <v>0.99993111201640106</v>
      </c>
      <c r="J1198" s="221">
        <f ca="1"/>
        <v>0.90808613035330465</v>
      </c>
      <c r="K1198" s="228">
        <f ca="1"/>
        <v>2.9473917417677027E-2</v>
      </c>
      <c r="L1198" s="228">
        <f ca="1"/>
        <v>2.5145846260308247E-2</v>
      </c>
      <c r="N1198" s="209">
        <f ca="1"/>
        <v>2.9473917417677027E-2</v>
      </c>
      <c r="O1198" s="209">
        <f ca="1"/>
        <v>0.90808613035330465</v>
      </c>
      <c r="Q1198" s="229"/>
    </row>
    <row r="1199" spans="7:17" ht="16">
      <c r="G1199" s="208">
        <f ca="1"/>
        <v>1195</v>
      </c>
      <c r="H1199" s="208">
        <f ca="1"/>
        <v>8</v>
      </c>
      <c r="I1199" s="209">
        <f ca="1"/>
        <v>0.99993111201640106</v>
      </c>
      <c r="J1199" s="221">
        <f ca="1"/>
        <v>0.90802357413085044</v>
      </c>
      <c r="K1199" s="228">
        <f ca="1"/>
        <v>2.9470294876002862E-2</v>
      </c>
      <c r="L1199" s="228">
        <f ca="1"/>
        <v>2.51458462602272E-2</v>
      </c>
      <c r="N1199" s="209">
        <f ca="1"/>
        <v>2.9470294876002862E-2</v>
      </c>
      <c r="O1199" s="209">
        <f ca="1"/>
        <v>0.90802357413085044</v>
      </c>
      <c r="Q1199" s="229"/>
    </row>
    <row r="1200" spans="7:17" ht="16">
      <c r="G1200" s="208">
        <f ca="1"/>
        <v>1196</v>
      </c>
      <c r="H1200" s="208">
        <f ca="1"/>
        <v>8</v>
      </c>
      <c r="I1200" s="209">
        <f ca="1"/>
        <v>0.99993111201640106</v>
      </c>
      <c r="J1200" s="221">
        <f ca="1"/>
        <v>0.90796102221776831</v>
      </c>
      <c r="K1200" s="228">
        <f ca="1"/>
        <v>2.9466678392090679E-2</v>
      </c>
      <c r="L1200" s="228">
        <f ca="1"/>
        <v>2.51458462602272E-2</v>
      </c>
      <c r="N1200" s="209">
        <f ca="1"/>
        <v>2.9466678392090679E-2</v>
      </c>
      <c r="O1200" s="209">
        <f ca="1"/>
        <v>0.90796102221776831</v>
      </c>
      <c r="Q1200" s="229"/>
    </row>
    <row r="1201" spans="7:17" ht="16">
      <c r="G1201" s="208">
        <f ca="1"/>
        <v>1197</v>
      </c>
      <c r="H1201" s="208">
        <f ca="1"/>
        <v>8</v>
      </c>
      <c r="I1201" s="209">
        <f ca="1"/>
        <v>0.99993111201640106</v>
      </c>
      <c r="J1201" s="221">
        <f ca="1"/>
        <v>0.90789847461376127</v>
      </c>
      <c r="K1201" s="228">
        <f ca="1"/>
        <v>2.9463067950758148E-2</v>
      </c>
      <c r="L1201" s="228">
        <f ca="1"/>
        <v>2.51458462602272E-2</v>
      </c>
      <c r="N1201" s="209">
        <f ca="1"/>
        <v>2.9463067950758148E-2</v>
      </c>
      <c r="O1201" s="209">
        <f ca="1"/>
        <v>0.90789847461376127</v>
      </c>
      <c r="Q1201" s="229"/>
    </row>
    <row r="1202" spans="7:17" ht="16">
      <c r="G1202" s="208">
        <f ca="1"/>
        <v>1198</v>
      </c>
      <c r="H1202" s="208">
        <f ca="1"/>
        <v>8</v>
      </c>
      <c r="I1202" s="209">
        <f ca="1"/>
        <v>0.99993111201640106</v>
      </c>
      <c r="J1202" s="221">
        <f ca="1"/>
        <v>0.90783593131853257</v>
      </c>
      <c r="K1202" s="228">
        <f ca="1"/>
        <v>2.9459463536873582E-2</v>
      </c>
      <c r="L1202" s="228">
        <f ca="1"/>
        <v>2.51458462602272E-2</v>
      </c>
      <c r="N1202" s="209">
        <f ca="1"/>
        <v>2.9459463536873582E-2</v>
      </c>
      <c r="O1202" s="209">
        <f ca="1"/>
        <v>0.90783593131853257</v>
      </c>
      <c r="Q1202" s="229"/>
    </row>
    <row r="1203" spans="7:17" ht="16">
      <c r="G1203" s="208">
        <f ca="1"/>
        <v>1199</v>
      </c>
      <c r="H1203" s="208">
        <f ca="1"/>
        <v>8</v>
      </c>
      <c r="I1203" s="209">
        <f ca="1"/>
        <v>0.99993111201640106</v>
      </c>
      <c r="J1203" s="221">
        <f ca="1"/>
        <v>0.90777339233178533</v>
      </c>
      <c r="K1203" s="228">
        <f ca="1"/>
        <v>2.9455865135355808E-2</v>
      </c>
      <c r="L1203" s="228">
        <f ca="1"/>
        <v>2.5145846260308247E-2</v>
      </c>
      <c r="N1203" s="209">
        <f ca="1"/>
        <v>2.9455865135355808E-2</v>
      </c>
      <c r="O1203" s="209">
        <f ca="1"/>
        <v>0.90777339233178533</v>
      </c>
      <c r="Q1203" s="229"/>
    </row>
    <row r="1204" spans="7:17" ht="16">
      <c r="G1204" s="208">
        <f ca="1"/>
        <v>1200</v>
      </c>
      <c r="H1204" s="208">
        <f ca="1"/>
        <v>8</v>
      </c>
      <c r="I1204" s="209">
        <f ca="1"/>
        <v>0.99993111201640106</v>
      </c>
      <c r="J1204" s="221">
        <f ca="1"/>
        <v>0.90771085765322279</v>
      </c>
      <c r="K1204" s="228">
        <f ca="1"/>
        <v>2.9452272731173897E-2</v>
      </c>
      <c r="L1204" s="228">
        <f ca="1"/>
        <v>2.5145846260308247E-2</v>
      </c>
      <c r="N1204" s="209">
        <f ca="1"/>
        <v>2.9452272731173897E-2</v>
      </c>
      <c r="O1204" s="209">
        <f ca="1"/>
        <v>0.90771085765322279</v>
      </c>
      <c r="Q1204" s="229"/>
    </row>
    <row r="1205" spans="7:17" ht="16">
      <c r="G1205" s="208">
        <f ca="1"/>
        <v>1201</v>
      </c>
      <c r="H1205" s="208">
        <f ca="1"/>
        <v>8</v>
      </c>
      <c r="I1205" s="209">
        <f ca="1"/>
        <v>0.99993111201640106</v>
      </c>
      <c r="J1205" s="221">
        <f ca="1"/>
        <v>0.90764832728254818</v>
      </c>
      <c r="K1205" s="228">
        <f ca="1"/>
        <v>2.9448686309346987E-2</v>
      </c>
      <c r="L1205" s="228">
        <f ca="1"/>
        <v>2.51458462602272E-2</v>
      </c>
      <c r="N1205" s="209">
        <f ca="1"/>
        <v>2.9448686309346987E-2</v>
      </c>
      <c r="O1205" s="209">
        <f ca="1"/>
        <v>0.90764832728254818</v>
      </c>
      <c r="Q1205" s="229"/>
    </row>
    <row r="1206" spans="7:17" ht="16">
      <c r="G1206" s="208">
        <f ca="1"/>
        <v>1202</v>
      </c>
      <c r="H1206" s="208">
        <f ca="1"/>
        <v>8</v>
      </c>
      <c r="I1206" s="209">
        <f ca="1"/>
        <v>0.99993111201640106</v>
      </c>
      <c r="J1206" s="221">
        <f ca="1"/>
        <v>0.90758580121946475</v>
      </c>
      <c r="K1206" s="228">
        <f ca="1"/>
        <v>2.9445105854944066E-2</v>
      </c>
      <c r="L1206" s="228">
        <f ca="1"/>
        <v>2.51458462602272E-2</v>
      </c>
      <c r="N1206" s="209">
        <f ca="1"/>
        <v>2.9445105854944066E-2</v>
      </c>
      <c r="O1206" s="209">
        <f ca="1"/>
        <v>0.90758580121946475</v>
      </c>
      <c r="Q1206" s="229"/>
    </row>
    <row r="1207" spans="7:17" ht="16">
      <c r="G1207" s="208">
        <f ca="1"/>
        <v>1203</v>
      </c>
      <c r="H1207" s="208">
        <f ca="1"/>
        <v>8</v>
      </c>
      <c r="I1207" s="209">
        <f ca="1"/>
        <v>0.99993111201640106</v>
      </c>
      <c r="J1207" s="221">
        <f ca="1"/>
        <v>0.90752327946367572</v>
      </c>
      <c r="K1207" s="228">
        <f ca="1"/>
        <v>2.9441531353083798E-2</v>
      </c>
      <c r="L1207" s="228">
        <f ca="1"/>
        <v>2.51458462602272E-2</v>
      </c>
      <c r="N1207" s="209">
        <f ca="1"/>
        <v>2.9441531353083798E-2</v>
      </c>
      <c r="O1207" s="209">
        <f ca="1"/>
        <v>0.90752327946367572</v>
      </c>
      <c r="Q1207" s="229"/>
    </row>
    <row r="1208" spans="7:17" ht="16">
      <c r="G1208" s="208">
        <f ca="1"/>
        <v>1204</v>
      </c>
      <c r="H1208" s="208">
        <f ca="1"/>
        <v>8</v>
      </c>
      <c r="I1208" s="209">
        <f ca="1"/>
        <v>0.99993111201640106</v>
      </c>
      <c r="J1208" s="221">
        <f ca="1"/>
        <v>0.90746076201488435</v>
      </c>
      <c r="K1208" s="228">
        <f ca="1"/>
        <v>2.9437962788934274E-2</v>
      </c>
      <c r="L1208" s="228">
        <f ca="1"/>
        <v>2.5145846260308247E-2</v>
      </c>
      <c r="N1208" s="209">
        <f ca="1"/>
        <v>2.9437962788934274E-2</v>
      </c>
      <c r="O1208" s="209">
        <f ca="1"/>
        <v>0.90746076201488435</v>
      </c>
      <c r="Q1208" s="229"/>
    </row>
    <row r="1209" spans="7:17" ht="16">
      <c r="G1209" s="208">
        <f ca="1"/>
        <v>1205</v>
      </c>
      <c r="H1209" s="208">
        <f ca="1"/>
        <v>8</v>
      </c>
      <c r="I1209" s="209">
        <f ca="1"/>
        <v>0.99993111201640106</v>
      </c>
      <c r="J1209" s="221">
        <f ca="1"/>
        <v>0.90739824887279397</v>
      </c>
      <c r="K1209" s="228">
        <f ca="1"/>
        <v>2.9434400147712796E-2</v>
      </c>
      <c r="L1209" s="228">
        <f ca="1"/>
        <v>2.51458462602272E-2</v>
      </c>
      <c r="N1209" s="209">
        <f ca="1"/>
        <v>2.9434400147712796E-2</v>
      </c>
      <c r="O1209" s="209">
        <f ca="1"/>
        <v>0.90739824887279397</v>
      </c>
      <c r="Q1209" s="229"/>
    </row>
    <row r="1210" spans="7:17" ht="16">
      <c r="G1210" s="208">
        <f ca="1"/>
        <v>1206</v>
      </c>
      <c r="H1210" s="208">
        <f ca="1"/>
        <v>8</v>
      </c>
      <c r="I1210" s="209">
        <f ca="1"/>
        <v>0.99993111201640106</v>
      </c>
      <c r="J1210" s="221">
        <f ca="1"/>
        <v>0.90733574003710793</v>
      </c>
      <c r="K1210" s="228">
        <f ca="1"/>
        <v>2.9430843414685704E-2</v>
      </c>
      <c r="L1210" s="228">
        <f ca="1"/>
        <v>2.51458462602272E-2</v>
      </c>
      <c r="N1210" s="209">
        <f ca="1"/>
        <v>2.9430843414685704E-2</v>
      </c>
      <c r="O1210" s="209">
        <f ca="1"/>
        <v>0.90733574003710793</v>
      </c>
      <c r="Q1210" s="229"/>
    </row>
    <row r="1211" spans="7:17" ht="16">
      <c r="G1211" s="208">
        <f ca="1"/>
        <v>1207</v>
      </c>
      <c r="H1211" s="208">
        <f ca="1"/>
        <v>8</v>
      </c>
      <c r="I1211" s="209">
        <f ca="1"/>
        <v>0.99993111201640106</v>
      </c>
      <c r="J1211" s="221">
        <f ca="1"/>
        <v>0.90727323550752947</v>
      </c>
      <c r="K1211" s="228">
        <f ca="1"/>
        <v>2.9427292575168205E-2</v>
      </c>
      <c r="L1211" s="228">
        <f ca="1"/>
        <v>2.5145846260308247E-2</v>
      </c>
      <c r="N1211" s="209">
        <f ca="1"/>
        <v>2.9427292575168205E-2</v>
      </c>
      <c r="O1211" s="209">
        <f ca="1"/>
        <v>0.90727323550752947</v>
      </c>
      <c r="Q1211" s="229"/>
    </row>
    <row r="1212" spans="7:17" ht="16">
      <c r="G1212" s="208">
        <f ca="1"/>
        <v>1208</v>
      </c>
      <c r="H1212" s="208">
        <f ca="1"/>
        <v>8</v>
      </c>
      <c r="I1212" s="209">
        <f ca="1"/>
        <v>0.99993111201640106</v>
      </c>
      <c r="J1212" s="221">
        <f ca="1"/>
        <v>0.90721073528376206</v>
      </c>
      <c r="K1212" s="228">
        <f ca="1"/>
        <v>2.9423747614524071E-2</v>
      </c>
      <c r="L1212" s="228">
        <f ca="1"/>
        <v>2.51458462602272E-2</v>
      </c>
      <c r="N1212" s="209">
        <f ca="1"/>
        <v>2.9423747614524071E-2</v>
      </c>
      <c r="O1212" s="209">
        <f ca="1"/>
        <v>0.90721073528376206</v>
      </c>
      <c r="Q1212" s="229"/>
    </row>
    <row r="1213" spans="7:17" ht="16">
      <c r="G1213" s="208">
        <f ca="1"/>
        <v>1209</v>
      </c>
      <c r="H1213" s="208">
        <f ca="1"/>
        <v>8</v>
      </c>
      <c r="I1213" s="209">
        <f ca="1"/>
        <v>0.99993111201640106</v>
      </c>
      <c r="J1213" s="221">
        <f ca="1"/>
        <v>0.90714823936550903</v>
      </c>
      <c r="K1213" s="228">
        <f ca="1"/>
        <v>2.9420208518165535E-2</v>
      </c>
      <c r="L1213" s="228">
        <f ca="1"/>
        <v>2.51458462602272E-2</v>
      </c>
      <c r="N1213" s="209">
        <f ca="1"/>
        <v>2.9420208518165535E-2</v>
      </c>
      <c r="O1213" s="209">
        <f ca="1"/>
        <v>0.90714823936550903</v>
      </c>
      <c r="Q1213" s="229"/>
    </row>
    <row r="1214" spans="7:17" ht="16">
      <c r="G1214" s="208">
        <f ca="1"/>
        <v>1210</v>
      </c>
      <c r="H1214" s="208">
        <f ca="1"/>
        <v>8</v>
      </c>
      <c r="I1214" s="209">
        <f ca="1"/>
        <v>0.99993111201640106</v>
      </c>
      <c r="J1214" s="221">
        <f ca="1"/>
        <v>0.90708574775247386</v>
      </c>
      <c r="K1214" s="228">
        <f ca="1"/>
        <v>2.9416675271553026E-2</v>
      </c>
      <c r="L1214" s="228">
        <f ca="1"/>
        <v>2.51458462602272E-2</v>
      </c>
      <c r="N1214" s="209">
        <f ca="1"/>
        <v>2.9416675271553026E-2</v>
      </c>
      <c r="O1214" s="209">
        <f ca="1"/>
        <v>0.90708574775247386</v>
      </c>
      <c r="Q1214" s="229"/>
    </row>
    <row r="1215" spans="7:17" ht="16">
      <c r="G1215" s="208">
        <f ca="1"/>
        <v>1211</v>
      </c>
      <c r="H1215" s="208">
        <f ca="1"/>
        <v>8</v>
      </c>
      <c r="I1215" s="209">
        <f ca="1"/>
        <v>0.99993111201640106</v>
      </c>
      <c r="J1215" s="221">
        <f ca="1"/>
        <v>0.90702326044435988</v>
      </c>
      <c r="K1215" s="228">
        <f ca="1"/>
        <v>2.9413147860195041E-2</v>
      </c>
      <c r="L1215" s="228">
        <f ca="1"/>
        <v>2.51458462602272E-2</v>
      </c>
      <c r="N1215" s="209">
        <f ca="1"/>
        <v>2.9413147860195041E-2</v>
      </c>
      <c r="O1215" s="209">
        <f ca="1"/>
        <v>0.90702326044435988</v>
      </c>
      <c r="Q1215" s="229"/>
    </row>
    <row r="1216" spans="7:17" ht="16">
      <c r="G1216" s="208">
        <f ca="1"/>
        <v>1212</v>
      </c>
      <c r="H1216" s="208">
        <f ca="1"/>
        <v>8</v>
      </c>
      <c r="I1216" s="209">
        <f ca="1"/>
        <v>0.99993111201640106</v>
      </c>
      <c r="J1216" s="221">
        <f ca="1"/>
        <v>0.90696077744087056</v>
      </c>
      <c r="K1216" s="228">
        <f ca="1"/>
        <v>2.9409626269647878E-2</v>
      </c>
      <c r="L1216" s="228">
        <f ca="1"/>
        <v>2.51458462602272E-2</v>
      </c>
      <c r="N1216" s="209">
        <f ca="1"/>
        <v>2.9409626269647878E-2</v>
      </c>
      <c r="O1216" s="209">
        <f ca="1"/>
        <v>0.90696077744087056</v>
      </c>
      <c r="Q1216" s="229"/>
    </row>
    <row r="1217" spans="7:17" ht="16">
      <c r="G1217" s="208">
        <f ca="1"/>
        <v>1213</v>
      </c>
      <c r="H1217" s="208">
        <f ca="1"/>
        <v>8</v>
      </c>
      <c r="I1217" s="209">
        <f ca="1"/>
        <v>0.99993111201640106</v>
      </c>
      <c r="J1217" s="221">
        <f ca="1"/>
        <v>0.90689829874170935</v>
      </c>
      <c r="K1217" s="228">
        <f ca="1"/>
        <v>2.9406110485515474E-2</v>
      </c>
      <c r="L1217" s="228">
        <f ca="1"/>
        <v>2.51458462602272E-2</v>
      </c>
      <c r="N1217" s="209">
        <f ca="1"/>
        <v>2.9406110485515474E-2</v>
      </c>
      <c r="O1217" s="209">
        <f ca="1"/>
        <v>0.90689829874170935</v>
      </c>
      <c r="Q1217" s="229"/>
    </row>
    <row r="1218" spans="7:17" ht="16">
      <c r="G1218" s="208">
        <f ca="1"/>
        <v>1214</v>
      </c>
      <c r="H1218" s="208">
        <f ca="1"/>
        <v>8</v>
      </c>
      <c r="I1218" s="209">
        <f ca="1"/>
        <v>0.99993111201640106</v>
      </c>
      <c r="J1218" s="221">
        <f ca="1"/>
        <v>0.90683582434657972</v>
      </c>
      <c r="K1218" s="228">
        <f ca="1"/>
        <v>2.9402600493449189E-2</v>
      </c>
      <c r="L1218" s="228">
        <f ca="1"/>
        <v>2.51458462602272E-2</v>
      </c>
      <c r="N1218" s="209">
        <f ca="1"/>
        <v>2.9402600493449189E-2</v>
      </c>
      <c r="O1218" s="209">
        <f ca="1"/>
        <v>0.90683582434657972</v>
      </c>
      <c r="Q1218" s="229"/>
    </row>
    <row r="1219" spans="7:17" ht="16">
      <c r="G1219" s="208">
        <f ca="1"/>
        <v>1215</v>
      </c>
      <c r="H1219" s="208">
        <f ca="1"/>
        <v>8</v>
      </c>
      <c r="I1219" s="209">
        <f ca="1"/>
        <v>0.99993111201640106</v>
      </c>
      <c r="J1219" s="221">
        <f ca="1"/>
        <v>0.90677335425518524</v>
      </c>
      <c r="K1219" s="228">
        <f ca="1"/>
        <v>2.9399096279147614E-2</v>
      </c>
      <c r="L1219" s="228">
        <f ca="1"/>
        <v>2.51458462602272E-2</v>
      </c>
      <c r="N1219" s="209">
        <f ca="1"/>
        <v>2.9399096279147614E-2</v>
      </c>
      <c r="O1219" s="209">
        <f ca="1"/>
        <v>0.90677335425518524</v>
      </c>
      <c r="Q1219" s="229"/>
    </row>
    <row r="1220" spans="7:17" ht="16">
      <c r="G1220" s="208">
        <f ca="1"/>
        <v>1216</v>
      </c>
      <c r="H1220" s="208">
        <f ca="1"/>
        <v>8</v>
      </c>
      <c r="I1220" s="209">
        <f ca="1"/>
        <v>0.99993111201640106</v>
      </c>
      <c r="J1220" s="221">
        <f ca="1"/>
        <v>0.90671088846722936</v>
      </c>
      <c r="K1220" s="228">
        <f ca="1"/>
        <v>2.9395597828356407E-2</v>
      </c>
      <c r="L1220" s="228">
        <f ca="1"/>
        <v>2.51458462602272E-2</v>
      </c>
      <c r="N1220" s="209">
        <f ca="1"/>
        <v>2.9395597828356407E-2</v>
      </c>
      <c r="O1220" s="209">
        <f ca="1"/>
        <v>0.90671088846722936</v>
      </c>
      <c r="Q1220" s="229"/>
    </row>
    <row r="1221" spans="7:17" ht="16">
      <c r="G1221" s="208">
        <f ca="1"/>
        <v>1217</v>
      </c>
      <c r="H1221" s="208">
        <f ca="1"/>
        <v>8</v>
      </c>
      <c r="I1221" s="209">
        <f ca="1"/>
        <v>0.99993111201640106</v>
      </c>
      <c r="J1221" s="221">
        <f ca="1"/>
        <v>0.90664842698241566</v>
      </c>
      <c r="K1221" s="228">
        <f ca="1"/>
        <v>2.9392105126868059E-2</v>
      </c>
      <c r="L1221" s="228">
        <f ca="1"/>
        <v>2.51458462602272E-2</v>
      </c>
      <c r="N1221" s="209">
        <f ca="1"/>
        <v>2.9392105126868059E-2</v>
      </c>
      <c r="O1221" s="209">
        <f ca="1"/>
        <v>0.90664842698241566</v>
      </c>
      <c r="Q1221" s="229"/>
    </row>
    <row r="1222" spans="7:17" ht="16">
      <c r="G1222" s="208">
        <f ca="1"/>
        <v>1218</v>
      </c>
      <c r="H1222" s="208">
        <f ca="1"/>
        <v>8</v>
      </c>
      <c r="I1222" s="209">
        <f ca="1"/>
        <v>0.99993111201640106</v>
      </c>
      <c r="J1222" s="221">
        <f ca="1"/>
        <v>0.9065859698004477</v>
      </c>
      <c r="K1222" s="228">
        <f ca="1"/>
        <v>2.938861816052174E-2</v>
      </c>
      <c r="L1222" s="228">
        <f ca="1"/>
        <v>2.51458462602272E-2</v>
      </c>
      <c r="N1222" s="209">
        <f ca="1"/>
        <v>2.938861816052174E-2</v>
      </c>
      <c r="O1222" s="209">
        <f ca="1"/>
        <v>0.9065859698004477</v>
      </c>
      <c r="Q1222" s="229"/>
    </row>
    <row r="1223" spans="7:17" ht="16">
      <c r="G1223" s="208">
        <f ca="1"/>
        <v>1219</v>
      </c>
      <c r="H1223" s="208">
        <f ca="1"/>
        <v>8</v>
      </c>
      <c r="I1223" s="209">
        <f ca="1"/>
        <v>0.99993111201640106</v>
      </c>
      <c r="J1223" s="221">
        <f ca="1"/>
        <v>0.90652351692102906</v>
      </c>
      <c r="K1223" s="228">
        <f ca="1"/>
        <v>2.9385136915203051E-2</v>
      </c>
      <c r="L1223" s="228">
        <f ca="1"/>
        <v>2.51458462602272E-2</v>
      </c>
      <c r="N1223" s="209">
        <f ca="1"/>
        <v>2.9385136915203051E-2</v>
      </c>
      <c r="O1223" s="209">
        <f ca="1"/>
        <v>0.90652351692102906</v>
      </c>
      <c r="Q1223" s="229"/>
    </row>
    <row r="1224" spans="7:17" ht="16">
      <c r="G1224" s="208">
        <f ca="1"/>
        <v>1220</v>
      </c>
      <c r="H1224" s="208">
        <f ca="1"/>
        <v>8</v>
      </c>
      <c r="I1224" s="209">
        <f ca="1"/>
        <v>0.99993111201640106</v>
      </c>
      <c r="J1224" s="221">
        <f ca="1"/>
        <v>0.90646106834386331</v>
      </c>
      <c r="K1224" s="228">
        <f ca="1"/>
        <v>2.9381661376843921E-2</v>
      </c>
      <c r="L1224" s="228">
        <f ca="1"/>
        <v>2.5145846260308247E-2</v>
      </c>
      <c r="N1224" s="209">
        <f ca="1"/>
        <v>2.9381661376843921E-2</v>
      </c>
      <c r="O1224" s="209">
        <f ca="1"/>
        <v>0.90646106834386331</v>
      </c>
      <c r="Q1224" s="229"/>
    </row>
    <row r="1225" spans="7:17" ht="16">
      <c r="G1225" s="208">
        <f ca="1"/>
        <v>1221</v>
      </c>
      <c r="H1225" s="208">
        <f ca="1"/>
        <v>8</v>
      </c>
      <c r="I1225" s="209">
        <f ca="1"/>
        <v>0.99993111201640106</v>
      </c>
      <c r="J1225" s="221">
        <f ca="1"/>
        <v>0.90639862406865412</v>
      </c>
      <c r="K1225" s="228">
        <f ca="1"/>
        <v>2.937819153142231E-2</v>
      </c>
      <c r="L1225" s="228">
        <f ca="1"/>
        <v>2.5145846260308247E-2</v>
      </c>
      <c r="N1225" s="209">
        <f ca="1"/>
        <v>2.937819153142231E-2</v>
      </c>
      <c r="O1225" s="209">
        <f ca="1"/>
        <v>0.90639862406865412</v>
      </c>
      <c r="Q1225" s="229"/>
    </row>
    <row r="1226" spans="7:17" ht="16">
      <c r="G1226" s="208">
        <f ca="1"/>
        <v>1222</v>
      </c>
      <c r="H1226" s="208">
        <f ca="1"/>
        <v>8</v>
      </c>
      <c r="I1226" s="209">
        <f ca="1"/>
        <v>0.99993111201640106</v>
      </c>
      <c r="J1226" s="221">
        <f ca="1"/>
        <v>0.90633618409510519</v>
      </c>
      <c r="K1226" s="228">
        <f ca="1"/>
        <v>2.9374727364962102E-2</v>
      </c>
      <c r="L1226" s="228">
        <f ca="1"/>
        <v>2.51458462602272E-2</v>
      </c>
      <c r="N1226" s="209">
        <f ca="1"/>
        <v>2.9374727364962102E-2</v>
      </c>
      <c r="O1226" s="209">
        <f ca="1"/>
        <v>0.90633618409510519</v>
      </c>
      <c r="Q1226" s="229"/>
    </row>
    <row r="1227" spans="7:17" ht="16">
      <c r="G1227" s="208">
        <f ca="1"/>
        <v>1223</v>
      </c>
      <c r="H1227" s="208">
        <f ca="1"/>
        <v>8</v>
      </c>
      <c r="I1227" s="209">
        <f ca="1"/>
        <v>0.99993111201640106</v>
      </c>
      <c r="J1227" s="221">
        <f ca="1"/>
        <v>0.90627374842292008</v>
      </c>
      <c r="K1227" s="228">
        <f ca="1"/>
        <v>2.9371268863532914E-2</v>
      </c>
      <c r="L1227" s="228">
        <f ca="1"/>
        <v>2.5145846260308247E-2</v>
      </c>
      <c r="N1227" s="209">
        <f ca="1"/>
        <v>2.9371268863532914E-2</v>
      </c>
      <c r="O1227" s="209">
        <f ca="1"/>
        <v>0.90627374842292008</v>
      </c>
      <c r="Q1227" s="229"/>
    </row>
    <row r="1228" spans="7:17" ht="16">
      <c r="G1228" s="208">
        <f ca="1"/>
        <v>1224</v>
      </c>
      <c r="H1228" s="208">
        <f ca="1"/>
        <v>8</v>
      </c>
      <c r="I1228" s="209">
        <f ca="1"/>
        <v>0.99993111201640106</v>
      </c>
      <c r="J1228" s="221">
        <f ca="1"/>
        <v>0.90621131705180258</v>
      </c>
      <c r="K1228" s="228">
        <f ca="1"/>
        <v>2.9367816013249833E-2</v>
      </c>
      <c r="L1228" s="228">
        <f ca="1"/>
        <v>2.51458462602272E-2</v>
      </c>
      <c r="N1228" s="209">
        <f ca="1"/>
        <v>2.9367816013249833E-2</v>
      </c>
      <c r="O1228" s="209">
        <f ca="1"/>
        <v>0.90621131705180258</v>
      </c>
      <c r="Q1228" s="229"/>
    </row>
    <row r="1229" spans="7:17" ht="16">
      <c r="G1229" s="208">
        <f ca="1"/>
        <v>1225</v>
      </c>
      <c r="H1229" s="208">
        <f ca="1"/>
        <v>8</v>
      </c>
      <c r="I1229" s="209">
        <f ca="1"/>
        <v>0.99993111201640106</v>
      </c>
      <c r="J1229" s="221">
        <f ca="1"/>
        <v>0.90614888998145637</v>
      </c>
      <c r="K1229" s="228">
        <f ca="1"/>
        <v>2.9364368800273325E-2</v>
      </c>
      <c r="L1229" s="228">
        <f ca="1"/>
        <v>2.51458462602272E-2</v>
      </c>
      <c r="N1229" s="209">
        <f ca="1"/>
        <v>2.9364368800273325E-2</v>
      </c>
      <c r="O1229" s="209">
        <f ca="1"/>
        <v>0.90614888998145637</v>
      </c>
      <c r="Q1229" s="229"/>
    </row>
    <row r="1230" spans="7:17" ht="16">
      <c r="G1230" s="208">
        <f ca="1"/>
        <v>1226</v>
      </c>
      <c r="H1230" s="208">
        <f ca="1"/>
        <v>8</v>
      </c>
      <c r="I1230" s="209">
        <f ca="1"/>
        <v>0.99993111201640106</v>
      </c>
      <c r="J1230" s="221">
        <f ca="1"/>
        <v>0.90608646721158514</v>
      </c>
      <c r="K1230" s="228">
        <f ca="1"/>
        <v>2.9360927210809025E-2</v>
      </c>
      <c r="L1230" s="228">
        <f ca="1"/>
        <v>2.51458462602272E-2</v>
      </c>
      <c r="N1230" s="209">
        <f ca="1"/>
        <v>2.9360927210809025E-2</v>
      </c>
      <c r="O1230" s="209">
        <f ca="1"/>
        <v>0.90608646721158514</v>
      </c>
      <c r="Q1230" s="229"/>
    </row>
    <row r="1231" spans="7:17" ht="16">
      <c r="G1231" s="208">
        <f ca="1"/>
        <v>1227</v>
      </c>
      <c r="H1231" s="208">
        <f ca="1"/>
        <v>8</v>
      </c>
      <c r="I1231" s="209">
        <f ca="1"/>
        <v>0.99993111201640106</v>
      </c>
      <c r="J1231" s="221">
        <f ca="1"/>
        <v>0.90602404874189268</v>
      </c>
      <c r="K1231" s="228">
        <f ca="1"/>
        <v>2.9357491231107501E-2</v>
      </c>
      <c r="L1231" s="228">
        <f ca="1"/>
        <v>2.51458462602272E-2</v>
      </c>
      <c r="N1231" s="209">
        <f ca="1"/>
        <v>2.9357491231107501E-2</v>
      </c>
      <c r="O1231" s="209">
        <f ca="1"/>
        <v>0.90602404874189268</v>
      </c>
      <c r="Q1231" s="229"/>
    </row>
    <row r="1232" spans="7:17" ht="16">
      <c r="G1232" s="208">
        <f ca="1"/>
        <v>1228</v>
      </c>
      <c r="H1232" s="208">
        <f ca="1"/>
        <v>8</v>
      </c>
      <c r="I1232" s="209">
        <f ca="1"/>
        <v>0.99993111201640106</v>
      </c>
      <c r="J1232" s="221">
        <f ca="1"/>
        <v>0.90596163457208267</v>
      </c>
      <c r="K1232" s="228">
        <f ca="1"/>
        <v>2.9354060847464138E-2</v>
      </c>
      <c r="L1232" s="228">
        <f ca="1"/>
        <v>2.5145846260308247E-2</v>
      </c>
      <c r="N1232" s="209">
        <f ca="1"/>
        <v>2.9354060847464138E-2</v>
      </c>
      <c r="O1232" s="209">
        <f ca="1"/>
        <v>0.90596163457208267</v>
      </c>
      <c r="Q1232" s="229"/>
    </row>
    <row r="1233" spans="7:17" ht="16">
      <c r="G1233" s="208">
        <f ca="1"/>
        <v>1229</v>
      </c>
      <c r="H1233" s="208">
        <f ca="1"/>
        <v>8</v>
      </c>
      <c r="I1233" s="209">
        <f ca="1"/>
        <v>0.99993111201640106</v>
      </c>
      <c r="J1233" s="221">
        <f ca="1"/>
        <v>0.90589922470185902</v>
      </c>
      <c r="K1233" s="228">
        <f ca="1"/>
        <v>2.9350636046218875E-2</v>
      </c>
      <c r="L1233" s="228">
        <f ca="1"/>
        <v>2.51458462602272E-2</v>
      </c>
      <c r="N1233" s="209">
        <f ca="1"/>
        <v>2.9350636046218875E-2</v>
      </c>
      <c r="O1233" s="209">
        <f ca="1"/>
        <v>0.90589922470185902</v>
      </c>
      <c r="Q1233" s="229"/>
    </row>
    <row r="1234" spans="7:17" ht="16">
      <c r="G1234" s="208">
        <f ca="1"/>
        <v>1230</v>
      </c>
      <c r="H1234" s="208">
        <f ca="1"/>
        <v>8</v>
      </c>
      <c r="I1234" s="209">
        <f ca="1"/>
        <v>0.99993111201640106</v>
      </c>
      <c r="J1234" s="221">
        <f ca="1"/>
        <v>0.90583681913092551</v>
      </c>
      <c r="K1234" s="228">
        <f ca="1"/>
        <v>2.934721681375612E-2</v>
      </c>
      <c r="L1234" s="228">
        <f ca="1"/>
        <v>2.51458462602272E-2</v>
      </c>
      <c r="N1234" s="209">
        <f ca="1"/>
        <v>2.934721681375612E-2</v>
      </c>
      <c r="O1234" s="209">
        <f ca="1"/>
        <v>0.90583681913092551</v>
      </c>
      <c r="Q1234" s="229"/>
    </row>
    <row r="1235" spans="7:17" ht="16">
      <c r="G1235" s="208">
        <f ca="1"/>
        <v>1231</v>
      </c>
      <c r="H1235" s="208">
        <f ca="1"/>
        <v>8</v>
      </c>
      <c r="I1235" s="209">
        <f ca="1"/>
        <v>0.99993111201640106</v>
      </c>
      <c r="J1235" s="221">
        <f ca="1"/>
        <v>0.90577441785898594</v>
      </c>
      <c r="K1235" s="228">
        <f ca="1"/>
        <v>2.9343803136504521E-2</v>
      </c>
      <c r="L1235" s="228">
        <f ca="1"/>
        <v>2.51458462602272E-2</v>
      </c>
      <c r="N1235" s="209">
        <f ca="1"/>
        <v>2.9343803136504521E-2</v>
      </c>
      <c r="O1235" s="209">
        <f ca="1"/>
        <v>0.90577441785898594</v>
      </c>
      <c r="Q1235" s="229"/>
    </row>
    <row r="1236" spans="7:17" ht="16">
      <c r="G1236" s="208">
        <f ca="1"/>
        <v>1232</v>
      </c>
      <c r="H1236" s="208">
        <f ca="1"/>
        <v>8</v>
      </c>
      <c r="I1236" s="209">
        <f ca="1"/>
        <v>0.99993111201640106</v>
      </c>
      <c r="J1236" s="221">
        <f ca="1"/>
        <v>0.9057120208857441</v>
      </c>
      <c r="K1236" s="228">
        <f ca="1"/>
        <v>2.9340395000936787E-2</v>
      </c>
      <c r="L1236" s="228">
        <f ca="1"/>
        <v>2.5145846260308247E-2</v>
      </c>
      <c r="N1236" s="209">
        <f ca="1"/>
        <v>2.9340395000936787E-2</v>
      </c>
      <c r="O1236" s="209">
        <f ca="1"/>
        <v>0.9057120208857441</v>
      </c>
      <c r="Q1236" s="229"/>
    </row>
    <row r="1237" spans="7:17" ht="16">
      <c r="G1237" s="208">
        <f ca="1"/>
        <v>1233</v>
      </c>
      <c r="H1237" s="208">
        <f ca="1"/>
        <v>8</v>
      </c>
      <c r="I1237" s="209">
        <f ca="1"/>
        <v>0.99993111201640106</v>
      </c>
      <c r="J1237" s="221">
        <f ca="1"/>
        <v>0.905649628210904</v>
      </c>
      <c r="K1237" s="228">
        <f ca="1"/>
        <v>2.9336992393569464E-2</v>
      </c>
      <c r="L1237" s="228">
        <f ca="1"/>
        <v>2.51458462602272E-2</v>
      </c>
      <c r="N1237" s="209">
        <f ca="1"/>
        <v>2.9336992393569464E-2</v>
      </c>
      <c r="O1237" s="209">
        <f ca="1"/>
        <v>0.905649628210904</v>
      </c>
      <c r="Q1237" s="229"/>
    </row>
    <row r="1238" spans="7:17" ht="16">
      <c r="G1238" s="208">
        <f ca="1"/>
        <v>1234</v>
      </c>
      <c r="H1238" s="208">
        <f ca="1"/>
        <v>8</v>
      </c>
      <c r="I1238" s="209">
        <f ca="1"/>
        <v>0.99993111201640106</v>
      </c>
      <c r="J1238" s="221">
        <f ca="1"/>
        <v>0.90558723983416944</v>
      </c>
      <c r="K1238" s="228">
        <f ca="1"/>
        <v>2.933359530096287E-2</v>
      </c>
      <c r="L1238" s="228">
        <f ca="1"/>
        <v>2.51458462602272E-2</v>
      </c>
      <c r="N1238" s="209">
        <f ca="1"/>
        <v>2.933359530096287E-2</v>
      </c>
      <c r="O1238" s="209">
        <f ca="1"/>
        <v>0.90558723983416944</v>
      </c>
      <c r="Q1238" s="229"/>
    </row>
    <row r="1239" spans="7:17" ht="16">
      <c r="G1239" s="208">
        <f ca="1"/>
        <v>1235</v>
      </c>
      <c r="H1239" s="208">
        <f ca="1"/>
        <v>8</v>
      </c>
      <c r="I1239" s="209">
        <f ca="1"/>
        <v>0.99993111201640106</v>
      </c>
      <c r="J1239" s="221">
        <f ca="1"/>
        <v>0.90552485575524433</v>
      </c>
      <c r="K1239" s="228">
        <f ca="1"/>
        <v>2.9330203709720837E-2</v>
      </c>
      <c r="L1239" s="228">
        <f ca="1"/>
        <v>2.51458462602272E-2</v>
      </c>
      <c r="N1239" s="209">
        <f ca="1"/>
        <v>2.9330203709720837E-2</v>
      </c>
      <c r="O1239" s="209">
        <f ca="1"/>
        <v>0.90552485575524433</v>
      </c>
      <c r="Q1239" s="229"/>
    </row>
    <row r="1240" spans="7:17" ht="16">
      <c r="G1240" s="208">
        <f ca="1"/>
        <v>1236</v>
      </c>
      <c r="H1240" s="208">
        <f ca="1"/>
        <v>8</v>
      </c>
      <c r="I1240" s="209">
        <f ca="1"/>
        <v>0.99993111201640106</v>
      </c>
      <c r="J1240" s="221">
        <f ca="1"/>
        <v>0.90546247597383267</v>
      </c>
      <c r="K1240" s="228">
        <f ca="1"/>
        <v>2.9326817606490509E-2</v>
      </c>
      <c r="L1240" s="228">
        <f ca="1"/>
        <v>2.51458462602272E-2</v>
      </c>
      <c r="N1240" s="209">
        <f ca="1"/>
        <v>2.9326817606490509E-2</v>
      </c>
      <c r="O1240" s="209">
        <f ca="1"/>
        <v>0.90546247597383267</v>
      </c>
      <c r="Q1240" s="229"/>
    </row>
    <row r="1241" spans="7:17" ht="16">
      <c r="G1241" s="208">
        <f ca="1"/>
        <v>1237</v>
      </c>
      <c r="H1241" s="208">
        <f ca="1"/>
        <v>8</v>
      </c>
      <c r="I1241" s="209">
        <f ca="1"/>
        <v>0.99993111201640106</v>
      </c>
      <c r="J1241" s="221">
        <f ca="1"/>
        <v>0.90540010048963837</v>
      </c>
      <c r="K1241" s="228">
        <f ca="1"/>
        <v>2.9323436977962244E-2</v>
      </c>
      <c r="L1241" s="228">
        <f ca="1"/>
        <v>2.51458462602272E-2</v>
      </c>
      <c r="N1241" s="209">
        <f ca="1"/>
        <v>2.9323436977962244E-2</v>
      </c>
      <c r="O1241" s="209">
        <f ca="1"/>
        <v>0.90540010048963837</v>
      </c>
      <c r="Q1241" s="229"/>
    </row>
    <row r="1242" spans="7:17" ht="16">
      <c r="G1242" s="208">
        <f ca="1"/>
        <v>1238</v>
      </c>
      <c r="H1242" s="208">
        <f ca="1"/>
        <v>8</v>
      </c>
      <c r="I1242" s="209">
        <f ca="1"/>
        <v>0.99993111201640106</v>
      </c>
      <c r="J1242" s="221">
        <f ca="1"/>
        <v>0.90533772930236533</v>
      </c>
      <c r="K1242" s="228">
        <f ca="1"/>
        <v>2.9320061810869429E-2</v>
      </c>
      <c r="L1242" s="228">
        <f ca="1"/>
        <v>2.5145846260308247E-2</v>
      </c>
      <c r="N1242" s="209">
        <f ca="1"/>
        <v>2.9320061810869429E-2</v>
      </c>
      <c r="O1242" s="209">
        <f ca="1"/>
        <v>0.90533772930236533</v>
      </c>
      <c r="Q1242" s="229"/>
    </row>
    <row r="1243" spans="7:17" ht="16">
      <c r="G1243" s="208">
        <f ca="1"/>
        <v>1239</v>
      </c>
      <c r="H1243" s="208">
        <f ca="1"/>
        <v>8</v>
      </c>
      <c r="I1243" s="209">
        <f ca="1"/>
        <v>0.99993111201640106</v>
      </c>
      <c r="J1243" s="221">
        <f ca="1"/>
        <v>0.90527536241171769</v>
      </c>
      <c r="K1243" s="228">
        <f ca="1"/>
        <v>2.93166920919882E-2</v>
      </c>
      <c r="L1243" s="228">
        <f ca="1"/>
        <v>2.51458462602272E-2</v>
      </c>
      <c r="N1243" s="209">
        <f ca="1"/>
        <v>2.93166920919882E-2</v>
      </c>
      <c r="O1243" s="209">
        <f ca="1"/>
        <v>0.90527536241171769</v>
      </c>
      <c r="Q1243" s="229"/>
    </row>
    <row r="1244" spans="7:17" ht="16">
      <c r="G1244" s="208">
        <f ca="1"/>
        <v>1240</v>
      </c>
      <c r="H1244" s="208">
        <f ca="1"/>
        <v>8</v>
      </c>
      <c r="I1244" s="209">
        <f ca="1"/>
        <v>0.99993111201640106</v>
      </c>
      <c r="J1244" s="221">
        <f ca="1"/>
        <v>0.90521299981739933</v>
      </c>
      <c r="K1244" s="228">
        <f ca="1"/>
        <v>2.9313327808137449E-2</v>
      </c>
      <c r="L1244" s="228">
        <f ca="1"/>
        <v>2.51458462602272E-2</v>
      </c>
      <c r="N1244" s="209">
        <f ca="1"/>
        <v>2.9313327808137449E-2</v>
      </c>
      <c r="O1244" s="209">
        <f ca="1"/>
        <v>0.90521299981739933</v>
      </c>
      <c r="Q1244" s="229"/>
    </row>
    <row r="1245" spans="7:17" ht="16">
      <c r="G1245" s="208">
        <f ca="1"/>
        <v>1241</v>
      </c>
      <c r="H1245" s="208">
        <f ca="1"/>
        <v>8</v>
      </c>
      <c r="I1245" s="209">
        <f ca="1"/>
        <v>0.99993111201640106</v>
      </c>
      <c r="J1245" s="221">
        <f ca="1"/>
        <v>0.9051506415191144</v>
      </c>
      <c r="K1245" s="228">
        <f ca="1"/>
        <v>2.9309968946178461E-2</v>
      </c>
      <c r="L1245" s="228">
        <f ca="1"/>
        <v>2.51458462602272E-2</v>
      </c>
      <c r="N1245" s="209">
        <f ca="1"/>
        <v>2.9309968946178461E-2</v>
      </c>
      <c r="O1245" s="209">
        <f ca="1"/>
        <v>0.9051506415191144</v>
      </c>
      <c r="Q1245" s="229"/>
    </row>
    <row r="1246" spans="7:17" ht="16">
      <c r="G1246" s="208">
        <f ca="1"/>
        <v>1242</v>
      </c>
      <c r="H1246" s="208">
        <f ca="1"/>
        <v>8</v>
      </c>
      <c r="I1246" s="209">
        <f ca="1"/>
        <v>0.99993111201640106</v>
      </c>
      <c r="J1246" s="221">
        <f ca="1"/>
        <v>0.90508828751656689</v>
      </c>
      <c r="K1246" s="228">
        <f ca="1"/>
        <v>2.9306615493014894E-2</v>
      </c>
      <c r="L1246" s="228">
        <f ca="1"/>
        <v>2.51458462602272E-2</v>
      </c>
      <c r="N1246" s="209">
        <f ca="1"/>
        <v>2.9306615493014894E-2</v>
      </c>
      <c r="O1246" s="209">
        <f ca="1"/>
        <v>0.90508828751656689</v>
      </c>
      <c r="Q1246" s="229"/>
    </row>
    <row r="1247" spans="7:17" ht="16">
      <c r="G1247" s="208">
        <f ca="1"/>
        <v>1243</v>
      </c>
      <c r="H1247" s="208">
        <f ca="1"/>
        <v>8</v>
      </c>
      <c r="I1247" s="209">
        <f ca="1"/>
        <v>0.99993111201640106</v>
      </c>
      <c r="J1247" s="221">
        <f ca="1"/>
        <v>0.90502593780946083</v>
      </c>
      <c r="K1247" s="228">
        <f ca="1"/>
        <v>2.9303267435592563E-2</v>
      </c>
      <c r="L1247" s="228">
        <f ca="1"/>
        <v>2.51458462602272E-2</v>
      </c>
      <c r="N1247" s="209">
        <f ca="1"/>
        <v>2.9303267435592563E-2</v>
      </c>
      <c r="O1247" s="209">
        <f ca="1"/>
        <v>0.90502593780946083</v>
      </c>
      <c r="Q1247" s="229"/>
    </row>
    <row r="1248" spans="7:17" ht="16">
      <c r="G1248" s="208">
        <f ca="1"/>
        <v>1244</v>
      </c>
      <c r="H1248" s="208">
        <f ca="1"/>
        <v>8</v>
      </c>
      <c r="I1248" s="209">
        <f ca="1"/>
        <v>0.99993111201640106</v>
      </c>
      <c r="J1248" s="221">
        <f ca="1"/>
        <v>0.90496359239750035</v>
      </c>
      <c r="K1248" s="228">
        <f ca="1"/>
        <v>2.9299924760899213E-2</v>
      </c>
      <c r="L1248" s="228">
        <f ca="1"/>
        <v>2.5145846260308247E-2</v>
      </c>
      <c r="N1248" s="209">
        <f ca="1"/>
        <v>2.9299924760899213E-2</v>
      </c>
      <c r="O1248" s="209">
        <f ca="1"/>
        <v>0.90496359239750035</v>
      </c>
      <c r="Q1248" s="229"/>
    </row>
    <row r="1249" spans="7:17" ht="16">
      <c r="G1249" s="208">
        <f ca="1"/>
        <v>1245</v>
      </c>
      <c r="H1249" s="208">
        <f ca="1"/>
        <v>8</v>
      </c>
      <c r="I1249" s="209">
        <f ca="1"/>
        <v>0.99993111201640106</v>
      </c>
      <c r="J1249" s="221">
        <f ca="1"/>
        <v>0.90490125128038967</v>
      </c>
      <c r="K1249" s="228">
        <f ca="1"/>
        <v>2.929658745596438E-2</v>
      </c>
      <c r="L1249" s="228">
        <f ca="1"/>
        <v>2.51458462602272E-2</v>
      </c>
      <c r="N1249" s="209">
        <f ca="1"/>
        <v>2.929658745596438E-2</v>
      </c>
      <c r="O1249" s="209">
        <f ca="1"/>
        <v>0.90490125128038967</v>
      </c>
      <c r="Q1249" s="229"/>
    </row>
    <row r="1250" spans="7:17" ht="16">
      <c r="G1250" s="208">
        <f ca="1"/>
        <v>1246</v>
      </c>
      <c r="H1250" s="208">
        <f ca="1"/>
        <v>8</v>
      </c>
      <c r="I1250" s="209">
        <f ca="1"/>
        <v>0.99993111201640106</v>
      </c>
      <c r="J1250" s="221">
        <f ca="1"/>
        <v>0.90483891445783282</v>
      </c>
      <c r="K1250" s="228">
        <f ca="1"/>
        <v>2.9293255507859307E-2</v>
      </c>
      <c r="L1250" s="228">
        <f ca="1"/>
        <v>2.51458462602272E-2</v>
      </c>
      <c r="N1250" s="209">
        <f ca="1"/>
        <v>2.9293255507859307E-2</v>
      </c>
      <c r="O1250" s="209">
        <f ca="1"/>
        <v>0.90483891445783282</v>
      </c>
      <c r="Q1250" s="229"/>
    </row>
    <row r="1251" spans="7:17" ht="16">
      <c r="G1251" s="208">
        <f ca="1"/>
        <v>1247</v>
      </c>
      <c r="H1251" s="208">
        <f ca="1"/>
        <v>8</v>
      </c>
      <c r="I1251" s="209">
        <f ca="1"/>
        <v>0.99993111201640106</v>
      </c>
      <c r="J1251" s="221">
        <f ca="1"/>
        <v>0.90477658192953392</v>
      </c>
      <c r="K1251" s="228">
        <f ca="1"/>
        <v>2.928992890369668E-2</v>
      </c>
      <c r="L1251" s="228">
        <f ca="1"/>
        <v>2.5145846260308247E-2</v>
      </c>
      <c r="N1251" s="209">
        <f ca="1"/>
        <v>2.928992890369668E-2</v>
      </c>
      <c r="O1251" s="209">
        <f ca="1"/>
        <v>0.90477658192953392</v>
      </c>
      <c r="Q1251" s="229"/>
    </row>
    <row r="1252" spans="7:17" ht="16">
      <c r="G1252" s="208">
        <f ca="1"/>
        <v>1248</v>
      </c>
      <c r="H1252" s="208">
        <f ca="1"/>
        <v>8</v>
      </c>
      <c r="I1252" s="209">
        <f ca="1"/>
        <v>0.99993111201640106</v>
      </c>
      <c r="J1252" s="221">
        <f ca="1"/>
        <v>0.9047142536951972</v>
      </c>
      <c r="K1252" s="228">
        <f ca="1"/>
        <v>2.9286607630630471E-2</v>
      </c>
      <c r="L1252" s="228">
        <f ca="1"/>
        <v>2.5145846260308247E-2</v>
      </c>
      <c r="N1252" s="209">
        <f ca="1"/>
        <v>2.9286607630630471E-2</v>
      </c>
      <c r="O1252" s="209">
        <f ca="1"/>
        <v>0.9047142536951972</v>
      </c>
      <c r="Q1252" s="229"/>
    </row>
    <row r="1253" spans="7:17" ht="16">
      <c r="G1253" s="208">
        <f ca="1"/>
        <v>1249</v>
      </c>
      <c r="H1253" s="208">
        <f ca="1"/>
        <v>8</v>
      </c>
      <c r="I1253" s="209">
        <f ca="1"/>
        <v>0.99993111201640106</v>
      </c>
      <c r="J1253" s="221">
        <f ca="1"/>
        <v>0.90465192975452691</v>
      </c>
      <c r="K1253" s="228">
        <f ca="1"/>
        <v>2.9283291675855787E-2</v>
      </c>
      <c r="L1253" s="228">
        <f ca="1"/>
        <v>2.51458462602272E-2</v>
      </c>
      <c r="N1253" s="209">
        <f ca="1"/>
        <v>2.9283291675855787E-2</v>
      </c>
      <c r="O1253" s="209">
        <f ca="1"/>
        <v>0.90465192975452691</v>
      </c>
      <c r="Q1253" s="229"/>
    </row>
    <row r="1254" spans="7:17" ht="16">
      <c r="G1254" s="208">
        <f ca="1"/>
        <v>1250</v>
      </c>
      <c r="H1254" s="208">
        <f ca="1"/>
        <v>8</v>
      </c>
      <c r="I1254" s="209">
        <f ca="1"/>
        <v>0.99993111201640106</v>
      </c>
      <c r="J1254" s="221">
        <f ca="1"/>
        <v>0.90458961010722727</v>
      </c>
      <c r="K1254" s="228">
        <f ca="1"/>
        <v>2.9279981026608726E-2</v>
      </c>
      <c r="L1254" s="228">
        <f ca="1"/>
        <v>2.51458462602272E-2</v>
      </c>
      <c r="N1254" s="209">
        <f ca="1"/>
        <v>2.9279981026608726E-2</v>
      </c>
      <c r="O1254" s="209">
        <f ca="1"/>
        <v>0.90458961010722727</v>
      </c>
      <c r="Q1254" s="229"/>
    </row>
    <row r="1255" spans="7:17" ht="16">
      <c r="G1255" s="208">
        <f ca="1"/>
        <v>1251</v>
      </c>
      <c r="H1255" s="208">
        <f ca="1"/>
        <v>8</v>
      </c>
      <c r="I1255" s="209">
        <f ca="1"/>
        <v>0.99993111201640106</v>
      </c>
      <c r="J1255" s="221">
        <f ca="1"/>
        <v>0.90452729475300242</v>
      </c>
      <c r="K1255" s="228">
        <f ca="1"/>
        <v>2.9276675670166234E-2</v>
      </c>
      <c r="L1255" s="228">
        <f ca="1"/>
        <v>2.51458462602272E-2</v>
      </c>
      <c r="N1255" s="209">
        <f ca="1"/>
        <v>2.9276675670166234E-2</v>
      </c>
      <c r="O1255" s="209">
        <f ca="1"/>
        <v>0.90452729475300242</v>
      </c>
      <c r="Q1255" s="229"/>
    </row>
    <row r="1256" spans="7:17" ht="16">
      <c r="G1256" s="208">
        <f ca="1"/>
        <v>1252</v>
      </c>
      <c r="H1256" s="208">
        <f ca="1"/>
        <v>8</v>
      </c>
      <c r="I1256" s="209">
        <f ca="1"/>
        <v>0.99993111201640106</v>
      </c>
      <c r="J1256" s="221">
        <f ca="1"/>
        <v>0.9044649836915567</v>
      </c>
      <c r="K1256" s="228">
        <f ca="1"/>
        <v>2.9273375593845845E-2</v>
      </c>
      <c r="L1256" s="228">
        <f ca="1"/>
        <v>2.51458462602272E-2</v>
      </c>
      <c r="N1256" s="209">
        <f ca="1"/>
        <v>2.9273375593845845E-2</v>
      </c>
      <c r="O1256" s="209">
        <f ca="1"/>
        <v>0.9044649836915567</v>
      </c>
      <c r="Q1256" s="229"/>
    </row>
    <row r="1257" spans="7:17" ht="16">
      <c r="G1257" s="208">
        <f ca="1"/>
        <v>1253</v>
      </c>
      <c r="H1257" s="208">
        <f ca="1"/>
        <v>8</v>
      </c>
      <c r="I1257" s="209">
        <f ca="1"/>
        <v>0.99993111201640106</v>
      </c>
      <c r="J1257" s="221">
        <f ca="1"/>
        <v>0.90440267692259435</v>
      </c>
      <c r="K1257" s="228">
        <f ca="1"/>
        <v>2.927008078500562E-2</v>
      </c>
      <c r="L1257" s="228">
        <f ca="1"/>
        <v>2.51458462602272E-2</v>
      </c>
      <c r="N1257" s="209">
        <f ca="1"/>
        <v>2.927008078500562E-2</v>
      </c>
      <c r="O1257" s="209">
        <f ca="1"/>
        <v>0.90440267692259435</v>
      </c>
      <c r="Q1257" s="229"/>
    </row>
    <row r="1258" spans="7:17" ht="16">
      <c r="G1258" s="208">
        <f ca="1"/>
        <v>1254</v>
      </c>
      <c r="H1258" s="208">
        <f ca="1"/>
        <v>8</v>
      </c>
      <c r="I1258" s="209">
        <f ca="1"/>
        <v>0.99993111201640106</v>
      </c>
      <c r="J1258" s="221">
        <f ca="1"/>
        <v>0.90434037444581972</v>
      </c>
      <c r="K1258" s="228">
        <f ca="1"/>
        <v>2.9266791231043914E-2</v>
      </c>
      <c r="L1258" s="228">
        <f ca="1"/>
        <v>2.51458462602272E-2</v>
      </c>
      <c r="N1258" s="209">
        <f ca="1"/>
        <v>2.9266791231043914E-2</v>
      </c>
      <c r="O1258" s="209">
        <f ca="1"/>
        <v>0.90434037444581972</v>
      </c>
      <c r="Q1258" s="229"/>
    </row>
    <row r="1259" spans="7:17" ht="16">
      <c r="G1259" s="208">
        <f ca="1"/>
        <v>1255</v>
      </c>
      <c r="H1259" s="208">
        <f ca="1"/>
        <v>8</v>
      </c>
      <c r="I1259" s="209">
        <f ca="1"/>
        <v>0.99993111201640106</v>
      </c>
      <c r="J1259" s="221">
        <f ca="1"/>
        <v>0.90427807626093704</v>
      </c>
      <c r="K1259" s="228">
        <f ca="1"/>
        <v>2.9263506919399294E-2</v>
      </c>
      <c r="L1259" s="228">
        <f ca="1"/>
        <v>2.51458462602272E-2</v>
      </c>
      <c r="N1259" s="209">
        <f ca="1"/>
        <v>2.9263506919399294E-2</v>
      </c>
      <c r="O1259" s="209">
        <f ca="1"/>
        <v>0.90427807626093704</v>
      </c>
      <c r="Q1259" s="229"/>
    </row>
    <row r="1260" spans="7:17" ht="16">
      <c r="G1260" s="208">
        <f ca="1"/>
        <v>1256</v>
      </c>
      <c r="H1260" s="208">
        <f ca="1"/>
        <v>8</v>
      </c>
      <c r="I1260" s="209">
        <f ca="1"/>
        <v>0.99993111201640106</v>
      </c>
      <c r="J1260" s="221">
        <f ca="1"/>
        <v>0.90421578236765066</v>
      </c>
      <c r="K1260" s="228">
        <f ca="1"/>
        <v>2.9260227837550296E-2</v>
      </c>
      <c r="L1260" s="228">
        <f ca="1"/>
        <v>2.5145846260308247E-2</v>
      </c>
      <c r="N1260" s="209">
        <f ca="1"/>
        <v>2.9260227837550296E-2</v>
      </c>
      <c r="O1260" s="209">
        <f ca="1"/>
        <v>0.90421578236765066</v>
      </c>
      <c r="Q1260" s="229"/>
    </row>
    <row r="1261" spans="7:17" ht="16">
      <c r="G1261" s="208">
        <f ca="1"/>
        <v>1257</v>
      </c>
      <c r="H1261" s="208">
        <f ca="1"/>
        <v>8</v>
      </c>
      <c r="I1261" s="209">
        <f ca="1"/>
        <v>0.99993111201640106</v>
      </c>
      <c r="J1261" s="221">
        <f ca="1"/>
        <v>0.90415349276566503</v>
      </c>
      <c r="K1261" s="228">
        <f ca="1"/>
        <v>2.9256953973015282E-2</v>
      </c>
      <c r="L1261" s="228">
        <f ca="1"/>
        <v>2.51458462602272E-2</v>
      </c>
      <c r="N1261" s="209">
        <f ca="1"/>
        <v>2.9256953973015282E-2</v>
      </c>
      <c r="O1261" s="209">
        <f ca="1"/>
        <v>0.90415349276566503</v>
      </c>
      <c r="Q1261" s="229"/>
    </row>
    <row r="1262" spans="7:17" ht="16">
      <c r="G1262" s="208">
        <f ca="1"/>
        <v>1258</v>
      </c>
      <c r="H1262" s="208">
        <f ca="1"/>
        <v>8</v>
      </c>
      <c r="I1262" s="209">
        <f ca="1"/>
        <v>0.99993111201640106</v>
      </c>
      <c r="J1262" s="221">
        <f ca="1"/>
        <v>0.90409120745468452</v>
      </c>
      <c r="K1262" s="228">
        <f ca="1"/>
        <v>2.9253685313352335E-2</v>
      </c>
      <c r="L1262" s="228">
        <f ca="1"/>
        <v>2.51458462602272E-2</v>
      </c>
      <c r="N1262" s="209">
        <f ca="1"/>
        <v>2.9253685313352335E-2</v>
      </c>
      <c r="O1262" s="209">
        <f ca="1"/>
        <v>0.90409120745468452</v>
      </c>
      <c r="Q1262" s="229"/>
    </row>
    <row r="1263" spans="7:17" ht="16">
      <c r="G1263" s="208">
        <f ca="1"/>
        <v>1259</v>
      </c>
      <c r="H1263" s="208">
        <f ca="1"/>
        <v>8</v>
      </c>
      <c r="I1263" s="209">
        <f ca="1"/>
        <v>0.99993111201640106</v>
      </c>
      <c r="J1263" s="221">
        <f ca="1"/>
        <v>0.90402892643441346</v>
      </c>
      <c r="K1263" s="228">
        <f ca="1"/>
        <v>2.9250421846159072E-2</v>
      </c>
      <c r="L1263" s="228">
        <f ca="1"/>
        <v>2.51458462602272E-2</v>
      </c>
      <c r="N1263" s="209">
        <f ca="1"/>
        <v>2.9250421846159072E-2</v>
      </c>
      <c r="O1263" s="209">
        <f ca="1"/>
        <v>0.90402892643441346</v>
      </c>
      <c r="Q1263" s="229"/>
    </row>
    <row r="1264" spans="7:17" ht="16">
      <c r="G1264" s="208">
        <f ca="1"/>
        <v>1260</v>
      </c>
      <c r="H1264" s="208">
        <f ca="1"/>
        <v>8</v>
      </c>
      <c r="I1264" s="209">
        <f ca="1"/>
        <v>0.99993111201640106</v>
      </c>
      <c r="J1264" s="221">
        <f ca="1"/>
        <v>0.90396664970455631</v>
      </c>
      <c r="K1264" s="228">
        <f ca="1"/>
        <v>2.9247163559072465E-2</v>
      </c>
      <c r="L1264" s="228">
        <f ca="1"/>
        <v>2.51458462602272E-2</v>
      </c>
      <c r="N1264" s="209">
        <f ca="1"/>
        <v>2.9247163559072465E-2</v>
      </c>
      <c r="O1264" s="209">
        <f ca="1"/>
        <v>0.90396664970455631</v>
      </c>
      <c r="Q1264" s="229"/>
    </row>
    <row r="1265" spans="7:17" ht="16">
      <c r="G1265" s="208">
        <f ca="1"/>
        <v>1261</v>
      </c>
      <c r="H1265" s="208">
        <f ca="1"/>
        <v>8</v>
      </c>
      <c r="I1265" s="209">
        <f ca="1"/>
        <v>0.99993111201640106</v>
      </c>
      <c r="J1265" s="221">
        <f ca="1"/>
        <v>0.90390437726481743</v>
      </c>
      <c r="K1265" s="228">
        <f ca="1"/>
        <v>2.9243910439768733E-2</v>
      </c>
      <c r="L1265" s="228">
        <f ca="1"/>
        <v>2.5145846260308247E-2</v>
      </c>
      <c r="N1265" s="209">
        <f ca="1"/>
        <v>2.9243910439768733E-2</v>
      </c>
      <c r="O1265" s="209">
        <f ca="1"/>
        <v>0.90390437726481743</v>
      </c>
      <c r="Q1265" s="229"/>
    </row>
    <row r="1266" spans="7:17" ht="16">
      <c r="G1266" s="208">
        <f ca="1"/>
        <v>1262</v>
      </c>
      <c r="H1266" s="208">
        <f ca="1"/>
        <v>8</v>
      </c>
      <c r="I1266" s="209">
        <f ca="1"/>
        <v>0.99993111201640106</v>
      </c>
      <c r="J1266" s="221">
        <f ca="1"/>
        <v>0.90384210911490137</v>
      </c>
      <c r="K1266" s="228">
        <f ca="1"/>
        <v>2.9240662475963099E-2</v>
      </c>
      <c r="L1266" s="228">
        <f ca="1"/>
        <v>2.5145846260308247E-2</v>
      </c>
      <c r="N1266" s="209">
        <f ca="1"/>
        <v>2.9240662475963099E-2</v>
      </c>
      <c r="O1266" s="209">
        <f ca="1"/>
        <v>0.90384210911490137</v>
      </c>
      <c r="Q1266" s="229"/>
    </row>
    <row r="1267" spans="7:17" ht="16">
      <c r="G1267" s="208">
        <f ca="1"/>
        <v>1263</v>
      </c>
      <c r="H1267" s="208">
        <f ca="1"/>
        <v>8</v>
      </c>
      <c r="I1267" s="209">
        <f ca="1"/>
        <v>0.99993111201640106</v>
      </c>
      <c r="J1267" s="221">
        <f ca="1"/>
        <v>0.9037798452545126</v>
      </c>
      <c r="K1267" s="228">
        <f ca="1"/>
        <v>2.9237419655409731E-2</v>
      </c>
      <c r="L1267" s="228">
        <f ca="1"/>
        <v>2.5145846260308247E-2</v>
      </c>
      <c r="N1267" s="209">
        <f ca="1"/>
        <v>2.9237419655409731E-2</v>
      </c>
      <c r="O1267" s="209">
        <f ca="1"/>
        <v>0.9037798452545126</v>
      </c>
      <c r="Q1267" s="229"/>
    </row>
    <row r="1268" spans="7:17" ht="16">
      <c r="G1268" s="208">
        <f ca="1"/>
        <v>1264</v>
      </c>
      <c r="H1268" s="208">
        <f ca="1"/>
        <v>8</v>
      </c>
      <c r="I1268" s="209">
        <f ca="1"/>
        <v>0.99993111201640106</v>
      </c>
      <c r="J1268" s="221">
        <f ca="1"/>
        <v>0.9037175856833557</v>
      </c>
      <c r="K1268" s="228">
        <f ca="1"/>
        <v>2.9234181965901516E-2</v>
      </c>
      <c r="L1268" s="228">
        <f ca="1"/>
        <v>2.51458462602272E-2</v>
      </c>
      <c r="N1268" s="209">
        <f ca="1"/>
        <v>2.9234181965901516E-2</v>
      </c>
      <c r="O1268" s="209">
        <f ca="1"/>
        <v>0.9037175856833557</v>
      </c>
      <c r="Q1268" s="229"/>
    </row>
    <row r="1269" spans="7:17" ht="16">
      <c r="G1269" s="208">
        <f ca="1"/>
        <v>1265</v>
      </c>
      <c r="H1269" s="208">
        <f ca="1"/>
        <v>8</v>
      </c>
      <c r="I1269" s="209">
        <f ca="1"/>
        <v>0.99993111201640106</v>
      </c>
      <c r="J1269" s="221">
        <f ca="1"/>
        <v>0.9036553304011351</v>
      </c>
      <c r="K1269" s="228">
        <f ca="1"/>
        <v>2.923094939527E-2</v>
      </c>
      <c r="L1269" s="228">
        <f ca="1"/>
        <v>2.51458462602272E-2</v>
      </c>
      <c r="N1269" s="209">
        <f ca="1"/>
        <v>2.923094939527E-2</v>
      </c>
      <c r="O1269" s="209">
        <f ca="1"/>
        <v>0.9036553304011351</v>
      </c>
      <c r="Q1269" s="229"/>
    </row>
    <row r="1270" spans="7:17" ht="16">
      <c r="G1270" s="208">
        <f ca="1"/>
        <v>1266</v>
      </c>
      <c r="H1270" s="208">
        <f ca="1"/>
        <v>8</v>
      </c>
      <c r="I1270" s="209">
        <f ca="1"/>
        <v>0.99993111201640106</v>
      </c>
      <c r="J1270" s="221">
        <f ca="1"/>
        <v>0.90359307940755529</v>
      </c>
      <c r="K1270" s="228">
        <f ca="1"/>
        <v>2.9227721931385158E-2</v>
      </c>
      <c r="L1270" s="228">
        <f ca="1"/>
        <v>2.5145846260308247E-2</v>
      </c>
      <c r="N1270" s="209">
        <f ca="1"/>
        <v>2.9227721931385158E-2</v>
      </c>
      <c r="O1270" s="209">
        <f ca="1"/>
        <v>0.90359307940755529</v>
      </c>
      <c r="Q1270" s="229"/>
    </row>
    <row r="1271" spans="7:17" ht="16">
      <c r="G1271" s="208">
        <f ca="1"/>
        <v>1267</v>
      </c>
      <c r="H1271" s="208">
        <f ca="1"/>
        <v>8</v>
      </c>
      <c r="I1271" s="209">
        <f ca="1"/>
        <v>0.99993111201640106</v>
      </c>
      <c r="J1271" s="221">
        <f ca="1"/>
        <v>0.90353083270232093</v>
      </c>
      <c r="K1271" s="228">
        <f ca="1"/>
        <v>2.9224499562155226E-2</v>
      </c>
      <c r="L1271" s="228">
        <f ca="1"/>
        <v>2.51458462602272E-2</v>
      </c>
      <c r="N1271" s="209">
        <f ca="1"/>
        <v>2.9224499562155226E-2</v>
      </c>
      <c r="O1271" s="209">
        <f ca="1"/>
        <v>0.90353083270232093</v>
      </c>
      <c r="Q1271" s="229"/>
    </row>
    <row r="1272" spans="7:17" ht="16">
      <c r="G1272" s="208">
        <f ca="1"/>
        <v>1268</v>
      </c>
      <c r="H1272" s="208">
        <f ca="1"/>
        <v>8</v>
      </c>
      <c r="I1272" s="209">
        <f ca="1"/>
        <v>0.99993111201640106</v>
      </c>
      <c r="J1272" s="221">
        <f ca="1"/>
        <v>0.9034685902851366</v>
      </c>
      <c r="K1272" s="228">
        <f ca="1"/>
        <v>2.9221282275526589E-2</v>
      </c>
      <c r="L1272" s="228">
        <f ca="1"/>
        <v>2.51458462602272E-2</v>
      </c>
      <c r="N1272" s="209">
        <f ca="1"/>
        <v>2.9221282275526589E-2</v>
      </c>
      <c r="O1272" s="209">
        <f ca="1"/>
        <v>0.9034685902851366</v>
      </c>
      <c r="Q1272" s="229"/>
    </row>
    <row r="1273" spans="7:17" ht="16">
      <c r="G1273" s="208">
        <f ca="1"/>
        <v>1269</v>
      </c>
      <c r="H1273" s="208">
        <f ca="1"/>
        <v>8</v>
      </c>
      <c r="I1273" s="209">
        <f ca="1"/>
        <v>0.99993111201640106</v>
      </c>
      <c r="J1273" s="221">
        <f ca="1"/>
        <v>0.90340635215570686</v>
      </c>
      <c r="K1273" s="228">
        <f ca="1"/>
        <v>2.921807005948366E-2</v>
      </c>
      <c r="L1273" s="228">
        <f ca="1"/>
        <v>2.51458462602272E-2</v>
      </c>
      <c r="N1273" s="209">
        <f ca="1"/>
        <v>2.921807005948366E-2</v>
      </c>
      <c r="O1273" s="209">
        <f ca="1"/>
        <v>0.90340635215570686</v>
      </c>
      <c r="Q1273" s="229"/>
    </row>
    <row r="1274" spans="7:17" ht="16">
      <c r="G1274" s="208">
        <f ca="1"/>
        <v>1270</v>
      </c>
      <c r="H1274" s="208">
        <f ca="1"/>
        <v>8</v>
      </c>
      <c r="I1274" s="209">
        <f ca="1"/>
        <v>0.99993111201640106</v>
      </c>
      <c r="J1274" s="221">
        <f ca="1"/>
        <v>0.9033441183137364</v>
      </c>
      <c r="K1274" s="228">
        <f ca="1"/>
        <v>2.9214862902048663E-2</v>
      </c>
      <c r="L1274" s="228">
        <f ca="1"/>
        <v>2.51458462602272E-2</v>
      </c>
      <c r="N1274" s="209">
        <f ca="1"/>
        <v>2.9214862902048663E-2</v>
      </c>
      <c r="O1274" s="209">
        <f ca="1"/>
        <v>0.9033441183137364</v>
      </c>
      <c r="Q1274" s="229"/>
    </row>
    <row r="1275" spans="7:17" ht="16">
      <c r="G1275" s="208">
        <f ca="1"/>
        <v>1271</v>
      </c>
      <c r="H1275" s="208">
        <f ca="1"/>
        <v>8</v>
      </c>
      <c r="I1275" s="209">
        <f ca="1"/>
        <v>0.99993111201640106</v>
      </c>
      <c r="J1275" s="221">
        <f ca="1"/>
        <v>0.90328188875892979</v>
      </c>
      <c r="K1275" s="228">
        <f ca="1"/>
        <v>2.9211660791281558E-2</v>
      </c>
      <c r="L1275" s="228">
        <f ca="1"/>
        <v>2.51458462602272E-2</v>
      </c>
      <c r="N1275" s="209">
        <f ca="1"/>
        <v>2.9211660791281558E-2</v>
      </c>
      <c r="O1275" s="209">
        <f ca="1"/>
        <v>0.90328188875892979</v>
      </c>
      <c r="Q1275" s="229"/>
    </row>
    <row r="1276" spans="7:17" ht="16">
      <c r="G1276" s="208">
        <f ca="1"/>
        <v>1272</v>
      </c>
      <c r="H1276" s="208">
        <f ca="1"/>
        <v>8</v>
      </c>
      <c r="I1276" s="209">
        <f ca="1"/>
        <v>0.99993111201640106</v>
      </c>
      <c r="J1276" s="221">
        <f ca="1"/>
        <v>0.9032196634909917</v>
      </c>
      <c r="K1276" s="228">
        <f ca="1"/>
        <v>2.9208463715279815E-2</v>
      </c>
      <c r="L1276" s="228">
        <f ca="1"/>
        <v>2.5145846260308247E-2</v>
      </c>
      <c r="N1276" s="209">
        <f ca="1"/>
        <v>2.9208463715279815E-2</v>
      </c>
      <c r="O1276" s="209">
        <f ca="1"/>
        <v>0.9032196634909917</v>
      </c>
      <c r="Q1276" s="229"/>
    </row>
    <row r="1277" spans="7:17" ht="16">
      <c r="G1277" s="208">
        <f ca="1"/>
        <v>1273</v>
      </c>
      <c r="H1277" s="208">
        <f ca="1"/>
        <v>8</v>
      </c>
      <c r="I1277" s="209">
        <f ca="1"/>
        <v>0.99993111201640106</v>
      </c>
      <c r="J1277" s="221">
        <f ca="1"/>
        <v>0.90315744250962693</v>
      </c>
      <c r="K1277" s="228">
        <f ca="1"/>
        <v>2.9205271662178282E-2</v>
      </c>
      <c r="L1277" s="228">
        <f ca="1"/>
        <v>2.51458462602272E-2</v>
      </c>
      <c r="N1277" s="209">
        <f ca="1"/>
        <v>2.9205271662178282E-2</v>
      </c>
      <c r="O1277" s="209">
        <f ca="1"/>
        <v>0.90315744250962693</v>
      </c>
      <c r="Q1277" s="229"/>
    </row>
    <row r="1278" spans="7:17" ht="16">
      <c r="G1278" s="208">
        <f ca="1"/>
        <v>1274</v>
      </c>
      <c r="H1278" s="208">
        <f ca="1"/>
        <v>8</v>
      </c>
      <c r="I1278" s="209">
        <f ca="1"/>
        <v>0.99993111201640106</v>
      </c>
      <c r="J1278" s="221">
        <f ca="1"/>
        <v>0.90309522581454005</v>
      </c>
      <c r="K1278" s="228">
        <f ca="1"/>
        <v>2.920208462014914E-2</v>
      </c>
      <c r="L1278" s="228">
        <f ca="1"/>
        <v>2.51458462602272E-2</v>
      </c>
      <c r="N1278" s="209">
        <f ca="1"/>
        <v>2.920208462014914E-2</v>
      </c>
      <c r="O1278" s="209">
        <f ca="1"/>
        <v>0.90309522581454005</v>
      </c>
      <c r="Q1278" s="229"/>
    </row>
    <row r="1279" spans="7:17" ht="16">
      <c r="G1279" s="208">
        <f ca="1"/>
        <v>1275</v>
      </c>
      <c r="H1279" s="208">
        <f ca="1"/>
        <v>8</v>
      </c>
      <c r="I1279" s="209">
        <f ca="1"/>
        <v>0.99993111201640106</v>
      </c>
      <c r="J1279" s="221">
        <f ca="1"/>
        <v>0.90303301340543585</v>
      </c>
      <c r="K1279" s="228">
        <f ca="1"/>
        <v>2.9198902577401611E-2</v>
      </c>
      <c r="L1279" s="228">
        <f ca="1"/>
        <v>2.51458462602272E-2</v>
      </c>
      <c r="N1279" s="209">
        <f ca="1"/>
        <v>2.9198902577401611E-2</v>
      </c>
      <c r="O1279" s="209">
        <f ca="1"/>
        <v>0.90303301340543585</v>
      </c>
      <c r="Q1279" s="229"/>
    </row>
    <row r="1280" spans="7:17" ht="16">
      <c r="G1280" s="208">
        <f ca="1"/>
        <v>1276</v>
      </c>
      <c r="H1280" s="208">
        <f ca="1"/>
        <v>8</v>
      </c>
      <c r="I1280" s="209">
        <f ca="1"/>
        <v>0.99993111201640106</v>
      </c>
      <c r="J1280" s="221">
        <f ca="1"/>
        <v>0.90297080528201912</v>
      </c>
      <c r="K1280" s="228">
        <f ca="1"/>
        <v>2.9195725522181887E-2</v>
      </c>
      <c r="L1280" s="228">
        <f ca="1"/>
        <v>2.51458462602272E-2</v>
      </c>
      <c r="N1280" s="209">
        <f ca="1"/>
        <v>2.9195725522181887E-2</v>
      </c>
      <c r="O1280" s="209">
        <f ca="1"/>
        <v>0.90297080528201912</v>
      </c>
      <c r="Q1280" s="229"/>
    </row>
    <row r="1281" spans="7:17" ht="16">
      <c r="G1281" s="208">
        <f ca="1"/>
        <v>1277</v>
      </c>
      <c r="H1281" s="208">
        <f ca="1"/>
        <v>8</v>
      </c>
      <c r="I1281" s="209">
        <f ca="1"/>
        <v>0.99993111201640106</v>
      </c>
      <c r="J1281" s="221">
        <f ca="1"/>
        <v>0.90290860144399454</v>
      </c>
      <c r="K1281" s="228">
        <f ca="1"/>
        <v>2.9192553442773002E-2</v>
      </c>
      <c r="L1281" s="228">
        <f ca="1"/>
        <v>2.51458462602272E-2</v>
      </c>
      <c r="N1281" s="209">
        <f ca="1"/>
        <v>2.9192553442773002E-2</v>
      </c>
      <c r="O1281" s="209">
        <f ca="1"/>
        <v>0.90290860144399454</v>
      </c>
      <c r="Q1281" s="229"/>
    </row>
    <row r="1282" spans="7:17" ht="16">
      <c r="G1282" s="208">
        <f ca="1"/>
        <v>1278</v>
      </c>
      <c r="H1282" s="208">
        <f ca="1"/>
        <v>8</v>
      </c>
      <c r="I1282" s="209">
        <f ca="1"/>
        <v>0.99993111201640106</v>
      </c>
      <c r="J1282" s="221">
        <f ca="1"/>
        <v>0.90284640189106691</v>
      </c>
      <c r="K1282" s="228">
        <f ca="1"/>
        <v>2.9189386327494661E-2</v>
      </c>
      <c r="L1282" s="228">
        <f ca="1"/>
        <v>2.51458462602272E-2</v>
      </c>
      <c r="N1282" s="209">
        <f ca="1"/>
        <v>2.9189386327494661E-2</v>
      </c>
      <c r="O1282" s="209">
        <f ca="1"/>
        <v>0.90284640189106691</v>
      </c>
      <c r="Q1282" s="229"/>
    </row>
    <row r="1283" spans="7:17" ht="16">
      <c r="G1283" s="208">
        <f ca="1"/>
        <v>1279</v>
      </c>
      <c r="H1283" s="208">
        <f ca="1"/>
        <v>8</v>
      </c>
      <c r="I1283" s="209">
        <f ca="1"/>
        <v>0.99993111201640106</v>
      </c>
      <c r="J1283" s="221">
        <f ca="1"/>
        <v>0.90278420662294112</v>
      </c>
      <c r="K1283" s="228">
        <f ca="1"/>
        <v>2.9186224164703053E-2</v>
      </c>
      <c r="L1283" s="228">
        <f ca="1"/>
        <v>2.51458462602272E-2</v>
      </c>
      <c r="N1283" s="209">
        <f ca="1"/>
        <v>2.9186224164703053E-2</v>
      </c>
      <c r="O1283" s="209">
        <f ca="1"/>
        <v>0.90278420662294112</v>
      </c>
      <c r="Q1283" s="229"/>
    </row>
    <row r="1284" spans="7:17" ht="16">
      <c r="G1284" s="208">
        <f ca="1"/>
        <v>1280</v>
      </c>
      <c r="H1284" s="208">
        <f ca="1"/>
        <v>8</v>
      </c>
      <c r="I1284" s="209">
        <f ca="1"/>
        <v>0.99993111201640106</v>
      </c>
      <c r="J1284" s="221">
        <f ca="1"/>
        <v>0.90272201563932186</v>
      </c>
      <c r="K1284" s="228">
        <f ca="1"/>
        <v>2.9183066942790832E-2</v>
      </c>
      <c r="L1284" s="228">
        <f ca="1"/>
        <v>2.5145846260308247E-2</v>
      </c>
      <c r="N1284" s="209">
        <f ca="1"/>
        <v>2.9183066942790832E-2</v>
      </c>
      <c r="O1284" s="209">
        <f ca="1"/>
        <v>0.90272201563932186</v>
      </c>
      <c r="Q1284" s="229"/>
    </row>
    <row r="1285" spans="7:17" ht="16">
      <c r="G1285" s="208">
        <f ca="1"/>
        <v>1281</v>
      </c>
      <c r="H1285" s="208">
        <f ca="1"/>
        <v>8</v>
      </c>
      <c r="I1285" s="209">
        <f ca="1"/>
        <v>0.99993111201640106</v>
      </c>
      <c r="J1285" s="221">
        <f ca="1"/>
        <v>0.90265982893991414</v>
      </c>
      <c r="K1285" s="228">
        <f ca="1"/>
        <v>2.9179914650186801E-2</v>
      </c>
      <c r="L1285" s="228">
        <f ca="1"/>
        <v>2.51458462602272E-2</v>
      </c>
      <c r="N1285" s="209">
        <f ca="1"/>
        <v>2.9179914650186801E-2</v>
      </c>
      <c r="O1285" s="209">
        <f ca="1"/>
        <v>0.90265982893991414</v>
      </c>
      <c r="Q1285" s="229"/>
    </row>
    <row r="1286" spans="7:17" ht="16">
      <c r="G1286" s="208">
        <f ca="1"/>
        <v>1282</v>
      </c>
      <c r="H1286" s="208">
        <f ca="1"/>
        <v>8</v>
      </c>
      <c r="I1286" s="209">
        <f ca="1"/>
        <v>0.99993111201640106</v>
      </c>
      <c r="J1286" s="221">
        <f ca="1"/>
        <v>0.90259764652442276</v>
      </c>
      <c r="K1286" s="228">
        <f ca="1"/>
        <v>2.9176767275355946E-2</v>
      </c>
      <c r="L1286" s="228">
        <f ca="1"/>
        <v>2.51458462602272E-2</v>
      </c>
      <c r="N1286" s="209">
        <f ca="1"/>
        <v>2.9176767275355946E-2</v>
      </c>
      <c r="O1286" s="209">
        <f ca="1"/>
        <v>0.90259764652442276</v>
      </c>
      <c r="Q1286" s="229"/>
    </row>
    <row r="1287" spans="7:17" ht="16">
      <c r="G1287" s="208">
        <f ca="1"/>
        <v>1283</v>
      </c>
      <c r="H1287" s="208">
        <f ca="1"/>
        <v>8</v>
      </c>
      <c r="I1287" s="209">
        <f ca="1"/>
        <v>0.99993111201640106</v>
      </c>
      <c r="J1287" s="221">
        <f ca="1"/>
        <v>0.9025354683925525</v>
      </c>
      <c r="K1287" s="228">
        <f ca="1"/>
        <v>2.9173624806799209E-2</v>
      </c>
      <c r="L1287" s="228">
        <f ca="1"/>
        <v>2.5145846260308247E-2</v>
      </c>
      <c r="N1287" s="209">
        <f ca="1"/>
        <v>2.9173624806799209E-2</v>
      </c>
      <c r="O1287" s="209">
        <f ca="1"/>
        <v>0.9025354683925525</v>
      </c>
      <c r="Q1287" s="229"/>
    </row>
    <row r="1288" spans="7:17" ht="16">
      <c r="G1288" s="208">
        <f ca="1"/>
        <v>1284</v>
      </c>
      <c r="H1288" s="208">
        <f ca="1"/>
        <v>8</v>
      </c>
      <c r="I1288" s="209">
        <f ca="1"/>
        <v>0.99993111201640106</v>
      </c>
      <c r="J1288" s="221">
        <f ca="1"/>
        <v>0.90247329454400838</v>
      </c>
      <c r="K1288" s="228">
        <f ca="1"/>
        <v>2.9170487233053304E-2</v>
      </c>
      <c r="L1288" s="228">
        <f ca="1"/>
        <v>2.5145846260308247E-2</v>
      </c>
      <c r="N1288" s="209">
        <f ca="1"/>
        <v>2.9170487233053304E-2</v>
      </c>
      <c r="O1288" s="209">
        <f ca="1"/>
        <v>0.90247329454400838</v>
      </c>
      <c r="Q1288" s="229"/>
    </row>
    <row r="1289" spans="7:17" ht="16">
      <c r="G1289" s="208">
        <f ca="1"/>
        <v>1285</v>
      </c>
      <c r="H1289" s="208">
        <f ca="1"/>
        <v>8</v>
      </c>
      <c r="I1289" s="209">
        <f ca="1"/>
        <v>0.99993111201640106</v>
      </c>
      <c r="J1289" s="221">
        <f ca="1"/>
        <v>0.90241112497849529</v>
      </c>
      <c r="K1289" s="228">
        <f ca="1"/>
        <v>2.9167354542690673E-2</v>
      </c>
      <c r="L1289" s="228">
        <f ca="1"/>
        <v>2.5145846260308247E-2</v>
      </c>
      <c r="N1289" s="209">
        <f ca="1"/>
        <v>2.9167354542690673E-2</v>
      </c>
      <c r="O1289" s="209">
        <f ca="1"/>
        <v>0.90241112497849529</v>
      </c>
      <c r="Q1289" s="229"/>
    </row>
    <row r="1290" spans="7:17" ht="16">
      <c r="G1290" s="208">
        <f ca="1"/>
        <v>1286</v>
      </c>
      <c r="H1290" s="208">
        <f ca="1"/>
        <v>8</v>
      </c>
      <c r="I1290" s="209">
        <f ca="1"/>
        <v>0.99993111201640106</v>
      </c>
      <c r="J1290" s="221">
        <f ca="1"/>
        <v>0.90234895969571827</v>
      </c>
      <c r="K1290" s="228">
        <f ca="1"/>
        <v>2.9164226724319255E-2</v>
      </c>
      <c r="L1290" s="228">
        <f ca="1"/>
        <v>2.51458462602272E-2</v>
      </c>
      <c r="N1290" s="209">
        <f ca="1"/>
        <v>2.9164226724319255E-2</v>
      </c>
      <c r="O1290" s="209">
        <f ca="1"/>
        <v>0.90234895969571827</v>
      </c>
      <c r="Q1290" s="229"/>
    </row>
    <row r="1291" spans="7:17" ht="16">
      <c r="G1291" s="208">
        <f ca="1"/>
        <v>1287</v>
      </c>
      <c r="H1291" s="208">
        <f ca="1"/>
        <v>8</v>
      </c>
      <c r="I1291" s="209">
        <f ca="1"/>
        <v>0.99993111201640106</v>
      </c>
      <c r="J1291" s="221">
        <f ca="1"/>
        <v>0.9022867986953822</v>
      </c>
      <c r="K1291" s="228">
        <f ca="1"/>
        <v>2.9161103766582458E-2</v>
      </c>
      <c r="L1291" s="228">
        <f ca="1"/>
        <v>2.5145846260308247E-2</v>
      </c>
      <c r="N1291" s="209">
        <f ca="1"/>
        <v>2.9161103766582458E-2</v>
      </c>
      <c r="O1291" s="209">
        <f ca="1"/>
        <v>0.9022867986953822</v>
      </c>
      <c r="Q1291" s="229"/>
    </row>
    <row r="1292" spans="7:17" ht="16">
      <c r="G1292" s="208">
        <f ca="1"/>
        <v>1288</v>
      </c>
      <c r="H1292" s="208">
        <f ca="1"/>
        <v>8</v>
      </c>
      <c r="I1292" s="209">
        <f ca="1"/>
        <v>0.99993111201640106</v>
      </c>
      <c r="J1292" s="221">
        <f ca="1"/>
        <v>0.9022246419771921</v>
      </c>
      <c r="K1292" s="228">
        <f ca="1"/>
        <v>2.9157985658158914E-2</v>
      </c>
      <c r="L1292" s="228">
        <f ca="1"/>
        <v>2.5145846260308247E-2</v>
      </c>
      <c r="N1292" s="209">
        <f ca="1"/>
        <v>2.9157985658158914E-2</v>
      </c>
      <c r="O1292" s="209">
        <f ca="1"/>
        <v>0.9022246419771921</v>
      </c>
      <c r="Q1292" s="229"/>
    </row>
    <row r="1293" spans="7:17" ht="16">
      <c r="G1293" s="208">
        <f ca="1"/>
        <v>1289</v>
      </c>
      <c r="H1293" s="208">
        <f ca="1"/>
        <v>8</v>
      </c>
      <c r="I1293" s="209">
        <f ca="1"/>
        <v>0.99993111201640106</v>
      </c>
      <c r="J1293" s="221">
        <f ca="1"/>
        <v>0.90216248954085299</v>
      </c>
      <c r="K1293" s="228">
        <f ca="1"/>
        <v>2.9154872387762404E-2</v>
      </c>
      <c r="L1293" s="228">
        <f ca="1"/>
        <v>2.5145846260308247E-2</v>
      </c>
      <c r="N1293" s="209">
        <f ca="1"/>
        <v>2.9154872387762404E-2</v>
      </c>
      <c r="O1293" s="209">
        <f ca="1"/>
        <v>0.90216248954085299</v>
      </c>
      <c r="Q1293" s="229"/>
    </row>
    <row r="1294" spans="7:17" ht="16">
      <c r="G1294" s="208">
        <f ca="1"/>
        <v>1290</v>
      </c>
      <c r="H1294" s="208">
        <f ca="1"/>
        <v>8</v>
      </c>
      <c r="I1294" s="209">
        <f ca="1"/>
        <v>0.99993111201640106</v>
      </c>
      <c r="J1294" s="221">
        <f ca="1"/>
        <v>0.90210034138606987</v>
      </c>
      <c r="K1294" s="228">
        <f ca="1"/>
        <v>2.9151763944141706E-2</v>
      </c>
      <c r="L1294" s="228">
        <f ca="1"/>
        <v>2.5145846260308247E-2</v>
      </c>
      <c r="N1294" s="209">
        <f ca="1"/>
        <v>2.9151763944141706E-2</v>
      </c>
      <c r="O1294" s="209">
        <f ca="1"/>
        <v>0.90210034138606987</v>
      </c>
      <c r="Q1294" s="229"/>
    </row>
    <row r="1295" spans="7:17" ht="16">
      <c r="G1295" s="208">
        <f ca="1"/>
        <v>1291</v>
      </c>
      <c r="H1295" s="208">
        <f ca="1"/>
        <v>8</v>
      </c>
      <c r="I1295" s="209">
        <f ca="1"/>
        <v>0.99993111201640106</v>
      </c>
      <c r="J1295" s="221">
        <f ca="1"/>
        <v>0.90203819751254788</v>
      </c>
      <c r="K1295" s="228">
        <f ca="1"/>
        <v>2.9148660316080436E-2</v>
      </c>
      <c r="L1295" s="228">
        <f ca="1"/>
        <v>2.51458462602272E-2</v>
      </c>
      <c r="N1295" s="209">
        <f ca="1"/>
        <v>2.9148660316080436E-2</v>
      </c>
      <c r="O1295" s="209">
        <f ca="1"/>
        <v>0.90203819751254788</v>
      </c>
      <c r="Q1295" s="229"/>
    </row>
    <row r="1296" spans="7:17" ht="16">
      <c r="G1296" s="208">
        <f ca="1"/>
        <v>1292</v>
      </c>
      <c r="H1296" s="208">
        <f ca="1"/>
        <v>8</v>
      </c>
      <c r="I1296" s="209">
        <f ca="1"/>
        <v>0.99993111201640106</v>
      </c>
      <c r="J1296" s="221">
        <f ca="1"/>
        <v>0.90197605791999202</v>
      </c>
      <c r="K1296" s="228">
        <f ca="1"/>
        <v>2.9145561492396971E-2</v>
      </c>
      <c r="L1296" s="228">
        <f ca="1"/>
        <v>2.51458462602272E-2</v>
      </c>
      <c r="N1296" s="209">
        <f ca="1"/>
        <v>2.9145561492396971E-2</v>
      </c>
      <c r="O1296" s="209">
        <f ca="1"/>
        <v>0.90197605791999202</v>
      </c>
      <c r="Q1296" s="229"/>
    </row>
    <row r="1297" spans="7:17" ht="16">
      <c r="G1297" s="208">
        <f ca="1"/>
        <v>1293</v>
      </c>
      <c r="H1297" s="208">
        <f ca="1"/>
        <v>8</v>
      </c>
      <c r="I1297" s="209">
        <f ca="1"/>
        <v>0.99993111201640106</v>
      </c>
      <c r="J1297" s="221">
        <f ca="1"/>
        <v>0.90191392260810743</v>
      </c>
      <c r="K1297" s="228">
        <f ca="1"/>
        <v>2.9142467461944249E-2</v>
      </c>
      <c r="L1297" s="228">
        <f ca="1"/>
        <v>2.51458462602272E-2</v>
      </c>
      <c r="N1297" s="209">
        <f ca="1"/>
        <v>2.9142467461944249E-2</v>
      </c>
      <c r="O1297" s="209">
        <f ca="1"/>
        <v>0.90191392260810743</v>
      </c>
      <c r="Q1297" s="229"/>
    </row>
    <row r="1298" spans="7:17" ht="16">
      <c r="G1298" s="208">
        <f ca="1"/>
        <v>1294</v>
      </c>
      <c r="H1298" s="208">
        <f ca="1"/>
        <v>8</v>
      </c>
      <c r="I1298" s="209">
        <f ca="1"/>
        <v>0.99993111201640106</v>
      </c>
      <c r="J1298" s="221">
        <f ca="1"/>
        <v>0.90185179157659912</v>
      </c>
      <c r="K1298" s="228">
        <f ca="1"/>
        <v>2.9139378213609724E-2</v>
      </c>
      <c r="L1298" s="228">
        <f ca="1"/>
        <v>2.5145846260308247E-2</v>
      </c>
      <c r="N1298" s="209">
        <f ca="1"/>
        <v>2.9139378213609724E-2</v>
      </c>
      <c r="O1298" s="209">
        <f ca="1"/>
        <v>0.90185179157659912</v>
      </c>
      <c r="Q1298" s="229"/>
    </row>
    <row r="1299" spans="7:17" ht="16">
      <c r="G1299" s="208">
        <f ca="1"/>
        <v>1295</v>
      </c>
      <c r="H1299" s="208">
        <f ca="1"/>
        <v>8</v>
      </c>
      <c r="I1299" s="209">
        <f ca="1"/>
        <v>0.99993111201640106</v>
      </c>
      <c r="J1299" s="221">
        <f ca="1"/>
        <v>0.90178966482517231</v>
      </c>
      <c r="K1299" s="228">
        <f ca="1"/>
        <v>2.9136293736315075E-2</v>
      </c>
      <c r="L1299" s="228">
        <f ca="1"/>
        <v>2.51458462602272E-2</v>
      </c>
      <c r="N1299" s="209">
        <f ca="1"/>
        <v>2.9136293736315075E-2</v>
      </c>
      <c r="O1299" s="209">
        <f ca="1"/>
        <v>0.90178966482517231</v>
      </c>
      <c r="Q1299" s="229"/>
    </row>
    <row r="1300" spans="7:17" ht="16">
      <c r="G1300" s="208">
        <f ca="1"/>
        <v>1296</v>
      </c>
      <c r="H1300" s="208">
        <f ca="1"/>
        <v>8</v>
      </c>
      <c r="I1300" s="209">
        <f ca="1"/>
        <v>0.99993111201640106</v>
      </c>
      <c r="J1300" s="221">
        <f ca="1"/>
        <v>0.90172754235353214</v>
      </c>
      <c r="K1300" s="228">
        <f ca="1"/>
        <v>2.9133214019016258E-2</v>
      </c>
      <c r="L1300" s="228">
        <f ca="1"/>
        <v>2.51458462602272E-2</v>
      </c>
      <c r="N1300" s="209">
        <f ca="1"/>
        <v>2.9133214019016258E-2</v>
      </c>
      <c r="O1300" s="209">
        <f ca="1"/>
        <v>0.90172754235353214</v>
      </c>
      <c r="Q1300" s="229"/>
    </row>
    <row r="1301" spans="7:17" ht="16">
      <c r="G1301" s="208">
        <f ca="1"/>
        <v>1297</v>
      </c>
      <c r="H1301" s="208">
        <f ca="1"/>
        <v>8</v>
      </c>
      <c r="I1301" s="209">
        <f ca="1"/>
        <v>0.99993111201640106</v>
      </c>
      <c r="J1301" s="221">
        <f ca="1"/>
        <v>0.90166542416138373</v>
      </c>
      <c r="K1301" s="228">
        <f ca="1"/>
        <v>2.9130139050703267E-2</v>
      </c>
      <c r="L1301" s="228">
        <f ca="1"/>
        <v>2.5145846260308247E-2</v>
      </c>
      <c r="N1301" s="209">
        <f ca="1"/>
        <v>2.9130139050703267E-2</v>
      </c>
      <c r="O1301" s="209">
        <f ca="1"/>
        <v>0.90166542416138373</v>
      </c>
      <c r="Q1301" s="229"/>
    </row>
    <row r="1302" spans="7:17" ht="16">
      <c r="G1302" s="208">
        <f ca="1"/>
        <v>1298</v>
      </c>
      <c r="H1302" s="208">
        <f ca="1"/>
        <v>8</v>
      </c>
      <c r="I1302" s="209">
        <f ca="1"/>
        <v>0.99993111201640106</v>
      </c>
      <c r="J1302" s="221">
        <f ca="1"/>
        <v>0.90160331024843232</v>
      </c>
      <c r="K1302" s="228">
        <f ca="1"/>
        <v>2.9127068820400004E-2</v>
      </c>
      <c r="L1302" s="228">
        <f ca="1"/>
        <v>2.5145846260308247E-2</v>
      </c>
      <c r="N1302" s="209">
        <f ca="1"/>
        <v>2.9127068820400004E-2</v>
      </c>
      <c r="O1302" s="209">
        <f ca="1"/>
        <v>0.90160331024843232</v>
      </c>
      <c r="Q1302" s="229"/>
    </row>
    <row r="1303" spans="7:17" ht="16">
      <c r="G1303" s="208">
        <f ca="1"/>
        <v>1299</v>
      </c>
      <c r="H1303" s="208">
        <f ca="1"/>
        <v>8</v>
      </c>
      <c r="I1303" s="209">
        <f ca="1"/>
        <v>0.99993111201640106</v>
      </c>
      <c r="J1303" s="221">
        <f ca="1"/>
        <v>0.90154120061438314</v>
      </c>
      <c r="K1303" s="228">
        <f ca="1"/>
        <v>2.9124003317164179E-2</v>
      </c>
      <c r="L1303" s="228">
        <f ca="1"/>
        <v>2.5145846260308247E-2</v>
      </c>
      <c r="N1303" s="209">
        <f ca="1"/>
        <v>2.9124003317164179E-2</v>
      </c>
      <c r="O1303" s="209">
        <f ca="1"/>
        <v>0.90154120061438314</v>
      </c>
      <c r="Q1303" s="229"/>
    </row>
    <row r="1304" spans="7:17" ht="16">
      <c r="G1304" s="208">
        <f ca="1"/>
        <v>1300</v>
      </c>
      <c r="H1304" s="208">
        <f ca="1"/>
        <v>8</v>
      </c>
      <c r="I1304" s="209">
        <f ca="1"/>
        <v>0.99993111201640106</v>
      </c>
      <c r="J1304" s="221">
        <f ca="1"/>
        <v>0.90147909525894143</v>
      </c>
      <c r="K1304" s="228">
        <f ca="1"/>
        <v>2.9120942530087169E-2</v>
      </c>
      <c r="L1304" s="228">
        <f ca="1"/>
        <v>2.51458462602272E-2</v>
      </c>
      <c r="N1304" s="209">
        <f ca="1"/>
        <v>2.9120942530087169E-2</v>
      </c>
      <c r="O1304" s="209">
        <f ca="1"/>
        <v>0.90147909525894143</v>
      </c>
      <c r="Q1304" s="229"/>
    </row>
    <row r="1305" spans="7:17" ht="16">
      <c r="G1305" s="208">
        <f ca="1"/>
        <v>1301</v>
      </c>
      <c r="H1305" s="208">
        <f ca="1"/>
        <v>8</v>
      </c>
      <c r="I1305" s="209">
        <f ca="1"/>
        <v>0.99993111201640106</v>
      </c>
      <c r="J1305" s="221">
        <f ca="1"/>
        <v>0.90141699418181243</v>
      </c>
      <c r="K1305" s="228">
        <f ca="1"/>
        <v>2.9117886448293908E-2</v>
      </c>
      <c r="L1305" s="228">
        <f ca="1"/>
        <v>2.51458462602272E-2</v>
      </c>
      <c r="N1305" s="209">
        <f ca="1"/>
        <v>2.9117886448293908E-2</v>
      </c>
      <c r="O1305" s="209">
        <f ca="1"/>
        <v>0.90141699418181243</v>
      </c>
      <c r="Q1305" s="229"/>
    </row>
    <row r="1306" spans="7:17" ht="16">
      <c r="G1306" s="208">
        <f ca="1"/>
        <v>1302</v>
      </c>
      <c r="H1306" s="208">
        <f ca="1"/>
        <v>8</v>
      </c>
      <c r="I1306" s="209">
        <f ca="1"/>
        <v>0.99993111201640106</v>
      </c>
      <c r="J1306" s="221">
        <f ca="1"/>
        <v>0.90135489738270147</v>
      </c>
      <c r="K1306" s="228">
        <f ca="1"/>
        <v>2.9114835060942704E-2</v>
      </c>
      <c r="L1306" s="228">
        <f ca="1"/>
        <v>2.51458462602272E-2</v>
      </c>
      <c r="N1306" s="209">
        <f ca="1"/>
        <v>2.9114835060942704E-2</v>
      </c>
      <c r="O1306" s="209">
        <f ca="1"/>
        <v>0.90135489738270147</v>
      </c>
      <c r="Q1306" s="229"/>
    </row>
    <row r="1307" spans="7:17" ht="16">
      <c r="G1307" s="208">
        <f ca="1"/>
        <v>1303</v>
      </c>
      <c r="H1307" s="208">
        <f ca="1"/>
        <v>8</v>
      </c>
      <c r="I1307" s="209">
        <f ca="1"/>
        <v>0.99993111201640106</v>
      </c>
      <c r="J1307" s="221">
        <f ca="1"/>
        <v>0.90129280486131369</v>
      </c>
      <c r="K1307" s="228">
        <f ca="1"/>
        <v>2.9111788357225225E-2</v>
      </c>
      <c r="L1307" s="228">
        <f ca="1"/>
        <v>2.5145846260308247E-2</v>
      </c>
      <c r="N1307" s="209">
        <f ca="1"/>
        <v>2.9111788357225225E-2</v>
      </c>
      <c r="O1307" s="209">
        <f ca="1"/>
        <v>0.90129280486131369</v>
      </c>
      <c r="Q1307" s="229"/>
    </row>
    <row r="1308" spans="7:17" ht="16">
      <c r="G1308" s="208">
        <f ca="1"/>
        <v>1304</v>
      </c>
      <c r="H1308" s="208">
        <f ca="1"/>
        <v>8</v>
      </c>
      <c r="I1308" s="209">
        <f ca="1"/>
        <v>0.99993111201640106</v>
      </c>
      <c r="J1308" s="221">
        <f ca="1"/>
        <v>0.90123071661735454</v>
      </c>
      <c r="K1308" s="228">
        <f ca="1"/>
        <v>2.9108746326366196E-2</v>
      </c>
      <c r="L1308" s="228">
        <f ca="1"/>
        <v>2.51458462602272E-2</v>
      </c>
      <c r="N1308" s="209">
        <f ca="1"/>
        <v>2.9108746326366196E-2</v>
      </c>
      <c r="O1308" s="209">
        <f ca="1"/>
        <v>0.90123071661735454</v>
      </c>
      <c r="Q1308" s="229"/>
    </row>
    <row r="1309" spans="7:17" ht="16">
      <c r="G1309" s="208">
        <f ca="1"/>
        <v>1305</v>
      </c>
      <c r="H1309" s="208">
        <f ca="1"/>
        <v>8</v>
      </c>
      <c r="I1309" s="209">
        <f ca="1"/>
        <v>0.99993111201640106</v>
      </c>
      <c r="J1309" s="221">
        <f ca="1"/>
        <v>0.90116863265052938</v>
      </c>
      <c r="K1309" s="228">
        <f ca="1"/>
        <v>2.9105708957623412E-2</v>
      </c>
      <c r="L1309" s="228">
        <f ca="1"/>
        <v>2.51458462602272E-2</v>
      </c>
      <c r="N1309" s="209">
        <f ca="1"/>
        <v>2.9105708957623412E-2</v>
      </c>
      <c r="O1309" s="209">
        <f ca="1"/>
        <v>0.90116863265052938</v>
      </c>
      <c r="Q1309" s="229"/>
    </row>
    <row r="1310" spans="7:17" ht="16">
      <c r="G1310" s="208">
        <f ca="1"/>
        <v>1306</v>
      </c>
      <c r="H1310" s="208">
        <f ca="1"/>
        <v>8</v>
      </c>
      <c r="I1310" s="209">
        <f ca="1"/>
        <v>0.99993111201640106</v>
      </c>
      <c r="J1310" s="221">
        <f ca="1"/>
        <v>0.90110655296054343</v>
      </c>
      <c r="K1310" s="228">
        <f ca="1"/>
        <v>2.910267624028761E-2</v>
      </c>
      <c r="L1310" s="228">
        <f ca="1"/>
        <v>2.5145846260308247E-2</v>
      </c>
      <c r="N1310" s="209">
        <f ca="1"/>
        <v>2.910267624028761E-2</v>
      </c>
      <c r="O1310" s="209">
        <f ca="1"/>
        <v>0.90110655296054343</v>
      </c>
      <c r="Q1310" s="229"/>
    </row>
    <row r="1311" spans="7:17" ht="16">
      <c r="G1311" s="208">
        <f ca="1"/>
        <v>1307</v>
      </c>
      <c r="H1311" s="208">
        <f ca="1"/>
        <v>8</v>
      </c>
      <c r="I1311" s="209">
        <f ca="1"/>
        <v>0.99993111201640106</v>
      </c>
      <c r="J1311" s="221">
        <f ca="1"/>
        <v>0.90104447754710215</v>
      </c>
      <c r="K1311" s="228">
        <f ca="1"/>
        <v>2.9099648163682233E-2</v>
      </c>
      <c r="L1311" s="228">
        <f ca="1"/>
        <v>2.5145846260308247E-2</v>
      </c>
      <c r="N1311" s="209">
        <f ca="1"/>
        <v>2.9099648163682233E-2</v>
      </c>
      <c r="O1311" s="209">
        <f ca="1"/>
        <v>0.90104447754710215</v>
      </c>
      <c r="Q1311" s="229"/>
    </row>
    <row r="1312" spans="7:17" ht="16">
      <c r="G1312" s="208">
        <f ca="1"/>
        <v>1308</v>
      </c>
      <c r="H1312" s="208">
        <f ca="1"/>
        <v>8</v>
      </c>
      <c r="I1312" s="209">
        <f ca="1"/>
        <v>0.99993111201640106</v>
      </c>
      <c r="J1312" s="221">
        <f ca="1"/>
        <v>0.90098240640991101</v>
      </c>
      <c r="K1312" s="228">
        <f ca="1"/>
        <v>2.9096624717163389E-2</v>
      </c>
      <c r="L1312" s="228">
        <f ca="1"/>
        <v>2.51458462602272E-2</v>
      </c>
      <c r="N1312" s="209">
        <f ca="1"/>
        <v>2.9096624717163389E-2</v>
      </c>
      <c r="O1312" s="209">
        <f ca="1"/>
        <v>0.90098240640991101</v>
      </c>
      <c r="Q1312" s="229"/>
    </row>
    <row r="1313" spans="7:17" ht="16">
      <c r="G1313" s="208">
        <f ca="1"/>
        <v>1309</v>
      </c>
      <c r="H1313" s="208">
        <f ca="1"/>
        <v>8</v>
      </c>
      <c r="I1313" s="209">
        <f ca="1"/>
        <v>0.99993111201640106</v>
      </c>
      <c r="J1313" s="221">
        <f ca="1"/>
        <v>0.90092033954867534</v>
      </c>
      <c r="K1313" s="228">
        <f ca="1"/>
        <v>2.909360589011974E-2</v>
      </c>
      <c r="L1313" s="228">
        <f ca="1"/>
        <v>2.51458462602272E-2</v>
      </c>
      <c r="N1313" s="209">
        <f ca="1"/>
        <v>2.909360589011974E-2</v>
      </c>
      <c r="O1313" s="209">
        <f ca="1"/>
        <v>0.90092033954867534</v>
      </c>
      <c r="Q1313" s="229"/>
    </row>
    <row r="1314" spans="7:17" ht="16">
      <c r="G1314" s="208">
        <f ca="1"/>
        <v>1310</v>
      </c>
      <c r="H1314" s="208">
        <f ca="1"/>
        <v>8</v>
      </c>
      <c r="I1314" s="209">
        <f ca="1"/>
        <v>0.99993111201640106</v>
      </c>
      <c r="J1314" s="221">
        <f ca="1"/>
        <v>0.90085827696310061</v>
      </c>
      <c r="K1314" s="228">
        <f ca="1"/>
        <v>2.9090591671972341E-2</v>
      </c>
      <c r="L1314" s="228">
        <f ca="1"/>
        <v>2.51458462602272E-2</v>
      </c>
      <c r="N1314" s="209">
        <f ca="1"/>
        <v>2.9090591671972341E-2</v>
      </c>
      <c r="O1314" s="209">
        <f ca="1"/>
        <v>0.90085827696310061</v>
      </c>
      <c r="Q1314" s="229"/>
    </row>
    <row r="1315" spans="7:17" ht="16">
      <c r="G1315" s="208">
        <f ca="1"/>
        <v>1311</v>
      </c>
      <c r="H1315" s="208">
        <f ca="1"/>
        <v>8</v>
      </c>
      <c r="I1315" s="209">
        <f ca="1"/>
        <v>0.99993111201640106</v>
      </c>
      <c r="J1315" s="221">
        <f ca="1"/>
        <v>0.90079621865289217</v>
      </c>
      <c r="K1315" s="228">
        <f ca="1"/>
        <v>2.908758205217455E-2</v>
      </c>
      <c r="L1315" s="228">
        <f ca="1"/>
        <v>2.5145846260308247E-2</v>
      </c>
      <c r="N1315" s="209">
        <f ca="1"/>
        <v>2.908758205217455E-2</v>
      </c>
      <c r="O1315" s="209">
        <f ca="1"/>
        <v>0.90079621865289217</v>
      </c>
      <c r="Q1315" s="229"/>
    </row>
    <row r="1316" spans="7:17" ht="16">
      <c r="G1316" s="208">
        <f ca="1"/>
        <v>1312</v>
      </c>
      <c r="H1316" s="208">
        <f ca="1"/>
        <v>8</v>
      </c>
      <c r="I1316" s="209">
        <f ca="1"/>
        <v>0.99993111201640106</v>
      </c>
      <c r="J1316" s="221">
        <f ca="1"/>
        <v>0.90073416461775557</v>
      </c>
      <c r="K1316" s="228">
        <f ca="1"/>
        <v>2.9084577020211812E-2</v>
      </c>
      <c r="L1316" s="228">
        <f ca="1"/>
        <v>2.5145846260308247E-2</v>
      </c>
      <c r="N1316" s="209">
        <f ca="1"/>
        <v>2.9084577020211812E-2</v>
      </c>
      <c r="O1316" s="209">
        <f ca="1"/>
        <v>0.90073416461775557</v>
      </c>
      <c r="Q1316" s="229"/>
    </row>
    <row r="1317" spans="7:17" ht="16">
      <c r="G1317" s="208">
        <f ca="1"/>
        <v>1313</v>
      </c>
      <c r="H1317" s="208">
        <f ca="1"/>
        <v>8</v>
      </c>
      <c r="I1317" s="209">
        <f ca="1"/>
        <v>0.99993111201640106</v>
      </c>
      <c r="J1317" s="221">
        <f ca="1"/>
        <v>0.9006721148573964</v>
      </c>
      <c r="K1317" s="228">
        <f ca="1"/>
        <v>2.9081576565601626E-2</v>
      </c>
      <c r="L1317" s="228">
        <f ca="1"/>
        <v>2.51458462602272E-2</v>
      </c>
      <c r="N1317" s="209">
        <f ca="1"/>
        <v>2.9081576565601626E-2</v>
      </c>
      <c r="O1317" s="209">
        <f ca="1"/>
        <v>0.9006721148573964</v>
      </c>
      <c r="Q1317" s="229"/>
    </row>
    <row r="1318" spans="7:17" ht="16">
      <c r="G1318" s="208">
        <f ca="1"/>
        <v>1314</v>
      </c>
      <c r="H1318" s="208">
        <f ca="1"/>
        <v>8</v>
      </c>
      <c r="I1318" s="209">
        <f ca="1"/>
        <v>0.99993111201640106</v>
      </c>
      <c r="J1318" s="221">
        <f ca="1"/>
        <v>0.90061006937152011</v>
      </c>
      <c r="K1318" s="228">
        <f ca="1"/>
        <v>2.9078580677893432E-2</v>
      </c>
      <c r="L1318" s="228">
        <f ca="1"/>
        <v>2.51458462602272E-2</v>
      </c>
      <c r="N1318" s="209">
        <f ca="1"/>
        <v>2.9078580677893432E-2</v>
      </c>
      <c r="O1318" s="209">
        <f ca="1"/>
        <v>0.90061006937152011</v>
      </c>
      <c r="Q1318" s="229"/>
    </row>
    <row r="1319" spans="7:17" ht="16">
      <c r="G1319" s="208">
        <f ca="1"/>
        <v>1315</v>
      </c>
      <c r="H1319" s="208">
        <f ca="1"/>
        <v>8</v>
      </c>
      <c r="I1319" s="209">
        <f ca="1"/>
        <v>0.99993111201640106</v>
      </c>
      <c r="J1319" s="221">
        <f ca="1"/>
        <v>0.90054802815983215</v>
      </c>
      <c r="K1319" s="228">
        <f ca="1"/>
        <v>2.9075589346668471E-2</v>
      </c>
      <c r="L1319" s="228">
        <f ca="1"/>
        <v>2.5145846260308247E-2</v>
      </c>
      <c r="N1319" s="209">
        <f ca="1"/>
        <v>2.9075589346668471E-2</v>
      </c>
      <c r="O1319" s="209">
        <f ca="1"/>
        <v>0.90054802815983215</v>
      </c>
      <c r="Q1319" s="229"/>
    </row>
    <row r="1320" spans="7:17" ht="16">
      <c r="G1320" s="208">
        <f ca="1"/>
        <v>1316</v>
      </c>
      <c r="H1320" s="208">
        <f ca="1"/>
        <v>8</v>
      </c>
      <c r="I1320" s="209">
        <f ca="1"/>
        <v>0.99993111201640106</v>
      </c>
      <c r="J1320" s="221">
        <f ca="1"/>
        <v>0.90048599122203821</v>
      </c>
      <c r="K1320" s="228">
        <f ca="1"/>
        <v>2.9072602561539582E-2</v>
      </c>
      <c r="L1320" s="228">
        <f ca="1"/>
        <v>2.51458462602272E-2</v>
      </c>
      <c r="N1320" s="209">
        <f ca="1"/>
        <v>2.9072602561539582E-2</v>
      </c>
      <c r="O1320" s="209">
        <f ca="1"/>
        <v>0.90048599122203821</v>
      </c>
      <c r="Q1320" s="229"/>
    </row>
    <row r="1321" spans="7:17" ht="16">
      <c r="G1321" s="208">
        <f ca="1"/>
        <v>1317</v>
      </c>
      <c r="H1321" s="208">
        <f ca="1"/>
        <v>8</v>
      </c>
      <c r="I1321" s="209">
        <f ca="1"/>
        <v>0.99993111201640106</v>
      </c>
      <c r="J1321" s="221">
        <f ca="1"/>
        <v>0.90042395855784385</v>
      </c>
      <c r="K1321" s="228">
        <f ca="1"/>
        <v>2.9069620312151198E-2</v>
      </c>
      <c r="L1321" s="228">
        <f ca="1"/>
        <v>2.51458462602272E-2</v>
      </c>
      <c r="N1321" s="209">
        <f ca="1"/>
        <v>2.9069620312151198E-2</v>
      </c>
      <c r="O1321" s="209">
        <f ca="1"/>
        <v>0.90042395855784385</v>
      </c>
      <c r="Q1321" s="229"/>
    </row>
    <row r="1322" spans="7:17" ht="16">
      <c r="G1322" s="208">
        <f ca="1"/>
        <v>1318</v>
      </c>
      <c r="H1322" s="208">
        <f ca="1"/>
        <v>8</v>
      </c>
      <c r="I1322" s="209">
        <f ca="1"/>
        <v>0.99993111201640106</v>
      </c>
      <c r="J1322" s="221">
        <f ca="1"/>
        <v>0.90036193016695465</v>
      </c>
      <c r="K1322" s="228">
        <f ca="1"/>
        <v>2.9066642588179183E-2</v>
      </c>
      <c r="L1322" s="228">
        <f ca="1"/>
        <v>2.51458462602272E-2</v>
      </c>
      <c r="N1322" s="209">
        <f ca="1"/>
        <v>2.9066642588179183E-2</v>
      </c>
      <c r="O1322" s="209">
        <f ca="1"/>
        <v>0.90036193016695465</v>
      </c>
      <c r="Q1322" s="229"/>
    </row>
    <row r="1323" spans="7:17" ht="16">
      <c r="G1323" s="208">
        <f ca="1"/>
        <v>1319</v>
      </c>
      <c r="H1323" s="208">
        <f ca="1"/>
        <v>8</v>
      </c>
      <c r="I1323" s="209">
        <f ca="1"/>
        <v>0.99993111201640106</v>
      </c>
      <c r="J1323" s="221">
        <f ca="1"/>
        <v>0.90029990604907617</v>
      </c>
      <c r="K1323" s="228">
        <f ca="1"/>
        <v>2.906366937933072E-2</v>
      </c>
      <c r="L1323" s="228">
        <f ca="1"/>
        <v>2.5145846260308247E-2</v>
      </c>
      <c r="N1323" s="209">
        <f ca="1"/>
        <v>2.906366937933072E-2</v>
      </c>
      <c r="O1323" s="209">
        <f ca="1"/>
        <v>0.90029990604907617</v>
      </c>
      <c r="Q1323" s="229"/>
    </row>
    <row r="1324" spans="7:17" ht="16">
      <c r="G1324" s="208">
        <f ca="1"/>
        <v>1320</v>
      </c>
      <c r="H1324" s="208">
        <f ca="1"/>
        <v>8</v>
      </c>
      <c r="I1324" s="209">
        <f ca="1"/>
        <v>0.99993111201640106</v>
      </c>
      <c r="J1324" s="221">
        <f ca="1"/>
        <v>0.90023788620391409</v>
      </c>
      <c r="K1324" s="228">
        <f ca="1"/>
        <v>2.9060700675344157E-2</v>
      </c>
      <c r="L1324" s="228">
        <f ca="1"/>
        <v>2.5145846260308247E-2</v>
      </c>
      <c r="N1324" s="209">
        <f ca="1"/>
        <v>2.9060700675344157E-2</v>
      </c>
      <c r="O1324" s="209">
        <f ca="1"/>
        <v>0.90023788620391409</v>
      </c>
      <c r="Q1324" s="229"/>
    </row>
    <row r="1325" spans="7:17" ht="16">
      <c r="G1325" s="208">
        <f ca="1"/>
        <v>1321</v>
      </c>
      <c r="H1325" s="208">
        <f ca="1"/>
        <v>8</v>
      </c>
      <c r="I1325" s="209">
        <f ca="1"/>
        <v>0.99993111201640106</v>
      </c>
      <c r="J1325" s="221">
        <f ca="1"/>
        <v>0.9001758706311741</v>
      </c>
      <c r="K1325" s="228">
        <f ca="1"/>
        <v>2.9057736465988904E-2</v>
      </c>
      <c r="L1325" s="228">
        <f ca="1"/>
        <v>2.5145846260308247E-2</v>
      </c>
      <c r="N1325" s="209">
        <f ca="1"/>
        <v>2.9057736465988904E-2</v>
      </c>
      <c r="O1325" s="209">
        <f ca="1"/>
        <v>0.9001758706311741</v>
      </c>
      <c r="Q1325" s="229"/>
    </row>
    <row r="1326" spans="7:17" ht="16">
      <c r="G1326" s="208">
        <f ca="1"/>
        <v>1322</v>
      </c>
      <c r="H1326" s="208">
        <f ca="1"/>
        <v>8</v>
      </c>
      <c r="I1326" s="209">
        <f ca="1"/>
        <v>0.99993111201640106</v>
      </c>
      <c r="J1326" s="221">
        <f ca="1"/>
        <v>0.90011385933056187</v>
      </c>
      <c r="K1326" s="228">
        <f ca="1"/>
        <v>2.9054776741065352E-2</v>
      </c>
      <c r="L1326" s="228">
        <f ca="1"/>
        <v>2.5145846260308247E-2</v>
      </c>
      <c r="N1326" s="209">
        <f ca="1"/>
        <v>2.9054776741065352E-2</v>
      </c>
      <c r="O1326" s="209">
        <f ca="1"/>
        <v>0.90011385933056187</v>
      </c>
      <c r="Q1326" s="229"/>
    </row>
    <row r="1327" spans="7:17" ht="16">
      <c r="G1327" s="208">
        <f ca="1"/>
        <v>1323</v>
      </c>
      <c r="H1327" s="208">
        <f ca="1"/>
        <v>8</v>
      </c>
      <c r="I1327" s="209">
        <f ca="1"/>
        <v>0.99993111201640106</v>
      </c>
      <c r="J1327" s="221">
        <f ca="1"/>
        <v>0.90005185230178308</v>
      </c>
      <c r="K1327" s="228">
        <f ca="1"/>
        <v>2.9051821490404736E-2</v>
      </c>
      <c r="L1327" s="228">
        <f ca="1"/>
        <v>2.5145846260308247E-2</v>
      </c>
      <c r="N1327" s="209">
        <f ca="1"/>
        <v>2.9051821490404736E-2</v>
      </c>
      <c r="O1327" s="209">
        <f ca="1"/>
        <v>0.90005185230178308</v>
      </c>
      <c r="Q1327" s="229"/>
    </row>
    <row r="1328" spans="7:17" ht="16">
      <c r="G1328" s="208">
        <f ca="1"/>
        <v>1324</v>
      </c>
      <c r="H1328" s="208">
        <f ca="1"/>
        <v>8</v>
      </c>
      <c r="I1328" s="209">
        <f ca="1"/>
        <v>0.99993111201640106</v>
      </c>
      <c r="J1328" s="221">
        <f ca="1"/>
        <v>0.89998984954454353</v>
      </c>
      <c r="K1328" s="228">
        <f ca="1"/>
        <v>2.9048870703868961E-2</v>
      </c>
      <c r="L1328" s="228">
        <f ca="1"/>
        <v>2.51458462602272E-2</v>
      </c>
      <c r="N1328" s="209">
        <f ca="1"/>
        <v>2.9048870703868961E-2</v>
      </c>
      <c r="O1328" s="209">
        <f ca="1"/>
        <v>0.89998984954454353</v>
      </c>
      <c r="Q1328" s="229"/>
    </row>
    <row r="1329" spans="7:17" ht="16">
      <c r="G1329" s="208">
        <f ca="1"/>
        <v>1325</v>
      </c>
      <c r="H1329" s="208">
        <f ca="1"/>
        <v>8</v>
      </c>
      <c r="I1329" s="209">
        <f ca="1"/>
        <v>0.99993111201640106</v>
      </c>
      <c r="J1329" s="221">
        <f ca="1"/>
        <v>0.89992785105854889</v>
      </c>
      <c r="K1329" s="228">
        <f ca="1"/>
        <v>2.9045924371350607E-2</v>
      </c>
      <c r="L1329" s="228">
        <f ca="1"/>
        <v>2.51458462602272E-2</v>
      </c>
      <c r="N1329" s="209">
        <f ca="1"/>
        <v>2.9045924371350607E-2</v>
      </c>
      <c r="O1329" s="209">
        <f ca="1"/>
        <v>0.89992785105854889</v>
      </c>
      <c r="Q1329" s="229"/>
    </row>
    <row r="1330" spans="7:17" ht="16">
      <c r="G1330" s="208">
        <f ca="1"/>
        <v>1326</v>
      </c>
      <c r="H1330" s="208">
        <f ca="1"/>
        <v>8</v>
      </c>
      <c r="I1330" s="209">
        <f ca="1"/>
        <v>0.99993111201640106</v>
      </c>
      <c r="J1330" s="221">
        <f ca="1"/>
        <v>0.89986585684350495</v>
      </c>
      <c r="K1330" s="228">
        <f ca="1"/>
        <v>2.9042982482772699E-2</v>
      </c>
      <c r="L1330" s="228">
        <f ca="1"/>
        <v>2.51458462602272E-2</v>
      </c>
      <c r="N1330" s="209">
        <f ca="1"/>
        <v>2.9042982482772699E-2</v>
      </c>
      <c r="O1330" s="209">
        <f ca="1"/>
        <v>0.89986585684350495</v>
      </c>
      <c r="Q1330" s="229"/>
    </row>
    <row r="1331" spans="7:17" ht="16">
      <c r="G1331" s="208">
        <f ca="1"/>
        <v>1327</v>
      </c>
      <c r="H1331" s="208">
        <f ca="1"/>
        <v>8</v>
      </c>
      <c r="I1331" s="209">
        <f ca="1"/>
        <v>0.99993111201640106</v>
      </c>
      <c r="J1331" s="221">
        <f ca="1"/>
        <v>0.89980386689911751</v>
      </c>
      <c r="K1331" s="228">
        <f ca="1"/>
        <v>2.9040045028088639E-2</v>
      </c>
      <c r="L1331" s="228">
        <f ca="1"/>
        <v>2.51458462602272E-2</v>
      </c>
      <c r="N1331" s="209">
        <f ca="1"/>
        <v>2.9040045028088639E-2</v>
      </c>
      <c r="O1331" s="209">
        <f ca="1"/>
        <v>0.89980386689911751</v>
      </c>
      <c r="Q1331" s="229"/>
    </row>
    <row r="1332" spans="7:17" ht="16">
      <c r="G1332" s="208">
        <f ca="1"/>
        <v>1328</v>
      </c>
      <c r="H1332" s="208">
        <f ca="1"/>
        <v>8</v>
      </c>
      <c r="I1332" s="209">
        <f ca="1"/>
        <v>0.99993111201640106</v>
      </c>
      <c r="J1332" s="221">
        <f ca="1"/>
        <v>0.89974188122509235</v>
      </c>
      <c r="K1332" s="228">
        <f ca="1"/>
        <v>2.9037111997282115E-2</v>
      </c>
      <c r="L1332" s="228">
        <f ca="1"/>
        <v>2.51458462602272E-2</v>
      </c>
      <c r="N1332" s="209">
        <f ca="1"/>
        <v>2.9037111997282115E-2</v>
      </c>
      <c r="O1332" s="209">
        <f ca="1"/>
        <v>0.89974188122509235</v>
      </c>
      <c r="Q1332" s="229"/>
    </row>
    <row r="1333" spans="7:17" ht="16">
      <c r="G1333" s="208">
        <f ca="1"/>
        <v>1329</v>
      </c>
      <c r="H1333" s="208">
        <f ca="1"/>
        <v>8</v>
      </c>
      <c r="I1333" s="209">
        <f ca="1"/>
        <v>0.99993111201640106</v>
      </c>
      <c r="J1333" s="221">
        <f ca="1"/>
        <v>0.89967989982113528</v>
      </c>
      <c r="K1333" s="228">
        <f ca="1"/>
        <v>2.9034183380366958E-2</v>
      </c>
      <c r="L1333" s="228">
        <f ca="1"/>
        <v>2.51458462602272E-2</v>
      </c>
      <c r="N1333" s="209">
        <f ca="1"/>
        <v>2.9034183380366958E-2</v>
      </c>
      <c r="O1333" s="209">
        <f ca="1"/>
        <v>0.89967989982113528</v>
      </c>
      <c r="Q1333" s="229"/>
    </row>
    <row r="1334" spans="7:17" ht="16">
      <c r="G1334" s="208">
        <f ca="1"/>
        <v>1330</v>
      </c>
      <c r="H1334" s="208">
        <f ca="1"/>
        <v>8</v>
      </c>
      <c r="I1334" s="209">
        <f ca="1"/>
        <v>0.99993111201640106</v>
      </c>
      <c r="J1334" s="221">
        <f ca="1"/>
        <v>0.89961792268695207</v>
      </c>
      <c r="K1334" s="228">
        <f ca="1"/>
        <v>2.9031259167387025E-2</v>
      </c>
      <c r="L1334" s="228">
        <f ca="1"/>
        <v>2.5145846260308247E-2</v>
      </c>
      <c r="N1334" s="209">
        <f ca="1"/>
        <v>2.9031259167387025E-2</v>
      </c>
      <c r="O1334" s="209">
        <f ca="1"/>
        <v>0.89961792268695207</v>
      </c>
      <c r="Q1334" s="229"/>
    </row>
    <row r="1335" spans="7:17" ht="16">
      <c r="G1335" s="208">
        <f ca="1"/>
        <v>1331</v>
      </c>
      <c r="H1335" s="208">
        <f ca="1"/>
        <v>8</v>
      </c>
      <c r="I1335" s="209">
        <f ca="1"/>
        <v>0.99993111201640106</v>
      </c>
      <c r="J1335" s="221">
        <f ca="1"/>
        <v>0.89955594982224873</v>
      </c>
      <c r="K1335" s="228">
        <f ca="1"/>
        <v>2.9028339348416057E-2</v>
      </c>
      <c r="L1335" s="228">
        <f ca="1"/>
        <v>2.51458462602272E-2</v>
      </c>
      <c r="N1335" s="209">
        <f ca="1"/>
        <v>2.9028339348416057E-2</v>
      </c>
      <c r="O1335" s="209">
        <f ca="1"/>
        <v>0.89955594982224873</v>
      </c>
      <c r="Q1335" s="229"/>
    </row>
    <row r="1336" spans="7:17" ht="16">
      <c r="G1336" s="208">
        <f ca="1"/>
        <v>1332</v>
      </c>
      <c r="H1336" s="208">
        <f ca="1"/>
        <v>8</v>
      </c>
      <c r="I1336" s="209">
        <f ca="1"/>
        <v>0.99993111201640106</v>
      </c>
      <c r="J1336" s="221">
        <f ca="1"/>
        <v>0.89949398122673108</v>
      </c>
      <c r="K1336" s="228">
        <f ca="1"/>
        <v>2.9025423913557665E-2</v>
      </c>
      <c r="L1336" s="228">
        <f ca="1"/>
        <v>2.51458462602272E-2</v>
      </c>
      <c r="N1336" s="209">
        <f ca="1"/>
        <v>2.9025423913557665E-2</v>
      </c>
      <c r="O1336" s="209">
        <f ca="1"/>
        <v>0.89949398122673108</v>
      </c>
      <c r="Q1336" s="229"/>
    </row>
    <row r="1337" spans="7:17" ht="16">
      <c r="G1337" s="208">
        <f ca="1"/>
        <v>1333</v>
      </c>
      <c r="H1337" s="208">
        <f ca="1"/>
        <v>8</v>
      </c>
      <c r="I1337" s="209">
        <f ca="1"/>
        <v>0.99993111201640106</v>
      </c>
      <c r="J1337" s="221">
        <f ca="1"/>
        <v>0.89943201690010499</v>
      </c>
      <c r="K1337" s="228">
        <f ca="1"/>
        <v>2.9022512852945125E-2</v>
      </c>
      <c r="L1337" s="228">
        <f ca="1"/>
        <v>2.51458462602272E-2</v>
      </c>
      <c r="N1337" s="209">
        <f ca="1"/>
        <v>2.9022512852945125E-2</v>
      </c>
      <c r="O1337" s="209">
        <f ca="1"/>
        <v>0.89943201690010499</v>
      </c>
      <c r="Q1337" s="229"/>
    </row>
    <row r="1338" spans="7:17" ht="16">
      <c r="G1338" s="208">
        <f ca="1"/>
        <v>1334</v>
      </c>
      <c r="H1338" s="208">
        <f ca="1"/>
        <v>8</v>
      </c>
      <c r="I1338" s="209">
        <f ca="1"/>
        <v>0.99993111201640106</v>
      </c>
      <c r="J1338" s="221">
        <f ca="1"/>
        <v>0.89937005684207638</v>
      </c>
      <c r="K1338" s="228">
        <f ca="1"/>
        <v>2.9019606156741318E-2</v>
      </c>
      <c r="L1338" s="228">
        <f ca="1"/>
        <v>2.5145846260308247E-2</v>
      </c>
      <c r="N1338" s="209">
        <f ca="1"/>
        <v>2.9019606156741318E-2</v>
      </c>
      <c r="O1338" s="209">
        <f ca="1"/>
        <v>0.89937005684207638</v>
      </c>
      <c r="Q1338" s="229"/>
    </row>
    <row r="1339" spans="7:17" ht="16">
      <c r="G1339" s="208">
        <f ca="1"/>
        <v>1335</v>
      </c>
      <c r="H1339" s="208">
        <f ca="1"/>
        <v>8</v>
      </c>
      <c r="I1339" s="209">
        <f ca="1"/>
        <v>0.99993111201640106</v>
      </c>
      <c r="J1339" s="221">
        <f ca="1"/>
        <v>0.89930810105235126</v>
      </c>
      <c r="K1339" s="228">
        <f ca="1"/>
        <v>2.9016703815138548E-2</v>
      </c>
      <c r="L1339" s="228">
        <f ca="1"/>
        <v>2.51458462602272E-2</v>
      </c>
      <c r="N1339" s="209">
        <f ca="1"/>
        <v>2.9016703815138548E-2</v>
      </c>
      <c r="O1339" s="209">
        <f ca="1"/>
        <v>0.89930810105235126</v>
      </c>
      <c r="Q1339" s="229"/>
    </row>
    <row r="1340" spans="7:17" ht="16">
      <c r="G1340" s="208">
        <f ca="1"/>
        <v>1336</v>
      </c>
      <c r="H1340" s="208">
        <f ca="1"/>
        <v>8</v>
      </c>
      <c r="I1340" s="209">
        <f ca="1"/>
        <v>0.99993111201640106</v>
      </c>
      <c r="J1340" s="221">
        <f ca="1"/>
        <v>0.89924614953063553</v>
      </c>
      <c r="K1340" s="228">
        <f ca="1"/>
        <v>2.9013805818358555E-2</v>
      </c>
      <c r="L1340" s="228">
        <f ca="1"/>
        <v>2.5145846260308247E-2</v>
      </c>
      <c r="N1340" s="209">
        <f ca="1"/>
        <v>2.9013805818358555E-2</v>
      </c>
      <c r="O1340" s="209">
        <f ca="1"/>
        <v>0.89924614953063553</v>
      </c>
      <c r="Q1340" s="229"/>
    </row>
    <row r="1341" spans="7:17" ht="16">
      <c r="G1341" s="208">
        <f ca="1"/>
        <v>1337</v>
      </c>
      <c r="H1341" s="208">
        <f ca="1"/>
        <v>8</v>
      </c>
      <c r="I1341" s="209">
        <f ca="1"/>
        <v>0.99993111201640106</v>
      </c>
      <c r="J1341" s="221">
        <f ca="1"/>
        <v>0.8991842022766352</v>
      </c>
      <c r="K1341" s="228">
        <f ca="1"/>
        <v>2.9010912156652274E-2</v>
      </c>
      <c r="L1341" s="228">
        <f ca="1"/>
        <v>2.5145846260308247E-2</v>
      </c>
      <c r="N1341" s="209">
        <f ca="1"/>
        <v>2.9010912156652274E-2</v>
      </c>
      <c r="O1341" s="209">
        <f ca="1"/>
        <v>0.8991842022766352</v>
      </c>
      <c r="Q1341" s="229"/>
    </row>
    <row r="1342" spans="7:17" ht="16">
      <c r="G1342" s="208">
        <f ca="1"/>
        <v>1338</v>
      </c>
      <c r="H1342" s="208">
        <f ca="1"/>
        <v>8</v>
      </c>
      <c r="I1342" s="209">
        <f ca="1"/>
        <v>0.99993111201640106</v>
      </c>
      <c r="J1342" s="221">
        <f ca="1"/>
        <v>0.89912225929005629</v>
      </c>
      <c r="K1342" s="228">
        <f ca="1"/>
        <v>2.9008022820299822E-2</v>
      </c>
      <c r="L1342" s="228">
        <f ca="1"/>
        <v>2.5145846260308247E-2</v>
      </c>
      <c r="N1342" s="209">
        <f ca="1"/>
        <v>2.9008022820299822E-2</v>
      </c>
      <c r="O1342" s="209">
        <f ca="1"/>
        <v>0.89912225929005629</v>
      </c>
      <c r="Q1342" s="229"/>
    </row>
    <row r="1343" spans="7:17" ht="16">
      <c r="G1343" s="208">
        <f ca="1"/>
        <v>1339</v>
      </c>
      <c r="H1343" s="208">
        <f ca="1"/>
        <v>8</v>
      </c>
      <c r="I1343" s="209">
        <f ca="1"/>
        <v>0.99993111201640106</v>
      </c>
      <c r="J1343" s="221">
        <f ca="1"/>
        <v>0.89906032057060492</v>
      </c>
      <c r="K1343" s="228">
        <f ca="1"/>
        <v>2.9005137799610298E-2</v>
      </c>
      <c r="L1343" s="228">
        <f ca="1"/>
        <v>2.51458462602272E-2</v>
      </c>
      <c r="N1343" s="209">
        <f ca="1"/>
        <v>2.9005137799610298E-2</v>
      </c>
      <c r="O1343" s="209">
        <f ca="1"/>
        <v>0.89906032057060492</v>
      </c>
      <c r="Q1343" s="229"/>
    </row>
    <row r="1344" spans="7:17" ht="16">
      <c r="G1344" s="208">
        <f ca="1"/>
        <v>1340</v>
      </c>
      <c r="H1344" s="208">
        <f ca="1"/>
        <v>8</v>
      </c>
      <c r="I1344" s="209">
        <f ca="1"/>
        <v>0.99993111201640106</v>
      </c>
      <c r="J1344" s="221">
        <f ca="1"/>
        <v>0.89899838611798699</v>
      </c>
      <c r="K1344" s="228">
        <f ca="1"/>
        <v>2.900225708492182E-2</v>
      </c>
      <c r="L1344" s="228">
        <f ca="1"/>
        <v>2.51458462602272E-2</v>
      </c>
      <c r="N1344" s="209">
        <f ca="1"/>
        <v>2.900225708492182E-2</v>
      </c>
      <c r="O1344" s="209">
        <f ca="1"/>
        <v>0.89899838611798699</v>
      </c>
      <c r="Q1344" s="229"/>
    </row>
    <row r="1345" spans="7:17" ht="16">
      <c r="G1345" s="208">
        <f ca="1"/>
        <v>1341</v>
      </c>
      <c r="H1345" s="208">
        <f ca="1"/>
        <v>8</v>
      </c>
      <c r="I1345" s="209">
        <f ca="1"/>
        <v>0.99993111201640106</v>
      </c>
      <c r="J1345" s="221">
        <f ca="1"/>
        <v>0.89893645593190863</v>
      </c>
      <c r="K1345" s="228">
        <f ca="1"/>
        <v>2.8999380666601252E-2</v>
      </c>
      <c r="L1345" s="228">
        <f ca="1"/>
        <v>2.51458462602272E-2</v>
      </c>
      <c r="N1345" s="209">
        <f ca="1"/>
        <v>2.8999380666601252E-2</v>
      </c>
      <c r="O1345" s="209">
        <f ca="1"/>
        <v>0.89893645593190863</v>
      </c>
      <c r="Q1345" s="229"/>
    </row>
    <row r="1346" spans="7:17" ht="16">
      <c r="G1346" s="208">
        <f ca="1"/>
        <v>1342</v>
      </c>
      <c r="H1346" s="208">
        <f ca="1"/>
        <v>8</v>
      </c>
      <c r="I1346" s="209">
        <f ca="1"/>
        <v>0.99993111201640106</v>
      </c>
      <c r="J1346" s="221">
        <f ca="1"/>
        <v>0.89887453001207585</v>
      </c>
      <c r="K1346" s="228">
        <f ca="1"/>
        <v>2.8996508535044225E-2</v>
      </c>
      <c r="L1346" s="228">
        <f ca="1"/>
        <v>2.5145846260308247E-2</v>
      </c>
      <c r="N1346" s="209">
        <f ca="1"/>
        <v>2.8996508535044225E-2</v>
      </c>
      <c r="O1346" s="209">
        <f ca="1"/>
        <v>0.89887453001207585</v>
      </c>
      <c r="Q1346" s="229"/>
    </row>
    <row r="1347" spans="7:17" ht="16">
      <c r="G1347" s="208">
        <f ca="1"/>
        <v>1343</v>
      </c>
      <c r="H1347" s="208">
        <f ca="1"/>
        <v>8</v>
      </c>
      <c r="I1347" s="209">
        <f ca="1"/>
        <v>0.99993111201640106</v>
      </c>
      <c r="J1347" s="221">
        <f ca="1"/>
        <v>0.89881260835819488</v>
      </c>
      <c r="K1347" s="228">
        <f ca="1"/>
        <v>2.8993640680674899E-2</v>
      </c>
      <c r="L1347" s="228">
        <f ca="1"/>
        <v>2.51458462602272E-2</v>
      </c>
      <c r="N1347" s="209">
        <f ca="1"/>
        <v>2.8993640680674899E-2</v>
      </c>
      <c r="O1347" s="209">
        <f ca="1"/>
        <v>0.89881260835819488</v>
      </c>
      <c r="Q1347" s="229"/>
    </row>
    <row r="1348" spans="7:17" ht="16">
      <c r="G1348" s="208">
        <f ca="1"/>
        <v>1344</v>
      </c>
      <c r="H1348" s="208">
        <f ca="1"/>
        <v>8</v>
      </c>
      <c r="I1348" s="209">
        <f ca="1"/>
        <v>0.99993111201640106</v>
      </c>
      <c r="J1348" s="221">
        <f ca="1"/>
        <v>0.89875069096997173</v>
      </c>
      <c r="K1348" s="228">
        <f ca="1"/>
        <v>2.8990777093946023E-2</v>
      </c>
      <c r="L1348" s="228">
        <f ca="1"/>
        <v>2.5145846260308247E-2</v>
      </c>
      <c r="N1348" s="209">
        <f ca="1"/>
        <v>2.8990777093946023E-2</v>
      </c>
      <c r="O1348" s="209">
        <f ca="1"/>
        <v>0.89875069096997173</v>
      </c>
      <c r="Q1348" s="229"/>
    </row>
    <row r="1349" spans="7:17" ht="16">
      <c r="G1349" s="208">
        <f ca="1"/>
        <v>1345</v>
      </c>
      <c r="H1349" s="208">
        <f ca="1"/>
        <v>8</v>
      </c>
      <c r="I1349" s="209">
        <f ca="1"/>
        <v>0.99993111201640106</v>
      </c>
      <c r="J1349" s="221">
        <f ca="1"/>
        <v>0.89868877784711265</v>
      </c>
      <c r="K1349" s="228">
        <f ca="1"/>
        <v>2.8987917765338662E-2</v>
      </c>
      <c r="L1349" s="228">
        <f ca="1"/>
        <v>2.51458462602272E-2</v>
      </c>
      <c r="N1349" s="209">
        <f ca="1"/>
        <v>2.8987917765338662E-2</v>
      </c>
      <c r="O1349" s="209">
        <f ca="1"/>
        <v>0.89868877784711265</v>
      </c>
      <c r="Q1349" s="229"/>
    </row>
    <row r="1350" spans="7:17" ht="16">
      <c r="G1350" s="208">
        <f ca="1"/>
        <v>1346</v>
      </c>
      <c r="H1350" s="208">
        <f ca="1"/>
        <v>8</v>
      </c>
      <c r="I1350" s="209">
        <f ca="1"/>
        <v>0.99993111201640106</v>
      </c>
      <c r="J1350" s="221">
        <f ca="1"/>
        <v>0.89862686898932376</v>
      </c>
      <c r="K1350" s="228">
        <f ca="1"/>
        <v>2.8985062685362224E-2</v>
      </c>
      <c r="L1350" s="228">
        <f ca="1"/>
        <v>2.51458462602272E-2</v>
      </c>
      <c r="N1350" s="209">
        <f ca="1"/>
        <v>2.8985062685362224E-2</v>
      </c>
      <c r="O1350" s="209">
        <f ca="1"/>
        <v>0.89862686898932376</v>
      </c>
      <c r="Q1350" s="229"/>
    </row>
    <row r="1351" spans="7:17" ht="16">
      <c r="G1351" s="208">
        <f ca="1"/>
        <v>1347</v>
      </c>
      <c r="H1351" s="208">
        <f ca="1"/>
        <v>8</v>
      </c>
      <c r="I1351" s="209">
        <f ca="1"/>
        <v>0.99993111201640106</v>
      </c>
      <c r="J1351" s="221">
        <f ca="1"/>
        <v>0.89856496439631128</v>
      </c>
      <c r="K1351" s="228">
        <f ca="1"/>
        <v>2.8982211844554264E-2</v>
      </c>
      <c r="L1351" s="228">
        <f ca="1"/>
        <v>2.51458462602272E-2</v>
      </c>
      <c r="N1351" s="209">
        <f ca="1"/>
        <v>2.8982211844554264E-2</v>
      </c>
      <c r="O1351" s="209">
        <f ca="1"/>
        <v>0.89856496439631128</v>
      </c>
      <c r="Q1351" s="229"/>
    </row>
    <row r="1352" spans="7:17" ht="16">
      <c r="G1352" s="208">
        <f ca="1"/>
        <v>1348</v>
      </c>
      <c r="H1352" s="208">
        <f ca="1"/>
        <v>9</v>
      </c>
      <c r="I1352" s="209">
        <f ca="1"/>
        <v>0.99993180432446982</v>
      </c>
      <c r="J1352" s="221">
        <f ca="1"/>
        <v>0.89850368615155651</v>
      </c>
      <c r="K1352" s="228">
        <f ca="1"/>
        <v>2.8979177763327413E-2</v>
      </c>
      <c r="L1352" s="228">
        <f ca="1"/>
        <v>2.4893119171612854E-2</v>
      </c>
      <c r="N1352" s="209">
        <f ca="1"/>
        <v>2.8979177763327413E-2</v>
      </c>
      <c r="O1352" s="209">
        <f ca="1"/>
        <v>0.89850368615155651</v>
      </c>
      <c r="Q1352" s="229"/>
    </row>
    <row r="1353" spans="7:17" ht="16">
      <c r="G1353" s="208">
        <f ca="1"/>
        <v>1349</v>
      </c>
      <c r="H1353" s="208">
        <f ca="1"/>
        <v>9</v>
      </c>
      <c r="I1353" s="209">
        <f ca="1"/>
        <v>0.99993180432446982</v>
      </c>
      <c r="J1353" s="221">
        <f ca="1"/>
        <v>0.89844241208571307</v>
      </c>
      <c r="K1353" s="228">
        <f ca="1"/>
        <v>2.8976148180367759E-2</v>
      </c>
      <c r="L1353" s="228">
        <f ca="1"/>
        <v>2.4893119171612854E-2</v>
      </c>
      <c r="N1353" s="209">
        <f ca="1"/>
        <v>2.8976148180367759E-2</v>
      </c>
      <c r="O1353" s="209">
        <f ca="1"/>
        <v>0.89844241208571307</v>
      </c>
      <c r="Q1353" s="229"/>
    </row>
    <row r="1354" spans="7:17" ht="16">
      <c r="G1354" s="208">
        <f ca="1"/>
        <v>1350</v>
      </c>
      <c r="H1354" s="208">
        <f ca="1"/>
        <v>9</v>
      </c>
      <c r="I1354" s="209">
        <f ca="1"/>
        <v>0.99993180432446982</v>
      </c>
      <c r="J1354" s="221">
        <f ca="1"/>
        <v>0.89838114219849596</v>
      </c>
      <c r="K1354" s="228">
        <f ca="1"/>
        <v>2.8973123085679144E-2</v>
      </c>
      <c r="L1354" s="228">
        <f ca="1"/>
        <v>2.4893119171612854E-2</v>
      </c>
      <c r="N1354" s="209">
        <f ca="1"/>
        <v>2.8973123085679144E-2</v>
      </c>
      <c r="O1354" s="209">
        <f ca="1"/>
        <v>0.89838114219849596</v>
      </c>
      <c r="Q1354" s="229"/>
    </row>
    <row r="1355" spans="7:17" ht="16">
      <c r="G1355" s="208">
        <f ca="1"/>
        <v>1351</v>
      </c>
      <c r="H1355" s="208">
        <f ca="1"/>
        <v>9</v>
      </c>
      <c r="I1355" s="209">
        <f ca="1"/>
        <v>0.99993180432446982</v>
      </c>
      <c r="J1355" s="221">
        <f ca="1"/>
        <v>0.89831987648962019</v>
      </c>
      <c r="K1355" s="228">
        <f ca="1"/>
        <v>2.8970102469295038E-2</v>
      </c>
      <c r="L1355" s="228">
        <f ca="1"/>
        <v>2.4893119171612854E-2</v>
      </c>
      <c r="N1355" s="209">
        <f ca="1"/>
        <v>2.8970102469295038E-2</v>
      </c>
      <c r="O1355" s="209">
        <f ca="1"/>
        <v>0.89831987648962019</v>
      </c>
      <c r="Q1355" s="229"/>
    </row>
    <row r="1356" spans="7:17" ht="16">
      <c r="G1356" s="208">
        <f ca="1"/>
        <v>1352</v>
      </c>
      <c r="H1356" s="208">
        <f ca="1"/>
        <v>9</v>
      </c>
      <c r="I1356" s="209">
        <f ca="1"/>
        <v>0.99993180432446982</v>
      </c>
      <c r="J1356" s="221">
        <f ca="1"/>
        <v>0.89825861495880077</v>
      </c>
      <c r="K1356" s="228">
        <f ca="1"/>
        <v>2.8967086321278375E-2</v>
      </c>
      <c r="L1356" s="228">
        <f ca="1"/>
        <v>2.4893119171612854E-2</v>
      </c>
      <c r="N1356" s="209">
        <f ca="1"/>
        <v>2.8967086321278375E-2</v>
      </c>
      <c r="O1356" s="209">
        <f ca="1"/>
        <v>0.89825861495880077</v>
      </c>
      <c r="Q1356" s="229"/>
    </row>
    <row r="1357" spans="7:17" ht="16">
      <c r="G1357" s="208">
        <f ca="1"/>
        <v>1353</v>
      </c>
      <c r="H1357" s="208">
        <f ca="1"/>
        <v>9</v>
      </c>
      <c r="I1357" s="209">
        <f ca="1"/>
        <v>0.99993180432446982</v>
      </c>
      <c r="J1357" s="221">
        <f ca="1"/>
        <v>0.89819735760575281</v>
      </c>
      <c r="K1357" s="228">
        <f ca="1"/>
        <v>2.8964074631721463E-2</v>
      </c>
      <c r="L1357" s="228">
        <f ca="1"/>
        <v>2.4893119171612854E-2</v>
      </c>
      <c r="N1357" s="209">
        <f ca="1"/>
        <v>2.8964074631721463E-2</v>
      </c>
      <c r="O1357" s="209">
        <f ca="1"/>
        <v>0.89819735760575281</v>
      </c>
      <c r="Q1357" s="229"/>
    </row>
    <row r="1358" spans="7:17" ht="16">
      <c r="G1358" s="208">
        <f ca="1"/>
        <v>1354</v>
      </c>
      <c r="H1358" s="208">
        <f ca="1"/>
        <v>9</v>
      </c>
      <c r="I1358" s="209">
        <f ca="1"/>
        <v>0.99993180432446982</v>
      </c>
      <c r="J1358" s="221">
        <f ca="1"/>
        <v>0.89813610443019143</v>
      </c>
      <c r="K1358" s="228">
        <f ca="1"/>
        <v>2.8961067390745873E-2</v>
      </c>
      <c r="L1358" s="228">
        <f ca="1"/>
        <v>2.4893119171612854E-2</v>
      </c>
      <c r="N1358" s="209">
        <f ca="1"/>
        <v>2.8961067390745873E-2</v>
      </c>
      <c r="O1358" s="209">
        <f ca="1"/>
        <v>0.89813610443019143</v>
      </c>
      <c r="Q1358" s="229"/>
    </row>
    <row r="1359" spans="7:17" ht="16">
      <c r="G1359" s="208">
        <f ca="1"/>
        <v>1355</v>
      </c>
      <c r="H1359" s="208">
        <f ca="1"/>
        <v>9</v>
      </c>
      <c r="I1359" s="209">
        <f ca="1"/>
        <v>0.99993180432446982</v>
      </c>
      <c r="J1359" s="221">
        <f ca="1"/>
        <v>0.89807485543183174</v>
      </c>
      <c r="K1359" s="228">
        <f ca="1"/>
        <v>2.8958064588502346E-2</v>
      </c>
      <c r="L1359" s="228">
        <f ca="1"/>
        <v>2.4893119171612854E-2</v>
      </c>
      <c r="N1359" s="209">
        <f ca="1"/>
        <v>2.8958064588502346E-2</v>
      </c>
      <c r="O1359" s="209">
        <f ca="1"/>
        <v>0.89807485543183174</v>
      </c>
      <c r="Q1359" s="229"/>
    </row>
    <row r="1360" spans="7:17" ht="16">
      <c r="G1360" s="208">
        <f ca="1"/>
        <v>1356</v>
      </c>
      <c r="H1360" s="208">
        <f ca="1"/>
        <v>9</v>
      </c>
      <c r="I1360" s="209">
        <f ca="1"/>
        <v>0.99993180432446982</v>
      </c>
      <c r="J1360" s="221">
        <f ca="1"/>
        <v>0.89801361061038887</v>
      </c>
      <c r="K1360" s="228">
        <f ca="1"/>
        <v>2.8955066215170688E-2</v>
      </c>
      <c r="L1360" s="228">
        <f ca="1"/>
        <v>2.4893119171612854E-2</v>
      </c>
      <c r="N1360" s="209">
        <f ca="1"/>
        <v>2.8955066215170688E-2</v>
      </c>
      <c r="O1360" s="209">
        <f ca="1"/>
        <v>0.89801361061038887</v>
      </c>
      <c r="Q1360" s="229"/>
    </row>
    <row r="1361" spans="7:17" ht="16">
      <c r="G1361" s="208">
        <f ca="1"/>
        <v>1357</v>
      </c>
      <c r="H1361" s="208">
        <f ca="1"/>
        <v>9</v>
      </c>
      <c r="I1361" s="209">
        <f ca="1"/>
        <v>0.99993180432446982</v>
      </c>
      <c r="J1361" s="221">
        <f ca="1"/>
        <v>0.89795236996557803</v>
      </c>
      <c r="K1361" s="228">
        <f ca="1"/>
        <v>2.8952072260959617E-2</v>
      </c>
      <c r="L1361" s="228">
        <f ca="1"/>
        <v>2.4893119171612854E-2</v>
      </c>
      <c r="N1361" s="209">
        <f ca="1"/>
        <v>2.8952072260959617E-2</v>
      </c>
      <c r="O1361" s="209">
        <f ca="1"/>
        <v>0.89795236996557803</v>
      </c>
      <c r="Q1361" s="229"/>
    </row>
    <row r="1362" spans="7:17" ht="16">
      <c r="G1362" s="208">
        <f ca="1"/>
        <v>1358</v>
      </c>
      <c r="H1362" s="208">
        <f ca="1"/>
        <v>9</v>
      </c>
      <c r="I1362" s="209">
        <f ca="1"/>
        <v>0.99993180432446982</v>
      </c>
      <c r="J1362" s="221">
        <f ca="1"/>
        <v>0.89789113349711436</v>
      </c>
      <c r="K1362" s="228">
        <f ca="1"/>
        <v>2.894908271610673E-2</v>
      </c>
      <c r="L1362" s="228">
        <f ca="1"/>
        <v>2.4893119171612854E-2</v>
      </c>
      <c r="N1362" s="209">
        <f ca="1"/>
        <v>2.894908271610673E-2</v>
      </c>
      <c r="O1362" s="209">
        <f ca="1"/>
        <v>0.89789113349711436</v>
      </c>
      <c r="Q1362" s="229"/>
    </row>
    <row r="1363" spans="7:17" ht="16">
      <c r="G1363" s="208">
        <f ca="1"/>
        <v>1359</v>
      </c>
      <c r="H1363" s="208">
        <f ca="1"/>
        <v>9</v>
      </c>
      <c r="I1363" s="209">
        <f ca="1"/>
        <v>0.99993180432446982</v>
      </c>
      <c r="J1363" s="221">
        <f ca="1"/>
        <v>0.89782990120471295</v>
      </c>
      <c r="K1363" s="228">
        <f ca="1"/>
        <v>2.8946097570878362E-2</v>
      </c>
      <c r="L1363" s="228">
        <f ca="1"/>
        <v>2.4893119171612854E-2</v>
      </c>
      <c r="N1363" s="209">
        <f ca="1"/>
        <v>2.8946097570878362E-2</v>
      </c>
      <c r="O1363" s="209">
        <f ca="1"/>
        <v>0.89782990120471295</v>
      </c>
      <c r="Q1363" s="229"/>
    </row>
    <row r="1364" spans="7:17" ht="16">
      <c r="G1364" s="208">
        <f ca="1"/>
        <v>1360</v>
      </c>
      <c r="H1364" s="208">
        <f ca="1"/>
        <v>9</v>
      </c>
      <c r="I1364" s="209">
        <f ca="1"/>
        <v>0.99993180432446982</v>
      </c>
      <c r="J1364" s="221">
        <f ca="1"/>
        <v>0.89776867308808905</v>
      </c>
      <c r="K1364" s="228">
        <f ca="1"/>
        <v>2.8943116815569471E-2</v>
      </c>
      <c r="L1364" s="228">
        <f ca="1"/>
        <v>2.4893119171612854E-2</v>
      </c>
      <c r="N1364" s="209">
        <f ca="1"/>
        <v>2.8943116815569471E-2</v>
      </c>
      <c r="O1364" s="209">
        <f ca="1"/>
        <v>0.89776867308808905</v>
      </c>
      <c r="Q1364" s="229"/>
    </row>
    <row r="1365" spans="7:17" ht="16">
      <c r="G1365" s="208">
        <f ca="1"/>
        <v>1361</v>
      </c>
      <c r="H1365" s="208">
        <f ca="1"/>
        <v>9</v>
      </c>
      <c r="I1365" s="209">
        <f ca="1"/>
        <v>0.99993180432446982</v>
      </c>
      <c r="J1365" s="221">
        <f ca="1"/>
        <v>0.89770744914695799</v>
      </c>
      <c r="K1365" s="228">
        <f ca="1"/>
        <v>2.8940140440503481E-2</v>
      </c>
      <c r="L1365" s="228">
        <f ca="1"/>
        <v>2.4893119171612854E-2</v>
      </c>
      <c r="N1365" s="209">
        <f ca="1"/>
        <v>2.8940140440503481E-2</v>
      </c>
      <c r="O1365" s="209">
        <f ca="1"/>
        <v>0.89770744914695799</v>
      </c>
      <c r="Q1365" s="229"/>
    </row>
    <row r="1366" spans="7:17" ht="16">
      <c r="G1366" s="208">
        <f ca="1"/>
        <v>1362</v>
      </c>
      <c r="H1366" s="208">
        <f ca="1"/>
        <v>9</v>
      </c>
      <c r="I1366" s="209">
        <f ca="1"/>
        <v>0.99993180432446982</v>
      </c>
      <c r="J1366" s="221">
        <f ca="1"/>
        <v>0.89764622938103489</v>
      </c>
      <c r="K1366" s="228">
        <f ca="1"/>
        <v>2.8937168436032317E-2</v>
      </c>
      <c r="L1366" s="228">
        <f ca="1"/>
        <v>2.4893119171612854E-2</v>
      </c>
      <c r="N1366" s="209">
        <f ca="1"/>
        <v>2.8937168436032317E-2</v>
      </c>
      <c r="O1366" s="209">
        <f ca="1"/>
        <v>0.89764622938103489</v>
      </c>
      <c r="Q1366" s="229"/>
    </row>
    <row r="1367" spans="7:17" ht="16">
      <c r="G1367" s="208">
        <f ca="1"/>
        <v>1363</v>
      </c>
      <c r="H1367" s="208">
        <f ca="1"/>
        <v>9</v>
      </c>
      <c r="I1367" s="209">
        <f ca="1"/>
        <v>0.99993180432446982</v>
      </c>
      <c r="J1367" s="221">
        <f ca="1"/>
        <v>0.89758501379003508</v>
      </c>
      <c r="K1367" s="228">
        <f ca="1"/>
        <v>2.8934200792536162E-2</v>
      </c>
      <c r="L1367" s="228">
        <f ca="1"/>
        <v>2.4893119171612854E-2</v>
      </c>
      <c r="N1367" s="209">
        <f ca="1"/>
        <v>2.8934200792536162E-2</v>
      </c>
      <c r="O1367" s="209">
        <f ca="1"/>
        <v>0.89758501379003508</v>
      </c>
      <c r="Q1367" s="229"/>
    </row>
    <row r="1368" spans="7:17" ht="16">
      <c r="G1368" s="208">
        <f ca="1"/>
        <v>1364</v>
      </c>
      <c r="H1368" s="208">
        <f ca="1"/>
        <v>9</v>
      </c>
      <c r="I1368" s="209">
        <f ca="1"/>
        <v>0.99993180432446982</v>
      </c>
      <c r="J1368" s="221">
        <f ca="1"/>
        <v>0.89752380237367391</v>
      </c>
      <c r="K1368" s="228">
        <f ca="1"/>
        <v>2.8931237500423423E-2</v>
      </c>
      <c r="L1368" s="228">
        <f ca="1"/>
        <v>2.4893119171612854E-2</v>
      </c>
      <c r="N1368" s="209">
        <f ca="1"/>
        <v>2.8931237500423423E-2</v>
      </c>
      <c r="O1368" s="209">
        <f ca="1"/>
        <v>0.89752380237367391</v>
      </c>
      <c r="Q1368" s="229"/>
    </row>
    <row r="1369" spans="7:17" ht="16">
      <c r="G1369" s="208">
        <f ca="1"/>
        <v>1365</v>
      </c>
      <c r="H1369" s="208">
        <f ca="1"/>
        <v>9</v>
      </c>
      <c r="I1369" s="209">
        <f ca="1"/>
        <v>0.99993180432446982</v>
      </c>
      <c r="J1369" s="221">
        <f ca="1"/>
        <v>0.8974625951316666</v>
      </c>
      <c r="K1369" s="228">
        <f ca="1"/>
        <v>2.8928278550130634E-2</v>
      </c>
      <c r="L1369" s="228">
        <f ca="1"/>
        <v>2.4893119171612854E-2</v>
      </c>
      <c r="N1369" s="209">
        <f ca="1"/>
        <v>2.8928278550130634E-2</v>
      </c>
      <c r="O1369" s="209">
        <f ca="1"/>
        <v>0.8974625951316666</v>
      </c>
      <c r="Q1369" s="229"/>
    </row>
    <row r="1370" spans="7:17" ht="16">
      <c r="G1370" s="208">
        <f ca="1"/>
        <v>1366</v>
      </c>
      <c r="H1370" s="208">
        <f ca="1"/>
        <v>9</v>
      </c>
      <c r="I1370" s="209">
        <f ca="1"/>
        <v>0.99993180432446982</v>
      </c>
      <c r="J1370" s="221">
        <f ca="1"/>
        <v>0.89740139206372849</v>
      </c>
      <c r="K1370" s="228">
        <f ca="1"/>
        <v>2.892532393212232E-2</v>
      </c>
      <c r="L1370" s="228">
        <f ca="1"/>
        <v>2.4893119171612854E-2</v>
      </c>
      <c r="N1370" s="209">
        <f ca="1"/>
        <v>2.892532393212232E-2</v>
      </c>
      <c r="O1370" s="209">
        <f ca="1"/>
        <v>0.89740139206372849</v>
      </c>
      <c r="Q1370" s="229"/>
    </row>
    <row r="1371" spans="7:17" ht="16">
      <c r="G1371" s="208">
        <f ca="1"/>
        <v>1367</v>
      </c>
      <c r="H1371" s="208">
        <f ca="1"/>
        <v>9</v>
      </c>
      <c r="I1371" s="209">
        <f ca="1"/>
        <v>0.99993180432446982</v>
      </c>
      <c r="J1371" s="221">
        <f ca="1"/>
        <v>0.89734019316957503</v>
      </c>
      <c r="K1371" s="228">
        <f ca="1"/>
        <v>2.8922373636890878E-2</v>
      </c>
      <c r="L1371" s="228">
        <f ca="1"/>
        <v>2.4893119171612854E-2</v>
      </c>
      <c r="N1371" s="209">
        <f ca="1"/>
        <v>2.8922373636890878E-2</v>
      </c>
      <c r="O1371" s="209">
        <f ca="1"/>
        <v>0.89734019316957503</v>
      </c>
      <c r="Q1371" s="229"/>
    </row>
    <row r="1372" spans="7:17" ht="16">
      <c r="G1372" s="208">
        <f ca="1"/>
        <v>1368</v>
      </c>
      <c r="H1372" s="208">
        <f ca="1"/>
        <v>9</v>
      </c>
      <c r="I1372" s="209">
        <f ca="1"/>
        <v>0.99993180432446982</v>
      </c>
      <c r="J1372" s="221">
        <f ca="1"/>
        <v>0.89727899844892145</v>
      </c>
      <c r="K1372" s="228">
        <f ca="1"/>
        <v>2.8919427654956566E-2</v>
      </c>
      <c r="L1372" s="228">
        <f ca="1"/>
        <v>2.4893119171612854E-2</v>
      </c>
      <c r="N1372" s="209">
        <f ca="1"/>
        <v>2.8919427654956566E-2</v>
      </c>
      <c r="O1372" s="209">
        <f ca="1"/>
        <v>0.89727899844892145</v>
      </c>
      <c r="Q1372" s="229"/>
    </row>
    <row r="1373" spans="7:17" ht="16">
      <c r="G1373" s="208">
        <f ca="1"/>
        <v>1369</v>
      </c>
      <c r="H1373" s="208">
        <f ca="1"/>
        <v>9</v>
      </c>
      <c r="I1373" s="209">
        <f ca="1"/>
        <v>0.99993180432446982</v>
      </c>
      <c r="J1373" s="221">
        <f ca="1"/>
        <v>0.8972178079014832</v>
      </c>
      <c r="K1373" s="228">
        <f ca="1"/>
        <v>2.8916485976867308E-2</v>
      </c>
      <c r="L1373" s="228">
        <f ca="1"/>
        <v>2.4893119171612854E-2</v>
      </c>
      <c r="N1373" s="209">
        <f ca="1"/>
        <v>2.8916485976867308E-2</v>
      </c>
      <c r="O1373" s="209">
        <f ca="1"/>
        <v>0.8972178079014832</v>
      </c>
      <c r="Q1373" s="229"/>
    </row>
    <row r="1374" spans="7:17" ht="16">
      <c r="G1374" s="208">
        <f ca="1"/>
        <v>1370</v>
      </c>
      <c r="H1374" s="208">
        <f ca="1"/>
        <v>9</v>
      </c>
      <c r="I1374" s="209">
        <f ca="1"/>
        <v>0.99993180432446982</v>
      </c>
      <c r="J1374" s="221">
        <f ca="1"/>
        <v>0.89715662152697562</v>
      </c>
      <c r="K1374" s="228">
        <f ca="1"/>
        <v>2.8913548593198623E-2</v>
      </c>
      <c r="L1374" s="228">
        <f ca="1"/>
        <v>2.4893119171612854E-2</v>
      </c>
      <c r="N1374" s="209">
        <f ca="1"/>
        <v>2.8913548593198623E-2</v>
      </c>
      <c r="O1374" s="209">
        <f ca="1"/>
        <v>0.89715662152697562</v>
      </c>
      <c r="Q1374" s="229"/>
    </row>
    <row r="1375" spans="7:17" ht="16">
      <c r="G1375" s="208">
        <f ca="1"/>
        <v>1371</v>
      </c>
      <c r="H1375" s="208">
        <f ca="1"/>
        <v>9</v>
      </c>
      <c r="I1375" s="209">
        <f ca="1"/>
        <v>0.99993180432446982</v>
      </c>
      <c r="J1375" s="221">
        <f ca="1"/>
        <v>0.89709543932511426</v>
      </c>
      <c r="K1375" s="228">
        <f ca="1"/>
        <v>2.8910615494553503E-2</v>
      </c>
      <c r="L1375" s="228">
        <f ca="1"/>
        <v>2.4893119171612854E-2</v>
      </c>
      <c r="N1375" s="209">
        <f ca="1"/>
        <v>2.8910615494553503E-2</v>
      </c>
      <c r="O1375" s="209">
        <f ca="1"/>
        <v>0.89709543932511426</v>
      </c>
      <c r="Q1375" s="229"/>
    </row>
    <row r="1376" spans="7:17" ht="16">
      <c r="G1376" s="208">
        <f ca="1"/>
        <v>1372</v>
      </c>
      <c r="H1376" s="208">
        <f ca="1"/>
        <v>9</v>
      </c>
      <c r="I1376" s="209">
        <f ca="1"/>
        <v>0.99993180432446982</v>
      </c>
      <c r="J1376" s="221">
        <f ca="1"/>
        <v>0.89703426129561448</v>
      </c>
      <c r="K1376" s="228">
        <f ca="1"/>
        <v>2.8907686671562387E-2</v>
      </c>
      <c r="L1376" s="228">
        <f ca="1"/>
        <v>2.4893119171612854E-2</v>
      </c>
      <c r="N1376" s="209">
        <f ca="1"/>
        <v>2.8907686671562387E-2</v>
      </c>
      <c r="O1376" s="209">
        <f ca="1"/>
        <v>0.89703426129561448</v>
      </c>
      <c r="Q1376" s="229"/>
    </row>
    <row r="1377" spans="7:17" ht="16">
      <c r="G1377" s="208">
        <f ca="1"/>
        <v>1373</v>
      </c>
      <c r="H1377" s="208">
        <f ca="1"/>
        <v>9</v>
      </c>
      <c r="I1377" s="209">
        <f ca="1"/>
        <v>0.99993180432446982</v>
      </c>
      <c r="J1377" s="221">
        <f ca="1"/>
        <v>0.89697308743819171</v>
      </c>
      <c r="K1377" s="228">
        <f ca="1"/>
        <v>2.8904762114882996E-2</v>
      </c>
      <c r="L1377" s="228">
        <f ca="1"/>
        <v>2.4893119171612854E-2</v>
      </c>
      <c r="N1377" s="209">
        <f ca="1"/>
        <v>2.8904762114882996E-2</v>
      </c>
      <c r="O1377" s="209">
        <f ca="1"/>
        <v>0.89697308743819171</v>
      </c>
      <c r="Q1377" s="229"/>
    </row>
    <row r="1378" spans="7:17" ht="16">
      <c r="G1378" s="208">
        <f ca="1"/>
        <v>1374</v>
      </c>
      <c r="H1378" s="208">
        <f ca="1"/>
        <v>9</v>
      </c>
      <c r="I1378" s="209">
        <f ca="1"/>
        <v>0.99993180432446982</v>
      </c>
      <c r="J1378" s="221">
        <f ca="1"/>
        <v>0.89691191775256152</v>
      </c>
      <c r="K1378" s="228">
        <f ca="1"/>
        <v>2.8901841815200217E-2</v>
      </c>
      <c r="L1378" s="228">
        <f ca="1"/>
        <v>2.4893119171612854E-2</v>
      </c>
      <c r="N1378" s="209">
        <f ca="1"/>
        <v>2.8901841815200217E-2</v>
      </c>
      <c r="O1378" s="209">
        <f ca="1"/>
        <v>0.89691191775256152</v>
      </c>
      <c r="Q1378" s="229"/>
    </row>
    <row r="1379" spans="7:17" ht="16">
      <c r="G1379" s="208">
        <f ca="1"/>
        <v>1375</v>
      </c>
      <c r="H1379" s="208">
        <f ca="1"/>
        <v>9</v>
      </c>
      <c r="I1379" s="209">
        <f ca="1"/>
        <v>0.99993180432446982</v>
      </c>
      <c r="J1379" s="221">
        <f ca="1"/>
        <v>0.89685075223843935</v>
      </c>
      <c r="K1379" s="228">
        <f ca="1"/>
        <v>2.8898925763226061E-2</v>
      </c>
      <c r="L1379" s="228">
        <f ca="1"/>
        <v>2.4893119171612854E-2</v>
      </c>
      <c r="N1379" s="209">
        <f ca="1"/>
        <v>2.8898925763226061E-2</v>
      </c>
      <c r="O1379" s="209">
        <f ca="1"/>
        <v>0.89685075223843935</v>
      </c>
      <c r="Q1379" s="229"/>
    </row>
    <row r="1380" spans="7:17" ht="16">
      <c r="G1380" s="208">
        <f ca="1"/>
        <v>1376</v>
      </c>
      <c r="H1380" s="208">
        <f ca="1"/>
        <v>9</v>
      </c>
      <c r="I1380" s="209">
        <f ca="1"/>
        <v>0.99993180432446982</v>
      </c>
      <c r="J1380" s="221">
        <f ca="1"/>
        <v>0.89678959089554067</v>
      </c>
      <c r="K1380" s="228">
        <f ca="1"/>
        <v>2.8896013949699571E-2</v>
      </c>
      <c r="L1380" s="228">
        <f ca="1"/>
        <v>2.4893119171612854E-2</v>
      </c>
      <c r="N1380" s="209">
        <f ca="1"/>
        <v>2.8896013949699571E-2</v>
      </c>
      <c r="O1380" s="209">
        <f ca="1"/>
        <v>0.89678959089554067</v>
      </c>
      <c r="Q1380" s="229"/>
    </row>
    <row r="1381" spans="7:17" ht="16">
      <c r="G1381" s="208">
        <f ca="1"/>
        <v>1377</v>
      </c>
      <c r="H1381" s="208">
        <f ca="1"/>
        <v>9</v>
      </c>
      <c r="I1381" s="209">
        <f ca="1"/>
        <v>0.99993180432446982</v>
      </c>
      <c r="J1381" s="221">
        <f ca="1"/>
        <v>0.89672843372358113</v>
      </c>
      <c r="K1381" s="228">
        <f ca="1"/>
        <v>2.8893106365386608E-2</v>
      </c>
      <c r="L1381" s="228">
        <f ca="1"/>
        <v>2.4893119171612854E-2</v>
      </c>
      <c r="N1381" s="209">
        <f ca="1"/>
        <v>2.8893106365386608E-2</v>
      </c>
      <c r="O1381" s="209">
        <f ca="1"/>
        <v>0.89672843372358113</v>
      </c>
      <c r="Q1381" s="229"/>
    </row>
    <row r="1382" spans="7:17" ht="16">
      <c r="G1382" s="208">
        <f ca="1"/>
        <v>1378</v>
      </c>
      <c r="H1382" s="208">
        <f ca="1"/>
        <v>9</v>
      </c>
      <c r="I1382" s="209">
        <f ca="1"/>
        <v>0.99993180432446982</v>
      </c>
      <c r="J1382" s="221">
        <f ca="1"/>
        <v>0.89666728072227619</v>
      </c>
      <c r="K1382" s="228">
        <f ca="1"/>
        <v>2.8890203001079928E-2</v>
      </c>
      <c r="L1382" s="228">
        <f ca="1"/>
        <v>2.4893119171612854E-2</v>
      </c>
      <c r="N1382" s="209">
        <f ca="1"/>
        <v>2.8890203001079928E-2</v>
      </c>
      <c r="O1382" s="209">
        <f ca="1"/>
        <v>0.89666728072227619</v>
      </c>
      <c r="Q1382" s="229"/>
    </row>
    <row r="1383" spans="7:17" ht="16">
      <c r="G1383" s="208">
        <f ca="1"/>
        <v>1379</v>
      </c>
      <c r="H1383" s="208">
        <f ca="1"/>
        <v>9</v>
      </c>
      <c r="I1383" s="209">
        <f ca="1"/>
        <v>0.99993180432446982</v>
      </c>
      <c r="J1383" s="221">
        <f ca="1"/>
        <v>0.89660613189134153</v>
      </c>
      <c r="K1383" s="228">
        <f ca="1"/>
        <v>2.8887303847598911E-2</v>
      </c>
      <c r="L1383" s="228">
        <f ca="1"/>
        <v>2.4893119171612854E-2</v>
      </c>
      <c r="N1383" s="209">
        <f ca="1"/>
        <v>2.8887303847598911E-2</v>
      </c>
      <c r="O1383" s="209">
        <f ca="1"/>
        <v>0.89660613189134153</v>
      </c>
      <c r="Q1383" s="229"/>
    </row>
    <row r="1384" spans="7:17" ht="16">
      <c r="G1384" s="208">
        <f ca="1"/>
        <v>1380</v>
      </c>
      <c r="H1384" s="208">
        <f ca="1"/>
        <v>9</v>
      </c>
      <c r="I1384" s="209">
        <f ca="1"/>
        <v>0.99993180432446982</v>
      </c>
      <c r="J1384" s="221">
        <f ca="1"/>
        <v>0.8965449872304927</v>
      </c>
      <c r="K1384" s="228">
        <f ca="1"/>
        <v>2.8884408895789606E-2</v>
      </c>
      <c r="L1384" s="228">
        <f ca="1"/>
        <v>2.4893119171612854E-2</v>
      </c>
      <c r="N1384" s="209">
        <f ca="1"/>
        <v>2.8884408895789606E-2</v>
      </c>
      <c r="O1384" s="209">
        <f ca="1"/>
        <v>0.8965449872304927</v>
      </c>
      <c r="Q1384" s="229"/>
    </row>
    <row r="1385" spans="7:17" ht="16">
      <c r="G1385" s="208">
        <f ca="1"/>
        <v>1381</v>
      </c>
      <c r="H1385" s="208">
        <f ca="1"/>
        <v>9</v>
      </c>
      <c r="I1385" s="209">
        <f ca="1"/>
        <v>0.99993180432446982</v>
      </c>
      <c r="J1385" s="221">
        <f ca="1"/>
        <v>0.89648384673944537</v>
      </c>
      <c r="K1385" s="228">
        <f ca="1"/>
        <v>2.888151813652454E-2</v>
      </c>
      <c r="L1385" s="228">
        <f ca="1"/>
        <v>2.4893119171612854E-2</v>
      </c>
      <c r="N1385" s="209">
        <f ca="1"/>
        <v>2.888151813652454E-2</v>
      </c>
      <c r="O1385" s="209">
        <f ca="1"/>
        <v>0.89648384673944537</v>
      </c>
      <c r="Q1385" s="229"/>
    </row>
    <row r="1386" spans="7:17" ht="16">
      <c r="G1386" s="208">
        <f ca="1"/>
        <v>1382</v>
      </c>
      <c r="H1386" s="208">
        <f ca="1"/>
        <v>9</v>
      </c>
      <c r="I1386" s="209">
        <f ca="1"/>
        <v>0.99993180432446982</v>
      </c>
      <c r="J1386" s="221">
        <f ca="1"/>
        <v>0.8964227104179151</v>
      </c>
      <c r="K1386" s="228">
        <f ca="1"/>
        <v>2.8878631560702705E-2</v>
      </c>
      <c r="L1386" s="228">
        <f ca="1"/>
        <v>2.4893119171612854E-2</v>
      </c>
      <c r="N1386" s="209">
        <f ca="1"/>
        <v>2.8878631560702705E-2</v>
      </c>
      <c r="O1386" s="209">
        <f ca="1"/>
        <v>0.8964227104179151</v>
      </c>
      <c r="Q1386" s="229"/>
    </row>
    <row r="1387" spans="7:17" ht="16">
      <c r="G1387" s="208">
        <f ca="1"/>
        <v>1383</v>
      </c>
      <c r="H1387" s="208">
        <f ca="1"/>
        <v>9</v>
      </c>
      <c r="I1387" s="209">
        <f ca="1"/>
        <v>0.99993180432446982</v>
      </c>
      <c r="J1387" s="221">
        <f ca="1"/>
        <v>0.89636157826561758</v>
      </c>
      <c r="K1387" s="228">
        <f ca="1"/>
        <v>2.887574915924938E-2</v>
      </c>
      <c r="L1387" s="228">
        <f ca="1"/>
        <v>2.4893119171612854E-2</v>
      </c>
      <c r="N1387" s="209">
        <f ca="1"/>
        <v>2.887574915924938E-2</v>
      </c>
      <c r="O1387" s="209">
        <f ca="1"/>
        <v>0.89636157826561758</v>
      </c>
      <c r="Q1387" s="229"/>
    </row>
    <row r="1388" spans="7:17" ht="16">
      <c r="G1388" s="208">
        <f ca="1"/>
        <v>1384</v>
      </c>
      <c r="H1388" s="208">
        <f ca="1"/>
        <v>9</v>
      </c>
      <c r="I1388" s="209">
        <f ca="1"/>
        <v>0.99993180432446982</v>
      </c>
      <c r="J1388" s="221">
        <f ca="1"/>
        <v>0.89630045028226846</v>
      </c>
      <c r="K1388" s="228">
        <f ca="1"/>
        <v>2.8872870923116079E-2</v>
      </c>
      <c r="L1388" s="228">
        <f ca="1"/>
        <v>2.4893119171612854E-2</v>
      </c>
      <c r="N1388" s="209">
        <f ca="1"/>
        <v>2.8872870923116079E-2</v>
      </c>
      <c r="O1388" s="209">
        <f ca="1"/>
        <v>0.89630045028226846</v>
      </c>
      <c r="Q1388" s="229"/>
    </row>
    <row r="1389" spans="7:17" ht="16">
      <c r="G1389" s="208">
        <f ca="1"/>
        <v>1385</v>
      </c>
      <c r="H1389" s="208">
        <f ca="1"/>
        <v>9</v>
      </c>
      <c r="I1389" s="209">
        <f ca="1"/>
        <v>0.99993180432446982</v>
      </c>
      <c r="J1389" s="221">
        <f ca="1"/>
        <v>0.89623932646758342</v>
      </c>
      <c r="K1389" s="228">
        <f ca="1"/>
        <v>2.8869996843280447E-2</v>
      </c>
      <c r="L1389" s="228">
        <f ca="1"/>
        <v>2.4893119171612854E-2</v>
      </c>
      <c r="N1389" s="209">
        <f ca="1"/>
        <v>2.8869996843280447E-2</v>
      </c>
      <c r="O1389" s="209">
        <f ca="1"/>
        <v>0.89623932646758342</v>
      </c>
      <c r="Q1389" s="229"/>
    </row>
    <row r="1390" spans="7:17" ht="16">
      <c r="G1390" s="208">
        <f ca="1"/>
        <v>1386</v>
      </c>
      <c r="H1390" s="208">
        <f ca="1"/>
        <v>9</v>
      </c>
      <c r="I1390" s="209">
        <f ca="1"/>
        <v>0.99993180432446982</v>
      </c>
      <c r="J1390" s="221">
        <f ca="1"/>
        <v>0.89617820682127824</v>
      </c>
      <c r="K1390" s="228">
        <f ca="1"/>
        <v>2.8867126910746166E-2</v>
      </c>
      <c r="L1390" s="228">
        <f ca="1"/>
        <v>2.4893119171612854E-2</v>
      </c>
      <c r="N1390" s="209">
        <f ca="1"/>
        <v>2.8867126910746166E-2</v>
      </c>
      <c r="O1390" s="209">
        <f ca="1"/>
        <v>0.89617820682127824</v>
      </c>
      <c r="Q1390" s="229"/>
    </row>
    <row r="1391" spans="7:17" ht="16">
      <c r="G1391" s="208">
        <f ca="1"/>
        <v>1387</v>
      </c>
      <c r="H1391" s="208">
        <f ca="1"/>
        <v>9</v>
      </c>
      <c r="I1391" s="209">
        <f ca="1"/>
        <v>0.99993180432446982</v>
      </c>
      <c r="J1391" s="221">
        <f ca="1"/>
        <v>0.89611709134306861</v>
      </c>
      <c r="K1391" s="228">
        <f ca="1"/>
        <v>2.8864261116542868E-2</v>
      </c>
      <c r="L1391" s="228">
        <f ca="1"/>
        <v>2.4893119171612854E-2</v>
      </c>
      <c r="N1391" s="209">
        <f ca="1"/>
        <v>2.8864261116542868E-2</v>
      </c>
      <c r="O1391" s="209">
        <f ca="1"/>
        <v>0.89611709134306861</v>
      </c>
      <c r="Q1391" s="229"/>
    </row>
    <row r="1392" spans="7:17" ht="16">
      <c r="G1392" s="208">
        <f ca="1"/>
        <v>1388</v>
      </c>
      <c r="H1392" s="208">
        <f ca="1"/>
        <v>9</v>
      </c>
      <c r="I1392" s="209">
        <f ca="1"/>
        <v>0.99993180432446982</v>
      </c>
      <c r="J1392" s="221">
        <f ca="1"/>
        <v>0.89605598003267029</v>
      </c>
      <c r="K1392" s="228">
        <f ca="1"/>
        <v>2.8861399451726031E-2</v>
      </c>
      <c r="L1392" s="228">
        <f ca="1"/>
        <v>2.4893119171612854E-2</v>
      </c>
      <c r="N1392" s="209">
        <f ca="1"/>
        <v>2.8861399451726031E-2</v>
      </c>
      <c r="O1392" s="209">
        <f ca="1"/>
        <v>0.89605598003267029</v>
      </c>
      <c r="Q1392" s="229"/>
    </row>
    <row r="1393" spans="7:17" ht="16">
      <c r="G1393" s="208">
        <f ca="1"/>
        <v>1389</v>
      </c>
      <c r="H1393" s="208">
        <f ca="1"/>
        <v>9</v>
      </c>
      <c r="I1393" s="209">
        <f ca="1"/>
        <v>0.99993180432446982</v>
      </c>
      <c r="J1393" s="221">
        <f ca="1"/>
        <v>0.89599487288979907</v>
      </c>
      <c r="K1393" s="228">
        <f ca="1"/>
        <v>2.8858541907376894E-2</v>
      </c>
      <c r="L1393" s="228">
        <f ca="1"/>
        <v>2.4893119171612854E-2</v>
      </c>
      <c r="N1393" s="209">
        <f ca="1"/>
        <v>2.8858541907376894E-2</v>
      </c>
      <c r="O1393" s="209">
        <f ca="1"/>
        <v>0.89599487288979907</v>
      </c>
      <c r="Q1393" s="229"/>
    </row>
    <row r="1394" spans="7:17" ht="16">
      <c r="G1394" s="208">
        <f ca="1"/>
        <v>1390</v>
      </c>
      <c r="H1394" s="208">
        <f ca="1"/>
        <v>9</v>
      </c>
      <c r="I1394" s="209">
        <f ca="1"/>
        <v>0.99993180432446982</v>
      </c>
      <c r="J1394" s="221">
        <f ca="1"/>
        <v>0.89593376991417073</v>
      </c>
      <c r="K1394" s="228">
        <f ca="1"/>
        <v>2.8855688474602362E-2</v>
      </c>
      <c r="L1394" s="228">
        <f ca="1"/>
        <v>2.4893119171612854E-2</v>
      </c>
      <c r="N1394" s="209">
        <f ca="1"/>
        <v>2.8855688474602362E-2</v>
      </c>
      <c r="O1394" s="209">
        <f ca="1"/>
        <v>0.89593376991417073</v>
      </c>
      <c r="Q1394" s="229"/>
    </row>
    <row r="1395" spans="7:17" ht="16">
      <c r="G1395" s="208">
        <f ca="1"/>
        <v>1391</v>
      </c>
      <c r="H1395" s="208">
        <f ca="1"/>
        <v>9</v>
      </c>
      <c r="I1395" s="209">
        <f ca="1"/>
        <v>0.99993180432446982</v>
      </c>
      <c r="J1395" s="221">
        <f ca="1"/>
        <v>0.89587267110550117</v>
      </c>
      <c r="K1395" s="228">
        <f ca="1"/>
        <v>2.8852839144534882E-2</v>
      </c>
      <c r="L1395" s="228">
        <f ca="1"/>
        <v>2.4893119171612854E-2</v>
      </c>
      <c r="N1395" s="209">
        <f ca="1"/>
        <v>2.8852839144534882E-2</v>
      </c>
      <c r="O1395" s="209">
        <f ca="1"/>
        <v>0.89587267110550117</v>
      </c>
      <c r="Q1395" s="229"/>
    </row>
    <row r="1396" spans="7:17" ht="16">
      <c r="G1396" s="208">
        <f ca="1"/>
        <v>1392</v>
      </c>
      <c r="H1396" s="208">
        <f ca="1"/>
        <v>9</v>
      </c>
      <c r="I1396" s="209">
        <f ca="1"/>
        <v>0.99993180432446982</v>
      </c>
      <c r="J1396" s="221">
        <f ca="1"/>
        <v>0.89581157646350607</v>
      </c>
      <c r="K1396" s="228">
        <f ca="1"/>
        <v>2.8849993908332473E-2</v>
      </c>
      <c r="L1396" s="228">
        <f ca="1"/>
        <v>2.4893119171612854E-2</v>
      </c>
      <c r="N1396" s="209">
        <f ca="1"/>
        <v>2.8849993908332473E-2</v>
      </c>
      <c r="O1396" s="209">
        <f ca="1"/>
        <v>0.89581157646350607</v>
      </c>
      <c r="Q1396" s="229"/>
    </row>
    <row r="1397" spans="7:17" ht="16">
      <c r="G1397" s="208">
        <f ca="1"/>
        <v>1393</v>
      </c>
      <c r="H1397" s="208">
        <f ca="1"/>
        <v>9</v>
      </c>
      <c r="I1397" s="209">
        <f ca="1"/>
        <v>0.99993180432446982</v>
      </c>
      <c r="J1397" s="221">
        <f ca="1"/>
        <v>0.89575048598790141</v>
      </c>
      <c r="K1397" s="228">
        <f ca="1"/>
        <v>2.8847152757178429E-2</v>
      </c>
      <c r="L1397" s="228">
        <f ca="1"/>
        <v>2.4893119171612854E-2</v>
      </c>
      <c r="N1397" s="209">
        <f ca="1"/>
        <v>2.8847152757178429E-2</v>
      </c>
      <c r="O1397" s="209">
        <f ca="1"/>
        <v>0.89575048598790141</v>
      </c>
      <c r="Q1397" s="229"/>
    </row>
    <row r="1398" spans="7:17" ht="16">
      <c r="G1398" s="208">
        <f ca="1"/>
        <v>1394</v>
      </c>
      <c r="H1398" s="208">
        <f ca="1"/>
        <v>9</v>
      </c>
      <c r="I1398" s="209">
        <f ca="1"/>
        <v>0.99993180432446982</v>
      </c>
      <c r="J1398" s="221">
        <f ca="1"/>
        <v>0.895689399678403</v>
      </c>
      <c r="K1398" s="228">
        <f ca="1"/>
        <v>2.8844315682281418E-2</v>
      </c>
      <c r="L1398" s="228">
        <f ca="1"/>
        <v>2.4893119171612854E-2</v>
      </c>
      <c r="N1398" s="209">
        <f ca="1"/>
        <v>2.8844315682281418E-2</v>
      </c>
      <c r="O1398" s="209">
        <f ca="1"/>
        <v>0.895689399678403</v>
      </c>
      <c r="Q1398" s="229"/>
    </row>
    <row r="1399" spans="7:17" ht="16">
      <c r="G1399" s="208">
        <f ca="1"/>
        <v>1395</v>
      </c>
      <c r="H1399" s="208">
        <f ca="1"/>
        <v>9</v>
      </c>
      <c r="I1399" s="209">
        <f ca="1"/>
        <v>0.99993180432446982</v>
      </c>
      <c r="J1399" s="221">
        <f ca="1"/>
        <v>0.89562831753472671</v>
      </c>
      <c r="K1399" s="228">
        <f ca="1"/>
        <v>2.8841482674875307E-2</v>
      </c>
      <c r="L1399" s="228">
        <f ca="1"/>
        <v>2.4893119171612854E-2</v>
      </c>
      <c r="N1399" s="209">
        <f ca="1"/>
        <v>2.8841482674875307E-2</v>
      </c>
      <c r="O1399" s="209">
        <f ca="1"/>
        <v>0.89562831753472671</v>
      </c>
      <c r="Q1399" s="229"/>
    </row>
    <row r="1400" spans="7:17" ht="16">
      <c r="G1400" s="208">
        <f ca="1"/>
        <v>1396</v>
      </c>
      <c r="H1400" s="208">
        <f ca="1"/>
        <v>9</v>
      </c>
      <c r="I1400" s="209">
        <f ca="1"/>
        <v>0.99993180432446982</v>
      </c>
      <c r="J1400" s="221">
        <f ca="1"/>
        <v>0.89556723955658846</v>
      </c>
      <c r="K1400" s="228">
        <f ca="1"/>
        <v>2.8838653726219073E-2</v>
      </c>
      <c r="L1400" s="228">
        <f ca="1"/>
        <v>2.4893119171612854E-2</v>
      </c>
      <c r="N1400" s="209">
        <f ca="1"/>
        <v>2.8838653726219073E-2</v>
      </c>
      <c r="O1400" s="209">
        <f ca="1"/>
        <v>0.89556723955658846</v>
      </c>
      <c r="Q1400" s="229"/>
    </row>
    <row r="1401" spans="7:17" ht="16">
      <c r="G1401" s="208">
        <f ca="1"/>
        <v>1397</v>
      </c>
      <c r="H1401" s="208">
        <f ca="1"/>
        <v>9</v>
      </c>
      <c r="I1401" s="209">
        <f ca="1"/>
        <v>0.99993180432446982</v>
      </c>
      <c r="J1401" s="221">
        <f ca="1"/>
        <v>0.89550616574370423</v>
      </c>
      <c r="K1401" s="228">
        <f ca="1"/>
        <v>2.8835828827596686E-2</v>
      </c>
      <c r="L1401" s="228">
        <f ca="1"/>
        <v>2.4893119171612854E-2</v>
      </c>
      <c r="N1401" s="209">
        <f ca="1"/>
        <v>2.8835828827596686E-2</v>
      </c>
      <c r="O1401" s="209">
        <f ca="1"/>
        <v>0.89550616574370423</v>
      </c>
      <c r="Q1401" s="229"/>
    </row>
    <row r="1402" spans="7:17" ht="16">
      <c r="G1402" s="208">
        <f ca="1"/>
        <v>1398</v>
      </c>
      <c r="H1402" s="208">
        <f ca="1"/>
        <v>9</v>
      </c>
      <c r="I1402" s="209">
        <f ca="1"/>
        <v>0.99993180432446982</v>
      </c>
      <c r="J1402" s="221">
        <f ca="1"/>
        <v>0.89544509609578993</v>
      </c>
      <c r="K1402" s="228">
        <f ca="1"/>
        <v>2.8833007970317105E-2</v>
      </c>
      <c r="L1402" s="228">
        <f ca="1"/>
        <v>2.4893119171612854E-2</v>
      </c>
      <c r="N1402" s="209">
        <f ca="1"/>
        <v>2.8833007970317105E-2</v>
      </c>
      <c r="O1402" s="209">
        <f ca="1"/>
        <v>0.89544509609578993</v>
      </c>
      <c r="Q1402" s="229"/>
    </row>
    <row r="1403" spans="7:17" ht="16">
      <c r="G1403" s="208">
        <f ca="1"/>
        <v>1399</v>
      </c>
      <c r="H1403" s="208">
        <f ca="1"/>
        <v>9</v>
      </c>
      <c r="I1403" s="209">
        <f ca="1"/>
        <v>0.99993180432446982</v>
      </c>
      <c r="J1403" s="221">
        <f ca="1"/>
        <v>0.89538403061256144</v>
      </c>
      <c r="K1403" s="228">
        <f ca="1"/>
        <v>2.8830191145714144E-2</v>
      </c>
      <c r="L1403" s="228">
        <f ca="1"/>
        <v>2.4893119171612854E-2</v>
      </c>
      <c r="N1403" s="209">
        <f ca="1"/>
        <v>2.8830191145714144E-2</v>
      </c>
      <c r="O1403" s="209">
        <f ca="1"/>
        <v>0.89538403061256144</v>
      </c>
      <c r="Q1403" s="229"/>
    </row>
    <row r="1404" spans="7:17" ht="16">
      <c r="G1404" s="208">
        <f ca="1"/>
        <v>1400</v>
      </c>
      <c r="H1404" s="208">
        <f ca="1"/>
        <v>9</v>
      </c>
      <c r="I1404" s="209">
        <f ca="1"/>
        <v>0.99993180432446982</v>
      </c>
      <c r="J1404" s="221">
        <f ca="1"/>
        <v>0.89532296929373489</v>
      </c>
      <c r="K1404" s="228">
        <f ca="1"/>
        <v>2.8827378345146322E-2</v>
      </c>
      <c r="L1404" s="228">
        <f ca="1"/>
        <v>2.4893119171612854E-2</v>
      </c>
      <c r="N1404" s="209">
        <f ca="1"/>
        <v>2.8827378345146322E-2</v>
      </c>
      <c r="O1404" s="209">
        <f ca="1"/>
        <v>0.89532296929373489</v>
      </c>
      <c r="Q1404" s="229"/>
    </row>
    <row r="1405" spans="7:17" ht="16">
      <c r="G1405" s="208">
        <f ca="1"/>
        <v>1401</v>
      </c>
      <c r="H1405" s="208">
        <f ca="1"/>
        <v>9</v>
      </c>
      <c r="I1405" s="209">
        <f ca="1"/>
        <v>0.99993180432446982</v>
      </c>
      <c r="J1405" s="221">
        <f ca="1"/>
        <v>0.89526191213902617</v>
      </c>
      <c r="K1405" s="228">
        <f ca="1"/>
        <v>2.8824569559996877E-2</v>
      </c>
      <c r="L1405" s="228">
        <f ca="1"/>
        <v>2.4893119171612854E-2</v>
      </c>
      <c r="N1405" s="209">
        <f ca="1"/>
        <v>2.8824569559996877E-2</v>
      </c>
      <c r="O1405" s="209">
        <f ca="1"/>
        <v>0.89526191213902617</v>
      </c>
      <c r="Q1405" s="229"/>
    </row>
    <row r="1406" spans="7:17" ht="16">
      <c r="G1406" s="208">
        <f ca="1"/>
        <v>1402</v>
      </c>
      <c r="H1406" s="208">
        <f ca="1"/>
        <v>9</v>
      </c>
      <c r="I1406" s="209">
        <f ca="1"/>
        <v>0.99993180432446982</v>
      </c>
      <c r="J1406" s="221">
        <f ca="1"/>
        <v>0.8952008591481514</v>
      </c>
      <c r="K1406" s="228">
        <f ca="1"/>
        <v>2.8821764781673601E-2</v>
      </c>
      <c r="L1406" s="228">
        <f ca="1"/>
        <v>2.4893119171612854E-2</v>
      </c>
      <c r="N1406" s="209">
        <f ca="1"/>
        <v>2.8821764781673601E-2</v>
      </c>
      <c r="O1406" s="209">
        <f ca="1"/>
        <v>0.8952008591481514</v>
      </c>
      <c r="Q1406" s="229"/>
    </row>
    <row r="1407" spans="7:17" ht="16">
      <c r="G1407" s="208">
        <f ca="1"/>
        <v>1403</v>
      </c>
      <c r="H1407" s="208">
        <f ca="1"/>
        <v>9</v>
      </c>
      <c r="I1407" s="209">
        <f ca="1"/>
        <v>0.99993180432446982</v>
      </c>
      <c r="J1407" s="221">
        <f ca="1"/>
        <v>0.89513981032082657</v>
      </c>
      <c r="K1407" s="228">
        <f ca="1"/>
        <v>2.8818964001608809E-2</v>
      </c>
      <c r="L1407" s="228">
        <f ca="1"/>
        <v>2.4893119171612854E-2</v>
      </c>
      <c r="N1407" s="209">
        <f ca="1"/>
        <v>2.8818964001608809E-2</v>
      </c>
      <c r="O1407" s="209">
        <f ca="1"/>
        <v>0.89513981032082657</v>
      </c>
      <c r="Q1407" s="229"/>
    </row>
    <row r="1408" spans="7:17" ht="16">
      <c r="G1408" s="208">
        <f ca="1"/>
        <v>1404</v>
      </c>
      <c r="H1408" s="208">
        <f ca="1"/>
        <v>9</v>
      </c>
      <c r="I1408" s="209">
        <f ca="1"/>
        <v>0.99993180432446982</v>
      </c>
      <c r="J1408" s="221">
        <f ca="1"/>
        <v>0.89507876565676781</v>
      </c>
      <c r="K1408" s="228">
        <f ca="1"/>
        <v>2.8816167211259194E-2</v>
      </c>
      <c r="L1408" s="228">
        <f ca="1"/>
        <v>2.4893119171612854E-2</v>
      </c>
      <c r="N1408" s="209">
        <f ca="1"/>
        <v>2.8816167211259194E-2</v>
      </c>
      <c r="O1408" s="209">
        <f ca="1"/>
        <v>0.89507876565676781</v>
      </c>
      <c r="Q1408" s="229"/>
    </row>
    <row r="1409" spans="7:17" ht="16">
      <c r="G1409" s="208">
        <f ca="1"/>
        <v>1405</v>
      </c>
      <c r="H1409" s="208">
        <f ca="1"/>
        <v>9</v>
      </c>
      <c r="I1409" s="209">
        <f ca="1"/>
        <v>0.99993180432446982</v>
      </c>
      <c r="J1409" s="221">
        <f ca="1"/>
        <v>0.89501772515569111</v>
      </c>
      <c r="K1409" s="228">
        <f ca="1"/>
        <v>2.8813374402105817E-2</v>
      </c>
      <c r="L1409" s="228">
        <f ca="1"/>
        <v>2.4893119171612854E-2</v>
      </c>
      <c r="N1409" s="209">
        <f ca="1"/>
        <v>2.8813374402105817E-2</v>
      </c>
      <c r="O1409" s="209">
        <f ca="1"/>
        <v>0.89501772515569111</v>
      </c>
      <c r="Q1409" s="229"/>
    </row>
    <row r="1410" spans="7:17" ht="16">
      <c r="G1410" s="208">
        <f ca="1"/>
        <v>1406</v>
      </c>
      <c r="H1410" s="208">
        <f ca="1"/>
        <v>9</v>
      </c>
      <c r="I1410" s="209">
        <f ca="1"/>
        <v>0.99993180432446982</v>
      </c>
      <c r="J1410" s="221">
        <f ca="1"/>
        <v>0.89495668881731261</v>
      </c>
      <c r="K1410" s="228">
        <f ca="1"/>
        <v>2.881058556565394E-2</v>
      </c>
      <c r="L1410" s="228">
        <f ca="1"/>
        <v>2.4893119171612854E-2</v>
      </c>
      <c r="N1410" s="209">
        <f ca="1"/>
        <v>2.881058556565394E-2</v>
      </c>
      <c r="O1410" s="209">
        <f ca="1"/>
        <v>0.89495668881731261</v>
      </c>
      <c r="Q1410" s="229"/>
    </row>
    <row r="1411" spans="7:17" ht="16">
      <c r="G1411" s="208">
        <f ca="1"/>
        <v>1407</v>
      </c>
      <c r="H1411" s="208">
        <f ca="1"/>
        <v>9</v>
      </c>
      <c r="I1411" s="209">
        <f ca="1"/>
        <v>0.99993180432446982</v>
      </c>
      <c r="J1411" s="221">
        <f ca="1"/>
        <v>0.8948956566413484</v>
      </c>
      <c r="K1411" s="228">
        <f ca="1"/>
        <v>2.8807800693432997E-2</v>
      </c>
      <c r="L1411" s="228">
        <f ca="1"/>
        <v>2.4893119171612854E-2</v>
      </c>
      <c r="N1411" s="209">
        <f ca="1"/>
        <v>2.8807800693432997E-2</v>
      </c>
      <c r="O1411" s="209">
        <f ca="1"/>
        <v>0.8948956566413484</v>
      </c>
      <c r="Q1411" s="229"/>
    </row>
    <row r="1412" spans="7:17" ht="16">
      <c r="G1412" s="208">
        <f ca="1"/>
        <v>1408</v>
      </c>
      <c r="H1412" s="208">
        <f ca="1"/>
        <v>9</v>
      </c>
      <c r="I1412" s="209">
        <f ca="1"/>
        <v>0.99993180432446982</v>
      </c>
      <c r="J1412" s="221">
        <f ca="1"/>
        <v>0.89483462862751473</v>
      </c>
      <c r="K1412" s="228">
        <f ca="1"/>
        <v>2.8805019776996434E-2</v>
      </c>
      <c r="L1412" s="228">
        <f ca="1"/>
        <v>2.4893119171612854E-2</v>
      </c>
      <c r="N1412" s="209">
        <f ca="1"/>
        <v>2.8805019776996434E-2</v>
      </c>
      <c r="O1412" s="209">
        <f ca="1"/>
        <v>0.89483462862751473</v>
      </c>
      <c r="Q1412" s="229"/>
    </row>
    <row r="1413" spans="7:17" ht="16">
      <c r="G1413" s="208">
        <f ca="1"/>
        <v>1409</v>
      </c>
      <c r="H1413" s="208">
        <f ca="1"/>
        <v>9</v>
      </c>
      <c r="I1413" s="209">
        <f ca="1"/>
        <v>0.99993180432446982</v>
      </c>
      <c r="J1413" s="221">
        <f ca="1"/>
        <v>0.8947736047755277</v>
      </c>
      <c r="K1413" s="228">
        <f ca="1"/>
        <v>2.8802242807921742E-2</v>
      </c>
      <c r="L1413" s="228">
        <f ca="1"/>
        <v>2.4893119171612854E-2</v>
      </c>
      <c r="N1413" s="209">
        <f ca="1"/>
        <v>2.8802242807921742E-2</v>
      </c>
      <c r="O1413" s="209">
        <f ca="1"/>
        <v>0.8947736047755277</v>
      </c>
      <c r="Q1413" s="229"/>
    </row>
    <row r="1414" spans="7:17" ht="16">
      <c r="G1414" s="208">
        <f ca="1"/>
        <v>1410</v>
      </c>
      <c r="H1414" s="208">
        <f ca="1"/>
        <v>9</v>
      </c>
      <c r="I1414" s="209">
        <f ca="1"/>
        <v>0.99993180432446982</v>
      </c>
      <c r="J1414" s="221">
        <f ca="1"/>
        <v>0.89471258508510343</v>
      </c>
      <c r="K1414" s="228">
        <f ca="1"/>
        <v>2.8799469777810286E-2</v>
      </c>
      <c r="L1414" s="228">
        <f ca="1"/>
        <v>2.4893119171612854E-2</v>
      </c>
      <c r="N1414" s="209">
        <f ca="1"/>
        <v>2.8799469777810286E-2</v>
      </c>
      <c r="O1414" s="209">
        <f ca="1"/>
        <v>0.89471258508510343</v>
      </c>
      <c r="Q1414" s="229"/>
    </row>
    <row r="1415" spans="7:17" ht="16">
      <c r="G1415" s="208">
        <f ca="1"/>
        <v>1411</v>
      </c>
      <c r="H1415" s="208">
        <f ca="1"/>
        <v>9</v>
      </c>
      <c r="I1415" s="209">
        <f ca="1"/>
        <v>0.99993180432446982</v>
      </c>
      <c r="J1415" s="221">
        <f ca="1"/>
        <v>0.89465156955595815</v>
      </c>
      <c r="K1415" s="228">
        <f ca="1"/>
        <v>2.879670067828723E-2</v>
      </c>
      <c r="L1415" s="228">
        <f ca="1"/>
        <v>2.4893119171612854E-2</v>
      </c>
      <c r="N1415" s="209">
        <f ca="1"/>
        <v>2.879670067828723E-2</v>
      </c>
      <c r="O1415" s="209">
        <f ca="1"/>
        <v>0.89465156955595815</v>
      </c>
      <c r="Q1415" s="229"/>
    </row>
    <row r="1416" spans="7:17" ht="16">
      <c r="G1416" s="208">
        <f ca="1"/>
        <v>1412</v>
      </c>
      <c r="H1416" s="208">
        <f ca="1"/>
        <v>9</v>
      </c>
      <c r="I1416" s="209">
        <f ca="1"/>
        <v>0.99993180432446982</v>
      </c>
      <c r="J1416" s="221">
        <f ca="1"/>
        <v>0.89459055818780819</v>
      </c>
      <c r="K1416" s="228">
        <f ca="1"/>
        <v>2.8793935501001431E-2</v>
      </c>
      <c r="L1416" s="228">
        <f ca="1"/>
        <v>2.4893119171612854E-2</v>
      </c>
      <c r="N1416" s="209">
        <f ca="1"/>
        <v>2.8793935501001431E-2</v>
      </c>
      <c r="O1416" s="209">
        <f ca="1"/>
        <v>0.89459055818780819</v>
      </c>
      <c r="Q1416" s="229"/>
    </row>
    <row r="1417" spans="7:17" ht="16">
      <c r="G1417" s="208">
        <f ca="1"/>
        <v>1413</v>
      </c>
      <c r="H1417" s="208">
        <f ca="1"/>
        <v>9</v>
      </c>
      <c r="I1417" s="209">
        <f ca="1"/>
        <v>0.99993180432446982</v>
      </c>
      <c r="J1417" s="221">
        <f ca="1"/>
        <v>0.89452955098036968</v>
      </c>
      <c r="K1417" s="228">
        <f ca="1"/>
        <v>2.8791174237625453E-2</v>
      </c>
      <c r="L1417" s="228">
        <f ca="1"/>
        <v>2.4893119171612854E-2</v>
      </c>
      <c r="N1417" s="209">
        <f ca="1"/>
        <v>2.8791174237625453E-2</v>
      </c>
      <c r="O1417" s="209">
        <f ca="1"/>
        <v>0.89452955098036968</v>
      </c>
      <c r="Q1417" s="229"/>
    </row>
    <row r="1418" spans="7:17" ht="16">
      <c r="G1418" s="208">
        <f ca="1"/>
        <v>1414</v>
      </c>
      <c r="H1418" s="208">
        <f ca="1"/>
        <v>9</v>
      </c>
      <c r="I1418" s="209">
        <f ca="1"/>
        <v>0.99993180432446982</v>
      </c>
      <c r="J1418" s="221">
        <f ca="1"/>
        <v>0.89446854793335884</v>
      </c>
      <c r="K1418" s="228">
        <f ca="1"/>
        <v>2.8788416879855401E-2</v>
      </c>
      <c r="L1418" s="228">
        <f ca="1"/>
        <v>2.4893119171612854E-2</v>
      </c>
      <c r="N1418" s="209">
        <f ca="1"/>
        <v>2.8788416879855401E-2</v>
      </c>
      <c r="O1418" s="209">
        <f ca="1"/>
        <v>0.89446854793335884</v>
      </c>
      <c r="Q1418" s="229"/>
    </row>
    <row r="1419" spans="7:17" ht="16">
      <c r="G1419" s="208">
        <f ca="1"/>
        <v>1415</v>
      </c>
      <c r="H1419" s="208">
        <f ca="1"/>
        <v>9</v>
      </c>
      <c r="I1419" s="209">
        <f ca="1"/>
        <v>0.99993180432446982</v>
      </c>
      <c r="J1419" s="221">
        <f ca="1"/>
        <v>0.894407549046492</v>
      </c>
      <c r="K1419" s="228">
        <f ca="1"/>
        <v>2.8785663419410818E-2</v>
      </c>
      <c r="L1419" s="228">
        <f ca="1"/>
        <v>2.4893119171612854E-2</v>
      </c>
      <c r="N1419" s="209">
        <f ca="1"/>
        <v>2.8785663419410818E-2</v>
      </c>
      <c r="O1419" s="209">
        <f ca="1"/>
        <v>0.894407549046492</v>
      </c>
      <c r="Q1419" s="229"/>
    </row>
    <row r="1420" spans="7:17" ht="16">
      <c r="G1420" s="208">
        <f ca="1"/>
        <v>1416</v>
      </c>
      <c r="H1420" s="208">
        <f ca="1"/>
        <v>9</v>
      </c>
      <c r="I1420" s="209">
        <f ca="1"/>
        <v>0.99993180432446982</v>
      </c>
      <c r="J1420" s="221">
        <f ca="1"/>
        <v>0.89434655431948551</v>
      </c>
      <c r="K1420" s="228">
        <f ca="1"/>
        <v>2.8782913848034646E-2</v>
      </c>
      <c r="L1420" s="228">
        <f ca="1"/>
        <v>2.4893119171612854E-2</v>
      </c>
      <c r="N1420" s="209">
        <f ca="1"/>
        <v>2.8782913848034646E-2</v>
      </c>
      <c r="O1420" s="209">
        <f ca="1"/>
        <v>0.89434655431948551</v>
      </c>
      <c r="Q1420" s="229"/>
    </row>
    <row r="1421" spans="7:17" ht="16">
      <c r="G1421" s="208">
        <f ca="1"/>
        <v>1417</v>
      </c>
      <c r="H1421" s="208">
        <f ca="1"/>
        <v>9</v>
      </c>
      <c r="I1421" s="209">
        <f ca="1"/>
        <v>0.99993180432446982</v>
      </c>
      <c r="J1421" s="221">
        <f ca="1"/>
        <v>0.89428556375205559</v>
      </c>
      <c r="K1421" s="228">
        <f ca="1"/>
        <v>2.878016815749317E-2</v>
      </c>
      <c r="L1421" s="228">
        <f ca="1"/>
        <v>2.4893119171612854E-2</v>
      </c>
      <c r="N1421" s="209">
        <f ca="1"/>
        <v>2.878016815749317E-2</v>
      </c>
      <c r="O1421" s="209">
        <f ca="1"/>
        <v>0.89428556375205559</v>
      </c>
      <c r="Q1421" s="229"/>
    </row>
    <row r="1422" spans="7:17" ht="16">
      <c r="G1422" s="208">
        <f ca="1"/>
        <v>1418</v>
      </c>
      <c r="H1422" s="208">
        <f ca="1"/>
        <v>9</v>
      </c>
      <c r="I1422" s="209">
        <f ca="1"/>
        <v>0.99993180432446982</v>
      </c>
      <c r="J1422" s="221">
        <f ca="1"/>
        <v>0.89422457734391858</v>
      </c>
      <c r="K1422" s="228">
        <f ca="1"/>
        <v>2.8777426339575883E-2</v>
      </c>
      <c r="L1422" s="228">
        <f ca="1"/>
        <v>2.4893119171612854E-2</v>
      </c>
      <c r="N1422" s="209">
        <f ca="1"/>
        <v>2.8777426339575883E-2</v>
      </c>
      <c r="O1422" s="209">
        <f ca="1"/>
        <v>0.89422457734391858</v>
      </c>
      <c r="Q1422" s="229"/>
    </row>
    <row r="1423" spans="7:17" ht="16">
      <c r="G1423" s="208">
        <f ca="1"/>
        <v>1419</v>
      </c>
      <c r="H1423" s="208">
        <f ca="1"/>
        <v>9</v>
      </c>
      <c r="I1423" s="209">
        <f ca="1"/>
        <v>0.99993180432446982</v>
      </c>
      <c r="J1423" s="221">
        <f ca="1"/>
        <v>0.89416359509479093</v>
      </c>
      <c r="K1423" s="228">
        <f ca="1"/>
        <v>2.8774688386095391E-2</v>
      </c>
      <c r="L1423" s="228">
        <f ca="1"/>
        <v>2.4893119171612854E-2</v>
      </c>
      <c r="N1423" s="209">
        <f ca="1"/>
        <v>2.8774688386095391E-2</v>
      </c>
      <c r="O1423" s="209">
        <f ca="1"/>
        <v>0.89416359509479093</v>
      </c>
      <c r="Q1423" s="229"/>
    </row>
    <row r="1424" spans="7:17" ht="16">
      <c r="G1424" s="208">
        <f ca="1"/>
        <v>1420</v>
      </c>
      <c r="H1424" s="208">
        <f ca="1"/>
        <v>9</v>
      </c>
      <c r="I1424" s="209">
        <f ca="1"/>
        <v>0.99993180432446982</v>
      </c>
      <c r="J1424" s="221">
        <f ca="1"/>
        <v>0.89410261700438898</v>
      </c>
      <c r="K1424" s="228">
        <f ca="1"/>
        <v>2.8771954288887396E-2</v>
      </c>
      <c r="L1424" s="228">
        <f ca="1"/>
        <v>2.4893119171612854E-2</v>
      </c>
      <c r="N1424" s="209">
        <f ca="1"/>
        <v>2.8771954288887396E-2</v>
      </c>
      <c r="O1424" s="209">
        <f ca="1"/>
        <v>0.89410261700438898</v>
      </c>
      <c r="Q1424" s="229"/>
    </row>
    <row r="1425" spans="7:17" ht="16">
      <c r="G1425" s="208">
        <f ca="1"/>
        <v>1421</v>
      </c>
      <c r="H1425" s="208">
        <f ca="1"/>
        <v>9</v>
      </c>
      <c r="I1425" s="209">
        <f ca="1"/>
        <v>0.99993180432446982</v>
      </c>
      <c r="J1425" s="221">
        <f ca="1"/>
        <v>0.89404164307242906</v>
      </c>
      <c r="K1425" s="228">
        <f ca="1"/>
        <v>2.8769224039810599E-2</v>
      </c>
      <c r="L1425" s="228">
        <f ca="1"/>
        <v>2.4893119171612854E-2</v>
      </c>
      <c r="N1425" s="209">
        <f ca="1"/>
        <v>2.8769224039810599E-2</v>
      </c>
      <c r="O1425" s="209">
        <f ca="1"/>
        <v>0.89404164307242906</v>
      </c>
      <c r="Q1425" s="229"/>
    </row>
    <row r="1426" spans="7:17" ht="16">
      <c r="G1426" s="208">
        <f ca="1"/>
        <v>1422</v>
      </c>
      <c r="H1426" s="208">
        <f ca="1"/>
        <v>9</v>
      </c>
      <c r="I1426" s="209">
        <f ca="1"/>
        <v>0.99993180432446982</v>
      </c>
      <c r="J1426" s="221">
        <f ca="1"/>
        <v>0.89398067329862763</v>
      </c>
      <c r="K1426" s="228">
        <f ca="1"/>
        <v>2.8766497630746565E-2</v>
      </c>
      <c r="L1426" s="228">
        <f ca="1"/>
        <v>2.4893119171612854E-2</v>
      </c>
      <c r="N1426" s="209">
        <f ca="1"/>
        <v>2.8766497630746565E-2</v>
      </c>
      <c r="O1426" s="209">
        <f ca="1"/>
        <v>0.89398067329862763</v>
      </c>
      <c r="Q1426" s="229"/>
    </row>
    <row r="1427" spans="7:17" ht="16">
      <c r="G1427" s="208">
        <f ca="1"/>
        <v>1423</v>
      </c>
      <c r="H1427" s="208">
        <f ca="1"/>
        <v>9</v>
      </c>
      <c r="I1427" s="209">
        <f ca="1"/>
        <v>0.99993180432446982</v>
      </c>
      <c r="J1427" s="221">
        <f ca="1"/>
        <v>0.89391970768270113</v>
      </c>
      <c r="K1427" s="228">
        <f ca="1"/>
        <v>2.8763775053599696E-2</v>
      </c>
      <c r="L1427" s="228">
        <f ca="1"/>
        <v>2.4893119171612854E-2</v>
      </c>
      <c r="N1427" s="209">
        <f ca="1"/>
        <v>2.8763775053599696E-2</v>
      </c>
      <c r="O1427" s="209">
        <f ca="1"/>
        <v>0.89391970768270113</v>
      </c>
      <c r="Q1427" s="229"/>
    </row>
    <row r="1428" spans="7:17" ht="16">
      <c r="G1428" s="208">
        <f ca="1"/>
        <v>1424</v>
      </c>
      <c r="H1428" s="208">
        <f ca="1"/>
        <v>9</v>
      </c>
      <c r="I1428" s="209">
        <f ca="1"/>
        <v>0.99993180432446982</v>
      </c>
      <c r="J1428" s="221">
        <f ca="1"/>
        <v>0.89385874622436601</v>
      </c>
      <c r="K1428" s="228">
        <f ca="1"/>
        <v>2.8761056300297128E-2</v>
      </c>
      <c r="L1428" s="228">
        <f ca="1"/>
        <v>2.4893119171612854E-2</v>
      </c>
      <c r="N1428" s="209">
        <f ca="1"/>
        <v>2.8761056300297128E-2</v>
      </c>
      <c r="O1428" s="209">
        <f ca="1"/>
        <v>0.89385874622436601</v>
      </c>
      <c r="Q1428" s="229"/>
    </row>
    <row r="1429" spans="7:17" ht="16">
      <c r="G1429" s="208">
        <f ca="1"/>
        <v>1425</v>
      </c>
      <c r="H1429" s="208">
        <f ca="1"/>
        <v>9</v>
      </c>
      <c r="I1429" s="209">
        <f ca="1"/>
        <v>0.99993180432446982</v>
      </c>
      <c r="J1429" s="221">
        <f ca="1"/>
        <v>0.89379778892333872</v>
      </c>
      <c r="K1429" s="228">
        <f ca="1"/>
        <v>2.8758341362788667E-2</v>
      </c>
      <c r="L1429" s="228">
        <f ca="1"/>
        <v>2.4893119171612854E-2</v>
      </c>
      <c r="N1429" s="209">
        <f ca="1"/>
        <v>2.8758341362788667E-2</v>
      </c>
      <c r="O1429" s="209">
        <f ca="1"/>
        <v>0.89379778892333872</v>
      </c>
      <c r="Q1429" s="229"/>
    </row>
    <row r="1430" spans="7:17" ht="16">
      <c r="G1430" s="208">
        <f ca="1"/>
        <v>1426</v>
      </c>
      <c r="H1430" s="208">
        <f ca="1"/>
        <v>9</v>
      </c>
      <c r="I1430" s="209">
        <f ca="1"/>
        <v>0.99993180432446982</v>
      </c>
      <c r="J1430" s="221">
        <f ca="1"/>
        <v>0.89373683577933571</v>
      </c>
      <c r="K1430" s="228">
        <f ca="1"/>
        <v>2.8755630233046708E-2</v>
      </c>
      <c r="L1430" s="228">
        <f ca="1"/>
        <v>2.4893119171612854E-2</v>
      </c>
      <c r="N1430" s="209">
        <f ca="1"/>
        <v>2.8755630233046708E-2</v>
      </c>
      <c r="O1430" s="209">
        <f ca="1"/>
        <v>0.89373683577933571</v>
      </c>
      <c r="Q1430" s="229"/>
    </row>
    <row r="1431" spans="7:17" ht="16">
      <c r="G1431" s="208">
        <f ca="1"/>
        <v>1427</v>
      </c>
      <c r="H1431" s="208">
        <f ca="1"/>
        <v>9</v>
      </c>
      <c r="I1431" s="209">
        <f ca="1"/>
        <v>0.99993180432446982</v>
      </c>
      <c r="J1431" s="221">
        <f ca="1"/>
        <v>0.89367588679207355</v>
      </c>
      <c r="K1431" s="228">
        <f ca="1"/>
        <v>2.8752922903066129E-2</v>
      </c>
      <c r="L1431" s="228">
        <f ca="1"/>
        <v>2.4893119171612854E-2</v>
      </c>
      <c r="N1431" s="209">
        <f ca="1"/>
        <v>2.8752922903066129E-2</v>
      </c>
      <c r="O1431" s="209">
        <f ca="1"/>
        <v>0.89367588679207355</v>
      </c>
      <c r="Q1431" s="229"/>
    </row>
    <row r="1432" spans="7:17" ht="16">
      <c r="G1432" s="208">
        <f ca="1"/>
        <v>1428</v>
      </c>
      <c r="H1432" s="208">
        <f ca="1"/>
        <v>9</v>
      </c>
      <c r="I1432" s="209">
        <f ca="1"/>
        <v>0.99993180432446982</v>
      </c>
      <c r="J1432" s="221">
        <f ca="1"/>
        <v>0.89361494196126878</v>
      </c>
      <c r="K1432" s="228">
        <f ca="1"/>
        <v>2.8750219364864219E-2</v>
      </c>
      <c r="L1432" s="228">
        <f ca="1"/>
        <v>2.4893119171531808E-2</v>
      </c>
      <c r="N1432" s="209">
        <f ca="1"/>
        <v>2.8750219364864219E-2</v>
      </c>
      <c r="O1432" s="209">
        <f ca="1"/>
        <v>0.89361494196126878</v>
      </c>
      <c r="Q1432" s="229"/>
    </row>
    <row r="1433" spans="7:17" ht="16">
      <c r="G1433" s="208">
        <f ca="1"/>
        <v>1429</v>
      </c>
      <c r="H1433" s="208">
        <f ca="1"/>
        <v>9</v>
      </c>
      <c r="I1433" s="209">
        <f ca="1"/>
        <v>0.99993180432446982</v>
      </c>
      <c r="J1433" s="221">
        <f ca="1"/>
        <v>0.89355400128663787</v>
      </c>
      <c r="K1433" s="228">
        <f ca="1"/>
        <v>2.8747519610480658E-2</v>
      </c>
      <c r="L1433" s="228">
        <f ca="1"/>
        <v>2.4893119171612854E-2</v>
      </c>
      <c r="N1433" s="209">
        <f ca="1"/>
        <v>2.8747519610480658E-2</v>
      </c>
      <c r="O1433" s="209">
        <f ca="1"/>
        <v>0.89355400128663787</v>
      </c>
      <c r="Q1433" s="229"/>
    </row>
    <row r="1434" spans="7:17" ht="16">
      <c r="G1434" s="208">
        <f ca="1"/>
        <v>1430</v>
      </c>
      <c r="H1434" s="208">
        <f ca="1"/>
        <v>9</v>
      </c>
      <c r="I1434" s="209">
        <f ca="1"/>
        <v>0.99993180432446982</v>
      </c>
      <c r="J1434" s="221">
        <f ca="1"/>
        <v>0.89349306476789747</v>
      </c>
      <c r="K1434" s="228">
        <f ca="1"/>
        <v>2.8744823631977345E-2</v>
      </c>
      <c r="L1434" s="228">
        <f ca="1"/>
        <v>2.4893119171612854E-2</v>
      </c>
      <c r="N1434" s="209">
        <f ca="1"/>
        <v>2.8744823631977345E-2</v>
      </c>
      <c r="O1434" s="209">
        <f ca="1"/>
        <v>0.89349306476789747</v>
      </c>
      <c r="Q1434" s="229"/>
    </row>
    <row r="1435" spans="7:17" ht="16">
      <c r="G1435" s="208">
        <f ca="1"/>
        <v>1431</v>
      </c>
      <c r="H1435" s="208">
        <f ca="1"/>
        <v>9</v>
      </c>
      <c r="I1435" s="209">
        <f ca="1"/>
        <v>0.99993180432446982</v>
      </c>
      <c r="J1435" s="221">
        <f ca="1"/>
        <v>0.89343213240476405</v>
      </c>
      <c r="K1435" s="228">
        <f ca="1"/>
        <v>2.8742131421438423E-2</v>
      </c>
      <c r="L1435" s="228">
        <f ca="1"/>
        <v>2.4893119171612854E-2</v>
      </c>
      <c r="N1435" s="209">
        <f ca="1"/>
        <v>2.8742131421438423E-2</v>
      </c>
      <c r="O1435" s="209">
        <f ca="1"/>
        <v>0.89343213240476405</v>
      </c>
      <c r="Q1435" s="229"/>
    </row>
    <row r="1436" spans="7:17" ht="16">
      <c r="G1436" s="208">
        <f ca="1"/>
        <v>1432</v>
      </c>
      <c r="H1436" s="208">
        <f ca="1"/>
        <v>9</v>
      </c>
      <c r="I1436" s="209">
        <f ca="1"/>
        <v>0.99993180432446982</v>
      </c>
      <c r="J1436" s="221">
        <f ca="1"/>
        <v>0.89337120419695437</v>
      </c>
      <c r="K1436" s="228">
        <f ca="1"/>
        <v>2.8739442970970062E-2</v>
      </c>
      <c r="L1436" s="228">
        <f ca="1"/>
        <v>2.4893119171612854E-2</v>
      </c>
      <c r="N1436" s="209">
        <f ca="1"/>
        <v>2.8739442970970062E-2</v>
      </c>
      <c r="O1436" s="209">
        <f ca="1"/>
        <v>0.89337120419695437</v>
      </c>
      <c r="Q1436" s="229"/>
    </row>
    <row r="1437" spans="7:17" ht="16">
      <c r="G1437" s="208">
        <f ca="1"/>
        <v>1433</v>
      </c>
      <c r="H1437" s="208">
        <f ca="1"/>
        <v>9</v>
      </c>
      <c r="I1437" s="209">
        <f ca="1"/>
        <v>0.99993180432446982</v>
      </c>
      <c r="J1437" s="221">
        <f ca="1"/>
        <v>0.8933102801441849</v>
      </c>
      <c r="K1437" s="228">
        <f ca="1"/>
        <v>2.8736758272700565E-2</v>
      </c>
      <c r="L1437" s="228">
        <f ca="1"/>
        <v>2.4893119171612854E-2</v>
      </c>
      <c r="N1437" s="209">
        <f ca="1"/>
        <v>2.8736758272700565E-2</v>
      </c>
      <c r="O1437" s="209">
        <f ca="1"/>
        <v>0.8933102801441849</v>
      </c>
      <c r="Q1437" s="229"/>
    </row>
    <row r="1438" spans="7:17" ht="16">
      <c r="G1438" s="208">
        <f ca="1"/>
        <v>1434</v>
      </c>
      <c r="H1438" s="208">
        <f ca="1"/>
        <v>9</v>
      </c>
      <c r="I1438" s="209">
        <f ca="1"/>
        <v>0.99993180432446982</v>
      </c>
      <c r="J1438" s="221">
        <f ca="1"/>
        <v>0.89324936024617241</v>
      </c>
      <c r="K1438" s="228">
        <f ca="1"/>
        <v>2.8734077318780103E-2</v>
      </c>
      <c r="L1438" s="228">
        <f ca="1"/>
        <v>2.4893119171612854E-2</v>
      </c>
      <c r="N1438" s="209">
        <f ca="1"/>
        <v>2.8734077318780103E-2</v>
      </c>
      <c r="O1438" s="209">
        <f ca="1"/>
        <v>0.89324936024617241</v>
      </c>
      <c r="Q1438" s="229"/>
    </row>
    <row r="1439" spans="7:17" ht="16">
      <c r="G1439" s="208">
        <f ca="1"/>
        <v>1435</v>
      </c>
      <c r="H1439" s="208">
        <f ca="1"/>
        <v>9</v>
      </c>
      <c r="I1439" s="209">
        <f ca="1"/>
        <v>0.99993180432446982</v>
      </c>
      <c r="J1439" s="221">
        <f ca="1"/>
        <v>0.89318844450263357</v>
      </c>
      <c r="K1439" s="228">
        <f ca="1"/>
        <v>2.8731400101380769E-2</v>
      </c>
      <c r="L1439" s="228">
        <f ca="1"/>
        <v>2.4893119171531808E-2</v>
      </c>
      <c r="N1439" s="209">
        <f ca="1"/>
        <v>2.8731400101380769E-2</v>
      </c>
      <c r="O1439" s="209">
        <f ca="1"/>
        <v>0.89318844450263357</v>
      </c>
      <c r="Q1439" s="229"/>
    </row>
    <row r="1440" spans="7:17" ht="16">
      <c r="G1440" s="208">
        <f ca="1"/>
        <v>1436</v>
      </c>
      <c r="H1440" s="208">
        <f ca="1"/>
        <v>9</v>
      </c>
      <c r="I1440" s="209">
        <f ca="1"/>
        <v>0.99993180432446982</v>
      </c>
      <c r="J1440" s="221">
        <f ca="1"/>
        <v>0.89312753291328495</v>
      </c>
      <c r="K1440" s="228">
        <f ca="1"/>
        <v>2.8728726612696497E-2</v>
      </c>
      <c r="L1440" s="228">
        <f ca="1"/>
        <v>2.4893119171612854E-2</v>
      </c>
      <c r="N1440" s="209">
        <f ca="1"/>
        <v>2.8728726612696497E-2</v>
      </c>
      <c r="O1440" s="209">
        <f ca="1"/>
        <v>0.89312753291328495</v>
      </c>
      <c r="Q1440" s="229"/>
    </row>
    <row r="1441" spans="7:17" ht="16">
      <c r="G1441" s="208">
        <f ca="1"/>
        <v>1437</v>
      </c>
      <c r="H1441" s="208">
        <f ca="1"/>
        <v>9</v>
      </c>
      <c r="I1441" s="209">
        <f ca="1"/>
        <v>0.99993180432446982</v>
      </c>
      <c r="J1441" s="221">
        <f ca="1"/>
        <v>0.89306662547784332</v>
      </c>
      <c r="K1441" s="228">
        <f ca="1"/>
        <v>2.8726056844942886E-2</v>
      </c>
      <c r="L1441" s="228">
        <f ca="1"/>
        <v>2.4893119171612854E-2</v>
      </c>
      <c r="N1441" s="209">
        <f ca="1"/>
        <v>2.8726056844942886E-2</v>
      </c>
      <c r="O1441" s="209">
        <f ca="1"/>
        <v>0.89306662547784332</v>
      </c>
      <c r="Q1441" s="229"/>
    </row>
    <row r="1442" spans="7:17" ht="16">
      <c r="G1442" s="208">
        <f ca="1"/>
        <v>1438</v>
      </c>
      <c r="H1442" s="208">
        <f ca="1"/>
        <v>9</v>
      </c>
      <c r="I1442" s="209">
        <f ca="1"/>
        <v>0.99993180432446982</v>
      </c>
      <c r="J1442" s="221">
        <f ca="1"/>
        <v>0.89300572219602536</v>
      </c>
      <c r="K1442" s="228">
        <f ca="1"/>
        <v>2.8723390790357236E-2</v>
      </c>
      <c r="L1442" s="228">
        <f ca="1"/>
        <v>2.4893119171612854E-2</v>
      </c>
      <c r="N1442" s="209">
        <f ca="1"/>
        <v>2.8723390790357236E-2</v>
      </c>
      <c r="O1442" s="209">
        <f ca="1"/>
        <v>0.89300572219602536</v>
      </c>
      <c r="Q1442" s="229"/>
    </row>
    <row r="1443" spans="7:17" ht="16">
      <c r="G1443" s="208">
        <f ca="1"/>
        <v>1439</v>
      </c>
      <c r="H1443" s="208">
        <f ca="1"/>
        <v>9</v>
      </c>
      <c r="I1443" s="209">
        <f ca="1"/>
        <v>0.99993180432446982</v>
      </c>
      <c r="J1443" s="221">
        <f ca="1"/>
        <v>0.89294482306754785</v>
      </c>
      <c r="K1443" s="228">
        <f ca="1"/>
        <v>2.8720728441198388E-2</v>
      </c>
      <c r="L1443" s="228">
        <f ca="1"/>
        <v>2.4893119171612854E-2</v>
      </c>
      <c r="N1443" s="209">
        <f ca="1"/>
        <v>2.8720728441198388E-2</v>
      </c>
      <c r="O1443" s="209">
        <f ca="1"/>
        <v>0.89294482306754785</v>
      </c>
      <c r="Q1443" s="229"/>
    </row>
    <row r="1444" spans="7:17" ht="16">
      <c r="G1444" s="208">
        <f ca="1"/>
        <v>1440</v>
      </c>
      <c r="H1444" s="208">
        <f ca="1"/>
        <v>9</v>
      </c>
      <c r="I1444" s="209">
        <f ca="1"/>
        <v>0.99993180432446982</v>
      </c>
      <c r="J1444" s="221">
        <f ca="1"/>
        <v>0.89288392809212758</v>
      </c>
      <c r="K1444" s="228">
        <f ca="1"/>
        <v>2.8718069789746697E-2</v>
      </c>
      <c r="L1444" s="228">
        <f ca="1"/>
        <v>2.4893119171612854E-2</v>
      </c>
      <c r="N1444" s="209">
        <f ca="1"/>
        <v>2.8718069789746697E-2</v>
      </c>
      <c r="O1444" s="209">
        <f ca="1"/>
        <v>0.89288392809212758</v>
      </c>
      <c r="Q1444" s="229"/>
    </row>
    <row r="1445" spans="7:17" ht="16">
      <c r="G1445" s="208">
        <f ca="1"/>
        <v>1441</v>
      </c>
      <c r="H1445" s="208">
        <f ca="1"/>
        <v>9</v>
      </c>
      <c r="I1445" s="209">
        <f ca="1"/>
        <v>0.99993180432446982</v>
      </c>
      <c r="J1445" s="221">
        <f ca="1"/>
        <v>0.89282303726948131</v>
      </c>
      <c r="K1445" s="228">
        <f ca="1"/>
        <v>2.8715414828303955E-2</v>
      </c>
      <c r="L1445" s="228">
        <f ca="1"/>
        <v>2.4893119171612854E-2</v>
      </c>
      <c r="N1445" s="209">
        <f ca="1"/>
        <v>2.8715414828303955E-2</v>
      </c>
      <c r="O1445" s="209">
        <f ca="1"/>
        <v>0.89282303726948131</v>
      </c>
      <c r="Q1445" s="229"/>
    </row>
    <row r="1446" spans="7:17" ht="16">
      <c r="G1446" s="208">
        <f ca="1"/>
        <v>1442</v>
      </c>
      <c r="H1446" s="208">
        <f ca="1"/>
        <v>9</v>
      </c>
      <c r="I1446" s="209">
        <f ca="1"/>
        <v>0.99993180432446982</v>
      </c>
      <c r="J1446" s="221">
        <f ca="1"/>
        <v>0.89276215059932584</v>
      </c>
      <c r="K1446" s="228">
        <f ca="1"/>
        <v>2.8712763549193301E-2</v>
      </c>
      <c r="L1446" s="228">
        <f ca="1"/>
        <v>2.4893119171612854E-2</v>
      </c>
      <c r="N1446" s="209">
        <f ca="1"/>
        <v>2.8712763549193301E-2</v>
      </c>
      <c r="O1446" s="209">
        <f ca="1"/>
        <v>0.89276215059932584</v>
      </c>
      <c r="Q1446" s="229"/>
    </row>
    <row r="1447" spans="7:17" ht="16">
      <c r="G1447" s="208">
        <f ca="1"/>
        <v>1443</v>
      </c>
      <c r="H1447" s="208">
        <f ca="1"/>
        <v>9</v>
      </c>
      <c r="I1447" s="209">
        <f ca="1"/>
        <v>0.99993180432446982</v>
      </c>
      <c r="J1447" s="221">
        <f ca="1"/>
        <v>0.89270126808137795</v>
      </c>
      <c r="K1447" s="228">
        <f ca="1"/>
        <v>2.8710115944759178E-2</v>
      </c>
      <c r="L1447" s="228">
        <f ca="1"/>
        <v>2.4893119171612854E-2</v>
      </c>
      <c r="N1447" s="209">
        <f ca="1"/>
        <v>2.8710115944759178E-2</v>
      </c>
      <c r="O1447" s="209">
        <f ca="1"/>
        <v>0.89270126808137795</v>
      </c>
      <c r="Q1447" s="229"/>
    </row>
    <row r="1448" spans="7:17" ht="16">
      <c r="G1448" s="208">
        <f ca="1"/>
        <v>1444</v>
      </c>
      <c r="H1448" s="208">
        <f ca="1"/>
        <v>9</v>
      </c>
      <c r="I1448" s="209">
        <f ca="1"/>
        <v>0.99993180432446982</v>
      </c>
      <c r="J1448" s="221">
        <f ca="1"/>
        <v>0.89264038971535453</v>
      </c>
      <c r="K1448" s="228">
        <f ca="1"/>
        <v>2.8707472007367202E-2</v>
      </c>
      <c r="L1448" s="228">
        <f ca="1"/>
        <v>2.4893119171612854E-2</v>
      </c>
      <c r="N1448" s="209">
        <f ca="1"/>
        <v>2.8707472007367202E-2</v>
      </c>
      <c r="O1448" s="209">
        <f ca="1"/>
        <v>0.89264038971535453</v>
      </c>
      <c r="Q1448" s="229"/>
    </row>
    <row r="1449" spans="7:17" ht="16">
      <c r="G1449" s="208">
        <f ca="1"/>
        <v>1445</v>
      </c>
      <c r="H1449" s="208">
        <f ca="1"/>
        <v>9</v>
      </c>
      <c r="I1449" s="209">
        <f ca="1"/>
        <v>0.99993180432446982</v>
      </c>
      <c r="J1449" s="221">
        <f ca="1"/>
        <v>0.89257951550097236</v>
      </c>
      <c r="K1449" s="228">
        <f ca="1"/>
        <v>2.8704831729404155E-2</v>
      </c>
      <c r="L1449" s="228">
        <f ca="1"/>
        <v>2.4893119171612854E-2</v>
      </c>
      <c r="N1449" s="209">
        <f ca="1"/>
        <v>2.8704831729404155E-2</v>
      </c>
      <c r="O1449" s="209">
        <f ca="1"/>
        <v>0.89257951550097236</v>
      </c>
      <c r="Q1449" s="229"/>
    </row>
    <row r="1450" spans="7:17" ht="16">
      <c r="G1450" s="208">
        <f ca="1"/>
        <v>1446</v>
      </c>
      <c r="H1450" s="208">
        <f ca="1"/>
        <v>9</v>
      </c>
      <c r="I1450" s="209">
        <f ca="1"/>
        <v>0.99993180432446982</v>
      </c>
      <c r="J1450" s="221">
        <f ca="1"/>
        <v>0.89251864543794834</v>
      </c>
      <c r="K1450" s="228">
        <f ca="1"/>
        <v>2.8702195103277855E-2</v>
      </c>
      <c r="L1450" s="228">
        <f ca="1"/>
        <v>2.4893119171612854E-2</v>
      </c>
      <c r="N1450" s="209">
        <f ca="1"/>
        <v>2.8702195103277855E-2</v>
      </c>
      <c r="O1450" s="209">
        <f ca="1"/>
        <v>0.89251864543794834</v>
      </c>
      <c r="Q1450" s="229"/>
    </row>
    <row r="1451" spans="7:17" ht="16">
      <c r="G1451" s="208">
        <f ca="1"/>
        <v>1447</v>
      </c>
      <c r="H1451" s="208">
        <f ca="1"/>
        <v>9</v>
      </c>
      <c r="I1451" s="209">
        <f ca="1"/>
        <v>0.99993180432446982</v>
      </c>
      <c r="J1451" s="221">
        <f ca="1"/>
        <v>0.89245777952599947</v>
      </c>
      <c r="K1451" s="228">
        <f ca="1"/>
        <v>2.8699562121417076E-2</v>
      </c>
      <c r="L1451" s="228">
        <f ca="1"/>
        <v>2.4893119171612854E-2</v>
      </c>
      <c r="N1451" s="209">
        <f ca="1"/>
        <v>2.8699562121417076E-2</v>
      </c>
      <c r="O1451" s="209">
        <f ca="1"/>
        <v>0.89245777952599947</v>
      </c>
      <c r="Q1451" s="229"/>
    </row>
    <row r="1452" spans="7:17" ht="16">
      <c r="G1452" s="208">
        <f ca="1"/>
        <v>1448</v>
      </c>
      <c r="H1452" s="208">
        <f ca="1"/>
        <v>9</v>
      </c>
      <c r="I1452" s="209">
        <f ca="1"/>
        <v>0.99993180432446982</v>
      </c>
      <c r="J1452" s="221">
        <f ca="1"/>
        <v>0.89239691776484253</v>
      </c>
      <c r="K1452" s="228">
        <f ca="1"/>
        <v>2.8696932776271594E-2</v>
      </c>
      <c r="L1452" s="228">
        <f ca="1"/>
        <v>2.4893119171612854E-2</v>
      </c>
      <c r="N1452" s="209">
        <f ca="1"/>
        <v>2.8696932776271594E-2</v>
      </c>
      <c r="O1452" s="209">
        <f ca="1"/>
        <v>0.89239691776484253</v>
      </c>
      <c r="Q1452" s="229"/>
    </row>
    <row r="1453" spans="7:17" ht="16">
      <c r="G1453" s="208">
        <f ca="1"/>
        <v>1449</v>
      </c>
      <c r="H1453" s="208">
        <f ca="1"/>
        <v>9</v>
      </c>
      <c r="I1453" s="209">
        <f ca="1"/>
        <v>0.99993180432446982</v>
      </c>
      <c r="J1453" s="221">
        <f ca="1"/>
        <v>0.89233606015419453</v>
      </c>
      <c r="K1453" s="228">
        <f ca="1"/>
        <v>2.8694307060311956E-2</v>
      </c>
      <c r="L1453" s="228">
        <f ca="1"/>
        <v>2.4893119171612854E-2</v>
      </c>
      <c r="N1453" s="209">
        <f ca="1"/>
        <v>2.8694307060311956E-2</v>
      </c>
      <c r="O1453" s="209">
        <f ca="1"/>
        <v>0.89233606015419453</v>
      </c>
      <c r="Q1453" s="229"/>
    </row>
    <row r="1454" spans="7:17" ht="16">
      <c r="G1454" s="208">
        <f ca="1"/>
        <v>1450</v>
      </c>
      <c r="H1454" s="208">
        <f ca="1"/>
        <v>9</v>
      </c>
      <c r="I1454" s="209">
        <f ca="1"/>
        <v>0.99993180432446982</v>
      </c>
      <c r="J1454" s="221">
        <f ca="1"/>
        <v>0.89227520669377236</v>
      </c>
      <c r="K1454" s="228">
        <f ca="1"/>
        <v>2.8691684966029508E-2</v>
      </c>
      <c r="L1454" s="228">
        <f ca="1"/>
        <v>2.4893119171612854E-2</v>
      </c>
      <c r="N1454" s="209">
        <f ca="1"/>
        <v>2.8691684966029508E-2</v>
      </c>
      <c r="O1454" s="209">
        <f ca="1"/>
        <v>0.89227520669377236</v>
      </c>
      <c r="Q1454" s="229"/>
    </row>
    <row r="1455" spans="7:17" ht="16">
      <c r="G1455" s="208">
        <f ca="1"/>
        <v>1451</v>
      </c>
      <c r="H1455" s="208">
        <f ca="1"/>
        <v>9</v>
      </c>
      <c r="I1455" s="209">
        <f ca="1"/>
        <v>0.99993180432446982</v>
      </c>
      <c r="J1455" s="221">
        <f ca="1"/>
        <v>0.89221435738329302</v>
      </c>
      <c r="K1455" s="228">
        <f ca="1"/>
        <v>2.868906648593629E-2</v>
      </c>
      <c r="L1455" s="228">
        <f ca="1"/>
        <v>2.4893119171612854E-2</v>
      </c>
      <c r="N1455" s="209">
        <f ca="1"/>
        <v>2.868906648593629E-2</v>
      </c>
      <c r="O1455" s="209">
        <f ca="1"/>
        <v>0.89221435738329302</v>
      </c>
      <c r="Q1455" s="229"/>
    </row>
    <row r="1456" spans="7:17" ht="16">
      <c r="G1456" s="208">
        <f ca="1"/>
        <v>1452</v>
      </c>
      <c r="H1456" s="208">
        <f ca="1"/>
        <v>9</v>
      </c>
      <c r="I1456" s="209">
        <f ca="1"/>
        <v>0.99993180432446982</v>
      </c>
      <c r="J1456" s="221">
        <f ca="1"/>
        <v>0.89215351222247352</v>
      </c>
      <c r="K1456" s="228">
        <f ca="1"/>
        <v>2.8686451612564962E-2</v>
      </c>
      <c r="L1456" s="228">
        <f ca="1"/>
        <v>2.4893119171612854E-2</v>
      </c>
      <c r="N1456" s="209">
        <f ca="1"/>
        <v>2.8686451612564962E-2</v>
      </c>
      <c r="O1456" s="209">
        <f ca="1"/>
        <v>0.89215351222247352</v>
      </c>
      <c r="Q1456" s="229"/>
    </row>
    <row r="1457" spans="7:17" ht="16">
      <c r="G1457" s="208">
        <f ca="1"/>
        <v>1453</v>
      </c>
      <c r="H1457" s="208">
        <f ca="1"/>
        <v>9</v>
      </c>
      <c r="I1457" s="209">
        <f ca="1"/>
        <v>0.99993180432446982</v>
      </c>
      <c r="J1457" s="221">
        <f ca="1"/>
        <v>0.89209267121103086</v>
      </c>
      <c r="K1457" s="228">
        <f ca="1"/>
        <v>2.8683840338468752E-2</v>
      </c>
      <c r="L1457" s="228">
        <f ca="1"/>
        <v>2.4893119171612854E-2</v>
      </c>
      <c r="N1457" s="209">
        <f ca="1"/>
        <v>2.8683840338468752E-2</v>
      </c>
      <c r="O1457" s="209">
        <f ca="1"/>
        <v>0.89209267121103086</v>
      </c>
      <c r="Q1457" s="229"/>
    </row>
    <row r="1458" spans="7:17" ht="16">
      <c r="G1458" s="208">
        <f ca="1"/>
        <v>1454</v>
      </c>
      <c r="H1458" s="208">
        <f ca="1"/>
        <v>9</v>
      </c>
      <c r="I1458" s="209">
        <f ca="1"/>
        <v>0.99993180432446982</v>
      </c>
      <c r="J1458" s="221">
        <f ca="1"/>
        <v>0.89203183434868205</v>
      </c>
      <c r="K1458" s="228">
        <f ca="1"/>
        <v>2.8681232656221373E-2</v>
      </c>
      <c r="L1458" s="228">
        <f ca="1"/>
        <v>2.4893119171612854E-2</v>
      </c>
      <c r="N1458" s="209">
        <f ca="1"/>
        <v>2.8681232656221373E-2</v>
      </c>
      <c r="O1458" s="209">
        <f ca="1"/>
        <v>0.89203183434868205</v>
      </c>
      <c r="Q1458" s="229"/>
    </row>
    <row r="1459" spans="7:17" ht="16">
      <c r="G1459" s="208">
        <f ca="1"/>
        <v>1455</v>
      </c>
      <c r="H1459" s="208">
        <f ca="1"/>
        <v>9</v>
      </c>
      <c r="I1459" s="209">
        <f ca="1"/>
        <v>0.99993180432446982</v>
      </c>
      <c r="J1459" s="221">
        <f ca="1"/>
        <v>0.8919710016351442</v>
      </c>
      <c r="K1459" s="228">
        <f ca="1"/>
        <v>2.8678628558416935E-2</v>
      </c>
      <c r="L1459" s="228">
        <f ca="1"/>
        <v>2.4893119171612854E-2</v>
      </c>
      <c r="N1459" s="209">
        <f ca="1"/>
        <v>2.8678628558416935E-2</v>
      </c>
      <c r="O1459" s="209">
        <f ca="1"/>
        <v>0.8919710016351442</v>
      </c>
      <c r="Q1459" s="229"/>
    </row>
    <row r="1460" spans="7:17" ht="16">
      <c r="G1460" s="208">
        <f ca="1"/>
        <v>1456</v>
      </c>
      <c r="H1460" s="208">
        <f ca="1"/>
        <v>9</v>
      </c>
      <c r="I1460" s="209">
        <f ca="1"/>
        <v>0.99993180432446982</v>
      </c>
      <c r="J1460" s="221">
        <f ca="1"/>
        <v>0.89191017307013432</v>
      </c>
      <c r="K1460" s="228">
        <f ca="1"/>
        <v>2.8676028037669929E-2</v>
      </c>
      <c r="L1460" s="228">
        <f ca="1"/>
        <v>2.4893119171612854E-2</v>
      </c>
      <c r="N1460" s="209">
        <f ca="1"/>
        <v>2.8676028037669929E-2</v>
      </c>
      <c r="O1460" s="209">
        <f ca="1"/>
        <v>0.89191017307013432</v>
      </c>
      <c r="Q1460" s="229"/>
    </row>
    <row r="1461" spans="7:17" ht="16">
      <c r="G1461" s="208">
        <f ca="1"/>
        <v>1457</v>
      </c>
      <c r="H1461" s="208">
        <f ca="1"/>
        <v>9</v>
      </c>
      <c r="I1461" s="209">
        <f ca="1"/>
        <v>0.99993180432446982</v>
      </c>
      <c r="J1461" s="221">
        <f ca="1"/>
        <v>0.89184934865336951</v>
      </c>
      <c r="K1461" s="228">
        <f ca="1"/>
        <v>2.8673431086615096E-2</v>
      </c>
      <c r="L1461" s="228">
        <f ca="1"/>
        <v>2.4893119171612854E-2</v>
      </c>
      <c r="N1461" s="209">
        <f ca="1"/>
        <v>2.8673431086615096E-2</v>
      </c>
      <c r="O1461" s="209">
        <f ca="1"/>
        <v>0.89184934865336951</v>
      </c>
      <c r="Q1461" s="229"/>
    </row>
    <row r="1462" spans="7:17" ht="16">
      <c r="G1462" s="208">
        <f ca="1"/>
        <v>1458</v>
      </c>
      <c r="H1462" s="208">
        <f ca="1"/>
        <v>9</v>
      </c>
      <c r="I1462" s="209">
        <f ca="1"/>
        <v>0.99993180432446982</v>
      </c>
      <c r="J1462" s="221">
        <f ca="1"/>
        <v>0.8917885283845669</v>
      </c>
      <c r="K1462" s="228">
        <f ca="1"/>
        <v>2.8670837697907389E-2</v>
      </c>
      <c r="L1462" s="228">
        <f ca="1"/>
        <v>2.4893119171612854E-2</v>
      </c>
      <c r="N1462" s="209">
        <f ca="1"/>
        <v>2.8670837697907389E-2</v>
      </c>
      <c r="O1462" s="209">
        <f ca="1"/>
        <v>0.8917885283845669</v>
      </c>
      <c r="Q1462" s="229"/>
    </row>
    <row r="1463" spans="7:17" ht="16">
      <c r="G1463" s="208">
        <f ca="1"/>
        <v>1459</v>
      </c>
      <c r="H1463" s="208">
        <f ca="1"/>
        <v>9</v>
      </c>
      <c r="I1463" s="209">
        <f ca="1"/>
        <v>0.99993180432446982</v>
      </c>
      <c r="J1463" s="221">
        <f ca="1"/>
        <v>0.89172771226344361</v>
      </c>
      <c r="K1463" s="228">
        <f ca="1"/>
        <v>2.86682478642219E-2</v>
      </c>
      <c r="L1463" s="228">
        <f ca="1"/>
        <v>2.4893119171612854E-2</v>
      </c>
      <c r="N1463" s="209">
        <f ca="1"/>
        <v>2.86682478642219E-2</v>
      </c>
      <c r="O1463" s="209">
        <f ca="1"/>
        <v>0.89172771226344361</v>
      </c>
      <c r="Q1463" s="229"/>
    </row>
    <row r="1464" spans="7:17" ht="16">
      <c r="G1464" s="208">
        <f ca="1"/>
        <v>1460</v>
      </c>
      <c r="H1464" s="208">
        <f ca="1"/>
        <v>9</v>
      </c>
      <c r="I1464" s="209">
        <f ca="1"/>
        <v>0.99993180432446982</v>
      </c>
      <c r="J1464" s="221">
        <f ca="1"/>
        <v>0.89166690028971685</v>
      </c>
      <c r="K1464" s="228">
        <f ca="1"/>
        <v>2.8665661578253766E-2</v>
      </c>
      <c r="L1464" s="228">
        <f ca="1"/>
        <v>2.4893119171612854E-2</v>
      </c>
      <c r="N1464" s="209">
        <f ca="1"/>
        <v>2.8665661578253766E-2</v>
      </c>
      <c r="O1464" s="209">
        <f ca="1"/>
        <v>0.89166690028971685</v>
      </c>
      <c r="Q1464" s="229"/>
    </row>
    <row r="1465" spans="7:17" ht="16">
      <c r="G1465" s="208">
        <f ca="1"/>
        <v>1461</v>
      </c>
      <c r="H1465" s="208">
        <f ca="1"/>
        <v>9</v>
      </c>
      <c r="I1465" s="209">
        <f ca="1"/>
        <v>0.99993180432446982</v>
      </c>
      <c r="J1465" s="221">
        <f ca="1"/>
        <v>0.89160609246310374</v>
      </c>
      <c r="K1465" s="228">
        <f ca="1"/>
        <v>2.8663078832718163E-2</v>
      </c>
      <c r="L1465" s="228">
        <f ca="1"/>
        <v>2.4893119171612854E-2</v>
      </c>
      <c r="N1465" s="209">
        <f ca="1"/>
        <v>2.8663078832718163E-2</v>
      </c>
      <c r="O1465" s="209">
        <f ca="1"/>
        <v>0.89160609246310374</v>
      </c>
      <c r="Q1465" s="229"/>
    </row>
    <row r="1466" spans="7:17" ht="16">
      <c r="G1466" s="208">
        <f ca="1"/>
        <v>1462</v>
      </c>
      <c r="H1466" s="208">
        <f ca="1"/>
        <v>9</v>
      </c>
      <c r="I1466" s="209">
        <f ca="1"/>
        <v>0.99993180432446982</v>
      </c>
      <c r="J1466" s="221">
        <f ca="1"/>
        <v>0.8915452887833214</v>
      </c>
      <c r="K1466" s="228">
        <f ca="1"/>
        <v>2.8660499620350201E-2</v>
      </c>
      <c r="L1466" s="228">
        <f ca="1"/>
        <v>2.4893119171612854E-2</v>
      </c>
      <c r="N1466" s="209">
        <f ca="1"/>
        <v>2.8660499620350201E-2</v>
      </c>
      <c r="O1466" s="209">
        <f ca="1"/>
        <v>0.8915452887833214</v>
      </c>
      <c r="Q1466" s="229"/>
    </row>
    <row r="1467" spans="7:17" ht="16">
      <c r="G1467" s="208">
        <f ca="1"/>
        <v>1463</v>
      </c>
      <c r="H1467" s="208">
        <f ca="1"/>
        <v>9</v>
      </c>
      <c r="I1467" s="209">
        <f ca="1"/>
        <v>0.99993180432446982</v>
      </c>
      <c r="J1467" s="221">
        <f ca="1"/>
        <v>0.89148448925008705</v>
      </c>
      <c r="K1467" s="228">
        <f ca="1"/>
        <v>2.8657923933904823E-2</v>
      </c>
      <c r="L1467" s="228">
        <f ca="1"/>
        <v>2.4893119171612854E-2</v>
      </c>
      <c r="N1467" s="209">
        <f ca="1"/>
        <v>2.8657923933904823E-2</v>
      </c>
      <c r="O1467" s="209">
        <f ca="1"/>
        <v>0.89148448925008705</v>
      </c>
      <c r="Q1467" s="229"/>
    </row>
    <row r="1468" spans="7:17" ht="16">
      <c r="G1468" s="208">
        <f ca="1"/>
        <v>1464</v>
      </c>
      <c r="H1468" s="208">
        <f ca="1"/>
        <v>9</v>
      </c>
      <c r="I1468" s="209">
        <f ca="1"/>
        <v>0.99993180432446982</v>
      </c>
      <c r="J1468" s="221">
        <f ca="1"/>
        <v>0.89142369386311793</v>
      </c>
      <c r="K1468" s="228">
        <f ca="1"/>
        <v>2.8655351766156783E-2</v>
      </c>
      <c r="L1468" s="228">
        <f ca="1"/>
        <v>2.4893119171612854E-2</v>
      </c>
      <c r="N1468" s="209">
        <f ca="1"/>
        <v>2.8655351766156783E-2</v>
      </c>
      <c r="O1468" s="209">
        <f ca="1"/>
        <v>0.89142369386311793</v>
      </c>
      <c r="Q1468" s="229"/>
    </row>
    <row r="1469" spans="7:17" ht="16">
      <c r="G1469" s="208">
        <f ca="1"/>
        <v>1465</v>
      </c>
      <c r="H1469" s="208">
        <f ca="1"/>
        <v>9</v>
      </c>
      <c r="I1469" s="209">
        <f ca="1"/>
        <v>0.99993180432446982</v>
      </c>
      <c r="J1469" s="221">
        <f ca="1"/>
        <v>0.89136290262213136</v>
      </c>
      <c r="K1469" s="228">
        <f ca="1"/>
        <v>2.8652783109900534E-2</v>
      </c>
      <c r="L1469" s="228">
        <f ca="1"/>
        <v>2.4893119171612854E-2</v>
      </c>
      <c r="N1469" s="209">
        <f ca="1"/>
        <v>2.8652783109900534E-2</v>
      </c>
      <c r="O1469" s="209">
        <f ca="1"/>
        <v>0.89136290262213136</v>
      </c>
      <c r="Q1469" s="229"/>
    </row>
    <row r="1470" spans="7:17" ht="16">
      <c r="G1470" s="208">
        <f ca="1"/>
        <v>1466</v>
      </c>
      <c r="H1470" s="208">
        <f ca="1"/>
        <v>9</v>
      </c>
      <c r="I1470" s="209">
        <f ca="1"/>
        <v>0.99993180432446982</v>
      </c>
      <c r="J1470" s="221">
        <f ca="1"/>
        <v>0.89130211552684446</v>
      </c>
      <c r="K1470" s="228">
        <f ca="1"/>
        <v>2.8650217957950246E-2</v>
      </c>
      <c r="L1470" s="228">
        <f ca="1"/>
        <v>2.4893119171612854E-2</v>
      </c>
      <c r="N1470" s="209">
        <f ca="1"/>
        <v>2.8650217957950246E-2</v>
      </c>
      <c r="O1470" s="209">
        <f ca="1"/>
        <v>0.89130211552684446</v>
      </c>
      <c r="Q1470" s="229"/>
    </row>
    <row r="1471" spans="7:17" ht="16">
      <c r="G1471" s="208">
        <f ca="1"/>
        <v>1467</v>
      </c>
      <c r="H1471" s="208">
        <f ca="1"/>
        <v>9</v>
      </c>
      <c r="I1471" s="209">
        <f ca="1"/>
        <v>0.99993180432446982</v>
      </c>
      <c r="J1471" s="221">
        <f ca="1"/>
        <v>0.89124133257697458</v>
      </c>
      <c r="K1471" s="228">
        <f ca="1"/>
        <v>2.8647656303139628E-2</v>
      </c>
      <c r="L1471" s="228">
        <f ca="1"/>
        <v>2.4893119171612854E-2</v>
      </c>
      <c r="N1471" s="209">
        <f ca="1"/>
        <v>2.8647656303139628E-2</v>
      </c>
      <c r="O1471" s="209">
        <f ca="1"/>
        <v>0.89124133257697458</v>
      </c>
      <c r="Q1471" s="229"/>
    </row>
    <row r="1472" spans="7:17" ht="16">
      <c r="G1472" s="208">
        <f ca="1"/>
        <v>1468</v>
      </c>
      <c r="H1472" s="208">
        <f ca="1"/>
        <v>9</v>
      </c>
      <c r="I1472" s="209">
        <f ca="1"/>
        <v>0.99993180432446982</v>
      </c>
      <c r="J1472" s="221">
        <f ca="1"/>
        <v>0.89118055377223904</v>
      </c>
      <c r="K1472" s="228">
        <f ca="1"/>
        <v>2.8645098138321941E-2</v>
      </c>
      <c r="L1472" s="228">
        <f ca="1"/>
        <v>2.4893119171612854E-2</v>
      </c>
      <c r="N1472" s="209">
        <f ca="1"/>
        <v>2.8645098138321941E-2</v>
      </c>
      <c r="O1472" s="209">
        <f ca="1"/>
        <v>0.89118055377223904</v>
      </c>
      <c r="Q1472" s="229"/>
    </row>
    <row r="1473" spans="7:17" ht="16">
      <c r="G1473" s="208">
        <f ca="1"/>
        <v>1469</v>
      </c>
      <c r="H1473" s="208">
        <f ca="1"/>
        <v>9</v>
      </c>
      <c r="I1473" s="209">
        <f ca="1"/>
        <v>0.99993180432446982</v>
      </c>
      <c r="J1473" s="221">
        <f ca="1"/>
        <v>0.89111977911235518</v>
      </c>
      <c r="K1473" s="228">
        <f ca="1"/>
        <v>2.8642543456369889E-2</v>
      </c>
      <c r="L1473" s="228">
        <f ca="1"/>
        <v>2.4893119171612854E-2</v>
      </c>
      <c r="N1473" s="209">
        <f ca="1"/>
        <v>2.8642543456369889E-2</v>
      </c>
      <c r="O1473" s="209">
        <f ca="1"/>
        <v>0.89111977911235518</v>
      </c>
      <c r="Q1473" s="229"/>
    </row>
    <row r="1474" spans="7:17" ht="16">
      <c r="G1474" s="208">
        <f ca="1"/>
        <v>1470</v>
      </c>
      <c r="H1474" s="208">
        <f ca="1"/>
        <v>9</v>
      </c>
      <c r="I1474" s="209">
        <f ca="1"/>
        <v>0.99993180432446982</v>
      </c>
      <c r="J1474" s="221">
        <f ca="1"/>
        <v>0.89105900859704035</v>
      </c>
      <c r="K1474" s="228">
        <f ca="1"/>
        <v>2.8639992250175585E-2</v>
      </c>
      <c r="L1474" s="228">
        <f ca="1"/>
        <v>2.4893119171612854E-2</v>
      </c>
      <c r="N1474" s="209">
        <f ca="1"/>
        <v>2.8639992250175585E-2</v>
      </c>
      <c r="O1474" s="209">
        <f ca="1"/>
        <v>0.89105900859704035</v>
      </c>
      <c r="Q1474" s="229"/>
    </row>
    <row r="1475" spans="7:17" ht="16">
      <c r="G1475" s="208">
        <f ca="1"/>
        <v>1471</v>
      </c>
      <c r="H1475" s="208">
        <f ca="1"/>
        <v>9</v>
      </c>
      <c r="I1475" s="209">
        <f ca="1"/>
        <v>0.99993180432446982</v>
      </c>
      <c r="J1475" s="221">
        <f ca="1"/>
        <v>0.89099824222601187</v>
      </c>
      <c r="K1475" s="228">
        <f ca="1"/>
        <v>2.8637444512650476E-2</v>
      </c>
      <c r="L1475" s="228">
        <f ca="1"/>
        <v>2.4893119171612854E-2</v>
      </c>
      <c r="N1475" s="209">
        <f ca="1"/>
        <v>2.8637444512650476E-2</v>
      </c>
      <c r="O1475" s="209">
        <f ca="1"/>
        <v>0.89099824222601187</v>
      </c>
      <c r="Q1475" s="229"/>
    </row>
    <row r="1476" spans="7:17" ht="16">
      <c r="G1476" s="208">
        <f ca="1"/>
        <v>1472</v>
      </c>
      <c r="H1476" s="208">
        <f ca="1"/>
        <v>9</v>
      </c>
      <c r="I1476" s="209">
        <f ca="1"/>
        <v>0.99993180432446982</v>
      </c>
      <c r="J1476" s="221">
        <f ca="1"/>
        <v>0.89093747999898709</v>
      </c>
      <c r="K1476" s="228">
        <f ca="1"/>
        <v>2.8634900236725266E-2</v>
      </c>
      <c r="L1476" s="228">
        <f ca="1"/>
        <v>2.4893119171612854E-2</v>
      </c>
      <c r="N1476" s="209">
        <f ca="1"/>
        <v>2.8634900236725266E-2</v>
      </c>
      <c r="O1476" s="209">
        <f ca="1"/>
        <v>0.89093747999898709</v>
      </c>
      <c r="Q1476" s="229"/>
    </row>
    <row r="1477" spans="7:17" ht="16">
      <c r="G1477" s="208">
        <f ca="1"/>
        <v>1473</v>
      </c>
      <c r="H1477" s="208">
        <f ca="1"/>
        <v>9</v>
      </c>
      <c r="I1477" s="209">
        <f ca="1"/>
        <v>0.99993180432446982</v>
      </c>
      <c r="J1477" s="221">
        <f ca="1"/>
        <v>0.89087672191568346</v>
      </c>
      <c r="K1477" s="228">
        <f ca="1"/>
        <v>2.8632359415349851E-2</v>
      </c>
      <c r="L1477" s="228">
        <f ca="1"/>
        <v>2.4893119171612854E-2</v>
      </c>
      <c r="N1477" s="209">
        <f ca="1"/>
        <v>2.8632359415349851E-2</v>
      </c>
      <c r="O1477" s="209">
        <f ca="1"/>
        <v>0.89087672191568346</v>
      </c>
      <c r="Q1477" s="229"/>
    </row>
    <row r="1478" spans="7:17" ht="16">
      <c r="G1478" s="208">
        <f ca="1"/>
        <v>1474</v>
      </c>
      <c r="H1478" s="208">
        <f ca="1"/>
        <v>9</v>
      </c>
      <c r="I1478" s="209">
        <f ca="1"/>
        <v>0.99993180432446982</v>
      </c>
      <c r="J1478" s="221">
        <f ca="1"/>
        <v>0.8908159679758183</v>
      </c>
      <c r="K1478" s="228">
        <f ca="1"/>
        <v>2.8629822041493284E-2</v>
      </c>
      <c r="L1478" s="228">
        <f ca="1"/>
        <v>2.4893119171612854E-2</v>
      </c>
      <c r="N1478" s="209">
        <f ca="1"/>
        <v>2.8629822041493284E-2</v>
      </c>
      <c r="O1478" s="209">
        <f ca="1"/>
        <v>0.8908159679758183</v>
      </c>
      <c r="Q1478" s="229"/>
    </row>
    <row r="1479" spans="7:17" ht="16">
      <c r="G1479" s="208">
        <f ca="1"/>
        <v>1475</v>
      </c>
      <c r="H1479" s="208">
        <f ca="1"/>
        <v>9</v>
      </c>
      <c r="I1479" s="209">
        <f ca="1"/>
        <v>0.99993180432446982</v>
      </c>
      <c r="J1479" s="221">
        <f ca="1"/>
        <v>0.89075521817910908</v>
      </c>
      <c r="K1479" s="228">
        <f ca="1"/>
        <v>2.8627288108143644E-2</v>
      </c>
      <c r="L1479" s="228">
        <f ca="1"/>
        <v>2.4893119171612854E-2</v>
      </c>
      <c r="N1479" s="209">
        <f ca="1"/>
        <v>2.8627288108143644E-2</v>
      </c>
      <c r="O1479" s="209">
        <f ca="1"/>
        <v>0.89075521817910908</v>
      </c>
      <c r="Q1479" s="229"/>
    </row>
    <row r="1480" spans="7:17" ht="16">
      <c r="G1480" s="208">
        <f ca="1"/>
        <v>1476</v>
      </c>
      <c r="H1480" s="208">
        <f ca="1"/>
        <v>9</v>
      </c>
      <c r="I1480" s="209">
        <f ca="1"/>
        <v>0.99993180432446982</v>
      </c>
      <c r="J1480" s="221">
        <f ca="1"/>
        <v>0.89069447252527334</v>
      </c>
      <c r="K1480" s="228">
        <f ca="1"/>
        <v>2.8624757608308012E-2</v>
      </c>
      <c r="L1480" s="228">
        <f ca="1"/>
        <v>2.4893119171612854E-2</v>
      </c>
      <c r="N1480" s="209">
        <f ca="1"/>
        <v>2.8624757608308012E-2</v>
      </c>
      <c r="O1480" s="209">
        <f ca="1"/>
        <v>0.89069447252527334</v>
      </c>
      <c r="Q1480" s="229"/>
    </row>
    <row r="1481" spans="7:17" ht="16">
      <c r="G1481" s="208">
        <f ca="1"/>
        <v>1477</v>
      </c>
      <c r="H1481" s="208">
        <f ca="1"/>
        <v>9</v>
      </c>
      <c r="I1481" s="209">
        <f ca="1"/>
        <v>0.99993180432446982</v>
      </c>
      <c r="J1481" s="221">
        <f ca="1"/>
        <v>0.89063373101402843</v>
      </c>
      <c r="K1481" s="228">
        <f ca="1"/>
        <v>2.8622230535012463E-2</v>
      </c>
      <c r="L1481" s="228">
        <f ca="1"/>
        <v>2.4893119171612854E-2</v>
      </c>
      <c r="N1481" s="209">
        <f ca="1"/>
        <v>2.8622230535012463E-2</v>
      </c>
      <c r="O1481" s="209">
        <f ca="1"/>
        <v>0.89063373101402843</v>
      </c>
      <c r="Q1481" s="229"/>
    </row>
    <row r="1482" spans="7:17" ht="16">
      <c r="G1482" s="208">
        <f ca="1"/>
        <v>1478</v>
      </c>
      <c r="H1482" s="208">
        <f ca="1"/>
        <v>9</v>
      </c>
      <c r="I1482" s="209">
        <f ca="1"/>
        <v>0.99993180432446982</v>
      </c>
      <c r="J1482" s="221">
        <f ca="1"/>
        <v>0.89057299364509201</v>
      </c>
      <c r="K1482" s="228">
        <f ca="1"/>
        <v>2.8619706881301856E-2</v>
      </c>
      <c r="L1482" s="228">
        <f ca="1"/>
        <v>2.4893119171612854E-2</v>
      </c>
      <c r="N1482" s="209">
        <f ca="1"/>
        <v>2.8619706881301856E-2</v>
      </c>
      <c r="O1482" s="209">
        <f ca="1"/>
        <v>0.89057299364509201</v>
      </c>
      <c r="Q1482" s="229"/>
    </row>
    <row r="1483" spans="7:17" ht="16">
      <c r="G1483" s="208">
        <f ca="1"/>
        <v>1479</v>
      </c>
      <c r="H1483" s="208">
        <f ca="1"/>
        <v>9</v>
      </c>
      <c r="I1483" s="209">
        <f ca="1"/>
        <v>0.99993180432446982</v>
      </c>
      <c r="J1483" s="221">
        <f ca="1"/>
        <v>0.89051226041818143</v>
      </c>
      <c r="K1483" s="228">
        <f ca="1"/>
        <v>2.8617186640239965E-2</v>
      </c>
      <c r="L1483" s="228">
        <f ca="1"/>
        <v>2.4893119171612854E-2</v>
      </c>
      <c r="N1483" s="209">
        <f ca="1"/>
        <v>2.8617186640239965E-2</v>
      </c>
      <c r="O1483" s="209">
        <f ca="1"/>
        <v>0.89051226041818143</v>
      </c>
      <c r="Q1483" s="229"/>
    </row>
    <row r="1484" spans="7:17" ht="16">
      <c r="G1484" s="208">
        <f ca="1"/>
        <v>1480</v>
      </c>
      <c r="H1484" s="208">
        <f ca="1"/>
        <v>9</v>
      </c>
      <c r="I1484" s="209">
        <f ca="1"/>
        <v>0.99993180432446982</v>
      </c>
      <c r="J1484" s="221">
        <f ca="1"/>
        <v>0.89045153133301436</v>
      </c>
      <c r="K1484" s="228">
        <f ca="1"/>
        <v>2.8614669804909218E-2</v>
      </c>
      <c r="L1484" s="228">
        <f ca="1"/>
        <v>2.4893119171612854E-2</v>
      </c>
      <c r="N1484" s="209">
        <f ca="1"/>
        <v>2.8614669804909218E-2</v>
      </c>
      <c r="O1484" s="209">
        <f ca="1"/>
        <v>0.89045153133301436</v>
      </c>
      <c r="Q1484" s="229"/>
    </row>
    <row r="1485" spans="7:17" ht="16">
      <c r="G1485" s="208">
        <f ca="1"/>
        <v>1481</v>
      </c>
      <c r="H1485" s="208">
        <f ca="1"/>
        <v>9</v>
      </c>
      <c r="I1485" s="209">
        <f ca="1"/>
        <v>0.99993180432446982</v>
      </c>
      <c r="J1485" s="221">
        <f ca="1"/>
        <v>0.89039080638930823</v>
      </c>
      <c r="K1485" s="228">
        <f ca="1"/>
        <v>2.8612156368410802E-2</v>
      </c>
      <c r="L1485" s="228">
        <f ca="1"/>
        <v>2.4893119171612854E-2</v>
      </c>
      <c r="N1485" s="209">
        <f ca="1"/>
        <v>2.8612156368410802E-2</v>
      </c>
      <c r="O1485" s="209">
        <f ca="1"/>
        <v>0.89039080638930823</v>
      </c>
      <c r="Q1485" s="229"/>
    </row>
    <row r="1486" spans="7:17" ht="16">
      <c r="G1486" s="208">
        <f ca="1"/>
        <v>1482</v>
      </c>
      <c r="H1486" s="208">
        <f ca="1"/>
        <v>9</v>
      </c>
      <c r="I1486" s="209">
        <f ca="1"/>
        <v>0.99993180432446982</v>
      </c>
      <c r="J1486" s="221">
        <f ca="1"/>
        <v>0.89033008558678062</v>
      </c>
      <c r="K1486" s="228">
        <f ca="1"/>
        <v>2.860964632386449E-2</v>
      </c>
      <c r="L1486" s="228">
        <f ca="1"/>
        <v>2.4893119171612854E-2</v>
      </c>
      <c r="N1486" s="209">
        <f ca="1"/>
        <v>2.860964632386449E-2</v>
      </c>
      <c r="O1486" s="209">
        <f ca="1"/>
        <v>0.89033008558678062</v>
      </c>
      <c r="Q1486" s="229"/>
    </row>
    <row r="1487" spans="7:17" ht="16">
      <c r="G1487" s="208">
        <f ca="1"/>
        <v>1483</v>
      </c>
      <c r="H1487" s="208">
        <f ca="1"/>
        <v>9</v>
      </c>
      <c r="I1487" s="209">
        <f ca="1"/>
        <v>0.99993180432446982</v>
      </c>
      <c r="J1487" s="221">
        <f ca="1"/>
        <v>0.89026936892514918</v>
      </c>
      <c r="K1487" s="228">
        <f ca="1"/>
        <v>2.8607139664408587E-2</v>
      </c>
      <c r="L1487" s="228">
        <f ca="1"/>
        <v>2.4893119171612854E-2</v>
      </c>
      <c r="N1487" s="209">
        <f ca="1"/>
        <v>2.8607139664408587E-2</v>
      </c>
      <c r="O1487" s="209">
        <f ca="1"/>
        <v>0.89026936892514918</v>
      </c>
      <c r="Q1487" s="229"/>
    </row>
    <row r="1488" spans="7:17" ht="16">
      <c r="G1488" s="208">
        <f ca="1"/>
        <v>1484</v>
      </c>
      <c r="H1488" s="208">
        <f ca="1"/>
        <v>9</v>
      </c>
      <c r="I1488" s="209">
        <f ca="1"/>
        <v>0.99993180432446982</v>
      </c>
      <c r="J1488" s="221">
        <f ca="1"/>
        <v>0.89020865640413149</v>
      </c>
      <c r="K1488" s="228">
        <f ca="1"/>
        <v>2.8604636383199933E-2</v>
      </c>
      <c r="L1488" s="228">
        <f ca="1"/>
        <v>2.4893119171612854E-2</v>
      </c>
      <c r="N1488" s="209">
        <f ca="1"/>
        <v>2.8604636383199933E-2</v>
      </c>
      <c r="O1488" s="209">
        <f ca="1"/>
        <v>0.89020865640413149</v>
      </c>
      <c r="Q1488" s="229"/>
    </row>
    <row r="1489" spans="7:17" ht="16">
      <c r="G1489" s="208">
        <f ca="1"/>
        <v>1485</v>
      </c>
      <c r="H1489" s="208">
        <f ca="1"/>
        <v>9</v>
      </c>
      <c r="I1489" s="209">
        <f ca="1"/>
        <v>0.99993180432446982</v>
      </c>
      <c r="J1489" s="221">
        <f ca="1"/>
        <v>0.89014794802344521</v>
      </c>
      <c r="K1489" s="228">
        <f ca="1"/>
        <v>2.8602136473413774E-2</v>
      </c>
      <c r="L1489" s="228">
        <f ca="1"/>
        <v>2.4893119171612854E-2</v>
      </c>
      <c r="N1489" s="209">
        <f ca="1"/>
        <v>2.8602136473413774E-2</v>
      </c>
      <c r="O1489" s="209">
        <f ca="1"/>
        <v>0.89014794802344521</v>
      </c>
      <c r="Q1489" s="229"/>
    </row>
    <row r="1490" spans="7:17" ht="16">
      <c r="G1490" s="208">
        <f ca="1"/>
        <v>1486</v>
      </c>
      <c r="H1490" s="208">
        <f ca="1"/>
        <v>9</v>
      </c>
      <c r="I1490" s="209">
        <f ca="1"/>
        <v>0.99993180432446982</v>
      </c>
      <c r="J1490" s="221">
        <f ca="1"/>
        <v>0.8900872437828079</v>
      </c>
      <c r="K1490" s="228">
        <f ca="1"/>
        <v>2.8599639928243763E-2</v>
      </c>
      <c r="L1490" s="228">
        <f ca="1"/>
        <v>2.4893119171612854E-2</v>
      </c>
      <c r="N1490" s="209">
        <f ca="1"/>
        <v>2.8599639928243763E-2</v>
      </c>
      <c r="O1490" s="209">
        <f ca="1"/>
        <v>0.8900872437828079</v>
      </c>
      <c r="Q1490" s="229"/>
    </row>
    <row r="1491" spans="7:17" ht="16">
      <c r="G1491" s="208">
        <f ca="1"/>
        <v>1487</v>
      </c>
      <c r="H1491" s="208">
        <f ca="1"/>
        <v>9</v>
      </c>
      <c r="I1491" s="209">
        <f ca="1"/>
        <v>0.99993180432446982</v>
      </c>
      <c r="J1491" s="221">
        <f ca="1"/>
        <v>0.89002654368193734</v>
      </c>
      <c r="K1491" s="228">
        <f ca="1"/>
        <v>2.8597146740901806E-2</v>
      </c>
      <c r="L1491" s="228">
        <f ca="1"/>
        <v>2.4893119171612854E-2</v>
      </c>
      <c r="N1491" s="209">
        <f ca="1"/>
        <v>2.8597146740901806E-2</v>
      </c>
      <c r="O1491" s="209">
        <f ca="1"/>
        <v>0.89002654368193734</v>
      </c>
      <c r="Q1491" s="229"/>
    </row>
    <row r="1492" spans="7:17" ht="16">
      <c r="G1492" s="208">
        <f ca="1"/>
        <v>1488</v>
      </c>
      <c r="H1492" s="208">
        <f ca="1"/>
        <v>9</v>
      </c>
      <c r="I1492" s="209">
        <f ca="1"/>
        <v>0.99993180432446982</v>
      </c>
      <c r="J1492" s="221">
        <f ca="1"/>
        <v>0.88996584772055121</v>
      </c>
      <c r="K1492" s="228">
        <f ca="1"/>
        <v>2.8594656904618095E-2</v>
      </c>
      <c r="L1492" s="228">
        <f ca="1"/>
        <v>2.4893119171612854E-2</v>
      </c>
      <c r="N1492" s="209">
        <f ca="1"/>
        <v>2.8594656904618095E-2</v>
      </c>
      <c r="O1492" s="209">
        <f ca="1"/>
        <v>0.88996584772055121</v>
      </c>
      <c r="Q1492" s="229"/>
    </row>
    <row r="1493" spans="7:17" ht="16">
      <c r="G1493" s="208">
        <f ca="1"/>
        <v>1489</v>
      </c>
      <c r="H1493" s="208">
        <f ca="1"/>
        <v>9</v>
      </c>
      <c r="I1493" s="209">
        <f ca="1"/>
        <v>0.99993180432446982</v>
      </c>
      <c r="J1493" s="221">
        <f ca="1"/>
        <v>0.88990515589836716</v>
      </c>
      <c r="K1493" s="228">
        <f ca="1"/>
        <v>2.8592170412641012E-2</v>
      </c>
      <c r="L1493" s="228">
        <f ca="1"/>
        <v>2.4893119171612854E-2</v>
      </c>
      <c r="N1493" s="209">
        <f ca="1"/>
        <v>2.8592170412641012E-2</v>
      </c>
      <c r="O1493" s="209">
        <f ca="1"/>
        <v>0.88990515589836716</v>
      </c>
      <c r="Q1493" s="229"/>
    </row>
    <row r="1494" spans="7:17" ht="16">
      <c r="G1494" s="208">
        <f ca="1"/>
        <v>1490</v>
      </c>
      <c r="H1494" s="208">
        <f ca="1"/>
        <v>9</v>
      </c>
      <c r="I1494" s="209">
        <f ca="1"/>
        <v>0.99993180432446982</v>
      </c>
      <c r="J1494" s="221">
        <f ca="1"/>
        <v>0.88984446821510288</v>
      </c>
      <c r="K1494" s="228">
        <f ca="1"/>
        <v>2.8589687258237063E-2</v>
      </c>
      <c r="L1494" s="228">
        <f ca="1"/>
        <v>2.4893119171612854E-2</v>
      </c>
      <c r="N1494" s="209">
        <f ca="1"/>
        <v>2.8589687258237063E-2</v>
      </c>
      <c r="O1494" s="209">
        <f ca="1"/>
        <v>0.88984446821510288</v>
      </c>
      <c r="Q1494" s="229"/>
    </row>
    <row r="1495" spans="7:17" ht="16">
      <c r="G1495" s="208">
        <f ca="1"/>
        <v>1491</v>
      </c>
      <c r="H1495" s="208">
        <f ca="1"/>
        <v>9</v>
      </c>
      <c r="I1495" s="209">
        <f ca="1"/>
        <v>0.99993180432446982</v>
      </c>
      <c r="J1495" s="221">
        <f ca="1"/>
        <v>0.88978378467047614</v>
      </c>
      <c r="K1495" s="228">
        <f ca="1"/>
        <v>2.8587207434690804E-2</v>
      </c>
      <c r="L1495" s="228">
        <f ca="1"/>
        <v>2.4893119171612854E-2</v>
      </c>
      <c r="N1495" s="209">
        <f ca="1"/>
        <v>2.8587207434690804E-2</v>
      </c>
      <c r="O1495" s="209">
        <f ca="1"/>
        <v>0.88978378467047614</v>
      </c>
      <c r="Q1495" s="229"/>
    </row>
    <row r="1496" spans="7:17" ht="16">
      <c r="G1496" s="208">
        <f ca="1"/>
        <v>1492</v>
      </c>
      <c r="H1496" s="208">
        <f ca="1"/>
        <v>9</v>
      </c>
      <c r="I1496" s="209">
        <f ca="1"/>
        <v>0.99993180432446982</v>
      </c>
      <c r="J1496" s="221">
        <f ca="1"/>
        <v>0.88972310526420473</v>
      </c>
      <c r="K1496" s="228">
        <f ca="1"/>
        <v>2.8584730935304802E-2</v>
      </c>
      <c r="L1496" s="228">
        <f ca="1"/>
        <v>2.4893119171612854E-2</v>
      </c>
      <c r="N1496" s="209">
        <f ca="1"/>
        <v>2.8584730935304802E-2</v>
      </c>
      <c r="O1496" s="209">
        <f ca="1"/>
        <v>0.88972310526420473</v>
      </c>
      <c r="Q1496" s="229"/>
    </row>
    <row r="1497" spans="7:17" ht="16">
      <c r="G1497" s="208">
        <f ca="1"/>
        <v>1493</v>
      </c>
      <c r="H1497" s="208">
        <f ca="1"/>
        <v>9</v>
      </c>
      <c r="I1497" s="209">
        <f ca="1"/>
        <v>0.99993180432446982</v>
      </c>
      <c r="J1497" s="221">
        <f ca="1"/>
        <v>0.88966242999600642</v>
      </c>
      <c r="K1497" s="228">
        <f ca="1"/>
        <v>2.8582257753399544E-2</v>
      </c>
      <c r="L1497" s="228">
        <f ca="1"/>
        <v>2.4893119171612854E-2</v>
      </c>
      <c r="N1497" s="209">
        <f ca="1"/>
        <v>2.8582257753399544E-2</v>
      </c>
      <c r="O1497" s="209">
        <f ca="1"/>
        <v>0.88966242999600642</v>
      </c>
      <c r="Q1497" s="229"/>
    </row>
    <row r="1498" spans="7:17" ht="16">
      <c r="G1498" s="208">
        <f ca="1"/>
        <v>1494</v>
      </c>
      <c r="H1498" s="208">
        <f ca="1"/>
        <v>9</v>
      </c>
      <c r="I1498" s="209">
        <f ca="1"/>
        <v>0.99993180432446982</v>
      </c>
      <c r="J1498" s="221">
        <f ca="1"/>
        <v>0.889601758865599</v>
      </c>
      <c r="K1498" s="228">
        <f ca="1"/>
        <v>2.8579787882313447E-2</v>
      </c>
      <c r="L1498" s="228">
        <f ca="1"/>
        <v>2.4893119171612854E-2</v>
      </c>
      <c r="N1498" s="209">
        <f ca="1"/>
        <v>2.8579787882313447E-2</v>
      </c>
      <c r="O1498" s="209">
        <f ca="1"/>
        <v>0.889601758865599</v>
      </c>
      <c r="Q1498" s="229"/>
    </row>
    <row r="1499" spans="7:17" ht="16">
      <c r="G1499" s="208">
        <f ca="1"/>
        <v>1495</v>
      </c>
      <c r="H1499" s="208">
        <f ca="1"/>
        <v>9</v>
      </c>
      <c r="I1499" s="209">
        <f ca="1"/>
        <v>0.99993180432446982</v>
      </c>
      <c r="J1499" s="221">
        <f ca="1"/>
        <v>0.88954109187270036</v>
      </c>
      <c r="K1499" s="228">
        <f ca="1"/>
        <v>2.85773213154027E-2</v>
      </c>
      <c r="L1499" s="228">
        <f ca="1"/>
        <v>2.4893119171612854E-2</v>
      </c>
      <c r="N1499" s="209">
        <f ca="1"/>
        <v>2.85773213154027E-2</v>
      </c>
      <c r="O1499" s="209">
        <f ca="1"/>
        <v>0.88954109187270036</v>
      </c>
      <c r="Q1499" s="229"/>
    </row>
    <row r="1500" spans="7:17" ht="16">
      <c r="G1500" s="208">
        <f ca="1"/>
        <v>1496</v>
      </c>
      <c r="H1500" s="208">
        <f ca="1"/>
        <v>9</v>
      </c>
      <c r="I1500" s="209">
        <f ca="1"/>
        <v>0.99993180432446982</v>
      </c>
      <c r="J1500" s="221">
        <f ca="1"/>
        <v>0.88948042901702828</v>
      </c>
      <c r="K1500" s="228">
        <f ca="1"/>
        <v>2.8574858046041294E-2</v>
      </c>
      <c r="L1500" s="228">
        <f ca="1"/>
        <v>2.4893119171612854E-2</v>
      </c>
      <c r="N1500" s="209">
        <f ca="1"/>
        <v>2.8574858046041294E-2</v>
      </c>
      <c r="O1500" s="209">
        <f ca="1"/>
        <v>0.88948042901702828</v>
      </c>
      <c r="Q1500" s="229"/>
    </row>
    <row r="1501" spans="7:17" ht="16">
      <c r="G1501" s="208">
        <f ca="1"/>
        <v>1497</v>
      </c>
      <c r="H1501" s="208">
        <f ca="1"/>
        <v>9</v>
      </c>
      <c r="I1501" s="209">
        <f ca="1"/>
        <v>0.99993180432446982</v>
      </c>
      <c r="J1501" s="221">
        <f ca="1"/>
        <v>0.88941977029830055</v>
      </c>
      <c r="K1501" s="228">
        <f ca="1"/>
        <v>2.8572398067620942E-2</v>
      </c>
      <c r="L1501" s="228">
        <f ca="1"/>
        <v>2.4893119171612854E-2</v>
      </c>
      <c r="N1501" s="209">
        <f ca="1"/>
        <v>2.8572398067620942E-2</v>
      </c>
      <c r="O1501" s="209">
        <f ca="1"/>
        <v>0.88941977029830055</v>
      </c>
      <c r="Q1501" s="229"/>
    </row>
    <row r="1502" spans="7:17" ht="16">
      <c r="G1502" s="208">
        <f ca="1"/>
        <v>1498</v>
      </c>
      <c r="H1502" s="208">
        <f ca="1"/>
        <v>9</v>
      </c>
      <c r="I1502" s="209">
        <f ca="1"/>
        <v>0.99993180432446982</v>
      </c>
      <c r="J1502" s="221">
        <f ca="1"/>
        <v>0.88935911571623516</v>
      </c>
      <c r="K1502" s="228">
        <f ca="1"/>
        <v>2.8569941373550942E-2</v>
      </c>
      <c r="L1502" s="228">
        <f ca="1"/>
        <v>2.4893119171612854E-2</v>
      </c>
      <c r="N1502" s="209">
        <f ca="1"/>
        <v>2.8569941373550942E-2</v>
      </c>
      <c r="O1502" s="209">
        <f ca="1"/>
        <v>0.88935911571623516</v>
      </c>
      <c r="Q1502" s="229"/>
    </row>
    <row r="1503" spans="7:17" ht="16">
      <c r="G1503" s="208">
        <f ca="1"/>
        <v>1499</v>
      </c>
      <c r="H1503" s="208">
        <f ca="1"/>
        <v>9</v>
      </c>
      <c r="I1503" s="209">
        <f ca="1"/>
        <v>0.99993180432446982</v>
      </c>
      <c r="J1503" s="221">
        <f ca="1"/>
        <v>0.88929846527055001</v>
      </c>
      <c r="K1503" s="228">
        <f ca="1"/>
        <v>2.8567487957258206E-2</v>
      </c>
      <c r="L1503" s="228">
        <f ca="1"/>
        <v>2.4893119171612854E-2</v>
      </c>
      <c r="N1503" s="209">
        <f ca="1"/>
        <v>2.8567487957258206E-2</v>
      </c>
      <c r="O1503" s="209">
        <f ca="1"/>
        <v>0.88929846527055001</v>
      </c>
      <c r="Q1503" s="229"/>
    </row>
    <row r="1504" spans="7:17" ht="16">
      <c r="G1504" s="208">
        <f ca="1"/>
        <v>1500</v>
      </c>
      <c r="H1504" s="208">
        <f ca="1"/>
        <v>9</v>
      </c>
      <c r="I1504" s="209">
        <f ca="1"/>
        <v>0.99993180432446982</v>
      </c>
      <c r="J1504" s="221">
        <f ca="1"/>
        <v>0.88923781896096288</v>
      </c>
      <c r="K1504" s="228">
        <f ca="1"/>
        <v>2.8565037812187218E-2</v>
      </c>
      <c r="L1504" s="228">
        <f ca="1"/>
        <v>2.4893119171612854E-2</v>
      </c>
      <c r="N1504" s="209">
        <f ca="1"/>
        <v>2.8565037812187218E-2</v>
      </c>
      <c r="O1504" s="209">
        <f ca="1"/>
        <v>0.88923781896096288</v>
      </c>
      <c r="Q1504" s="229"/>
    </row>
    <row r="1505" spans="7:17" ht="16">
      <c r="G1505" s="208">
        <f ca="1"/>
        <v>1501</v>
      </c>
      <c r="H1505" s="208">
        <f ca="1"/>
        <v>9</v>
      </c>
      <c r="I1505" s="209">
        <f ca="1"/>
        <v>0.99993180432446982</v>
      </c>
      <c r="J1505" s="221">
        <f ca="1"/>
        <v>0.88917717678719188</v>
      </c>
      <c r="K1505" s="228">
        <f ca="1"/>
        <v>2.8562590931799858E-2</v>
      </c>
      <c r="L1505" s="228">
        <f ca="1"/>
        <v>2.4893119171612854E-2</v>
      </c>
      <c r="N1505" s="209">
        <f ca="1"/>
        <v>2.8562590931799858E-2</v>
      </c>
      <c r="O1505" s="209">
        <f ca="1"/>
        <v>0.88917717678719188</v>
      </c>
      <c r="Q1505" s="229"/>
    </row>
    <row r="1506" spans="7:17" ht="16">
      <c r="G1506" s="208">
        <f ca="1"/>
        <v>1502</v>
      </c>
      <c r="H1506" s="208">
        <f ca="1"/>
        <v>9</v>
      </c>
      <c r="I1506" s="209">
        <f ca="1"/>
        <v>0.99993180432446982</v>
      </c>
      <c r="J1506" s="221">
        <f ca="1"/>
        <v>0.88911653874895491</v>
      </c>
      <c r="K1506" s="228">
        <f ca="1"/>
        <v>2.8560147309575446E-2</v>
      </c>
      <c r="L1506" s="228">
        <f ca="1"/>
        <v>2.4893119171612854E-2</v>
      </c>
      <c r="N1506" s="209">
        <f ca="1"/>
        <v>2.8560147309575446E-2</v>
      </c>
      <c r="O1506" s="209">
        <f ca="1"/>
        <v>0.88911653874895491</v>
      </c>
      <c r="Q1506" s="229"/>
    </row>
    <row r="1507" spans="7:17" ht="16">
      <c r="G1507" s="208">
        <f ca="1"/>
        <v>1503</v>
      </c>
      <c r="H1507" s="208">
        <f ca="1"/>
        <v>9</v>
      </c>
      <c r="I1507" s="209">
        <f ca="1"/>
        <v>0.99993180432446982</v>
      </c>
      <c r="J1507" s="221">
        <f ca="1"/>
        <v>0.88905590484596986</v>
      </c>
      <c r="K1507" s="228">
        <f ca="1"/>
        <v>2.8557706939010701E-2</v>
      </c>
      <c r="L1507" s="228">
        <f ca="1"/>
        <v>2.4893119171612854E-2</v>
      </c>
      <c r="N1507" s="209">
        <f ca="1"/>
        <v>2.8557706939010701E-2</v>
      </c>
      <c r="O1507" s="209">
        <f ca="1"/>
        <v>0.88905590484596986</v>
      </c>
      <c r="Q1507" s="229"/>
    </row>
    <row r="1508" spans="7:17" ht="16">
      <c r="G1508" s="208">
        <f ca="1"/>
        <v>1504</v>
      </c>
      <c r="H1508" s="208">
        <f ca="1"/>
        <v>9</v>
      </c>
      <c r="I1508" s="209">
        <f ca="1"/>
        <v>0.99993180432446982</v>
      </c>
      <c r="J1508" s="221">
        <f ca="1"/>
        <v>0.88899527507795484</v>
      </c>
      <c r="K1508" s="228">
        <f ca="1"/>
        <v>2.8555269813619565E-2</v>
      </c>
      <c r="L1508" s="228">
        <f ca="1"/>
        <v>2.4893119171612854E-2</v>
      </c>
      <c r="N1508" s="209">
        <f ca="1"/>
        <v>2.8555269813619565E-2</v>
      </c>
      <c r="O1508" s="209">
        <f ca="1"/>
        <v>0.88899527507795484</v>
      </c>
      <c r="Q1508" s="229"/>
    </row>
    <row r="1509" spans="7:17" ht="16">
      <c r="G1509" s="208">
        <f ca="1"/>
        <v>1505</v>
      </c>
      <c r="H1509" s="208">
        <f ca="1"/>
        <v>9</v>
      </c>
      <c r="I1509" s="209">
        <f ca="1"/>
        <v>0.99993180432446982</v>
      </c>
      <c r="J1509" s="221">
        <f ca="1"/>
        <v>0.88893464944462774</v>
      </c>
      <c r="K1509" s="228">
        <f ca="1"/>
        <v>2.8552835926933282E-2</v>
      </c>
      <c r="L1509" s="228">
        <f ca="1"/>
        <v>2.4893119171612854E-2</v>
      </c>
      <c r="N1509" s="209">
        <f ca="1"/>
        <v>2.8552835926933282E-2</v>
      </c>
      <c r="O1509" s="209">
        <f ca="1"/>
        <v>0.88893464944462774</v>
      </c>
      <c r="Q1509" s="229"/>
    </row>
    <row r="1510" spans="7:17" ht="16">
      <c r="G1510" s="208">
        <f ca="1"/>
        <v>1506</v>
      </c>
      <c r="H1510" s="208">
        <f ca="1"/>
        <v>9</v>
      </c>
      <c r="I1510" s="209">
        <f ca="1"/>
        <v>0.99993180432446982</v>
      </c>
      <c r="J1510" s="221">
        <f ca="1"/>
        <v>0.88887402794570669</v>
      </c>
      <c r="K1510" s="228">
        <f ca="1"/>
        <v>2.8550405272500228E-2</v>
      </c>
      <c r="L1510" s="228">
        <f ca="1"/>
        <v>2.4893119171612854E-2</v>
      </c>
      <c r="N1510" s="209">
        <f ca="1"/>
        <v>2.8550405272500228E-2</v>
      </c>
      <c r="O1510" s="209">
        <f ca="1"/>
        <v>0.88887402794570669</v>
      </c>
      <c r="Q1510" s="229"/>
    </row>
    <row r="1511" spans="7:17" ht="16">
      <c r="G1511" s="208">
        <f ca="1"/>
        <v>1507</v>
      </c>
      <c r="H1511" s="208">
        <f ca="1"/>
        <v>9</v>
      </c>
      <c r="I1511" s="209">
        <f ca="1"/>
        <v>0.99993180432446982</v>
      </c>
      <c r="J1511" s="221">
        <f ca="1"/>
        <v>0.88881341058090968</v>
      </c>
      <c r="K1511" s="228">
        <f ca="1"/>
        <v>2.8547977843885939E-2</v>
      </c>
      <c r="L1511" s="228">
        <f ca="1"/>
        <v>2.4893119171612854E-2</v>
      </c>
      <c r="N1511" s="209">
        <f ca="1"/>
        <v>2.8547977843885939E-2</v>
      </c>
      <c r="O1511" s="209">
        <f ca="1"/>
        <v>0.88881341058090968</v>
      </c>
      <c r="Q1511" s="229"/>
    </row>
    <row r="1512" spans="7:17" ht="16">
      <c r="G1512" s="208">
        <f ca="1"/>
        <v>1508</v>
      </c>
      <c r="H1512" s="208">
        <f ca="1"/>
        <v>9</v>
      </c>
      <c r="I1512" s="209">
        <f ca="1"/>
        <v>0.99993180432446982</v>
      </c>
      <c r="J1512" s="221">
        <f ca="1"/>
        <v>0.88875279734995483</v>
      </c>
      <c r="K1512" s="228">
        <f ca="1"/>
        <v>2.8545553634672993E-2</v>
      </c>
      <c r="L1512" s="228">
        <f ca="1"/>
        <v>2.4893119171612854E-2</v>
      </c>
      <c r="N1512" s="209">
        <f ca="1"/>
        <v>2.8545553634672993E-2</v>
      </c>
      <c r="O1512" s="209">
        <f ca="1"/>
        <v>0.88875279734995483</v>
      </c>
      <c r="Q1512" s="229"/>
    </row>
    <row r="1513" spans="7:17" ht="16">
      <c r="G1513" s="208">
        <f ca="1"/>
        <v>1509</v>
      </c>
      <c r="H1513" s="208">
        <f ca="1"/>
        <v>9</v>
      </c>
      <c r="I1513" s="209">
        <f ca="1"/>
        <v>0.99993180432446982</v>
      </c>
      <c r="J1513" s="221">
        <f ca="1"/>
        <v>0.88869218825256024</v>
      </c>
      <c r="K1513" s="228">
        <f ca="1"/>
        <v>2.8543132638460984E-2</v>
      </c>
      <c r="L1513" s="228">
        <f ca="1"/>
        <v>2.4893119171612854E-2</v>
      </c>
      <c r="N1513" s="209">
        <f ca="1"/>
        <v>2.8543132638460984E-2</v>
      </c>
      <c r="O1513" s="209">
        <f ca="1"/>
        <v>0.88869218825256024</v>
      </c>
      <c r="Q1513" s="229"/>
    </row>
    <row r="1514" spans="7:17" ht="16">
      <c r="G1514" s="208">
        <f ca="1"/>
        <v>1510</v>
      </c>
      <c r="H1514" s="208">
        <f ca="1"/>
        <v>9</v>
      </c>
      <c r="I1514" s="209">
        <f ca="1"/>
        <v>0.99993180432446982</v>
      </c>
      <c r="J1514" s="221">
        <f ca="1"/>
        <v>0.88863158328844394</v>
      </c>
      <c r="K1514" s="228">
        <f ca="1"/>
        <v>2.8540714848866486E-2</v>
      </c>
      <c r="L1514" s="228">
        <f ca="1"/>
        <v>2.4893119171612854E-2</v>
      </c>
      <c r="N1514" s="209">
        <f ca="1"/>
        <v>2.8540714848866486E-2</v>
      </c>
      <c r="O1514" s="209">
        <f ca="1"/>
        <v>0.88863158328844394</v>
      </c>
      <c r="Q1514" s="229"/>
    </row>
    <row r="1515" spans="7:17" ht="16">
      <c r="G1515" s="208">
        <f ca="1"/>
        <v>1511</v>
      </c>
      <c r="H1515" s="208">
        <f ca="1"/>
        <v>9</v>
      </c>
      <c r="I1515" s="209">
        <f ca="1"/>
        <v>0.99993180432446982</v>
      </c>
      <c r="J1515" s="221">
        <f ca="1"/>
        <v>0.88857098245732413</v>
      </c>
      <c r="K1515" s="228">
        <f ca="1"/>
        <v>2.8538300259522933E-2</v>
      </c>
      <c r="L1515" s="228">
        <f ca="1"/>
        <v>2.4893119171612854E-2</v>
      </c>
      <c r="N1515" s="209">
        <f ca="1"/>
        <v>2.8538300259522933E-2</v>
      </c>
      <c r="O1515" s="209">
        <f ca="1"/>
        <v>0.88857098245732413</v>
      </c>
      <c r="Q1515" s="229"/>
    </row>
    <row r="1516" spans="7:17" ht="16">
      <c r="G1516" s="208">
        <f ca="1"/>
        <v>1512</v>
      </c>
      <c r="H1516" s="208">
        <f ca="1"/>
        <v>9</v>
      </c>
      <c r="I1516" s="209">
        <f ca="1"/>
        <v>0.99993180432446982</v>
      </c>
      <c r="J1516" s="221">
        <f ca="1"/>
        <v>0.88851038575891894</v>
      </c>
      <c r="K1516" s="228">
        <f ca="1"/>
        <v>2.8535888864080629E-2</v>
      </c>
      <c r="L1516" s="228">
        <f ca="1"/>
        <v>2.4893119171612854E-2</v>
      </c>
      <c r="N1516" s="209">
        <f ca="1"/>
        <v>2.8535888864080629E-2</v>
      </c>
      <c r="O1516" s="209">
        <f ca="1"/>
        <v>0.88851038575891894</v>
      </c>
      <c r="Q1516" s="229"/>
    </row>
    <row r="1517" spans="7:17" ht="16">
      <c r="G1517" s="208">
        <f ca="1"/>
        <v>1513</v>
      </c>
      <c r="H1517" s="208">
        <f ca="1"/>
        <v>9</v>
      </c>
      <c r="I1517" s="209">
        <f ca="1"/>
        <v>0.99993180432446982</v>
      </c>
      <c r="J1517" s="221">
        <f ca="1"/>
        <v>0.88844979319294648</v>
      </c>
      <c r="K1517" s="228">
        <f ca="1"/>
        <v>2.8533480656206665E-2</v>
      </c>
      <c r="L1517" s="228">
        <f ca="1"/>
        <v>2.4893119171612854E-2</v>
      </c>
      <c r="N1517" s="209">
        <f ca="1"/>
        <v>2.8533480656206665E-2</v>
      </c>
      <c r="O1517" s="209">
        <f ca="1"/>
        <v>0.88844979319294648</v>
      </c>
      <c r="Q1517" s="229"/>
    </row>
    <row r="1518" spans="7:17" ht="16">
      <c r="G1518" s="208">
        <f ca="1"/>
        <v>1514</v>
      </c>
      <c r="H1518" s="208">
        <f ca="1"/>
        <v>9</v>
      </c>
      <c r="I1518" s="209">
        <f ca="1"/>
        <v>0.99993180432446982</v>
      </c>
      <c r="J1518" s="221">
        <f ca="1"/>
        <v>0.88838920475912508</v>
      </c>
      <c r="K1518" s="228">
        <f ca="1"/>
        <v>2.8531075629584828E-2</v>
      </c>
      <c r="L1518" s="228">
        <f ca="1"/>
        <v>2.4893119171612854E-2</v>
      </c>
      <c r="N1518" s="209">
        <f ca="1"/>
        <v>2.8531075629584828E-2</v>
      </c>
      <c r="O1518" s="209">
        <f ca="1"/>
        <v>0.88838920475912508</v>
      </c>
      <c r="Q1518" s="229"/>
    </row>
    <row r="1519" spans="7:17" ht="16">
      <c r="G1519" s="208">
        <f ca="1"/>
        <v>1515</v>
      </c>
      <c r="H1519" s="208">
        <f ca="1"/>
        <v>9</v>
      </c>
      <c r="I1519" s="209">
        <f ca="1"/>
        <v>0.99993180432446982</v>
      </c>
      <c r="J1519" s="221">
        <f ca="1"/>
        <v>0.88832862045717287</v>
      </c>
      <c r="K1519" s="228">
        <f ca="1"/>
        <v>2.8528673777915618E-2</v>
      </c>
      <c r="L1519" s="228">
        <f ca="1"/>
        <v>2.4893119171531808E-2</v>
      </c>
      <c r="N1519" s="209">
        <f ca="1"/>
        <v>2.8528673777915618E-2</v>
      </c>
      <c r="O1519" s="209">
        <f ca="1"/>
        <v>0.88832862045717287</v>
      </c>
      <c r="Q1519" s="229"/>
    </row>
    <row r="1520" spans="7:17" ht="16">
      <c r="G1520" s="208">
        <f ca="1"/>
        <v>1516</v>
      </c>
      <c r="H1520" s="208">
        <f ca="1"/>
        <v>9</v>
      </c>
      <c r="I1520" s="209">
        <f ca="1"/>
        <v>0.99993180432446982</v>
      </c>
      <c r="J1520" s="221">
        <f ca="1"/>
        <v>0.88826804028680795</v>
      </c>
      <c r="K1520" s="228">
        <f ca="1"/>
        <v>2.852627509491619E-2</v>
      </c>
      <c r="L1520" s="228">
        <f ca="1"/>
        <v>2.4893119171612854E-2</v>
      </c>
      <c r="N1520" s="209">
        <f ca="1"/>
        <v>2.852627509491619E-2</v>
      </c>
      <c r="O1520" s="209">
        <f ca="1"/>
        <v>0.88826804028680795</v>
      </c>
      <c r="Q1520" s="229"/>
    </row>
    <row r="1521" spans="7:17" ht="16">
      <c r="G1521" s="208">
        <f ca="1"/>
        <v>1517</v>
      </c>
      <c r="H1521" s="208">
        <f ca="1"/>
        <v>9</v>
      </c>
      <c r="I1521" s="209">
        <f ca="1"/>
        <v>0.99993180432446982</v>
      </c>
      <c r="J1521" s="221">
        <f ca="1"/>
        <v>0.88820746424774877</v>
      </c>
      <c r="K1521" s="228">
        <f ca="1"/>
        <v>2.8523879574320159E-2</v>
      </c>
      <c r="L1521" s="228">
        <f ca="1"/>
        <v>2.4893119171612854E-2</v>
      </c>
      <c r="N1521" s="209">
        <f ca="1"/>
        <v>2.8523879574320159E-2</v>
      </c>
      <c r="O1521" s="209">
        <f ca="1"/>
        <v>0.88820746424774877</v>
      </c>
      <c r="Q1521" s="229"/>
    </row>
    <row r="1522" spans="7:17" ht="16">
      <c r="G1522" s="208">
        <f ca="1"/>
        <v>1518</v>
      </c>
      <c r="H1522" s="208">
        <f ca="1"/>
        <v>9</v>
      </c>
      <c r="I1522" s="209">
        <f ca="1"/>
        <v>0.99993180432446982</v>
      </c>
      <c r="J1522" s="221">
        <f ca="1"/>
        <v>0.88814689233971345</v>
      </c>
      <c r="K1522" s="228">
        <f ca="1"/>
        <v>2.8521487209877766E-2</v>
      </c>
      <c r="L1522" s="228">
        <f ca="1"/>
        <v>2.4893119171612854E-2</v>
      </c>
      <c r="N1522" s="209">
        <f ca="1"/>
        <v>2.8521487209877766E-2</v>
      </c>
      <c r="O1522" s="209">
        <f ca="1"/>
        <v>0.88814689233971345</v>
      </c>
      <c r="Q1522" s="229"/>
    </row>
    <row r="1523" spans="7:17" ht="16">
      <c r="G1523" s="208">
        <f ca="1"/>
        <v>1519</v>
      </c>
      <c r="H1523" s="208">
        <f ca="1"/>
        <v>9</v>
      </c>
      <c r="I1523" s="209">
        <f ca="1"/>
        <v>0.99993180432446982</v>
      </c>
      <c r="J1523" s="221">
        <f ca="1"/>
        <v>0.88808632456242032</v>
      </c>
      <c r="K1523" s="228">
        <f ca="1"/>
        <v>2.8519097995355631E-2</v>
      </c>
      <c r="L1523" s="228">
        <f ca="1"/>
        <v>2.4893119171612854E-2</v>
      </c>
      <c r="N1523" s="209">
        <f ca="1"/>
        <v>2.8519097995355631E-2</v>
      </c>
      <c r="O1523" s="209">
        <f ca="1"/>
        <v>0.88808632456242032</v>
      </c>
      <c r="Q1523" s="229"/>
    </row>
    <row r="1524" spans="7:17" ht="16">
      <c r="G1524" s="208">
        <f ca="1"/>
        <v>1520</v>
      </c>
      <c r="H1524" s="208">
        <f ca="1"/>
        <v>9</v>
      </c>
      <c r="I1524" s="209">
        <f ca="1"/>
        <v>0.99993180432446982</v>
      </c>
      <c r="J1524" s="221">
        <f ca="1"/>
        <v>0.88802576091558771</v>
      </c>
      <c r="K1524" s="228">
        <f ca="1"/>
        <v>2.8516711924536805E-2</v>
      </c>
      <c r="L1524" s="228">
        <f ca="1"/>
        <v>2.4893119171612854E-2</v>
      </c>
      <c r="N1524" s="209">
        <f ca="1"/>
        <v>2.8516711924536805E-2</v>
      </c>
      <c r="O1524" s="209">
        <f ca="1"/>
        <v>0.88802576091558771</v>
      </c>
      <c r="Q1524" s="229"/>
    </row>
    <row r="1525" spans="7:17" ht="16">
      <c r="G1525" s="208">
        <f ca="1"/>
        <v>1521</v>
      </c>
      <c r="H1525" s="208">
        <f ca="1"/>
        <v>9</v>
      </c>
      <c r="I1525" s="209">
        <f ca="1"/>
        <v>0.99993180432446982</v>
      </c>
      <c r="J1525" s="221">
        <f ca="1"/>
        <v>0.88796520139893387</v>
      </c>
      <c r="K1525" s="228">
        <f ca="1"/>
        <v>2.8514328991220712E-2</v>
      </c>
      <c r="L1525" s="228">
        <f ca="1"/>
        <v>2.4893119171612854E-2</v>
      </c>
      <c r="N1525" s="209">
        <f ca="1"/>
        <v>2.8514328991220712E-2</v>
      </c>
      <c r="O1525" s="209">
        <f ca="1"/>
        <v>0.88796520139893387</v>
      </c>
      <c r="Q1525" s="229"/>
    </row>
    <row r="1526" spans="7:17" ht="16">
      <c r="G1526" s="208">
        <f ca="1"/>
        <v>1522</v>
      </c>
      <c r="H1526" s="208">
        <f ca="1"/>
        <v>9</v>
      </c>
      <c r="I1526" s="209">
        <f ca="1"/>
        <v>0.99993180432446982</v>
      </c>
      <c r="J1526" s="221">
        <f ca="1"/>
        <v>0.88790464601217722</v>
      </c>
      <c r="K1526" s="228">
        <f ca="1"/>
        <v>2.8511949189223024E-2</v>
      </c>
      <c r="L1526" s="228">
        <f ca="1"/>
        <v>2.4893119171612854E-2</v>
      </c>
      <c r="N1526" s="209">
        <f ca="1"/>
        <v>2.8511949189223024E-2</v>
      </c>
      <c r="O1526" s="209">
        <f ca="1"/>
        <v>0.88790464601217722</v>
      </c>
      <c r="Q1526" s="229"/>
    </row>
    <row r="1527" spans="7:17" ht="16">
      <c r="G1527" s="208">
        <f ca="1"/>
        <v>1523</v>
      </c>
      <c r="H1527" s="208">
        <f ca="1"/>
        <v>9</v>
      </c>
      <c r="I1527" s="209">
        <f ca="1"/>
        <v>0.99993180432446982</v>
      </c>
      <c r="J1527" s="221">
        <f ca="1"/>
        <v>0.88784409475503601</v>
      </c>
      <c r="K1527" s="228">
        <f ca="1"/>
        <v>2.8509572512375712E-2</v>
      </c>
      <c r="L1527" s="228">
        <f ca="1"/>
        <v>2.4893119171612854E-2</v>
      </c>
      <c r="N1527" s="209">
        <f ca="1"/>
        <v>2.8509572512375712E-2</v>
      </c>
      <c r="O1527" s="209">
        <f ca="1"/>
        <v>0.88784409475503601</v>
      </c>
      <c r="Q1527" s="229"/>
    </row>
    <row r="1528" spans="7:17" ht="16">
      <c r="G1528" s="208">
        <f ca="1"/>
        <v>1524</v>
      </c>
      <c r="H1528" s="208">
        <f ca="1"/>
        <v>9</v>
      </c>
      <c r="I1528" s="209">
        <f ca="1"/>
        <v>0.99993180432446982</v>
      </c>
      <c r="J1528" s="221">
        <f ca="1"/>
        <v>0.88778354762722866</v>
      </c>
      <c r="K1528" s="228">
        <f ca="1"/>
        <v>2.8507198954526896E-2</v>
      </c>
      <c r="L1528" s="228">
        <f ca="1"/>
        <v>2.4893119171612854E-2</v>
      </c>
      <c r="N1528" s="209">
        <f ca="1"/>
        <v>2.8507198954526896E-2</v>
      </c>
      <c r="O1528" s="209">
        <f ca="1"/>
        <v>0.88778354762722866</v>
      </c>
      <c r="Q1528" s="229"/>
    </row>
    <row r="1529" spans="7:17" ht="16">
      <c r="G1529" s="208">
        <f ca="1"/>
        <v>1525</v>
      </c>
      <c r="H1529" s="208">
        <f ca="1"/>
        <v>9</v>
      </c>
      <c r="I1529" s="209">
        <f ca="1"/>
        <v>0.99993180432446982</v>
      </c>
      <c r="J1529" s="221">
        <f ca="1"/>
        <v>0.88772300462847364</v>
      </c>
      <c r="K1529" s="228">
        <f ca="1"/>
        <v>2.8504828509540815E-2</v>
      </c>
      <c r="L1529" s="228">
        <f ca="1"/>
        <v>2.4893119171612854E-2</v>
      </c>
      <c r="N1529" s="209">
        <f ca="1"/>
        <v>2.8504828509540815E-2</v>
      </c>
      <c r="O1529" s="209">
        <f ca="1"/>
        <v>0.88772300462847364</v>
      </c>
      <c r="Q1529" s="229"/>
    </row>
    <row r="1530" spans="7:17" ht="16">
      <c r="G1530" s="208">
        <f ca="1"/>
        <v>1526</v>
      </c>
      <c r="H1530" s="208">
        <f ca="1"/>
        <v>9</v>
      </c>
      <c r="I1530" s="209">
        <f ca="1"/>
        <v>0.99993180432446982</v>
      </c>
      <c r="J1530" s="221">
        <f ca="1"/>
        <v>0.88766246575848928</v>
      </c>
      <c r="K1530" s="228">
        <f ca="1"/>
        <v>2.8502461171297854E-2</v>
      </c>
      <c r="L1530" s="228">
        <f ca="1"/>
        <v>2.4893119171612854E-2</v>
      </c>
      <c r="N1530" s="209">
        <f ca="1"/>
        <v>2.8502461171297854E-2</v>
      </c>
      <c r="O1530" s="209">
        <f ca="1"/>
        <v>0.88766246575848928</v>
      </c>
      <c r="Q1530" s="229"/>
    </row>
    <row r="1531" spans="7:17" ht="16">
      <c r="G1531" s="208">
        <f ca="1"/>
        <v>1527</v>
      </c>
      <c r="H1531" s="208">
        <f ca="1"/>
        <v>9</v>
      </c>
      <c r="I1531" s="209">
        <f ca="1"/>
        <v>0.99993180432446982</v>
      </c>
      <c r="J1531" s="221">
        <f ca="1"/>
        <v>0.88760193101699414</v>
      </c>
      <c r="K1531" s="228">
        <f ca="1"/>
        <v>2.850009693369435E-2</v>
      </c>
      <c r="L1531" s="228">
        <f ca="1"/>
        <v>2.4893119171612854E-2</v>
      </c>
      <c r="N1531" s="209">
        <f ca="1"/>
        <v>2.850009693369435E-2</v>
      </c>
      <c r="O1531" s="209">
        <f ca="1"/>
        <v>0.88760193101699414</v>
      </c>
      <c r="Q1531" s="229"/>
    </row>
    <row r="1532" spans="7:17" ht="16">
      <c r="G1532" s="208">
        <f ca="1"/>
        <v>1528</v>
      </c>
      <c r="H1532" s="208">
        <f ca="1"/>
        <v>9</v>
      </c>
      <c r="I1532" s="209">
        <f ca="1"/>
        <v>0.99993180432446982</v>
      </c>
      <c r="J1532" s="221">
        <f ca="1"/>
        <v>0.88754140040370655</v>
      </c>
      <c r="K1532" s="228">
        <f ca="1"/>
        <v>2.8497735790642686E-2</v>
      </c>
      <c r="L1532" s="228">
        <f ca="1"/>
        <v>2.4893119171612854E-2</v>
      </c>
      <c r="N1532" s="209">
        <f ca="1"/>
        <v>2.8497735790642686E-2</v>
      </c>
      <c r="O1532" s="209">
        <f ca="1"/>
        <v>0.88754140040370655</v>
      </c>
      <c r="Q1532" s="229"/>
    </row>
    <row r="1533" spans="7:17" ht="16">
      <c r="G1533" s="208">
        <f ca="1"/>
        <v>1529</v>
      </c>
      <c r="H1533" s="208">
        <f ca="1"/>
        <v>9</v>
      </c>
      <c r="I1533" s="209">
        <f ca="1"/>
        <v>0.99993180432446982</v>
      </c>
      <c r="J1533" s="221">
        <f ca="1"/>
        <v>0.88748087391834507</v>
      </c>
      <c r="K1533" s="228">
        <f ca="1"/>
        <v>2.8495377736071133E-2</v>
      </c>
      <c r="L1533" s="228">
        <f ca="1"/>
        <v>2.4893119171531808E-2</v>
      </c>
      <c r="N1533" s="209">
        <f ca="1"/>
        <v>2.8495377736071133E-2</v>
      </c>
      <c r="O1533" s="209">
        <f ca="1"/>
        <v>0.88748087391834507</v>
      </c>
      <c r="Q1533" s="229"/>
    </row>
    <row r="1534" spans="7:17" ht="16">
      <c r="G1534" s="208">
        <f ca="1"/>
        <v>1530</v>
      </c>
      <c r="H1534" s="208">
        <f ca="1"/>
        <v>9</v>
      </c>
      <c r="I1534" s="209">
        <f ca="1"/>
        <v>0.99993180432446982</v>
      </c>
      <c r="J1534" s="221">
        <f ca="1"/>
        <v>0.88742035156062804</v>
      </c>
      <c r="K1534" s="228">
        <f ca="1"/>
        <v>2.8493022763923886E-2</v>
      </c>
      <c r="L1534" s="228">
        <f ca="1"/>
        <v>2.4893119171612854E-2</v>
      </c>
      <c r="N1534" s="209">
        <f ca="1"/>
        <v>2.8493022763923886E-2</v>
      </c>
      <c r="O1534" s="209">
        <f ca="1"/>
        <v>0.88742035156062804</v>
      </c>
      <c r="Q1534" s="229"/>
    </row>
    <row r="1535" spans="7:17" ht="16">
      <c r="G1535" s="208">
        <f ca="1"/>
        <v>1531</v>
      </c>
      <c r="H1535" s="208">
        <f ca="1"/>
        <v>9</v>
      </c>
      <c r="I1535" s="209">
        <f ca="1"/>
        <v>0.99993180432446982</v>
      </c>
      <c r="J1535" s="221">
        <f ca="1"/>
        <v>0.88735983333027413</v>
      </c>
      <c r="K1535" s="228">
        <f ca="1"/>
        <v>2.8490670868160876E-2</v>
      </c>
      <c r="L1535" s="228">
        <f ca="1"/>
        <v>2.4893119171612854E-2</v>
      </c>
      <c r="N1535" s="209">
        <f ca="1"/>
        <v>2.8490670868160876E-2</v>
      </c>
      <c r="O1535" s="209">
        <f ca="1"/>
        <v>0.88735983333027413</v>
      </c>
      <c r="Q1535" s="229"/>
    </row>
    <row r="1536" spans="7:17" ht="16">
      <c r="G1536" s="208">
        <f ca="1"/>
        <v>1532</v>
      </c>
      <c r="H1536" s="208">
        <f ca="1"/>
        <v>9</v>
      </c>
      <c r="I1536" s="209">
        <f ca="1"/>
        <v>0.99993180432446982</v>
      </c>
      <c r="J1536" s="221">
        <f ca="1"/>
        <v>0.88729931922700178</v>
      </c>
      <c r="K1536" s="228">
        <f ca="1"/>
        <v>2.8488322042757884E-2</v>
      </c>
      <c r="L1536" s="228">
        <f ca="1"/>
        <v>2.4893119171612854E-2</v>
      </c>
      <c r="N1536" s="209">
        <f ca="1"/>
        <v>2.8488322042757884E-2</v>
      </c>
      <c r="O1536" s="209">
        <f ca="1"/>
        <v>0.88729931922700178</v>
      </c>
      <c r="Q1536" s="229"/>
    </row>
    <row r="1537" spans="7:17" ht="16">
      <c r="G1537" s="208">
        <f ca="1"/>
        <v>1533</v>
      </c>
      <c r="H1537" s="208">
        <f ca="1"/>
        <v>9</v>
      </c>
      <c r="I1537" s="209">
        <f ca="1"/>
        <v>0.99993180432446982</v>
      </c>
      <c r="J1537" s="221">
        <f ca="1"/>
        <v>0.88723880925052967</v>
      </c>
      <c r="K1537" s="228">
        <f ca="1"/>
        <v>2.8485976281706342E-2</v>
      </c>
      <c r="L1537" s="228">
        <f ca="1"/>
        <v>2.4893119171612854E-2</v>
      </c>
      <c r="N1537" s="209">
        <f ca="1"/>
        <v>2.8485976281706342E-2</v>
      </c>
      <c r="O1537" s="209">
        <f ca="1"/>
        <v>0.88723880925052967</v>
      </c>
      <c r="Q1537" s="229"/>
    </row>
    <row r="1538" spans="7:17" ht="16">
      <c r="G1538" s="208">
        <f ca="1"/>
        <v>1534</v>
      </c>
      <c r="H1538" s="208">
        <f ca="1"/>
        <v>10</v>
      </c>
      <c r="I1538" s="209">
        <f ca="1"/>
        <v>0.99992981284376603</v>
      </c>
      <c r="J1538" s="221">
        <f ca="1"/>
        <v>0.88717653648160799</v>
      </c>
      <c r="K1538" s="228">
        <f ca="1"/>
        <v>2.8484107464772822E-2</v>
      </c>
      <c r="L1538" s="228">
        <f ca="1"/>
        <v>2.5620110228042892E-2</v>
      </c>
      <c r="N1538" s="209">
        <f ca="1"/>
        <v>2.8484107464772822E-2</v>
      </c>
      <c r="O1538" s="209">
        <f ca="1"/>
        <v>0.88717653648160799</v>
      </c>
      <c r="Q1538" s="229"/>
    </row>
    <row r="1539" spans="7:17" ht="16">
      <c r="G1539" s="208">
        <f ca="1"/>
        <v>1535</v>
      </c>
      <c r="H1539" s="208">
        <f ca="1"/>
        <v>10</v>
      </c>
      <c r="I1539" s="209">
        <f ca="1"/>
        <v>0.99992981284376603</v>
      </c>
      <c r="J1539" s="221">
        <f ca="1"/>
        <v>0.88711426808343485</v>
      </c>
      <c r="K1539" s="228">
        <f ca="1"/>
        <v>2.8482241082779941E-2</v>
      </c>
      <c r="L1539" s="228">
        <f ca="1"/>
        <v>2.5620110228042892E-2</v>
      </c>
      <c r="N1539" s="209">
        <f ca="1"/>
        <v>2.8482241082779941E-2</v>
      </c>
      <c r="O1539" s="209">
        <f ca="1"/>
        <v>0.88711426808343485</v>
      </c>
      <c r="Q1539" s="229"/>
    </row>
    <row r="1540" spans="7:17" ht="16">
      <c r="G1540" s="208">
        <f ca="1"/>
        <v>1536</v>
      </c>
      <c r="H1540" s="208">
        <f ca="1"/>
        <v>10</v>
      </c>
      <c r="I1540" s="209">
        <f ca="1"/>
        <v>0.99992981284376603</v>
      </c>
      <c r="J1540" s="221">
        <f ca="1"/>
        <v>0.8870520040557035</v>
      </c>
      <c r="K1540" s="228">
        <f ca="1"/>
        <v>2.848037713097195E-2</v>
      </c>
      <c r="L1540" s="228">
        <f ca="1"/>
        <v>2.5620110228042892E-2</v>
      </c>
      <c r="N1540" s="209">
        <f ca="1"/>
        <v>2.848037713097195E-2</v>
      </c>
      <c r="O1540" s="209">
        <f ca="1"/>
        <v>0.8870520040557035</v>
      </c>
      <c r="Q1540" s="229"/>
    </row>
    <row r="1541" spans="7:17" ht="16">
      <c r="G1541" s="208">
        <f ca="1"/>
        <v>1537</v>
      </c>
      <c r="H1541" s="208">
        <f ca="1"/>
        <v>10</v>
      </c>
      <c r="I1541" s="209">
        <f ca="1"/>
        <v>0.99992981284376603</v>
      </c>
      <c r="J1541" s="221">
        <f ca="1"/>
        <v>0.88698974439810718</v>
      </c>
      <c r="K1541" s="228">
        <f ca="1"/>
        <v>2.8478515604605476E-2</v>
      </c>
      <c r="L1541" s="228">
        <f ca="1"/>
        <v>2.5620110228042892E-2</v>
      </c>
      <c r="N1541" s="209">
        <f ca="1"/>
        <v>2.8478515604605476E-2</v>
      </c>
      <c r="O1541" s="209">
        <f ca="1"/>
        <v>0.88698974439810718</v>
      </c>
      <c r="Q1541" s="229"/>
    </row>
    <row r="1542" spans="7:17" ht="16">
      <c r="G1542" s="208">
        <f ca="1"/>
        <v>1538</v>
      </c>
      <c r="H1542" s="208">
        <f ca="1"/>
        <v>10</v>
      </c>
      <c r="I1542" s="209">
        <f ca="1"/>
        <v>0.99992981284376603</v>
      </c>
      <c r="J1542" s="221">
        <f ca="1"/>
        <v>0.88692748911033914</v>
      </c>
      <c r="K1542" s="228">
        <f ca="1"/>
        <v>2.8476656498949503E-2</v>
      </c>
      <c r="L1542" s="228">
        <f ca="1"/>
        <v>2.5620110228123938E-2</v>
      </c>
      <c r="N1542" s="209">
        <f ca="1"/>
        <v>2.8476656498949503E-2</v>
      </c>
      <c r="O1542" s="209">
        <f ca="1"/>
        <v>0.88692748911033914</v>
      </c>
      <c r="Q1542" s="229"/>
    </row>
    <row r="1543" spans="7:17" ht="16">
      <c r="G1543" s="208">
        <f ca="1"/>
        <v>1539</v>
      </c>
      <c r="H1543" s="208">
        <f ca="1"/>
        <v>10</v>
      </c>
      <c r="I1543" s="209">
        <f ca="1"/>
        <v>0.99992981284376603</v>
      </c>
      <c r="J1543" s="221">
        <f ca="1"/>
        <v>0.88686523819209273</v>
      </c>
      <c r="K1543" s="228">
        <f ca="1"/>
        <v>2.8474799809285283E-2</v>
      </c>
      <c r="L1543" s="228">
        <f ca="1"/>
        <v>2.5620110228123938E-2</v>
      </c>
      <c r="N1543" s="209">
        <f ca="1"/>
        <v>2.8474799809285283E-2</v>
      </c>
      <c r="O1543" s="209">
        <f ca="1"/>
        <v>0.88686523819209273</v>
      </c>
      <c r="Q1543" s="229"/>
    </row>
    <row r="1544" spans="7:17" ht="16">
      <c r="G1544" s="208">
        <f ca="1"/>
        <v>1540</v>
      </c>
      <c r="H1544" s="208">
        <f ca="1"/>
        <v>10</v>
      </c>
      <c r="I1544" s="209">
        <f ca="1"/>
        <v>0.99992981284376603</v>
      </c>
      <c r="J1544" s="221">
        <f ca="1"/>
        <v>0.88680299164306131</v>
      </c>
      <c r="K1544" s="228">
        <f ca="1"/>
        <v>2.8472945530906318E-2</v>
      </c>
      <c r="L1544" s="228">
        <f ca="1"/>
        <v>2.5620110228042892E-2</v>
      </c>
      <c r="N1544" s="209">
        <f ca="1"/>
        <v>2.8472945530906318E-2</v>
      </c>
      <c r="O1544" s="209">
        <f ca="1"/>
        <v>0.88680299164306131</v>
      </c>
      <c r="Q1544" s="229"/>
    </row>
    <row r="1545" spans="7:17" ht="16">
      <c r="G1545" s="208">
        <f ca="1"/>
        <v>1541</v>
      </c>
      <c r="H1545" s="208">
        <f ca="1"/>
        <v>10</v>
      </c>
      <c r="I1545" s="209">
        <f ca="1"/>
        <v>0.99992981284376603</v>
      </c>
      <c r="J1545" s="221">
        <f ca="1"/>
        <v>0.88674074946293813</v>
      </c>
      <c r="K1545" s="228">
        <f ca="1"/>
        <v>2.8471093659118384E-2</v>
      </c>
      <c r="L1545" s="228">
        <f ca="1"/>
        <v>2.5620110228042892E-2</v>
      </c>
      <c r="N1545" s="209">
        <f ca="1"/>
        <v>2.8471093659118384E-2</v>
      </c>
      <c r="O1545" s="209">
        <f ca="1"/>
        <v>0.88674074946293813</v>
      </c>
      <c r="Q1545" s="229"/>
    </row>
    <row r="1546" spans="7:17" ht="16">
      <c r="G1546" s="208">
        <f ca="1"/>
        <v>1542</v>
      </c>
      <c r="H1546" s="208">
        <f ca="1"/>
        <v>10</v>
      </c>
      <c r="I1546" s="209">
        <f ca="1"/>
        <v>0.99992981284376603</v>
      </c>
      <c r="J1546" s="221">
        <f ca="1"/>
        <v>0.88667851165141653</v>
      </c>
      <c r="K1546" s="228">
        <f ca="1"/>
        <v>2.8469244189239386E-2</v>
      </c>
      <c r="L1546" s="228">
        <f ca="1"/>
        <v>2.5620110228042892E-2</v>
      </c>
      <c r="N1546" s="209">
        <f ca="1"/>
        <v>2.8469244189239386E-2</v>
      </c>
      <c r="O1546" s="209">
        <f ca="1"/>
        <v>0.88667851165141653</v>
      </c>
      <c r="Q1546" s="229"/>
    </row>
    <row r="1547" spans="7:17" ht="16">
      <c r="G1547" s="208">
        <f ca="1"/>
        <v>1543</v>
      </c>
      <c r="H1547" s="208">
        <f ca="1"/>
        <v>10</v>
      </c>
      <c r="I1547" s="209">
        <f ca="1"/>
        <v>0.99992981284376603</v>
      </c>
      <c r="J1547" s="221">
        <f ca="1"/>
        <v>0.88661627820819</v>
      </c>
      <c r="K1547" s="228">
        <f ca="1"/>
        <v>2.8467397116599361E-2</v>
      </c>
      <c r="L1547" s="228">
        <f ca="1"/>
        <v>2.5620110228042892E-2</v>
      </c>
      <c r="N1547" s="209">
        <f ca="1"/>
        <v>2.8467397116599361E-2</v>
      </c>
      <c r="O1547" s="209">
        <f ca="1"/>
        <v>0.88661627820819</v>
      </c>
      <c r="Q1547" s="229"/>
    </row>
    <row r="1548" spans="7:17" ht="16">
      <c r="G1548" s="208">
        <f ca="1"/>
        <v>1544</v>
      </c>
      <c r="H1548" s="208">
        <f ca="1"/>
        <v>10</v>
      </c>
      <c r="I1548" s="209">
        <f ca="1"/>
        <v>0.99992981284376603</v>
      </c>
      <c r="J1548" s="221">
        <f ca="1"/>
        <v>0.88655404913295177</v>
      </c>
      <c r="K1548" s="228">
        <f ca="1"/>
        <v>2.84655524365405E-2</v>
      </c>
      <c r="L1548" s="228">
        <f ca="1"/>
        <v>2.5620110228123938E-2</v>
      </c>
      <c r="N1548" s="209">
        <f ca="1"/>
        <v>2.84655524365405E-2</v>
      </c>
      <c r="O1548" s="209">
        <f ca="1"/>
        <v>0.88655404913295177</v>
      </c>
      <c r="Q1548" s="229"/>
    </row>
    <row r="1549" spans="7:17" ht="16">
      <c r="G1549" s="208">
        <f ca="1"/>
        <v>1545</v>
      </c>
      <c r="H1549" s="208">
        <f ca="1"/>
        <v>10</v>
      </c>
      <c r="I1549" s="209">
        <f ca="1"/>
        <v>0.99992981284376603</v>
      </c>
      <c r="J1549" s="221">
        <f ca="1"/>
        <v>0.88649182442539542</v>
      </c>
      <c r="K1549" s="228">
        <f ca="1"/>
        <v>2.8463710144416988E-2</v>
      </c>
      <c r="L1549" s="228">
        <f ca="1"/>
        <v>2.5620110228042892E-2</v>
      </c>
      <c r="N1549" s="209">
        <f ca="1"/>
        <v>2.8463710144416988E-2</v>
      </c>
      <c r="O1549" s="209">
        <f ca="1"/>
        <v>0.88649182442539542</v>
      </c>
      <c r="Q1549" s="229"/>
    </row>
    <row r="1550" spans="7:17" ht="16">
      <c r="G1550" s="208">
        <f ca="1"/>
        <v>1546</v>
      </c>
      <c r="H1550" s="208">
        <f ca="1"/>
        <v>10</v>
      </c>
      <c r="I1550" s="209">
        <f ca="1"/>
        <v>0.99992981284376603</v>
      </c>
      <c r="J1550" s="221">
        <f ca="1"/>
        <v>0.88642960408521432</v>
      </c>
      <c r="K1550" s="228">
        <f ca="1"/>
        <v>2.8461870235595054E-2</v>
      </c>
      <c r="L1550" s="228">
        <f ca="1"/>
        <v>2.5620110228123938E-2</v>
      </c>
      <c r="N1550" s="209">
        <f ca="1"/>
        <v>2.8461870235595054E-2</v>
      </c>
      <c r="O1550" s="209">
        <f ca="1"/>
        <v>0.88642960408521432</v>
      </c>
      <c r="Q1550" s="229"/>
    </row>
    <row r="1551" spans="7:17" ht="16">
      <c r="G1551" s="208">
        <f ca="1"/>
        <v>1547</v>
      </c>
      <c r="H1551" s="208">
        <f ca="1"/>
        <v>10</v>
      </c>
      <c r="I1551" s="209">
        <f ca="1"/>
        <v>0.99992981284376603</v>
      </c>
      <c r="J1551" s="221">
        <f ca="1"/>
        <v>0.88636738811210203</v>
      </c>
      <c r="K1551" s="228">
        <f ca="1"/>
        <v>2.8460032705452897E-2</v>
      </c>
      <c r="L1551" s="228">
        <f ca="1"/>
        <v>2.5620110228042892E-2</v>
      </c>
      <c r="N1551" s="209">
        <f ca="1"/>
        <v>2.8460032705452897E-2</v>
      </c>
      <c r="O1551" s="209">
        <f ca="1"/>
        <v>0.88636738811210203</v>
      </c>
      <c r="Q1551" s="229"/>
    </row>
    <row r="1552" spans="7:17" ht="16">
      <c r="G1552" s="208">
        <f ca="1"/>
        <v>1548</v>
      </c>
      <c r="H1552" s="208">
        <f ca="1"/>
        <v>10</v>
      </c>
      <c r="I1552" s="209">
        <f ca="1"/>
        <v>0.99992981284376603</v>
      </c>
      <c r="J1552" s="221">
        <f ca="1"/>
        <v>0.88630517650575191</v>
      </c>
      <c r="K1552" s="228">
        <f ca="1"/>
        <v>2.8458197549380709E-2</v>
      </c>
      <c r="L1552" s="228">
        <f ca="1"/>
        <v>2.5620110228042892E-2</v>
      </c>
      <c r="N1552" s="209">
        <f ca="1"/>
        <v>2.8458197549380709E-2</v>
      </c>
      <c r="O1552" s="209">
        <f ca="1"/>
        <v>0.88630517650575191</v>
      </c>
      <c r="Q1552" s="229"/>
    </row>
    <row r="1553" spans="7:17" ht="16">
      <c r="G1553" s="208">
        <f ca="1"/>
        <v>1549</v>
      </c>
      <c r="H1553" s="208">
        <f ca="1"/>
        <v>10</v>
      </c>
      <c r="I1553" s="209">
        <f ca="1"/>
        <v>0.99992981284376603</v>
      </c>
      <c r="J1553" s="221">
        <f ca="1"/>
        <v>0.88624296926585755</v>
      </c>
      <c r="K1553" s="228">
        <f ca="1"/>
        <v>2.8456364762780524E-2</v>
      </c>
      <c r="L1553" s="228">
        <f ca="1"/>
        <v>2.5620110228042892E-2</v>
      </c>
      <c r="N1553" s="209">
        <f ca="1"/>
        <v>2.8456364762780524E-2</v>
      </c>
      <c r="O1553" s="209">
        <f ca="1"/>
        <v>0.88624296926585755</v>
      </c>
      <c r="Q1553" s="229"/>
    </row>
    <row r="1554" spans="7:17" ht="16">
      <c r="G1554" s="208">
        <f ca="1"/>
        <v>1550</v>
      </c>
      <c r="H1554" s="208">
        <f ca="1"/>
        <v>10</v>
      </c>
      <c r="I1554" s="209">
        <f ca="1"/>
        <v>0.99992981284376603</v>
      </c>
      <c r="J1554" s="221">
        <f ca="1"/>
        <v>0.88618076639211241</v>
      </c>
      <c r="K1554" s="228">
        <f ca="1"/>
        <v>2.8454534341066283E-2</v>
      </c>
      <c r="L1554" s="228">
        <f ca="1"/>
        <v>2.5620110228123938E-2</v>
      </c>
      <c r="N1554" s="209">
        <f ca="1"/>
        <v>2.8454534341066283E-2</v>
      </c>
      <c r="O1554" s="209">
        <f ca="1"/>
        <v>0.88618076639211241</v>
      </c>
      <c r="Q1554" s="229"/>
    </row>
    <row r="1555" spans="7:17" ht="16">
      <c r="G1555" s="208">
        <f ca="1"/>
        <v>1551</v>
      </c>
      <c r="H1555" s="208">
        <f ca="1"/>
        <v>10</v>
      </c>
      <c r="I1555" s="209">
        <f ca="1"/>
        <v>0.99992981284376603</v>
      </c>
      <c r="J1555" s="221">
        <f ca="1"/>
        <v>0.88611856788421006</v>
      </c>
      <c r="K1555" s="228">
        <f ca="1"/>
        <v>2.8452706279663738E-2</v>
      </c>
      <c r="L1555" s="228">
        <f ca="1"/>
        <v>2.5620110228123938E-2</v>
      </c>
      <c r="N1555" s="209">
        <f ca="1"/>
        <v>2.8452706279663738E-2</v>
      </c>
      <c r="O1555" s="209">
        <f ca="1"/>
        <v>0.88611856788421006</v>
      </c>
      <c r="Q1555" s="229"/>
    </row>
    <row r="1556" spans="7:17" ht="16">
      <c r="G1556" s="208">
        <f ca="1"/>
        <v>1552</v>
      </c>
      <c r="H1556" s="208">
        <f ca="1"/>
        <v>10</v>
      </c>
      <c r="I1556" s="209">
        <f ca="1"/>
        <v>0.99992981284376603</v>
      </c>
      <c r="J1556" s="221">
        <f ca="1"/>
        <v>0.88605637374184421</v>
      </c>
      <c r="K1556" s="228">
        <f ca="1"/>
        <v>2.8450880574010396E-2</v>
      </c>
      <c r="L1556" s="228">
        <f ca="1"/>
        <v>2.5620110228042892E-2</v>
      </c>
      <c r="N1556" s="209">
        <f ca="1"/>
        <v>2.8450880574010396E-2</v>
      </c>
      <c r="O1556" s="209">
        <f ca="1"/>
        <v>0.88605637374184421</v>
      </c>
      <c r="Q1556" s="229"/>
    </row>
    <row r="1557" spans="7:17" ht="16">
      <c r="G1557" s="208">
        <f ca="1"/>
        <v>1553</v>
      </c>
      <c r="H1557" s="208">
        <f ca="1"/>
        <v>10</v>
      </c>
      <c r="I1557" s="209">
        <f ca="1"/>
        <v>0.99992981284376603</v>
      </c>
      <c r="J1557" s="221">
        <f ca="1"/>
        <v>0.8859941839647083</v>
      </c>
      <c r="K1557" s="228">
        <f ca="1"/>
        <v>2.8449057219555589E-2</v>
      </c>
      <c r="L1557" s="228">
        <f ca="1"/>
        <v>2.5620110228042892E-2</v>
      </c>
      <c r="N1557" s="209">
        <f ca="1"/>
        <v>2.8449057219555589E-2</v>
      </c>
      <c r="O1557" s="209">
        <f ca="1"/>
        <v>0.8859941839647083</v>
      </c>
      <c r="Q1557" s="229"/>
    </row>
    <row r="1558" spans="7:17" ht="16">
      <c r="G1558" s="208">
        <f ca="1"/>
        <v>1554</v>
      </c>
      <c r="H1558" s="208">
        <f ca="1"/>
        <v>10</v>
      </c>
      <c r="I1558" s="209">
        <f ca="1"/>
        <v>0.99992981284376603</v>
      </c>
      <c r="J1558" s="221">
        <f ca="1"/>
        <v>0.88593199855249594</v>
      </c>
      <c r="K1558" s="228">
        <f ca="1"/>
        <v>2.8447236211760336E-2</v>
      </c>
      <c r="L1558" s="228">
        <f ca="1"/>
        <v>2.5620110228123938E-2</v>
      </c>
      <c r="N1558" s="209">
        <f ca="1"/>
        <v>2.8447236211760336E-2</v>
      </c>
      <c r="O1558" s="209">
        <f ca="1"/>
        <v>0.88593199855249594</v>
      </c>
      <c r="Q1558" s="229"/>
    </row>
    <row r="1559" spans="7:17" ht="16">
      <c r="G1559" s="208">
        <f ca="1"/>
        <v>1555</v>
      </c>
      <c r="H1559" s="208">
        <f ca="1"/>
        <v>10</v>
      </c>
      <c r="I1559" s="209">
        <f ca="1"/>
        <v>0.99992981284376603</v>
      </c>
      <c r="J1559" s="221">
        <f ca="1"/>
        <v>0.8858698175049009</v>
      </c>
      <c r="K1559" s="228">
        <f ca="1"/>
        <v>2.8445417546097265E-2</v>
      </c>
      <c r="L1559" s="228">
        <f ca="1"/>
        <v>2.5620110228042892E-2</v>
      </c>
      <c r="N1559" s="209">
        <f ca="1"/>
        <v>2.8445417546097265E-2</v>
      </c>
      <c r="O1559" s="209">
        <f ca="1"/>
        <v>0.8858698175049009</v>
      </c>
      <c r="Q1559" s="229"/>
    </row>
    <row r="1560" spans="7:17" ht="16">
      <c r="G1560" s="208">
        <f ca="1"/>
        <v>1556</v>
      </c>
      <c r="H1560" s="208">
        <f ca="1"/>
        <v>10</v>
      </c>
      <c r="I1560" s="209">
        <f ca="1"/>
        <v>0.99992981284376603</v>
      </c>
      <c r="J1560" s="221">
        <f ca="1"/>
        <v>0.88580764082161678</v>
      </c>
      <c r="K1560" s="228">
        <f ca="1"/>
        <v>2.8443601218050722E-2</v>
      </c>
      <c r="L1560" s="228">
        <f ca="1"/>
        <v>2.5620110228042892E-2</v>
      </c>
      <c r="N1560" s="209">
        <f ca="1"/>
        <v>2.8443601218050722E-2</v>
      </c>
      <c r="O1560" s="209">
        <f ca="1"/>
        <v>0.88580764082161678</v>
      </c>
      <c r="Q1560" s="229"/>
    </row>
    <row r="1561" spans="7:17" ht="16">
      <c r="G1561" s="208">
        <f ca="1"/>
        <v>1557</v>
      </c>
      <c r="H1561" s="208">
        <f ca="1"/>
        <v>10</v>
      </c>
      <c r="I1561" s="209">
        <f ca="1"/>
        <v>0.99992981284376603</v>
      </c>
      <c r="J1561" s="221">
        <f ca="1"/>
        <v>0.88574546850233715</v>
      </c>
      <c r="K1561" s="228">
        <f ca="1"/>
        <v>2.844178722311666E-2</v>
      </c>
      <c r="L1561" s="228">
        <f ca="1"/>
        <v>2.5620110228123938E-2</v>
      </c>
      <c r="N1561" s="209">
        <f ca="1"/>
        <v>2.844178722311666E-2</v>
      </c>
      <c r="O1561" s="209">
        <f ca="1"/>
        <v>0.88574546850233715</v>
      </c>
      <c r="Q1561" s="229"/>
    </row>
    <row r="1562" spans="7:17" ht="16">
      <c r="G1562" s="208">
        <f ca="1"/>
        <v>1558</v>
      </c>
      <c r="H1562" s="208">
        <f ca="1"/>
        <v>10</v>
      </c>
      <c r="I1562" s="209">
        <f ca="1"/>
        <v>0.99992981284376603</v>
      </c>
      <c r="J1562" s="221">
        <f ca="1"/>
        <v>0.88568330054675581</v>
      </c>
      <c r="K1562" s="228">
        <f ca="1"/>
        <v>2.8439975556802537E-2</v>
      </c>
      <c r="L1562" s="228">
        <f ca="1"/>
        <v>2.5620110228123938E-2</v>
      </c>
      <c r="N1562" s="209">
        <f ca="1"/>
        <v>2.8439975556802537E-2</v>
      </c>
      <c r="O1562" s="209">
        <f ca="1"/>
        <v>0.88568330054675581</v>
      </c>
      <c r="Q1562" s="229"/>
    </row>
    <row r="1563" spans="7:17" ht="16">
      <c r="G1563" s="208">
        <f ca="1"/>
        <v>1559</v>
      </c>
      <c r="H1563" s="208">
        <f ca="1"/>
        <v>10</v>
      </c>
      <c r="I1563" s="209">
        <f ca="1"/>
        <v>0.99992981284376603</v>
      </c>
      <c r="J1563" s="221">
        <f ca="1"/>
        <v>0.88562113695456657</v>
      </c>
      <c r="K1563" s="228">
        <f ca="1"/>
        <v>2.8438166214627351E-2</v>
      </c>
      <c r="L1563" s="228">
        <f ca="1"/>
        <v>2.5620110228042892E-2</v>
      </c>
      <c r="N1563" s="209">
        <f ca="1"/>
        <v>2.8438166214627351E-2</v>
      </c>
      <c r="O1563" s="209">
        <f ca="1"/>
        <v>0.88562113695456657</v>
      </c>
      <c r="Q1563" s="229"/>
    </row>
    <row r="1564" spans="7:17" ht="16">
      <c r="G1564" s="208">
        <f ca="1"/>
        <v>1560</v>
      </c>
      <c r="H1564" s="208">
        <f ca="1"/>
        <v>10</v>
      </c>
      <c r="I1564" s="209">
        <f ca="1"/>
        <v>0.99992981284376603</v>
      </c>
      <c r="J1564" s="221">
        <f ca="1"/>
        <v>0.88555897772546299</v>
      </c>
      <c r="K1564" s="228">
        <f ca="1"/>
        <v>2.8436359192121639E-2</v>
      </c>
      <c r="L1564" s="228">
        <f ca="1"/>
        <v>2.5620110228123938E-2</v>
      </c>
      <c r="N1564" s="209">
        <f ca="1"/>
        <v>2.8436359192121639E-2</v>
      </c>
      <c r="O1564" s="209">
        <f ca="1"/>
        <v>0.88555897772546299</v>
      </c>
      <c r="Q1564" s="229"/>
    </row>
    <row r="1565" spans="7:17" ht="16">
      <c r="G1565" s="208">
        <f ca="1"/>
        <v>1561</v>
      </c>
      <c r="H1565" s="208">
        <f ca="1"/>
        <v>10</v>
      </c>
      <c r="I1565" s="209">
        <f ca="1"/>
        <v>0.99992981284376603</v>
      </c>
      <c r="J1565" s="221">
        <f ca="1"/>
        <v>0.885496822859139</v>
      </c>
      <c r="K1565" s="228">
        <f ca="1"/>
        <v>2.8434554484827321E-2</v>
      </c>
      <c r="L1565" s="228">
        <f ca="1"/>
        <v>2.5620110228042892E-2</v>
      </c>
      <c r="N1565" s="209">
        <f ca="1"/>
        <v>2.8434554484827321E-2</v>
      </c>
      <c r="O1565" s="209">
        <f ca="1"/>
        <v>0.885496822859139</v>
      </c>
      <c r="Q1565" s="229"/>
    </row>
    <row r="1566" spans="7:17" ht="16">
      <c r="G1566" s="208">
        <f ca="1"/>
        <v>1562</v>
      </c>
      <c r="H1566" s="208">
        <f ca="1"/>
        <v>10</v>
      </c>
      <c r="I1566" s="209">
        <f ca="1"/>
        <v>0.99992981284376603</v>
      </c>
      <c r="J1566" s="221">
        <f ca="1"/>
        <v>0.88543467235528828</v>
      </c>
      <c r="K1566" s="228">
        <f ca="1"/>
        <v>2.8432752088297802E-2</v>
      </c>
      <c r="L1566" s="228">
        <f ca="1"/>
        <v>2.5620110228123938E-2</v>
      </c>
      <c r="N1566" s="209">
        <f ca="1"/>
        <v>2.8432752088297802E-2</v>
      </c>
      <c r="O1566" s="209">
        <f ca="1"/>
        <v>0.88543467235528828</v>
      </c>
      <c r="Q1566" s="229"/>
    </row>
    <row r="1567" spans="7:17" ht="16">
      <c r="G1567" s="208">
        <f ca="1"/>
        <v>1563</v>
      </c>
      <c r="H1567" s="208">
        <f ca="1"/>
        <v>10</v>
      </c>
      <c r="I1567" s="209">
        <f ca="1"/>
        <v>0.99992981284376603</v>
      </c>
      <c r="J1567" s="221">
        <f ca="1"/>
        <v>0.88537252621360474</v>
      </c>
      <c r="K1567" s="228">
        <f ca="1"/>
        <v>2.8430951998097802E-2</v>
      </c>
      <c r="L1567" s="228">
        <f ca="1"/>
        <v>2.5620110228042892E-2</v>
      </c>
      <c r="N1567" s="209">
        <f ca="1"/>
        <v>2.8430951998097802E-2</v>
      </c>
      <c r="O1567" s="209">
        <f ca="1"/>
        <v>0.88537252621360474</v>
      </c>
      <c r="Q1567" s="229"/>
    </row>
    <row r="1568" spans="7:17" ht="16">
      <c r="G1568" s="208">
        <f ca="1"/>
        <v>1564</v>
      </c>
      <c r="H1568" s="208">
        <f ca="1"/>
        <v>10</v>
      </c>
      <c r="I1568" s="209">
        <f ca="1"/>
        <v>0.99992981284376603</v>
      </c>
      <c r="J1568" s="221">
        <f ca="1"/>
        <v>0.88531038443378207</v>
      </c>
      <c r="K1568" s="228">
        <f ca="1"/>
        <v>2.842915420980344E-2</v>
      </c>
      <c r="L1568" s="228">
        <f ca="1"/>
        <v>2.5620110228123938E-2</v>
      </c>
      <c r="N1568" s="209">
        <f ca="1"/>
        <v>2.842915420980344E-2</v>
      </c>
      <c r="O1568" s="209">
        <f ca="1"/>
        <v>0.88531038443378207</v>
      </c>
      <c r="Q1568" s="229"/>
    </row>
    <row r="1569" spans="7:17" ht="16">
      <c r="G1569" s="208">
        <f ca="1"/>
        <v>1565</v>
      </c>
      <c r="H1569" s="208">
        <f ca="1"/>
        <v>10</v>
      </c>
      <c r="I1569" s="209">
        <f ca="1"/>
        <v>0.99992981284376603</v>
      </c>
      <c r="J1569" s="221">
        <f ca="1"/>
        <v>0.8852482470155143</v>
      </c>
      <c r="K1569" s="228">
        <f ca="1"/>
        <v>2.842735871900209E-2</v>
      </c>
      <c r="L1569" s="228">
        <f ca="1"/>
        <v>2.5620110228042892E-2</v>
      </c>
      <c r="N1569" s="209">
        <f ca="1"/>
        <v>2.842735871900209E-2</v>
      </c>
      <c r="O1569" s="209">
        <f ca="1"/>
        <v>0.8852482470155143</v>
      </c>
      <c r="Q1569" s="229"/>
    </row>
    <row r="1570" spans="7:17" ht="16">
      <c r="G1570" s="208">
        <f ca="1"/>
        <v>1566</v>
      </c>
      <c r="H1570" s="208">
        <f ca="1"/>
        <v>10</v>
      </c>
      <c r="I1570" s="209">
        <f ca="1"/>
        <v>0.99992981284376603</v>
      </c>
      <c r="J1570" s="221">
        <f ca="1"/>
        <v>0.88518611395849522</v>
      </c>
      <c r="K1570" s="228">
        <f ca="1"/>
        <v>2.8425565521292433E-2</v>
      </c>
      <c r="L1570" s="228">
        <f ca="1"/>
        <v>2.5620110228042892E-2</v>
      </c>
      <c r="N1570" s="209">
        <f ca="1"/>
        <v>2.8425565521292433E-2</v>
      </c>
      <c r="O1570" s="209">
        <f ca="1"/>
        <v>0.88518611395849522</v>
      </c>
      <c r="Q1570" s="229"/>
    </row>
    <row r="1571" spans="7:17" ht="16">
      <c r="G1571" s="208">
        <f ca="1"/>
        <v>1567</v>
      </c>
      <c r="H1571" s="208">
        <f ca="1"/>
        <v>10</v>
      </c>
      <c r="I1571" s="209">
        <f ca="1"/>
        <v>0.99992981284376603</v>
      </c>
      <c r="J1571" s="221">
        <f ca="1"/>
        <v>0.88512398526241864</v>
      </c>
      <c r="K1571" s="228">
        <f ca="1"/>
        <v>2.8423774612284406E-2</v>
      </c>
      <c r="L1571" s="228">
        <f ca="1"/>
        <v>2.5620110228123938E-2</v>
      </c>
      <c r="N1571" s="209">
        <f ca="1"/>
        <v>2.8423774612284406E-2</v>
      </c>
      <c r="O1571" s="209">
        <f ca="1"/>
        <v>0.88512398526241864</v>
      </c>
      <c r="Q1571" s="229"/>
    </row>
    <row r="1572" spans="7:17" ht="16">
      <c r="G1572" s="208">
        <f ca="1"/>
        <v>1568</v>
      </c>
      <c r="H1572" s="208">
        <f ca="1"/>
        <v>10</v>
      </c>
      <c r="I1572" s="209">
        <f ca="1"/>
        <v>0.99992981284376603</v>
      </c>
      <c r="J1572" s="221">
        <f ca="1"/>
        <v>0.88506186092697858</v>
      </c>
      <c r="K1572" s="228">
        <f ca="1"/>
        <v>2.842198598759909E-2</v>
      </c>
      <c r="L1572" s="228">
        <f ca="1"/>
        <v>2.5620110228123938E-2</v>
      </c>
      <c r="N1572" s="209">
        <f ca="1"/>
        <v>2.842198598759909E-2</v>
      </c>
      <c r="O1572" s="209">
        <f ca="1"/>
        <v>0.88506186092697858</v>
      </c>
      <c r="Q1572" s="229"/>
    </row>
    <row r="1573" spans="7:17" ht="16">
      <c r="G1573" s="208">
        <f ca="1"/>
        <v>1569</v>
      </c>
      <c r="H1573" s="208">
        <f ca="1"/>
        <v>10</v>
      </c>
      <c r="I1573" s="209">
        <f ca="1"/>
        <v>0.99992981284376603</v>
      </c>
      <c r="J1573" s="221">
        <f ca="1"/>
        <v>0.88499974095186895</v>
      </c>
      <c r="K1573" s="228">
        <f ca="1"/>
        <v>2.8420199642868758E-2</v>
      </c>
      <c r="L1573" s="228">
        <f ca="1"/>
        <v>2.5620110228123938E-2</v>
      </c>
      <c r="N1573" s="209">
        <f ca="1"/>
        <v>2.8420199642868758E-2</v>
      </c>
      <c r="O1573" s="209">
        <f ca="1"/>
        <v>0.88499974095186895</v>
      </c>
      <c r="Q1573" s="229"/>
    </row>
    <row r="1574" spans="7:17" ht="16">
      <c r="G1574" s="208">
        <f ca="1"/>
        <v>1570</v>
      </c>
      <c r="H1574" s="208">
        <f ca="1"/>
        <v>10</v>
      </c>
      <c r="I1574" s="209">
        <f ca="1"/>
        <v>0.99992981284376603</v>
      </c>
      <c r="J1574" s="221">
        <f ca="1"/>
        <v>0.88493762533678377</v>
      </c>
      <c r="K1574" s="228">
        <f ca="1"/>
        <v>2.8418415573736797E-2</v>
      </c>
      <c r="L1574" s="228">
        <f ca="1"/>
        <v>2.5620110228042892E-2</v>
      </c>
      <c r="N1574" s="209">
        <f ca="1"/>
        <v>2.8418415573736797E-2</v>
      </c>
      <c r="O1574" s="209">
        <f ca="1"/>
        <v>0.88493762533678377</v>
      </c>
      <c r="Q1574" s="229"/>
    </row>
    <row r="1575" spans="7:17" ht="16">
      <c r="G1575" s="208">
        <f ca="1"/>
        <v>1571</v>
      </c>
      <c r="H1575" s="208">
        <f ca="1"/>
        <v>10</v>
      </c>
      <c r="I1575" s="209">
        <f ca="1"/>
        <v>0.99992981284376603</v>
      </c>
      <c r="J1575" s="221">
        <f ca="1"/>
        <v>0.88487551408141696</v>
      </c>
      <c r="K1575" s="228">
        <f ca="1"/>
        <v>2.8416633775857712E-2</v>
      </c>
      <c r="L1575" s="228">
        <f ca="1"/>
        <v>2.5620110228042892E-2</v>
      </c>
      <c r="N1575" s="209">
        <f ca="1"/>
        <v>2.8416633775857712E-2</v>
      </c>
      <c r="O1575" s="209">
        <f ca="1"/>
        <v>0.88487551408141696</v>
      </c>
      <c r="Q1575" s="229"/>
    </row>
    <row r="1576" spans="7:17" ht="16">
      <c r="G1576" s="208">
        <f ca="1"/>
        <v>1572</v>
      </c>
      <c r="H1576" s="208">
        <f ca="1"/>
        <v>10</v>
      </c>
      <c r="I1576" s="209">
        <f ca="1"/>
        <v>0.99992981284376603</v>
      </c>
      <c r="J1576" s="221">
        <f ca="1"/>
        <v>0.88481340718546253</v>
      </c>
      <c r="K1576" s="228">
        <f ca="1"/>
        <v>2.8414854244897054E-2</v>
      </c>
      <c r="L1576" s="228">
        <f ca="1"/>
        <v>2.5620110228042892E-2</v>
      </c>
      <c r="N1576" s="209">
        <f ca="1"/>
        <v>2.8414854244897054E-2</v>
      </c>
      <c r="O1576" s="209">
        <f ca="1"/>
        <v>0.88481340718546253</v>
      </c>
      <c r="Q1576" s="229"/>
    </row>
    <row r="1577" spans="7:17" ht="16">
      <c r="G1577" s="208">
        <f ca="1"/>
        <v>1573</v>
      </c>
      <c r="H1577" s="208">
        <f ca="1"/>
        <v>10</v>
      </c>
      <c r="I1577" s="209">
        <f ca="1"/>
        <v>0.99992981284376603</v>
      </c>
      <c r="J1577" s="221">
        <f ca="1"/>
        <v>0.88475130464861451</v>
      </c>
      <c r="K1577" s="228">
        <f ca="1"/>
        <v>2.8413076976531379E-2</v>
      </c>
      <c r="L1577" s="228">
        <f ca="1"/>
        <v>2.5620110228042892E-2</v>
      </c>
      <c r="N1577" s="209">
        <f ca="1"/>
        <v>2.8413076976531379E-2</v>
      </c>
      <c r="O1577" s="209">
        <f ca="1"/>
        <v>0.88475130464861451</v>
      </c>
      <c r="Q1577" s="229"/>
    </row>
    <row r="1578" spans="7:17" ht="16">
      <c r="G1578" s="208">
        <f ca="1"/>
        <v>1574</v>
      </c>
      <c r="H1578" s="208">
        <f ca="1"/>
        <v>10</v>
      </c>
      <c r="I1578" s="209">
        <f ca="1"/>
        <v>0.99992981284376603</v>
      </c>
      <c r="J1578" s="221">
        <f ca="1"/>
        <v>0.88468920647056692</v>
      </c>
      <c r="K1578" s="228">
        <f ca="1"/>
        <v>2.8411301966448262E-2</v>
      </c>
      <c r="L1578" s="228">
        <f ca="1"/>
        <v>2.5620110228042892E-2</v>
      </c>
      <c r="N1578" s="209">
        <f ca="1"/>
        <v>2.8411301966448262E-2</v>
      </c>
      <c r="O1578" s="209">
        <f ca="1"/>
        <v>0.88468920647056692</v>
      </c>
      <c r="Q1578" s="229"/>
    </row>
    <row r="1579" spans="7:17" ht="16">
      <c r="G1579" s="208">
        <f ca="1"/>
        <v>1575</v>
      </c>
      <c r="H1579" s="208">
        <f ca="1"/>
        <v>10</v>
      </c>
      <c r="I1579" s="209">
        <f ca="1"/>
        <v>0.99992981284376603</v>
      </c>
      <c r="J1579" s="221">
        <f ca="1"/>
        <v>0.8846271126510139</v>
      </c>
      <c r="K1579" s="228">
        <f ca="1"/>
        <v>2.8409529210346191E-2</v>
      </c>
      <c r="L1579" s="228">
        <f ca="1"/>
        <v>2.5620110228042892E-2</v>
      </c>
      <c r="N1579" s="209">
        <f ca="1"/>
        <v>2.8409529210346191E-2</v>
      </c>
      <c r="O1579" s="209">
        <f ca="1"/>
        <v>0.8846271126510139</v>
      </c>
      <c r="Q1579" s="229"/>
    </row>
    <row r="1580" spans="7:17" ht="16">
      <c r="G1580" s="208">
        <f ca="1"/>
        <v>1576</v>
      </c>
      <c r="H1580" s="208">
        <f ca="1"/>
        <v>10</v>
      </c>
      <c r="I1580" s="209">
        <f ca="1"/>
        <v>0.99992981284376603</v>
      </c>
      <c r="J1580" s="221">
        <f ca="1"/>
        <v>0.88456502318964947</v>
      </c>
      <c r="K1580" s="228">
        <f ca="1"/>
        <v>2.8407758703934614E-2</v>
      </c>
      <c r="L1580" s="228">
        <f ca="1"/>
        <v>2.5620110228042892E-2</v>
      </c>
      <c r="N1580" s="209">
        <f ca="1"/>
        <v>2.8407758703934614E-2</v>
      </c>
      <c r="O1580" s="209">
        <f ca="1"/>
        <v>0.88456502318964947</v>
      </c>
      <c r="Q1580" s="229"/>
    </row>
    <row r="1581" spans="7:17" ht="16">
      <c r="G1581" s="208">
        <f ca="1"/>
        <v>1577</v>
      </c>
      <c r="H1581" s="208">
        <f ca="1"/>
        <v>10</v>
      </c>
      <c r="I1581" s="209">
        <f ca="1"/>
        <v>0.99992981284376603</v>
      </c>
      <c r="J1581" s="221">
        <f ca="1"/>
        <v>0.88450293808616776</v>
      </c>
      <c r="K1581" s="228">
        <f ca="1"/>
        <v>2.8405990442933834E-2</v>
      </c>
      <c r="L1581" s="228">
        <f ca="1"/>
        <v>2.5620110228042892E-2</v>
      </c>
      <c r="N1581" s="209">
        <f ca="1"/>
        <v>2.8405990442933834E-2</v>
      </c>
      <c r="O1581" s="209">
        <f ca="1"/>
        <v>0.88450293808616776</v>
      </c>
      <c r="Q1581" s="229"/>
    </row>
    <row r="1582" spans="7:17" ht="16">
      <c r="G1582" s="208">
        <f ca="1"/>
        <v>1578</v>
      </c>
      <c r="H1582" s="208">
        <f ca="1"/>
        <v>10</v>
      </c>
      <c r="I1582" s="209">
        <f ca="1"/>
        <v>0.99992981284376603</v>
      </c>
      <c r="J1582" s="221">
        <f ca="1"/>
        <v>0.8844408573402629</v>
      </c>
      <c r="K1582" s="228">
        <f ca="1"/>
        <v>2.8404224423075001E-2</v>
      </c>
      <c r="L1582" s="228">
        <f ca="1"/>
        <v>2.5620110228042892E-2</v>
      </c>
      <c r="N1582" s="209">
        <f ca="1"/>
        <v>2.8404224423075001E-2</v>
      </c>
      <c r="O1582" s="209">
        <f ca="1"/>
        <v>0.8844408573402629</v>
      </c>
      <c r="Q1582" s="229"/>
    </row>
    <row r="1583" spans="7:17" ht="16">
      <c r="G1583" s="208">
        <f ca="1"/>
        <v>1579</v>
      </c>
      <c r="H1583" s="208">
        <f ca="1"/>
        <v>10</v>
      </c>
      <c r="I1583" s="209">
        <f ca="1"/>
        <v>0.99992981284376603</v>
      </c>
      <c r="J1583" s="221">
        <f ca="1"/>
        <v>0.88437878095162903</v>
      </c>
      <c r="K1583" s="228">
        <f ca="1"/>
        <v>2.8402460640100102E-2</v>
      </c>
      <c r="L1583" s="228">
        <f ca="1"/>
        <v>2.5620110228123938E-2</v>
      </c>
      <c r="N1583" s="209">
        <f ca="1"/>
        <v>2.8402460640100102E-2</v>
      </c>
      <c r="O1583" s="209">
        <f ca="1"/>
        <v>0.88437878095162903</v>
      </c>
      <c r="Q1583" s="229"/>
    </row>
    <row r="1584" spans="7:17" ht="16">
      <c r="G1584" s="208">
        <f ca="1"/>
        <v>1580</v>
      </c>
      <c r="H1584" s="208">
        <f ca="1"/>
        <v>10</v>
      </c>
      <c r="I1584" s="209">
        <f ca="1"/>
        <v>0.99992981284376603</v>
      </c>
      <c r="J1584" s="221">
        <f ca="1"/>
        <v>0.88431670891996039</v>
      </c>
      <c r="K1584" s="228">
        <f ca="1"/>
        <v>2.840069908976187E-2</v>
      </c>
      <c r="L1584" s="228">
        <f ca="1"/>
        <v>2.5620110228042892E-2</v>
      </c>
      <c r="N1584" s="209">
        <f ca="1"/>
        <v>2.840069908976187E-2</v>
      </c>
      <c r="O1584" s="209">
        <f ca="1"/>
        <v>0.88431670891996039</v>
      </c>
      <c r="Q1584" s="229"/>
    </row>
    <row r="1585" spans="7:17" ht="16">
      <c r="G1585" s="208">
        <f ca="1"/>
        <v>1581</v>
      </c>
      <c r="H1585" s="208">
        <f ca="1"/>
        <v>10</v>
      </c>
      <c r="I1585" s="209">
        <f ca="1"/>
        <v>0.99992981284376603</v>
      </c>
      <c r="J1585" s="221">
        <f ca="1"/>
        <v>0.88425464124495112</v>
      </c>
      <c r="K1585" s="228">
        <f ca="1"/>
        <v>2.8398939767823823E-2</v>
      </c>
      <c r="L1585" s="228">
        <f ca="1"/>
        <v>2.5620110228042892E-2</v>
      </c>
      <c r="N1585" s="209">
        <f ca="1"/>
        <v>2.8398939767823823E-2</v>
      </c>
      <c r="O1585" s="209">
        <f ca="1"/>
        <v>0.88425464124495112</v>
      </c>
      <c r="Q1585" s="229"/>
    </row>
    <row r="1586" spans="7:17" ht="16">
      <c r="G1586" s="208">
        <f ca="1"/>
        <v>1582</v>
      </c>
      <c r="H1586" s="208">
        <f ca="1"/>
        <v>10</v>
      </c>
      <c r="I1586" s="209">
        <f ca="1"/>
        <v>0.99992981284376603</v>
      </c>
      <c r="J1586" s="221">
        <f ca="1"/>
        <v>0.88419257792629546</v>
      </c>
      <c r="K1586" s="228">
        <f ca="1"/>
        <v>2.8397182670060153E-2</v>
      </c>
      <c r="L1586" s="228">
        <f ca="1"/>
        <v>2.5620110228042892E-2</v>
      </c>
      <c r="N1586" s="209">
        <f ca="1"/>
        <v>2.8397182670060153E-2</v>
      </c>
      <c r="O1586" s="209">
        <f ca="1"/>
        <v>0.88419257792629546</v>
      </c>
      <c r="Q1586" s="229"/>
    </row>
    <row r="1587" spans="7:17" ht="16">
      <c r="G1587" s="208">
        <f ca="1"/>
        <v>1583</v>
      </c>
      <c r="H1587" s="208">
        <f ca="1"/>
        <v>10</v>
      </c>
      <c r="I1587" s="209">
        <f ca="1"/>
        <v>0.99992981284376603</v>
      </c>
      <c r="J1587" s="221">
        <f ca="1"/>
        <v>0.88413051896368766</v>
      </c>
      <c r="K1587" s="228">
        <f ca="1"/>
        <v>2.8395427792255748E-2</v>
      </c>
      <c r="L1587" s="228">
        <f ca="1"/>
        <v>2.5620110228042892E-2</v>
      </c>
      <c r="N1587" s="209">
        <f ca="1"/>
        <v>2.8395427792255748E-2</v>
      </c>
      <c r="O1587" s="209">
        <f ca="1"/>
        <v>0.88413051896368766</v>
      </c>
      <c r="Q1587" s="229"/>
    </row>
    <row r="1588" spans="7:17" ht="16">
      <c r="G1588" s="208">
        <f ca="1"/>
        <v>1584</v>
      </c>
      <c r="H1588" s="208">
        <f ca="1"/>
        <v>10</v>
      </c>
      <c r="I1588" s="209">
        <f ca="1"/>
        <v>0.99992981284376603</v>
      </c>
      <c r="J1588" s="221">
        <f ca="1"/>
        <v>0.88406846435682196</v>
      </c>
      <c r="K1588" s="228">
        <f ca="1"/>
        <v>2.8393675130206152E-2</v>
      </c>
      <c r="L1588" s="228">
        <f ca="1"/>
        <v>2.5620110228042892E-2</v>
      </c>
      <c r="N1588" s="209">
        <f ca="1"/>
        <v>2.8393675130206152E-2</v>
      </c>
      <c r="O1588" s="209">
        <f ca="1"/>
        <v>0.88406846435682196</v>
      </c>
      <c r="Q1588" s="229"/>
    </row>
    <row r="1589" spans="7:17" ht="16">
      <c r="G1589" s="208">
        <f ca="1"/>
        <v>1585</v>
      </c>
      <c r="H1589" s="208">
        <f ca="1"/>
        <v>10</v>
      </c>
      <c r="I1589" s="209">
        <f ca="1"/>
        <v>0.99992981284376603</v>
      </c>
      <c r="J1589" s="221">
        <f ca="1"/>
        <v>0.8840064141053926</v>
      </c>
      <c r="K1589" s="228">
        <f ca="1"/>
        <v>2.839192467971751E-2</v>
      </c>
      <c r="L1589" s="228">
        <f ca="1"/>
        <v>2.5620110228123938E-2</v>
      </c>
      <c r="N1589" s="209">
        <f ca="1"/>
        <v>2.839192467971751E-2</v>
      </c>
      <c r="O1589" s="209">
        <f ca="1"/>
        <v>0.8840064141053926</v>
      </c>
      <c r="Q1589" s="229"/>
    </row>
    <row r="1590" spans="7:17" ht="16">
      <c r="G1590" s="208">
        <f ca="1"/>
        <v>1586</v>
      </c>
      <c r="H1590" s="208">
        <f ca="1"/>
        <v>10</v>
      </c>
      <c r="I1590" s="209">
        <f ca="1"/>
        <v>0.99992981284376603</v>
      </c>
      <c r="J1590" s="221">
        <f ca="1"/>
        <v>0.88394436820909394</v>
      </c>
      <c r="K1590" s="228">
        <f ca="1"/>
        <v>2.8390176436606532E-2</v>
      </c>
      <c r="L1590" s="228">
        <f ca="1"/>
        <v>2.5620110228042892E-2</v>
      </c>
      <c r="N1590" s="209">
        <f ca="1"/>
        <v>2.8390176436606532E-2</v>
      </c>
      <c r="O1590" s="209">
        <f ca="1"/>
        <v>0.88394436820909394</v>
      </c>
      <c r="Q1590" s="229"/>
    </row>
    <row r="1591" spans="7:17" ht="16">
      <c r="G1591" s="208">
        <f ca="1"/>
        <v>1587</v>
      </c>
      <c r="H1591" s="208">
        <f ca="1"/>
        <v>10</v>
      </c>
      <c r="I1591" s="209">
        <f ca="1"/>
        <v>0.99992981284376603</v>
      </c>
      <c r="J1591" s="221">
        <f ca="1"/>
        <v>0.88388232666762034</v>
      </c>
      <c r="K1591" s="228">
        <f ca="1"/>
        <v>2.8388430396700474E-2</v>
      </c>
      <c r="L1591" s="228">
        <f ca="1"/>
        <v>2.5620110228042892E-2</v>
      </c>
      <c r="N1591" s="209">
        <f ca="1"/>
        <v>2.8388430396700474E-2</v>
      </c>
      <c r="O1591" s="209">
        <f ca="1"/>
        <v>0.88388232666762034</v>
      </c>
      <c r="Q1591" s="229"/>
    </row>
    <row r="1592" spans="7:17" ht="16">
      <c r="G1592" s="208">
        <f ca="1"/>
        <v>1588</v>
      </c>
      <c r="H1592" s="208">
        <f ca="1"/>
        <v>10</v>
      </c>
      <c r="I1592" s="209">
        <f ca="1"/>
        <v>0.99992981284376603</v>
      </c>
      <c r="J1592" s="221">
        <f ca="1"/>
        <v>0.88382028948066604</v>
      </c>
      <c r="K1592" s="228">
        <f ca="1"/>
        <v>2.8386686555837135E-2</v>
      </c>
      <c r="L1592" s="228">
        <f ca="1"/>
        <v>2.5620110228123938E-2</v>
      </c>
      <c r="N1592" s="209">
        <f ca="1"/>
        <v>2.8386686555837135E-2</v>
      </c>
      <c r="O1592" s="209">
        <f ca="1"/>
        <v>0.88382028948066604</v>
      </c>
      <c r="Q1592" s="229"/>
    </row>
    <row r="1593" spans="7:17" ht="16">
      <c r="G1593" s="208">
        <f ca="1"/>
        <v>1589</v>
      </c>
      <c r="H1593" s="208">
        <f ca="1"/>
        <v>10</v>
      </c>
      <c r="I1593" s="209">
        <f ca="1"/>
        <v>0.99992981284376603</v>
      </c>
      <c r="J1593" s="221">
        <f ca="1"/>
        <v>0.88375825664792551</v>
      </c>
      <c r="K1593" s="228">
        <f ca="1"/>
        <v>2.8384944909864738E-2</v>
      </c>
      <c r="L1593" s="228">
        <f ca="1"/>
        <v>2.5620110228042892E-2</v>
      </c>
      <c r="N1593" s="209">
        <f ca="1"/>
        <v>2.8384944909864738E-2</v>
      </c>
      <c r="O1593" s="209">
        <f ca="1"/>
        <v>0.88375825664792551</v>
      </c>
      <c r="Q1593" s="229"/>
    </row>
    <row r="1594" spans="7:17" ht="16">
      <c r="G1594" s="208">
        <f ca="1"/>
        <v>1590</v>
      </c>
      <c r="H1594" s="208">
        <f ca="1"/>
        <v>10</v>
      </c>
      <c r="I1594" s="209">
        <f ca="1"/>
        <v>0.99992981284376603</v>
      </c>
      <c r="J1594" s="221">
        <f ca="1"/>
        <v>0.8836962281690931</v>
      </c>
      <c r="K1594" s="228">
        <f ca="1"/>
        <v>2.8383205454641999E-2</v>
      </c>
      <c r="L1594" s="228">
        <f ca="1"/>
        <v>2.5620110228042892E-2</v>
      </c>
      <c r="N1594" s="209">
        <f ca="1"/>
        <v>2.8383205454641999E-2</v>
      </c>
      <c r="O1594" s="209">
        <f ca="1"/>
        <v>0.8836962281690931</v>
      </c>
      <c r="Q1594" s="229"/>
    </row>
    <row r="1595" spans="7:17" ht="16">
      <c r="G1595" s="208">
        <f ca="1"/>
        <v>1591</v>
      </c>
      <c r="H1595" s="208">
        <f ca="1"/>
        <v>10</v>
      </c>
      <c r="I1595" s="209">
        <f ca="1"/>
        <v>0.99992981284376603</v>
      </c>
      <c r="J1595" s="221">
        <f ca="1"/>
        <v>0.88363420404386328</v>
      </c>
      <c r="K1595" s="228">
        <f ca="1"/>
        <v>2.8381468186038001E-2</v>
      </c>
      <c r="L1595" s="228">
        <f ca="1"/>
        <v>2.5620110228042892E-2</v>
      </c>
      <c r="N1595" s="209">
        <f ca="1"/>
        <v>2.8381468186038001E-2</v>
      </c>
      <c r="O1595" s="209">
        <f ca="1"/>
        <v>0.88363420404386328</v>
      </c>
      <c r="Q1595" s="229"/>
    </row>
    <row r="1596" spans="7:17" ht="16">
      <c r="G1596" s="208">
        <f ca="1"/>
        <v>1592</v>
      </c>
      <c r="H1596" s="208">
        <f ca="1"/>
        <v>10</v>
      </c>
      <c r="I1596" s="209">
        <f ca="1"/>
        <v>0.99992981284376603</v>
      </c>
      <c r="J1596" s="221">
        <f ca="1"/>
        <v>0.88357218427193041</v>
      </c>
      <c r="K1596" s="228">
        <f ca="1"/>
        <v>2.8379733099932254E-2</v>
      </c>
      <c r="L1596" s="228">
        <f ca="1"/>
        <v>2.5620110228042892E-2</v>
      </c>
      <c r="N1596" s="209">
        <f ca="1"/>
        <v>2.8379733099932254E-2</v>
      </c>
      <c r="O1596" s="209">
        <f ca="1"/>
        <v>0.88357218427193041</v>
      </c>
      <c r="Q1596" s="229"/>
    </row>
    <row r="1597" spans="7:17" ht="16">
      <c r="G1597" s="208">
        <f ca="1"/>
        <v>1593</v>
      </c>
      <c r="H1597" s="208">
        <f ca="1"/>
        <v>10</v>
      </c>
      <c r="I1597" s="209">
        <f ca="1"/>
        <v>0.99992981284376603</v>
      </c>
      <c r="J1597" s="221">
        <f ca="1"/>
        <v>0.88351016885298894</v>
      </c>
      <c r="K1597" s="228">
        <f ca="1"/>
        <v>2.8378000192214592E-2</v>
      </c>
      <c r="L1597" s="228">
        <f ca="1"/>
        <v>2.5620110228042892E-2</v>
      </c>
      <c r="N1597" s="209">
        <f ca="1"/>
        <v>2.8378000192214592E-2</v>
      </c>
      <c r="O1597" s="209">
        <f ca="1"/>
        <v>0.88351016885298894</v>
      </c>
      <c r="Q1597" s="229"/>
    </row>
    <row r="1598" spans="7:17" ht="16">
      <c r="G1598" s="208">
        <f ca="1"/>
        <v>1594</v>
      </c>
      <c r="H1598" s="208">
        <f ca="1"/>
        <v>10</v>
      </c>
      <c r="I1598" s="209">
        <f ca="1"/>
        <v>0.99992981284376603</v>
      </c>
      <c r="J1598" s="221">
        <f ca="1"/>
        <v>0.88344815778673336</v>
      </c>
      <c r="K1598" s="228">
        <f ca="1"/>
        <v>2.8376269458785158E-2</v>
      </c>
      <c r="L1598" s="228">
        <f ca="1"/>
        <v>2.5620110228042892E-2</v>
      </c>
      <c r="N1598" s="209">
        <f ca="1"/>
        <v>2.8376269458785158E-2</v>
      </c>
      <c r="O1598" s="209">
        <f ca="1"/>
        <v>0.88344815778673336</v>
      </c>
      <c r="Q1598" s="229"/>
    </row>
    <row r="1599" spans="7:17" ht="16">
      <c r="G1599" s="208">
        <f ca="1"/>
        <v>1595</v>
      </c>
      <c r="H1599" s="208">
        <f ca="1"/>
        <v>10</v>
      </c>
      <c r="I1599" s="209">
        <f ca="1"/>
        <v>0.99992981284376603</v>
      </c>
      <c r="J1599" s="221">
        <f ca="1"/>
        <v>0.88338615107285812</v>
      </c>
      <c r="K1599" s="228">
        <f ca="1"/>
        <v>2.8374540895554398E-2</v>
      </c>
      <c r="L1599" s="228">
        <f ca="1"/>
        <v>2.5620110228123938E-2</v>
      </c>
      <c r="N1599" s="209">
        <f ca="1"/>
        <v>2.8374540895554398E-2</v>
      </c>
      <c r="O1599" s="209">
        <f ca="1"/>
        <v>0.88338615107285812</v>
      </c>
      <c r="Q1599" s="229"/>
    </row>
    <row r="1600" spans="7:17" ht="16">
      <c r="G1600" s="208">
        <f ca="1"/>
        <v>1596</v>
      </c>
      <c r="H1600" s="208">
        <f ca="1"/>
        <v>10</v>
      </c>
      <c r="I1600" s="209">
        <f ca="1"/>
        <v>0.99992981284376603</v>
      </c>
      <c r="J1600" s="221">
        <f ca="1"/>
        <v>0.8833241487110578</v>
      </c>
      <c r="K1600" s="228">
        <f ca="1"/>
        <v>2.8372814498442974E-2</v>
      </c>
      <c r="L1600" s="228">
        <f ca="1"/>
        <v>2.5620110228123938E-2</v>
      </c>
      <c r="N1600" s="209">
        <f ca="1"/>
        <v>2.8372814498442974E-2</v>
      </c>
      <c r="O1600" s="209">
        <f ca="1"/>
        <v>0.8833241487110578</v>
      </c>
      <c r="Q1600" s="229"/>
    </row>
    <row r="1601" spans="7:17" ht="16">
      <c r="G1601" s="208">
        <f ca="1"/>
        <v>1597</v>
      </c>
      <c r="H1601" s="208">
        <f ca="1"/>
        <v>10</v>
      </c>
      <c r="I1601" s="209">
        <f ca="1"/>
        <v>0.99992981284376603</v>
      </c>
      <c r="J1601" s="221">
        <f ca="1"/>
        <v>0.88326215070102698</v>
      </c>
      <c r="K1601" s="228">
        <f ca="1"/>
        <v>2.8371090263381769E-2</v>
      </c>
      <c r="L1601" s="228">
        <f ca="1"/>
        <v>2.5620110228042892E-2</v>
      </c>
      <c r="N1601" s="209">
        <f ca="1"/>
        <v>2.8371090263381769E-2</v>
      </c>
      <c r="O1601" s="209">
        <f ca="1"/>
        <v>0.88326215070102698</v>
      </c>
      <c r="Q1601" s="229"/>
    </row>
    <row r="1602" spans="7:17" ht="16">
      <c r="G1602" s="208">
        <f ca="1"/>
        <v>1598</v>
      </c>
      <c r="H1602" s="208">
        <f ca="1"/>
        <v>10</v>
      </c>
      <c r="I1602" s="209">
        <f ca="1"/>
        <v>0.99992981284376603</v>
      </c>
      <c r="J1602" s="221">
        <f ca="1"/>
        <v>0.88320015704246013</v>
      </c>
      <c r="K1602" s="228">
        <f ca="1"/>
        <v>2.8369368186311899E-2</v>
      </c>
      <c r="L1602" s="228">
        <f ca="1"/>
        <v>2.5620110228123938E-2</v>
      </c>
      <c r="N1602" s="209">
        <f ca="1"/>
        <v>2.8369368186311899E-2</v>
      </c>
      <c r="O1602" s="209">
        <f ca="1"/>
        <v>0.88320015704246013</v>
      </c>
      <c r="Q1602" s="229"/>
    </row>
    <row r="1603" spans="7:17" ht="16">
      <c r="G1603" s="208">
        <f ca="1"/>
        <v>1599</v>
      </c>
      <c r="H1603" s="208">
        <f ca="1"/>
        <v>10</v>
      </c>
      <c r="I1603" s="209">
        <f ca="1"/>
        <v>0.99992981284376603</v>
      </c>
      <c r="J1603" s="221">
        <f ca="1"/>
        <v>0.88313816773505194</v>
      </c>
      <c r="K1603" s="228">
        <f ca="1"/>
        <v>2.836764826318456E-2</v>
      </c>
      <c r="L1603" s="228">
        <f ca="1"/>
        <v>2.5620110228042892E-2</v>
      </c>
      <c r="N1603" s="209">
        <f ca="1"/>
        <v>2.836764826318456E-2</v>
      </c>
      <c r="O1603" s="209">
        <f ca="1"/>
        <v>0.88313816773505194</v>
      </c>
      <c r="Q1603" s="229"/>
    </row>
    <row r="1604" spans="7:17" ht="16">
      <c r="G1604" s="208">
        <f ca="1"/>
        <v>1600</v>
      </c>
      <c r="H1604" s="208">
        <f ca="1"/>
        <v>10</v>
      </c>
      <c r="I1604" s="209">
        <f ca="1"/>
        <v>0.99992981284376603</v>
      </c>
      <c r="J1604" s="221">
        <f ca="1"/>
        <v>0.88307618277849698</v>
      </c>
      <c r="K1604" s="228">
        <f ca="1"/>
        <v>2.8365930489961125E-2</v>
      </c>
      <c r="L1604" s="228">
        <f ca="1"/>
        <v>2.5620110228042892E-2</v>
      </c>
      <c r="N1604" s="209">
        <f ca="1"/>
        <v>2.8365930489961125E-2</v>
      </c>
      <c r="O1604" s="209">
        <f ca="1"/>
        <v>0.88307618277849698</v>
      </c>
      <c r="Q1604" s="229"/>
    </row>
    <row r="1605" spans="7:17" ht="16">
      <c r="G1605" s="208">
        <f ca="1"/>
        <v>1601</v>
      </c>
      <c r="H1605" s="208">
        <f ca="1"/>
        <v>10</v>
      </c>
      <c r="I1605" s="209">
        <f ca="1"/>
        <v>0.99992981284376603</v>
      </c>
      <c r="J1605" s="221">
        <f ca="1"/>
        <v>0.88301420217248983</v>
      </c>
      <c r="K1605" s="228">
        <f ca="1"/>
        <v>2.8364214862613046E-2</v>
      </c>
      <c r="L1605" s="228">
        <f ca="1"/>
        <v>2.5620110228042892E-2</v>
      </c>
      <c r="N1605" s="209">
        <f ca="1"/>
        <v>2.8364214862613046E-2</v>
      </c>
      <c r="O1605" s="209">
        <f ca="1"/>
        <v>0.88301420217248983</v>
      </c>
      <c r="Q1605" s="229"/>
    </row>
    <row r="1606" spans="7:17" ht="16">
      <c r="G1606" s="208">
        <f ca="1"/>
        <v>1602</v>
      </c>
      <c r="H1606" s="208">
        <f ca="1"/>
        <v>10</v>
      </c>
      <c r="I1606" s="209">
        <f ca="1"/>
        <v>0.99992981284376603</v>
      </c>
      <c r="J1606" s="221">
        <f ca="1"/>
        <v>0.88295222591672518</v>
      </c>
      <c r="K1606" s="228">
        <f ca="1"/>
        <v>2.8362501377121829E-2</v>
      </c>
      <c r="L1606" s="228">
        <f ca="1"/>
        <v>2.5620110228042892E-2</v>
      </c>
      <c r="N1606" s="209">
        <f ca="1"/>
        <v>2.8362501377121829E-2</v>
      </c>
      <c r="O1606" s="209">
        <f ca="1"/>
        <v>0.88295222591672518</v>
      </c>
      <c r="Q1606" s="229"/>
    </row>
    <row r="1607" spans="7:17" ht="16">
      <c r="G1607" s="208">
        <f ca="1"/>
        <v>1603</v>
      </c>
      <c r="H1607" s="208">
        <f ca="1"/>
        <v>10</v>
      </c>
      <c r="I1607" s="209">
        <f ca="1"/>
        <v>0.99992981284376603</v>
      </c>
      <c r="J1607" s="221">
        <f ca="1"/>
        <v>0.8828902540108976</v>
      </c>
      <c r="K1607" s="228">
        <f ca="1"/>
        <v>2.8360790029479031E-2</v>
      </c>
      <c r="L1607" s="228">
        <f ca="1"/>
        <v>2.5620110228123938E-2</v>
      </c>
      <c r="N1607" s="209">
        <f ca="1"/>
        <v>2.8360790029479031E-2</v>
      </c>
      <c r="O1607" s="209">
        <f ca="1"/>
        <v>0.8828902540108976</v>
      </c>
      <c r="Q1607" s="229"/>
    </row>
    <row r="1608" spans="7:17" ht="16">
      <c r="G1608" s="208">
        <f ca="1"/>
        <v>1604</v>
      </c>
      <c r="H1608" s="208">
        <f ca="1"/>
        <v>10</v>
      </c>
      <c r="I1608" s="209">
        <f ca="1"/>
        <v>0.99992981284376603</v>
      </c>
      <c r="J1608" s="221">
        <f ca="1"/>
        <v>0.8828282864547019</v>
      </c>
      <c r="K1608" s="228">
        <f ca="1"/>
        <v>2.8359080815686149E-2</v>
      </c>
      <c r="L1608" s="228">
        <f ca="1"/>
        <v>2.5620110228042892E-2</v>
      </c>
      <c r="N1608" s="209">
        <f ca="1"/>
        <v>2.8359080815686149E-2</v>
      </c>
      <c r="O1608" s="209">
        <f ca="1"/>
        <v>0.8828282864547019</v>
      </c>
      <c r="Q1608" s="229"/>
    </row>
    <row r="1609" spans="7:17" ht="16">
      <c r="G1609" s="208">
        <f ca="1"/>
        <v>1605</v>
      </c>
      <c r="H1609" s="208">
        <f ca="1"/>
        <v>10</v>
      </c>
      <c r="I1609" s="209">
        <f ca="1"/>
        <v>0.99992981284376603</v>
      </c>
      <c r="J1609" s="221">
        <f ca="1"/>
        <v>0.88276632324783277</v>
      </c>
      <c r="K1609" s="228">
        <f ca="1"/>
        <v>2.8357373731754686E-2</v>
      </c>
      <c r="L1609" s="228">
        <f ca="1"/>
        <v>2.5620110228042892E-2</v>
      </c>
      <c r="N1609" s="209">
        <f ca="1"/>
        <v>2.8357373731754686E-2</v>
      </c>
      <c r="O1609" s="209">
        <f ca="1"/>
        <v>0.88276632324783277</v>
      </c>
      <c r="Q1609" s="229"/>
    </row>
    <row r="1610" spans="7:17" ht="16">
      <c r="G1610" s="208">
        <f ca="1"/>
        <v>1606</v>
      </c>
      <c r="H1610" s="208">
        <f ca="1"/>
        <v>10</v>
      </c>
      <c r="I1610" s="209">
        <f ca="1"/>
        <v>0.99992981284376603</v>
      </c>
      <c r="J1610" s="221">
        <f ca="1"/>
        <v>0.8827043643899849</v>
      </c>
      <c r="K1610" s="228">
        <f ca="1"/>
        <v>2.8355668773706082E-2</v>
      </c>
      <c r="L1610" s="228">
        <f ca="1"/>
        <v>2.5620110228042892E-2</v>
      </c>
      <c r="N1610" s="209">
        <f ca="1"/>
        <v>2.8355668773706082E-2</v>
      </c>
      <c r="O1610" s="209">
        <f ca="1"/>
        <v>0.8827043643899849</v>
      </c>
      <c r="Q1610" s="229"/>
    </row>
    <row r="1611" spans="7:17" ht="16">
      <c r="G1611" s="208">
        <f ca="1"/>
        <v>1607</v>
      </c>
      <c r="H1611" s="208">
        <f ca="1"/>
        <v>10</v>
      </c>
      <c r="I1611" s="209">
        <f ca="1"/>
        <v>0.99992981284376603</v>
      </c>
      <c r="J1611" s="221">
        <f ca="1"/>
        <v>0.88264240988085307</v>
      </c>
      <c r="K1611" s="228">
        <f ca="1"/>
        <v>2.8353965937571664E-2</v>
      </c>
      <c r="L1611" s="228">
        <f ca="1"/>
        <v>2.5620110228042892E-2</v>
      </c>
      <c r="N1611" s="209">
        <f ca="1"/>
        <v>2.8353965937571664E-2</v>
      </c>
      <c r="O1611" s="209">
        <f ca="1"/>
        <v>0.88264240988085307</v>
      </c>
      <c r="Q1611" s="229"/>
    </row>
    <row r="1612" spans="7:17" ht="16">
      <c r="G1612" s="208">
        <f ca="1"/>
        <v>1608</v>
      </c>
      <c r="H1612" s="208">
        <f ca="1"/>
        <v>10</v>
      </c>
      <c r="I1612" s="209">
        <f ca="1"/>
        <v>0.99992981284376603</v>
      </c>
      <c r="J1612" s="221">
        <f ca="1"/>
        <v>0.88258045972013199</v>
      </c>
      <c r="K1612" s="228">
        <f ca="1"/>
        <v>2.8352265219392655E-2</v>
      </c>
      <c r="L1612" s="228">
        <f ca="1"/>
        <v>2.5620110228123938E-2</v>
      </c>
      <c r="N1612" s="209">
        <f ca="1"/>
        <v>2.8352265219392655E-2</v>
      </c>
      <c r="O1612" s="209">
        <f ca="1"/>
        <v>0.88258045972013199</v>
      </c>
      <c r="Q1612" s="229"/>
    </row>
    <row r="1613" spans="7:17" ht="16">
      <c r="G1613" s="208">
        <f ca="1"/>
        <v>1609</v>
      </c>
      <c r="H1613" s="208">
        <f ca="1"/>
        <v>10</v>
      </c>
      <c r="I1613" s="209">
        <f ca="1"/>
        <v>0.99992981284376603</v>
      </c>
      <c r="J1613" s="221">
        <f ca="1"/>
        <v>0.88251851390751657</v>
      </c>
      <c r="K1613" s="228">
        <f ca="1"/>
        <v>2.8350566615220067E-2</v>
      </c>
      <c r="L1613" s="228">
        <f ca="1"/>
        <v>2.5620110228042892E-2</v>
      </c>
      <c r="N1613" s="209">
        <f ca="1"/>
        <v>2.8350566615220067E-2</v>
      </c>
      <c r="O1613" s="209">
        <f ca="1"/>
        <v>0.88251851390751657</v>
      </c>
      <c r="Q1613" s="229"/>
    </row>
    <row r="1614" spans="7:17" ht="16">
      <c r="G1614" s="208">
        <f ca="1"/>
        <v>1610</v>
      </c>
      <c r="H1614" s="208">
        <f ca="1"/>
        <v>10</v>
      </c>
      <c r="I1614" s="209">
        <f ca="1"/>
        <v>0.99992981284376603</v>
      </c>
      <c r="J1614" s="221">
        <f ca="1"/>
        <v>0.88245657244270159</v>
      </c>
      <c r="K1614" s="228">
        <f ca="1"/>
        <v>2.8348870121114776E-2</v>
      </c>
      <c r="L1614" s="228">
        <f ca="1"/>
        <v>2.5620110228042892E-2</v>
      </c>
      <c r="N1614" s="209">
        <f ca="1"/>
        <v>2.8348870121114776E-2</v>
      </c>
      <c r="O1614" s="209">
        <f ca="1"/>
        <v>0.88245657244270159</v>
      </c>
      <c r="Q1614" s="229"/>
    </row>
    <row r="1615" spans="7:17" ht="16">
      <c r="G1615" s="208">
        <f ca="1"/>
        <v>1611</v>
      </c>
      <c r="H1615" s="208">
        <f ca="1"/>
        <v>10</v>
      </c>
      <c r="I1615" s="209">
        <f ca="1"/>
        <v>0.99992981284376603</v>
      </c>
      <c r="J1615" s="221">
        <f ca="1"/>
        <v>0.88239463532538187</v>
      </c>
      <c r="K1615" s="228">
        <f ca="1"/>
        <v>2.8347175733147417E-2</v>
      </c>
      <c r="L1615" s="228">
        <f ca="1"/>
        <v>2.5620110228042892E-2</v>
      </c>
      <c r="N1615" s="209">
        <f ca="1"/>
        <v>2.8347175733147417E-2</v>
      </c>
      <c r="O1615" s="209">
        <f ca="1"/>
        <v>0.88239463532538187</v>
      </c>
      <c r="Q1615" s="229"/>
    </row>
    <row r="1616" spans="7:17" ht="16">
      <c r="G1616" s="208">
        <f ca="1"/>
        <v>1612</v>
      </c>
      <c r="H1616" s="208">
        <f ca="1"/>
        <v>10</v>
      </c>
      <c r="I1616" s="209">
        <f ca="1"/>
        <v>0.99992981284376603</v>
      </c>
      <c r="J1616" s="221">
        <f ca="1"/>
        <v>0.88233270255525231</v>
      </c>
      <c r="K1616" s="228">
        <f ca="1"/>
        <v>2.8345483447398366E-2</v>
      </c>
      <c r="L1616" s="228">
        <f ca="1"/>
        <v>2.5620110228042892E-2</v>
      </c>
      <c r="N1616" s="209">
        <f ca="1"/>
        <v>2.8345483447398366E-2</v>
      </c>
      <c r="O1616" s="209">
        <f ca="1"/>
        <v>0.88233270255525231</v>
      </c>
      <c r="Q1616" s="229"/>
    </row>
    <row r="1617" spans="7:17" ht="16">
      <c r="G1617" s="208">
        <f ca="1"/>
        <v>1613</v>
      </c>
      <c r="H1617" s="208">
        <f ca="1"/>
        <v>10</v>
      </c>
      <c r="I1617" s="209">
        <f ca="1"/>
        <v>0.99992981284376603</v>
      </c>
      <c r="J1617" s="221">
        <f ca="1"/>
        <v>0.88227077413200772</v>
      </c>
      <c r="K1617" s="228">
        <f ca="1"/>
        <v>2.8343793259957763E-2</v>
      </c>
      <c r="L1617" s="228">
        <f ca="1"/>
        <v>2.5620110228042892E-2</v>
      </c>
      <c r="N1617" s="209">
        <f ca="1"/>
        <v>2.8343793259957763E-2</v>
      </c>
      <c r="O1617" s="209">
        <f ca="1"/>
        <v>0.88227077413200772</v>
      </c>
      <c r="Q1617" s="229"/>
    </row>
    <row r="1618" spans="7:17" ht="16">
      <c r="G1618" s="208">
        <f ca="1"/>
        <v>1614</v>
      </c>
      <c r="H1618" s="208">
        <f ca="1"/>
        <v>10</v>
      </c>
      <c r="I1618" s="209">
        <f ca="1"/>
        <v>0.99992981284376603</v>
      </c>
      <c r="J1618" s="221">
        <f ca="1"/>
        <v>0.882208850055343</v>
      </c>
      <c r="K1618" s="228">
        <f ca="1"/>
        <v>2.8342105166925396E-2</v>
      </c>
      <c r="L1618" s="228">
        <f ca="1"/>
        <v>2.5620110228123938E-2</v>
      </c>
      <c r="N1618" s="209">
        <f ca="1"/>
        <v>2.8342105166925396E-2</v>
      </c>
      <c r="O1618" s="209">
        <f ca="1"/>
        <v>0.882208850055343</v>
      </c>
      <c r="Q1618" s="229"/>
    </row>
    <row r="1619" spans="7:17" ht="16">
      <c r="G1619" s="208">
        <f ca="1"/>
        <v>1615</v>
      </c>
      <c r="H1619" s="208">
        <f ca="1"/>
        <v>10</v>
      </c>
      <c r="I1619" s="209">
        <f ca="1"/>
        <v>0.99992981284376603</v>
      </c>
      <c r="J1619" s="221">
        <f ca="1"/>
        <v>0.88214693032495317</v>
      </c>
      <c r="K1619" s="228">
        <f ca="1"/>
        <v>2.8340419164410713E-2</v>
      </c>
      <c r="L1619" s="228">
        <f ca="1"/>
        <v>2.5620110228042892E-2</v>
      </c>
      <c r="N1619" s="209">
        <f ca="1"/>
        <v>2.8340419164410713E-2</v>
      </c>
      <c r="O1619" s="209">
        <f ca="1"/>
        <v>0.88214693032495317</v>
      </c>
      <c r="Q1619" s="229"/>
    </row>
    <row r="1620" spans="7:17" ht="16">
      <c r="G1620" s="208">
        <f ca="1"/>
        <v>1616</v>
      </c>
      <c r="H1620" s="208">
        <f ca="1"/>
        <v>10</v>
      </c>
      <c r="I1620" s="209">
        <f ca="1"/>
        <v>0.99992981284376603</v>
      </c>
      <c r="J1620" s="221">
        <f ca="1"/>
        <v>0.88208501494053315</v>
      </c>
      <c r="K1620" s="228">
        <f ca="1"/>
        <v>2.8338735248532795E-2</v>
      </c>
      <c r="L1620" s="228">
        <f ca="1"/>
        <v>2.5620110228042892E-2</v>
      </c>
      <c r="N1620" s="209">
        <f ca="1"/>
        <v>2.8338735248532795E-2</v>
      </c>
      <c r="O1620" s="209">
        <f ca="1"/>
        <v>0.88208501494053315</v>
      </c>
      <c r="Q1620" s="229"/>
    </row>
    <row r="1621" spans="7:17" ht="16">
      <c r="G1621" s="208">
        <f ca="1"/>
        <v>1617</v>
      </c>
      <c r="H1621" s="208">
        <f ca="1"/>
        <v>10</v>
      </c>
      <c r="I1621" s="209">
        <f ca="1"/>
        <v>0.99992981284376603</v>
      </c>
      <c r="J1621" s="221">
        <f ca="1"/>
        <v>0.88202310390177785</v>
      </c>
      <c r="K1621" s="228">
        <f ca="1"/>
        <v>2.8337053415420355E-2</v>
      </c>
      <c r="L1621" s="228">
        <f ca="1"/>
        <v>2.5620110228123938E-2</v>
      </c>
      <c r="N1621" s="209">
        <f ca="1"/>
        <v>2.8337053415420355E-2</v>
      </c>
      <c r="O1621" s="209">
        <f ca="1"/>
        <v>0.88202310390177785</v>
      </c>
      <c r="Q1621" s="229"/>
    </row>
    <row r="1622" spans="7:17" ht="16">
      <c r="G1622" s="208">
        <f ca="1"/>
        <v>1618</v>
      </c>
      <c r="H1622" s="208">
        <f ca="1"/>
        <v>10</v>
      </c>
      <c r="I1622" s="209">
        <f ca="1"/>
        <v>0.99992981284376603</v>
      </c>
      <c r="J1622" s="221">
        <f ca="1"/>
        <v>0.88196119720838229</v>
      </c>
      <c r="K1622" s="228">
        <f ca="1"/>
        <v>2.8335373661211641E-2</v>
      </c>
      <c r="L1622" s="228">
        <f ca="1"/>
        <v>2.5620110228123938E-2</v>
      </c>
      <c r="N1622" s="209">
        <f ca="1"/>
        <v>2.8335373661211641E-2</v>
      </c>
      <c r="O1622" s="209">
        <f ca="1"/>
        <v>0.88196119720838229</v>
      </c>
      <c r="Q1622" s="229"/>
    </row>
    <row r="1623" spans="7:17" ht="16">
      <c r="G1623" s="208">
        <f ca="1"/>
        <v>1619</v>
      </c>
      <c r="H1623" s="208">
        <f ca="1"/>
        <v>10</v>
      </c>
      <c r="I1623" s="209">
        <f ca="1"/>
        <v>0.99992981284376603</v>
      </c>
      <c r="J1623" s="221">
        <f ca="1"/>
        <v>0.88189929486004148</v>
      </c>
      <c r="K1623" s="228">
        <f ca="1"/>
        <v>2.8333695982054451E-2</v>
      </c>
      <c r="L1623" s="228">
        <f ca="1"/>
        <v>2.5620110228123938E-2</v>
      </c>
      <c r="N1623" s="209">
        <f ca="1"/>
        <v>2.8333695982054451E-2</v>
      </c>
      <c r="O1623" s="209">
        <f ca="1"/>
        <v>0.88189929486004148</v>
      </c>
      <c r="Q1623" s="229"/>
    </row>
    <row r="1624" spans="7:17" ht="16">
      <c r="G1624" s="208">
        <f ca="1"/>
        <v>1620</v>
      </c>
      <c r="H1624" s="208">
        <f ca="1"/>
        <v>10</v>
      </c>
      <c r="I1624" s="209">
        <f ca="1"/>
        <v>0.99992981284376603</v>
      </c>
      <c r="J1624" s="221">
        <f ca="1"/>
        <v>0.88183739685645046</v>
      </c>
      <c r="K1624" s="228">
        <f ca="1"/>
        <v>2.8332020374106093E-2</v>
      </c>
      <c r="L1624" s="228">
        <f ca="1"/>
        <v>2.5620110228123938E-2</v>
      </c>
      <c r="N1624" s="209">
        <f ca="1"/>
        <v>2.8332020374106093E-2</v>
      </c>
      <c r="O1624" s="209">
        <f ca="1"/>
        <v>0.88183739685645046</v>
      </c>
      <c r="Q1624" s="229"/>
    </row>
    <row r="1625" spans="7:17" ht="16">
      <c r="G1625" s="208">
        <f ca="1"/>
        <v>1621</v>
      </c>
      <c r="H1625" s="208">
        <f ca="1"/>
        <v>10</v>
      </c>
      <c r="I1625" s="209">
        <f ca="1"/>
        <v>0.99992981284376603</v>
      </c>
      <c r="J1625" s="221">
        <f ca="1"/>
        <v>0.88177550319730436</v>
      </c>
      <c r="K1625" s="228">
        <f ca="1"/>
        <v>2.8330346833533356E-2</v>
      </c>
      <c r="L1625" s="228">
        <f ca="1"/>
        <v>2.5620110228042892E-2</v>
      </c>
      <c r="N1625" s="209">
        <f ca="1"/>
        <v>2.8330346833533356E-2</v>
      </c>
      <c r="O1625" s="209">
        <f ca="1"/>
        <v>0.88177550319730436</v>
      </c>
      <c r="Q1625" s="229"/>
    </row>
    <row r="1626" spans="7:17" ht="16">
      <c r="G1626" s="208">
        <f ca="1"/>
        <v>1622</v>
      </c>
      <c r="H1626" s="208">
        <f ca="1"/>
        <v>10</v>
      </c>
      <c r="I1626" s="209">
        <f ca="1"/>
        <v>0.99992981284376603</v>
      </c>
      <c r="J1626" s="221">
        <f ca="1"/>
        <v>0.88171361388229819</v>
      </c>
      <c r="K1626" s="228">
        <f ca="1"/>
        <v>2.8328675356512491E-2</v>
      </c>
      <c r="L1626" s="228">
        <f ca="1"/>
        <v>2.5620110228042892E-2</v>
      </c>
      <c r="N1626" s="209">
        <f ca="1"/>
        <v>2.8328675356512491E-2</v>
      </c>
      <c r="O1626" s="209">
        <f ca="1"/>
        <v>0.88171361388229819</v>
      </c>
      <c r="Q1626" s="229"/>
    </row>
    <row r="1627" spans="7:17" ht="16">
      <c r="G1627" s="208">
        <f ca="1"/>
        <v>1623</v>
      </c>
      <c r="H1627" s="208">
        <f ca="1"/>
        <v>10</v>
      </c>
      <c r="I1627" s="209">
        <f ca="1"/>
        <v>0.99992981284376603</v>
      </c>
      <c r="J1627" s="221">
        <f ca="1"/>
        <v>0.88165172891112698</v>
      </c>
      <c r="K1627" s="228">
        <f ca="1"/>
        <v>2.8327005939229193E-2</v>
      </c>
      <c r="L1627" s="228">
        <f ca="1"/>
        <v>2.5620110228123938E-2</v>
      </c>
      <c r="N1627" s="209">
        <f ca="1"/>
        <v>2.8327005939229193E-2</v>
      </c>
      <c r="O1627" s="209">
        <f ca="1"/>
        <v>0.88165172891112698</v>
      </c>
      <c r="Q1627" s="229"/>
    </row>
    <row r="1628" spans="7:17" ht="16">
      <c r="G1628" s="208">
        <f ca="1"/>
        <v>1624</v>
      </c>
      <c r="H1628" s="208">
        <f ca="1"/>
        <v>10</v>
      </c>
      <c r="I1628" s="209">
        <f ca="1"/>
        <v>0.99992981284376603</v>
      </c>
      <c r="J1628" s="221">
        <f ca="1"/>
        <v>0.88158984828348597</v>
      </c>
      <c r="K1628" s="228">
        <f ca="1"/>
        <v>2.832533857787849E-2</v>
      </c>
      <c r="L1628" s="228">
        <f ca="1"/>
        <v>2.5620110228042892E-2</v>
      </c>
      <c r="N1628" s="209">
        <f ca="1"/>
        <v>2.832533857787849E-2</v>
      </c>
      <c r="O1628" s="209">
        <f ca="1"/>
        <v>0.88158984828348597</v>
      </c>
      <c r="Q1628" s="229"/>
    </row>
    <row r="1629" spans="7:17" ht="16">
      <c r="G1629" s="208">
        <f ca="1"/>
        <v>1625</v>
      </c>
      <c r="H1629" s="208">
        <f ca="1"/>
        <v>10</v>
      </c>
      <c r="I1629" s="209">
        <f ca="1"/>
        <v>0.99992981284376603</v>
      </c>
      <c r="J1629" s="221">
        <f ca="1"/>
        <v>0.88152797199907018</v>
      </c>
      <c r="K1629" s="228">
        <f ca="1"/>
        <v>2.8323673268664858E-2</v>
      </c>
      <c r="L1629" s="228">
        <f ca="1"/>
        <v>2.5620110228123938E-2</v>
      </c>
      <c r="N1629" s="209">
        <f ca="1"/>
        <v>2.8323673268664858E-2</v>
      </c>
      <c r="O1629" s="209">
        <f ca="1"/>
        <v>0.88152797199907018</v>
      </c>
      <c r="Q1629" s="229"/>
    </row>
    <row r="1630" spans="7:17" ht="16">
      <c r="G1630" s="208">
        <f ca="1"/>
        <v>1626</v>
      </c>
      <c r="H1630" s="208">
        <f ca="1"/>
        <v>10</v>
      </c>
      <c r="I1630" s="209">
        <f ca="1"/>
        <v>0.99992981284376603</v>
      </c>
      <c r="J1630" s="221">
        <f ca="1"/>
        <v>0.88146610005757486</v>
      </c>
      <c r="K1630" s="228">
        <f ca="1"/>
        <v>2.8322010007802025E-2</v>
      </c>
      <c r="L1630" s="228">
        <f ca="1"/>
        <v>2.5620110228042892E-2</v>
      </c>
      <c r="N1630" s="209">
        <f ca="1"/>
        <v>2.8322010007802025E-2</v>
      </c>
      <c r="O1630" s="209">
        <f ca="1"/>
        <v>0.88146610005757486</v>
      </c>
      <c r="Q1630" s="229"/>
    </row>
    <row r="1631" spans="7:17" ht="16">
      <c r="G1631" s="208">
        <f ca="1"/>
        <v>1627</v>
      </c>
      <c r="H1631" s="208">
        <f ca="1"/>
        <v>10</v>
      </c>
      <c r="I1631" s="209">
        <f ca="1"/>
        <v>0.99992981284376603</v>
      </c>
      <c r="J1631" s="221">
        <f ca="1"/>
        <v>0.88140423245869515</v>
      </c>
      <c r="K1631" s="228">
        <f ca="1"/>
        <v>2.83203487915131E-2</v>
      </c>
      <c r="L1631" s="228">
        <f ca="1"/>
        <v>2.5620110228123938E-2</v>
      </c>
      <c r="N1631" s="209">
        <f ca="1"/>
        <v>2.83203487915131E-2</v>
      </c>
      <c r="O1631" s="209">
        <f ca="1"/>
        <v>0.88140423245869515</v>
      </c>
      <c r="Q1631" s="229"/>
    </row>
    <row r="1632" spans="7:17" ht="16">
      <c r="G1632" s="208">
        <f ca="1"/>
        <v>1628</v>
      </c>
      <c r="H1632" s="208">
        <f ca="1"/>
        <v>10</v>
      </c>
      <c r="I1632" s="209">
        <f ca="1"/>
        <v>0.99992981284376603</v>
      </c>
      <c r="J1632" s="221">
        <f ca="1"/>
        <v>0.88134236920212627</v>
      </c>
      <c r="K1632" s="228">
        <f ca="1"/>
        <v>2.8318689616030412E-2</v>
      </c>
      <c r="L1632" s="228">
        <f ca="1"/>
        <v>2.5620110228042892E-2</v>
      </c>
      <c r="N1632" s="209">
        <f ca="1"/>
        <v>2.8318689616030412E-2</v>
      </c>
      <c r="O1632" s="209">
        <f ca="1"/>
        <v>0.88134236920212627</v>
      </c>
      <c r="Q1632" s="229"/>
    </row>
    <row r="1633" spans="7:17" ht="16">
      <c r="G1633" s="208">
        <f ca="1"/>
        <v>1629</v>
      </c>
      <c r="H1633" s="208">
        <f ca="1"/>
        <v>10</v>
      </c>
      <c r="I1633" s="209">
        <f ca="1"/>
        <v>0.99992981284376603</v>
      </c>
      <c r="J1633" s="221">
        <f ca="1"/>
        <v>0.88128051028756349</v>
      </c>
      <c r="K1633" s="228">
        <f ca="1"/>
        <v>2.8317032477595587E-2</v>
      </c>
      <c r="L1633" s="228">
        <f ca="1"/>
        <v>2.5620110228042892E-2</v>
      </c>
      <c r="N1633" s="209">
        <f ca="1"/>
        <v>2.8317032477595587E-2</v>
      </c>
      <c r="O1633" s="209">
        <f ca="1"/>
        <v>0.88128051028756349</v>
      </c>
      <c r="Q1633" s="229"/>
    </row>
    <row r="1634" spans="7:17" ht="16">
      <c r="G1634" s="208">
        <f ca="1"/>
        <v>1630</v>
      </c>
      <c r="H1634" s="208">
        <f ca="1"/>
        <v>10</v>
      </c>
      <c r="I1634" s="209">
        <f ca="1"/>
        <v>0.99992981284376603</v>
      </c>
      <c r="J1634" s="221">
        <f ca="1"/>
        <v>0.88121865571470204</v>
      </c>
      <c r="K1634" s="228">
        <f ca="1"/>
        <v>2.8315377372459441E-2</v>
      </c>
      <c r="L1634" s="228">
        <f ca="1"/>
        <v>2.5620110228042892E-2</v>
      </c>
      <c r="N1634" s="209">
        <f ca="1"/>
        <v>2.8315377372459441E-2</v>
      </c>
      <c r="O1634" s="209">
        <f ca="1"/>
        <v>0.88121865571470204</v>
      </c>
      <c r="Q1634" s="229"/>
    </row>
    <row r="1635" spans="7:17" ht="16">
      <c r="G1635" s="208">
        <f ca="1"/>
        <v>1631</v>
      </c>
      <c r="H1635" s="208">
        <f ca="1"/>
        <v>10</v>
      </c>
      <c r="I1635" s="209">
        <f ca="1"/>
        <v>0.99992981284376603</v>
      </c>
      <c r="J1635" s="221">
        <f ca="1"/>
        <v>0.88115680548323705</v>
      </c>
      <c r="K1635" s="228">
        <f ca="1"/>
        <v>2.8313724296882038E-2</v>
      </c>
      <c r="L1635" s="228">
        <f ca="1"/>
        <v>2.5620110228123938E-2</v>
      </c>
      <c r="N1635" s="209">
        <f ca="1"/>
        <v>2.8313724296882038E-2</v>
      </c>
      <c r="O1635" s="209">
        <f ca="1"/>
        <v>0.88115680548323705</v>
      </c>
      <c r="Q1635" s="229"/>
    </row>
    <row r="1636" spans="7:17" ht="16">
      <c r="G1636" s="208">
        <f ca="1"/>
        <v>1632</v>
      </c>
      <c r="H1636" s="208">
        <f ca="1"/>
        <v>10</v>
      </c>
      <c r="I1636" s="209">
        <f ca="1"/>
        <v>0.99992981284376603</v>
      </c>
      <c r="J1636" s="221">
        <f ca="1"/>
        <v>0.88109495959286399</v>
      </c>
      <c r="K1636" s="228">
        <f ca="1"/>
        <v>2.831207324713254E-2</v>
      </c>
      <c r="L1636" s="228">
        <f ca="1"/>
        <v>2.5620110228042892E-2</v>
      </c>
      <c r="N1636" s="209">
        <f ca="1"/>
        <v>2.831207324713254E-2</v>
      </c>
      <c r="O1636" s="209">
        <f ca="1"/>
        <v>0.88109495959286399</v>
      </c>
      <c r="Q1636" s="229"/>
    </row>
    <row r="1637" spans="7:17" ht="16">
      <c r="G1637" s="208">
        <f ca="1"/>
        <v>1633</v>
      </c>
      <c r="H1637" s="208">
        <f ca="1"/>
        <v>10</v>
      </c>
      <c r="I1637" s="209">
        <f ca="1"/>
        <v>0.99992981284376603</v>
      </c>
      <c r="J1637" s="221">
        <f ca="1"/>
        <v>0.88103311804327811</v>
      </c>
      <c r="K1637" s="228">
        <f ca="1"/>
        <v>2.8310424219489278E-2</v>
      </c>
      <c r="L1637" s="228">
        <f ca="1"/>
        <v>2.5620110228042892E-2</v>
      </c>
      <c r="N1637" s="209">
        <f ca="1"/>
        <v>2.8310424219489278E-2</v>
      </c>
      <c r="O1637" s="209">
        <f ca="1"/>
        <v>0.88103311804327811</v>
      </c>
      <c r="Q1637" s="229"/>
    </row>
    <row r="1638" spans="7:17" ht="16">
      <c r="G1638" s="208">
        <f ca="1"/>
        <v>1634</v>
      </c>
      <c r="H1638" s="208">
        <f ca="1"/>
        <v>10</v>
      </c>
      <c r="I1638" s="209">
        <f ca="1"/>
        <v>0.99992981284376603</v>
      </c>
      <c r="J1638" s="221">
        <f ca="1"/>
        <v>0.88097128083417475</v>
      </c>
      <c r="K1638" s="228">
        <f ca="1"/>
        <v>2.8308777210239711E-2</v>
      </c>
      <c r="L1638" s="228">
        <f ca="1"/>
        <v>2.5620110228042892E-2</v>
      </c>
      <c r="N1638" s="209">
        <f ca="1"/>
        <v>2.8308777210239711E-2</v>
      </c>
      <c r="O1638" s="209">
        <f ca="1"/>
        <v>0.88097128083417475</v>
      </c>
      <c r="Q1638" s="229"/>
    </row>
    <row r="1639" spans="7:17" ht="16">
      <c r="G1639" s="208">
        <f ca="1"/>
        <v>1635</v>
      </c>
      <c r="H1639" s="208">
        <f ca="1"/>
        <v>10</v>
      </c>
      <c r="I1639" s="209">
        <f ca="1"/>
        <v>0.99992981284376603</v>
      </c>
      <c r="J1639" s="221">
        <f ca="1"/>
        <v>0.88090944796524917</v>
      </c>
      <c r="K1639" s="228">
        <f ca="1"/>
        <v>2.8307132215680365E-2</v>
      </c>
      <c r="L1639" s="228">
        <f ca="1"/>
        <v>2.5620110228123938E-2</v>
      </c>
      <c r="N1639" s="209">
        <f ca="1"/>
        <v>2.8307132215680365E-2</v>
      </c>
      <c r="O1639" s="209">
        <f ca="1"/>
        <v>0.88090944796524917</v>
      </c>
      <c r="Q1639" s="229"/>
    </row>
    <row r="1640" spans="7:17" ht="16">
      <c r="G1640" s="208">
        <f ca="1"/>
        <v>1636</v>
      </c>
      <c r="H1640" s="208">
        <f ca="1"/>
        <v>10</v>
      </c>
      <c r="I1640" s="209">
        <f ca="1"/>
        <v>0.99992981284376603</v>
      </c>
      <c r="J1640" s="221">
        <f ca="1"/>
        <v>0.88084761943619683</v>
      </c>
      <c r="K1640" s="228">
        <f ca="1"/>
        <v>2.8305489232116818E-2</v>
      </c>
      <c r="L1640" s="228">
        <f ca="1"/>
        <v>2.5620110228123938E-2</v>
      </c>
      <c r="N1640" s="209">
        <f ca="1"/>
        <v>2.8305489232116818E-2</v>
      </c>
      <c r="O1640" s="209">
        <f ca="1"/>
        <v>0.88084761943619683</v>
      </c>
      <c r="Q1640" s="229"/>
    </row>
    <row r="1641" spans="7:17" ht="16">
      <c r="G1641" s="208">
        <f ca="1"/>
        <v>1637</v>
      </c>
      <c r="H1641" s="208">
        <f ca="1"/>
        <v>10</v>
      </c>
      <c r="I1641" s="209">
        <f ca="1"/>
        <v>0.99992981284376603</v>
      </c>
      <c r="J1641" s="221">
        <f ca="1"/>
        <v>0.88078579524671319</v>
      </c>
      <c r="K1641" s="228">
        <f ca="1"/>
        <v>2.8303848255863649E-2</v>
      </c>
      <c r="L1641" s="228">
        <f ca="1"/>
        <v>2.5620110228042892E-2</v>
      </c>
      <c r="N1641" s="209">
        <f ca="1"/>
        <v>2.8303848255863649E-2</v>
      </c>
      <c r="O1641" s="209">
        <f ca="1"/>
        <v>0.88078579524671319</v>
      </c>
      <c r="Q1641" s="229"/>
    </row>
    <row r="1642" spans="7:17" ht="16">
      <c r="G1642" s="208">
        <f ca="1"/>
        <v>1638</v>
      </c>
      <c r="H1642" s="208">
        <f ca="1"/>
        <v>10</v>
      </c>
      <c r="I1642" s="209">
        <f ca="1"/>
        <v>0.99992981284376603</v>
      </c>
      <c r="J1642" s="221">
        <f ca="1"/>
        <v>0.8807239753964935</v>
      </c>
      <c r="K1642" s="228">
        <f ca="1"/>
        <v>2.8302209283244513E-2</v>
      </c>
      <c r="L1642" s="228">
        <f ca="1"/>
        <v>2.5620110228123938E-2</v>
      </c>
      <c r="N1642" s="209">
        <f ca="1"/>
        <v>2.8302209283244513E-2</v>
      </c>
      <c r="O1642" s="209">
        <f ca="1"/>
        <v>0.8807239753964935</v>
      </c>
      <c r="Q1642" s="229"/>
    </row>
    <row r="1643" spans="7:17" ht="16">
      <c r="G1643" s="208">
        <f ca="1"/>
        <v>1639</v>
      </c>
      <c r="H1643" s="208">
        <f ca="1"/>
        <v>10</v>
      </c>
      <c r="I1643" s="209">
        <f ca="1"/>
        <v>0.99992981284376603</v>
      </c>
      <c r="J1643" s="221">
        <f ca="1"/>
        <v>0.88066215988523333</v>
      </c>
      <c r="K1643" s="228">
        <f ca="1"/>
        <v>2.8300572310591961E-2</v>
      </c>
      <c r="L1643" s="228">
        <f ca="1"/>
        <v>2.5620110228042892E-2</v>
      </c>
      <c r="N1643" s="209">
        <f ca="1"/>
        <v>2.8300572310591961E-2</v>
      </c>
      <c r="O1643" s="209">
        <f ca="1"/>
        <v>0.88066215988523333</v>
      </c>
      <c r="Q1643" s="229"/>
    </row>
    <row r="1644" spans="7:17" ht="16">
      <c r="G1644" s="208">
        <f ca="1"/>
        <v>1640</v>
      </c>
      <c r="H1644" s="208">
        <f ca="1"/>
        <v>10</v>
      </c>
      <c r="I1644" s="209">
        <f ca="1"/>
        <v>0.99992981284376603</v>
      </c>
      <c r="J1644" s="221">
        <f ca="1"/>
        <v>0.88060034871262816</v>
      </c>
      <c r="K1644" s="228">
        <f ca="1"/>
        <v>2.8298937334247508E-2</v>
      </c>
      <c r="L1644" s="228">
        <f ca="1"/>
        <v>2.5620110228042892E-2</v>
      </c>
      <c r="N1644" s="209">
        <f ca="1"/>
        <v>2.8298937334247508E-2</v>
      </c>
      <c r="O1644" s="209">
        <f ca="1"/>
        <v>0.88060034871262816</v>
      </c>
      <c r="Q1644" s="229"/>
    </row>
    <row r="1645" spans="7:17" ht="16">
      <c r="G1645" s="208">
        <f ca="1"/>
        <v>1641</v>
      </c>
      <c r="H1645" s="208">
        <f ca="1"/>
        <v>10</v>
      </c>
      <c r="I1645" s="209">
        <f ca="1"/>
        <v>0.99992981284376603</v>
      </c>
      <c r="J1645" s="221">
        <f ca="1"/>
        <v>0.88053854187837333</v>
      </c>
      <c r="K1645" s="228">
        <f ca="1"/>
        <v>2.8297304350561627E-2</v>
      </c>
      <c r="L1645" s="228">
        <f ca="1"/>
        <v>2.5620110228123938E-2</v>
      </c>
      <c r="N1645" s="209">
        <f ca="1"/>
        <v>2.8297304350561627E-2</v>
      </c>
      <c r="O1645" s="209">
        <f ca="1"/>
        <v>0.88053854187837333</v>
      </c>
      <c r="Q1645" s="229"/>
    </row>
    <row r="1646" spans="7:17" ht="16">
      <c r="G1646" s="208">
        <f ca="1"/>
        <v>1642</v>
      </c>
      <c r="H1646" s="208">
        <f ca="1"/>
        <v>10</v>
      </c>
      <c r="I1646" s="209">
        <f ca="1"/>
        <v>0.99992981284376603</v>
      </c>
      <c r="J1646" s="221">
        <f ca="1"/>
        <v>0.88047673938216453</v>
      </c>
      <c r="K1646" s="228">
        <f ca="1"/>
        <v>2.829567335589361E-2</v>
      </c>
      <c r="L1646" s="228">
        <f ca="1"/>
        <v>2.5620110228042892E-2</v>
      </c>
      <c r="N1646" s="209">
        <f ca="1"/>
        <v>2.829567335589361E-2</v>
      </c>
      <c r="O1646" s="209">
        <f ca="1"/>
        <v>0.88047673938216453</v>
      </c>
      <c r="Q1646" s="229"/>
    </row>
    <row r="1647" spans="7:17" ht="16">
      <c r="G1647" s="208">
        <f ca="1"/>
        <v>1643</v>
      </c>
      <c r="H1647" s="208">
        <f ca="1"/>
        <v>10</v>
      </c>
      <c r="I1647" s="209">
        <f ca="1"/>
        <v>0.99992981284376603</v>
      </c>
      <c r="J1647" s="221">
        <f ca="1"/>
        <v>0.88041494122369712</v>
      </c>
      <c r="K1647" s="228">
        <f ca="1"/>
        <v>2.8294044346611702E-2</v>
      </c>
      <c r="L1647" s="228">
        <f ca="1"/>
        <v>2.5620110228123938E-2</v>
      </c>
      <c r="N1647" s="209">
        <f ca="1"/>
        <v>2.8294044346611702E-2</v>
      </c>
      <c r="O1647" s="209">
        <f ca="1"/>
        <v>0.88041494122369712</v>
      </c>
      <c r="Q1647" s="229"/>
    </row>
    <row r="1648" spans="7:17" ht="16">
      <c r="G1648" s="208">
        <f ca="1"/>
        <v>1644</v>
      </c>
      <c r="H1648" s="208">
        <f ca="1"/>
        <v>10</v>
      </c>
      <c r="I1648" s="209">
        <f ca="1"/>
        <v>0.99992981284376603</v>
      </c>
      <c r="J1648" s="221">
        <f ca="1"/>
        <v>0.88035314740266668</v>
      </c>
      <c r="K1648" s="228">
        <f ca="1"/>
        <v>2.8292417319092916E-2</v>
      </c>
      <c r="L1648" s="228">
        <f ca="1"/>
        <v>2.5620110228123938E-2</v>
      </c>
      <c r="N1648" s="209">
        <f ca="1"/>
        <v>2.8292417319092916E-2</v>
      </c>
      <c r="O1648" s="209">
        <f ca="1"/>
        <v>0.88035314740266668</v>
      </c>
      <c r="Q1648" s="229"/>
    </row>
    <row r="1649" spans="7:17" ht="16">
      <c r="G1649" s="208">
        <f ca="1"/>
        <v>1645</v>
      </c>
      <c r="H1649" s="208">
        <f ca="1"/>
        <v>10</v>
      </c>
      <c r="I1649" s="209">
        <f ca="1"/>
        <v>0.99992981284376603</v>
      </c>
      <c r="J1649" s="221">
        <f ca="1"/>
        <v>0.88029135791876889</v>
      </c>
      <c r="K1649" s="228">
        <f ca="1"/>
        <v>2.8290792269723065E-2</v>
      </c>
      <c r="L1649" s="228">
        <f ca="1"/>
        <v>2.5620110228042892E-2</v>
      </c>
      <c r="N1649" s="209">
        <f ca="1"/>
        <v>2.8290792269723065E-2</v>
      </c>
      <c r="O1649" s="209">
        <f ca="1"/>
        <v>0.88029135791876889</v>
      </c>
      <c r="Q1649" s="229"/>
    </row>
    <row r="1650" spans="7:17" ht="16">
      <c r="G1650" s="208">
        <f ca="1"/>
        <v>1646</v>
      </c>
      <c r="H1650" s="208">
        <f ca="1"/>
        <v>10</v>
      </c>
      <c r="I1650" s="209">
        <f ca="1"/>
        <v>0.99992981284376603</v>
      </c>
      <c r="J1650" s="221">
        <f ca="1"/>
        <v>0.88022957277169922</v>
      </c>
      <c r="K1650" s="228">
        <f ca="1"/>
        <v>2.828916919489681E-2</v>
      </c>
      <c r="L1650" s="228">
        <f ca="1"/>
        <v>2.5620110228123938E-2</v>
      </c>
      <c r="N1650" s="209">
        <f ca="1"/>
        <v>2.828916919489681E-2</v>
      </c>
      <c r="O1650" s="209">
        <f ca="1"/>
        <v>0.88022957277169922</v>
      </c>
      <c r="Q1650" s="229"/>
    </row>
    <row r="1651" spans="7:17" ht="16">
      <c r="G1651" s="208">
        <f ca="1"/>
        <v>1647</v>
      </c>
      <c r="H1651" s="208">
        <f ca="1"/>
        <v>10</v>
      </c>
      <c r="I1651" s="209">
        <f ca="1"/>
        <v>0.99992981284376603</v>
      </c>
      <c r="J1651" s="221">
        <f ca="1"/>
        <v>0.88016779196115336</v>
      </c>
      <c r="K1651" s="228">
        <f ca="1"/>
        <v>2.8287548091017512E-2</v>
      </c>
      <c r="L1651" s="228">
        <f ca="1"/>
        <v>2.5620110228042892E-2</v>
      </c>
      <c r="N1651" s="209">
        <f ca="1"/>
        <v>2.8287548091017512E-2</v>
      </c>
      <c r="O1651" s="209">
        <f ca="1"/>
        <v>0.88016779196115336</v>
      </c>
      <c r="Q1651" s="229"/>
    </row>
    <row r="1652" spans="7:17" ht="16">
      <c r="G1652" s="208">
        <f ca="1"/>
        <v>1648</v>
      </c>
      <c r="H1652" s="208">
        <f ca="1"/>
        <v>10</v>
      </c>
      <c r="I1652" s="209">
        <f ca="1"/>
        <v>0.99992981284376603</v>
      </c>
      <c r="J1652" s="221">
        <f ca="1"/>
        <v>0.88010601548682688</v>
      </c>
      <c r="K1652" s="228">
        <f ca="1"/>
        <v>2.8285928954497292E-2</v>
      </c>
      <c r="L1652" s="228">
        <f ca="1"/>
        <v>2.5620110228042892E-2</v>
      </c>
      <c r="N1652" s="209">
        <f ca="1"/>
        <v>2.8285928954497292E-2</v>
      </c>
      <c r="O1652" s="209">
        <f ca="1"/>
        <v>0.88010601548682688</v>
      </c>
      <c r="Q1652" s="229"/>
    </row>
    <row r="1653" spans="7:17" ht="16">
      <c r="G1653" s="208">
        <f ca="1"/>
        <v>1649</v>
      </c>
      <c r="H1653" s="208">
        <f ca="1"/>
        <v>10</v>
      </c>
      <c r="I1653" s="209">
        <f ca="1"/>
        <v>0.99992981284376603</v>
      </c>
      <c r="J1653" s="221">
        <f ca="1"/>
        <v>0.88004424334841547</v>
      </c>
      <c r="K1653" s="228">
        <f ca="1"/>
        <v>2.8284311781756968E-2</v>
      </c>
      <c r="L1653" s="228">
        <f ca="1"/>
        <v>2.5620110228042892E-2</v>
      </c>
      <c r="N1653" s="209">
        <f ca="1"/>
        <v>2.8284311781756968E-2</v>
      </c>
      <c r="O1653" s="209">
        <f ca="1"/>
        <v>0.88004424334841547</v>
      </c>
      <c r="Q1653" s="229"/>
    </row>
    <row r="1654" spans="7:17" ht="16">
      <c r="G1654" s="208">
        <f ca="1"/>
        <v>1650</v>
      </c>
      <c r="H1654" s="208">
        <f ca="1"/>
        <v>10</v>
      </c>
      <c r="I1654" s="209">
        <f ca="1"/>
        <v>0.99992981284376603</v>
      </c>
      <c r="J1654" s="221">
        <f ca="1"/>
        <v>0.87998247554561482</v>
      </c>
      <c r="K1654" s="228">
        <f ca="1"/>
        <v>2.828269656922601E-2</v>
      </c>
      <c r="L1654" s="228">
        <f ca="1"/>
        <v>2.5620110228042892E-2</v>
      </c>
      <c r="N1654" s="209">
        <f ca="1"/>
        <v>2.828269656922601E-2</v>
      </c>
      <c r="O1654" s="209">
        <f ca="1"/>
        <v>0.87998247554561482</v>
      </c>
      <c r="Q1654" s="229"/>
    </row>
    <row r="1655" spans="7:17" ht="16">
      <c r="G1655" s="208">
        <f ca="1"/>
        <v>1651</v>
      </c>
      <c r="H1655" s="208">
        <f ca="1"/>
        <v>10</v>
      </c>
      <c r="I1655" s="209">
        <f ca="1"/>
        <v>0.99992981284376603</v>
      </c>
      <c r="J1655" s="221">
        <f ca="1"/>
        <v>0.8799207120781205</v>
      </c>
      <c r="K1655" s="228">
        <f ca="1"/>
        <v>2.82810833133426E-2</v>
      </c>
      <c r="L1655" s="228">
        <f ca="1"/>
        <v>2.5620110228123938E-2</v>
      </c>
      <c r="N1655" s="209">
        <f ca="1"/>
        <v>2.82810833133426E-2</v>
      </c>
      <c r="O1655" s="209">
        <f ca="1"/>
        <v>0.8799207120781205</v>
      </c>
      <c r="Q1655" s="229"/>
    </row>
    <row r="1656" spans="7:17" ht="16">
      <c r="G1656" s="208">
        <f ca="1"/>
        <v>1652</v>
      </c>
      <c r="H1656" s="208">
        <f ca="1"/>
        <v>10</v>
      </c>
      <c r="I1656" s="209">
        <f ca="1"/>
        <v>0.99992981284376603</v>
      </c>
      <c r="J1656" s="221">
        <f ca="1"/>
        <v>0.87985895294562833</v>
      </c>
      <c r="K1656" s="228">
        <f ca="1"/>
        <v>2.8279472010553489E-2</v>
      </c>
      <c r="L1656" s="228">
        <f ca="1"/>
        <v>2.5620110228123938E-2</v>
      </c>
      <c r="N1656" s="209">
        <f ca="1"/>
        <v>2.8279472010553489E-2</v>
      </c>
      <c r="O1656" s="209">
        <f ca="1"/>
        <v>0.87985895294562833</v>
      </c>
      <c r="Q1656" s="229"/>
    </row>
    <row r="1657" spans="7:17" ht="16">
      <c r="G1657" s="208">
        <f ca="1"/>
        <v>1653</v>
      </c>
      <c r="H1657" s="208">
        <f ca="1"/>
        <v>10</v>
      </c>
      <c r="I1657" s="209">
        <f ca="1"/>
        <v>0.99992981284376603</v>
      </c>
      <c r="J1657" s="221">
        <f ca="1"/>
        <v>0.87979719814783408</v>
      </c>
      <c r="K1657" s="228">
        <f ca="1"/>
        <v>2.827786265731401E-2</v>
      </c>
      <c r="L1657" s="228">
        <f ca="1"/>
        <v>2.5620110228042892E-2</v>
      </c>
      <c r="N1657" s="209">
        <f ca="1"/>
        <v>2.827786265731401E-2</v>
      </c>
      <c r="O1657" s="209">
        <f ca="1"/>
        <v>0.87979719814783408</v>
      </c>
      <c r="Q1657" s="229"/>
    </row>
    <row r="1658" spans="7:17" ht="16">
      <c r="G1658" s="208">
        <f ca="1"/>
        <v>1654</v>
      </c>
      <c r="H1658" s="208">
        <f ca="1"/>
        <v>10</v>
      </c>
      <c r="I1658" s="209">
        <f ca="1"/>
        <v>0.99992981284376603</v>
      </c>
      <c r="J1658" s="221">
        <f ca="1"/>
        <v>0.87973544768443346</v>
      </c>
      <c r="K1658" s="228">
        <f ca="1"/>
        <v>2.8276255250088131E-2</v>
      </c>
      <c r="L1658" s="228">
        <f ca="1"/>
        <v>2.5620110228042892E-2</v>
      </c>
      <c r="N1658" s="209">
        <f ca="1"/>
        <v>2.8276255250088131E-2</v>
      </c>
      <c r="O1658" s="209">
        <f ca="1"/>
        <v>0.87973544768443346</v>
      </c>
      <c r="Q1658" s="229"/>
    </row>
    <row r="1659" spans="7:17" ht="16">
      <c r="G1659" s="208">
        <f ca="1"/>
        <v>1655</v>
      </c>
      <c r="H1659" s="208">
        <f ca="1"/>
        <v>10</v>
      </c>
      <c r="I1659" s="209">
        <f ca="1"/>
        <v>0.99992981284376603</v>
      </c>
      <c r="J1659" s="221">
        <f ca="1"/>
        <v>0.87967370155512226</v>
      </c>
      <c r="K1659" s="228">
        <f ca="1"/>
        <v>2.8274649785348323E-2</v>
      </c>
      <c r="L1659" s="228">
        <f ca="1"/>
        <v>2.5620110228123938E-2</v>
      </c>
      <c r="N1659" s="209">
        <f ca="1"/>
        <v>2.8274649785348323E-2</v>
      </c>
      <c r="O1659" s="209">
        <f ca="1"/>
        <v>0.87967370155512226</v>
      </c>
      <c r="Q1659" s="229"/>
    </row>
    <row r="1660" spans="7:17" ht="16">
      <c r="G1660" s="208">
        <f ca="1"/>
        <v>1656</v>
      </c>
      <c r="H1660" s="208">
        <f ca="1"/>
        <v>10</v>
      </c>
      <c r="I1660" s="209">
        <f ca="1"/>
        <v>0.99992981284376603</v>
      </c>
      <c r="J1660" s="221">
        <f ca="1"/>
        <v>0.87961195975959627</v>
      </c>
      <c r="K1660" s="228">
        <f ca="1"/>
        <v>2.8273046259575597E-2</v>
      </c>
      <c r="L1660" s="228">
        <f ca="1"/>
        <v>2.5620110228123938E-2</v>
      </c>
      <c r="N1660" s="209">
        <f ca="1"/>
        <v>2.8273046259575597E-2</v>
      </c>
      <c r="O1660" s="209">
        <f ca="1"/>
        <v>0.87961195975959627</v>
      </c>
      <c r="Q1660" s="229"/>
    </row>
    <row r="1661" spans="7:17" ht="16">
      <c r="G1661" s="208">
        <f ca="1"/>
        <v>1657</v>
      </c>
      <c r="H1661" s="208">
        <f ca="1"/>
        <v>10</v>
      </c>
      <c r="I1661" s="209">
        <f ca="1"/>
        <v>0.99992981284376603</v>
      </c>
      <c r="J1661" s="221">
        <f ca="1"/>
        <v>0.87955022229755131</v>
      </c>
      <c r="K1661" s="228">
        <f ca="1"/>
        <v>2.8271444669259446E-2</v>
      </c>
      <c r="L1661" s="228">
        <f ca="1"/>
        <v>2.5620110228123938E-2</v>
      </c>
      <c r="N1661" s="209">
        <f ca="1"/>
        <v>2.8271444669259446E-2</v>
      </c>
      <c r="O1661" s="209">
        <f ca="1"/>
        <v>0.87955022229755131</v>
      </c>
      <c r="Q1661" s="229"/>
    </row>
    <row r="1662" spans="7:17" ht="16">
      <c r="G1662" s="208">
        <f ca="1"/>
        <v>1658</v>
      </c>
      <c r="H1662" s="208">
        <f ca="1"/>
        <v>10</v>
      </c>
      <c r="I1662" s="209">
        <f ca="1"/>
        <v>0.99992981284376603</v>
      </c>
      <c r="J1662" s="221">
        <f ca="1"/>
        <v>0.87948848916868327</v>
      </c>
      <c r="K1662" s="228">
        <f ca="1"/>
        <v>2.8269845010897836E-2</v>
      </c>
      <c r="L1662" s="228">
        <f ca="1"/>
        <v>2.5620110228123938E-2</v>
      </c>
      <c r="N1662" s="209">
        <f ca="1"/>
        <v>2.8269845010897836E-2</v>
      </c>
      <c r="O1662" s="209">
        <f ca="1"/>
        <v>0.87948848916868327</v>
      </c>
      <c r="Q1662" s="229"/>
    </row>
    <row r="1663" spans="7:17" ht="16">
      <c r="G1663" s="208">
        <f ca="1"/>
        <v>1659</v>
      </c>
      <c r="H1663" s="208">
        <f ca="1"/>
        <v>10</v>
      </c>
      <c r="I1663" s="209">
        <f ca="1"/>
        <v>0.99992981284376603</v>
      </c>
      <c r="J1663" s="221">
        <f ca="1"/>
        <v>0.87942676037268797</v>
      </c>
      <c r="K1663" s="228">
        <f ca="1"/>
        <v>2.8268247280997187E-2</v>
      </c>
      <c r="L1663" s="228">
        <f ca="1"/>
        <v>2.5620110228123938E-2</v>
      </c>
      <c r="N1663" s="209">
        <f ca="1"/>
        <v>2.8268247280997187E-2</v>
      </c>
      <c r="O1663" s="209">
        <f ca="1"/>
        <v>0.87942676037268797</v>
      </c>
      <c r="Q1663" s="229"/>
    </row>
    <row r="1664" spans="7:17" ht="16">
      <c r="G1664" s="208">
        <f ca="1"/>
        <v>1660</v>
      </c>
      <c r="H1664" s="208">
        <f ca="1"/>
        <v>10</v>
      </c>
      <c r="I1664" s="209">
        <f ca="1"/>
        <v>0.99992981284376603</v>
      </c>
      <c r="J1664" s="221">
        <f ca="1"/>
        <v>0.87936503590926141</v>
      </c>
      <c r="K1664" s="228">
        <f ca="1"/>
        <v>2.8266651476072296E-2</v>
      </c>
      <c r="L1664" s="228">
        <f ca="1"/>
        <v>2.5620110228042892E-2</v>
      </c>
      <c r="N1664" s="209">
        <f ca="1"/>
        <v>2.8266651476072296E-2</v>
      </c>
      <c r="O1664" s="209">
        <f ca="1"/>
        <v>0.87936503590926141</v>
      </c>
      <c r="Q1664" s="229"/>
    </row>
    <row r="1665" spans="7:17" ht="16">
      <c r="G1665" s="208">
        <f ca="1"/>
        <v>1661</v>
      </c>
      <c r="H1665" s="208">
        <f ca="1"/>
        <v>10</v>
      </c>
      <c r="I1665" s="209">
        <f ca="1"/>
        <v>0.99992981284376603</v>
      </c>
      <c r="J1665" s="221">
        <f ca="1"/>
        <v>0.87930331577809939</v>
      </c>
      <c r="K1665" s="228">
        <f ca="1"/>
        <v>2.8265057592646421E-2</v>
      </c>
      <c r="L1665" s="228">
        <f ca="1"/>
        <v>2.5620110228042892E-2</v>
      </c>
      <c r="N1665" s="209">
        <f ca="1"/>
        <v>2.8265057592646421E-2</v>
      </c>
      <c r="O1665" s="209">
        <f ca="1"/>
        <v>0.87930331577809939</v>
      </c>
      <c r="Q1665" s="229"/>
    </row>
    <row r="1666" spans="7:17" ht="16">
      <c r="G1666" s="208">
        <f ca="1"/>
        <v>1662</v>
      </c>
      <c r="H1666" s="208">
        <f ca="1"/>
        <v>10</v>
      </c>
      <c r="I1666" s="209">
        <f ca="1"/>
        <v>0.99992981284376603</v>
      </c>
      <c r="J1666" s="221">
        <f ca="1"/>
        <v>0.87924159997889784</v>
      </c>
      <c r="K1666" s="228">
        <f ca="1"/>
        <v>2.8263465627251148E-2</v>
      </c>
      <c r="L1666" s="228">
        <f ca="1"/>
        <v>2.5620110228042892E-2</v>
      </c>
      <c r="N1666" s="209">
        <f ca="1"/>
        <v>2.8263465627251148E-2</v>
      </c>
      <c r="O1666" s="209">
        <f ca="1"/>
        <v>0.87924159997889784</v>
      </c>
      <c r="Q1666" s="229"/>
    </row>
    <row r="1667" spans="7:17" ht="16">
      <c r="G1667" s="208">
        <f ca="1"/>
        <v>1663</v>
      </c>
      <c r="H1667" s="208">
        <f ca="1"/>
        <v>10</v>
      </c>
      <c r="I1667" s="209">
        <f ca="1"/>
        <v>0.99992981284376603</v>
      </c>
      <c r="J1667" s="221">
        <f ca="1"/>
        <v>0.87917988851135276</v>
      </c>
      <c r="K1667" s="228">
        <f ca="1"/>
        <v>2.8261875576426388E-2</v>
      </c>
      <c r="L1667" s="228">
        <f ca="1"/>
        <v>2.5620110228042892E-2</v>
      </c>
      <c r="N1667" s="209">
        <f ca="1"/>
        <v>2.8261875576426388E-2</v>
      </c>
      <c r="O1667" s="209">
        <f ca="1"/>
        <v>0.87917988851135276</v>
      </c>
      <c r="Q1667" s="229"/>
    </row>
    <row r="1668" spans="7:17" ht="16">
      <c r="G1668" s="208">
        <f ca="1"/>
        <v>1664</v>
      </c>
      <c r="H1668" s="208">
        <f ca="1"/>
        <v>10</v>
      </c>
      <c r="I1668" s="209">
        <f ca="1"/>
        <v>0.99992981284376603</v>
      </c>
      <c r="J1668" s="221">
        <f ca="1"/>
        <v>0.87911818137516007</v>
      </c>
      <c r="K1668" s="228">
        <f ca="1"/>
        <v>2.8260287436720422E-2</v>
      </c>
      <c r="L1668" s="228">
        <f ca="1"/>
        <v>2.5620110228042892E-2</v>
      </c>
      <c r="N1668" s="209">
        <f ca="1"/>
        <v>2.8260287436720422E-2</v>
      </c>
      <c r="O1668" s="209">
        <f ca="1"/>
        <v>0.87911818137516007</v>
      </c>
      <c r="Q1668" s="229"/>
    </row>
    <row r="1669" spans="7:17" ht="16">
      <c r="G1669" s="208">
        <f ca="1"/>
        <v>1665</v>
      </c>
      <c r="H1669" s="208">
        <f ca="1"/>
        <v>10</v>
      </c>
      <c r="I1669" s="209">
        <f ca="1"/>
        <v>0.99992981284376603</v>
      </c>
      <c r="J1669" s="221">
        <f ca="1"/>
        <v>0.87905647857001579</v>
      </c>
      <c r="K1669" s="228">
        <f ca="1"/>
        <v>2.8258701204689773E-2</v>
      </c>
      <c r="L1669" s="228">
        <f ca="1"/>
        <v>2.5620110228042892E-2</v>
      </c>
      <c r="N1669" s="209">
        <f ca="1"/>
        <v>2.8258701204689773E-2</v>
      </c>
      <c r="O1669" s="209">
        <f ca="1"/>
        <v>0.87905647857001579</v>
      </c>
      <c r="Q1669" s="229"/>
    </row>
    <row r="1670" spans="7:17" ht="16">
      <c r="G1670" s="208">
        <f ca="1"/>
        <v>1666</v>
      </c>
      <c r="H1670" s="208">
        <f ca="1"/>
        <v>10</v>
      </c>
      <c r="I1670" s="209">
        <f ca="1"/>
        <v>0.99992981284376603</v>
      </c>
      <c r="J1670" s="221">
        <f ca="1"/>
        <v>0.87899478009561594</v>
      </c>
      <c r="K1670" s="228">
        <f ca="1"/>
        <v>2.825711687689926E-2</v>
      </c>
      <c r="L1670" s="228">
        <f ca="1"/>
        <v>2.5620110228042892E-2</v>
      </c>
      <c r="N1670" s="209">
        <f ca="1"/>
        <v>2.825711687689926E-2</v>
      </c>
      <c r="O1670" s="209">
        <f ca="1"/>
        <v>0.87899478009561594</v>
      </c>
      <c r="Q1670" s="229"/>
    </row>
    <row r="1671" spans="7:17" ht="16">
      <c r="G1671" s="208">
        <f ca="1"/>
        <v>1667</v>
      </c>
      <c r="H1671" s="208">
        <f ca="1"/>
        <v>10</v>
      </c>
      <c r="I1671" s="209">
        <f ca="1"/>
        <v>0.99992981284376603</v>
      </c>
      <c r="J1671" s="221">
        <f ca="1"/>
        <v>0.87893308595165653</v>
      </c>
      <c r="K1671" s="228">
        <f ca="1"/>
        <v>2.8255534449921932E-2</v>
      </c>
      <c r="L1671" s="228">
        <f ca="1"/>
        <v>2.5620110228042892E-2</v>
      </c>
      <c r="N1671" s="209">
        <f ca="1"/>
        <v>2.8255534449921932E-2</v>
      </c>
      <c r="O1671" s="209">
        <f ca="1"/>
        <v>0.87893308595165653</v>
      </c>
      <c r="Q1671" s="229"/>
    </row>
    <row r="1672" spans="7:17" ht="16">
      <c r="G1672" s="208">
        <f ca="1"/>
        <v>1668</v>
      </c>
      <c r="H1672" s="208">
        <f ca="1"/>
        <v>10</v>
      </c>
      <c r="I1672" s="209">
        <f ca="1"/>
        <v>0.99992981284376603</v>
      </c>
      <c r="J1672" s="221">
        <f ca="1"/>
        <v>0.8788713961378336</v>
      </c>
      <c r="K1672" s="228">
        <f ca="1"/>
        <v>2.8253953920339074E-2</v>
      </c>
      <c r="L1672" s="228">
        <f ca="1"/>
        <v>2.5620110228123938E-2</v>
      </c>
      <c r="N1672" s="209">
        <f ca="1"/>
        <v>2.8253953920339074E-2</v>
      </c>
      <c r="O1672" s="209">
        <f ca="1"/>
        <v>0.8788713961378336</v>
      </c>
      <c r="Q1672" s="229"/>
    </row>
    <row r="1673" spans="7:17" ht="16">
      <c r="G1673" s="208">
        <f ca="1"/>
        <v>1669</v>
      </c>
      <c r="H1673" s="208">
        <f ca="1"/>
        <v>10</v>
      </c>
      <c r="I1673" s="209">
        <f ca="1"/>
        <v>0.99992981284376603</v>
      </c>
      <c r="J1673" s="221">
        <f ca="1"/>
        <v>0.87880971065384328</v>
      </c>
      <c r="K1673" s="228">
        <f ca="1"/>
        <v>2.8252375284740141E-2</v>
      </c>
      <c r="L1673" s="228">
        <f ca="1"/>
        <v>2.5620110228123938E-2</v>
      </c>
      <c r="N1673" s="209">
        <f ca="1"/>
        <v>2.8252375284740141E-2</v>
      </c>
      <c r="O1673" s="209">
        <f ca="1"/>
        <v>0.87880971065384328</v>
      </c>
      <c r="Q1673" s="229"/>
    </row>
    <row r="1674" spans="7:17" ht="16">
      <c r="G1674" s="208">
        <f ca="1"/>
        <v>1670</v>
      </c>
      <c r="H1674" s="208">
        <f ca="1"/>
        <v>10</v>
      </c>
      <c r="I1674" s="209">
        <f ca="1"/>
        <v>0.99992981284376603</v>
      </c>
      <c r="J1674" s="221">
        <f ca="1"/>
        <v>0.87874802949938169</v>
      </c>
      <c r="K1674" s="228">
        <f ca="1"/>
        <v>2.8250798539722757E-2</v>
      </c>
      <c r="L1674" s="228">
        <f ca="1"/>
        <v>2.5620110228042892E-2</v>
      </c>
      <c r="N1674" s="209">
        <f ca="1"/>
        <v>2.8250798539722757E-2</v>
      </c>
      <c r="O1674" s="209">
        <f ca="1"/>
        <v>0.87874802949938169</v>
      </c>
      <c r="Q1674" s="229"/>
    </row>
    <row r="1675" spans="7:17" ht="16">
      <c r="G1675" s="208">
        <f ca="1"/>
        <v>1671</v>
      </c>
      <c r="H1675" s="208">
        <f ca="1"/>
        <v>10</v>
      </c>
      <c r="I1675" s="209">
        <f ca="1"/>
        <v>0.99992981284376603</v>
      </c>
      <c r="J1675" s="221">
        <f ca="1"/>
        <v>0.87868635267414497</v>
      </c>
      <c r="K1675" s="228">
        <f ca="1"/>
        <v>2.8249223681892695E-2</v>
      </c>
      <c r="L1675" s="228">
        <f ca="1"/>
        <v>2.5620110228042892E-2</v>
      </c>
      <c r="N1675" s="209">
        <f ca="1"/>
        <v>2.8249223681892695E-2</v>
      </c>
      <c r="O1675" s="209">
        <f ca="1"/>
        <v>0.87868635267414497</v>
      </c>
      <c r="Q1675" s="229"/>
    </row>
    <row r="1676" spans="7:17" ht="16">
      <c r="G1676" s="208">
        <f ca="1"/>
        <v>1672</v>
      </c>
      <c r="H1676" s="208">
        <f ca="1"/>
        <v>10</v>
      </c>
      <c r="I1676" s="209">
        <f ca="1"/>
        <v>0.99992981284376603</v>
      </c>
      <c r="J1676" s="221">
        <f ca="1"/>
        <v>0.87862468017782913</v>
      </c>
      <c r="K1676" s="228">
        <f ca="1"/>
        <v>2.8247650707863874E-2</v>
      </c>
      <c r="L1676" s="228">
        <f ca="1"/>
        <v>2.5620110228123938E-2</v>
      </c>
      <c r="N1676" s="209">
        <f ca="1"/>
        <v>2.8247650707863874E-2</v>
      </c>
      <c r="O1676" s="209">
        <f ca="1"/>
        <v>0.87862468017782913</v>
      </c>
      <c r="Q1676" s="229"/>
    </row>
    <row r="1677" spans="7:17" ht="16">
      <c r="G1677" s="208">
        <f ca="1"/>
        <v>1673</v>
      </c>
      <c r="H1677" s="208">
        <f ca="1"/>
        <v>10</v>
      </c>
      <c r="I1677" s="209">
        <f ca="1"/>
        <v>0.99992981284376603</v>
      </c>
      <c r="J1677" s="221">
        <f ca="1"/>
        <v>0.87856301201013043</v>
      </c>
      <c r="K1677" s="228">
        <f ca="1"/>
        <v>2.824607961425829E-2</v>
      </c>
      <c r="L1677" s="228">
        <f ca="1"/>
        <v>2.5620110228123938E-2</v>
      </c>
      <c r="N1677" s="209">
        <f ca="1"/>
        <v>2.824607961425829E-2</v>
      </c>
      <c r="O1677" s="209">
        <f ca="1"/>
        <v>0.87856301201013043</v>
      </c>
      <c r="Q1677" s="229"/>
    </row>
    <row r="1678" spans="7:17" ht="16">
      <c r="G1678" s="208">
        <f ca="1"/>
        <v>1674</v>
      </c>
      <c r="H1678" s="208">
        <f ca="1"/>
        <v>10</v>
      </c>
      <c r="I1678" s="209">
        <f ca="1"/>
        <v>0.99992981284376603</v>
      </c>
      <c r="J1678" s="221">
        <f ca="1"/>
        <v>0.8785013481707451</v>
      </c>
      <c r="K1678" s="228">
        <f ca="1"/>
        <v>2.8244510397705983E-2</v>
      </c>
      <c r="L1678" s="228">
        <f ca="1"/>
        <v>2.5620110228042892E-2</v>
      </c>
      <c r="N1678" s="209">
        <f ca="1"/>
        <v>2.8244510397705983E-2</v>
      </c>
      <c r="O1678" s="209">
        <f ca="1"/>
        <v>0.8785013481707451</v>
      </c>
      <c r="Q1678" s="229"/>
    </row>
    <row r="1679" spans="7:17" ht="16">
      <c r="G1679" s="208">
        <f ca="1"/>
        <v>1675</v>
      </c>
      <c r="H1679" s="208">
        <f ca="1"/>
        <v>10</v>
      </c>
      <c r="I1679" s="209">
        <f ca="1"/>
        <v>0.99992981284376603</v>
      </c>
      <c r="J1679" s="221">
        <f ca="1"/>
        <v>0.87843968865936928</v>
      </c>
      <c r="K1679" s="228">
        <f ca="1"/>
        <v>2.824294305484509E-2</v>
      </c>
      <c r="L1679" s="228">
        <f ca="1"/>
        <v>2.5620110228042892E-2</v>
      </c>
      <c r="N1679" s="209">
        <f ca="1"/>
        <v>2.824294305484509E-2</v>
      </c>
      <c r="O1679" s="209">
        <f ca="1"/>
        <v>0.87843968865936928</v>
      </c>
      <c r="Q1679" s="229"/>
    </row>
    <row r="1680" spans="7:17" ht="16">
      <c r="G1680" s="208">
        <f ca="1"/>
        <v>1676</v>
      </c>
      <c r="H1680" s="208">
        <f ca="1"/>
        <v>10</v>
      </c>
      <c r="I1680" s="209">
        <f ca="1"/>
        <v>0.99992981284376603</v>
      </c>
      <c r="J1680" s="221">
        <f ca="1"/>
        <v>0.8783780334756992</v>
      </c>
      <c r="K1680" s="228">
        <f ca="1"/>
        <v>2.8241377582321738E-2</v>
      </c>
      <c r="L1680" s="228">
        <f ca="1"/>
        <v>2.5620110228123938E-2</v>
      </c>
      <c r="N1680" s="209">
        <f ca="1"/>
        <v>2.8241377582321738E-2</v>
      </c>
      <c r="O1680" s="209">
        <f ca="1"/>
        <v>0.8783780334756992</v>
      </c>
      <c r="Q1680" s="229"/>
    </row>
    <row r="1681" spans="7:17" ht="16">
      <c r="G1681" s="208">
        <f ca="1"/>
        <v>1677</v>
      </c>
      <c r="H1681" s="208">
        <f ca="1"/>
        <v>10</v>
      </c>
      <c r="I1681" s="209">
        <f ca="1"/>
        <v>0.99992981284376603</v>
      </c>
      <c r="J1681" s="221">
        <f ca="1"/>
        <v>0.87831638261943112</v>
      </c>
      <c r="K1681" s="228">
        <f ca="1"/>
        <v>2.8239813976790075E-2</v>
      </c>
      <c r="L1681" s="228">
        <f ca="1"/>
        <v>2.5620110228123938E-2</v>
      </c>
      <c r="N1681" s="209">
        <f ca="1"/>
        <v>2.8239813976790075E-2</v>
      </c>
      <c r="O1681" s="209">
        <f ca="1"/>
        <v>0.87831638261943112</v>
      </c>
      <c r="Q1681" s="229"/>
    </row>
    <row r="1682" spans="7:17" ht="16">
      <c r="G1682" s="208">
        <f ca="1"/>
        <v>1678</v>
      </c>
      <c r="H1682" s="208">
        <f ca="1"/>
        <v>10</v>
      </c>
      <c r="I1682" s="209">
        <f ca="1"/>
        <v>0.99992981284376603</v>
      </c>
      <c r="J1682" s="221">
        <f ca="1"/>
        <v>0.87825473609026139</v>
      </c>
      <c r="K1682" s="228">
        <f ca="1"/>
        <v>2.8238252234912182E-2</v>
      </c>
      <c r="L1682" s="228">
        <f ca="1"/>
        <v>2.5620110228042892E-2</v>
      </c>
      <c r="N1682" s="209">
        <f ca="1"/>
        <v>2.8238252234912182E-2</v>
      </c>
      <c r="O1682" s="209">
        <f ca="1"/>
        <v>0.87825473609026139</v>
      </c>
      <c r="Q1682" s="229"/>
    </row>
    <row r="1683" spans="7:17" ht="16">
      <c r="G1683" s="208">
        <f ca="1"/>
        <v>1679</v>
      </c>
      <c r="H1683" s="208">
        <f ca="1"/>
        <v>10</v>
      </c>
      <c r="I1683" s="209">
        <f ca="1"/>
        <v>0.99992981284376603</v>
      </c>
      <c r="J1683" s="221">
        <f ca="1"/>
        <v>0.87819309388788624</v>
      </c>
      <c r="K1683" s="228">
        <f ca="1"/>
        <v>2.8236692353358146E-2</v>
      </c>
      <c r="L1683" s="228">
        <f ca="1"/>
        <v>2.5620110228042892E-2</v>
      </c>
      <c r="N1683" s="209">
        <f ca="1"/>
        <v>2.8236692353358146E-2</v>
      </c>
      <c r="O1683" s="209">
        <f ca="1"/>
        <v>0.87819309388788624</v>
      </c>
      <c r="Q1683" s="229"/>
    </row>
    <row r="1684" spans="7:17" ht="16">
      <c r="G1684" s="208">
        <f ca="1"/>
        <v>1680</v>
      </c>
      <c r="H1684" s="208">
        <f ca="1"/>
        <v>10</v>
      </c>
      <c r="I1684" s="209">
        <f ca="1"/>
        <v>0.99992981284376603</v>
      </c>
      <c r="J1684" s="221">
        <f ca="1"/>
        <v>0.87813145601200193</v>
      </c>
      <c r="K1684" s="228">
        <f ca="1"/>
        <v>2.8235134328805974E-2</v>
      </c>
      <c r="L1684" s="228">
        <f ca="1"/>
        <v>2.5620110228042892E-2</v>
      </c>
      <c r="N1684" s="209">
        <f ca="1"/>
        <v>2.8235134328805974E-2</v>
      </c>
      <c r="O1684" s="209">
        <f ca="1"/>
        <v>0.87813145601200193</v>
      </c>
      <c r="Q1684" s="229"/>
    </row>
    <row r="1685" spans="7:17" ht="16">
      <c r="G1685" s="208">
        <f ca="1"/>
        <v>1681</v>
      </c>
      <c r="H1685" s="208">
        <f ca="1"/>
        <v>10</v>
      </c>
      <c r="I1685" s="209">
        <f ca="1"/>
        <v>0.99992981284376603</v>
      </c>
      <c r="J1685" s="221">
        <f ca="1"/>
        <v>0.87806982246230481</v>
      </c>
      <c r="K1685" s="228">
        <f ca="1"/>
        <v>2.8233578157941558E-2</v>
      </c>
      <c r="L1685" s="228">
        <f ca="1"/>
        <v>2.5620110228123938E-2</v>
      </c>
      <c r="N1685" s="209">
        <f ca="1"/>
        <v>2.8233578157941558E-2</v>
      </c>
      <c r="O1685" s="209">
        <f ca="1"/>
        <v>0.87806982246230481</v>
      </c>
      <c r="Q1685" s="229"/>
    </row>
    <row r="1686" spans="7:17" ht="16">
      <c r="G1686" s="208">
        <f ca="1"/>
        <v>1682</v>
      </c>
      <c r="H1686" s="208">
        <f ca="1"/>
        <v>10</v>
      </c>
      <c r="I1686" s="209">
        <f ca="1"/>
        <v>0.99992981284376603</v>
      </c>
      <c r="J1686" s="221">
        <f ca="1"/>
        <v>0.87800819323849133</v>
      </c>
      <c r="K1686" s="228">
        <f ca="1"/>
        <v>2.8232023837458653E-2</v>
      </c>
      <c r="L1686" s="228">
        <f ca="1"/>
        <v>2.5620110228042892E-2</v>
      </c>
      <c r="N1686" s="209">
        <f ca="1"/>
        <v>2.8232023837458653E-2</v>
      </c>
      <c r="O1686" s="209">
        <f ca="1"/>
        <v>0.87800819323849133</v>
      </c>
      <c r="Q1686" s="229"/>
    </row>
    <row r="1687" spans="7:17" ht="16">
      <c r="G1687" s="208">
        <f ca="1"/>
        <v>1683</v>
      </c>
      <c r="H1687" s="208">
        <f ca="1"/>
        <v>10</v>
      </c>
      <c r="I1687" s="209">
        <f ca="1"/>
        <v>0.99992981284376603</v>
      </c>
      <c r="J1687" s="221">
        <f ca="1"/>
        <v>0.87794656834025775</v>
      </c>
      <c r="K1687" s="228">
        <f ca="1"/>
        <v>2.8230471364058925E-2</v>
      </c>
      <c r="L1687" s="228">
        <f ca="1"/>
        <v>2.5620110228123938E-2</v>
      </c>
      <c r="N1687" s="209">
        <f ca="1"/>
        <v>2.8230471364058925E-2</v>
      </c>
      <c r="O1687" s="209">
        <f ca="1"/>
        <v>0.87794656834025775</v>
      </c>
      <c r="Q1687" s="229"/>
    </row>
    <row r="1688" spans="7:17" ht="16">
      <c r="G1688" s="208">
        <f ca="1"/>
        <v>1684</v>
      </c>
      <c r="H1688" s="208">
        <f ca="1"/>
        <v>10</v>
      </c>
      <c r="I1688" s="209">
        <f ca="1"/>
        <v>0.99992981284376603</v>
      </c>
      <c r="J1688" s="221">
        <f ca="1"/>
        <v>0.87788494776730053</v>
      </c>
      <c r="K1688" s="228">
        <f ca="1"/>
        <v>2.8228920734451837E-2</v>
      </c>
      <c r="L1688" s="228">
        <f ca="1"/>
        <v>2.5620110228123938E-2</v>
      </c>
      <c r="N1688" s="209">
        <f ca="1"/>
        <v>2.8228920734451837E-2</v>
      </c>
      <c r="O1688" s="209">
        <f ca="1"/>
        <v>0.87788494776730053</v>
      </c>
      <c r="Q1688" s="229"/>
    </row>
    <row r="1689" spans="7:17" ht="16">
      <c r="G1689" s="208">
        <f ca="1"/>
        <v>1685</v>
      </c>
      <c r="H1689" s="208">
        <f ca="1"/>
        <v>10</v>
      </c>
      <c r="I1689" s="209">
        <f ca="1"/>
        <v>0.99992981284376603</v>
      </c>
      <c r="J1689" s="221">
        <f ca="1"/>
        <v>0.87782333151931613</v>
      </c>
      <c r="K1689" s="228">
        <f ca="1"/>
        <v>2.822737194535466E-2</v>
      </c>
      <c r="L1689" s="228">
        <f ca="1"/>
        <v>2.5620110228042892E-2</v>
      </c>
      <c r="N1689" s="209">
        <f ca="1"/>
        <v>2.822737194535466E-2</v>
      </c>
      <c r="O1689" s="209">
        <f ca="1"/>
        <v>0.87782333151931613</v>
      </c>
      <c r="Q1689" s="229"/>
    </row>
    <row r="1690" spans="7:17" ht="16">
      <c r="G1690" s="208">
        <f ca="1"/>
        <v>1686</v>
      </c>
      <c r="H1690" s="208">
        <f ca="1"/>
        <v>10</v>
      </c>
      <c r="I1690" s="209">
        <f ca="1"/>
        <v>0.99992981284376603</v>
      </c>
      <c r="J1690" s="221">
        <f ca="1"/>
        <v>0.87776171959600091</v>
      </c>
      <c r="K1690" s="228">
        <f ca="1"/>
        <v>2.8225824993492479E-2</v>
      </c>
      <c r="L1690" s="228">
        <f ca="1"/>
        <v>2.5620110228123938E-2</v>
      </c>
      <c r="N1690" s="209">
        <f ca="1"/>
        <v>2.8225824993492479E-2</v>
      </c>
      <c r="O1690" s="209">
        <f ca="1"/>
        <v>0.87776171959600091</v>
      </c>
      <c r="Q1690" s="229"/>
    </row>
    <row r="1691" spans="7:17" ht="16">
      <c r="G1691" s="208">
        <f ca="1"/>
        <v>1687</v>
      </c>
      <c r="H1691" s="208">
        <f ca="1"/>
        <v>10</v>
      </c>
      <c r="I1691" s="209">
        <f ca="1"/>
        <v>0.99992981284376603</v>
      </c>
      <c r="J1691" s="221">
        <f ca="1"/>
        <v>0.87770011199705145</v>
      </c>
      <c r="K1691" s="228">
        <f ca="1"/>
        <v>2.8224279875598113E-2</v>
      </c>
      <c r="L1691" s="228">
        <f ca="1"/>
        <v>2.5620110228042892E-2</v>
      </c>
      <c r="N1691" s="209">
        <f ca="1"/>
        <v>2.8224279875598113E-2</v>
      </c>
      <c r="O1691" s="209">
        <f ca="1"/>
        <v>0.87770011199705145</v>
      </c>
      <c r="Q1691" s="229"/>
    </row>
    <row r="1692" spans="7:17" ht="16">
      <c r="G1692" s="208">
        <f ca="1"/>
        <v>1688</v>
      </c>
      <c r="H1692" s="208">
        <f ca="1"/>
        <v>10</v>
      </c>
      <c r="I1692" s="209">
        <f ca="1"/>
        <v>0.99992981284376603</v>
      </c>
      <c r="J1692" s="221">
        <f ca="1"/>
        <v>0.87763850872216409</v>
      </c>
      <c r="K1692" s="228">
        <f ca="1"/>
        <v>2.8222736588412171E-2</v>
      </c>
      <c r="L1692" s="228">
        <f ca="1"/>
        <v>2.5620110228123938E-2</v>
      </c>
      <c r="N1692" s="209">
        <f ca="1"/>
        <v>2.8222736588412171E-2</v>
      </c>
      <c r="O1692" s="209">
        <f ca="1"/>
        <v>0.87763850872216409</v>
      </c>
      <c r="Q1692" s="229"/>
    </row>
    <row r="1693" spans="7:17" ht="16">
      <c r="G1693" s="208">
        <f ca="1"/>
        <v>1689</v>
      </c>
      <c r="H1693" s="208">
        <f ca="1"/>
        <v>10</v>
      </c>
      <c r="I1693" s="209">
        <f ca="1"/>
        <v>0.99992981284376603</v>
      </c>
      <c r="J1693" s="221">
        <f ca="1"/>
        <v>0.87757690977103542</v>
      </c>
      <c r="K1693" s="228">
        <f ca="1"/>
        <v>2.8221195128682926E-2</v>
      </c>
      <c r="L1693" s="228">
        <f ca="1"/>
        <v>2.5620110228123938E-2</v>
      </c>
      <c r="N1693" s="209">
        <f ca="1"/>
        <v>2.8221195128682926E-2</v>
      </c>
      <c r="O1693" s="209">
        <f ca="1"/>
        <v>0.87757690977103542</v>
      </c>
      <c r="Q1693" s="229"/>
    </row>
    <row r="1694" spans="7:17" ht="16">
      <c r="G1694" s="208">
        <f ca="1"/>
        <v>1690</v>
      </c>
      <c r="H1694" s="208">
        <f ca="1"/>
        <v>10</v>
      </c>
      <c r="I1694" s="209">
        <f ca="1"/>
        <v>0.99992981284376603</v>
      </c>
      <c r="J1694" s="221">
        <f ca="1"/>
        <v>0.87751531514336201</v>
      </c>
      <c r="K1694" s="228">
        <f ca="1"/>
        <v>2.8219655493166369E-2</v>
      </c>
      <c r="L1694" s="228">
        <f ca="1"/>
        <v>2.5620110228042892E-2</v>
      </c>
      <c r="N1694" s="209">
        <f ca="1"/>
        <v>2.8219655493166369E-2</v>
      </c>
      <c r="O1694" s="209">
        <f ca="1"/>
        <v>0.87751531514336201</v>
      </c>
      <c r="Q1694" s="229"/>
    </row>
    <row r="1695" spans="7:17" ht="16">
      <c r="G1695" s="208">
        <f ca="1"/>
        <v>1691</v>
      </c>
      <c r="H1695" s="208">
        <f ca="1"/>
        <v>10</v>
      </c>
      <c r="I1695" s="209">
        <f ca="1"/>
        <v>0.99992981284376603</v>
      </c>
      <c r="J1695" s="221">
        <f ca="1"/>
        <v>0.87745372483884032</v>
      </c>
      <c r="K1695" s="228">
        <f ca="1"/>
        <v>2.821811767862618E-2</v>
      </c>
      <c r="L1695" s="228">
        <f ca="1"/>
        <v>2.5620110228123938E-2</v>
      </c>
      <c r="N1695" s="209">
        <f ca="1"/>
        <v>2.821811767862618E-2</v>
      </c>
      <c r="O1695" s="209">
        <f ca="1"/>
        <v>0.87745372483884032</v>
      </c>
      <c r="Q1695" s="229"/>
    </row>
    <row r="1696" spans="7:17" ht="16">
      <c r="G1696" s="208">
        <f ca="1"/>
        <v>1692</v>
      </c>
      <c r="H1696" s="208">
        <f ca="1"/>
        <v>10</v>
      </c>
      <c r="I1696" s="209">
        <f ca="1"/>
        <v>0.99992981284376603</v>
      </c>
      <c r="J1696" s="221">
        <f ca="1"/>
        <v>0.87739213885716694</v>
      </c>
      <c r="K1696" s="228">
        <f ca="1"/>
        <v>2.8216581681833684E-2</v>
      </c>
      <c r="L1696" s="228">
        <f ca="1"/>
        <v>2.5620110228123938E-2</v>
      </c>
      <c r="N1696" s="209">
        <f ca="1"/>
        <v>2.8216581681833684E-2</v>
      </c>
      <c r="O1696" s="209">
        <f ca="1"/>
        <v>0.87739213885716694</v>
      </c>
      <c r="Q1696" s="229"/>
    </row>
    <row r="1697" spans="7:17" ht="16">
      <c r="G1697" s="208">
        <f ca="1"/>
        <v>1693</v>
      </c>
      <c r="H1697" s="208">
        <f ca="1"/>
        <v>10</v>
      </c>
      <c r="I1697" s="209">
        <f ca="1"/>
        <v>0.99992981284376603</v>
      </c>
      <c r="J1697" s="221">
        <f ca="1"/>
        <v>0.87733055719803854</v>
      </c>
      <c r="K1697" s="228">
        <f ca="1"/>
        <v>2.8215047499567797E-2</v>
      </c>
      <c r="L1697" s="228">
        <f ca="1"/>
        <v>2.5620110228042892E-2</v>
      </c>
      <c r="N1697" s="209">
        <f ca="1"/>
        <v>2.8215047499567797E-2</v>
      </c>
      <c r="O1697" s="209">
        <f ca="1"/>
        <v>0.87733055719803854</v>
      </c>
      <c r="Q1697" s="229"/>
    </row>
    <row r="1698" spans="7:17" ht="16">
      <c r="G1698" s="208">
        <f ca="1"/>
        <v>1694</v>
      </c>
      <c r="H1698" s="208">
        <f ca="1"/>
        <v>10</v>
      </c>
      <c r="I1698" s="209">
        <f ca="1"/>
        <v>0.99992981284376603</v>
      </c>
      <c r="J1698" s="221">
        <f ca="1"/>
        <v>0.8772689798611516</v>
      </c>
      <c r="K1698" s="228">
        <f ca="1"/>
        <v>2.821351512861511E-2</v>
      </c>
      <c r="L1698" s="228">
        <f ca="1"/>
        <v>2.5620110228123938E-2</v>
      </c>
      <c r="N1698" s="209">
        <f ca="1"/>
        <v>2.821351512861511E-2</v>
      </c>
      <c r="O1698" s="209">
        <f ca="1"/>
        <v>0.8772689798611516</v>
      </c>
      <c r="Q1698" s="229"/>
    </row>
    <row r="1699" spans="7:17" ht="16">
      <c r="G1699" s="208">
        <f ca="1"/>
        <v>1695</v>
      </c>
      <c r="H1699" s="208">
        <f ca="1"/>
        <v>10</v>
      </c>
      <c r="I1699" s="209">
        <f ca="1"/>
        <v>0.99992981284376603</v>
      </c>
      <c r="J1699" s="221">
        <f ca="1"/>
        <v>0.87720740684620291</v>
      </c>
      <c r="K1699" s="228">
        <f ca="1"/>
        <v>2.8211984565769725E-2</v>
      </c>
      <c r="L1699" s="228">
        <f ca="1"/>
        <v>2.5620110228042892E-2</v>
      </c>
      <c r="N1699" s="209">
        <f ca="1"/>
        <v>2.8211984565769725E-2</v>
      </c>
      <c r="O1699" s="209">
        <f ca="1"/>
        <v>0.87720740684620291</v>
      </c>
      <c r="Q1699" s="229"/>
    </row>
    <row r="1700" spans="7:17" ht="16">
      <c r="G1700" s="208">
        <f ca="1"/>
        <v>1696</v>
      </c>
      <c r="H1700" s="208">
        <f ca="1"/>
        <v>10</v>
      </c>
      <c r="I1700" s="209">
        <f ca="1"/>
        <v>0.99992981284376603</v>
      </c>
      <c r="J1700" s="221">
        <f ca="1"/>
        <v>0.87714583815288905</v>
      </c>
      <c r="K1700" s="228">
        <f ca="1"/>
        <v>2.8210455807833358E-2</v>
      </c>
      <c r="L1700" s="228">
        <f ca="1"/>
        <v>2.5620110228042892E-2</v>
      </c>
      <c r="N1700" s="209">
        <f ca="1"/>
        <v>2.8210455807833358E-2</v>
      </c>
      <c r="O1700" s="209">
        <f ca="1"/>
        <v>0.87714583815288905</v>
      </c>
      <c r="Q1700" s="229"/>
    </row>
    <row r="1701" spans="7:17" ht="16">
      <c r="G1701" s="208">
        <f ca="1"/>
        <v>1697</v>
      </c>
      <c r="H1701" s="208">
        <f ca="1"/>
        <v>10</v>
      </c>
      <c r="I1701" s="209">
        <f ca="1"/>
        <v>0.99992981284376603</v>
      </c>
      <c r="J1701" s="221">
        <f ca="1"/>
        <v>0.87708427378090659</v>
      </c>
      <c r="K1701" s="228">
        <f ca="1"/>
        <v>2.8208928851615259E-2</v>
      </c>
      <c r="L1701" s="228">
        <f ca="1"/>
        <v>2.5620110228123938E-2</v>
      </c>
      <c r="N1701" s="209">
        <f ca="1"/>
        <v>2.8208928851615259E-2</v>
      </c>
      <c r="O1701" s="209">
        <f ca="1"/>
        <v>0.87708427378090659</v>
      </c>
      <c r="Q1701" s="229"/>
    </row>
    <row r="1702" spans="7:17" ht="16">
      <c r="G1702" s="208">
        <f ca="1"/>
        <v>1698</v>
      </c>
      <c r="H1702" s="208">
        <f ca="1"/>
        <v>10</v>
      </c>
      <c r="I1702" s="209">
        <f ca="1"/>
        <v>0.99992981284376603</v>
      </c>
      <c r="J1702" s="221">
        <f ca="1"/>
        <v>0.87702271372995233</v>
      </c>
      <c r="K1702" s="228">
        <f ca="1"/>
        <v>2.8207403693932161E-2</v>
      </c>
      <c r="L1702" s="228">
        <f ca="1"/>
        <v>2.5620110228123938E-2</v>
      </c>
      <c r="N1702" s="209">
        <f ca="1"/>
        <v>2.8207403693932161E-2</v>
      </c>
      <c r="O1702" s="209">
        <f ca="1"/>
        <v>0.87702271372995233</v>
      </c>
      <c r="Q1702" s="229"/>
    </row>
    <row r="1703" spans="7:17" ht="16">
      <c r="G1703" s="208">
        <f ca="1"/>
        <v>1699</v>
      </c>
      <c r="H1703" s="208">
        <f ca="1"/>
        <v>10</v>
      </c>
      <c r="I1703" s="209">
        <f ca="1"/>
        <v>0.99992981284376603</v>
      </c>
      <c r="J1703" s="221">
        <f ca="1"/>
        <v>0.87696115799972307</v>
      </c>
      <c r="K1703" s="228">
        <f ca="1"/>
        <v>2.8205880331608299E-2</v>
      </c>
      <c r="L1703" s="228">
        <f ca="1"/>
        <v>2.5620110228042892E-2</v>
      </c>
      <c r="N1703" s="209">
        <f ca="1"/>
        <v>2.8205880331608299E-2</v>
      </c>
      <c r="O1703" s="209">
        <f ca="1"/>
        <v>0.87696115799972307</v>
      </c>
      <c r="Q1703" s="229"/>
    </row>
    <row r="1704" spans="7:17" ht="16">
      <c r="G1704" s="208">
        <f ca="1"/>
        <v>1700</v>
      </c>
      <c r="H1704" s="208">
        <f ca="1"/>
        <v>10</v>
      </c>
      <c r="I1704" s="209">
        <f ca="1"/>
        <v>0.99992981284376603</v>
      </c>
      <c r="J1704" s="221">
        <f ca="1"/>
        <v>0.87689960658991539</v>
      </c>
      <c r="K1704" s="228">
        <f ca="1"/>
        <v>2.8204358761475416E-2</v>
      </c>
      <c r="L1704" s="228">
        <f ca="1"/>
        <v>2.5620110228123938E-2</v>
      </c>
      <c r="N1704" s="209">
        <f ca="1"/>
        <v>2.8204358761475416E-2</v>
      </c>
      <c r="O1704" s="209">
        <f ca="1"/>
        <v>0.87689960658991539</v>
      </c>
      <c r="Q1704" s="229"/>
    </row>
    <row r="1705" spans="7:17" ht="16">
      <c r="G1705" s="208">
        <f ca="1"/>
        <v>1701</v>
      </c>
      <c r="H1705" s="208">
        <f ca="1"/>
        <v>10</v>
      </c>
      <c r="I1705" s="209">
        <f ca="1"/>
        <v>0.99992981284376603</v>
      </c>
      <c r="J1705" s="221">
        <f ca="1"/>
        <v>0.8768380595002262</v>
      </c>
      <c r="K1705" s="228">
        <f ca="1"/>
        <v>2.8202838980372662E-2</v>
      </c>
      <c r="L1705" s="228">
        <f ca="1"/>
        <v>2.5620110228042892E-2</v>
      </c>
      <c r="N1705" s="209">
        <f ca="1"/>
        <v>2.8202838980372662E-2</v>
      </c>
      <c r="O1705" s="209">
        <f ca="1"/>
        <v>0.8768380595002262</v>
      </c>
      <c r="Q1705" s="229"/>
    </row>
    <row r="1706" spans="7:17" ht="16">
      <c r="G1706" s="208">
        <f ca="1"/>
        <v>1702</v>
      </c>
      <c r="H1706" s="208">
        <f ca="1"/>
        <v>10</v>
      </c>
      <c r="I1706" s="209">
        <f ca="1"/>
        <v>0.99992981284376603</v>
      </c>
      <c r="J1706" s="221">
        <f ca="1"/>
        <v>0.87677651673035217</v>
      </c>
      <c r="K1706" s="228">
        <f ca="1"/>
        <v>2.8201320985146647E-2</v>
      </c>
      <c r="L1706" s="228">
        <f ca="1"/>
        <v>2.5620110228042892E-2</v>
      </c>
      <c r="N1706" s="209">
        <f ca="1"/>
        <v>2.8201320985146647E-2</v>
      </c>
      <c r="O1706" s="209">
        <f ca="1"/>
        <v>0.87677651673035217</v>
      </c>
      <c r="Q1706" s="229"/>
    </row>
    <row r="1707" spans="7:17" ht="16">
      <c r="G1707" s="208">
        <f ca="1"/>
        <v>1703</v>
      </c>
      <c r="H1707" s="208">
        <f ca="1"/>
        <v>10</v>
      </c>
      <c r="I1707" s="209">
        <f ca="1"/>
        <v>0.99992981284376603</v>
      </c>
      <c r="J1707" s="221">
        <f ca="1"/>
        <v>0.87671497827999012</v>
      </c>
      <c r="K1707" s="228">
        <f ca="1"/>
        <v>2.8199804772651382E-2</v>
      </c>
      <c r="L1707" s="228">
        <f ca="1"/>
        <v>2.5620110228123938E-2</v>
      </c>
      <c r="N1707" s="209">
        <f ca="1"/>
        <v>2.8199804772651382E-2</v>
      </c>
      <c r="O1707" s="209">
        <f ca="1"/>
        <v>0.87671497827999012</v>
      </c>
      <c r="Q1707" s="229"/>
    </row>
    <row r="1708" spans="7:17" ht="16">
      <c r="G1708" s="208">
        <f ca="1"/>
        <v>1704</v>
      </c>
      <c r="H1708" s="208">
        <f ca="1"/>
        <v>10</v>
      </c>
      <c r="I1708" s="209">
        <f ca="1"/>
        <v>0.99992981284376603</v>
      </c>
      <c r="J1708" s="221">
        <f ca="1"/>
        <v>0.87665344414883695</v>
      </c>
      <c r="K1708" s="228">
        <f ca="1"/>
        <v>2.8198290339748241E-2</v>
      </c>
      <c r="L1708" s="228">
        <f ca="1"/>
        <v>2.5620110228042892E-2</v>
      </c>
      <c r="N1708" s="209">
        <f ca="1"/>
        <v>2.8198290339748241E-2</v>
      </c>
      <c r="O1708" s="209">
        <f ca="1"/>
        <v>0.87665344414883695</v>
      </c>
      <c r="Q1708" s="229"/>
    </row>
    <row r="1709" spans="7:17" ht="16">
      <c r="G1709" s="208">
        <f ca="1"/>
        <v>1705</v>
      </c>
      <c r="H1709" s="208">
        <f ca="1"/>
        <v>10</v>
      </c>
      <c r="I1709" s="209">
        <f ca="1"/>
        <v>0.99992981284376603</v>
      </c>
      <c r="J1709" s="221">
        <f ca="1"/>
        <v>0.87659191433658945</v>
      </c>
      <c r="K1709" s="228">
        <f ca="1"/>
        <v>2.819677768330598E-2</v>
      </c>
      <c r="L1709" s="228">
        <f ca="1"/>
        <v>2.5620110228042892E-2</v>
      </c>
      <c r="N1709" s="209">
        <f ca="1"/>
        <v>2.819677768330598E-2</v>
      </c>
      <c r="O1709" s="209">
        <f ca="1"/>
        <v>0.87659191433658945</v>
      </c>
      <c r="Q1709" s="229"/>
    </row>
    <row r="1710" spans="7:17" ht="16">
      <c r="G1710" s="208">
        <f ca="1"/>
        <v>1706</v>
      </c>
      <c r="H1710" s="208">
        <f ca="1"/>
        <v>10</v>
      </c>
      <c r="I1710" s="209">
        <f ca="1"/>
        <v>0.99992981284376603</v>
      </c>
      <c r="J1710" s="221">
        <f ca="1"/>
        <v>0.87653038884294443</v>
      </c>
      <c r="K1710" s="228">
        <f ca="1"/>
        <v>2.8195266800200715E-2</v>
      </c>
      <c r="L1710" s="228">
        <f ca="1"/>
        <v>2.5620110228123938E-2</v>
      </c>
      <c r="N1710" s="209">
        <f ca="1"/>
        <v>2.8195266800200715E-2</v>
      </c>
      <c r="O1710" s="209">
        <f ca="1"/>
        <v>0.87653038884294443</v>
      </c>
      <c r="Q1710" s="229"/>
    </row>
    <row r="1711" spans="7:17" ht="16">
      <c r="G1711" s="208">
        <f ca="1"/>
        <v>1707</v>
      </c>
      <c r="H1711" s="208">
        <f ca="1"/>
        <v>10</v>
      </c>
      <c r="I1711" s="209">
        <f ca="1"/>
        <v>0.99992981284376603</v>
      </c>
      <c r="J1711" s="221">
        <f ca="1"/>
        <v>0.87646886766759891</v>
      </c>
      <c r="K1711" s="228">
        <f ca="1"/>
        <v>2.8193757687315822E-2</v>
      </c>
      <c r="L1711" s="228">
        <f ca="1"/>
        <v>2.5620110228042892E-2</v>
      </c>
      <c r="N1711" s="209">
        <f ca="1"/>
        <v>2.8193757687315822E-2</v>
      </c>
      <c r="O1711" s="209">
        <f ca="1"/>
        <v>0.87646886766759891</v>
      </c>
      <c r="Q1711" s="229"/>
    </row>
    <row r="1712" spans="7:17" ht="16">
      <c r="G1712" s="208">
        <f ca="1"/>
        <v>1708</v>
      </c>
      <c r="H1712" s="208">
        <f ca="1"/>
        <v>10</v>
      </c>
      <c r="I1712" s="209">
        <f ca="1"/>
        <v>0.99992981284376603</v>
      </c>
      <c r="J1712" s="221">
        <f ca="1"/>
        <v>0.87640735081024967</v>
      </c>
      <c r="K1712" s="228">
        <f ca="1"/>
        <v>2.8192250341542054E-2</v>
      </c>
      <c r="L1712" s="228">
        <f ca="1"/>
        <v>2.5620110228123938E-2</v>
      </c>
      <c r="N1712" s="209">
        <f ca="1"/>
        <v>2.8192250341542054E-2</v>
      </c>
      <c r="O1712" s="209">
        <f ca="1"/>
        <v>0.87640735081024967</v>
      </c>
      <c r="Q1712" s="229"/>
    </row>
    <row r="1713" spans="7:17" ht="16">
      <c r="G1713" s="208">
        <f ca="1"/>
        <v>1709</v>
      </c>
      <c r="H1713" s="208">
        <f ca="1"/>
        <v>10</v>
      </c>
      <c r="I1713" s="209">
        <f ca="1"/>
        <v>0.99992981284376603</v>
      </c>
      <c r="J1713" s="221">
        <f ca="1"/>
        <v>0.87634583827059376</v>
      </c>
      <c r="K1713" s="228">
        <f ca="1"/>
        <v>2.819074475977737E-2</v>
      </c>
      <c r="L1713" s="228">
        <f ca="1"/>
        <v>2.5620110228042892E-2</v>
      </c>
      <c r="N1713" s="209">
        <f ca="1"/>
        <v>2.819074475977737E-2</v>
      </c>
      <c r="O1713" s="209">
        <f ca="1"/>
        <v>0.87634583827059376</v>
      </c>
      <c r="Q1713" s="229"/>
    </row>
    <row r="1714" spans="7:17" ht="16">
      <c r="G1714" s="208">
        <f ca="1"/>
        <v>1710</v>
      </c>
      <c r="H1714" s="208">
        <f ca="1"/>
        <v>10</v>
      </c>
      <c r="I1714" s="209">
        <f ca="1"/>
        <v>0.99992981284376603</v>
      </c>
      <c r="J1714" s="221">
        <f ca="1"/>
        <v>0.87628433004832806</v>
      </c>
      <c r="K1714" s="228">
        <f ca="1"/>
        <v>2.8189240938927038E-2</v>
      </c>
      <c r="L1714" s="228">
        <f ca="1"/>
        <v>2.5620110228042892E-2</v>
      </c>
      <c r="N1714" s="209">
        <f ca="1"/>
        <v>2.8189240938927038E-2</v>
      </c>
      <c r="O1714" s="209">
        <f ca="1"/>
        <v>0.87628433004832806</v>
      </c>
      <c r="Q1714" s="229"/>
    </row>
    <row r="1715" spans="7:17" ht="16">
      <c r="G1715" s="208">
        <f ca="1"/>
        <v>1711</v>
      </c>
      <c r="H1715" s="208">
        <f ca="1"/>
        <v>10</v>
      </c>
      <c r="I1715" s="209">
        <f ca="1"/>
        <v>0.99992981284376603</v>
      </c>
      <c r="J1715" s="221">
        <f ca="1"/>
        <v>0.87622282614314961</v>
      </c>
      <c r="K1715" s="228">
        <f ca="1"/>
        <v>2.818773887590352E-2</v>
      </c>
      <c r="L1715" s="228">
        <f ca="1"/>
        <v>2.5620110228042892E-2</v>
      </c>
      <c r="N1715" s="209">
        <f ca="1"/>
        <v>2.818773887590352E-2</v>
      </c>
      <c r="O1715" s="209">
        <f ca="1"/>
        <v>0.87622282614314961</v>
      </c>
      <c r="Q1715" s="229"/>
    </row>
    <row r="1716" spans="7:17" ht="16">
      <c r="G1716" s="208">
        <f ca="1"/>
        <v>1712</v>
      </c>
      <c r="H1716" s="208">
        <f ca="1"/>
        <v>10</v>
      </c>
      <c r="I1716" s="209">
        <f ca="1"/>
        <v>0.99992981284376603</v>
      </c>
      <c r="J1716" s="221">
        <f ca="1"/>
        <v>0.87616132655475532</v>
      </c>
      <c r="K1716" s="228">
        <f ca="1"/>
        <v>2.8186238567626535E-2</v>
      </c>
      <c r="L1716" s="228">
        <f ca="1"/>
        <v>2.5620110228123938E-2</v>
      </c>
      <c r="N1716" s="209">
        <f ca="1"/>
        <v>2.8186238567626535E-2</v>
      </c>
      <c r="O1716" s="209">
        <f ca="1"/>
        <v>0.87616132655475532</v>
      </c>
      <c r="Q1716" s="229"/>
    </row>
    <row r="1717" spans="7:17" ht="16">
      <c r="G1717" s="208">
        <f ca="1"/>
        <v>1713</v>
      </c>
      <c r="H1717" s="208">
        <f ca="1"/>
        <v>10</v>
      </c>
      <c r="I1717" s="209">
        <f ca="1"/>
        <v>0.99992981284376603</v>
      </c>
      <c r="J1717" s="221">
        <f ca="1"/>
        <v>0.8760998312828423</v>
      </c>
      <c r="K1717" s="228">
        <f ca="1"/>
        <v>2.8184740011022953E-2</v>
      </c>
      <c r="L1717" s="228">
        <f ca="1"/>
        <v>2.5620110228042892E-2</v>
      </c>
      <c r="N1717" s="209">
        <f ca="1"/>
        <v>2.8184740011022953E-2</v>
      </c>
      <c r="O1717" s="209">
        <f ca="1"/>
        <v>0.8760998312828423</v>
      </c>
      <c r="Q1717" s="229"/>
    </row>
    <row r="1718" spans="7:17" ht="16">
      <c r="G1718" s="208">
        <f ca="1"/>
        <v>1714</v>
      </c>
      <c r="H1718" s="208">
        <f ca="1"/>
        <v>10</v>
      </c>
      <c r="I1718" s="209">
        <f ca="1"/>
        <v>0.99992981284376603</v>
      </c>
      <c r="J1718" s="221">
        <f ca="1"/>
        <v>0.87603834032710748</v>
      </c>
      <c r="K1718" s="228">
        <f ca="1"/>
        <v>2.8183243203026859E-2</v>
      </c>
      <c r="L1718" s="228">
        <f ca="1"/>
        <v>2.5620110228123938E-2</v>
      </c>
      <c r="N1718" s="209">
        <f ca="1"/>
        <v>2.8183243203026859E-2</v>
      </c>
      <c r="O1718" s="209">
        <f ca="1"/>
        <v>0.87603834032710748</v>
      </c>
      <c r="Q1718" s="229"/>
    </row>
    <row r="1719" spans="7:17" ht="16">
      <c r="I1719" s="209"/>
      <c r="J1719" s="221"/>
      <c r="K1719" s="228"/>
      <c r="L1719" s="228"/>
      <c r="Q1719" s="229"/>
    </row>
    <row r="1720" spans="7:17" ht="16">
      <c r="I1720" s="209"/>
      <c r="J1720" s="221"/>
      <c r="K1720" s="228"/>
      <c r="L1720" s="228"/>
      <c r="Q1720" s="229"/>
    </row>
    <row r="1721" spans="7:17" ht="16">
      <c r="I1721" s="209"/>
      <c r="J1721" s="221"/>
      <c r="K1721" s="228"/>
      <c r="L1721" s="228"/>
      <c r="Q1721" s="229"/>
    </row>
    <row r="1722" spans="7:17" ht="16">
      <c r="I1722" s="209"/>
      <c r="J1722" s="221"/>
      <c r="K1722" s="228"/>
      <c r="L1722" s="228"/>
      <c r="Q1722" s="229"/>
    </row>
    <row r="1723" spans="7:17" ht="16">
      <c r="I1723" s="209"/>
      <c r="J1723" s="221"/>
      <c r="K1723" s="228"/>
      <c r="L1723" s="228"/>
      <c r="Q1723" s="229"/>
    </row>
    <row r="1724" spans="7:17" ht="16">
      <c r="I1724" s="209"/>
      <c r="J1724" s="221"/>
      <c r="K1724" s="228"/>
      <c r="L1724" s="228"/>
      <c r="Q1724" s="229"/>
    </row>
    <row r="1725" spans="7:17" ht="16">
      <c r="I1725" s="209"/>
      <c r="J1725" s="221"/>
      <c r="K1725" s="228"/>
      <c r="L1725" s="228"/>
      <c r="Q1725" s="229"/>
    </row>
    <row r="1726" spans="7:17" ht="16">
      <c r="I1726" s="209"/>
      <c r="J1726" s="221"/>
      <c r="K1726" s="228"/>
      <c r="L1726" s="228"/>
      <c r="Q1726" s="229"/>
    </row>
    <row r="1727" spans="7:17" ht="16">
      <c r="I1727" s="209"/>
      <c r="J1727" s="221"/>
      <c r="K1727" s="228"/>
      <c r="L1727" s="228"/>
      <c r="Q1727" s="229"/>
    </row>
    <row r="1728" spans="7:17" ht="16">
      <c r="I1728" s="209"/>
      <c r="J1728" s="221"/>
      <c r="K1728" s="228"/>
      <c r="L1728" s="228"/>
      <c r="Q1728" s="229"/>
    </row>
    <row r="1729" spans="9:17" ht="16">
      <c r="I1729" s="209"/>
      <c r="J1729" s="221"/>
      <c r="K1729" s="228"/>
      <c r="L1729" s="228"/>
      <c r="Q1729" s="229"/>
    </row>
    <row r="1730" spans="9:17" ht="16">
      <c r="I1730" s="209"/>
      <c r="J1730" s="221"/>
      <c r="K1730" s="228"/>
      <c r="L1730" s="228"/>
      <c r="Q1730" s="229"/>
    </row>
    <row r="1731" spans="9:17" ht="16">
      <c r="I1731" s="209"/>
      <c r="J1731" s="221"/>
      <c r="K1731" s="228"/>
      <c r="L1731" s="228"/>
      <c r="Q1731" s="229"/>
    </row>
    <row r="1732" spans="9:17" ht="16">
      <c r="I1732" s="209"/>
      <c r="J1732" s="221"/>
      <c r="K1732" s="228"/>
      <c r="L1732" s="228"/>
      <c r="Q1732" s="229"/>
    </row>
    <row r="1733" spans="9:17" ht="16">
      <c r="I1733" s="209"/>
      <c r="J1733" s="221"/>
      <c r="K1733" s="228"/>
      <c r="L1733" s="228"/>
      <c r="Q1733" s="229"/>
    </row>
    <row r="1734" spans="9:17" ht="16">
      <c r="I1734" s="209"/>
      <c r="J1734" s="221"/>
      <c r="K1734" s="228"/>
      <c r="L1734" s="228"/>
      <c r="Q1734" s="229"/>
    </row>
    <row r="1735" spans="9:17" ht="16">
      <c r="I1735" s="209"/>
      <c r="J1735" s="221"/>
      <c r="K1735" s="228"/>
      <c r="L1735" s="228"/>
      <c r="Q1735" s="229"/>
    </row>
    <row r="1736" spans="9:17" ht="16">
      <c r="I1736" s="209"/>
      <c r="J1736" s="221"/>
      <c r="K1736" s="228"/>
      <c r="L1736" s="228"/>
      <c r="Q1736" s="229"/>
    </row>
    <row r="1737" spans="9:17" ht="16">
      <c r="I1737" s="209"/>
      <c r="J1737" s="221"/>
      <c r="K1737" s="228"/>
      <c r="L1737" s="228"/>
      <c r="Q1737" s="229"/>
    </row>
    <row r="1738" spans="9:17" ht="16">
      <c r="I1738" s="209"/>
      <c r="J1738" s="221"/>
      <c r="K1738" s="228"/>
      <c r="L1738" s="228"/>
      <c r="Q1738" s="229"/>
    </row>
    <row r="1739" spans="9:17" ht="16">
      <c r="I1739" s="209"/>
      <c r="J1739" s="221"/>
      <c r="K1739" s="228"/>
      <c r="L1739" s="228"/>
      <c r="Q1739" s="229"/>
    </row>
    <row r="1740" spans="9:17" ht="16">
      <c r="I1740" s="209"/>
      <c r="J1740" s="221"/>
      <c r="K1740" s="228"/>
      <c r="L1740" s="228"/>
      <c r="Q1740" s="229"/>
    </row>
    <row r="1741" spans="9:17" ht="16">
      <c r="I1741" s="209"/>
      <c r="J1741" s="221"/>
      <c r="K1741" s="228"/>
      <c r="L1741" s="228"/>
      <c r="Q1741" s="229"/>
    </row>
    <row r="1742" spans="9:17" ht="16">
      <c r="I1742" s="209"/>
      <c r="J1742" s="221"/>
      <c r="K1742" s="228"/>
      <c r="L1742" s="228"/>
      <c r="Q1742" s="229"/>
    </row>
    <row r="1743" spans="9:17" ht="16">
      <c r="I1743" s="209"/>
      <c r="J1743" s="221"/>
      <c r="K1743" s="228"/>
      <c r="L1743" s="228"/>
      <c r="Q1743" s="229"/>
    </row>
    <row r="1744" spans="9:17" ht="16">
      <c r="I1744" s="209"/>
      <c r="J1744" s="221"/>
      <c r="K1744" s="228"/>
      <c r="L1744" s="228"/>
      <c r="Q1744" s="229"/>
    </row>
    <row r="1745" spans="9:17" ht="16">
      <c r="I1745" s="209"/>
      <c r="J1745" s="221"/>
      <c r="K1745" s="228"/>
      <c r="L1745" s="228"/>
      <c r="Q1745" s="229"/>
    </row>
    <row r="1746" spans="9:17" ht="16">
      <c r="I1746" s="209"/>
      <c r="J1746" s="221"/>
      <c r="K1746" s="228"/>
      <c r="L1746" s="228"/>
      <c r="Q1746" s="229"/>
    </row>
    <row r="1747" spans="9:17" ht="16">
      <c r="I1747" s="209"/>
      <c r="J1747" s="221"/>
      <c r="K1747" s="228"/>
      <c r="L1747" s="228"/>
      <c r="Q1747" s="229"/>
    </row>
    <row r="1748" spans="9:17" ht="16">
      <c r="I1748" s="209"/>
      <c r="J1748" s="221"/>
      <c r="K1748" s="228"/>
      <c r="L1748" s="228"/>
      <c r="Q1748" s="229"/>
    </row>
    <row r="1749" spans="9:17" ht="16">
      <c r="I1749" s="209"/>
      <c r="J1749" s="221"/>
      <c r="K1749" s="228"/>
      <c r="L1749" s="228"/>
      <c r="Q1749" s="229"/>
    </row>
    <row r="1750" spans="9:17" ht="16">
      <c r="I1750" s="209"/>
      <c r="J1750" s="221"/>
      <c r="K1750" s="228"/>
      <c r="L1750" s="228"/>
      <c r="Q1750" s="229"/>
    </row>
    <row r="1751" spans="9:17" ht="16">
      <c r="I1751" s="209"/>
      <c r="J1751" s="221"/>
      <c r="K1751" s="228"/>
      <c r="L1751" s="228"/>
      <c r="Q1751" s="229"/>
    </row>
    <row r="1752" spans="9:17" ht="16">
      <c r="I1752" s="209"/>
      <c r="J1752" s="221"/>
      <c r="K1752" s="228"/>
      <c r="L1752" s="228"/>
      <c r="Q1752" s="229"/>
    </row>
    <row r="1753" spans="9:17" ht="16">
      <c r="I1753" s="209"/>
      <c r="J1753" s="221"/>
      <c r="K1753" s="228"/>
      <c r="L1753" s="228"/>
      <c r="Q1753" s="229"/>
    </row>
    <row r="1754" spans="9:17" ht="16">
      <c r="I1754" s="209"/>
      <c r="J1754" s="221"/>
      <c r="K1754" s="228"/>
      <c r="L1754" s="228"/>
      <c r="Q1754" s="229"/>
    </row>
    <row r="1755" spans="9:17" ht="16">
      <c r="I1755" s="209"/>
      <c r="J1755" s="221"/>
      <c r="K1755" s="228"/>
      <c r="L1755" s="228"/>
      <c r="Q1755" s="229"/>
    </row>
    <row r="1756" spans="9:17" ht="16">
      <c r="I1756" s="209"/>
      <c r="J1756" s="221"/>
      <c r="K1756" s="228"/>
      <c r="L1756" s="228"/>
      <c r="Q1756" s="229"/>
    </row>
    <row r="1757" spans="9:17" ht="16">
      <c r="I1757" s="209"/>
      <c r="J1757" s="221"/>
      <c r="K1757" s="228"/>
      <c r="L1757" s="228"/>
      <c r="Q1757" s="229"/>
    </row>
    <row r="1758" spans="9:17" ht="16">
      <c r="I1758" s="209"/>
      <c r="J1758" s="221"/>
      <c r="K1758" s="228"/>
      <c r="L1758" s="228"/>
      <c r="Q1758" s="229"/>
    </row>
    <row r="1759" spans="9:17" ht="16">
      <c r="I1759" s="209"/>
      <c r="J1759" s="221"/>
      <c r="K1759" s="228"/>
      <c r="L1759" s="228"/>
      <c r="Q1759" s="229"/>
    </row>
    <row r="1760" spans="9:17" ht="16">
      <c r="I1760" s="209"/>
      <c r="J1760" s="221"/>
      <c r="K1760" s="228"/>
      <c r="L1760" s="228"/>
      <c r="Q1760" s="229"/>
    </row>
    <row r="1761" spans="9:17" ht="16">
      <c r="I1761" s="209"/>
      <c r="J1761" s="221"/>
      <c r="K1761" s="228"/>
      <c r="L1761" s="228"/>
      <c r="Q1761" s="229"/>
    </row>
    <row r="1762" spans="9:17" ht="16">
      <c r="I1762" s="209"/>
      <c r="J1762" s="221"/>
      <c r="K1762" s="228"/>
      <c r="L1762" s="228"/>
      <c r="Q1762" s="229"/>
    </row>
    <row r="1763" spans="9:17" ht="16">
      <c r="I1763" s="209"/>
      <c r="J1763" s="221"/>
      <c r="K1763" s="228"/>
      <c r="L1763" s="228"/>
      <c r="Q1763" s="229"/>
    </row>
    <row r="1764" spans="9:17" ht="16">
      <c r="I1764" s="209"/>
      <c r="J1764" s="221"/>
      <c r="K1764" s="228"/>
      <c r="L1764" s="228"/>
      <c r="Q1764" s="229"/>
    </row>
    <row r="1765" spans="9:17" ht="16">
      <c r="I1765" s="209"/>
      <c r="J1765" s="221"/>
      <c r="K1765" s="228"/>
      <c r="L1765" s="228"/>
      <c r="Q1765" s="229"/>
    </row>
    <row r="1766" spans="9:17" ht="16">
      <c r="I1766" s="209"/>
      <c r="J1766" s="221"/>
      <c r="K1766" s="228"/>
      <c r="L1766" s="228"/>
      <c r="Q1766" s="229"/>
    </row>
    <row r="1767" spans="9:17" ht="16">
      <c r="I1767" s="209"/>
      <c r="J1767" s="221"/>
      <c r="K1767" s="228"/>
      <c r="L1767" s="228"/>
      <c r="Q1767" s="229"/>
    </row>
    <row r="1768" spans="9:17" ht="16">
      <c r="I1768" s="209"/>
      <c r="J1768" s="221"/>
      <c r="K1768" s="228"/>
      <c r="L1768" s="228"/>
      <c r="Q1768" s="229"/>
    </row>
    <row r="1769" spans="9:17" ht="16">
      <c r="I1769" s="209"/>
      <c r="J1769" s="221"/>
      <c r="K1769" s="228"/>
      <c r="L1769" s="228"/>
      <c r="Q1769" s="229"/>
    </row>
    <row r="1770" spans="9:17" ht="16">
      <c r="I1770" s="209"/>
      <c r="J1770" s="221"/>
      <c r="K1770" s="228"/>
      <c r="L1770" s="228"/>
      <c r="Q1770" s="229"/>
    </row>
    <row r="1771" spans="9:17" ht="16">
      <c r="I1771" s="209"/>
      <c r="J1771" s="221"/>
      <c r="K1771" s="228"/>
      <c r="L1771" s="228"/>
      <c r="Q1771" s="229"/>
    </row>
    <row r="1772" spans="9:17" ht="16">
      <c r="I1772" s="209"/>
      <c r="J1772" s="221"/>
      <c r="K1772" s="228"/>
      <c r="L1772" s="228"/>
      <c r="Q1772" s="229"/>
    </row>
    <row r="1773" spans="9:17" ht="16">
      <c r="I1773" s="209"/>
      <c r="J1773" s="221"/>
      <c r="K1773" s="228"/>
      <c r="L1773" s="228"/>
      <c r="Q1773" s="229"/>
    </row>
    <row r="1774" spans="9:17" ht="16">
      <c r="I1774" s="209"/>
      <c r="J1774" s="221"/>
      <c r="K1774" s="228"/>
      <c r="L1774" s="228"/>
      <c r="Q1774" s="229"/>
    </row>
    <row r="1775" spans="9:17" ht="16">
      <c r="I1775" s="209"/>
      <c r="J1775" s="221"/>
      <c r="K1775" s="228"/>
      <c r="L1775" s="228"/>
      <c r="Q1775" s="229"/>
    </row>
    <row r="1776" spans="9:17" ht="16">
      <c r="I1776" s="209"/>
      <c r="J1776" s="221"/>
      <c r="K1776" s="228"/>
      <c r="L1776" s="228"/>
      <c r="Q1776" s="229"/>
    </row>
    <row r="1777" spans="9:17" ht="16">
      <c r="I1777" s="209"/>
      <c r="J1777" s="221"/>
      <c r="K1777" s="228"/>
      <c r="L1777" s="228"/>
      <c r="Q1777" s="229"/>
    </row>
    <row r="1778" spans="9:17" ht="16">
      <c r="I1778" s="209"/>
      <c r="J1778" s="221"/>
      <c r="K1778" s="228"/>
      <c r="L1778" s="228"/>
      <c r="Q1778" s="229"/>
    </row>
    <row r="1779" spans="9:17" ht="16">
      <c r="I1779" s="209"/>
      <c r="J1779" s="221"/>
      <c r="K1779" s="228"/>
      <c r="L1779" s="228"/>
      <c r="Q1779" s="229"/>
    </row>
    <row r="1780" spans="9:17" ht="16">
      <c r="I1780" s="209"/>
      <c r="J1780" s="221"/>
      <c r="K1780" s="228"/>
      <c r="L1780" s="228"/>
      <c r="Q1780" s="229"/>
    </row>
    <row r="1781" spans="9:17" ht="16">
      <c r="I1781" s="209"/>
      <c r="J1781" s="221"/>
      <c r="K1781" s="228"/>
      <c r="L1781" s="228"/>
      <c r="Q1781" s="229"/>
    </row>
    <row r="1782" spans="9:17" ht="16">
      <c r="I1782" s="209"/>
      <c r="J1782" s="221"/>
      <c r="K1782" s="228"/>
      <c r="L1782" s="228"/>
      <c r="Q1782" s="229"/>
    </row>
    <row r="1783" spans="9:17" ht="16">
      <c r="I1783" s="209"/>
      <c r="J1783" s="221"/>
      <c r="K1783" s="228"/>
      <c r="L1783" s="228"/>
      <c r="Q1783" s="229"/>
    </row>
    <row r="1784" spans="9:17" ht="16">
      <c r="I1784" s="209"/>
      <c r="J1784" s="221"/>
      <c r="K1784" s="228"/>
      <c r="L1784" s="228"/>
      <c r="Q1784" s="229"/>
    </row>
    <row r="1785" spans="9:17" ht="16">
      <c r="I1785" s="209"/>
      <c r="J1785" s="221"/>
      <c r="K1785" s="228"/>
      <c r="L1785" s="228"/>
      <c r="Q1785" s="229"/>
    </row>
    <row r="1786" spans="9:17" ht="16">
      <c r="I1786" s="209"/>
      <c r="J1786" s="221"/>
      <c r="K1786" s="228"/>
      <c r="L1786" s="228"/>
      <c r="Q1786" s="229"/>
    </row>
    <row r="1787" spans="9:17" ht="16">
      <c r="I1787" s="209"/>
      <c r="J1787" s="221"/>
      <c r="K1787" s="228"/>
      <c r="L1787" s="228"/>
      <c r="Q1787" s="229"/>
    </row>
    <row r="1788" spans="9:17" ht="16">
      <c r="I1788" s="209"/>
      <c r="J1788" s="221"/>
      <c r="K1788" s="228"/>
      <c r="L1788" s="228"/>
      <c r="Q1788" s="229"/>
    </row>
    <row r="1789" spans="9:17" ht="16">
      <c r="I1789" s="209"/>
      <c r="J1789" s="221"/>
      <c r="K1789" s="228"/>
      <c r="L1789" s="228"/>
      <c r="Q1789" s="229"/>
    </row>
    <row r="1790" spans="9:17" ht="16">
      <c r="I1790" s="209"/>
      <c r="J1790" s="221"/>
      <c r="K1790" s="228"/>
      <c r="L1790" s="228"/>
      <c r="Q1790" s="229"/>
    </row>
    <row r="1791" spans="9:17" ht="16">
      <c r="I1791" s="209"/>
      <c r="J1791" s="221"/>
      <c r="K1791" s="228"/>
      <c r="L1791" s="228"/>
      <c r="Q1791" s="229"/>
    </row>
    <row r="1792" spans="9:17" ht="16">
      <c r="I1792" s="209"/>
      <c r="J1792" s="221"/>
      <c r="K1792" s="228"/>
      <c r="L1792" s="228"/>
      <c r="Q1792" s="229"/>
    </row>
    <row r="1793" spans="9:17" ht="16">
      <c r="I1793" s="209"/>
      <c r="J1793" s="221"/>
      <c r="K1793" s="228"/>
      <c r="L1793" s="228"/>
      <c r="Q1793" s="229"/>
    </row>
    <row r="1794" spans="9:17" ht="16">
      <c r="I1794" s="209"/>
      <c r="J1794" s="221"/>
      <c r="K1794" s="228"/>
      <c r="L1794" s="228"/>
      <c r="Q1794" s="229"/>
    </row>
    <row r="1795" spans="9:17" ht="16">
      <c r="I1795" s="209"/>
      <c r="J1795" s="221"/>
      <c r="K1795" s="228"/>
      <c r="L1795" s="228"/>
      <c r="Q1795" s="229"/>
    </row>
    <row r="1796" spans="9:17" ht="16">
      <c r="I1796" s="209"/>
      <c r="J1796" s="221"/>
      <c r="K1796" s="228"/>
      <c r="L1796" s="228"/>
      <c r="Q1796" s="229"/>
    </row>
    <row r="1797" spans="9:17" ht="16">
      <c r="I1797" s="209"/>
      <c r="J1797" s="221"/>
      <c r="K1797" s="228"/>
      <c r="L1797" s="228"/>
      <c r="Q1797" s="229"/>
    </row>
    <row r="1798" spans="9:17" ht="16">
      <c r="I1798" s="209"/>
      <c r="J1798" s="221"/>
      <c r="K1798" s="228"/>
      <c r="L1798" s="228"/>
      <c r="Q1798" s="229"/>
    </row>
    <row r="1799" spans="9:17" ht="16">
      <c r="I1799" s="209"/>
      <c r="J1799" s="221"/>
      <c r="K1799" s="228"/>
      <c r="L1799" s="228"/>
      <c r="Q1799" s="229"/>
    </row>
    <row r="1800" spans="9:17" ht="16">
      <c r="I1800" s="209"/>
      <c r="J1800" s="221"/>
      <c r="K1800" s="228"/>
      <c r="L1800" s="228"/>
      <c r="Q1800" s="229"/>
    </row>
    <row r="1801" spans="9:17" ht="16">
      <c r="I1801" s="209"/>
      <c r="J1801" s="221"/>
      <c r="K1801" s="228"/>
      <c r="L1801" s="228"/>
      <c r="Q1801" s="229"/>
    </row>
    <row r="1802" spans="9:17" ht="16">
      <c r="I1802" s="209"/>
      <c r="J1802" s="221"/>
      <c r="K1802" s="228"/>
      <c r="L1802" s="228"/>
      <c r="Q1802" s="229"/>
    </row>
    <row r="1803" spans="9:17" ht="16">
      <c r="I1803" s="209"/>
      <c r="J1803" s="221"/>
      <c r="K1803" s="228"/>
      <c r="L1803" s="228"/>
      <c r="Q1803" s="229"/>
    </row>
    <row r="1804" spans="9:17" ht="16">
      <c r="I1804" s="209"/>
      <c r="J1804" s="221"/>
      <c r="K1804" s="228"/>
      <c r="L1804" s="228"/>
      <c r="Q1804" s="229"/>
    </row>
    <row r="1805" spans="9:17" ht="16">
      <c r="I1805" s="209"/>
      <c r="J1805" s="221"/>
      <c r="K1805" s="228"/>
      <c r="L1805" s="228"/>
      <c r="Q1805" s="229"/>
    </row>
    <row r="1806" spans="9:17" ht="16">
      <c r="I1806" s="209"/>
      <c r="J1806" s="221"/>
      <c r="K1806" s="228"/>
      <c r="L1806" s="228"/>
      <c r="Q1806" s="229"/>
    </row>
    <row r="1807" spans="9:17" ht="16">
      <c r="I1807" s="209"/>
      <c r="J1807" s="221"/>
      <c r="K1807" s="228"/>
      <c r="L1807" s="228"/>
      <c r="Q1807" s="229"/>
    </row>
    <row r="1808" spans="9:17" ht="16">
      <c r="I1808" s="209"/>
      <c r="J1808" s="221"/>
      <c r="K1808" s="228"/>
      <c r="L1808" s="228"/>
      <c r="Q1808" s="229"/>
    </row>
    <row r="1809" spans="9:17" ht="16">
      <c r="I1809" s="209"/>
      <c r="J1809" s="221"/>
      <c r="K1809" s="228"/>
      <c r="L1809" s="228"/>
      <c r="Q1809" s="229"/>
    </row>
    <row r="1810" spans="9:17" ht="16">
      <c r="I1810" s="209"/>
      <c r="J1810" s="221"/>
      <c r="K1810" s="228"/>
      <c r="L1810" s="228"/>
      <c r="Q1810" s="229"/>
    </row>
    <row r="1811" spans="9:17" ht="16">
      <c r="I1811" s="209"/>
      <c r="J1811" s="221"/>
      <c r="K1811" s="228"/>
      <c r="L1811" s="228"/>
      <c r="Q1811" s="229"/>
    </row>
    <row r="1812" spans="9:17" ht="16">
      <c r="I1812" s="209"/>
      <c r="J1812" s="221"/>
      <c r="K1812" s="228"/>
      <c r="L1812" s="228"/>
      <c r="Q1812" s="229"/>
    </row>
    <row r="1813" spans="9:17" ht="16">
      <c r="I1813" s="209"/>
      <c r="J1813" s="221"/>
      <c r="K1813" s="228"/>
      <c r="L1813" s="228"/>
      <c r="Q1813" s="229"/>
    </row>
    <row r="1814" spans="9:17" ht="16">
      <c r="I1814" s="209"/>
      <c r="J1814" s="221"/>
      <c r="K1814" s="228"/>
      <c r="L1814" s="228"/>
      <c r="Q1814" s="229"/>
    </row>
    <row r="1815" spans="9:17" ht="16">
      <c r="I1815" s="209"/>
      <c r="J1815" s="221"/>
      <c r="K1815" s="228"/>
      <c r="L1815" s="228"/>
      <c r="Q1815" s="229"/>
    </row>
    <row r="1816" spans="9:17" ht="16">
      <c r="I1816" s="209"/>
      <c r="J1816" s="221"/>
      <c r="K1816" s="228"/>
      <c r="L1816" s="228"/>
      <c r="Q1816" s="229"/>
    </row>
    <row r="1817" spans="9:17" ht="16">
      <c r="I1817" s="209"/>
      <c r="J1817" s="221"/>
      <c r="K1817" s="228"/>
      <c r="L1817" s="228"/>
      <c r="Q1817" s="229"/>
    </row>
    <row r="1818" spans="9:17" ht="16">
      <c r="I1818" s="209"/>
      <c r="J1818" s="221"/>
      <c r="K1818" s="228"/>
      <c r="L1818" s="228"/>
      <c r="Q1818" s="229"/>
    </row>
    <row r="1819" spans="9:17" ht="16">
      <c r="I1819" s="209"/>
      <c r="J1819" s="221"/>
      <c r="K1819" s="228"/>
      <c r="L1819" s="228"/>
      <c r="Q1819" s="229"/>
    </row>
    <row r="1820" spans="9:17" ht="16">
      <c r="I1820" s="209"/>
      <c r="J1820" s="221"/>
      <c r="K1820" s="228"/>
      <c r="L1820" s="228"/>
      <c r="Q1820" s="229"/>
    </row>
    <row r="1821" spans="9:17" ht="16">
      <c r="I1821" s="209"/>
      <c r="J1821" s="221"/>
      <c r="K1821" s="228"/>
      <c r="L1821" s="228"/>
      <c r="Q1821" s="229"/>
    </row>
    <row r="1822" spans="9:17" ht="16">
      <c r="I1822" s="209"/>
      <c r="J1822" s="221"/>
      <c r="K1822" s="228"/>
      <c r="L1822" s="228"/>
      <c r="Q1822" s="229"/>
    </row>
    <row r="1823" spans="9:17" ht="16">
      <c r="I1823" s="209"/>
      <c r="J1823" s="221"/>
      <c r="K1823" s="228"/>
      <c r="L1823" s="228"/>
      <c r="Q1823" s="229"/>
    </row>
    <row r="1824" spans="9:17" ht="16">
      <c r="I1824" s="209"/>
      <c r="J1824" s="221"/>
      <c r="K1824" s="228"/>
      <c r="L1824" s="228"/>
      <c r="Q1824" s="229"/>
    </row>
    <row r="1825" spans="9:17" ht="16">
      <c r="I1825" s="209"/>
      <c r="J1825" s="221"/>
      <c r="K1825" s="228"/>
      <c r="L1825" s="228"/>
      <c r="Q1825" s="229"/>
    </row>
    <row r="1826" spans="9:17" ht="16">
      <c r="I1826" s="209"/>
      <c r="J1826" s="221"/>
      <c r="K1826" s="228"/>
      <c r="L1826" s="228"/>
      <c r="Q1826" s="229"/>
    </row>
    <row r="1827" spans="9:17" ht="16">
      <c r="I1827" s="209"/>
      <c r="J1827" s="221"/>
      <c r="K1827" s="228"/>
      <c r="L1827" s="228"/>
      <c r="Q1827" s="229"/>
    </row>
    <row r="1828" spans="9:17" ht="16">
      <c r="I1828" s="209"/>
      <c r="J1828" s="221"/>
      <c r="K1828" s="228"/>
      <c r="L1828" s="228"/>
      <c r="Q1828" s="229"/>
    </row>
    <row r="1829" spans="9:17" ht="16">
      <c r="I1829" s="209"/>
      <c r="J1829" s="221"/>
      <c r="K1829" s="228"/>
      <c r="L1829" s="228"/>
      <c r="Q1829" s="229"/>
    </row>
    <row r="1830" spans="9:17" ht="16">
      <c r="I1830" s="209"/>
      <c r="J1830" s="221"/>
      <c r="K1830" s="228"/>
      <c r="L1830" s="228"/>
      <c r="Q1830" s="229"/>
    </row>
    <row r="1831" spans="9:17" ht="16">
      <c r="I1831" s="209"/>
      <c r="J1831" s="221"/>
      <c r="K1831" s="228"/>
      <c r="L1831" s="228"/>
      <c r="Q1831" s="229"/>
    </row>
    <row r="1832" spans="9:17" ht="16">
      <c r="I1832" s="209"/>
      <c r="J1832" s="221"/>
      <c r="K1832" s="228"/>
      <c r="L1832" s="228"/>
      <c r="Q1832" s="229"/>
    </row>
    <row r="1833" spans="9:17" ht="16">
      <c r="I1833" s="209"/>
      <c r="J1833" s="221"/>
      <c r="K1833" s="228"/>
      <c r="L1833" s="228"/>
      <c r="Q1833" s="229"/>
    </row>
    <row r="1834" spans="9:17" ht="16">
      <c r="I1834" s="209"/>
      <c r="J1834" s="221"/>
      <c r="K1834" s="228"/>
      <c r="L1834" s="228"/>
      <c r="Q1834" s="229"/>
    </row>
    <row r="1835" spans="9:17" ht="16">
      <c r="I1835" s="209"/>
      <c r="J1835" s="221"/>
      <c r="K1835" s="228"/>
      <c r="L1835" s="228"/>
      <c r="Q1835" s="229"/>
    </row>
    <row r="1836" spans="9:17" ht="16">
      <c r="I1836" s="209"/>
      <c r="J1836" s="221"/>
      <c r="K1836" s="228"/>
      <c r="L1836" s="228"/>
      <c r="Q1836" s="229"/>
    </row>
    <row r="1837" spans="9:17" ht="16">
      <c r="I1837" s="209"/>
      <c r="J1837" s="221"/>
      <c r="K1837" s="228"/>
      <c r="L1837" s="228"/>
      <c r="Q1837" s="229"/>
    </row>
    <row r="1838" spans="9:17" ht="16">
      <c r="I1838" s="209"/>
      <c r="J1838" s="221"/>
      <c r="K1838" s="228"/>
      <c r="L1838" s="228"/>
      <c r="Q1838" s="229"/>
    </row>
    <row r="1839" spans="9:17" ht="16">
      <c r="I1839" s="209"/>
      <c r="J1839" s="221"/>
      <c r="K1839" s="228"/>
      <c r="L1839" s="228"/>
      <c r="Q1839" s="229"/>
    </row>
    <row r="1840" spans="9:17" ht="16">
      <c r="I1840" s="209"/>
      <c r="J1840" s="221"/>
      <c r="K1840" s="228"/>
      <c r="L1840" s="228"/>
      <c r="Q1840" s="229"/>
    </row>
    <row r="1841" spans="9:17" ht="16">
      <c r="I1841" s="209"/>
      <c r="J1841" s="221"/>
      <c r="K1841" s="228"/>
      <c r="L1841" s="228"/>
      <c r="Q1841" s="229"/>
    </row>
    <row r="1842" spans="9:17" ht="16">
      <c r="I1842" s="209"/>
      <c r="J1842" s="221"/>
      <c r="K1842" s="228"/>
      <c r="L1842" s="228"/>
      <c r="Q1842" s="229"/>
    </row>
    <row r="1843" spans="9:17" ht="16">
      <c r="I1843" s="209"/>
      <c r="J1843" s="221"/>
      <c r="K1843" s="228"/>
      <c r="L1843" s="228"/>
      <c r="Q1843" s="229"/>
    </row>
    <row r="1844" spans="9:17" ht="16">
      <c r="I1844" s="209"/>
      <c r="J1844" s="221"/>
      <c r="K1844" s="228"/>
      <c r="L1844" s="228"/>
      <c r="Q1844" s="229"/>
    </row>
    <row r="1845" spans="9:17" ht="16">
      <c r="I1845" s="209"/>
      <c r="J1845" s="221"/>
      <c r="K1845" s="228"/>
      <c r="L1845" s="228"/>
      <c r="Q1845" s="229"/>
    </row>
    <row r="1846" spans="9:17" ht="16">
      <c r="I1846" s="209"/>
      <c r="J1846" s="221"/>
      <c r="K1846" s="228"/>
      <c r="L1846" s="228"/>
      <c r="Q1846" s="229"/>
    </row>
    <row r="1847" spans="9:17" ht="16">
      <c r="I1847" s="209"/>
      <c r="J1847" s="221"/>
      <c r="K1847" s="228"/>
      <c r="L1847" s="228"/>
      <c r="Q1847" s="229"/>
    </row>
    <row r="1848" spans="9:17" ht="16">
      <c r="I1848" s="209"/>
      <c r="J1848" s="221"/>
      <c r="K1848" s="228"/>
      <c r="L1848" s="228"/>
      <c r="Q1848" s="229"/>
    </row>
    <row r="1849" spans="9:17" ht="16">
      <c r="I1849" s="209"/>
      <c r="J1849" s="221"/>
      <c r="K1849" s="228"/>
      <c r="L1849" s="228"/>
      <c r="Q1849" s="229"/>
    </row>
    <row r="1850" spans="9:17" ht="16">
      <c r="I1850" s="209"/>
      <c r="J1850" s="221"/>
      <c r="K1850" s="228"/>
      <c r="L1850" s="228"/>
      <c r="Q1850" s="229"/>
    </row>
    <row r="1851" spans="9:17" ht="16">
      <c r="I1851" s="209"/>
      <c r="J1851" s="221"/>
      <c r="K1851" s="228"/>
      <c r="L1851" s="228"/>
      <c r="Q1851" s="229"/>
    </row>
    <row r="1852" spans="9:17" ht="16">
      <c r="I1852" s="209"/>
      <c r="J1852" s="221"/>
      <c r="K1852" s="228"/>
      <c r="L1852" s="228"/>
      <c r="Q1852" s="229"/>
    </row>
    <row r="1853" spans="9:17" ht="16">
      <c r="I1853" s="209"/>
      <c r="J1853" s="221"/>
      <c r="K1853" s="228"/>
      <c r="L1853" s="228"/>
      <c r="Q1853" s="229"/>
    </row>
    <row r="1854" spans="9:17" ht="16">
      <c r="I1854" s="209"/>
      <c r="J1854" s="221"/>
      <c r="K1854" s="228"/>
      <c r="L1854" s="228"/>
      <c r="Q1854" s="229"/>
    </row>
    <row r="1855" spans="9:17" ht="16">
      <c r="I1855" s="209"/>
      <c r="J1855" s="221"/>
      <c r="K1855" s="228"/>
      <c r="L1855" s="228"/>
      <c r="Q1855" s="229"/>
    </row>
    <row r="1856" spans="9:17" ht="16">
      <c r="I1856" s="209"/>
      <c r="J1856" s="221"/>
      <c r="K1856" s="228"/>
      <c r="L1856" s="228"/>
      <c r="Q1856" s="229"/>
    </row>
    <row r="1857" spans="9:17" ht="16">
      <c r="I1857" s="209"/>
      <c r="J1857" s="221"/>
      <c r="K1857" s="228"/>
      <c r="L1857" s="228"/>
      <c r="Q1857" s="229"/>
    </row>
    <row r="1858" spans="9:17" ht="16">
      <c r="I1858" s="209"/>
      <c r="J1858" s="221"/>
      <c r="K1858" s="228"/>
      <c r="L1858" s="228"/>
      <c r="Q1858" s="229"/>
    </row>
    <row r="1859" spans="9:17" ht="16">
      <c r="I1859" s="209"/>
      <c r="J1859" s="221"/>
      <c r="K1859" s="228"/>
      <c r="L1859" s="228"/>
      <c r="Q1859" s="229"/>
    </row>
    <row r="1860" spans="9:17" ht="16">
      <c r="I1860" s="209"/>
      <c r="J1860" s="221"/>
      <c r="K1860" s="228"/>
      <c r="L1860" s="228"/>
      <c r="Q1860" s="229"/>
    </row>
    <row r="1861" spans="9:17" ht="16">
      <c r="I1861" s="209"/>
      <c r="J1861" s="221"/>
      <c r="K1861" s="228"/>
      <c r="L1861" s="228"/>
      <c r="Q1861" s="229"/>
    </row>
    <row r="1862" spans="9:17" ht="16">
      <c r="I1862" s="209"/>
      <c r="J1862" s="221"/>
      <c r="K1862" s="228"/>
      <c r="L1862" s="228"/>
      <c r="Q1862" s="229"/>
    </row>
    <row r="1863" spans="9:17" ht="16">
      <c r="I1863" s="209"/>
      <c r="J1863" s="221"/>
      <c r="K1863" s="228"/>
      <c r="L1863" s="228"/>
      <c r="Q1863" s="229"/>
    </row>
    <row r="1864" spans="9:17" ht="16">
      <c r="I1864" s="209"/>
      <c r="J1864" s="221"/>
      <c r="K1864" s="228"/>
      <c r="L1864" s="228"/>
      <c r="Q1864" s="229"/>
    </row>
    <row r="1865" spans="9:17" ht="16">
      <c r="I1865" s="209"/>
      <c r="J1865" s="221"/>
      <c r="K1865" s="228"/>
      <c r="L1865" s="228"/>
      <c r="Q1865" s="229"/>
    </row>
    <row r="1866" spans="9:17" ht="16">
      <c r="I1866" s="209"/>
      <c r="J1866" s="221"/>
      <c r="K1866" s="228"/>
      <c r="L1866" s="228"/>
      <c r="Q1866" s="229"/>
    </row>
    <row r="1867" spans="9:17" ht="16">
      <c r="I1867" s="209"/>
      <c r="J1867" s="221"/>
      <c r="K1867" s="228"/>
      <c r="L1867" s="228"/>
      <c r="Q1867" s="229"/>
    </row>
    <row r="1868" spans="9:17" ht="16">
      <c r="I1868" s="209"/>
      <c r="J1868" s="221"/>
      <c r="K1868" s="228"/>
      <c r="L1868" s="228"/>
      <c r="Q1868" s="229"/>
    </row>
    <row r="1869" spans="9:17" ht="16">
      <c r="I1869" s="209"/>
      <c r="J1869" s="221"/>
      <c r="K1869" s="228"/>
      <c r="L1869" s="228"/>
      <c r="Q1869" s="229"/>
    </row>
    <row r="1870" spans="9:17" ht="16">
      <c r="I1870" s="209"/>
      <c r="J1870" s="221"/>
      <c r="K1870" s="228"/>
      <c r="L1870" s="228"/>
      <c r="Q1870" s="229"/>
    </row>
    <row r="1871" spans="9:17" ht="16">
      <c r="I1871" s="209"/>
      <c r="J1871" s="221"/>
      <c r="K1871" s="228"/>
      <c r="L1871" s="228"/>
      <c r="Q1871" s="229"/>
    </row>
    <row r="1872" spans="9:17" ht="16">
      <c r="I1872" s="209"/>
      <c r="J1872" s="221"/>
      <c r="K1872" s="228"/>
      <c r="L1872" s="228"/>
      <c r="Q1872" s="229"/>
    </row>
    <row r="1873" spans="9:17" ht="16">
      <c r="I1873" s="209"/>
      <c r="J1873" s="221"/>
      <c r="K1873" s="228"/>
      <c r="L1873" s="228"/>
      <c r="Q1873" s="229"/>
    </row>
    <row r="1874" spans="9:17" ht="16">
      <c r="I1874" s="209"/>
      <c r="J1874" s="221"/>
      <c r="K1874" s="228"/>
      <c r="L1874" s="228"/>
      <c r="Q1874" s="229"/>
    </row>
    <row r="1875" spans="9:17" ht="16">
      <c r="I1875" s="209"/>
      <c r="J1875" s="221"/>
      <c r="K1875" s="228"/>
      <c r="L1875" s="228"/>
      <c r="Q1875" s="229"/>
    </row>
    <row r="1876" spans="9:17" ht="16">
      <c r="I1876" s="209"/>
      <c r="J1876" s="221"/>
      <c r="K1876" s="228"/>
      <c r="L1876" s="228"/>
      <c r="Q1876" s="229"/>
    </row>
    <row r="1877" spans="9:17" ht="16">
      <c r="I1877" s="209"/>
      <c r="J1877" s="221"/>
      <c r="K1877" s="228"/>
      <c r="L1877" s="228"/>
      <c r="Q1877" s="229"/>
    </row>
    <row r="1878" spans="9:17" ht="16">
      <c r="I1878" s="209"/>
      <c r="J1878" s="221"/>
      <c r="K1878" s="228"/>
      <c r="L1878" s="228"/>
      <c r="Q1878" s="229"/>
    </row>
    <row r="1879" spans="9:17" ht="16">
      <c r="I1879" s="209"/>
      <c r="J1879" s="221"/>
      <c r="K1879" s="228"/>
      <c r="L1879" s="228"/>
      <c r="Q1879" s="229"/>
    </row>
    <row r="1880" spans="9:17" ht="16">
      <c r="I1880" s="209"/>
      <c r="J1880" s="221"/>
      <c r="K1880" s="228"/>
      <c r="L1880" s="228"/>
      <c r="Q1880" s="229"/>
    </row>
    <row r="1881" spans="9:17" ht="16">
      <c r="I1881" s="209"/>
      <c r="J1881" s="221"/>
      <c r="K1881" s="228"/>
      <c r="L1881" s="228"/>
      <c r="Q1881" s="229"/>
    </row>
    <row r="1882" spans="9:17" ht="16">
      <c r="I1882" s="209"/>
      <c r="J1882" s="221"/>
      <c r="K1882" s="228"/>
      <c r="L1882" s="228"/>
      <c r="Q1882" s="229"/>
    </row>
    <row r="1883" spans="9:17" ht="16">
      <c r="I1883" s="209"/>
      <c r="J1883" s="221"/>
      <c r="K1883" s="228"/>
      <c r="L1883" s="228"/>
      <c r="Q1883" s="229"/>
    </row>
    <row r="1884" spans="9:17" ht="16">
      <c r="I1884" s="209"/>
      <c r="J1884" s="221"/>
      <c r="K1884" s="228"/>
      <c r="L1884" s="228"/>
      <c r="Q1884" s="229"/>
    </row>
    <row r="1885" spans="9:17" ht="16">
      <c r="I1885" s="209"/>
      <c r="J1885" s="221"/>
      <c r="K1885" s="228"/>
      <c r="L1885" s="228"/>
      <c r="Q1885" s="229"/>
    </row>
    <row r="1886" spans="9:17" ht="16">
      <c r="I1886" s="209"/>
      <c r="J1886" s="221"/>
      <c r="K1886" s="228"/>
      <c r="L1886" s="228"/>
      <c r="Q1886" s="229"/>
    </row>
    <row r="1887" spans="9:17" ht="16">
      <c r="I1887" s="209"/>
      <c r="J1887" s="221"/>
      <c r="K1887" s="228"/>
      <c r="L1887" s="228"/>
      <c r="Q1887" s="229"/>
    </row>
    <row r="1888" spans="9:17" ht="16">
      <c r="I1888" s="209"/>
      <c r="J1888" s="221"/>
      <c r="K1888" s="228"/>
      <c r="L1888" s="228"/>
      <c r="Q1888" s="229"/>
    </row>
    <row r="1889" spans="9:17" ht="16">
      <c r="I1889" s="209"/>
      <c r="J1889" s="221"/>
      <c r="K1889" s="228"/>
      <c r="L1889" s="228"/>
      <c r="Q1889" s="229"/>
    </row>
    <row r="1890" spans="9:17" ht="16">
      <c r="I1890" s="209"/>
      <c r="J1890" s="221"/>
      <c r="K1890" s="228"/>
      <c r="L1890" s="228"/>
      <c r="Q1890" s="229"/>
    </row>
    <row r="1891" spans="9:17" ht="16">
      <c r="I1891" s="209"/>
      <c r="J1891" s="221"/>
      <c r="K1891" s="228"/>
      <c r="L1891" s="228"/>
      <c r="Q1891" s="229"/>
    </row>
    <row r="1892" spans="9:17" ht="16">
      <c r="I1892" s="209"/>
      <c r="J1892" s="221"/>
      <c r="K1892" s="228"/>
      <c r="L1892" s="228"/>
      <c r="Q1892" s="229"/>
    </row>
    <row r="1893" spans="9:17" ht="16">
      <c r="I1893" s="209"/>
      <c r="J1893" s="221"/>
      <c r="K1893" s="228"/>
      <c r="L1893" s="228"/>
      <c r="Q1893" s="229"/>
    </row>
    <row r="1894" spans="9:17" ht="16">
      <c r="I1894" s="209"/>
      <c r="J1894" s="221"/>
      <c r="K1894" s="228"/>
      <c r="L1894" s="228"/>
      <c r="Q1894" s="229"/>
    </row>
    <row r="1895" spans="9:17" ht="16">
      <c r="I1895" s="209"/>
      <c r="J1895" s="221"/>
      <c r="K1895" s="228"/>
      <c r="L1895" s="228"/>
      <c r="Q1895" s="229"/>
    </row>
    <row r="1896" spans="9:17" ht="16">
      <c r="I1896" s="209"/>
      <c r="J1896" s="221"/>
      <c r="K1896" s="228"/>
      <c r="L1896" s="228"/>
      <c r="Q1896" s="229"/>
    </row>
    <row r="1897" spans="9:17" ht="16">
      <c r="I1897" s="209"/>
      <c r="J1897" s="221"/>
      <c r="K1897" s="228"/>
      <c r="L1897" s="228"/>
      <c r="Q1897" s="229"/>
    </row>
    <row r="1898" spans="9:17" ht="16">
      <c r="I1898" s="209"/>
      <c r="J1898" s="221"/>
      <c r="K1898" s="228"/>
      <c r="L1898" s="228"/>
      <c r="Q1898" s="229"/>
    </row>
    <row r="1899" spans="9:17" ht="16">
      <c r="I1899" s="209"/>
      <c r="J1899" s="221"/>
      <c r="K1899" s="228"/>
      <c r="L1899" s="228"/>
      <c r="Q1899" s="229"/>
    </row>
    <row r="1900" spans="9:17" ht="16">
      <c r="I1900" s="209"/>
      <c r="J1900" s="221"/>
      <c r="K1900" s="228"/>
      <c r="L1900" s="228"/>
      <c r="Q1900" s="229"/>
    </row>
    <row r="1901" spans="9:17" ht="16">
      <c r="I1901" s="209"/>
      <c r="J1901" s="221"/>
      <c r="K1901" s="228"/>
      <c r="L1901" s="228"/>
      <c r="Q1901" s="229"/>
    </row>
    <row r="1902" spans="9:17" ht="16">
      <c r="I1902" s="209"/>
      <c r="J1902" s="221"/>
      <c r="K1902" s="228"/>
      <c r="L1902" s="228"/>
      <c r="Q1902" s="229"/>
    </row>
    <row r="1903" spans="9:17" ht="16">
      <c r="I1903" s="209"/>
      <c r="J1903" s="221"/>
      <c r="K1903" s="228"/>
      <c r="L1903" s="228"/>
      <c r="Q1903" s="229"/>
    </row>
    <row r="1904" spans="9:17" ht="16">
      <c r="I1904" s="209"/>
      <c r="J1904" s="221"/>
      <c r="K1904" s="228"/>
      <c r="L1904" s="228"/>
      <c r="Q1904" s="229"/>
    </row>
    <row r="1905" spans="9:17" ht="16">
      <c r="I1905" s="209"/>
      <c r="J1905" s="221"/>
      <c r="K1905" s="228"/>
      <c r="L1905" s="228"/>
      <c r="Q1905" s="229"/>
    </row>
    <row r="1906" spans="9:17" ht="16">
      <c r="I1906" s="209"/>
      <c r="J1906" s="221"/>
      <c r="K1906" s="228"/>
      <c r="L1906" s="228"/>
      <c r="Q1906" s="229"/>
    </row>
    <row r="1907" spans="9:17" ht="16">
      <c r="I1907" s="209"/>
      <c r="J1907" s="221"/>
      <c r="K1907" s="228"/>
      <c r="L1907" s="228"/>
      <c r="Q1907" s="229"/>
    </row>
    <row r="1908" spans="9:17" ht="16">
      <c r="I1908" s="209"/>
      <c r="J1908" s="221"/>
      <c r="K1908" s="228"/>
      <c r="L1908" s="228"/>
      <c r="Q1908" s="229"/>
    </row>
    <row r="1909" spans="9:17" ht="16">
      <c r="I1909" s="209"/>
      <c r="J1909" s="221"/>
      <c r="K1909" s="228"/>
      <c r="L1909" s="228"/>
      <c r="Q1909" s="229"/>
    </row>
    <row r="1910" spans="9:17" ht="16">
      <c r="I1910" s="209"/>
      <c r="J1910" s="221"/>
      <c r="K1910" s="228"/>
      <c r="L1910" s="228"/>
      <c r="Q1910" s="229"/>
    </row>
    <row r="1911" spans="9:17" ht="16">
      <c r="I1911" s="209"/>
      <c r="J1911" s="221"/>
      <c r="K1911" s="228"/>
      <c r="L1911" s="228"/>
      <c r="Q1911" s="229"/>
    </row>
    <row r="1912" spans="9:17" ht="16">
      <c r="I1912" s="209"/>
      <c r="J1912" s="221"/>
      <c r="K1912" s="228"/>
      <c r="L1912" s="228"/>
      <c r="Q1912" s="229"/>
    </row>
    <row r="1913" spans="9:17" ht="16">
      <c r="I1913" s="209"/>
      <c r="J1913" s="221"/>
      <c r="K1913" s="228"/>
      <c r="L1913" s="228"/>
      <c r="Q1913" s="229"/>
    </row>
    <row r="1914" spans="9:17" ht="16">
      <c r="I1914" s="209"/>
      <c r="J1914" s="221"/>
      <c r="K1914" s="228"/>
      <c r="L1914" s="228"/>
      <c r="Q1914" s="229"/>
    </row>
    <row r="1915" spans="9:17" ht="16">
      <c r="I1915" s="209"/>
      <c r="J1915" s="221"/>
      <c r="K1915" s="228"/>
      <c r="L1915" s="228"/>
      <c r="Q1915" s="229"/>
    </row>
    <row r="1916" spans="9:17" ht="16">
      <c r="I1916" s="209"/>
      <c r="J1916" s="221"/>
      <c r="K1916" s="228"/>
      <c r="L1916" s="228"/>
      <c r="Q1916" s="229"/>
    </row>
    <row r="1917" spans="9:17" ht="16">
      <c r="I1917" s="209"/>
      <c r="J1917" s="221"/>
      <c r="K1917" s="228"/>
      <c r="L1917" s="228"/>
      <c r="Q1917" s="229"/>
    </row>
    <row r="1918" spans="9:17" ht="16">
      <c r="I1918" s="209"/>
      <c r="J1918" s="221"/>
      <c r="K1918" s="228"/>
      <c r="L1918" s="228"/>
      <c r="Q1918" s="229"/>
    </row>
    <row r="1919" spans="9:17" ht="16">
      <c r="I1919" s="209"/>
      <c r="J1919" s="221"/>
      <c r="K1919" s="228"/>
      <c r="L1919" s="228"/>
      <c r="Q1919" s="229"/>
    </row>
    <row r="1920" spans="9:17" ht="16">
      <c r="I1920" s="209"/>
      <c r="J1920" s="221"/>
      <c r="K1920" s="228"/>
      <c r="L1920" s="228"/>
      <c r="Q1920" s="229"/>
    </row>
    <row r="1921" spans="9:17" ht="16">
      <c r="I1921" s="209"/>
      <c r="J1921" s="221"/>
      <c r="K1921" s="228"/>
      <c r="L1921" s="228"/>
      <c r="Q1921" s="229"/>
    </row>
    <row r="1922" spans="9:17" ht="16">
      <c r="I1922" s="209"/>
      <c r="J1922" s="221"/>
      <c r="K1922" s="228"/>
      <c r="L1922" s="228"/>
      <c r="Q1922" s="229"/>
    </row>
    <row r="1923" spans="9:17" ht="16">
      <c r="I1923" s="209"/>
      <c r="J1923" s="221"/>
      <c r="K1923" s="228"/>
      <c r="L1923" s="228"/>
      <c r="Q1923" s="229"/>
    </row>
    <row r="1924" spans="9:17" ht="16">
      <c r="I1924" s="209"/>
      <c r="J1924" s="221"/>
      <c r="K1924" s="228"/>
      <c r="L1924" s="228"/>
      <c r="Q1924" s="229"/>
    </row>
    <row r="1925" spans="9:17" ht="16">
      <c r="I1925" s="209"/>
      <c r="J1925" s="221"/>
      <c r="K1925" s="228"/>
      <c r="L1925" s="228"/>
      <c r="Q1925" s="229"/>
    </row>
    <row r="1926" spans="9:17" ht="16">
      <c r="I1926" s="209"/>
      <c r="J1926" s="221"/>
      <c r="K1926" s="228"/>
      <c r="L1926" s="228"/>
      <c r="Q1926" s="229"/>
    </row>
    <row r="1927" spans="9:17" ht="16">
      <c r="I1927" s="209"/>
      <c r="J1927" s="221"/>
      <c r="K1927" s="228"/>
      <c r="L1927" s="228"/>
      <c r="Q1927" s="229"/>
    </row>
    <row r="1928" spans="9:17" ht="16">
      <c r="I1928" s="209"/>
      <c r="J1928" s="221"/>
      <c r="K1928" s="228"/>
      <c r="L1928" s="228"/>
      <c r="Q1928" s="229"/>
    </row>
    <row r="1929" spans="9:17" ht="16">
      <c r="I1929" s="209"/>
      <c r="J1929" s="221"/>
      <c r="K1929" s="228"/>
      <c r="L1929" s="228"/>
      <c r="Q1929" s="229"/>
    </row>
    <row r="1930" spans="9:17" ht="16">
      <c r="I1930" s="209"/>
      <c r="J1930" s="221"/>
      <c r="K1930" s="228"/>
      <c r="L1930" s="228"/>
      <c r="Q1930" s="229"/>
    </row>
    <row r="1931" spans="9:17" ht="16">
      <c r="I1931" s="209"/>
      <c r="J1931" s="221"/>
      <c r="K1931" s="228"/>
      <c r="L1931" s="228"/>
      <c r="Q1931" s="229"/>
    </row>
    <row r="1932" spans="9:17" ht="16">
      <c r="I1932" s="209"/>
      <c r="J1932" s="221"/>
      <c r="K1932" s="228"/>
      <c r="L1932" s="228"/>
      <c r="Q1932" s="229"/>
    </row>
    <row r="1933" spans="9:17" ht="16">
      <c r="I1933" s="209"/>
      <c r="J1933" s="221"/>
      <c r="K1933" s="228"/>
      <c r="L1933" s="228"/>
      <c r="Q1933" s="229"/>
    </row>
    <row r="1934" spans="9:17" ht="16">
      <c r="I1934" s="209"/>
      <c r="J1934" s="221"/>
      <c r="K1934" s="228"/>
      <c r="L1934" s="228"/>
      <c r="Q1934" s="229"/>
    </row>
    <row r="1935" spans="9:17" ht="16">
      <c r="I1935" s="209"/>
      <c r="J1935" s="221"/>
      <c r="K1935" s="228"/>
      <c r="L1935" s="228"/>
      <c r="Q1935" s="229"/>
    </row>
    <row r="1936" spans="9:17" ht="16">
      <c r="I1936" s="209"/>
      <c r="J1936" s="221"/>
      <c r="K1936" s="228"/>
      <c r="L1936" s="228"/>
      <c r="Q1936" s="229"/>
    </row>
    <row r="1937" spans="9:17" ht="16">
      <c r="I1937" s="209"/>
      <c r="J1937" s="221"/>
      <c r="K1937" s="228"/>
      <c r="L1937" s="228"/>
      <c r="Q1937" s="229"/>
    </row>
    <row r="1938" spans="9:17" ht="16">
      <c r="I1938" s="209"/>
      <c r="J1938" s="221"/>
      <c r="K1938" s="228"/>
      <c r="L1938" s="228"/>
      <c r="Q1938" s="229"/>
    </row>
    <row r="1939" spans="9:17" ht="16">
      <c r="I1939" s="209"/>
      <c r="J1939" s="221"/>
      <c r="K1939" s="228"/>
      <c r="L1939" s="228"/>
      <c r="Q1939" s="229"/>
    </row>
    <row r="1940" spans="9:17" ht="16">
      <c r="I1940" s="209"/>
      <c r="J1940" s="221"/>
      <c r="K1940" s="228"/>
      <c r="L1940" s="228"/>
      <c r="Q1940" s="229"/>
    </row>
    <row r="1941" spans="9:17" ht="16">
      <c r="I1941" s="209"/>
      <c r="J1941" s="221"/>
      <c r="K1941" s="228"/>
      <c r="L1941" s="228"/>
      <c r="Q1941" s="229"/>
    </row>
    <row r="1942" spans="9:17" ht="16">
      <c r="I1942" s="209"/>
      <c r="J1942" s="221"/>
      <c r="K1942" s="228"/>
      <c r="L1942" s="228"/>
      <c r="Q1942" s="229"/>
    </row>
    <row r="1943" spans="9:17" ht="16">
      <c r="I1943" s="209"/>
      <c r="J1943" s="221"/>
      <c r="K1943" s="228"/>
      <c r="L1943" s="228"/>
      <c r="Q1943" s="229"/>
    </row>
    <row r="1944" spans="9:17" ht="16">
      <c r="I1944" s="209"/>
      <c r="J1944" s="221"/>
      <c r="K1944" s="228"/>
      <c r="L1944" s="228"/>
      <c r="Q1944" s="229"/>
    </row>
    <row r="1945" spans="9:17" ht="16">
      <c r="I1945" s="209"/>
      <c r="J1945" s="221"/>
      <c r="K1945" s="228"/>
      <c r="L1945" s="228"/>
      <c r="Q1945" s="229"/>
    </row>
    <row r="1946" spans="9:17" ht="16">
      <c r="I1946" s="209"/>
      <c r="J1946" s="221"/>
      <c r="K1946" s="228"/>
      <c r="L1946" s="228"/>
      <c r="Q1946" s="229"/>
    </row>
    <row r="1947" spans="9:17" ht="16">
      <c r="I1947" s="209"/>
      <c r="J1947" s="221"/>
      <c r="K1947" s="228"/>
      <c r="L1947" s="228"/>
      <c r="Q1947" s="229"/>
    </row>
    <row r="1948" spans="9:17" ht="16">
      <c r="I1948" s="209"/>
      <c r="J1948" s="221"/>
      <c r="K1948" s="228"/>
      <c r="L1948" s="228"/>
      <c r="Q1948" s="229"/>
    </row>
    <row r="1949" spans="9:17" ht="16">
      <c r="I1949" s="209"/>
      <c r="J1949" s="221"/>
      <c r="K1949" s="228"/>
      <c r="L1949" s="228"/>
      <c r="Q1949" s="229"/>
    </row>
    <row r="1950" spans="9:17" ht="16">
      <c r="I1950" s="209"/>
      <c r="J1950" s="221"/>
      <c r="K1950" s="228"/>
      <c r="L1950" s="228"/>
      <c r="Q1950" s="229"/>
    </row>
    <row r="1951" spans="9:17" ht="16">
      <c r="I1951" s="209"/>
      <c r="J1951" s="221"/>
      <c r="K1951" s="228"/>
      <c r="L1951" s="228"/>
      <c r="Q1951" s="229"/>
    </row>
    <row r="1952" spans="9:17" ht="16">
      <c r="I1952" s="209"/>
      <c r="J1952" s="221"/>
      <c r="K1952" s="228"/>
      <c r="L1952" s="228"/>
      <c r="Q1952" s="229"/>
    </row>
    <row r="1953" spans="9:17" ht="16">
      <c r="I1953" s="209"/>
      <c r="J1953" s="221"/>
      <c r="K1953" s="228"/>
      <c r="L1953" s="228"/>
      <c r="Q1953" s="229"/>
    </row>
    <row r="1954" spans="9:17" ht="16">
      <c r="I1954" s="209"/>
      <c r="J1954" s="221"/>
      <c r="K1954" s="228"/>
      <c r="L1954" s="228"/>
      <c r="Q1954" s="229"/>
    </row>
    <row r="1955" spans="9:17" ht="16">
      <c r="I1955" s="209"/>
      <c r="J1955" s="221"/>
      <c r="K1955" s="228"/>
      <c r="L1955" s="228"/>
      <c r="Q1955" s="229"/>
    </row>
    <row r="1956" spans="9:17" ht="16">
      <c r="I1956" s="209"/>
      <c r="J1956" s="221"/>
      <c r="K1956" s="228"/>
      <c r="L1956" s="228"/>
      <c r="Q1956" s="229"/>
    </row>
    <row r="1957" spans="9:17" ht="16">
      <c r="I1957" s="209"/>
      <c r="J1957" s="221"/>
      <c r="K1957" s="228"/>
      <c r="L1957" s="228"/>
      <c r="Q1957" s="229"/>
    </row>
    <row r="1958" spans="9:17" ht="16">
      <c r="I1958" s="209"/>
      <c r="J1958" s="221"/>
      <c r="K1958" s="228"/>
      <c r="L1958" s="228"/>
      <c r="Q1958" s="229"/>
    </row>
    <row r="1959" spans="9:17" ht="16">
      <c r="I1959" s="209"/>
      <c r="J1959" s="221"/>
      <c r="K1959" s="228"/>
      <c r="L1959" s="228"/>
      <c r="Q1959" s="229"/>
    </row>
    <row r="1960" spans="9:17" ht="16">
      <c r="I1960" s="209"/>
      <c r="J1960" s="221"/>
      <c r="K1960" s="228"/>
      <c r="L1960" s="228"/>
      <c r="Q1960" s="229"/>
    </row>
    <row r="1961" spans="9:17" ht="16">
      <c r="I1961" s="209"/>
      <c r="J1961" s="221"/>
      <c r="K1961" s="228"/>
      <c r="L1961" s="228"/>
      <c r="Q1961" s="229"/>
    </row>
    <row r="1962" spans="9:17" ht="16">
      <c r="I1962" s="209"/>
      <c r="J1962" s="221"/>
      <c r="K1962" s="228"/>
      <c r="L1962" s="228"/>
      <c r="Q1962" s="229"/>
    </row>
    <row r="1963" spans="9:17" ht="16">
      <c r="I1963" s="209"/>
      <c r="J1963" s="221"/>
      <c r="K1963" s="228"/>
      <c r="L1963" s="228"/>
      <c r="Q1963" s="229"/>
    </row>
    <row r="1964" spans="9:17" ht="16">
      <c r="I1964" s="209"/>
      <c r="J1964" s="221"/>
      <c r="K1964" s="228"/>
      <c r="L1964" s="228"/>
      <c r="Q1964" s="229"/>
    </row>
    <row r="1965" spans="9:17" ht="16">
      <c r="I1965" s="209"/>
      <c r="J1965" s="221"/>
      <c r="K1965" s="228"/>
      <c r="L1965" s="228"/>
      <c r="Q1965" s="229"/>
    </row>
    <row r="1966" spans="9:17" ht="16">
      <c r="I1966" s="209"/>
      <c r="J1966" s="221"/>
      <c r="K1966" s="228"/>
      <c r="L1966" s="228"/>
      <c r="Q1966" s="229"/>
    </row>
    <row r="1967" spans="9:17" ht="16">
      <c r="I1967" s="209"/>
      <c r="J1967" s="221"/>
      <c r="K1967" s="228"/>
      <c r="L1967" s="228"/>
      <c r="Q1967" s="229"/>
    </row>
    <row r="1968" spans="9:17" ht="16">
      <c r="I1968" s="209"/>
      <c r="J1968" s="221"/>
      <c r="K1968" s="228"/>
      <c r="L1968" s="228"/>
      <c r="Q1968" s="229"/>
    </row>
    <row r="1969" spans="9:17" ht="16">
      <c r="I1969" s="209"/>
      <c r="J1969" s="221"/>
      <c r="K1969" s="228"/>
      <c r="L1969" s="228"/>
      <c r="Q1969" s="229"/>
    </row>
    <row r="1970" spans="9:17" ht="16">
      <c r="I1970" s="209"/>
      <c r="J1970" s="221"/>
      <c r="K1970" s="228"/>
      <c r="L1970" s="228"/>
      <c r="Q1970" s="229"/>
    </row>
    <row r="1971" spans="9:17" ht="16">
      <c r="I1971" s="209"/>
      <c r="J1971" s="221"/>
      <c r="K1971" s="228"/>
      <c r="L1971" s="228"/>
      <c r="Q1971" s="229"/>
    </row>
    <row r="1972" spans="9:17" ht="16">
      <c r="I1972" s="209"/>
      <c r="J1972" s="221"/>
      <c r="K1972" s="228"/>
      <c r="L1972" s="228"/>
      <c r="Q1972" s="229"/>
    </row>
    <row r="1973" spans="9:17" ht="16">
      <c r="I1973" s="209"/>
      <c r="J1973" s="221"/>
      <c r="K1973" s="228"/>
      <c r="L1973" s="228"/>
      <c r="Q1973" s="229"/>
    </row>
    <row r="1974" spans="9:17" ht="16">
      <c r="I1974" s="209"/>
      <c r="J1974" s="221"/>
      <c r="K1974" s="228"/>
      <c r="L1974" s="228"/>
      <c r="Q1974" s="229"/>
    </row>
    <row r="1975" spans="9:17" ht="16">
      <c r="I1975" s="209"/>
      <c r="J1975" s="221"/>
      <c r="K1975" s="228"/>
      <c r="L1975" s="228"/>
      <c r="Q1975" s="229"/>
    </row>
    <row r="1976" spans="9:17" ht="16">
      <c r="I1976" s="209"/>
      <c r="J1976" s="221"/>
      <c r="K1976" s="228"/>
      <c r="L1976" s="228"/>
      <c r="Q1976" s="229"/>
    </row>
    <row r="1977" spans="9:17" ht="16">
      <c r="I1977" s="209"/>
      <c r="J1977" s="221"/>
      <c r="K1977" s="228"/>
      <c r="L1977" s="228"/>
      <c r="Q1977" s="229"/>
    </row>
    <row r="1978" spans="9:17" ht="16">
      <c r="I1978" s="209"/>
      <c r="J1978" s="221"/>
      <c r="K1978" s="228"/>
      <c r="L1978" s="228"/>
      <c r="Q1978" s="229"/>
    </row>
    <row r="1979" spans="9:17" ht="16">
      <c r="I1979" s="209"/>
      <c r="J1979" s="221"/>
      <c r="K1979" s="228"/>
      <c r="L1979" s="228"/>
      <c r="Q1979" s="229"/>
    </row>
    <row r="1980" spans="9:17" ht="16">
      <c r="I1980" s="209"/>
      <c r="J1980" s="221"/>
      <c r="K1980" s="228"/>
      <c r="L1980" s="228"/>
      <c r="Q1980" s="229"/>
    </row>
    <row r="1981" spans="9:17" ht="16">
      <c r="I1981" s="209"/>
      <c r="J1981" s="221"/>
      <c r="K1981" s="228"/>
      <c r="L1981" s="228"/>
      <c r="Q1981" s="229"/>
    </row>
    <row r="1982" spans="9:17" ht="16">
      <c r="I1982" s="209"/>
      <c r="J1982" s="221"/>
      <c r="K1982" s="228"/>
      <c r="L1982" s="228"/>
      <c r="Q1982" s="229"/>
    </row>
    <row r="1983" spans="9:17" ht="16">
      <c r="I1983" s="209"/>
      <c r="J1983" s="221"/>
      <c r="K1983" s="228"/>
      <c r="L1983" s="228"/>
      <c r="Q1983" s="229"/>
    </row>
    <row r="1984" spans="9:17" ht="16">
      <c r="I1984" s="209"/>
      <c r="J1984" s="221"/>
      <c r="K1984" s="228"/>
      <c r="L1984" s="228"/>
      <c r="Q1984" s="229"/>
    </row>
    <row r="1985" spans="9:17" ht="16">
      <c r="I1985" s="209"/>
      <c r="J1985" s="221"/>
      <c r="K1985" s="228"/>
      <c r="L1985" s="228"/>
      <c r="Q1985" s="229"/>
    </row>
    <row r="1986" spans="9:17" ht="16">
      <c r="I1986" s="209"/>
      <c r="J1986" s="221"/>
      <c r="K1986" s="228"/>
      <c r="L1986" s="228"/>
      <c r="Q1986" s="229"/>
    </row>
    <row r="1987" spans="9:17" ht="16">
      <c r="I1987" s="209"/>
      <c r="J1987" s="221"/>
      <c r="K1987" s="228"/>
      <c r="L1987" s="228"/>
      <c r="Q1987" s="229"/>
    </row>
    <row r="1988" spans="9:17" ht="16">
      <c r="I1988" s="209"/>
      <c r="J1988" s="221"/>
      <c r="K1988" s="228"/>
      <c r="L1988" s="228"/>
      <c r="Q1988" s="229"/>
    </row>
    <row r="1989" spans="9:17" ht="16">
      <c r="I1989" s="209"/>
      <c r="J1989" s="221"/>
      <c r="K1989" s="228"/>
      <c r="L1989" s="228"/>
      <c r="Q1989" s="229"/>
    </row>
    <row r="1990" spans="9:17" ht="16">
      <c r="I1990" s="209"/>
      <c r="J1990" s="221"/>
      <c r="K1990" s="228"/>
      <c r="L1990" s="228"/>
      <c r="Q1990" s="229"/>
    </row>
    <row r="1991" spans="9:17" ht="16">
      <c r="I1991" s="209"/>
      <c r="J1991" s="221"/>
      <c r="K1991" s="228"/>
      <c r="L1991" s="228"/>
      <c r="Q1991" s="229"/>
    </row>
    <row r="1992" spans="9:17" ht="16">
      <c r="I1992" s="209"/>
      <c r="J1992" s="221"/>
      <c r="K1992" s="228"/>
      <c r="L1992" s="228"/>
      <c r="Q1992" s="229"/>
    </row>
    <row r="1993" spans="9:17" ht="16">
      <c r="I1993" s="209"/>
      <c r="J1993" s="221"/>
      <c r="K1993" s="228"/>
      <c r="L1993" s="228"/>
      <c r="Q1993" s="229"/>
    </row>
    <row r="1994" spans="9:17" ht="16">
      <c r="I1994" s="209"/>
      <c r="J1994" s="221"/>
      <c r="K1994" s="228"/>
      <c r="L1994" s="228"/>
      <c r="Q1994" s="229"/>
    </row>
    <row r="1995" spans="9:17" ht="16">
      <c r="I1995" s="209"/>
      <c r="J1995" s="221"/>
      <c r="K1995" s="228"/>
      <c r="L1995" s="228"/>
      <c r="Q1995" s="229"/>
    </row>
    <row r="1996" spans="9:17" ht="16">
      <c r="I1996" s="209"/>
      <c r="J1996" s="221"/>
      <c r="K1996" s="228"/>
      <c r="L1996" s="228"/>
      <c r="Q1996" s="229"/>
    </row>
    <row r="1997" spans="9:17" ht="16">
      <c r="I1997" s="209"/>
      <c r="J1997" s="221"/>
      <c r="K1997" s="228"/>
      <c r="L1997" s="228"/>
      <c r="Q1997" s="229"/>
    </row>
    <row r="1998" spans="9:17" ht="16">
      <c r="I1998" s="209"/>
      <c r="J1998" s="221"/>
      <c r="K1998" s="228"/>
      <c r="L1998" s="228"/>
      <c r="Q1998" s="229"/>
    </row>
    <row r="1999" spans="9:17" ht="16">
      <c r="I1999" s="209"/>
      <c r="J1999" s="221"/>
      <c r="K1999" s="228"/>
      <c r="L1999" s="228"/>
      <c r="Q1999" s="229"/>
    </row>
    <row r="2000" spans="9:17" ht="16">
      <c r="I2000" s="209"/>
      <c r="J2000" s="221"/>
      <c r="K2000" s="228"/>
      <c r="L2000" s="228"/>
      <c r="Q2000" s="229"/>
    </row>
    <row r="2001" spans="9:17" ht="16">
      <c r="I2001" s="209"/>
      <c r="J2001" s="221"/>
      <c r="K2001" s="228"/>
      <c r="L2001" s="228"/>
      <c r="Q2001" s="229"/>
    </row>
    <row r="2002" spans="9:17" ht="16">
      <c r="I2002" s="209"/>
      <c r="J2002" s="221"/>
      <c r="K2002" s="228"/>
      <c r="L2002" s="228"/>
      <c r="Q2002" s="229"/>
    </row>
    <row r="2003" spans="9:17" ht="16">
      <c r="I2003" s="209"/>
      <c r="J2003" s="221"/>
      <c r="K2003" s="228"/>
      <c r="L2003" s="228"/>
      <c r="Q2003" s="229"/>
    </row>
    <row r="2004" spans="9:17" ht="16">
      <c r="I2004" s="209"/>
      <c r="J2004" s="221"/>
      <c r="K2004" s="228"/>
      <c r="L2004" s="228"/>
      <c r="Q2004" s="229"/>
    </row>
    <row r="2005" spans="9:17" ht="16">
      <c r="I2005" s="209"/>
      <c r="J2005" s="221"/>
      <c r="K2005" s="228"/>
      <c r="L2005" s="228"/>
      <c r="Q2005" s="229"/>
    </row>
    <row r="2006" spans="9:17" ht="16">
      <c r="I2006" s="209"/>
      <c r="J2006" s="221"/>
      <c r="K2006" s="228"/>
      <c r="L2006" s="228"/>
      <c r="Q2006" s="229"/>
    </row>
    <row r="2007" spans="9:17" ht="16">
      <c r="I2007" s="209"/>
      <c r="J2007" s="221"/>
      <c r="K2007" s="228"/>
      <c r="L2007" s="228"/>
      <c r="Q2007" s="229"/>
    </row>
    <row r="2008" spans="9:17" ht="16">
      <c r="I2008" s="209"/>
      <c r="J2008" s="221"/>
      <c r="K2008" s="228"/>
      <c r="L2008" s="228"/>
      <c r="Q2008" s="229"/>
    </row>
    <row r="2009" spans="9:17" ht="16">
      <c r="I2009" s="209"/>
      <c r="J2009" s="221"/>
      <c r="K2009" s="228"/>
      <c r="L2009" s="228"/>
      <c r="Q2009" s="229"/>
    </row>
    <row r="2010" spans="9:17" ht="16">
      <c r="I2010" s="209"/>
      <c r="J2010" s="221"/>
      <c r="K2010" s="228"/>
      <c r="L2010" s="228"/>
      <c r="Q2010" s="229"/>
    </row>
    <row r="2011" spans="9:17" ht="16">
      <c r="I2011" s="209"/>
      <c r="J2011" s="221"/>
      <c r="K2011" s="228"/>
      <c r="L2011" s="228"/>
      <c r="Q2011" s="229"/>
    </row>
    <row r="2012" spans="9:17" ht="16">
      <c r="I2012" s="209"/>
      <c r="J2012" s="221"/>
      <c r="K2012" s="228"/>
      <c r="L2012" s="228"/>
      <c r="Q2012" s="229"/>
    </row>
    <row r="2013" spans="9:17" ht="16">
      <c r="I2013" s="209"/>
      <c r="J2013" s="221"/>
      <c r="K2013" s="228"/>
      <c r="L2013" s="228"/>
      <c r="Q2013" s="229"/>
    </row>
    <row r="2014" spans="9:17" ht="16">
      <c r="I2014" s="209"/>
      <c r="J2014" s="221"/>
      <c r="K2014" s="228"/>
      <c r="L2014" s="228"/>
      <c r="Q2014" s="229"/>
    </row>
    <row r="2015" spans="9:17" ht="16">
      <c r="I2015" s="209"/>
      <c r="J2015" s="221"/>
      <c r="K2015" s="228"/>
      <c r="L2015" s="228"/>
      <c r="Q2015" s="229"/>
    </row>
    <row r="2016" spans="9:17" ht="16">
      <c r="I2016" s="209"/>
      <c r="J2016" s="221"/>
      <c r="K2016" s="228"/>
      <c r="L2016" s="228"/>
      <c r="Q2016" s="229"/>
    </row>
    <row r="2017" spans="9:17" ht="16">
      <c r="I2017" s="209"/>
      <c r="J2017" s="221"/>
      <c r="K2017" s="228"/>
      <c r="L2017" s="228"/>
      <c r="Q2017" s="229"/>
    </row>
    <row r="2018" spans="9:17" ht="16">
      <c r="I2018" s="209"/>
      <c r="J2018" s="221"/>
      <c r="K2018" s="228"/>
      <c r="L2018" s="228"/>
      <c r="Q2018" s="229"/>
    </row>
    <row r="2019" spans="9:17" ht="16">
      <c r="I2019" s="209"/>
      <c r="J2019" s="221"/>
      <c r="K2019" s="228"/>
      <c r="L2019" s="228"/>
      <c r="Q2019" s="229"/>
    </row>
    <row r="2020" spans="9:17" ht="16">
      <c r="I2020" s="209"/>
      <c r="J2020" s="221"/>
      <c r="K2020" s="228"/>
      <c r="L2020" s="228"/>
      <c r="Q2020" s="229"/>
    </row>
    <row r="2021" spans="9:17" ht="16">
      <c r="I2021" s="209"/>
      <c r="J2021" s="221"/>
      <c r="K2021" s="228"/>
      <c r="L2021" s="228"/>
      <c r="Q2021" s="229"/>
    </row>
    <row r="2022" spans="9:17" ht="16">
      <c r="I2022" s="209"/>
      <c r="J2022" s="221"/>
      <c r="K2022" s="228"/>
      <c r="L2022" s="228"/>
      <c r="Q2022" s="229"/>
    </row>
    <row r="2023" spans="9:17" ht="16">
      <c r="I2023" s="209"/>
      <c r="J2023" s="221"/>
      <c r="K2023" s="228"/>
      <c r="L2023" s="228"/>
      <c r="Q2023" s="229"/>
    </row>
    <row r="2024" spans="9:17" ht="16">
      <c r="I2024" s="209"/>
      <c r="J2024" s="221"/>
      <c r="K2024" s="228"/>
      <c r="L2024" s="228"/>
      <c r="Q2024" s="229"/>
    </row>
    <row r="2025" spans="9:17" ht="16">
      <c r="I2025" s="209"/>
      <c r="J2025" s="221"/>
      <c r="K2025" s="228"/>
      <c r="L2025" s="228"/>
      <c r="Q2025" s="229"/>
    </row>
    <row r="2026" spans="9:17" ht="16">
      <c r="I2026" s="209"/>
      <c r="J2026" s="221"/>
      <c r="K2026" s="228"/>
      <c r="L2026" s="228"/>
      <c r="Q2026" s="229"/>
    </row>
    <row r="2027" spans="9:17" ht="16">
      <c r="I2027" s="209"/>
      <c r="J2027" s="221"/>
      <c r="K2027" s="228"/>
      <c r="L2027" s="228"/>
      <c r="Q2027" s="229"/>
    </row>
    <row r="2028" spans="9:17" ht="16">
      <c r="I2028" s="209"/>
      <c r="J2028" s="221"/>
      <c r="K2028" s="228"/>
      <c r="L2028" s="228"/>
      <c r="Q2028" s="229"/>
    </row>
    <row r="2029" spans="9:17" ht="16">
      <c r="I2029" s="209"/>
      <c r="J2029" s="221"/>
      <c r="K2029" s="228"/>
      <c r="L2029" s="228"/>
      <c r="Q2029" s="229"/>
    </row>
    <row r="2030" spans="9:17" ht="16">
      <c r="I2030" s="209"/>
      <c r="J2030" s="221"/>
      <c r="K2030" s="228"/>
      <c r="L2030" s="228"/>
      <c r="Q2030" s="229"/>
    </row>
    <row r="2031" spans="9:17" ht="16">
      <c r="I2031" s="209"/>
      <c r="J2031" s="221"/>
      <c r="K2031" s="228"/>
      <c r="L2031" s="228"/>
      <c r="Q2031" s="229"/>
    </row>
    <row r="2032" spans="9:17" ht="16">
      <c r="I2032" s="209"/>
      <c r="J2032" s="221"/>
      <c r="K2032" s="228"/>
      <c r="L2032" s="228"/>
      <c r="Q2032" s="229"/>
    </row>
    <row r="2033" spans="9:17" ht="16">
      <c r="I2033" s="209"/>
      <c r="J2033" s="221"/>
      <c r="K2033" s="228"/>
      <c r="L2033" s="228"/>
      <c r="Q2033" s="229"/>
    </row>
    <row r="2034" spans="9:17" ht="16">
      <c r="I2034" s="209"/>
      <c r="J2034" s="221"/>
      <c r="K2034" s="228"/>
      <c r="L2034" s="228"/>
      <c r="Q2034" s="229"/>
    </row>
    <row r="2035" spans="9:17" ht="16">
      <c r="I2035" s="209"/>
      <c r="J2035" s="221"/>
      <c r="K2035" s="228"/>
      <c r="L2035" s="228"/>
      <c r="Q2035" s="229"/>
    </row>
    <row r="2036" spans="9:17" ht="16">
      <c r="I2036" s="209"/>
      <c r="J2036" s="221"/>
      <c r="K2036" s="228"/>
      <c r="L2036" s="228"/>
      <c r="Q2036" s="229"/>
    </row>
    <row r="2037" spans="9:17" ht="16">
      <c r="I2037" s="209"/>
      <c r="J2037" s="221"/>
      <c r="K2037" s="228"/>
      <c r="L2037" s="228"/>
      <c r="Q2037" s="229"/>
    </row>
    <row r="2038" spans="9:17" ht="16">
      <c r="I2038" s="209"/>
      <c r="J2038" s="221"/>
      <c r="K2038" s="228"/>
      <c r="L2038" s="228"/>
      <c r="Q2038" s="229"/>
    </row>
    <row r="2039" spans="9:17" ht="16">
      <c r="I2039" s="209"/>
      <c r="J2039" s="221"/>
      <c r="K2039" s="228"/>
      <c r="L2039" s="228"/>
      <c r="Q2039" s="229"/>
    </row>
    <row r="2040" spans="9:17" ht="16">
      <c r="I2040" s="209"/>
      <c r="J2040" s="221"/>
      <c r="K2040" s="228"/>
      <c r="L2040" s="228"/>
      <c r="Q2040" s="229"/>
    </row>
    <row r="2041" spans="9:17" ht="16">
      <c r="I2041" s="209"/>
      <c r="J2041" s="221"/>
      <c r="K2041" s="228"/>
      <c r="L2041" s="228"/>
      <c r="Q2041" s="229"/>
    </row>
    <row r="2042" spans="9:17" ht="16">
      <c r="I2042" s="209"/>
      <c r="J2042" s="221"/>
      <c r="K2042" s="228"/>
      <c r="L2042" s="228"/>
      <c r="Q2042" s="229"/>
    </row>
    <row r="2043" spans="9:17" ht="16">
      <c r="I2043" s="209"/>
      <c r="J2043" s="221"/>
      <c r="K2043" s="228"/>
      <c r="L2043" s="228"/>
      <c r="Q2043" s="229"/>
    </row>
    <row r="2044" spans="9:17" ht="16">
      <c r="I2044" s="209"/>
      <c r="J2044" s="221"/>
      <c r="K2044" s="228"/>
      <c r="L2044" s="228"/>
      <c r="Q2044" s="229"/>
    </row>
    <row r="2045" spans="9:17" ht="16">
      <c r="I2045" s="209"/>
      <c r="J2045" s="221"/>
      <c r="K2045" s="228"/>
      <c r="L2045" s="228"/>
      <c r="Q2045" s="229"/>
    </row>
    <row r="2046" spans="9:17" ht="16">
      <c r="I2046" s="209"/>
      <c r="J2046" s="221"/>
      <c r="K2046" s="228"/>
      <c r="L2046" s="228"/>
      <c r="Q2046" s="229"/>
    </row>
    <row r="2047" spans="9:17" ht="16">
      <c r="I2047" s="209"/>
      <c r="J2047" s="221"/>
      <c r="K2047" s="228"/>
      <c r="L2047" s="228"/>
      <c r="Q2047" s="229"/>
    </row>
    <row r="2048" spans="9:17" ht="16">
      <c r="I2048" s="209"/>
      <c r="J2048" s="221"/>
      <c r="K2048" s="228"/>
      <c r="L2048" s="228"/>
      <c r="Q2048" s="229"/>
    </row>
    <row r="2049" spans="9:17" ht="16">
      <c r="I2049" s="209"/>
      <c r="J2049" s="221"/>
      <c r="K2049" s="228"/>
      <c r="L2049" s="228"/>
      <c r="Q2049" s="229"/>
    </row>
    <row r="2050" spans="9:17" ht="16">
      <c r="I2050" s="209"/>
      <c r="J2050" s="221"/>
      <c r="K2050" s="228"/>
      <c r="L2050" s="228"/>
      <c r="Q2050" s="229"/>
    </row>
    <row r="2051" spans="9:17" ht="16">
      <c r="I2051" s="209"/>
      <c r="J2051" s="221"/>
      <c r="K2051" s="228"/>
      <c r="L2051" s="228"/>
      <c r="Q2051" s="229"/>
    </row>
    <row r="2052" spans="9:17" ht="16">
      <c r="I2052" s="209"/>
      <c r="J2052" s="221"/>
      <c r="K2052" s="228"/>
      <c r="L2052" s="228"/>
      <c r="Q2052" s="229"/>
    </row>
    <row r="2053" spans="9:17" ht="16">
      <c r="I2053" s="209"/>
      <c r="J2053" s="221"/>
      <c r="K2053" s="228"/>
      <c r="L2053" s="228"/>
      <c r="Q2053" s="229"/>
    </row>
    <row r="2054" spans="9:17" ht="16">
      <c r="I2054" s="209"/>
      <c r="J2054" s="221"/>
      <c r="K2054" s="228"/>
      <c r="L2054" s="228"/>
      <c r="Q2054" s="229"/>
    </row>
    <row r="2055" spans="9:17" ht="16">
      <c r="I2055" s="209"/>
      <c r="J2055" s="221"/>
      <c r="K2055" s="228"/>
      <c r="L2055" s="228"/>
      <c r="Q2055" s="229"/>
    </row>
    <row r="2056" spans="9:17" ht="16">
      <c r="I2056" s="209"/>
      <c r="J2056" s="221"/>
      <c r="K2056" s="228"/>
      <c r="L2056" s="228"/>
      <c r="Q2056" s="229"/>
    </row>
    <row r="2057" spans="9:17" ht="16">
      <c r="I2057" s="209"/>
      <c r="J2057" s="221"/>
      <c r="K2057" s="228"/>
      <c r="L2057" s="228"/>
      <c r="Q2057" s="229"/>
    </row>
    <row r="2058" spans="9:17" ht="16">
      <c r="I2058" s="209"/>
      <c r="J2058" s="221"/>
      <c r="K2058" s="228"/>
      <c r="L2058" s="228"/>
      <c r="Q2058" s="229"/>
    </row>
    <row r="2059" spans="9:17" ht="16">
      <c r="I2059" s="209"/>
      <c r="J2059" s="221"/>
      <c r="K2059" s="228"/>
      <c r="L2059" s="228"/>
      <c r="Q2059" s="229"/>
    </row>
    <row r="2060" spans="9:17" ht="16">
      <c r="I2060" s="209"/>
      <c r="J2060" s="221"/>
      <c r="K2060" s="228"/>
      <c r="L2060" s="228"/>
      <c r="Q2060" s="229"/>
    </row>
    <row r="2061" spans="9:17" ht="16">
      <c r="I2061" s="209"/>
      <c r="J2061" s="221"/>
      <c r="K2061" s="228"/>
      <c r="L2061" s="228"/>
      <c r="Q2061" s="229"/>
    </row>
    <row r="2062" spans="9:17" ht="16">
      <c r="I2062" s="209"/>
      <c r="J2062" s="221"/>
      <c r="K2062" s="228"/>
      <c r="L2062" s="228"/>
      <c r="Q2062" s="229"/>
    </row>
    <row r="2063" spans="9:17" ht="16">
      <c r="I2063" s="209"/>
      <c r="J2063" s="221"/>
      <c r="K2063" s="228"/>
      <c r="L2063" s="228"/>
      <c r="Q2063" s="229"/>
    </row>
    <row r="2064" spans="9:17" ht="16">
      <c r="I2064" s="209"/>
      <c r="J2064" s="221"/>
      <c r="K2064" s="228"/>
      <c r="L2064" s="228"/>
      <c r="Q2064" s="229"/>
    </row>
    <row r="2065" spans="9:17" ht="16">
      <c r="I2065" s="209"/>
      <c r="J2065" s="221"/>
      <c r="K2065" s="228"/>
      <c r="L2065" s="228"/>
      <c r="Q2065" s="229"/>
    </row>
    <row r="2066" spans="9:17" ht="16">
      <c r="I2066" s="209"/>
      <c r="J2066" s="221"/>
      <c r="K2066" s="228"/>
      <c r="L2066" s="228"/>
      <c r="Q2066" s="229"/>
    </row>
    <row r="2067" spans="9:17" ht="16">
      <c r="I2067" s="209"/>
      <c r="J2067" s="221"/>
      <c r="K2067" s="228"/>
      <c r="L2067" s="228"/>
      <c r="Q2067" s="229"/>
    </row>
    <row r="2068" spans="9:17" ht="16">
      <c r="I2068" s="209"/>
      <c r="J2068" s="221"/>
      <c r="K2068" s="228"/>
      <c r="L2068" s="228"/>
      <c r="Q2068" s="229"/>
    </row>
    <row r="2069" spans="9:17" ht="16">
      <c r="I2069" s="209"/>
      <c r="J2069" s="221"/>
      <c r="K2069" s="228"/>
      <c r="L2069" s="228"/>
      <c r="Q2069" s="229"/>
    </row>
    <row r="2070" spans="9:17" ht="16">
      <c r="I2070" s="209"/>
      <c r="J2070" s="221"/>
      <c r="K2070" s="228"/>
      <c r="L2070" s="228"/>
      <c r="Q2070" s="229"/>
    </row>
    <row r="2071" spans="9:17" ht="16">
      <c r="I2071" s="209"/>
      <c r="J2071" s="221"/>
      <c r="K2071" s="228"/>
      <c r="L2071" s="228"/>
      <c r="Q2071" s="229"/>
    </row>
    <row r="2072" spans="9:17" ht="16">
      <c r="I2072" s="209"/>
      <c r="J2072" s="221"/>
      <c r="K2072" s="228"/>
      <c r="L2072" s="228"/>
      <c r="Q2072" s="229"/>
    </row>
    <row r="2073" spans="9:17" ht="16">
      <c r="I2073" s="209"/>
      <c r="J2073" s="221"/>
      <c r="K2073" s="228"/>
      <c r="L2073" s="228"/>
      <c r="Q2073" s="229"/>
    </row>
    <row r="2074" spans="9:17" ht="16">
      <c r="I2074" s="209"/>
      <c r="J2074" s="221"/>
      <c r="K2074" s="228"/>
      <c r="L2074" s="228"/>
      <c r="Q2074" s="229"/>
    </row>
    <row r="2075" spans="9:17" ht="16">
      <c r="I2075" s="209"/>
      <c r="J2075" s="221"/>
      <c r="K2075" s="228"/>
      <c r="L2075" s="228"/>
      <c r="Q2075" s="229"/>
    </row>
    <row r="2076" spans="9:17" ht="16">
      <c r="I2076" s="209"/>
      <c r="J2076" s="221"/>
      <c r="K2076" s="228"/>
      <c r="L2076" s="228"/>
      <c r="Q2076" s="229"/>
    </row>
    <row r="2077" spans="9:17" ht="16">
      <c r="I2077" s="209"/>
      <c r="J2077" s="221"/>
      <c r="K2077" s="228"/>
      <c r="L2077" s="228"/>
      <c r="Q2077" s="229"/>
    </row>
    <row r="2078" spans="9:17" ht="16">
      <c r="I2078" s="209"/>
      <c r="J2078" s="221"/>
      <c r="K2078" s="228"/>
      <c r="L2078" s="228"/>
      <c r="Q2078" s="229"/>
    </row>
    <row r="2079" spans="9:17" ht="16">
      <c r="I2079" s="209"/>
      <c r="J2079" s="221"/>
      <c r="K2079" s="228"/>
      <c r="L2079" s="228"/>
      <c r="Q2079" s="229"/>
    </row>
    <row r="2080" spans="9:17" ht="16">
      <c r="I2080" s="209"/>
      <c r="J2080" s="221"/>
      <c r="K2080" s="228"/>
      <c r="L2080" s="228"/>
      <c r="Q2080" s="229"/>
    </row>
    <row r="2081" spans="9:17" ht="16">
      <c r="I2081" s="209"/>
      <c r="J2081" s="221"/>
      <c r="K2081" s="228"/>
      <c r="L2081" s="228"/>
      <c r="Q2081" s="229"/>
    </row>
    <row r="2082" spans="9:17" ht="16">
      <c r="I2082" s="209"/>
      <c r="J2082" s="221"/>
      <c r="K2082" s="228"/>
      <c r="L2082" s="228"/>
      <c r="Q2082" s="229"/>
    </row>
    <row r="2083" spans="9:17" ht="16">
      <c r="I2083" s="209"/>
      <c r="J2083" s="221"/>
      <c r="K2083" s="228"/>
      <c r="L2083" s="228"/>
      <c r="Q2083" s="229"/>
    </row>
    <row r="2084" spans="9:17" ht="16">
      <c r="I2084" s="209"/>
      <c r="J2084" s="221"/>
      <c r="K2084" s="228"/>
      <c r="L2084" s="228"/>
      <c r="Q2084" s="229"/>
    </row>
    <row r="2085" spans="9:17" ht="16">
      <c r="I2085" s="209"/>
      <c r="J2085" s="221"/>
      <c r="K2085" s="228"/>
      <c r="L2085" s="228"/>
      <c r="Q2085" s="229"/>
    </row>
    <row r="2086" spans="9:17" ht="16">
      <c r="I2086" s="209"/>
      <c r="J2086" s="221"/>
      <c r="K2086" s="228"/>
      <c r="L2086" s="228"/>
      <c r="Q2086" s="229"/>
    </row>
    <row r="2087" spans="9:17" ht="16">
      <c r="I2087" s="209"/>
      <c r="J2087" s="221"/>
      <c r="K2087" s="228"/>
      <c r="L2087" s="228"/>
      <c r="Q2087" s="229"/>
    </row>
    <row r="2088" spans="9:17" ht="16">
      <c r="I2088" s="209"/>
      <c r="J2088" s="221"/>
      <c r="K2088" s="228"/>
      <c r="L2088" s="228"/>
      <c r="Q2088" s="229"/>
    </row>
    <row r="2089" spans="9:17" ht="16">
      <c r="I2089" s="209"/>
      <c r="J2089" s="221"/>
      <c r="K2089" s="228"/>
      <c r="L2089" s="228"/>
      <c r="Q2089" s="229"/>
    </row>
    <row r="2090" spans="9:17" ht="16">
      <c r="I2090" s="209"/>
      <c r="J2090" s="221"/>
      <c r="K2090" s="228"/>
      <c r="L2090" s="228"/>
      <c r="Q2090" s="229"/>
    </row>
    <row r="2091" spans="9:17" ht="16">
      <c r="I2091" s="209"/>
      <c r="J2091" s="221"/>
      <c r="K2091" s="228"/>
      <c r="L2091" s="228"/>
      <c r="Q2091" s="229"/>
    </row>
    <row r="2092" spans="9:17" ht="16">
      <c r="I2092" s="209"/>
      <c r="J2092" s="221"/>
      <c r="K2092" s="228"/>
      <c r="L2092" s="228"/>
      <c r="Q2092" s="229"/>
    </row>
    <row r="2093" spans="9:17" ht="16">
      <c r="I2093" s="209"/>
      <c r="J2093" s="221"/>
      <c r="K2093" s="228"/>
      <c r="L2093" s="228"/>
      <c r="Q2093" s="229"/>
    </row>
    <row r="2094" spans="9:17" ht="16">
      <c r="I2094" s="209"/>
      <c r="J2094" s="221"/>
      <c r="K2094" s="228"/>
      <c r="L2094" s="228"/>
      <c r="Q2094" s="229"/>
    </row>
    <row r="2095" spans="9:17" ht="16">
      <c r="I2095" s="209"/>
      <c r="J2095" s="221"/>
      <c r="K2095" s="228"/>
      <c r="L2095" s="228"/>
      <c r="Q2095" s="229"/>
    </row>
    <row r="2096" spans="9:17" ht="16">
      <c r="I2096" s="209"/>
      <c r="J2096" s="221"/>
      <c r="K2096" s="228"/>
      <c r="L2096" s="228"/>
      <c r="Q2096" s="229"/>
    </row>
    <row r="2097" spans="9:17" ht="16">
      <c r="I2097" s="209"/>
      <c r="J2097" s="221"/>
      <c r="K2097" s="228"/>
      <c r="L2097" s="228"/>
      <c r="Q2097" s="229"/>
    </row>
    <row r="2098" spans="9:17" ht="16">
      <c r="I2098" s="209"/>
      <c r="J2098" s="221"/>
      <c r="K2098" s="228"/>
      <c r="L2098" s="228"/>
      <c r="Q2098" s="229"/>
    </row>
    <row r="2099" spans="9:17" ht="16">
      <c r="I2099" s="209"/>
      <c r="J2099" s="221"/>
      <c r="K2099" s="228"/>
      <c r="L2099" s="228"/>
      <c r="Q2099" s="229"/>
    </row>
    <row r="2100" spans="9:17" ht="16">
      <c r="I2100" s="209"/>
      <c r="J2100" s="221"/>
      <c r="K2100" s="228"/>
      <c r="L2100" s="228"/>
      <c r="Q2100" s="229"/>
    </row>
    <row r="2101" spans="9:17" ht="16">
      <c r="I2101" s="209"/>
      <c r="J2101" s="221"/>
      <c r="K2101" s="228"/>
      <c r="L2101" s="228"/>
      <c r="Q2101" s="229"/>
    </row>
    <row r="2102" spans="9:17" ht="16">
      <c r="I2102" s="209"/>
      <c r="J2102" s="221"/>
      <c r="K2102" s="228"/>
      <c r="L2102" s="228"/>
      <c r="Q2102" s="229"/>
    </row>
    <row r="2103" spans="9:17" ht="16">
      <c r="I2103" s="209"/>
      <c r="J2103" s="221"/>
      <c r="K2103" s="228"/>
      <c r="L2103" s="228"/>
      <c r="Q2103" s="229"/>
    </row>
    <row r="2104" spans="9:17" ht="16">
      <c r="I2104" s="209"/>
      <c r="J2104" s="221"/>
      <c r="K2104" s="228"/>
      <c r="L2104" s="228"/>
      <c r="Q2104" s="229"/>
    </row>
    <row r="2105" spans="9:17" ht="16">
      <c r="I2105" s="209"/>
      <c r="J2105" s="221"/>
      <c r="K2105" s="228"/>
      <c r="L2105" s="228"/>
      <c r="Q2105" s="229"/>
    </row>
    <row r="2106" spans="9:17" ht="16">
      <c r="I2106" s="209"/>
      <c r="J2106" s="221"/>
      <c r="K2106" s="228"/>
      <c r="L2106" s="228"/>
      <c r="Q2106" s="229"/>
    </row>
    <row r="2107" spans="9:17" ht="16">
      <c r="I2107" s="209"/>
      <c r="J2107" s="221"/>
      <c r="K2107" s="228"/>
      <c r="L2107" s="228"/>
      <c r="Q2107" s="229"/>
    </row>
    <row r="2108" spans="9:17" ht="16">
      <c r="I2108" s="209"/>
      <c r="J2108" s="221"/>
      <c r="K2108" s="228"/>
      <c r="L2108" s="228"/>
      <c r="Q2108" s="229"/>
    </row>
    <row r="2109" spans="9:17" ht="16">
      <c r="I2109" s="209"/>
      <c r="J2109" s="221"/>
      <c r="K2109" s="228"/>
      <c r="L2109" s="228"/>
      <c r="Q2109" s="229"/>
    </row>
    <row r="2110" spans="9:17" ht="16">
      <c r="I2110" s="209"/>
      <c r="J2110" s="221"/>
      <c r="K2110" s="228"/>
      <c r="L2110" s="228"/>
      <c r="Q2110" s="229"/>
    </row>
    <row r="2111" spans="9:17" ht="16">
      <c r="I2111" s="209"/>
      <c r="J2111" s="221"/>
      <c r="K2111" s="228"/>
      <c r="L2111" s="228"/>
      <c r="Q2111" s="229"/>
    </row>
    <row r="2112" spans="9:17" ht="16">
      <c r="I2112" s="209"/>
      <c r="J2112" s="221"/>
      <c r="K2112" s="228"/>
      <c r="L2112" s="228"/>
      <c r="Q2112" s="229"/>
    </row>
    <row r="2113" spans="9:17" ht="16">
      <c r="I2113" s="209"/>
      <c r="J2113" s="221"/>
      <c r="K2113" s="228"/>
      <c r="L2113" s="228"/>
      <c r="Q2113" s="229"/>
    </row>
    <row r="2114" spans="9:17" ht="16">
      <c r="I2114" s="209"/>
      <c r="J2114" s="221"/>
      <c r="K2114" s="228"/>
      <c r="L2114" s="228"/>
      <c r="Q2114" s="229"/>
    </row>
    <row r="2115" spans="9:17" ht="16">
      <c r="I2115" s="209"/>
      <c r="J2115" s="221"/>
      <c r="K2115" s="228"/>
      <c r="L2115" s="228"/>
      <c r="Q2115" s="229"/>
    </row>
    <row r="2116" spans="9:17" ht="16">
      <c r="I2116" s="209"/>
      <c r="J2116" s="221"/>
      <c r="K2116" s="228"/>
      <c r="L2116" s="228"/>
      <c r="Q2116" s="229"/>
    </row>
    <row r="2117" spans="9:17" ht="16">
      <c r="I2117" s="209"/>
      <c r="J2117" s="221"/>
      <c r="K2117" s="228"/>
      <c r="L2117" s="228"/>
      <c r="Q2117" s="229"/>
    </row>
    <row r="2118" spans="9:17" ht="16">
      <c r="I2118" s="209"/>
      <c r="J2118" s="221"/>
      <c r="K2118" s="228"/>
      <c r="L2118" s="228"/>
      <c r="Q2118" s="229"/>
    </row>
    <row r="2119" spans="9:17" ht="16">
      <c r="I2119" s="209"/>
      <c r="J2119" s="221"/>
      <c r="K2119" s="228"/>
      <c r="L2119" s="228"/>
      <c r="Q2119" s="229"/>
    </row>
    <row r="2120" spans="9:17" ht="16">
      <c r="I2120" s="209"/>
      <c r="J2120" s="221"/>
      <c r="K2120" s="228"/>
      <c r="L2120" s="228"/>
      <c r="Q2120" s="229"/>
    </row>
    <row r="2121" spans="9:17" ht="16">
      <c r="I2121" s="209"/>
      <c r="J2121" s="221"/>
      <c r="K2121" s="228"/>
      <c r="L2121" s="228"/>
      <c r="Q2121" s="229"/>
    </row>
    <row r="2122" spans="9:17" ht="16">
      <c r="I2122" s="209"/>
      <c r="J2122" s="221"/>
      <c r="K2122" s="228"/>
      <c r="L2122" s="228"/>
      <c r="Q2122" s="229"/>
    </row>
    <row r="2123" spans="9:17" ht="16">
      <c r="I2123" s="209"/>
      <c r="J2123" s="221"/>
      <c r="K2123" s="228"/>
      <c r="L2123" s="228"/>
      <c r="Q2123" s="229"/>
    </row>
    <row r="2124" spans="9:17" ht="16">
      <c r="I2124" s="209"/>
      <c r="J2124" s="221"/>
      <c r="K2124" s="228"/>
      <c r="L2124" s="228"/>
      <c r="Q2124" s="229"/>
    </row>
    <row r="2125" spans="9:17" ht="16">
      <c r="I2125" s="209"/>
      <c r="J2125" s="221"/>
      <c r="K2125" s="228"/>
      <c r="L2125" s="228"/>
      <c r="Q2125" s="229"/>
    </row>
    <row r="2126" spans="9:17" ht="16">
      <c r="I2126" s="209"/>
      <c r="J2126" s="221"/>
      <c r="K2126" s="228"/>
      <c r="L2126" s="228"/>
      <c r="Q2126" s="229"/>
    </row>
    <row r="2127" spans="9:17" ht="16">
      <c r="I2127" s="209"/>
      <c r="J2127" s="221"/>
      <c r="K2127" s="228"/>
      <c r="L2127" s="228"/>
      <c r="Q2127" s="229"/>
    </row>
    <row r="2128" spans="9:17" ht="16">
      <c r="I2128" s="209"/>
      <c r="J2128" s="221"/>
      <c r="K2128" s="228"/>
      <c r="L2128" s="228"/>
      <c r="Q2128" s="229"/>
    </row>
    <row r="2129" spans="9:17" ht="16">
      <c r="I2129" s="209"/>
      <c r="J2129" s="221"/>
      <c r="K2129" s="228"/>
      <c r="L2129" s="228"/>
      <c r="Q2129" s="229"/>
    </row>
    <row r="2130" spans="9:17" ht="16">
      <c r="I2130" s="209"/>
      <c r="J2130" s="221"/>
      <c r="K2130" s="228"/>
      <c r="L2130" s="228"/>
      <c r="Q2130" s="229"/>
    </row>
    <row r="2131" spans="9:17" ht="16">
      <c r="I2131" s="209"/>
      <c r="J2131" s="221"/>
      <c r="K2131" s="228"/>
      <c r="L2131" s="228"/>
      <c r="Q2131" s="229"/>
    </row>
    <row r="2132" spans="9:17" ht="16">
      <c r="I2132" s="209"/>
      <c r="J2132" s="221"/>
      <c r="K2132" s="228"/>
      <c r="L2132" s="228"/>
      <c r="Q2132" s="229"/>
    </row>
    <row r="2133" spans="9:17" ht="16">
      <c r="I2133" s="209"/>
      <c r="J2133" s="221"/>
      <c r="K2133" s="228"/>
      <c r="L2133" s="228"/>
      <c r="Q2133" s="229"/>
    </row>
    <row r="2134" spans="9:17" ht="16">
      <c r="I2134" s="209"/>
      <c r="J2134" s="221"/>
      <c r="K2134" s="228"/>
      <c r="L2134" s="228"/>
      <c r="Q2134" s="229"/>
    </row>
    <row r="2135" spans="9:17" ht="16">
      <c r="I2135" s="209"/>
      <c r="J2135" s="221"/>
      <c r="K2135" s="228"/>
      <c r="L2135" s="228"/>
      <c r="Q2135" s="229"/>
    </row>
    <row r="2136" spans="9:17" ht="16">
      <c r="I2136" s="209"/>
      <c r="J2136" s="221"/>
      <c r="K2136" s="228"/>
      <c r="L2136" s="228"/>
      <c r="Q2136" s="229"/>
    </row>
    <row r="2137" spans="9:17" ht="16">
      <c r="I2137" s="209"/>
      <c r="J2137" s="221"/>
      <c r="K2137" s="228"/>
      <c r="L2137" s="228"/>
      <c r="Q2137" s="229"/>
    </row>
    <row r="2138" spans="9:17" ht="16">
      <c r="I2138" s="209"/>
      <c r="J2138" s="221"/>
      <c r="K2138" s="228"/>
      <c r="L2138" s="228"/>
      <c r="Q2138" s="229"/>
    </row>
    <row r="2139" spans="9:17" ht="16">
      <c r="I2139" s="209"/>
      <c r="J2139" s="221"/>
      <c r="K2139" s="228"/>
      <c r="L2139" s="228"/>
      <c r="Q2139" s="229"/>
    </row>
    <row r="2140" spans="9:17" ht="16">
      <c r="I2140" s="209"/>
      <c r="J2140" s="221"/>
      <c r="K2140" s="228"/>
      <c r="L2140" s="228"/>
      <c r="Q2140" s="229"/>
    </row>
    <row r="2141" spans="9:17" ht="16">
      <c r="I2141" s="209"/>
      <c r="J2141" s="221"/>
      <c r="K2141" s="228"/>
      <c r="L2141" s="228"/>
      <c r="Q2141" s="229"/>
    </row>
    <row r="2142" spans="9:17" ht="16">
      <c r="I2142" s="209"/>
      <c r="J2142" s="221"/>
      <c r="K2142" s="228"/>
      <c r="L2142" s="228"/>
      <c r="Q2142" s="229"/>
    </row>
    <row r="2143" spans="9:17" ht="16">
      <c r="I2143" s="209"/>
      <c r="J2143" s="221"/>
      <c r="K2143" s="228"/>
      <c r="L2143" s="228"/>
      <c r="Q2143" s="229"/>
    </row>
    <row r="2144" spans="9:17" ht="16">
      <c r="I2144" s="209"/>
      <c r="J2144" s="221"/>
      <c r="K2144" s="228"/>
      <c r="L2144" s="228"/>
      <c r="Q2144" s="229"/>
    </row>
    <row r="2145" spans="9:17" ht="16">
      <c r="I2145" s="209"/>
      <c r="J2145" s="221"/>
      <c r="K2145" s="228"/>
      <c r="L2145" s="228"/>
      <c r="Q2145" s="229"/>
    </row>
    <row r="2146" spans="9:17" ht="16">
      <c r="I2146" s="209"/>
      <c r="J2146" s="221"/>
      <c r="K2146" s="228"/>
      <c r="L2146" s="228"/>
      <c r="Q2146" s="229"/>
    </row>
    <row r="2147" spans="9:17" ht="16">
      <c r="I2147" s="209"/>
      <c r="J2147" s="221"/>
      <c r="K2147" s="228"/>
      <c r="L2147" s="228"/>
      <c r="Q2147" s="229"/>
    </row>
    <row r="2148" spans="9:17" ht="16">
      <c r="I2148" s="209"/>
      <c r="J2148" s="221"/>
      <c r="K2148" s="228"/>
      <c r="L2148" s="228"/>
      <c r="Q2148" s="229"/>
    </row>
    <row r="2149" spans="9:17" ht="16">
      <c r="I2149" s="209"/>
      <c r="J2149" s="221"/>
      <c r="K2149" s="228"/>
      <c r="L2149" s="228"/>
      <c r="Q2149" s="229"/>
    </row>
    <row r="2150" spans="9:17" ht="16">
      <c r="I2150" s="209"/>
      <c r="J2150" s="221"/>
      <c r="K2150" s="228"/>
      <c r="L2150" s="228"/>
      <c r="Q2150" s="229"/>
    </row>
    <row r="2151" spans="9:17" ht="16">
      <c r="I2151" s="209"/>
      <c r="J2151" s="221"/>
      <c r="K2151" s="228"/>
      <c r="L2151" s="228"/>
      <c r="Q2151" s="229"/>
    </row>
    <row r="2152" spans="9:17" ht="16">
      <c r="I2152" s="209"/>
      <c r="J2152" s="221"/>
      <c r="K2152" s="228"/>
      <c r="L2152" s="228"/>
      <c r="Q2152" s="229"/>
    </row>
    <row r="2153" spans="9:17" ht="16">
      <c r="I2153" s="209"/>
      <c r="J2153" s="221"/>
      <c r="K2153" s="228"/>
      <c r="L2153" s="228"/>
      <c r="Q2153" s="229"/>
    </row>
    <row r="2154" spans="9:17" ht="16">
      <c r="I2154" s="209"/>
      <c r="J2154" s="221"/>
      <c r="K2154" s="228"/>
      <c r="L2154" s="228"/>
      <c r="Q2154" s="229"/>
    </row>
    <row r="2155" spans="9:17" ht="16">
      <c r="I2155" s="209"/>
      <c r="J2155" s="221"/>
      <c r="K2155" s="228"/>
      <c r="L2155" s="228"/>
      <c r="Q2155" s="229"/>
    </row>
    <row r="2156" spans="9:17" ht="16">
      <c r="I2156" s="209"/>
      <c r="J2156" s="221"/>
      <c r="K2156" s="228"/>
      <c r="L2156" s="228"/>
      <c r="Q2156" s="229"/>
    </row>
    <row r="2157" spans="9:17" ht="16">
      <c r="I2157" s="209"/>
      <c r="J2157" s="221"/>
      <c r="K2157" s="228"/>
      <c r="L2157" s="228"/>
      <c r="Q2157" s="229"/>
    </row>
    <row r="2158" spans="9:17" ht="16">
      <c r="I2158" s="209"/>
      <c r="J2158" s="221"/>
      <c r="K2158" s="228"/>
      <c r="L2158" s="228"/>
      <c r="Q2158" s="229"/>
    </row>
    <row r="2159" spans="9:17" ht="16">
      <c r="I2159" s="209"/>
      <c r="J2159" s="221"/>
      <c r="K2159" s="228"/>
      <c r="L2159" s="228"/>
      <c r="Q2159" s="229"/>
    </row>
    <row r="2160" spans="9:17" ht="16">
      <c r="I2160" s="209"/>
      <c r="J2160" s="221"/>
      <c r="K2160" s="228"/>
      <c r="L2160" s="228"/>
      <c r="Q2160" s="229"/>
    </row>
    <row r="2161" spans="9:17" ht="16">
      <c r="I2161" s="209"/>
      <c r="J2161" s="221"/>
      <c r="K2161" s="228"/>
      <c r="L2161" s="228"/>
      <c r="Q2161" s="229"/>
    </row>
    <row r="2162" spans="9:17" ht="16">
      <c r="I2162" s="209"/>
      <c r="J2162" s="221"/>
      <c r="K2162" s="228"/>
      <c r="L2162" s="228"/>
      <c r="Q2162" s="229"/>
    </row>
    <row r="2163" spans="9:17" ht="16">
      <c r="I2163" s="209"/>
      <c r="J2163" s="221"/>
      <c r="K2163" s="228"/>
      <c r="L2163" s="228"/>
      <c r="Q2163" s="229"/>
    </row>
    <row r="2164" spans="9:17" ht="16">
      <c r="I2164" s="209"/>
      <c r="J2164" s="221"/>
      <c r="K2164" s="228"/>
      <c r="L2164" s="228"/>
      <c r="Q2164" s="229"/>
    </row>
    <row r="2165" spans="9:17" ht="16">
      <c r="I2165" s="209"/>
      <c r="J2165" s="221"/>
      <c r="K2165" s="228"/>
      <c r="L2165" s="228"/>
      <c r="Q2165" s="229"/>
    </row>
    <row r="2166" spans="9:17" ht="16">
      <c r="I2166" s="209"/>
      <c r="J2166" s="221"/>
      <c r="K2166" s="228"/>
      <c r="L2166" s="228"/>
      <c r="Q2166" s="229"/>
    </row>
    <row r="2167" spans="9:17" ht="16">
      <c r="I2167" s="209"/>
      <c r="J2167" s="221"/>
      <c r="K2167" s="228"/>
      <c r="L2167" s="228"/>
      <c r="Q2167" s="229"/>
    </row>
    <row r="2168" spans="9:17" ht="16">
      <c r="I2168" s="209"/>
      <c r="J2168" s="221"/>
      <c r="K2168" s="228"/>
      <c r="L2168" s="228"/>
      <c r="Q2168" s="229"/>
    </row>
    <row r="2169" spans="9:17" ht="16">
      <c r="I2169" s="209"/>
      <c r="J2169" s="221"/>
      <c r="K2169" s="228"/>
      <c r="L2169" s="228"/>
      <c r="Q2169" s="229"/>
    </row>
    <row r="2170" spans="9:17" ht="16">
      <c r="I2170" s="209"/>
      <c r="J2170" s="221"/>
      <c r="K2170" s="228"/>
      <c r="L2170" s="228"/>
      <c r="Q2170" s="229"/>
    </row>
    <row r="2171" spans="9:17" ht="16">
      <c r="I2171" s="209"/>
      <c r="J2171" s="221"/>
      <c r="K2171" s="228"/>
      <c r="L2171" s="228"/>
      <c r="Q2171" s="229"/>
    </row>
    <row r="2172" spans="9:17" ht="16">
      <c r="I2172" s="209"/>
      <c r="J2172" s="221"/>
      <c r="K2172" s="228"/>
      <c r="L2172" s="228"/>
      <c r="Q2172" s="229"/>
    </row>
    <row r="2173" spans="9:17" ht="16">
      <c r="I2173" s="209"/>
      <c r="J2173" s="221"/>
      <c r="K2173" s="228"/>
      <c r="L2173" s="228"/>
      <c r="Q2173" s="229"/>
    </row>
    <row r="2174" spans="9:17" ht="16">
      <c r="I2174" s="209"/>
      <c r="J2174" s="221"/>
      <c r="K2174" s="228"/>
      <c r="L2174" s="228"/>
      <c r="Q2174" s="229"/>
    </row>
    <row r="2175" spans="9:17" ht="16">
      <c r="I2175" s="209"/>
      <c r="J2175" s="221"/>
      <c r="K2175" s="228"/>
      <c r="L2175" s="228"/>
      <c r="Q2175" s="229"/>
    </row>
    <row r="2176" spans="9:17" ht="16">
      <c r="I2176" s="209"/>
      <c r="J2176" s="221"/>
      <c r="K2176" s="228"/>
      <c r="L2176" s="228"/>
      <c r="Q2176" s="229"/>
    </row>
    <row r="2177" spans="9:17" ht="16">
      <c r="I2177" s="209"/>
      <c r="J2177" s="221"/>
      <c r="K2177" s="228"/>
      <c r="L2177" s="228"/>
      <c r="Q2177" s="229"/>
    </row>
    <row r="2178" spans="9:17" ht="16">
      <c r="I2178" s="209"/>
      <c r="J2178" s="221"/>
      <c r="K2178" s="228"/>
      <c r="L2178" s="228"/>
      <c r="Q2178" s="229"/>
    </row>
    <row r="2179" spans="9:17" ht="16">
      <c r="I2179" s="209"/>
      <c r="J2179" s="221"/>
      <c r="K2179" s="228"/>
      <c r="L2179" s="228"/>
      <c r="Q2179" s="229"/>
    </row>
    <row r="2180" spans="9:17" ht="16">
      <c r="I2180" s="209"/>
      <c r="J2180" s="221"/>
      <c r="K2180" s="228"/>
      <c r="L2180" s="228"/>
      <c r="Q2180" s="229"/>
    </row>
    <row r="2181" spans="9:17" ht="16">
      <c r="I2181" s="209"/>
      <c r="J2181" s="221"/>
      <c r="K2181" s="228"/>
      <c r="L2181" s="228"/>
      <c r="Q2181" s="229"/>
    </row>
    <row r="2182" spans="9:17" ht="16">
      <c r="I2182" s="209"/>
      <c r="J2182" s="221"/>
      <c r="K2182" s="228"/>
      <c r="L2182" s="228"/>
      <c r="Q2182" s="229"/>
    </row>
    <row r="2183" spans="9:17" ht="16">
      <c r="I2183" s="209"/>
      <c r="J2183" s="221"/>
      <c r="K2183" s="228"/>
      <c r="L2183" s="228"/>
      <c r="Q2183" s="229"/>
    </row>
    <row r="2184" spans="9:17" ht="16">
      <c r="I2184" s="209"/>
      <c r="J2184" s="221"/>
      <c r="K2184" s="228"/>
      <c r="L2184" s="228"/>
      <c r="Q2184" s="229"/>
    </row>
    <row r="2185" spans="9:17" ht="16">
      <c r="I2185" s="209"/>
      <c r="J2185" s="221"/>
      <c r="K2185" s="228"/>
      <c r="L2185" s="228"/>
      <c r="Q2185" s="229"/>
    </row>
    <row r="2186" spans="9:17" ht="16">
      <c r="I2186" s="209"/>
      <c r="J2186" s="221"/>
      <c r="K2186" s="228"/>
      <c r="L2186" s="228"/>
      <c r="Q2186" s="229"/>
    </row>
    <row r="2187" spans="9:17" ht="16">
      <c r="I2187" s="209"/>
      <c r="J2187" s="221"/>
      <c r="K2187" s="228"/>
      <c r="L2187" s="228"/>
      <c r="Q2187" s="229"/>
    </row>
    <row r="2188" spans="9:17" ht="16">
      <c r="I2188" s="209"/>
      <c r="J2188" s="221"/>
      <c r="K2188" s="228"/>
      <c r="L2188" s="228"/>
      <c r="Q2188" s="229"/>
    </row>
    <row r="2189" spans="9:17" ht="16">
      <c r="I2189" s="209"/>
      <c r="J2189" s="221"/>
      <c r="K2189" s="228"/>
      <c r="L2189" s="228"/>
      <c r="Q2189" s="229"/>
    </row>
    <row r="2190" spans="9:17" ht="16">
      <c r="I2190" s="209"/>
      <c r="J2190" s="221"/>
      <c r="K2190" s="228"/>
      <c r="L2190" s="228"/>
      <c r="Q2190" s="229"/>
    </row>
    <row r="2191" spans="9:17" ht="16">
      <c r="I2191" s="209"/>
      <c r="J2191" s="221"/>
      <c r="K2191" s="228"/>
      <c r="L2191" s="228"/>
      <c r="Q2191" s="229"/>
    </row>
    <row r="2192" spans="9:17" ht="16">
      <c r="I2192" s="209"/>
      <c r="J2192" s="221"/>
      <c r="K2192" s="228"/>
      <c r="L2192" s="228"/>
      <c r="Q2192" s="229"/>
    </row>
    <row r="2193" spans="9:17" ht="16">
      <c r="I2193" s="209"/>
      <c r="J2193" s="221"/>
      <c r="K2193" s="228"/>
      <c r="L2193" s="228"/>
      <c r="Q2193" s="229"/>
    </row>
    <row r="2194" spans="9:17" ht="16">
      <c r="I2194" s="209"/>
      <c r="J2194" s="221"/>
      <c r="K2194" s="228"/>
      <c r="L2194" s="228"/>
      <c r="Q2194" s="229"/>
    </row>
    <row r="2195" spans="9:17" ht="16">
      <c r="I2195" s="209"/>
      <c r="J2195" s="221"/>
      <c r="K2195" s="228"/>
      <c r="L2195" s="228"/>
      <c r="Q2195" s="229"/>
    </row>
    <row r="2196" spans="9:17" ht="16">
      <c r="I2196" s="209"/>
      <c r="J2196" s="221"/>
      <c r="K2196" s="228"/>
      <c r="L2196" s="228"/>
      <c r="Q2196" s="229"/>
    </row>
    <row r="2197" spans="9:17" ht="16">
      <c r="I2197" s="209"/>
      <c r="J2197" s="221"/>
      <c r="K2197" s="228"/>
      <c r="L2197" s="228"/>
      <c r="Q2197" s="229"/>
    </row>
    <row r="2198" spans="9:17" ht="16">
      <c r="I2198" s="209"/>
      <c r="J2198" s="221"/>
      <c r="K2198" s="228"/>
      <c r="L2198" s="228"/>
      <c r="Q2198" s="229"/>
    </row>
    <row r="2199" spans="9:17" ht="16">
      <c r="I2199" s="209"/>
      <c r="J2199" s="221"/>
      <c r="K2199" s="228"/>
      <c r="L2199" s="228"/>
      <c r="Q2199" s="229"/>
    </row>
    <row r="2200" spans="9:17" ht="16">
      <c r="I2200" s="209"/>
      <c r="J2200" s="221"/>
      <c r="K2200" s="228"/>
      <c r="L2200" s="228"/>
      <c r="Q2200" s="229"/>
    </row>
    <row r="2201" spans="9:17" ht="16">
      <c r="I2201" s="209"/>
      <c r="J2201" s="221"/>
      <c r="K2201" s="228"/>
      <c r="L2201" s="228"/>
      <c r="Q2201" s="229"/>
    </row>
    <row r="2202" spans="9:17" ht="16">
      <c r="I2202" s="209"/>
      <c r="J2202" s="221"/>
      <c r="K2202" s="228"/>
      <c r="L2202" s="228"/>
      <c r="Q2202" s="229"/>
    </row>
    <row r="2203" spans="9:17" ht="16">
      <c r="I2203" s="209"/>
      <c r="J2203" s="221"/>
      <c r="K2203" s="228"/>
      <c r="L2203" s="228"/>
      <c r="Q2203" s="229"/>
    </row>
    <row r="2204" spans="9:17" ht="16">
      <c r="I2204" s="209"/>
      <c r="J2204" s="221"/>
      <c r="K2204" s="228"/>
      <c r="L2204" s="228"/>
      <c r="Q2204" s="229"/>
    </row>
    <row r="2205" spans="9:17" ht="16">
      <c r="I2205" s="209"/>
      <c r="J2205" s="221"/>
      <c r="K2205" s="228"/>
      <c r="L2205" s="228"/>
      <c r="Q2205" s="229"/>
    </row>
    <row r="2206" spans="9:17" ht="16">
      <c r="I2206" s="209"/>
      <c r="J2206" s="221"/>
      <c r="K2206" s="228"/>
      <c r="L2206" s="228"/>
      <c r="Q2206" s="229"/>
    </row>
    <row r="2207" spans="9:17" ht="16">
      <c r="I2207" s="209"/>
      <c r="J2207" s="221"/>
      <c r="K2207" s="228"/>
      <c r="L2207" s="228"/>
      <c r="Q2207" s="229"/>
    </row>
    <row r="2208" spans="9:17" ht="16">
      <c r="I2208" s="209"/>
      <c r="J2208" s="221"/>
      <c r="K2208" s="228"/>
      <c r="L2208" s="228"/>
      <c r="Q2208" s="229"/>
    </row>
    <row r="2209" spans="9:17" ht="16">
      <c r="I2209" s="209"/>
      <c r="J2209" s="221"/>
      <c r="K2209" s="228"/>
      <c r="L2209" s="228"/>
      <c r="Q2209" s="229"/>
    </row>
    <row r="2210" spans="9:17" ht="16">
      <c r="I2210" s="209"/>
      <c r="J2210" s="221"/>
      <c r="K2210" s="228"/>
      <c r="L2210" s="228"/>
      <c r="Q2210" s="229"/>
    </row>
    <row r="2211" spans="9:17" ht="16">
      <c r="I2211" s="209"/>
      <c r="J2211" s="221"/>
      <c r="K2211" s="228"/>
      <c r="L2211" s="228"/>
      <c r="Q2211" s="229"/>
    </row>
    <row r="2212" spans="9:17" ht="16">
      <c r="I2212" s="209"/>
      <c r="J2212" s="221"/>
      <c r="K2212" s="228"/>
      <c r="L2212" s="228"/>
      <c r="Q2212" s="229"/>
    </row>
    <row r="2213" spans="9:17" ht="16">
      <c r="I2213" s="209"/>
      <c r="J2213" s="221"/>
      <c r="K2213" s="228"/>
      <c r="L2213" s="228"/>
      <c r="Q2213" s="229"/>
    </row>
    <row r="2214" spans="9:17" ht="16">
      <c r="I2214" s="209"/>
      <c r="J2214" s="221"/>
      <c r="K2214" s="228"/>
      <c r="L2214" s="228"/>
      <c r="Q2214" s="229"/>
    </row>
    <row r="2215" spans="9:17" ht="16">
      <c r="I2215" s="209"/>
      <c r="J2215" s="221"/>
      <c r="K2215" s="228"/>
      <c r="L2215" s="228"/>
      <c r="Q2215" s="229"/>
    </row>
    <row r="2216" spans="9:17" ht="16">
      <c r="I2216" s="209"/>
      <c r="J2216" s="221"/>
      <c r="K2216" s="228"/>
      <c r="L2216" s="228"/>
      <c r="Q2216" s="229"/>
    </row>
    <row r="2217" spans="9:17" ht="16">
      <c r="I2217" s="209"/>
      <c r="J2217" s="221"/>
      <c r="K2217" s="228"/>
      <c r="L2217" s="228"/>
      <c r="Q2217" s="229"/>
    </row>
    <row r="2218" spans="9:17" ht="16">
      <c r="I2218" s="209"/>
      <c r="J2218" s="221"/>
      <c r="K2218" s="228"/>
      <c r="L2218" s="228"/>
      <c r="Q2218" s="229"/>
    </row>
    <row r="2219" spans="9:17" ht="16">
      <c r="I2219" s="209"/>
      <c r="J2219" s="221"/>
      <c r="K2219" s="228"/>
      <c r="L2219" s="228"/>
      <c r="Q2219" s="229"/>
    </row>
    <row r="2220" spans="9:17" ht="16">
      <c r="I2220" s="209"/>
      <c r="J2220" s="221"/>
      <c r="K2220" s="228"/>
      <c r="L2220" s="228"/>
      <c r="Q2220" s="229"/>
    </row>
    <row r="2221" spans="9:17" ht="16">
      <c r="I2221" s="209"/>
      <c r="J2221" s="221"/>
      <c r="K2221" s="228"/>
      <c r="L2221" s="228"/>
      <c r="Q2221" s="229"/>
    </row>
    <row r="2222" spans="9:17" ht="16">
      <c r="I2222" s="209"/>
      <c r="J2222" s="221"/>
      <c r="K2222" s="228"/>
      <c r="L2222" s="228"/>
      <c r="Q2222" s="229"/>
    </row>
    <row r="2223" spans="9:17" ht="16">
      <c r="I2223" s="209"/>
      <c r="J2223" s="221"/>
      <c r="K2223" s="228"/>
      <c r="L2223" s="228"/>
      <c r="Q2223" s="229"/>
    </row>
    <row r="2224" spans="9:17" ht="16">
      <c r="I2224" s="209"/>
      <c r="J2224" s="221"/>
      <c r="K2224" s="228"/>
      <c r="L2224" s="228"/>
      <c r="Q2224" s="229"/>
    </row>
    <row r="2225" spans="9:17" ht="16">
      <c r="I2225" s="209"/>
      <c r="J2225" s="221"/>
      <c r="K2225" s="228"/>
      <c r="L2225" s="228"/>
      <c r="Q2225" s="229"/>
    </row>
    <row r="2226" spans="9:17" ht="16">
      <c r="I2226" s="209"/>
      <c r="J2226" s="221"/>
      <c r="K2226" s="228"/>
      <c r="L2226" s="228"/>
      <c r="Q2226" s="229"/>
    </row>
    <row r="2227" spans="9:17" ht="16">
      <c r="I2227" s="209"/>
      <c r="J2227" s="221"/>
      <c r="K2227" s="228"/>
      <c r="L2227" s="228"/>
      <c r="Q2227" s="229"/>
    </row>
    <row r="2228" spans="9:17" ht="16">
      <c r="I2228" s="209"/>
      <c r="J2228" s="221"/>
      <c r="K2228" s="228"/>
      <c r="L2228" s="228"/>
      <c r="Q2228" s="229"/>
    </row>
    <row r="2229" spans="9:17" ht="16">
      <c r="I2229" s="209"/>
      <c r="J2229" s="221"/>
      <c r="K2229" s="228"/>
      <c r="L2229" s="228"/>
      <c r="Q2229" s="229"/>
    </row>
    <row r="2230" spans="9:17" ht="16">
      <c r="I2230" s="209"/>
      <c r="J2230" s="221"/>
      <c r="K2230" s="228"/>
      <c r="L2230" s="228"/>
      <c r="Q2230" s="229"/>
    </row>
    <row r="2231" spans="9:17" ht="16">
      <c r="I2231" s="209"/>
      <c r="J2231" s="221"/>
      <c r="K2231" s="228"/>
      <c r="L2231" s="228"/>
      <c r="Q2231" s="229"/>
    </row>
    <row r="2232" spans="9:17" ht="16">
      <c r="I2232" s="209"/>
      <c r="J2232" s="221"/>
      <c r="K2232" s="228"/>
      <c r="L2232" s="228"/>
      <c r="Q2232" s="229"/>
    </row>
    <row r="2233" spans="9:17" ht="16">
      <c r="I2233" s="209"/>
      <c r="J2233" s="221"/>
      <c r="K2233" s="228"/>
      <c r="L2233" s="228"/>
      <c r="Q2233" s="229"/>
    </row>
    <row r="2234" spans="9:17" ht="16">
      <c r="I2234" s="209"/>
      <c r="J2234" s="221"/>
      <c r="K2234" s="228"/>
      <c r="L2234" s="228"/>
      <c r="Q2234" s="229"/>
    </row>
    <row r="2235" spans="9:17" ht="16">
      <c r="I2235" s="209"/>
      <c r="J2235" s="221"/>
      <c r="K2235" s="228"/>
      <c r="L2235" s="228"/>
      <c r="Q2235" s="229"/>
    </row>
    <row r="2236" spans="9:17" ht="16">
      <c r="I2236" s="209"/>
      <c r="J2236" s="221"/>
      <c r="K2236" s="228"/>
      <c r="L2236" s="228"/>
      <c r="Q2236" s="229"/>
    </row>
    <row r="2237" spans="9:17" ht="16">
      <c r="I2237" s="209"/>
      <c r="J2237" s="221"/>
      <c r="K2237" s="228"/>
      <c r="L2237" s="228"/>
      <c r="Q2237" s="229"/>
    </row>
    <row r="2238" spans="9:17" ht="16">
      <c r="I2238" s="209"/>
      <c r="J2238" s="221"/>
      <c r="K2238" s="228"/>
      <c r="L2238" s="228"/>
      <c r="Q2238" s="229"/>
    </row>
    <row r="2239" spans="9:17" ht="16">
      <c r="I2239" s="209"/>
      <c r="J2239" s="221"/>
      <c r="K2239" s="228"/>
      <c r="L2239" s="228"/>
      <c r="Q2239" s="229"/>
    </row>
    <row r="2240" spans="9:17" ht="16">
      <c r="I2240" s="209"/>
      <c r="J2240" s="221"/>
      <c r="K2240" s="228"/>
      <c r="L2240" s="228"/>
      <c r="Q2240" s="229"/>
    </row>
    <row r="2241" spans="9:17" ht="16">
      <c r="I2241" s="209"/>
      <c r="J2241" s="221"/>
      <c r="K2241" s="228"/>
      <c r="L2241" s="228"/>
      <c r="Q2241" s="229"/>
    </row>
    <row r="2242" spans="9:17" ht="16">
      <c r="I2242" s="209"/>
      <c r="J2242" s="221"/>
      <c r="K2242" s="228"/>
      <c r="L2242" s="228"/>
      <c r="Q2242" s="229"/>
    </row>
    <row r="2243" spans="9:17" ht="16">
      <c r="I2243" s="209"/>
      <c r="J2243" s="221"/>
      <c r="K2243" s="228"/>
      <c r="L2243" s="228"/>
      <c r="Q2243" s="229"/>
    </row>
    <row r="2244" spans="9:17" ht="16">
      <c r="I2244" s="209"/>
      <c r="J2244" s="221"/>
      <c r="K2244" s="228"/>
      <c r="L2244" s="228"/>
      <c r="Q2244" s="229"/>
    </row>
    <row r="2245" spans="9:17" ht="16">
      <c r="I2245" s="209"/>
      <c r="J2245" s="221"/>
      <c r="K2245" s="228"/>
      <c r="L2245" s="228"/>
      <c r="Q2245" s="229"/>
    </row>
    <row r="2246" spans="9:17" ht="16">
      <c r="I2246" s="209"/>
      <c r="J2246" s="221"/>
      <c r="K2246" s="228"/>
      <c r="L2246" s="228"/>
      <c r="Q2246" s="229"/>
    </row>
    <row r="2247" spans="9:17" ht="16">
      <c r="I2247" s="209"/>
      <c r="J2247" s="221"/>
      <c r="K2247" s="228"/>
      <c r="L2247" s="228"/>
      <c r="Q2247" s="229"/>
    </row>
    <row r="2248" spans="9:17" ht="16">
      <c r="I2248" s="209"/>
      <c r="J2248" s="221"/>
      <c r="K2248" s="228"/>
      <c r="L2248" s="228"/>
      <c r="Q2248" s="229"/>
    </row>
    <row r="2249" spans="9:17" ht="16">
      <c r="I2249" s="209"/>
      <c r="J2249" s="221"/>
      <c r="K2249" s="228"/>
      <c r="L2249" s="228"/>
      <c r="Q2249" s="229"/>
    </row>
    <row r="2250" spans="9:17" ht="16">
      <c r="I2250" s="209"/>
      <c r="J2250" s="221"/>
      <c r="K2250" s="228"/>
      <c r="L2250" s="228"/>
      <c r="Q2250" s="229"/>
    </row>
    <row r="2251" spans="9:17" ht="16">
      <c r="I2251" s="209"/>
      <c r="J2251" s="221"/>
      <c r="K2251" s="228"/>
      <c r="L2251" s="228"/>
      <c r="Q2251" s="229"/>
    </row>
    <row r="2252" spans="9:17" ht="16">
      <c r="I2252" s="209"/>
      <c r="J2252" s="221"/>
      <c r="K2252" s="228"/>
      <c r="L2252" s="228"/>
      <c r="Q2252" s="229"/>
    </row>
    <row r="2253" spans="9:17" ht="16">
      <c r="I2253" s="209"/>
      <c r="J2253" s="221"/>
      <c r="K2253" s="228"/>
      <c r="L2253" s="228"/>
      <c r="Q2253" s="229"/>
    </row>
    <row r="2254" spans="9:17" ht="16">
      <c r="I2254" s="209"/>
      <c r="J2254" s="221"/>
      <c r="K2254" s="228"/>
      <c r="L2254" s="228"/>
      <c r="Q2254" s="229"/>
    </row>
    <row r="2255" spans="9:17" ht="16">
      <c r="I2255" s="209"/>
      <c r="J2255" s="221"/>
      <c r="K2255" s="228"/>
      <c r="L2255" s="228"/>
      <c r="Q2255" s="229"/>
    </row>
    <row r="2256" spans="9:17" ht="16">
      <c r="I2256" s="209"/>
      <c r="J2256" s="221"/>
      <c r="K2256" s="228"/>
      <c r="L2256" s="228"/>
      <c r="Q2256" s="229"/>
    </row>
    <row r="2257" spans="9:17" ht="16">
      <c r="I2257" s="209"/>
      <c r="J2257" s="221"/>
      <c r="K2257" s="228"/>
      <c r="L2257" s="228"/>
      <c r="Q2257" s="229"/>
    </row>
    <row r="2258" spans="9:17" ht="16">
      <c r="I2258" s="209"/>
      <c r="J2258" s="221"/>
      <c r="K2258" s="228"/>
      <c r="L2258" s="228"/>
      <c r="Q2258" s="229"/>
    </row>
    <row r="2259" spans="9:17" ht="16">
      <c r="I2259" s="209"/>
      <c r="J2259" s="221"/>
      <c r="K2259" s="228"/>
      <c r="L2259" s="228"/>
      <c r="Q2259" s="229"/>
    </row>
    <row r="2260" spans="9:17" ht="16">
      <c r="I2260" s="209"/>
      <c r="J2260" s="221"/>
      <c r="K2260" s="228"/>
      <c r="L2260" s="228"/>
      <c r="Q2260" s="229"/>
    </row>
    <row r="2261" spans="9:17" ht="16">
      <c r="I2261" s="209"/>
      <c r="J2261" s="221"/>
      <c r="K2261" s="228"/>
      <c r="L2261" s="228"/>
      <c r="Q2261" s="229"/>
    </row>
    <row r="2262" spans="9:17" ht="16">
      <c r="I2262" s="209"/>
      <c r="J2262" s="221"/>
      <c r="K2262" s="228"/>
      <c r="L2262" s="228"/>
      <c r="Q2262" s="229"/>
    </row>
    <row r="2263" spans="9:17" ht="16">
      <c r="I2263" s="209"/>
      <c r="J2263" s="221"/>
      <c r="K2263" s="228"/>
      <c r="L2263" s="228"/>
      <c r="Q2263" s="229"/>
    </row>
    <row r="2264" spans="9:17" ht="16">
      <c r="I2264" s="209"/>
      <c r="J2264" s="221"/>
      <c r="K2264" s="228"/>
      <c r="L2264" s="228"/>
      <c r="Q2264" s="229"/>
    </row>
    <row r="2265" spans="9:17" ht="16">
      <c r="I2265" s="209"/>
      <c r="J2265" s="221"/>
      <c r="K2265" s="228"/>
      <c r="L2265" s="228"/>
      <c r="Q2265" s="229"/>
    </row>
    <row r="2266" spans="9:17" ht="16">
      <c r="I2266" s="209"/>
      <c r="J2266" s="221"/>
      <c r="K2266" s="228"/>
      <c r="L2266" s="228"/>
      <c r="Q2266" s="229"/>
    </row>
    <row r="2267" spans="9:17" ht="16">
      <c r="I2267" s="209"/>
      <c r="J2267" s="221"/>
      <c r="K2267" s="228"/>
      <c r="L2267" s="228"/>
      <c r="Q2267" s="229"/>
    </row>
    <row r="2268" spans="9:17" ht="16">
      <c r="I2268" s="209"/>
      <c r="J2268" s="221"/>
      <c r="K2268" s="228"/>
      <c r="L2268" s="228"/>
      <c r="Q2268" s="229"/>
    </row>
    <row r="2269" spans="9:17" ht="16">
      <c r="I2269" s="209"/>
      <c r="J2269" s="221"/>
      <c r="K2269" s="228"/>
      <c r="L2269" s="228"/>
      <c r="Q2269" s="229"/>
    </row>
    <row r="2270" spans="9:17" ht="16">
      <c r="I2270" s="209"/>
      <c r="J2270" s="221"/>
      <c r="K2270" s="228"/>
      <c r="L2270" s="228"/>
      <c r="Q2270" s="229"/>
    </row>
    <row r="2271" spans="9:17" ht="16">
      <c r="I2271" s="209"/>
      <c r="J2271" s="221"/>
      <c r="K2271" s="228"/>
      <c r="L2271" s="228"/>
      <c r="Q2271" s="229"/>
    </row>
    <row r="2272" spans="9:17" ht="16">
      <c r="I2272" s="209"/>
      <c r="J2272" s="221"/>
      <c r="K2272" s="228"/>
      <c r="L2272" s="228"/>
      <c r="Q2272" s="229"/>
    </row>
    <row r="2273" spans="9:17" ht="16">
      <c r="I2273" s="209"/>
      <c r="J2273" s="221"/>
      <c r="K2273" s="228"/>
      <c r="L2273" s="228"/>
      <c r="Q2273" s="229"/>
    </row>
    <row r="2274" spans="9:17" ht="16">
      <c r="I2274" s="209"/>
      <c r="J2274" s="221"/>
      <c r="K2274" s="228"/>
      <c r="L2274" s="228"/>
      <c r="Q2274" s="229"/>
    </row>
    <row r="2275" spans="9:17" ht="16">
      <c r="I2275" s="209"/>
      <c r="J2275" s="221"/>
      <c r="K2275" s="228"/>
      <c r="L2275" s="228"/>
      <c r="Q2275" s="229"/>
    </row>
    <row r="2276" spans="9:17" ht="16">
      <c r="I2276" s="209"/>
      <c r="J2276" s="221"/>
      <c r="K2276" s="228"/>
      <c r="L2276" s="228"/>
      <c r="Q2276" s="229"/>
    </row>
    <row r="2277" spans="9:17" ht="16">
      <c r="I2277" s="209"/>
      <c r="J2277" s="221"/>
      <c r="K2277" s="228"/>
      <c r="L2277" s="228"/>
      <c r="Q2277" s="229"/>
    </row>
    <row r="2278" spans="9:17" ht="16">
      <c r="I2278" s="209"/>
      <c r="J2278" s="221"/>
      <c r="K2278" s="228"/>
      <c r="L2278" s="228"/>
      <c r="Q2278" s="229"/>
    </row>
    <row r="2279" spans="9:17" ht="16">
      <c r="I2279" s="209"/>
      <c r="J2279" s="221"/>
      <c r="K2279" s="228"/>
      <c r="L2279" s="228"/>
      <c r="Q2279" s="229"/>
    </row>
    <row r="2280" spans="9:17" ht="16">
      <c r="I2280" s="209"/>
      <c r="J2280" s="221"/>
      <c r="K2280" s="228"/>
      <c r="L2280" s="228"/>
      <c r="Q2280" s="229"/>
    </row>
    <row r="2281" spans="9:17" ht="16">
      <c r="I2281" s="209"/>
      <c r="J2281" s="221"/>
      <c r="K2281" s="228"/>
      <c r="L2281" s="228"/>
      <c r="Q2281" s="229"/>
    </row>
    <row r="2282" spans="9:17" ht="16">
      <c r="I2282" s="209"/>
      <c r="J2282" s="221"/>
      <c r="K2282" s="228"/>
      <c r="L2282" s="228"/>
      <c r="Q2282" s="229"/>
    </row>
    <row r="2283" spans="9:17" ht="16">
      <c r="I2283" s="209"/>
      <c r="J2283" s="221"/>
      <c r="K2283" s="228"/>
      <c r="L2283" s="228"/>
      <c r="Q2283" s="229"/>
    </row>
    <row r="2284" spans="9:17" ht="16">
      <c r="I2284" s="209"/>
      <c r="J2284" s="221"/>
      <c r="K2284" s="228"/>
      <c r="L2284" s="228"/>
      <c r="Q2284" s="229"/>
    </row>
    <row r="2285" spans="9:17" ht="16">
      <c r="I2285" s="209"/>
      <c r="J2285" s="221"/>
      <c r="K2285" s="228"/>
      <c r="L2285" s="228"/>
      <c r="Q2285" s="229"/>
    </row>
    <row r="2286" spans="9:17" ht="16">
      <c r="I2286" s="209"/>
      <c r="J2286" s="221"/>
      <c r="K2286" s="228"/>
      <c r="L2286" s="228"/>
      <c r="Q2286" s="229"/>
    </row>
    <row r="2287" spans="9:17" ht="16">
      <c r="I2287" s="209"/>
      <c r="J2287" s="221"/>
      <c r="K2287" s="228"/>
      <c r="L2287" s="228"/>
      <c r="Q2287" s="229"/>
    </row>
    <row r="2288" spans="9:17" ht="16">
      <c r="I2288" s="209"/>
      <c r="J2288" s="221"/>
      <c r="K2288" s="228"/>
      <c r="L2288" s="228"/>
      <c r="Q2288" s="229"/>
    </row>
    <row r="2289" spans="9:17" ht="16">
      <c r="I2289" s="209"/>
      <c r="J2289" s="221"/>
      <c r="K2289" s="228"/>
      <c r="L2289" s="228"/>
      <c r="Q2289" s="229"/>
    </row>
    <row r="2290" spans="9:17" ht="16">
      <c r="I2290" s="209"/>
      <c r="J2290" s="221"/>
      <c r="K2290" s="228"/>
      <c r="L2290" s="228"/>
      <c r="Q2290" s="229"/>
    </row>
    <row r="2291" spans="9:17" ht="16">
      <c r="I2291" s="209"/>
      <c r="J2291" s="221"/>
      <c r="K2291" s="228"/>
      <c r="L2291" s="228"/>
      <c r="Q2291" s="229"/>
    </row>
    <row r="2292" spans="9:17" ht="16">
      <c r="I2292" s="209"/>
      <c r="J2292" s="221"/>
      <c r="K2292" s="228"/>
      <c r="L2292" s="228"/>
      <c r="Q2292" s="229"/>
    </row>
    <row r="2293" spans="9:17" ht="16">
      <c r="I2293" s="209"/>
      <c r="J2293" s="221"/>
      <c r="K2293" s="228"/>
      <c r="L2293" s="228"/>
      <c r="Q2293" s="229"/>
    </row>
    <row r="2294" spans="9:17" ht="16">
      <c r="I2294" s="209"/>
      <c r="J2294" s="221"/>
      <c r="K2294" s="228"/>
      <c r="L2294" s="228"/>
      <c r="Q2294" s="229"/>
    </row>
    <row r="2295" spans="9:17" ht="16">
      <c r="I2295" s="209"/>
      <c r="J2295" s="221"/>
      <c r="K2295" s="228"/>
      <c r="L2295" s="228"/>
      <c r="Q2295" s="229"/>
    </row>
    <row r="2296" spans="9:17" ht="16">
      <c r="I2296" s="209"/>
      <c r="J2296" s="221"/>
      <c r="K2296" s="228"/>
      <c r="L2296" s="228"/>
      <c r="Q2296" s="229"/>
    </row>
    <row r="2297" spans="9:17" ht="16">
      <c r="I2297" s="209"/>
      <c r="J2297" s="221"/>
      <c r="K2297" s="228"/>
      <c r="L2297" s="228"/>
      <c r="Q2297" s="229"/>
    </row>
    <row r="2298" spans="9:17" ht="16">
      <c r="I2298" s="209"/>
      <c r="J2298" s="221"/>
      <c r="K2298" s="228"/>
      <c r="L2298" s="228"/>
      <c r="Q2298" s="229"/>
    </row>
    <row r="2299" spans="9:17" ht="16">
      <c r="I2299" s="209"/>
      <c r="J2299" s="221"/>
      <c r="K2299" s="228"/>
      <c r="L2299" s="228"/>
      <c r="Q2299" s="229"/>
    </row>
    <row r="2300" spans="9:17" ht="16">
      <c r="I2300" s="209"/>
      <c r="J2300" s="221"/>
      <c r="K2300" s="228"/>
      <c r="L2300" s="228"/>
      <c r="Q2300" s="229"/>
    </row>
    <row r="2301" spans="9:17" ht="16">
      <c r="I2301" s="209"/>
      <c r="J2301" s="221"/>
      <c r="K2301" s="228"/>
      <c r="L2301" s="228"/>
      <c r="Q2301" s="229"/>
    </row>
    <row r="2302" spans="9:17" ht="16">
      <c r="I2302" s="209"/>
      <c r="J2302" s="221"/>
      <c r="K2302" s="228"/>
      <c r="L2302" s="228"/>
      <c r="Q2302" s="229"/>
    </row>
    <row r="2303" spans="9:17" ht="16">
      <c r="I2303" s="209"/>
      <c r="J2303" s="221"/>
      <c r="K2303" s="228"/>
      <c r="L2303" s="228"/>
      <c r="Q2303" s="229"/>
    </row>
    <row r="2304" spans="9:17" ht="16">
      <c r="I2304" s="209"/>
      <c r="J2304" s="221"/>
      <c r="K2304" s="228"/>
      <c r="L2304" s="228"/>
      <c r="Q2304" s="229"/>
    </row>
    <row r="2305" spans="9:17" ht="16">
      <c r="I2305" s="209"/>
      <c r="J2305" s="221"/>
      <c r="K2305" s="228"/>
      <c r="L2305" s="228"/>
      <c r="Q2305" s="229"/>
    </row>
    <row r="2306" spans="9:17" ht="16">
      <c r="I2306" s="209"/>
      <c r="J2306" s="221"/>
      <c r="K2306" s="228"/>
      <c r="L2306" s="228"/>
      <c r="Q2306" s="229"/>
    </row>
    <row r="2307" spans="9:17" ht="16">
      <c r="I2307" s="209"/>
      <c r="J2307" s="221"/>
      <c r="K2307" s="228"/>
      <c r="L2307" s="228"/>
      <c r="Q2307" s="229"/>
    </row>
    <row r="2308" spans="9:17" ht="16">
      <c r="I2308" s="209"/>
      <c r="J2308" s="221"/>
      <c r="K2308" s="228"/>
      <c r="L2308" s="228"/>
      <c r="Q2308" s="229"/>
    </row>
    <row r="2309" spans="9:17" ht="16">
      <c r="I2309" s="209"/>
      <c r="J2309" s="221"/>
      <c r="K2309" s="228"/>
      <c r="L2309" s="228"/>
      <c r="Q2309" s="229"/>
    </row>
    <row r="2310" spans="9:17" ht="16">
      <c r="I2310" s="209"/>
      <c r="J2310" s="221"/>
      <c r="K2310" s="228"/>
      <c r="L2310" s="228"/>
      <c r="Q2310" s="229"/>
    </row>
    <row r="2311" spans="9:17" ht="16">
      <c r="I2311" s="209"/>
      <c r="J2311" s="221"/>
      <c r="K2311" s="228"/>
      <c r="L2311" s="228"/>
      <c r="Q2311" s="229"/>
    </row>
    <row r="2312" spans="9:17" ht="16">
      <c r="I2312" s="209"/>
      <c r="J2312" s="221"/>
      <c r="K2312" s="228"/>
      <c r="L2312" s="228"/>
      <c r="Q2312" s="229"/>
    </row>
    <row r="2313" spans="9:17" ht="16">
      <c r="I2313" s="209"/>
      <c r="J2313" s="221"/>
      <c r="K2313" s="228"/>
      <c r="L2313" s="228"/>
      <c r="Q2313" s="229"/>
    </row>
    <row r="2314" spans="9:17" ht="16">
      <c r="I2314" s="209"/>
      <c r="J2314" s="221"/>
      <c r="K2314" s="228"/>
      <c r="L2314" s="228"/>
      <c r="Q2314" s="229"/>
    </row>
    <row r="2315" spans="9:17" ht="16">
      <c r="I2315" s="209"/>
      <c r="J2315" s="221"/>
      <c r="K2315" s="228"/>
      <c r="L2315" s="228"/>
      <c r="Q2315" s="229"/>
    </row>
    <row r="2316" spans="9:17" ht="16">
      <c r="I2316" s="209"/>
      <c r="J2316" s="221"/>
      <c r="K2316" s="228"/>
      <c r="L2316" s="228"/>
      <c r="Q2316" s="229"/>
    </row>
    <row r="2317" spans="9:17" ht="16">
      <c r="I2317" s="209"/>
      <c r="J2317" s="221"/>
      <c r="K2317" s="228"/>
      <c r="L2317" s="228"/>
      <c r="Q2317" s="229"/>
    </row>
    <row r="2318" spans="9:17" ht="16">
      <c r="I2318" s="209"/>
      <c r="J2318" s="221"/>
      <c r="K2318" s="228"/>
      <c r="L2318" s="228"/>
      <c r="Q2318" s="229"/>
    </row>
    <row r="2319" spans="9:17" ht="16">
      <c r="I2319" s="209"/>
      <c r="J2319" s="221"/>
      <c r="K2319" s="228"/>
      <c r="L2319" s="228"/>
      <c r="Q2319" s="229"/>
    </row>
    <row r="2320" spans="9:17" ht="16">
      <c r="I2320" s="209"/>
      <c r="J2320" s="221"/>
      <c r="K2320" s="228"/>
      <c r="L2320" s="228"/>
      <c r="Q2320" s="229"/>
    </row>
    <row r="2321" spans="9:17" ht="16">
      <c r="I2321" s="209"/>
      <c r="J2321" s="221"/>
      <c r="K2321" s="228"/>
      <c r="L2321" s="228"/>
      <c r="Q2321" s="229"/>
    </row>
    <row r="2322" spans="9:17" ht="16">
      <c r="I2322" s="209"/>
      <c r="J2322" s="221"/>
      <c r="K2322" s="228"/>
      <c r="L2322" s="228"/>
      <c r="Q2322" s="229"/>
    </row>
    <row r="2323" spans="9:17" ht="16">
      <c r="I2323" s="209"/>
      <c r="J2323" s="221"/>
      <c r="K2323" s="228"/>
      <c r="L2323" s="228"/>
      <c r="Q2323" s="229"/>
    </row>
    <row r="2324" spans="9:17" ht="16">
      <c r="I2324" s="209"/>
      <c r="J2324" s="221"/>
      <c r="K2324" s="228"/>
      <c r="L2324" s="228"/>
      <c r="Q2324" s="229"/>
    </row>
    <row r="2325" spans="9:17" ht="16">
      <c r="I2325" s="209"/>
      <c r="J2325" s="221"/>
      <c r="K2325" s="228"/>
      <c r="L2325" s="228"/>
      <c r="Q2325" s="229"/>
    </row>
    <row r="2326" spans="9:17" ht="16">
      <c r="I2326" s="209"/>
      <c r="J2326" s="221"/>
      <c r="K2326" s="228"/>
      <c r="L2326" s="228"/>
      <c r="Q2326" s="229"/>
    </row>
    <row r="2327" spans="9:17" ht="16">
      <c r="I2327" s="209"/>
      <c r="J2327" s="221"/>
      <c r="K2327" s="228"/>
      <c r="L2327" s="228"/>
      <c r="Q2327" s="229"/>
    </row>
    <row r="2328" spans="9:17" ht="16">
      <c r="I2328" s="209"/>
      <c r="J2328" s="221"/>
      <c r="K2328" s="228"/>
      <c r="L2328" s="228"/>
      <c r="Q2328" s="229"/>
    </row>
    <row r="2329" spans="9:17" ht="16">
      <c r="I2329" s="209"/>
      <c r="J2329" s="221"/>
      <c r="K2329" s="228"/>
      <c r="L2329" s="228"/>
      <c r="Q2329" s="229"/>
    </row>
    <row r="2330" spans="9:17" ht="16">
      <c r="I2330" s="209"/>
      <c r="J2330" s="221"/>
      <c r="K2330" s="228"/>
      <c r="L2330" s="228"/>
      <c r="Q2330" s="229"/>
    </row>
    <row r="2331" spans="9:17" ht="16">
      <c r="I2331" s="209"/>
      <c r="J2331" s="221"/>
      <c r="K2331" s="228"/>
      <c r="L2331" s="228"/>
      <c r="Q2331" s="229"/>
    </row>
    <row r="2332" spans="9:17" ht="16">
      <c r="I2332" s="209"/>
      <c r="J2332" s="221"/>
      <c r="K2332" s="228"/>
      <c r="L2332" s="228"/>
      <c r="Q2332" s="229"/>
    </row>
    <row r="2333" spans="9:17" ht="16">
      <c r="I2333" s="209"/>
      <c r="J2333" s="221"/>
      <c r="K2333" s="228"/>
      <c r="L2333" s="228"/>
      <c r="Q2333" s="229"/>
    </row>
    <row r="2334" spans="9:17" ht="16">
      <c r="I2334" s="209"/>
      <c r="J2334" s="221"/>
      <c r="K2334" s="228"/>
      <c r="L2334" s="228"/>
      <c r="Q2334" s="229"/>
    </row>
    <row r="2335" spans="9:17" ht="16">
      <c r="I2335" s="209"/>
      <c r="J2335" s="221"/>
      <c r="K2335" s="228"/>
      <c r="L2335" s="228"/>
      <c r="Q2335" s="229"/>
    </row>
    <row r="2336" spans="9:17" ht="16">
      <c r="I2336" s="209"/>
      <c r="J2336" s="221"/>
      <c r="K2336" s="228"/>
      <c r="L2336" s="228"/>
      <c r="Q2336" s="229"/>
    </row>
    <row r="2337" spans="9:17" ht="16">
      <c r="I2337" s="209"/>
      <c r="J2337" s="221"/>
      <c r="K2337" s="228"/>
      <c r="L2337" s="228"/>
      <c r="Q2337" s="229"/>
    </row>
    <row r="2338" spans="9:17" ht="16">
      <c r="I2338" s="209"/>
      <c r="J2338" s="221"/>
      <c r="K2338" s="228"/>
      <c r="L2338" s="228"/>
      <c r="Q2338" s="229"/>
    </row>
    <row r="2339" spans="9:17" ht="16">
      <c r="I2339" s="209"/>
      <c r="J2339" s="221"/>
      <c r="K2339" s="228"/>
      <c r="L2339" s="228"/>
      <c r="Q2339" s="229"/>
    </row>
    <row r="2340" spans="9:17" ht="16">
      <c r="I2340" s="209"/>
      <c r="J2340" s="221"/>
      <c r="K2340" s="228"/>
      <c r="L2340" s="228"/>
      <c r="Q2340" s="229"/>
    </row>
    <row r="2341" spans="9:17" ht="16">
      <c r="I2341" s="209"/>
      <c r="J2341" s="221"/>
      <c r="K2341" s="228"/>
      <c r="L2341" s="228"/>
      <c r="Q2341" s="229"/>
    </row>
    <row r="2342" spans="9:17" ht="16">
      <c r="I2342" s="209"/>
      <c r="J2342" s="221"/>
      <c r="K2342" s="228"/>
      <c r="L2342" s="228"/>
      <c r="Q2342" s="229"/>
    </row>
    <row r="2343" spans="9:17" ht="16">
      <c r="I2343" s="209"/>
      <c r="J2343" s="221"/>
      <c r="K2343" s="228"/>
      <c r="L2343" s="228"/>
      <c r="Q2343" s="229"/>
    </row>
    <row r="2344" spans="9:17" ht="16">
      <c r="I2344" s="209"/>
      <c r="J2344" s="221"/>
      <c r="K2344" s="228"/>
      <c r="L2344" s="228"/>
      <c r="Q2344" s="229"/>
    </row>
    <row r="2345" spans="9:17" ht="16">
      <c r="I2345" s="209"/>
      <c r="J2345" s="221"/>
      <c r="K2345" s="228"/>
      <c r="L2345" s="228"/>
      <c r="Q2345" s="229"/>
    </row>
    <row r="2346" spans="9:17" ht="16">
      <c r="I2346" s="209"/>
      <c r="J2346" s="221"/>
      <c r="K2346" s="228"/>
      <c r="L2346" s="228"/>
      <c r="Q2346" s="229"/>
    </row>
    <row r="2347" spans="9:17" ht="16">
      <c r="I2347" s="209"/>
      <c r="J2347" s="221"/>
      <c r="K2347" s="228"/>
      <c r="L2347" s="228"/>
      <c r="Q2347" s="229"/>
    </row>
    <row r="2348" spans="9:17" ht="16">
      <c r="I2348" s="209"/>
      <c r="J2348" s="221"/>
      <c r="K2348" s="228"/>
      <c r="L2348" s="228"/>
      <c r="Q2348" s="229"/>
    </row>
    <row r="2349" spans="9:17" ht="16">
      <c r="I2349" s="209"/>
      <c r="J2349" s="221"/>
      <c r="K2349" s="228"/>
      <c r="L2349" s="228"/>
      <c r="Q2349" s="229"/>
    </row>
    <row r="2350" spans="9:17" ht="16">
      <c r="I2350" s="209"/>
      <c r="J2350" s="221"/>
      <c r="K2350" s="228"/>
      <c r="L2350" s="228"/>
      <c r="Q2350" s="229"/>
    </row>
    <row r="2351" spans="9:17" ht="16">
      <c r="I2351" s="209"/>
      <c r="J2351" s="221"/>
      <c r="K2351" s="228"/>
      <c r="L2351" s="228"/>
      <c r="Q2351" s="229"/>
    </row>
    <row r="2352" spans="9:17" ht="16">
      <c r="I2352" s="209"/>
      <c r="J2352" s="221"/>
      <c r="K2352" s="228"/>
      <c r="L2352" s="228"/>
      <c r="Q2352" s="229"/>
    </row>
    <row r="2353" spans="9:17" ht="16">
      <c r="I2353" s="209"/>
      <c r="J2353" s="221"/>
      <c r="K2353" s="228"/>
      <c r="L2353" s="228"/>
      <c r="Q2353" s="229"/>
    </row>
    <row r="2354" spans="9:17" ht="16">
      <c r="I2354" s="209"/>
      <c r="J2354" s="221"/>
      <c r="K2354" s="228"/>
      <c r="L2354" s="228"/>
      <c r="Q2354" s="229"/>
    </row>
    <row r="2355" spans="9:17" ht="16">
      <c r="I2355" s="209"/>
      <c r="J2355" s="221"/>
      <c r="K2355" s="228"/>
      <c r="L2355" s="228"/>
      <c r="Q2355" s="229"/>
    </row>
    <row r="2356" spans="9:17" ht="16">
      <c r="I2356" s="209"/>
      <c r="J2356" s="221"/>
      <c r="K2356" s="228"/>
      <c r="L2356" s="228"/>
      <c r="Q2356" s="229"/>
    </row>
    <row r="2357" spans="9:17" ht="16">
      <c r="I2357" s="209"/>
      <c r="J2357" s="221"/>
      <c r="K2357" s="228"/>
      <c r="L2357" s="228"/>
      <c r="Q2357" s="229"/>
    </row>
    <row r="2358" spans="9:17" ht="16">
      <c r="I2358" s="209"/>
      <c r="J2358" s="221"/>
      <c r="K2358" s="228"/>
      <c r="L2358" s="228"/>
      <c r="Q2358" s="229"/>
    </row>
    <row r="2359" spans="9:17" ht="16">
      <c r="I2359" s="209"/>
      <c r="J2359" s="221"/>
      <c r="K2359" s="228"/>
      <c r="L2359" s="228"/>
      <c r="Q2359" s="229"/>
    </row>
    <row r="2360" spans="9:17" ht="16">
      <c r="I2360" s="209"/>
      <c r="J2360" s="221"/>
      <c r="K2360" s="228"/>
      <c r="L2360" s="228"/>
      <c r="Q2360" s="229"/>
    </row>
    <row r="2361" spans="9:17" ht="16">
      <c r="I2361" s="209"/>
      <c r="J2361" s="221"/>
      <c r="K2361" s="228"/>
      <c r="L2361" s="228"/>
      <c r="Q2361" s="229"/>
    </row>
    <row r="2362" spans="9:17" ht="16">
      <c r="I2362" s="209"/>
      <c r="J2362" s="221"/>
      <c r="K2362" s="228"/>
      <c r="L2362" s="228"/>
      <c r="Q2362" s="229"/>
    </row>
    <row r="2363" spans="9:17" ht="16">
      <c r="I2363" s="209"/>
      <c r="J2363" s="221"/>
      <c r="K2363" s="228"/>
      <c r="L2363" s="228"/>
      <c r="Q2363" s="229"/>
    </row>
    <row r="2364" spans="9:17" ht="16">
      <c r="I2364" s="209"/>
      <c r="J2364" s="221"/>
      <c r="K2364" s="228"/>
      <c r="L2364" s="228"/>
      <c r="Q2364" s="229"/>
    </row>
    <row r="2365" spans="9:17" ht="16">
      <c r="I2365" s="209"/>
      <c r="J2365" s="221"/>
      <c r="K2365" s="228"/>
      <c r="L2365" s="228"/>
      <c r="Q2365" s="229"/>
    </row>
    <row r="2366" spans="9:17" ht="16">
      <c r="I2366" s="209"/>
      <c r="J2366" s="221"/>
      <c r="K2366" s="228"/>
      <c r="L2366" s="228"/>
      <c r="Q2366" s="229"/>
    </row>
    <row r="2367" spans="9:17" ht="16">
      <c r="I2367" s="209"/>
      <c r="J2367" s="221"/>
      <c r="K2367" s="228"/>
      <c r="L2367" s="228"/>
      <c r="Q2367" s="229"/>
    </row>
    <row r="2368" spans="9:17" ht="16">
      <c r="I2368" s="209"/>
      <c r="J2368" s="221"/>
      <c r="K2368" s="228"/>
      <c r="L2368" s="228"/>
      <c r="Q2368" s="229"/>
    </row>
    <row r="2369" spans="9:17" ht="16">
      <c r="I2369" s="209"/>
      <c r="J2369" s="221"/>
      <c r="K2369" s="228"/>
      <c r="L2369" s="228"/>
      <c r="Q2369" s="229"/>
    </row>
    <row r="2370" spans="9:17" ht="16">
      <c r="I2370" s="209"/>
      <c r="J2370" s="221"/>
      <c r="K2370" s="228"/>
      <c r="L2370" s="228"/>
      <c r="Q2370" s="229"/>
    </row>
    <row r="2371" spans="9:17" ht="16">
      <c r="I2371" s="209"/>
      <c r="J2371" s="221"/>
      <c r="K2371" s="228"/>
      <c r="L2371" s="228"/>
      <c r="Q2371" s="229"/>
    </row>
    <row r="2372" spans="9:17" ht="16">
      <c r="I2372" s="209"/>
      <c r="J2372" s="221"/>
      <c r="K2372" s="228"/>
      <c r="L2372" s="228"/>
      <c r="Q2372" s="229"/>
    </row>
    <row r="2373" spans="9:17" ht="16">
      <c r="I2373" s="209"/>
      <c r="J2373" s="221"/>
      <c r="K2373" s="228"/>
      <c r="L2373" s="228"/>
      <c r="Q2373" s="229"/>
    </row>
    <row r="2374" spans="9:17" ht="16">
      <c r="I2374" s="209"/>
      <c r="J2374" s="221"/>
      <c r="K2374" s="228"/>
      <c r="L2374" s="228"/>
      <c r="Q2374" s="229"/>
    </row>
    <row r="2375" spans="9:17" ht="16">
      <c r="I2375" s="209"/>
      <c r="J2375" s="221"/>
      <c r="K2375" s="228"/>
      <c r="L2375" s="228"/>
      <c r="Q2375" s="229"/>
    </row>
    <row r="2376" spans="9:17" ht="16">
      <c r="I2376" s="209"/>
      <c r="J2376" s="221"/>
      <c r="K2376" s="228"/>
      <c r="L2376" s="228"/>
      <c r="Q2376" s="229"/>
    </row>
    <row r="2377" spans="9:17" ht="16">
      <c r="I2377" s="209"/>
      <c r="J2377" s="221"/>
      <c r="K2377" s="228"/>
      <c r="L2377" s="228"/>
      <c r="Q2377" s="229"/>
    </row>
    <row r="2378" spans="9:17" ht="16">
      <c r="I2378" s="209"/>
      <c r="J2378" s="221"/>
      <c r="K2378" s="228"/>
      <c r="L2378" s="228"/>
      <c r="Q2378" s="229"/>
    </row>
    <row r="2379" spans="9:17" ht="16">
      <c r="I2379" s="209"/>
      <c r="J2379" s="221"/>
      <c r="K2379" s="228"/>
      <c r="L2379" s="228"/>
      <c r="Q2379" s="229"/>
    </row>
    <row r="2380" spans="9:17" ht="16">
      <c r="I2380" s="209"/>
      <c r="J2380" s="221"/>
      <c r="K2380" s="228"/>
      <c r="L2380" s="228"/>
      <c r="Q2380" s="229"/>
    </row>
    <row r="2381" spans="9:17" ht="16">
      <c r="I2381" s="209"/>
      <c r="J2381" s="221"/>
      <c r="K2381" s="228"/>
      <c r="L2381" s="228"/>
      <c r="Q2381" s="229"/>
    </row>
    <row r="2382" spans="9:17" ht="16">
      <c r="I2382" s="209"/>
      <c r="J2382" s="221"/>
      <c r="K2382" s="228"/>
      <c r="L2382" s="228"/>
      <c r="Q2382" s="229"/>
    </row>
    <row r="2383" spans="9:17" ht="16">
      <c r="I2383" s="209"/>
      <c r="J2383" s="221"/>
      <c r="K2383" s="228"/>
      <c r="L2383" s="228"/>
      <c r="Q2383" s="229"/>
    </row>
    <row r="2384" spans="9:17" ht="16">
      <c r="I2384" s="209"/>
      <c r="J2384" s="221"/>
      <c r="K2384" s="228"/>
      <c r="L2384" s="228"/>
      <c r="Q2384" s="229"/>
    </row>
    <row r="2385" spans="9:17" ht="16">
      <c r="I2385" s="209"/>
      <c r="J2385" s="221"/>
      <c r="K2385" s="228"/>
      <c r="L2385" s="228"/>
      <c r="Q2385" s="229"/>
    </row>
    <row r="2386" spans="9:17" ht="16">
      <c r="I2386" s="209"/>
      <c r="J2386" s="221"/>
      <c r="K2386" s="228"/>
      <c r="L2386" s="228"/>
      <c r="Q2386" s="229"/>
    </row>
    <row r="2387" spans="9:17" ht="16">
      <c r="I2387" s="209"/>
      <c r="J2387" s="221"/>
      <c r="K2387" s="228"/>
      <c r="L2387" s="228"/>
      <c r="Q2387" s="229"/>
    </row>
    <row r="2388" spans="9:17" ht="16">
      <c r="I2388" s="209"/>
      <c r="J2388" s="221"/>
      <c r="K2388" s="228"/>
      <c r="L2388" s="228"/>
      <c r="Q2388" s="229"/>
    </row>
    <row r="2389" spans="9:17" ht="16">
      <c r="I2389" s="209"/>
      <c r="J2389" s="221"/>
      <c r="K2389" s="228"/>
      <c r="L2389" s="228"/>
      <c r="Q2389" s="229"/>
    </row>
    <row r="2390" spans="9:17" ht="16">
      <c r="I2390" s="209"/>
      <c r="J2390" s="221"/>
      <c r="K2390" s="228"/>
      <c r="L2390" s="228"/>
      <c r="Q2390" s="229"/>
    </row>
    <row r="2391" spans="9:17" ht="16">
      <c r="I2391" s="209"/>
      <c r="J2391" s="221"/>
      <c r="K2391" s="228"/>
      <c r="L2391" s="228"/>
      <c r="Q2391" s="229"/>
    </row>
    <row r="2392" spans="9:17" ht="16">
      <c r="I2392" s="209"/>
      <c r="J2392" s="221"/>
      <c r="K2392" s="228"/>
      <c r="L2392" s="228"/>
      <c r="Q2392" s="229"/>
    </row>
    <row r="2393" spans="9:17" ht="16">
      <c r="I2393" s="209"/>
      <c r="J2393" s="221"/>
      <c r="K2393" s="228"/>
      <c r="L2393" s="228"/>
      <c r="Q2393" s="229"/>
    </row>
    <row r="2394" spans="9:17" ht="16">
      <c r="I2394" s="209"/>
      <c r="J2394" s="221"/>
      <c r="K2394" s="228"/>
      <c r="L2394" s="228"/>
      <c r="Q2394" s="229"/>
    </row>
    <row r="2395" spans="9:17" ht="16">
      <c r="I2395" s="209"/>
      <c r="J2395" s="221"/>
      <c r="K2395" s="228"/>
      <c r="L2395" s="228"/>
      <c r="Q2395" s="229"/>
    </row>
    <row r="2396" spans="9:17" ht="16">
      <c r="I2396" s="209"/>
      <c r="J2396" s="221"/>
      <c r="K2396" s="228"/>
      <c r="L2396" s="228"/>
      <c r="Q2396" s="229"/>
    </row>
    <row r="2397" spans="9:17" ht="16">
      <c r="I2397" s="209"/>
      <c r="J2397" s="221"/>
      <c r="K2397" s="228"/>
      <c r="L2397" s="228"/>
      <c r="Q2397" s="229"/>
    </row>
    <row r="2398" spans="9:17" ht="16">
      <c r="I2398" s="209"/>
      <c r="J2398" s="221"/>
      <c r="K2398" s="228"/>
      <c r="L2398" s="228"/>
      <c r="Q2398" s="229"/>
    </row>
    <row r="2399" spans="9:17" ht="16">
      <c r="I2399" s="209"/>
      <c r="J2399" s="221"/>
      <c r="K2399" s="228"/>
      <c r="L2399" s="228"/>
      <c r="Q2399" s="229"/>
    </row>
    <row r="2400" spans="9:17" ht="16">
      <c r="I2400" s="209"/>
      <c r="J2400" s="221"/>
      <c r="K2400" s="228"/>
      <c r="L2400" s="228"/>
      <c r="Q2400" s="229"/>
    </row>
    <row r="2401" spans="9:17" ht="16">
      <c r="I2401" s="209"/>
      <c r="J2401" s="221"/>
      <c r="K2401" s="228"/>
      <c r="L2401" s="228"/>
      <c r="Q2401" s="229"/>
    </row>
    <row r="2402" spans="9:17" ht="16">
      <c r="I2402" s="209"/>
      <c r="J2402" s="221"/>
      <c r="K2402" s="228"/>
      <c r="L2402" s="228"/>
      <c r="Q2402" s="229"/>
    </row>
    <row r="2403" spans="9:17" ht="16">
      <c r="I2403" s="209"/>
      <c r="J2403" s="221"/>
      <c r="K2403" s="228"/>
      <c r="L2403" s="228"/>
      <c r="Q2403" s="229"/>
    </row>
    <row r="2404" spans="9:17" ht="16">
      <c r="I2404" s="209"/>
      <c r="J2404" s="221"/>
      <c r="K2404" s="228"/>
      <c r="L2404" s="228"/>
      <c r="Q2404" s="229"/>
    </row>
    <row r="2405" spans="9:17" ht="16">
      <c r="I2405" s="209"/>
      <c r="J2405" s="221"/>
      <c r="K2405" s="228"/>
      <c r="L2405" s="228"/>
      <c r="Q2405" s="229"/>
    </row>
    <row r="2406" spans="9:17" ht="16">
      <c r="I2406" s="209"/>
      <c r="J2406" s="221"/>
      <c r="K2406" s="228"/>
      <c r="L2406" s="228"/>
      <c r="Q2406" s="229"/>
    </row>
    <row r="2407" spans="9:17" ht="16">
      <c r="I2407" s="209"/>
      <c r="J2407" s="221"/>
      <c r="K2407" s="228"/>
      <c r="L2407" s="228"/>
      <c r="Q2407" s="229"/>
    </row>
    <row r="2408" spans="9:17" ht="16">
      <c r="I2408" s="209"/>
      <c r="J2408" s="221"/>
      <c r="K2408" s="228"/>
      <c r="L2408" s="228"/>
      <c r="Q2408" s="229"/>
    </row>
    <row r="2409" spans="9:17" ht="16">
      <c r="I2409" s="209"/>
      <c r="J2409" s="221"/>
      <c r="K2409" s="228"/>
      <c r="L2409" s="228"/>
      <c r="Q2409" s="229"/>
    </row>
    <row r="2410" spans="9:17" ht="16">
      <c r="I2410" s="209"/>
      <c r="J2410" s="221"/>
      <c r="K2410" s="228"/>
      <c r="L2410" s="228"/>
      <c r="Q2410" s="229"/>
    </row>
    <row r="2411" spans="9:17" ht="16">
      <c r="I2411" s="209"/>
      <c r="J2411" s="221"/>
      <c r="K2411" s="228"/>
      <c r="L2411" s="228"/>
      <c r="Q2411" s="229"/>
    </row>
    <row r="2412" spans="9:17" ht="16">
      <c r="I2412" s="209"/>
      <c r="J2412" s="221"/>
      <c r="K2412" s="228"/>
      <c r="L2412" s="228"/>
      <c r="Q2412" s="229"/>
    </row>
    <row r="2413" spans="9:17" ht="16">
      <c r="I2413" s="209"/>
      <c r="J2413" s="221"/>
      <c r="K2413" s="228"/>
      <c r="L2413" s="228"/>
      <c r="Q2413" s="229"/>
    </row>
    <row r="2414" spans="9:17" ht="16">
      <c r="I2414" s="209"/>
      <c r="J2414" s="221"/>
      <c r="K2414" s="228"/>
      <c r="L2414" s="228"/>
      <c r="Q2414" s="229"/>
    </row>
    <row r="2415" spans="9:17" ht="16">
      <c r="I2415" s="209"/>
      <c r="J2415" s="221"/>
      <c r="K2415" s="228"/>
      <c r="L2415" s="228"/>
      <c r="Q2415" s="229"/>
    </row>
    <row r="2416" spans="9:17" ht="16">
      <c r="I2416" s="209"/>
      <c r="J2416" s="221"/>
      <c r="K2416" s="228"/>
      <c r="L2416" s="228"/>
      <c r="Q2416" s="229"/>
    </row>
    <row r="2417" spans="9:17" ht="16">
      <c r="I2417" s="209"/>
      <c r="J2417" s="221"/>
      <c r="K2417" s="228"/>
      <c r="L2417" s="228"/>
      <c r="Q2417" s="229"/>
    </row>
    <row r="2418" spans="9:17" ht="16">
      <c r="I2418" s="209"/>
      <c r="J2418" s="221"/>
      <c r="K2418" s="228"/>
      <c r="L2418" s="228"/>
      <c r="Q2418" s="229"/>
    </row>
    <row r="2419" spans="9:17" ht="16">
      <c r="I2419" s="209"/>
      <c r="J2419" s="221"/>
      <c r="K2419" s="228"/>
      <c r="L2419" s="228"/>
      <c r="Q2419" s="229"/>
    </row>
    <row r="2420" spans="9:17" ht="16">
      <c r="I2420" s="209"/>
      <c r="J2420" s="221"/>
      <c r="K2420" s="228"/>
      <c r="L2420" s="228"/>
      <c r="Q2420" s="229"/>
    </row>
    <row r="2421" spans="9:17" ht="16">
      <c r="I2421" s="209"/>
      <c r="J2421" s="221"/>
      <c r="K2421" s="228"/>
      <c r="L2421" s="228"/>
      <c r="Q2421" s="229"/>
    </row>
    <row r="2422" spans="9:17" ht="16">
      <c r="I2422" s="209"/>
      <c r="J2422" s="221"/>
      <c r="K2422" s="228"/>
      <c r="L2422" s="228"/>
      <c r="Q2422" s="229"/>
    </row>
    <row r="2423" spans="9:17" ht="16">
      <c r="I2423" s="209"/>
      <c r="J2423" s="221"/>
      <c r="K2423" s="228"/>
      <c r="L2423" s="228"/>
      <c r="Q2423" s="229"/>
    </row>
    <row r="2424" spans="9:17" ht="16">
      <c r="I2424" s="209"/>
      <c r="J2424" s="221"/>
      <c r="K2424" s="228"/>
      <c r="L2424" s="228"/>
      <c r="Q2424" s="229"/>
    </row>
    <row r="2425" spans="9:17" ht="16">
      <c r="I2425" s="209"/>
      <c r="J2425" s="221"/>
      <c r="K2425" s="228"/>
      <c r="L2425" s="228"/>
      <c r="Q2425" s="229"/>
    </row>
    <row r="2426" spans="9:17" ht="16">
      <c r="I2426" s="209"/>
      <c r="J2426" s="221"/>
      <c r="K2426" s="228"/>
      <c r="L2426" s="228"/>
      <c r="Q2426" s="229"/>
    </row>
    <row r="2427" spans="9:17" ht="16">
      <c r="I2427" s="209"/>
      <c r="J2427" s="221"/>
      <c r="K2427" s="228"/>
      <c r="L2427" s="228"/>
      <c r="Q2427" s="229"/>
    </row>
    <row r="2428" spans="9:17" ht="16">
      <c r="I2428" s="209"/>
      <c r="J2428" s="221"/>
      <c r="K2428" s="228"/>
      <c r="L2428" s="228"/>
      <c r="Q2428" s="229"/>
    </row>
    <row r="2429" spans="9:17" ht="16">
      <c r="I2429" s="209"/>
      <c r="J2429" s="221"/>
      <c r="K2429" s="228"/>
      <c r="L2429" s="228"/>
      <c r="Q2429" s="229"/>
    </row>
    <row r="2430" spans="9:17" ht="16">
      <c r="I2430" s="209"/>
      <c r="J2430" s="221"/>
      <c r="K2430" s="228"/>
      <c r="L2430" s="228"/>
      <c r="Q2430" s="229"/>
    </row>
    <row r="2431" spans="9:17" ht="16">
      <c r="I2431" s="209"/>
      <c r="J2431" s="221"/>
      <c r="K2431" s="228"/>
      <c r="L2431" s="228"/>
      <c r="Q2431" s="229"/>
    </row>
    <row r="2432" spans="9:17" ht="16">
      <c r="I2432" s="209"/>
      <c r="J2432" s="221"/>
      <c r="K2432" s="228"/>
      <c r="L2432" s="228"/>
      <c r="Q2432" s="229"/>
    </row>
    <row r="2433" spans="9:17" ht="16">
      <c r="I2433" s="209"/>
      <c r="J2433" s="221"/>
      <c r="K2433" s="228"/>
      <c r="L2433" s="228"/>
      <c r="Q2433" s="229"/>
    </row>
    <row r="2434" spans="9:17" ht="16">
      <c r="I2434" s="209"/>
      <c r="J2434" s="221"/>
      <c r="K2434" s="228"/>
      <c r="L2434" s="228"/>
      <c r="Q2434" s="229"/>
    </row>
    <row r="2435" spans="9:17" ht="16">
      <c r="I2435" s="209"/>
      <c r="J2435" s="221"/>
      <c r="K2435" s="228"/>
      <c r="L2435" s="228"/>
      <c r="Q2435" s="229"/>
    </row>
    <row r="2436" spans="9:17" ht="16">
      <c r="I2436" s="209"/>
      <c r="J2436" s="221"/>
      <c r="K2436" s="228"/>
      <c r="L2436" s="228"/>
      <c r="Q2436" s="229"/>
    </row>
    <row r="2437" spans="9:17" ht="16">
      <c r="I2437" s="209"/>
      <c r="J2437" s="221"/>
      <c r="K2437" s="228"/>
      <c r="L2437" s="228"/>
      <c r="Q2437" s="229"/>
    </row>
    <row r="2438" spans="9:17" ht="16">
      <c r="I2438" s="209"/>
      <c r="J2438" s="221"/>
      <c r="K2438" s="228"/>
      <c r="L2438" s="228"/>
      <c r="Q2438" s="229"/>
    </row>
    <row r="2439" spans="9:17" ht="16">
      <c r="I2439" s="209"/>
      <c r="J2439" s="221"/>
      <c r="K2439" s="228"/>
      <c r="L2439" s="228"/>
      <c r="Q2439" s="229"/>
    </row>
    <row r="2440" spans="9:17" ht="16">
      <c r="I2440" s="209"/>
      <c r="J2440" s="221"/>
      <c r="K2440" s="228"/>
      <c r="L2440" s="228"/>
      <c r="Q2440" s="229"/>
    </row>
    <row r="2441" spans="9:17" ht="16">
      <c r="I2441" s="209"/>
      <c r="J2441" s="221"/>
      <c r="K2441" s="228"/>
      <c r="L2441" s="228"/>
      <c r="Q2441" s="229"/>
    </row>
    <row r="2442" spans="9:17" ht="16">
      <c r="I2442" s="209"/>
      <c r="J2442" s="221"/>
      <c r="K2442" s="228"/>
      <c r="L2442" s="228"/>
      <c r="Q2442" s="229"/>
    </row>
    <row r="2443" spans="9:17" ht="16">
      <c r="I2443" s="209"/>
      <c r="J2443" s="221"/>
      <c r="K2443" s="228"/>
      <c r="L2443" s="228"/>
      <c r="Q2443" s="229"/>
    </row>
    <row r="2444" spans="9:17" ht="16">
      <c r="I2444" s="209"/>
      <c r="J2444" s="221"/>
      <c r="K2444" s="228"/>
      <c r="L2444" s="228"/>
      <c r="Q2444" s="229"/>
    </row>
    <row r="2445" spans="9:17" ht="16">
      <c r="I2445" s="209"/>
      <c r="J2445" s="221"/>
      <c r="K2445" s="228"/>
      <c r="L2445" s="228"/>
      <c r="Q2445" s="229"/>
    </row>
    <row r="2446" spans="9:17" ht="16">
      <c r="I2446" s="209"/>
      <c r="J2446" s="221"/>
      <c r="K2446" s="228"/>
      <c r="L2446" s="228"/>
      <c r="Q2446" s="229"/>
    </row>
    <row r="2447" spans="9:17" ht="16">
      <c r="I2447" s="209"/>
      <c r="J2447" s="221"/>
      <c r="K2447" s="228"/>
      <c r="L2447" s="228"/>
      <c r="Q2447" s="229"/>
    </row>
    <row r="2448" spans="9:17" ht="16">
      <c r="I2448" s="209"/>
      <c r="J2448" s="221"/>
      <c r="K2448" s="228"/>
      <c r="L2448" s="228"/>
      <c r="Q2448" s="229"/>
    </row>
    <row r="2449" spans="9:17" ht="16">
      <c r="I2449" s="209"/>
      <c r="J2449" s="221"/>
      <c r="K2449" s="228"/>
      <c r="L2449" s="228"/>
      <c r="Q2449" s="229"/>
    </row>
    <row r="2450" spans="9:17" ht="16">
      <c r="I2450" s="209"/>
      <c r="J2450" s="221"/>
      <c r="K2450" s="228"/>
      <c r="L2450" s="228"/>
      <c r="Q2450" s="229"/>
    </row>
    <row r="2451" spans="9:17" ht="16">
      <c r="I2451" s="209"/>
      <c r="J2451" s="221"/>
      <c r="K2451" s="228"/>
      <c r="L2451" s="228"/>
      <c r="Q2451" s="229"/>
    </row>
    <row r="2452" spans="9:17" ht="16">
      <c r="I2452" s="209"/>
      <c r="J2452" s="221"/>
      <c r="K2452" s="228"/>
      <c r="L2452" s="228"/>
      <c r="Q2452" s="229"/>
    </row>
    <row r="2453" spans="9:17" ht="16">
      <c r="I2453" s="209"/>
      <c r="J2453" s="221"/>
      <c r="K2453" s="228"/>
      <c r="L2453" s="228"/>
      <c r="Q2453" s="229"/>
    </row>
    <row r="2454" spans="9:17" ht="16">
      <c r="I2454" s="209"/>
      <c r="J2454" s="221"/>
      <c r="K2454" s="228"/>
      <c r="L2454" s="228"/>
      <c r="Q2454" s="229"/>
    </row>
    <row r="2455" spans="9:17" ht="16">
      <c r="I2455" s="209"/>
      <c r="J2455" s="221"/>
      <c r="K2455" s="228"/>
      <c r="L2455" s="228"/>
      <c r="Q2455" s="229"/>
    </row>
    <row r="2456" spans="9:17" ht="16">
      <c r="I2456" s="209"/>
      <c r="J2456" s="221"/>
      <c r="K2456" s="228"/>
      <c r="L2456" s="228"/>
      <c r="Q2456" s="229"/>
    </row>
    <row r="2457" spans="9:17" ht="16">
      <c r="I2457" s="209"/>
      <c r="J2457" s="221"/>
      <c r="K2457" s="228"/>
      <c r="L2457" s="228"/>
      <c r="Q2457" s="229"/>
    </row>
    <row r="2458" spans="9:17" ht="16">
      <c r="I2458" s="209"/>
      <c r="J2458" s="221"/>
      <c r="K2458" s="228"/>
      <c r="L2458" s="228"/>
      <c r="Q2458" s="229"/>
    </row>
    <row r="2459" spans="9:17" ht="16">
      <c r="I2459" s="209"/>
      <c r="J2459" s="221"/>
      <c r="K2459" s="228"/>
      <c r="L2459" s="228"/>
      <c r="Q2459" s="229"/>
    </row>
    <row r="2460" spans="9:17" ht="16">
      <c r="I2460" s="209"/>
      <c r="J2460" s="221"/>
      <c r="K2460" s="228"/>
      <c r="L2460" s="228"/>
      <c r="Q2460" s="229"/>
    </row>
    <row r="2461" spans="9:17" ht="16">
      <c r="I2461" s="209"/>
      <c r="J2461" s="221"/>
      <c r="K2461" s="228"/>
      <c r="L2461" s="228"/>
      <c r="Q2461" s="229"/>
    </row>
    <row r="2462" spans="9:17" ht="16">
      <c r="I2462" s="209"/>
      <c r="J2462" s="221"/>
      <c r="K2462" s="228"/>
      <c r="L2462" s="228"/>
      <c r="Q2462" s="229"/>
    </row>
    <row r="2463" spans="9:17" ht="16">
      <c r="I2463" s="209"/>
      <c r="J2463" s="221"/>
      <c r="K2463" s="228"/>
      <c r="L2463" s="228"/>
      <c r="Q2463" s="229"/>
    </row>
    <row r="2464" spans="9:17" ht="16">
      <c r="I2464" s="209"/>
      <c r="J2464" s="221"/>
      <c r="K2464" s="228"/>
      <c r="L2464" s="228"/>
      <c r="Q2464" s="229"/>
    </row>
    <row r="2465" spans="9:17" ht="16">
      <c r="I2465" s="209"/>
      <c r="J2465" s="221"/>
      <c r="K2465" s="228"/>
      <c r="L2465" s="228"/>
      <c r="Q2465" s="229"/>
    </row>
    <row r="2466" spans="9:17" ht="16">
      <c r="I2466" s="209"/>
      <c r="J2466" s="221"/>
      <c r="K2466" s="228"/>
      <c r="L2466" s="228"/>
      <c r="Q2466" s="229"/>
    </row>
    <row r="2467" spans="9:17" ht="16">
      <c r="I2467" s="209"/>
      <c r="J2467" s="221"/>
      <c r="K2467" s="228"/>
      <c r="L2467" s="228"/>
      <c r="Q2467" s="229"/>
    </row>
    <row r="2468" spans="9:17" ht="16">
      <c r="I2468" s="209"/>
      <c r="J2468" s="221"/>
      <c r="K2468" s="228"/>
      <c r="L2468" s="228"/>
      <c r="Q2468" s="229"/>
    </row>
    <row r="2469" spans="9:17" ht="16">
      <c r="I2469" s="209"/>
      <c r="J2469" s="221"/>
      <c r="K2469" s="228"/>
      <c r="L2469" s="228"/>
      <c r="Q2469" s="229"/>
    </row>
    <row r="2470" spans="9:17" ht="16">
      <c r="I2470" s="209"/>
      <c r="J2470" s="221"/>
      <c r="K2470" s="228"/>
      <c r="L2470" s="228"/>
      <c r="Q2470" s="229"/>
    </row>
    <row r="2471" spans="9:17" ht="16">
      <c r="I2471" s="209"/>
      <c r="J2471" s="221"/>
      <c r="K2471" s="228"/>
      <c r="L2471" s="228"/>
      <c r="Q2471" s="229"/>
    </row>
    <row r="2472" spans="9:17" ht="16">
      <c r="I2472" s="209"/>
      <c r="J2472" s="221"/>
      <c r="K2472" s="228"/>
      <c r="L2472" s="228"/>
      <c r="Q2472" s="229"/>
    </row>
    <row r="2473" spans="9:17" ht="16">
      <c r="I2473" s="209"/>
      <c r="J2473" s="221"/>
      <c r="K2473" s="228"/>
      <c r="L2473" s="228"/>
      <c r="Q2473" s="229"/>
    </row>
    <row r="2474" spans="9:17" ht="16">
      <c r="I2474" s="209"/>
      <c r="J2474" s="221"/>
      <c r="K2474" s="228"/>
      <c r="L2474" s="228"/>
      <c r="Q2474" s="229"/>
    </row>
    <row r="2475" spans="9:17" ht="16">
      <c r="I2475" s="209"/>
      <c r="J2475" s="221"/>
      <c r="K2475" s="228"/>
      <c r="L2475" s="228"/>
      <c r="Q2475" s="229"/>
    </row>
    <row r="2476" spans="9:17" ht="16">
      <c r="I2476" s="209"/>
      <c r="J2476" s="221"/>
      <c r="K2476" s="228"/>
      <c r="L2476" s="228"/>
      <c r="Q2476" s="229"/>
    </row>
    <row r="2477" spans="9:17" ht="16">
      <c r="I2477" s="209"/>
      <c r="J2477" s="221"/>
      <c r="K2477" s="228"/>
      <c r="L2477" s="228"/>
      <c r="Q2477" s="229"/>
    </row>
    <row r="2478" spans="9:17" ht="16">
      <c r="I2478" s="209"/>
      <c r="J2478" s="221"/>
      <c r="K2478" s="228"/>
      <c r="L2478" s="228"/>
      <c r="Q2478" s="229"/>
    </row>
    <row r="2479" spans="9:17" ht="16">
      <c r="I2479" s="209"/>
      <c r="J2479" s="221"/>
      <c r="K2479" s="228"/>
      <c r="L2479" s="228"/>
      <c r="Q2479" s="229"/>
    </row>
    <row r="2480" spans="9:17" ht="16">
      <c r="I2480" s="209"/>
      <c r="J2480" s="221"/>
      <c r="K2480" s="228"/>
      <c r="L2480" s="228"/>
      <c r="Q2480" s="229"/>
    </row>
    <row r="2481" spans="9:17" ht="16">
      <c r="I2481" s="209"/>
      <c r="J2481" s="221"/>
      <c r="K2481" s="228"/>
      <c r="L2481" s="228"/>
      <c r="Q2481" s="229"/>
    </row>
    <row r="2482" spans="9:17" ht="16">
      <c r="I2482" s="209"/>
      <c r="J2482" s="221"/>
      <c r="K2482" s="228"/>
      <c r="L2482" s="228"/>
      <c r="Q2482" s="229"/>
    </row>
    <row r="2483" spans="9:17" ht="16">
      <c r="I2483" s="209"/>
      <c r="J2483" s="221"/>
      <c r="K2483" s="228"/>
      <c r="L2483" s="228"/>
      <c r="Q2483" s="229"/>
    </row>
    <row r="2484" spans="9:17" ht="16">
      <c r="I2484" s="209"/>
      <c r="J2484" s="221"/>
      <c r="K2484" s="228"/>
      <c r="L2484" s="228"/>
      <c r="Q2484" s="229"/>
    </row>
    <row r="2485" spans="9:17" ht="16">
      <c r="I2485" s="209"/>
      <c r="J2485" s="221"/>
      <c r="K2485" s="228"/>
      <c r="L2485" s="228"/>
      <c r="Q2485" s="229"/>
    </row>
    <row r="2486" spans="9:17" ht="16">
      <c r="I2486" s="209"/>
      <c r="J2486" s="221"/>
      <c r="K2486" s="228"/>
      <c r="L2486" s="228"/>
      <c r="Q2486" s="229"/>
    </row>
    <row r="2487" spans="9:17" ht="16">
      <c r="I2487" s="209"/>
      <c r="J2487" s="221"/>
      <c r="K2487" s="228"/>
      <c r="L2487" s="228"/>
      <c r="Q2487" s="229"/>
    </row>
    <row r="2488" spans="9:17" ht="16">
      <c r="I2488" s="209"/>
      <c r="J2488" s="221"/>
      <c r="K2488" s="228"/>
      <c r="L2488" s="228"/>
      <c r="Q2488" s="229"/>
    </row>
    <row r="2489" spans="9:17" ht="16">
      <c r="I2489" s="209"/>
      <c r="J2489" s="221"/>
      <c r="K2489" s="228"/>
      <c r="L2489" s="228"/>
      <c r="Q2489" s="229"/>
    </row>
    <row r="2490" spans="9:17" ht="16">
      <c r="I2490" s="209"/>
      <c r="J2490" s="221"/>
      <c r="K2490" s="228"/>
      <c r="L2490" s="228"/>
      <c r="Q2490" s="229"/>
    </row>
    <row r="2491" spans="9:17" ht="16">
      <c r="I2491" s="209"/>
      <c r="J2491" s="221"/>
      <c r="K2491" s="228"/>
      <c r="L2491" s="228"/>
      <c r="Q2491" s="229"/>
    </row>
    <row r="2492" spans="9:17" ht="16">
      <c r="I2492" s="209"/>
      <c r="J2492" s="221"/>
      <c r="K2492" s="228"/>
      <c r="L2492" s="228"/>
      <c r="Q2492" s="229"/>
    </row>
    <row r="2493" spans="9:17" ht="16">
      <c r="I2493" s="209"/>
      <c r="J2493" s="221"/>
      <c r="K2493" s="228"/>
      <c r="L2493" s="228"/>
      <c r="Q2493" s="229"/>
    </row>
    <row r="2494" spans="9:17" ht="16">
      <c r="I2494" s="209"/>
      <c r="J2494" s="221"/>
      <c r="K2494" s="228"/>
      <c r="L2494" s="228"/>
      <c r="Q2494" s="229"/>
    </row>
    <row r="2495" spans="9:17" ht="16">
      <c r="I2495" s="209"/>
      <c r="J2495" s="221"/>
      <c r="K2495" s="228"/>
      <c r="L2495" s="228"/>
      <c r="Q2495" s="229"/>
    </row>
    <row r="2496" spans="9:17" ht="16">
      <c r="I2496" s="209"/>
      <c r="J2496" s="221"/>
      <c r="K2496" s="228"/>
      <c r="L2496" s="228"/>
      <c r="Q2496" s="229"/>
    </row>
    <row r="2497" spans="9:17" ht="16">
      <c r="I2497" s="209"/>
      <c r="J2497" s="221"/>
      <c r="K2497" s="228"/>
      <c r="L2497" s="228"/>
      <c r="Q2497" s="229"/>
    </row>
    <row r="2498" spans="9:17" ht="16">
      <c r="I2498" s="209"/>
      <c r="J2498" s="221"/>
      <c r="K2498" s="228"/>
      <c r="L2498" s="228"/>
      <c r="Q2498" s="229"/>
    </row>
    <row r="2499" spans="9:17" ht="16">
      <c r="I2499" s="209"/>
      <c r="J2499" s="221"/>
      <c r="K2499" s="228"/>
      <c r="L2499" s="228"/>
      <c r="Q2499" s="229"/>
    </row>
    <row r="2500" spans="9:17" ht="16">
      <c r="I2500" s="209"/>
      <c r="J2500" s="221"/>
      <c r="K2500" s="228"/>
      <c r="L2500" s="228"/>
      <c r="Q2500" s="229"/>
    </row>
    <row r="2501" spans="9:17" ht="16">
      <c r="I2501" s="209"/>
      <c r="J2501" s="221"/>
      <c r="K2501" s="228"/>
      <c r="L2501" s="228"/>
      <c r="Q2501" s="229"/>
    </row>
    <row r="2502" spans="9:17" ht="16">
      <c r="I2502" s="209"/>
      <c r="J2502" s="221"/>
      <c r="K2502" s="228"/>
      <c r="L2502" s="228"/>
      <c r="Q2502" s="229"/>
    </row>
    <row r="2503" spans="9:17" ht="16">
      <c r="I2503" s="209"/>
      <c r="J2503" s="221"/>
      <c r="K2503" s="228"/>
      <c r="L2503" s="228"/>
      <c r="Q2503" s="229"/>
    </row>
    <row r="2504" spans="9:17" ht="16">
      <c r="I2504" s="209"/>
      <c r="J2504" s="221"/>
      <c r="K2504" s="228"/>
      <c r="L2504" s="228"/>
      <c r="Q2504" s="229"/>
    </row>
    <row r="2505" spans="9:17" ht="16">
      <c r="I2505" s="209"/>
      <c r="J2505" s="221"/>
      <c r="K2505" s="228"/>
      <c r="L2505" s="228"/>
      <c r="Q2505" s="229"/>
    </row>
    <row r="2506" spans="9:17" ht="16">
      <c r="I2506" s="209"/>
      <c r="J2506" s="221"/>
      <c r="K2506" s="228"/>
      <c r="L2506" s="228"/>
      <c r="Q2506" s="229"/>
    </row>
    <row r="2507" spans="9:17" ht="16">
      <c r="I2507" s="209"/>
      <c r="J2507" s="221"/>
      <c r="K2507" s="228"/>
      <c r="L2507" s="228"/>
      <c r="Q2507" s="229"/>
    </row>
    <row r="2508" spans="9:17" ht="16">
      <c r="I2508" s="209"/>
      <c r="J2508" s="221"/>
      <c r="K2508" s="228"/>
      <c r="L2508" s="228"/>
      <c r="Q2508" s="229"/>
    </row>
    <row r="2509" spans="9:17" ht="16">
      <c r="I2509" s="209"/>
      <c r="J2509" s="221"/>
      <c r="K2509" s="228"/>
      <c r="L2509" s="228"/>
      <c r="Q2509" s="229"/>
    </row>
    <row r="2510" spans="9:17" ht="16">
      <c r="I2510" s="209"/>
      <c r="J2510" s="221"/>
      <c r="K2510" s="228"/>
      <c r="L2510" s="228"/>
      <c r="Q2510" s="229"/>
    </row>
    <row r="2511" spans="9:17" ht="16">
      <c r="I2511" s="209"/>
      <c r="J2511" s="221"/>
      <c r="K2511" s="228"/>
      <c r="L2511" s="228"/>
      <c r="Q2511" s="229"/>
    </row>
    <row r="2512" spans="9:17" ht="16">
      <c r="I2512" s="209"/>
      <c r="J2512" s="221"/>
      <c r="K2512" s="228"/>
      <c r="L2512" s="228"/>
      <c r="Q2512" s="229"/>
    </row>
    <row r="2513" spans="9:17" ht="16">
      <c r="I2513" s="209"/>
      <c r="J2513" s="221"/>
      <c r="K2513" s="228"/>
      <c r="L2513" s="228"/>
      <c r="Q2513" s="229"/>
    </row>
    <row r="2514" spans="9:17" ht="16">
      <c r="I2514" s="209"/>
      <c r="J2514" s="221"/>
      <c r="K2514" s="228"/>
      <c r="L2514" s="228"/>
      <c r="Q2514" s="229"/>
    </row>
    <row r="2515" spans="9:17" ht="16">
      <c r="I2515" s="209"/>
      <c r="J2515" s="221"/>
      <c r="K2515" s="228"/>
      <c r="L2515" s="228"/>
      <c r="Q2515" s="229"/>
    </row>
    <row r="2516" spans="9:17" ht="16">
      <c r="I2516" s="209"/>
      <c r="J2516" s="221"/>
      <c r="K2516" s="228"/>
      <c r="L2516" s="228"/>
      <c r="Q2516" s="229"/>
    </row>
    <row r="2517" spans="9:17" ht="16">
      <c r="I2517" s="209"/>
      <c r="J2517" s="221"/>
      <c r="K2517" s="228"/>
      <c r="L2517" s="228"/>
      <c r="Q2517" s="229"/>
    </row>
    <row r="2518" spans="9:17" ht="16">
      <c r="I2518" s="209"/>
      <c r="J2518" s="221"/>
      <c r="K2518" s="228"/>
      <c r="L2518" s="228"/>
      <c r="Q2518" s="229"/>
    </row>
    <row r="2519" spans="9:17" ht="16">
      <c r="I2519" s="209"/>
      <c r="J2519" s="221"/>
      <c r="K2519" s="228"/>
      <c r="L2519" s="228"/>
      <c r="Q2519" s="229"/>
    </row>
    <row r="2520" spans="9:17" ht="16">
      <c r="I2520" s="209"/>
      <c r="J2520" s="221"/>
      <c r="K2520" s="228"/>
      <c r="L2520" s="228"/>
      <c r="Q2520" s="229"/>
    </row>
    <row r="2521" spans="9:17" ht="16">
      <c r="I2521" s="209"/>
      <c r="J2521" s="221"/>
      <c r="K2521" s="228"/>
      <c r="L2521" s="228"/>
      <c r="Q2521" s="229"/>
    </row>
    <row r="2522" spans="9:17" ht="16">
      <c r="I2522" s="209"/>
      <c r="J2522" s="221"/>
      <c r="K2522" s="228"/>
      <c r="L2522" s="228"/>
      <c r="Q2522" s="229"/>
    </row>
    <row r="2523" spans="9:17" ht="16">
      <c r="I2523" s="209"/>
      <c r="J2523" s="221"/>
      <c r="K2523" s="228"/>
      <c r="L2523" s="228"/>
      <c r="Q2523" s="229"/>
    </row>
    <row r="2524" spans="9:17" ht="16">
      <c r="I2524" s="209"/>
      <c r="J2524" s="221"/>
      <c r="K2524" s="228"/>
      <c r="L2524" s="228"/>
      <c r="Q2524" s="229"/>
    </row>
    <row r="2525" spans="9:17" ht="16">
      <c r="I2525" s="209"/>
      <c r="J2525" s="221"/>
      <c r="K2525" s="228"/>
      <c r="L2525" s="228"/>
      <c r="Q2525" s="229"/>
    </row>
    <row r="2526" spans="9:17" ht="16">
      <c r="I2526" s="209"/>
      <c r="J2526" s="221"/>
      <c r="K2526" s="228"/>
      <c r="L2526" s="228"/>
      <c r="Q2526" s="229"/>
    </row>
    <row r="2527" spans="9:17" ht="16">
      <c r="I2527" s="209"/>
      <c r="J2527" s="221"/>
      <c r="K2527" s="228"/>
      <c r="L2527" s="228"/>
      <c r="Q2527" s="229"/>
    </row>
    <row r="2528" spans="9:17" ht="16">
      <c r="I2528" s="209"/>
      <c r="J2528" s="221"/>
      <c r="K2528" s="228"/>
      <c r="L2528" s="228"/>
      <c r="Q2528" s="229"/>
    </row>
    <row r="2529" spans="9:17" ht="16">
      <c r="I2529" s="209"/>
      <c r="J2529" s="221"/>
      <c r="K2529" s="228"/>
      <c r="L2529" s="228"/>
      <c r="Q2529" s="229"/>
    </row>
    <row r="2530" spans="9:17" ht="16">
      <c r="I2530" s="209"/>
      <c r="J2530" s="221"/>
      <c r="K2530" s="228"/>
      <c r="L2530" s="228"/>
      <c r="Q2530" s="229"/>
    </row>
    <row r="2531" spans="9:17" ht="16">
      <c r="I2531" s="209"/>
      <c r="J2531" s="221"/>
      <c r="K2531" s="228"/>
      <c r="L2531" s="228"/>
      <c r="Q2531" s="229"/>
    </row>
    <row r="2532" spans="9:17" ht="16">
      <c r="I2532" s="209"/>
      <c r="J2532" s="221"/>
      <c r="K2532" s="228"/>
      <c r="L2532" s="228"/>
      <c r="Q2532" s="229"/>
    </row>
    <row r="2533" spans="9:17" ht="16">
      <c r="I2533" s="209"/>
      <c r="J2533" s="221"/>
      <c r="K2533" s="228"/>
      <c r="L2533" s="228"/>
      <c r="Q2533" s="229"/>
    </row>
    <row r="2534" spans="9:17" ht="16">
      <c r="I2534" s="209"/>
      <c r="J2534" s="221"/>
      <c r="K2534" s="228"/>
      <c r="L2534" s="228"/>
      <c r="Q2534" s="229"/>
    </row>
    <row r="2535" spans="9:17" ht="16">
      <c r="I2535" s="209"/>
      <c r="J2535" s="221"/>
      <c r="K2535" s="228"/>
      <c r="L2535" s="228"/>
      <c r="Q2535" s="229"/>
    </row>
    <row r="2536" spans="9:17" ht="16">
      <c r="I2536" s="209"/>
      <c r="J2536" s="221"/>
      <c r="K2536" s="228"/>
      <c r="L2536" s="228"/>
      <c r="Q2536" s="229"/>
    </row>
    <row r="2537" spans="9:17" ht="16">
      <c r="I2537" s="209"/>
      <c r="J2537" s="221"/>
      <c r="K2537" s="228"/>
      <c r="L2537" s="228"/>
      <c r="Q2537" s="229"/>
    </row>
    <row r="2538" spans="9:17" ht="16">
      <c r="I2538" s="209"/>
      <c r="J2538" s="221"/>
      <c r="K2538" s="228"/>
      <c r="L2538" s="228"/>
      <c r="Q2538" s="229"/>
    </row>
    <row r="2539" spans="9:17" ht="16">
      <c r="I2539" s="209"/>
      <c r="J2539" s="221"/>
      <c r="K2539" s="228"/>
      <c r="L2539" s="228"/>
      <c r="Q2539" s="229"/>
    </row>
    <row r="2540" spans="9:17" ht="16">
      <c r="I2540" s="209"/>
      <c r="J2540" s="221"/>
      <c r="K2540" s="228"/>
      <c r="L2540" s="228"/>
      <c r="Q2540" s="229"/>
    </row>
    <row r="2541" spans="9:17" ht="16">
      <c r="I2541" s="209"/>
      <c r="J2541" s="221"/>
      <c r="K2541" s="228"/>
      <c r="L2541" s="228"/>
      <c r="Q2541" s="229"/>
    </row>
    <row r="2542" spans="9:17" ht="16">
      <c r="I2542" s="209"/>
      <c r="J2542" s="221"/>
      <c r="K2542" s="228"/>
      <c r="L2542" s="228"/>
      <c r="Q2542" s="229"/>
    </row>
    <row r="2543" spans="9:17" ht="16">
      <c r="I2543" s="209"/>
      <c r="J2543" s="221"/>
      <c r="K2543" s="228"/>
      <c r="L2543" s="228"/>
      <c r="Q2543" s="229"/>
    </row>
    <row r="2544" spans="9:17" ht="16">
      <c r="I2544" s="209"/>
      <c r="J2544" s="221"/>
      <c r="K2544" s="228"/>
      <c r="L2544" s="228"/>
      <c r="Q2544" s="229"/>
    </row>
    <row r="2545" spans="9:17" ht="16">
      <c r="I2545" s="209"/>
      <c r="J2545" s="221"/>
      <c r="K2545" s="228"/>
      <c r="L2545" s="228"/>
      <c r="Q2545" s="229"/>
    </row>
    <row r="2546" spans="9:17" ht="16">
      <c r="I2546" s="209"/>
      <c r="J2546" s="221"/>
      <c r="K2546" s="228"/>
      <c r="L2546" s="228"/>
      <c r="Q2546" s="229"/>
    </row>
    <row r="2547" spans="9:17" ht="16">
      <c r="I2547" s="209"/>
      <c r="J2547" s="221"/>
      <c r="K2547" s="228"/>
      <c r="L2547" s="228"/>
      <c r="Q2547" s="229"/>
    </row>
    <row r="2548" spans="9:17" ht="16">
      <c r="I2548" s="209"/>
      <c r="J2548" s="221"/>
      <c r="K2548" s="228"/>
      <c r="L2548" s="228"/>
      <c r="Q2548" s="229"/>
    </row>
    <row r="2549" spans="9:17" ht="16">
      <c r="I2549" s="209"/>
      <c r="J2549" s="221"/>
      <c r="K2549" s="228"/>
      <c r="L2549" s="228"/>
      <c r="Q2549" s="229"/>
    </row>
    <row r="2550" spans="9:17" ht="16">
      <c r="I2550" s="209"/>
      <c r="J2550" s="221"/>
      <c r="K2550" s="228"/>
      <c r="L2550" s="228"/>
      <c r="Q2550" s="229"/>
    </row>
    <row r="2551" spans="9:17" ht="16">
      <c r="I2551" s="209"/>
      <c r="J2551" s="221"/>
      <c r="K2551" s="228"/>
      <c r="L2551" s="228"/>
      <c r="Q2551" s="229"/>
    </row>
    <row r="2552" spans="9:17" ht="16">
      <c r="I2552" s="209"/>
      <c r="J2552" s="221"/>
      <c r="K2552" s="228"/>
      <c r="L2552" s="228"/>
      <c r="Q2552" s="229"/>
    </row>
    <row r="2553" spans="9:17" ht="16">
      <c r="I2553" s="209"/>
      <c r="J2553" s="221"/>
      <c r="K2553" s="228"/>
      <c r="L2553" s="228"/>
      <c r="Q2553" s="229"/>
    </row>
    <row r="2554" spans="9:17" ht="16">
      <c r="I2554" s="209"/>
      <c r="J2554" s="221"/>
      <c r="K2554" s="228"/>
      <c r="L2554" s="228"/>
      <c r="Q2554" s="229"/>
    </row>
    <row r="2555" spans="9:17" ht="16">
      <c r="I2555" s="209"/>
      <c r="J2555" s="221"/>
      <c r="K2555" s="228"/>
      <c r="L2555" s="228"/>
      <c r="Q2555" s="229"/>
    </row>
    <row r="2556" spans="9:17" ht="16">
      <c r="I2556" s="209"/>
      <c r="J2556" s="221"/>
      <c r="K2556" s="228"/>
      <c r="L2556" s="228"/>
      <c r="Q2556" s="229"/>
    </row>
    <row r="2557" spans="9:17" ht="16">
      <c r="I2557" s="209"/>
      <c r="J2557" s="221"/>
      <c r="K2557" s="228"/>
      <c r="L2557" s="228"/>
      <c r="Q2557" s="229"/>
    </row>
    <row r="2558" spans="9:17" ht="16">
      <c r="I2558" s="209"/>
      <c r="J2558" s="221"/>
      <c r="K2558" s="228"/>
      <c r="L2558" s="228"/>
      <c r="Q2558" s="229"/>
    </row>
    <row r="2559" spans="9:17" ht="16">
      <c r="I2559" s="209"/>
      <c r="J2559" s="221"/>
      <c r="K2559" s="228"/>
      <c r="L2559" s="228"/>
      <c r="Q2559" s="229"/>
    </row>
    <row r="2560" spans="9:17" ht="16">
      <c r="I2560" s="209"/>
      <c r="J2560" s="221"/>
      <c r="K2560" s="228"/>
      <c r="L2560" s="228"/>
      <c r="Q2560" s="229"/>
    </row>
    <row r="2561" spans="9:17" ht="16">
      <c r="I2561" s="209"/>
      <c r="J2561" s="221"/>
      <c r="K2561" s="228"/>
      <c r="L2561" s="228"/>
      <c r="Q2561" s="229"/>
    </row>
    <row r="2562" spans="9:17" ht="16">
      <c r="I2562" s="209"/>
      <c r="J2562" s="221"/>
      <c r="K2562" s="228"/>
      <c r="L2562" s="228"/>
      <c r="Q2562" s="229"/>
    </row>
    <row r="2563" spans="9:17" ht="16">
      <c r="I2563" s="209"/>
      <c r="J2563" s="221"/>
      <c r="K2563" s="228"/>
      <c r="L2563" s="228"/>
      <c r="Q2563" s="229"/>
    </row>
    <row r="2564" spans="9:17" ht="16">
      <c r="I2564" s="209"/>
      <c r="J2564" s="221"/>
      <c r="K2564" s="228"/>
      <c r="L2564" s="228"/>
      <c r="Q2564" s="229"/>
    </row>
    <row r="2565" spans="9:17" ht="16">
      <c r="I2565" s="209"/>
      <c r="J2565" s="221"/>
      <c r="K2565" s="228"/>
      <c r="L2565" s="228"/>
      <c r="Q2565" s="229"/>
    </row>
    <row r="2566" spans="9:17" ht="16">
      <c r="I2566" s="209"/>
      <c r="J2566" s="221"/>
      <c r="K2566" s="228"/>
      <c r="L2566" s="228"/>
      <c r="Q2566" s="229"/>
    </row>
    <row r="2567" spans="9:17" ht="16">
      <c r="I2567" s="209"/>
      <c r="J2567" s="221"/>
      <c r="K2567" s="228"/>
      <c r="L2567" s="228"/>
      <c r="Q2567" s="229"/>
    </row>
    <row r="2568" spans="9:17" ht="16">
      <c r="I2568" s="209"/>
      <c r="J2568" s="221"/>
      <c r="K2568" s="228"/>
      <c r="L2568" s="228"/>
      <c r="Q2568" s="229"/>
    </row>
    <row r="2569" spans="9:17" ht="16">
      <c r="I2569" s="209"/>
      <c r="J2569" s="221"/>
      <c r="K2569" s="228"/>
      <c r="L2569" s="228"/>
      <c r="Q2569" s="229"/>
    </row>
    <row r="2570" spans="9:17" ht="16">
      <c r="I2570" s="209"/>
      <c r="J2570" s="221"/>
      <c r="K2570" s="228"/>
      <c r="L2570" s="228"/>
      <c r="Q2570" s="229"/>
    </row>
    <row r="2571" spans="9:17" ht="16">
      <c r="I2571" s="209"/>
      <c r="J2571" s="221"/>
      <c r="K2571" s="228"/>
      <c r="L2571" s="228"/>
      <c r="Q2571" s="229"/>
    </row>
    <row r="2572" spans="9:17" ht="16">
      <c r="I2572" s="209"/>
      <c r="J2572" s="221"/>
      <c r="K2572" s="228"/>
      <c r="L2572" s="228"/>
      <c r="Q2572" s="229"/>
    </row>
    <row r="2573" spans="9:17" ht="16">
      <c r="I2573" s="209"/>
      <c r="J2573" s="221"/>
      <c r="K2573" s="228"/>
      <c r="L2573" s="228"/>
      <c r="Q2573" s="229"/>
    </row>
    <row r="2574" spans="9:17" ht="16">
      <c r="I2574" s="209"/>
      <c r="J2574" s="221"/>
      <c r="K2574" s="228"/>
      <c r="L2574" s="228"/>
      <c r="Q2574" s="229"/>
    </row>
    <row r="2575" spans="9:17" ht="16">
      <c r="I2575" s="209"/>
      <c r="J2575" s="221"/>
      <c r="K2575" s="228"/>
      <c r="L2575" s="228"/>
      <c r="Q2575" s="229"/>
    </row>
    <row r="2576" spans="9:17" ht="16">
      <c r="I2576" s="209"/>
      <c r="J2576" s="221"/>
      <c r="K2576" s="228"/>
      <c r="L2576" s="228"/>
      <c r="Q2576" s="229"/>
    </row>
    <row r="2577" spans="9:17" ht="16">
      <c r="I2577" s="209"/>
      <c r="J2577" s="221"/>
      <c r="K2577" s="228"/>
      <c r="L2577" s="228"/>
      <c r="Q2577" s="229"/>
    </row>
    <row r="2578" spans="9:17" ht="16">
      <c r="I2578" s="209"/>
      <c r="J2578" s="221"/>
      <c r="K2578" s="228"/>
      <c r="L2578" s="228"/>
      <c r="Q2578" s="229"/>
    </row>
    <row r="2579" spans="9:17" ht="16">
      <c r="I2579" s="209"/>
      <c r="J2579" s="221"/>
      <c r="K2579" s="228"/>
      <c r="L2579" s="228"/>
      <c r="Q2579" s="229"/>
    </row>
    <row r="2580" spans="9:17" ht="16">
      <c r="I2580" s="209"/>
      <c r="J2580" s="221"/>
      <c r="K2580" s="228"/>
      <c r="L2580" s="228"/>
      <c r="Q2580" s="229"/>
    </row>
    <row r="2581" spans="9:17" ht="16">
      <c r="I2581" s="209"/>
      <c r="J2581" s="221"/>
      <c r="K2581" s="228"/>
      <c r="L2581" s="228"/>
      <c r="Q2581" s="229"/>
    </row>
    <row r="2582" spans="9:17" ht="16">
      <c r="I2582" s="209"/>
      <c r="J2582" s="221"/>
      <c r="K2582" s="228"/>
      <c r="L2582" s="228"/>
      <c r="Q2582" s="229"/>
    </row>
    <row r="2583" spans="9:17" ht="16">
      <c r="I2583" s="209"/>
      <c r="J2583" s="221"/>
      <c r="K2583" s="228"/>
      <c r="L2583" s="228"/>
      <c r="Q2583" s="229"/>
    </row>
    <row r="2584" spans="9:17" ht="16">
      <c r="I2584" s="209"/>
      <c r="J2584" s="221"/>
      <c r="K2584" s="228"/>
      <c r="L2584" s="228"/>
      <c r="Q2584" s="229"/>
    </row>
    <row r="2585" spans="9:17" ht="16">
      <c r="I2585" s="209"/>
      <c r="J2585" s="221"/>
      <c r="K2585" s="228"/>
      <c r="L2585" s="228"/>
      <c r="Q2585" s="229"/>
    </row>
    <row r="2586" spans="9:17" ht="16">
      <c r="I2586" s="209"/>
      <c r="J2586" s="221"/>
      <c r="K2586" s="228"/>
      <c r="L2586" s="228"/>
      <c r="Q2586" s="229"/>
    </row>
    <row r="2587" spans="9:17" ht="16">
      <c r="I2587" s="209"/>
      <c r="J2587" s="221"/>
      <c r="K2587" s="228"/>
      <c r="L2587" s="228"/>
      <c r="Q2587" s="229"/>
    </row>
    <row r="2588" spans="9:17" ht="16">
      <c r="I2588" s="209"/>
      <c r="J2588" s="221"/>
      <c r="K2588" s="228"/>
      <c r="L2588" s="228"/>
      <c r="Q2588" s="229"/>
    </row>
    <row r="2589" spans="9:17" ht="16">
      <c r="I2589" s="209"/>
      <c r="J2589" s="221"/>
      <c r="K2589" s="228"/>
      <c r="L2589" s="228"/>
      <c r="Q2589" s="229"/>
    </row>
    <row r="2590" spans="9:17" ht="16">
      <c r="I2590" s="209"/>
      <c r="J2590" s="221"/>
      <c r="K2590" s="228"/>
      <c r="L2590" s="228"/>
      <c r="Q2590" s="229"/>
    </row>
    <row r="2591" spans="9:17" ht="16">
      <c r="I2591" s="209"/>
      <c r="J2591" s="221"/>
      <c r="K2591" s="228"/>
      <c r="L2591" s="228"/>
      <c r="Q2591" s="229"/>
    </row>
    <row r="2592" spans="9:17" ht="16">
      <c r="I2592" s="209"/>
      <c r="J2592" s="221"/>
      <c r="K2592" s="228"/>
      <c r="L2592" s="228"/>
      <c r="Q2592" s="229"/>
    </row>
    <row r="2593" spans="9:17" ht="16">
      <c r="I2593" s="209"/>
      <c r="J2593" s="221"/>
      <c r="K2593" s="228"/>
      <c r="L2593" s="228"/>
      <c r="Q2593" s="229"/>
    </row>
    <row r="2594" spans="9:17" ht="16">
      <c r="I2594" s="209"/>
      <c r="J2594" s="221"/>
      <c r="K2594" s="228"/>
      <c r="L2594" s="228"/>
      <c r="Q2594" s="229"/>
    </row>
    <row r="2595" spans="9:17" ht="16">
      <c r="I2595" s="209"/>
      <c r="J2595" s="221"/>
      <c r="K2595" s="228"/>
      <c r="L2595" s="228"/>
      <c r="Q2595" s="229"/>
    </row>
    <row r="2596" spans="9:17" ht="16">
      <c r="I2596" s="209"/>
      <c r="J2596" s="221"/>
      <c r="K2596" s="228"/>
      <c r="L2596" s="228"/>
      <c r="Q2596" s="229"/>
    </row>
    <row r="2597" spans="9:17" ht="16">
      <c r="I2597" s="209"/>
      <c r="J2597" s="221"/>
      <c r="K2597" s="228"/>
      <c r="L2597" s="228"/>
      <c r="Q2597" s="229"/>
    </row>
    <row r="2598" spans="9:17" ht="16">
      <c r="I2598" s="209"/>
      <c r="J2598" s="221"/>
      <c r="K2598" s="228"/>
      <c r="L2598" s="228"/>
      <c r="Q2598" s="229"/>
    </row>
    <row r="2599" spans="9:17" ht="16">
      <c r="I2599" s="209"/>
      <c r="J2599" s="221"/>
      <c r="K2599" s="228"/>
      <c r="L2599" s="228"/>
      <c r="Q2599" s="229"/>
    </row>
    <row r="2600" spans="9:17" ht="16">
      <c r="I2600" s="209"/>
      <c r="J2600" s="221"/>
      <c r="K2600" s="228"/>
      <c r="L2600" s="228"/>
      <c r="Q2600" s="229"/>
    </row>
    <row r="2601" spans="9:17" ht="16">
      <c r="I2601" s="209"/>
      <c r="J2601" s="221"/>
      <c r="K2601" s="228"/>
      <c r="L2601" s="228"/>
      <c r="Q2601" s="229"/>
    </row>
    <row r="2602" spans="9:17" ht="16">
      <c r="I2602" s="209"/>
      <c r="J2602" s="221"/>
      <c r="K2602" s="228"/>
      <c r="L2602" s="228"/>
      <c r="Q2602" s="229"/>
    </row>
    <row r="2603" spans="9:17" ht="16">
      <c r="I2603" s="209"/>
      <c r="J2603" s="221"/>
      <c r="K2603" s="228"/>
      <c r="L2603" s="228"/>
      <c r="Q2603" s="229"/>
    </row>
    <row r="2604" spans="9:17" ht="16">
      <c r="I2604" s="209"/>
      <c r="J2604" s="221"/>
      <c r="K2604" s="228"/>
      <c r="L2604" s="228"/>
      <c r="Q2604" s="229"/>
    </row>
    <row r="2605" spans="9:17" ht="16">
      <c r="I2605" s="209"/>
      <c r="J2605" s="221"/>
      <c r="K2605" s="228"/>
      <c r="L2605" s="228"/>
      <c r="Q2605" s="229"/>
    </row>
    <row r="2606" spans="9:17" ht="16">
      <c r="I2606" s="209"/>
      <c r="J2606" s="221"/>
      <c r="K2606" s="228"/>
      <c r="L2606" s="228"/>
      <c r="Q2606" s="229"/>
    </row>
    <row r="2607" spans="9:17" ht="16">
      <c r="I2607" s="209"/>
      <c r="J2607" s="221"/>
      <c r="K2607" s="228"/>
      <c r="L2607" s="228"/>
      <c r="Q2607" s="229"/>
    </row>
    <row r="2608" spans="9:17" ht="16">
      <c r="I2608" s="209"/>
      <c r="J2608" s="221"/>
      <c r="K2608" s="228"/>
      <c r="L2608" s="228"/>
      <c r="Q2608" s="229"/>
    </row>
    <row r="2609" spans="9:17" ht="16">
      <c r="I2609" s="209"/>
      <c r="J2609" s="221"/>
      <c r="K2609" s="228"/>
      <c r="L2609" s="228"/>
      <c r="Q2609" s="229"/>
    </row>
    <row r="2610" spans="9:17" ht="16">
      <c r="I2610" s="209"/>
      <c r="J2610" s="221"/>
      <c r="K2610" s="228"/>
      <c r="L2610" s="228"/>
      <c r="Q2610" s="229"/>
    </row>
    <row r="2611" spans="9:17" ht="16">
      <c r="I2611" s="209"/>
      <c r="J2611" s="221"/>
      <c r="K2611" s="228"/>
      <c r="L2611" s="228"/>
      <c r="Q2611" s="229"/>
    </row>
    <row r="2612" spans="9:17" ht="16">
      <c r="I2612" s="209"/>
      <c r="J2612" s="221"/>
      <c r="K2612" s="228"/>
      <c r="L2612" s="228"/>
      <c r="Q2612" s="229"/>
    </row>
    <row r="2613" spans="9:17" ht="16">
      <c r="I2613" s="209"/>
      <c r="J2613" s="221"/>
      <c r="K2613" s="228"/>
      <c r="L2613" s="228"/>
      <c r="Q2613" s="229"/>
    </row>
    <row r="2614" spans="9:17" ht="16">
      <c r="I2614" s="209"/>
      <c r="J2614" s="221"/>
      <c r="K2614" s="228"/>
      <c r="L2614" s="228"/>
      <c r="Q2614" s="229"/>
    </row>
    <row r="2615" spans="9:17" ht="16">
      <c r="I2615" s="209"/>
      <c r="J2615" s="221"/>
      <c r="K2615" s="228"/>
      <c r="L2615" s="228"/>
      <c r="Q2615" s="229"/>
    </row>
    <row r="2616" spans="9:17" ht="16">
      <c r="I2616" s="209"/>
      <c r="J2616" s="221"/>
      <c r="K2616" s="228"/>
      <c r="L2616" s="228"/>
      <c r="Q2616" s="229"/>
    </row>
    <row r="2617" spans="9:17" ht="16">
      <c r="I2617" s="209"/>
      <c r="J2617" s="221"/>
      <c r="K2617" s="228"/>
      <c r="L2617" s="228"/>
      <c r="Q2617" s="229"/>
    </row>
    <row r="2618" spans="9:17" ht="16">
      <c r="I2618" s="209"/>
      <c r="J2618" s="221"/>
      <c r="K2618" s="228"/>
      <c r="L2618" s="228"/>
      <c r="Q2618" s="229"/>
    </row>
    <row r="2619" spans="9:17" ht="16">
      <c r="I2619" s="209"/>
      <c r="J2619" s="221"/>
      <c r="K2619" s="228"/>
      <c r="L2619" s="228"/>
      <c r="Q2619" s="229"/>
    </row>
    <row r="2620" spans="9:17" ht="16">
      <c r="I2620" s="209"/>
      <c r="J2620" s="221"/>
      <c r="K2620" s="228"/>
      <c r="L2620" s="228"/>
      <c r="Q2620" s="229"/>
    </row>
    <row r="2621" spans="9:17" ht="16">
      <c r="I2621" s="209"/>
      <c r="J2621" s="221"/>
      <c r="K2621" s="228"/>
      <c r="L2621" s="228"/>
      <c r="Q2621" s="229"/>
    </row>
    <row r="2622" spans="9:17" ht="16">
      <c r="I2622" s="209"/>
      <c r="J2622" s="221"/>
      <c r="K2622" s="228"/>
      <c r="L2622" s="228"/>
      <c r="Q2622" s="229"/>
    </row>
    <row r="2623" spans="9:17" ht="16">
      <c r="I2623" s="209"/>
      <c r="J2623" s="221"/>
      <c r="K2623" s="228"/>
      <c r="L2623" s="228"/>
      <c r="Q2623" s="229"/>
    </row>
    <row r="2624" spans="9:17" ht="16">
      <c r="I2624" s="209"/>
      <c r="J2624" s="221"/>
      <c r="K2624" s="228"/>
      <c r="L2624" s="228"/>
      <c r="Q2624" s="229"/>
    </row>
    <row r="2625" spans="9:17" ht="16">
      <c r="I2625" s="209"/>
      <c r="J2625" s="221"/>
      <c r="K2625" s="228"/>
      <c r="L2625" s="228"/>
      <c r="Q2625" s="229"/>
    </row>
    <row r="2626" spans="9:17" ht="16">
      <c r="I2626" s="209"/>
      <c r="J2626" s="221"/>
      <c r="K2626" s="228"/>
      <c r="L2626" s="228"/>
      <c r="Q2626" s="229"/>
    </row>
    <row r="2627" spans="9:17" ht="16">
      <c r="I2627" s="209"/>
      <c r="J2627" s="221"/>
      <c r="K2627" s="228"/>
      <c r="L2627" s="228"/>
      <c r="Q2627" s="229"/>
    </row>
    <row r="2628" spans="9:17" ht="16">
      <c r="I2628" s="209"/>
      <c r="J2628" s="221"/>
      <c r="K2628" s="228"/>
      <c r="L2628" s="228"/>
      <c r="Q2628" s="229"/>
    </row>
    <row r="2629" spans="9:17" ht="16">
      <c r="I2629" s="209"/>
      <c r="J2629" s="221"/>
      <c r="K2629" s="228"/>
      <c r="L2629" s="228"/>
      <c r="Q2629" s="229"/>
    </row>
    <row r="2630" spans="9:17" ht="16">
      <c r="I2630" s="209"/>
      <c r="J2630" s="221"/>
      <c r="K2630" s="228"/>
      <c r="L2630" s="228"/>
      <c r="Q2630" s="229"/>
    </row>
    <row r="2631" spans="9:17" ht="16">
      <c r="I2631" s="209"/>
      <c r="J2631" s="221"/>
      <c r="K2631" s="228"/>
      <c r="L2631" s="228"/>
      <c r="Q2631" s="229"/>
    </row>
    <row r="2632" spans="9:17" ht="16">
      <c r="I2632" s="209"/>
      <c r="J2632" s="221"/>
      <c r="K2632" s="228"/>
      <c r="L2632" s="228"/>
      <c r="Q2632" s="229"/>
    </row>
    <row r="2633" spans="9:17" ht="16">
      <c r="I2633" s="209"/>
      <c r="J2633" s="221"/>
      <c r="K2633" s="228"/>
      <c r="L2633" s="228"/>
      <c r="Q2633" s="229"/>
    </row>
    <row r="2634" spans="9:17" ht="16">
      <c r="I2634" s="209"/>
      <c r="J2634" s="221"/>
      <c r="K2634" s="228"/>
      <c r="L2634" s="228"/>
      <c r="Q2634" s="229"/>
    </row>
    <row r="2635" spans="9:17" ht="16">
      <c r="I2635" s="209"/>
      <c r="J2635" s="221"/>
      <c r="K2635" s="228"/>
      <c r="L2635" s="228"/>
      <c r="Q2635" s="229"/>
    </row>
    <row r="2636" spans="9:17" ht="16">
      <c r="I2636" s="209"/>
      <c r="J2636" s="221"/>
      <c r="K2636" s="228"/>
      <c r="L2636" s="228"/>
      <c r="Q2636" s="229"/>
    </row>
    <row r="2637" spans="9:17" ht="16">
      <c r="I2637" s="209"/>
      <c r="J2637" s="221"/>
      <c r="K2637" s="228"/>
      <c r="L2637" s="228"/>
      <c r="Q2637" s="229"/>
    </row>
    <row r="2638" spans="9:17" ht="16">
      <c r="I2638" s="209"/>
      <c r="J2638" s="221"/>
      <c r="K2638" s="228"/>
      <c r="L2638" s="228"/>
      <c r="Q2638" s="229"/>
    </row>
    <row r="2639" spans="9:17" ht="16">
      <c r="I2639" s="209"/>
      <c r="J2639" s="221"/>
      <c r="K2639" s="228"/>
      <c r="L2639" s="228"/>
      <c r="Q2639" s="229"/>
    </row>
    <row r="2640" spans="9:17" ht="16">
      <c r="I2640" s="209"/>
      <c r="J2640" s="221"/>
      <c r="K2640" s="228"/>
      <c r="L2640" s="228"/>
      <c r="Q2640" s="229"/>
    </row>
    <row r="2641" spans="9:17" ht="16">
      <c r="I2641" s="209"/>
      <c r="J2641" s="221"/>
      <c r="K2641" s="228"/>
      <c r="L2641" s="228"/>
      <c r="Q2641" s="229"/>
    </row>
    <row r="2642" spans="9:17" ht="16">
      <c r="I2642" s="209"/>
      <c r="J2642" s="221"/>
      <c r="K2642" s="228"/>
      <c r="L2642" s="228"/>
      <c r="Q2642" s="229"/>
    </row>
    <row r="2643" spans="9:17" ht="16">
      <c r="I2643" s="209"/>
      <c r="J2643" s="221"/>
      <c r="K2643" s="228"/>
      <c r="L2643" s="228"/>
      <c r="Q2643" s="229"/>
    </row>
    <row r="2644" spans="9:17" ht="16">
      <c r="I2644" s="209"/>
      <c r="J2644" s="221"/>
      <c r="K2644" s="228"/>
      <c r="L2644" s="228"/>
      <c r="Q2644" s="229"/>
    </row>
    <row r="2645" spans="9:17" ht="16">
      <c r="I2645" s="209"/>
      <c r="J2645" s="221"/>
      <c r="K2645" s="228"/>
      <c r="L2645" s="228"/>
      <c r="Q2645" s="229"/>
    </row>
    <row r="2646" spans="9:17" ht="16">
      <c r="I2646" s="209"/>
      <c r="J2646" s="221"/>
      <c r="K2646" s="228"/>
      <c r="L2646" s="228"/>
      <c r="Q2646" s="229"/>
    </row>
    <row r="2647" spans="9:17" ht="16">
      <c r="I2647" s="209"/>
      <c r="J2647" s="221"/>
      <c r="K2647" s="228"/>
      <c r="L2647" s="228"/>
      <c r="Q2647" s="229"/>
    </row>
    <row r="2648" spans="9:17" ht="16">
      <c r="I2648" s="209"/>
      <c r="J2648" s="221"/>
      <c r="K2648" s="228"/>
      <c r="L2648" s="228"/>
      <c r="Q2648" s="229"/>
    </row>
    <row r="2649" spans="9:17" ht="16">
      <c r="I2649" s="209"/>
      <c r="J2649" s="221"/>
      <c r="K2649" s="228"/>
      <c r="L2649" s="228"/>
      <c r="Q2649" s="229"/>
    </row>
    <row r="2650" spans="9:17" ht="16">
      <c r="I2650" s="209"/>
      <c r="J2650" s="221"/>
      <c r="K2650" s="228"/>
      <c r="L2650" s="228"/>
      <c r="Q2650" s="229"/>
    </row>
    <row r="2651" spans="9:17" ht="16">
      <c r="I2651" s="209"/>
      <c r="J2651" s="221"/>
      <c r="K2651" s="228"/>
      <c r="L2651" s="228"/>
      <c r="Q2651" s="229"/>
    </row>
    <row r="2652" spans="9:17" ht="16">
      <c r="I2652" s="209"/>
      <c r="J2652" s="221"/>
      <c r="K2652" s="228"/>
      <c r="L2652" s="228"/>
      <c r="Q2652" s="229"/>
    </row>
    <row r="2653" spans="9:17" ht="16">
      <c r="I2653" s="209"/>
      <c r="J2653" s="221"/>
      <c r="K2653" s="228"/>
      <c r="L2653" s="228"/>
      <c r="Q2653" s="229"/>
    </row>
    <row r="2654" spans="9:17" ht="16">
      <c r="I2654" s="209"/>
      <c r="J2654" s="221"/>
      <c r="K2654" s="228"/>
      <c r="L2654" s="228"/>
      <c r="Q2654" s="229"/>
    </row>
    <row r="2655" spans="9:17" ht="16">
      <c r="I2655" s="209"/>
      <c r="J2655" s="221"/>
      <c r="K2655" s="228"/>
      <c r="L2655" s="228"/>
      <c r="Q2655" s="229"/>
    </row>
    <row r="2656" spans="9:17" ht="16">
      <c r="I2656" s="209"/>
      <c r="J2656" s="221"/>
      <c r="K2656" s="228"/>
      <c r="L2656" s="228"/>
      <c r="Q2656" s="229"/>
    </row>
    <row r="2657" spans="9:17" ht="16">
      <c r="I2657" s="209"/>
      <c r="J2657" s="221"/>
      <c r="K2657" s="228"/>
      <c r="L2657" s="228"/>
      <c r="Q2657" s="229"/>
    </row>
    <row r="2658" spans="9:17" ht="16">
      <c r="I2658" s="209"/>
      <c r="J2658" s="221"/>
      <c r="K2658" s="228"/>
      <c r="L2658" s="228"/>
      <c r="Q2658" s="229"/>
    </row>
    <row r="2659" spans="9:17" ht="16">
      <c r="I2659" s="209"/>
      <c r="J2659" s="221"/>
      <c r="K2659" s="228"/>
      <c r="L2659" s="228"/>
      <c r="Q2659" s="229"/>
    </row>
    <row r="2660" spans="9:17" ht="16">
      <c r="I2660" s="209"/>
      <c r="J2660" s="221"/>
      <c r="K2660" s="228"/>
      <c r="L2660" s="228"/>
      <c r="Q2660" s="229"/>
    </row>
    <row r="2661" spans="9:17" ht="16">
      <c r="I2661" s="209"/>
      <c r="J2661" s="221"/>
      <c r="K2661" s="228"/>
      <c r="L2661" s="228"/>
      <c r="Q2661" s="229"/>
    </row>
    <row r="2662" spans="9:17" ht="16">
      <c r="I2662" s="209"/>
      <c r="J2662" s="221"/>
      <c r="K2662" s="228"/>
      <c r="L2662" s="228"/>
      <c r="Q2662" s="229"/>
    </row>
    <row r="2663" spans="9:17" ht="16">
      <c r="I2663" s="209"/>
      <c r="J2663" s="221"/>
      <c r="K2663" s="228"/>
      <c r="L2663" s="228"/>
      <c r="Q2663" s="229"/>
    </row>
    <row r="2664" spans="9:17" ht="16">
      <c r="I2664" s="209"/>
      <c r="J2664" s="221"/>
      <c r="K2664" s="228"/>
      <c r="L2664" s="228"/>
      <c r="Q2664" s="229"/>
    </row>
    <row r="2665" spans="9:17" ht="16">
      <c r="I2665" s="209"/>
      <c r="J2665" s="221"/>
      <c r="K2665" s="228"/>
      <c r="L2665" s="228"/>
      <c r="Q2665" s="229"/>
    </row>
    <row r="2666" spans="9:17" ht="16">
      <c r="I2666" s="209"/>
      <c r="J2666" s="221"/>
      <c r="K2666" s="228"/>
      <c r="L2666" s="228"/>
      <c r="Q2666" s="229"/>
    </row>
    <row r="2667" spans="9:17" ht="16">
      <c r="I2667" s="209"/>
      <c r="J2667" s="221"/>
      <c r="K2667" s="228"/>
      <c r="L2667" s="228"/>
      <c r="Q2667" s="229"/>
    </row>
    <row r="2668" spans="9:17" ht="16">
      <c r="I2668" s="209"/>
      <c r="J2668" s="221"/>
      <c r="K2668" s="228"/>
      <c r="L2668" s="228"/>
      <c r="Q2668" s="229"/>
    </row>
    <row r="2669" spans="9:17" ht="16">
      <c r="I2669" s="209"/>
      <c r="J2669" s="221"/>
      <c r="K2669" s="228"/>
      <c r="L2669" s="228"/>
      <c r="Q2669" s="229"/>
    </row>
    <row r="2670" spans="9:17" ht="16">
      <c r="I2670" s="209"/>
      <c r="J2670" s="221"/>
      <c r="K2670" s="228"/>
      <c r="L2670" s="228"/>
      <c r="Q2670" s="229"/>
    </row>
    <row r="2671" spans="9:17" ht="16">
      <c r="I2671" s="209"/>
      <c r="J2671" s="221"/>
      <c r="K2671" s="228"/>
      <c r="L2671" s="228"/>
      <c r="Q2671" s="229"/>
    </row>
    <row r="2672" spans="9:17" ht="16">
      <c r="I2672" s="209"/>
      <c r="J2672" s="221"/>
      <c r="K2672" s="228"/>
      <c r="L2672" s="228"/>
      <c r="Q2672" s="229"/>
    </row>
    <row r="2673" spans="9:17" ht="16">
      <c r="I2673" s="209"/>
      <c r="J2673" s="221"/>
      <c r="K2673" s="228"/>
      <c r="L2673" s="228"/>
      <c r="Q2673" s="229"/>
    </row>
    <row r="2674" spans="9:17" ht="16">
      <c r="I2674" s="209"/>
      <c r="J2674" s="221"/>
      <c r="K2674" s="228"/>
      <c r="L2674" s="228"/>
      <c r="Q2674" s="229"/>
    </row>
    <row r="2675" spans="9:17" ht="16">
      <c r="I2675" s="209"/>
      <c r="J2675" s="221"/>
      <c r="K2675" s="228"/>
      <c r="L2675" s="228"/>
      <c r="Q2675" s="229"/>
    </row>
    <row r="2676" spans="9:17" ht="16">
      <c r="I2676" s="209"/>
      <c r="J2676" s="221"/>
      <c r="K2676" s="228"/>
      <c r="L2676" s="228"/>
      <c r="Q2676" s="229"/>
    </row>
    <row r="2677" spans="9:17" ht="16">
      <c r="I2677" s="209"/>
      <c r="J2677" s="221"/>
      <c r="K2677" s="228"/>
      <c r="L2677" s="228"/>
      <c r="Q2677" s="229"/>
    </row>
    <row r="2678" spans="9:17" ht="16">
      <c r="I2678" s="209"/>
      <c r="J2678" s="221"/>
      <c r="K2678" s="228"/>
      <c r="L2678" s="228"/>
      <c r="Q2678" s="229"/>
    </row>
    <row r="2679" spans="9:17" ht="16">
      <c r="I2679" s="209"/>
      <c r="J2679" s="221"/>
      <c r="K2679" s="228"/>
      <c r="L2679" s="228"/>
      <c r="Q2679" s="229"/>
    </row>
    <row r="2680" spans="9:17" ht="16">
      <c r="I2680" s="209"/>
      <c r="J2680" s="221"/>
      <c r="K2680" s="228"/>
      <c r="L2680" s="228"/>
      <c r="Q2680" s="229"/>
    </row>
    <row r="2681" spans="9:17" ht="16">
      <c r="I2681" s="209"/>
      <c r="J2681" s="221"/>
      <c r="K2681" s="228"/>
      <c r="L2681" s="228"/>
      <c r="Q2681" s="229"/>
    </row>
    <row r="2682" spans="9:17" ht="16">
      <c r="I2682" s="209"/>
      <c r="J2682" s="221"/>
      <c r="K2682" s="228"/>
      <c r="L2682" s="228"/>
      <c r="Q2682" s="229"/>
    </row>
    <row r="2683" spans="9:17" ht="16">
      <c r="I2683" s="209"/>
      <c r="J2683" s="221"/>
      <c r="K2683" s="228"/>
      <c r="L2683" s="228"/>
      <c r="Q2683" s="229"/>
    </row>
    <row r="2684" spans="9:17" ht="16">
      <c r="I2684" s="209"/>
      <c r="J2684" s="221"/>
      <c r="K2684" s="228"/>
      <c r="L2684" s="228"/>
      <c r="Q2684" s="229"/>
    </row>
    <row r="2685" spans="9:17" ht="16">
      <c r="I2685" s="209"/>
      <c r="J2685" s="221"/>
      <c r="K2685" s="228"/>
      <c r="L2685" s="228"/>
      <c r="Q2685" s="229"/>
    </row>
    <row r="2686" spans="9:17" ht="16">
      <c r="I2686" s="209"/>
      <c r="J2686" s="221"/>
      <c r="K2686" s="228"/>
      <c r="L2686" s="228"/>
      <c r="Q2686" s="229"/>
    </row>
    <row r="2687" spans="9:17" ht="16">
      <c r="I2687" s="209"/>
      <c r="J2687" s="221"/>
      <c r="K2687" s="228"/>
      <c r="L2687" s="228"/>
      <c r="Q2687" s="229"/>
    </row>
    <row r="2688" spans="9:17" ht="16">
      <c r="I2688" s="209"/>
      <c r="J2688" s="221"/>
      <c r="K2688" s="228"/>
      <c r="L2688" s="228"/>
      <c r="Q2688" s="229"/>
    </row>
    <row r="2689" spans="9:17" ht="16">
      <c r="I2689" s="209"/>
      <c r="J2689" s="221"/>
      <c r="K2689" s="228"/>
      <c r="L2689" s="228"/>
      <c r="Q2689" s="229"/>
    </row>
    <row r="2690" spans="9:17" ht="16">
      <c r="I2690" s="209"/>
      <c r="J2690" s="221"/>
      <c r="K2690" s="228"/>
      <c r="L2690" s="228"/>
      <c r="Q2690" s="229"/>
    </row>
    <row r="2691" spans="9:17" ht="16">
      <c r="I2691" s="209"/>
      <c r="J2691" s="221"/>
      <c r="K2691" s="228"/>
      <c r="L2691" s="228"/>
      <c r="Q2691" s="229"/>
    </row>
    <row r="2692" spans="9:17" ht="16">
      <c r="I2692" s="209"/>
      <c r="J2692" s="221"/>
      <c r="K2692" s="228"/>
      <c r="L2692" s="228"/>
      <c r="Q2692" s="229"/>
    </row>
    <row r="2693" spans="9:17" ht="16">
      <c r="I2693" s="209"/>
      <c r="J2693" s="221"/>
      <c r="K2693" s="228"/>
      <c r="L2693" s="228"/>
      <c r="Q2693" s="229"/>
    </row>
    <row r="2694" spans="9:17" ht="16">
      <c r="I2694" s="209"/>
      <c r="J2694" s="221"/>
      <c r="K2694" s="228"/>
      <c r="L2694" s="228"/>
      <c r="Q2694" s="229"/>
    </row>
    <row r="2695" spans="9:17" ht="16">
      <c r="I2695" s="209"/>
      <c r="J2695" s="221"/>
      <c r="K2695" s="228"/>
      <c r="L2695" s="228"/>
      <c r="Q2695" s="229"/>
    </row>
    <row r="2696" spans="9:17" ht="16">
      <c r="I2696" s="209"/>
      <c r="J2696" s="221"/>
      <c r="K2696" s="228"/>
      <c r="L2696" s="228"/>
      <c r="Q2696" s="229"/>
    </row>
    <row r="2697" spans="9:17" ht="16">
      <c r="I2697" s="209"/>
      <c r="J2697" s="221"/>
      <c r="K2697" s="228"/>
      <c r="L2697" s="228"/>
      <c r="Q2697" s="229"/>
    </row>
    <row r="2698" spans="9:17" ht="16">
      <c r="I2698" s="209"/>
      <c r="J2698" s="221"/>
      <c r="K2698" s="228"/>
      <c r="L2698" s="228"/>
      <c r="Q2698" s="229"/>
    </row>
    <row r="2699" spans="9:17" ht="16">
      <c r="I2699" s="209"/>
      <c r="J2699" s="221"/>
      <c r="K2699" s="228"/>
      <c r="L2699" s="228"/>
      <c r="Q2699" s="229"/>
    </row>
    <row r="2700" spans="9:17" ht="16">
      <c r="I2700" s="209"/>
      <c r="J2700" s="221"/>
      <c r="K2700" s="228"/>
      <c r="L2700" s="228"/>
      <c r="Q2700" s="229"/>
    </row>
    <row r="2701" spans="9:17" ht="16">
      <c r="I2701" s="209"/>
      <c r="J2701" s="221"/>
      <c r="K2701" s="228"/>
      <c r="L2701" s="228"/>
      <c r="Q2701" s="229"/>
    </row>
    <row r="2702" spans="9:17" ht="16">
      <c r="I2702" s="209"/>
      <c r="J2702" s="221"/>
      <c r="K2702" s="228"/>
      <c r="L2702" s="228"/>
      <c r="Q2702" s="229"/>
    </row>
    <row r="2703" spans="9:17" ht="16">
      <c r="I2703" s="209"/>
      <c r="J2703" s="221"/>
      <c r="K2703" s="228"/>
      <c r="L2703" s="228"/>
      <c r="Q2703" s="229"/>
    </row>
    <row r="2704" spans="9:17" ht="16">
      <c r="I2704" s="209"/>
      <c r="J2704" s="221"/>
      <c r="K2704" s="228"/>
      <c r="L2704" s="228"/>
      <c r="Q2704" s="229"/>
    </row>
    <row r="2705" spans="9:17" ht="16">
      <c r="I2705" s="209"/>
      <c r="J2705" s="221"/>
      <c r="K2705" s="228"/>
      <c r="L2705" s="228"/>
      <c r="Q2705" s="229"/>
    </row>
    <row r="2706" spans="9:17" ht="16">
      <c r="I2706" s="209"/>
      <c r="J2706" s="221"/>
      <c r="K2706" s="228"/>
      <c r="L2706" s="228"/>
      <c r="Q2706" s="229"/>
    </row>
    <row r="2707" spans="9:17" ht="16">
      <c r="I2707" s="209"/>
      <c r="J2707" s="221"/>
      <c r="K2707" s="228"/>
      <c r="L2707" s="228"/>
      <c r="Q2707" s="229"/>
    </row>
    <row r="2708" spans="9:17" ht="16">
      <c r="I2708" s="209"/>
      <c r="J2708" s="221"/>
      <c r="K2708" s="228"/>
      <c r="L2708" s="228"/>
      <c r="Q2708" s="229"/>
    </row>
    <row r="2709" spans="9:17" ht="16">
      <c r="I2709" s="209"/>
      <c r="J2709" s="221"/>
      <c r="K2709" s="228"/>
      <c r="L2709" s="228"/>
      <c r="Q2709" s="229"/>
    </row>
    <row r="2710" spans="9:17" ht="16">
      <c r="I2710" s="209"/>
      <c r="J2710" s="221"/>
      <c r="K2710" s="228"/>
      <c r="L2710" s="228"/>
      <c r="Q2710" s="229"/>
    </row>
    <row r="2711" spans="9:17" ht="16">
      <c r="I2711" s="209"/>
      <c r="J2711" s="221"/>
      <c r="K2711" s="228"/>
      <c r="L2711" s="228"/>
      <c r="Q2711" s="229"/>
    </row>
    <row r="2712" spans="9:17" ht="16">
      <c r="I2712" s="209"/>
      <c r="J2712" s="221"/>
      <c r="K2712" s="228"/>
      <c r="L2712" s="228"/>
      <c r="Q2712" s="229"/>
    </row>
    <row r="2713" spans="9:17" ht="16">
      <c r="I2713" s="209"/>
      <c r="J2713" s="221"/>
      <c r="K2713" s="228"/>
      <c r="L2713" s="228"/>
      <c r="Q2713" s="229"/>
    </row>
    <row r="2714" spans="9:17" ht="16">
      <c r="I2714" s="209"/>
      <c r="J2714" s="221"/>
      <c r="K2714" s="228"/>
      <c r="L2714" s="228"/>
      <c r="Q2714" s="229"/>
    </row>
    <row r="2715" spans="9:17" ht="16">
      <c r="I2715" s="209"/>
      <c r="J2715" s="221"/>
      <c r="K2715" s="228"/>
      <c r="L2715" s="228"/>
      <c r="Q2715" s="229"/>
    </row>
    <row r="2716" spans="9:17" ht="16">
      <c r="I2716" s="209"/>
      <c r="J2716" s="221"/>
      <c r="K2716" s="228"/>
      <c r="L2716" s="228"/>
      <c r="Q2716" s="229"/>
    </row>
    <row r="2717" spans="9:17" ht="16">
      <c r="I2717" s="209"/>
      <c r="J2717" s="221"/>
      <c r="K2717" s="228"/>
      <c r="L2717" s="228"/>
      <c r="Q2717" s="229"/>
    </row>
    <row r="2718" spans="9:17" ht="16">
      <c r="I2718" s="209"/>
      <c r="J2718" s="221"/>
      <c r="K2718" s="228"/>
      <c r="L2718" s="228"/>
      <c r="Q2718" s="229"/>
    </row>
    <row r="2719" spans="9:17" ht="16">
      <c r="I2719" s="209"/>
      <c r="J2719" s="221"/>
      <c r="K2719" s="228"/>
      <c r="L2719" s="228"/>
      <c r="Q2719" s="229"/>
    </row>
    <row r="2720" spans="9:17" ht="16">
      <c r="I2720" s="209"/>
      <c r="J2720" s="221"/>
      <c r="K2720" s="228"/>
      <c r="L2720" s="228"/>
      <c r="Q2720" s="229"/>
    </row>
    <row r="2721" spans="9:17" ht="16">
      <c r="I2721" s="209"/>
      <c r="J2721" s="221"/>
      <c r="K2721" s="228"/>
      <c r="L2721" s="228"/>
      <c r="Q2721" s="229"/>
    </row>
    <row r="2722" spans="9:17" ht="16">
      <c r="I2722" s="209"/>
      <c r="J2722" s="221"/>
      <c r="K2722" s="228"/>
      <c r="L2722" s="228"/>
      <c r="Q2722" s="229"/>
    </row>
    <row r="2723" spans="9:17" ht="16">
      <c r="I2723" s="209"/>
      <c r="J2723" s="221"/>
      <c r="K2723" s="228"/>
      <c r="L2723" s="228"/>
      <c r="Q2723" s="229"/>
    </row>
    <row r="2724" spans="9:17" ht="16">
      <c r="I2724" s="209"/>
      <c r="J2724" s="221"/>
      <c r="K2724" s="228"/>
      <c r="L2724" s="228"/>
      <c r="Q2724" s="229"/>
    </row>
    <row r="2725" spans="9:17" ht="16">
      <c r="I2725" s="209"/>
      <c r="J2725" s="221"/>
      <c r="K2725" s="228"/>
      <c r="L2725" s="228"/>
      <c r="Q2725" s="229"/>
    </row>
    <row r="2726" spans="9:17" ht="16">
      <c r="I2726" s="209"/>
      <c r="J2726" s="221"/>
      <c r="K2726" s="228"/>
      <c r="L2726" s="228"/>
      <c r="Q2726" s="229"/>
    </row>
    <row r="2727" spans="9:17" ht="16">
      <c r="I2727" s="209"/>
      <c r="J2727" s="221"/>
      <c r="K2727" s="228"/>
      <c r="L2727" s="228"/>
      <c r="Q2727" s="229"/>
    </row>
    <row r="2728" spans="9:17" ht="16">
      <c r="I2728" s="209"/>
      <c r="J2728" s="221"/>
      <c r="K2728" s="228"/>
      <c r="L2728" s="228"/>
      <c r="Q2728" s="229"/>
    </row>
    <row r="2729" spans="9:17" ht="16">
      <c r="I2729" s="209"/>
      <c r="J2729" s="221"/>
      <c r="K2729" s="228"/>
      <c r="L2729" s="228"/>
      <c r="Q2729" s="229"/>
    </row>
    <row r="2730" spans="9:17" ht="16">
      <c r="I2730" s="209"/>
      <c r="J2730" s="221"/>
      <c r="K2730" s="228"/>
      <c r="L2730" s="228"/>
      <c r="Q2730" s="229"/>
    </row>
    <row r="2731" spans="9:17" ht="16">
      <c r="I2731" s="209"/>
      <c r="J2731" s="221"/>
      <c r="K2731" s="228"/>
      <c r="L2731" s="228"/>
      <c r="Q2731" s="229"/>
    </row>
    <row r="2732" spans="9:17" ht="16">
      <c r="I2732" s="209"/>
      <c r="J2732" s="221"/>
      <c r="K2732" s="228"/>
      <c r="L2732" s="228"/>
      <c r="Q2732" s="229"/>
    </row>
    <row r="2733" spans="9:17" ht="16">
      <c r="I2733" s="209"/>
      <c r="J2733" s="221"/>
      <c r="K2733" s="228"/>
      <c r="L2733" s="228"/>
      <c r="Q2733" s="229"/>
    </row>
    <row r="2734" spans="9:17" ht="16">
      <c r="I2734" s="209"/>
      <c r="J2734" s="221"/>
      <c r="K2734" s="228"/>
      <c r="L2734" s="228"/>
      <c r="Q2734" s="229"/>
    </row>
    <row r="2735" spans="9:17" ht="16">
      <c r="I2735" s="209"/>
      <c r="J2735" s="221"/>
      <c r="K2735" s="228"/>
      <c r="L2735" s="228"/>
      <c r="Q2735" s="229"/>
    </row>
    <row r="2736" spans="9:17" ht="16">
      <c r="I2736" s="209"/>
      <c r="J2736" s="221"/>
      <c r="K2736" s="228"/>
      <c r="L2736" s="228"/>
      <c r="Q2736" s="229"/>
    </row>
    <row r="2737" spans="9:17" ht="16">
      <c r="I2737" s="209"/>
      <c r="J2737" s="221"/>
      <c r="K2737" s="228"/>
      <c r="L2737" s="228"/>
      <c r="Q2737" s="229"/>
    </row>
    <row r="2738" spans="9:17" ht="16">
      <c r="I2738" s="209"/>
      <c r="J2738" s="221"/>
      <c r="K2738" s="228"/>
      <c r="L2738" s="228"/>
      <c r="Q2738" s="229"/>
    </row>
    <row r="2739" spans="9:17" ht="16">
      <c r="I2739" s="209"/>
      <c r="J2739" s="221"/>
      <c r="K2739" s="228"/>
      <c r="L2739" s="228"/>
      <c r="Q2739" s="229"/>
    </row>
    <row r="2740" spans="9:17" ht="16">
      <c r="I2740" s="209"/>
      <c r="J2740" s="221"/>
      <c r="K2740" s="228"/>
      <c r="L2740" s="228"/>
      <c r="Q2740" s="229"/>
    </row>
    <row r="2741" spans="9:17" ht="16">
      <c r="I2741" s="209"/>
      <c r="J2741" s="221"/>
      <c r="K2741" s="228"/>
      <c r="L2741" s="228"/>
      <c r="Q2741" s="229"/>
    </row>
    <row r="2742" spans="9:17" ht="16">
      <c r="I2742" s="209"/>
      <c r="J2742" s="221"/>
      <c r="K2742" s="228"/>
      <c r="L2742" s="228"/>
      <c r="Q2742" s="229"/>
    </row>
    <row r="2743" spans="9:17" ht="16">
      <c r="I2743" s="209"/>
      <c r="J2743" s="221"/>
      <c r="K2743" s="228"/>
      <c r="L2743" s="228"/>
      <c r="Q2743" s="229"/>
    </row>
    <row r="2744" spans="9:17" ht="16">
      <c r="I2744" s="209"/>
      <c r="J2744" s="221"/>
      <c r="K2744" s="228"/>
      <c r="L2744" s="228"/>
      <c r="Q2744" s="229"/>
    </row>
    <row r="2745" spans="9:17" ht="16">
      <c r="I2745" s="209"/>
      <c r="J2745" s="221"/>
      <c r="K2745" s="228"/>
      <c r="L2745" s="228"/>
      <c r="Q2745" s="229"/>
    </row>
    <row r="2746" spans="9:17" ht="16">
      <c r="I2746" s="209"/>
      <c r="J2746" s="221"/>
      <c r="K2746" s="228"/>
      <c r="L2746" s="228"/>
      <c r="Q2746" s="229"/>
    </row>
    <row r="2747" spans="9:17" ht="16">
      <c r="I2747" s="209"/>
      <c r="J2747" s="221"/>
      <c r="K2747" s="228"/>
      <c r="L2747" s="228"/>
      <c r="Q2747" s="229"/>
    </row>
    <row r="2748" spans="9:17" ht="16">
      <c r="I2748" s="209"/>
      <c r="J2748" s="221"/>
      <c r="K2748" s="228"/>
      <c r="L2748" s="228"/>
      <c r="Q2748" s="229"/>
    </row>
    <row r="2749" spans="9:17" ht="16">
      <c r="I2749" s="209"/>
      <c r="J2749" s="221"/>
      <c r="K2749" s="228"/>
      <c r="L2749" s="228"/>
      <c r="Q2749" s="229"/>
    </row>
    <row r="2750" spans="9:17" ht="16">
      <c r="I2750" s="209"/>
      <c r="J2750" s="221"/>
      <c r="K2750" s="228"/>
      <c r="L2750" s="228"/>
      <c r="Q2750" s="229"/>
    </row>
    <row r="2751" spans="9:17" ht="16">
      <c r="I2751" s="209"/>
      <c r="J2751" s="221"/>
      <c r="K2751" s="228"/>
      <c r="L2751" s="228"/>
      <c r="Q2751" s="229"/>
    </row>
    <row r="2752" spans="9:17" ht="16">
      <c r="I2752" s="209"/>
      <c r="J2752" s="221"/>
      <c r="K2752" s="228"/>
      <c r="L2752" s="228"/>
      <c r="Q2752" s="229"/>
    </row>
    <row r="2753" spans="9:17" ht="16">
      <c r="I2753" s="209"/>
      <c r="J2753" s="221"/>
      <c r="K2753" s="228"/>
      <c r="L2753" s="228"/>
      <c r="Q2753" s="229"/>
    </row>
    <row r="2754" spans="9:17" ht="16">
      <c r="I2754" s="209"/>
      <c r="J2754" s="221"/>
      <c r="K2754" s="228"/>
      <c r="L2754" s="228"/>
      <c r="Q2754" s="229"/>
    </row>
    <row r="2755" spans="9:17" ht="16">
      <c r="I2755" s="209"/>
      <c r="J2755" s="221"/>
      <c r="K2755" s="228"/>
      <c r="L2755" s="228"/>
      <c r="Q2755" s="229"/>
    </row>
    <row r="2756" spans="9:17" ht="16">
      <c r="I2756" s="209"/>
      <c r="J2756" s="221"/>
      <c r="K2756" s="228"/>
      <c r="L2756" s="228"/>
      <c r="Q2756" s="229"/>
    </row>
    <row r="2757" spans="9:17" ht="16">
      <c r="I2757" s="209"/>
      <c r="J2757" s="221"/>
      <c r="K2757" s="228"/>
      <c r="L2757" s="228"/>
      <c r="Q2757" s="229"/>
    </row>
    <row r="2758" spans="9:17" ht="16">
      <c r="I2758" s="209"/>
      <c r="J2758" s="221"/>
      <c r="K2758" s="228"/>
      <c r="L2758" s="228"/>
      <c r="Q2758" s="229"/>
    </row>
    <row r="2759" spans="9:17" ht="16">
      <c r="I2759" s="209"/>
      <c r="J2759" s="221"/>
      <c r="K2759" s="228"/>
      <c r="L2759" s="228"/>
      <c r="Q2759" s="229"/>
    </row>
    <row r="2760" spans="9:17" ht="16">
      <c r="I2760" s="209"/>
      <c r="J2760" s="221"/>
      <c r="K2760" s="228"/>
      <c r="L2760" s="228"/>
      <c r="Q2760" s="229"/>
    </row>
    <row r="2761" spans="9:17" ht="16">
      <c r="I2761" s="209"/>
      <c r="J2761" s="221"/>
      <c r="K2761" s="228"/>
      <c r="L2761" s="228"/>
      <c r="Q2761" s="229"/>
    </row>
    <row r="2762" spans="9:17" ht="16">
      <c r="I2762" s="209"/>
      <c r="J2762" s="221"/>
      <c r="K2762" s="228"/>
      <c r="L2762" s="228"/>
      <c r="Q2762" s="229"/>
    </row>
    <row r="2763" spans="9:17" ht="16">
      <c r="I2763" s="209"/>
      <c r="J2763" s="221"/>
      <c r="K2763" s="228"/>
      <c r="L2763" s="228"/>
      <c r="Q2763" s="229"/>
    </row>
    <row r="2764" spans="9:17" ht="16">
      <c r="I2764" s="209"/>
      <c r="J2764" s="221"/>
      <c r="K2764" s="228"/>
      <c r="L2764" s="228"/>
      <c r="Q2764" s="229"/>
    </row>
    <row r="2765" spans="9:17" ht="16">
      <c r="I2765" s="209"/>
      <c r="J2765" s="221"/>
      <c r="K2765" s="228"/>
      <c r="L2765" s="228"/>
      <c r="Q2765" s="229"/>
    </row>
    <row r="2766" spans="9:17" ht="16">
      <c r="I2766" s="209"/>
      <c r="J2766" s="221"/>
      <c r="K2766" s="228"/>
      <c r="L2766" s="228"/>
      <c r="Q2766" s="229"/>
    </row>
    <row r="2767" spans="9:17" ht="16">
      <c r="I2767" s="209"/>
      <c r="J2767" s="221"/>
      <c r="K2767" s="228"/>
      <c r="L2767" s="228"/>
      <c r="Q2767" s="229"/>
    </row>
    <row r="2768" spans="9:17" ht="16">
      <c r="I2768" s="209"/>
      <c r="J2768" s="221"/>
      <c r="K2768" s="228"/>
      <c r="L2768" s="228"/>
      <c r="Q2768" s="229"/>
    </row>
    <row r="2769" spans="9:17" ht="16">
      <c r="I2769" s="209"/>
      <c r="J2769" s="221"/>
      <c r="K2769" s="228"/>
      <c r="L2769" s="228"/>
      <c r="Q2769" s="229"/>
    </row>
    <row r="2770" spans="9:17" ht="16">
      <c r="I2770" s="209"/>
      <c r="J2770" s="221"/>
      <c r="K2770" s="228"/>
      <c r="L2770" s="228"/>
      <c r="Q2770" s="229"/>
    </row>
    <row r="2771" spans="9:17" ht="16">
      <c r="I2771" s="209"/>
      <c r="J2771" s="221"/>
      <c r="K2771" s="228"/>
      <c r="L2771" s="228"/>
      <c r="Q2771" s="229"/>
    </row>
    <row r="2772" spans="9:17" ht="16">
      <c r="I2772" s="209"/>
      <c r="J2772" s="221"/>
      <c r="K2772" s="228"/>
      <c r="L2772" s="228"/>
      <c r="Q2772" s="229"/>
    </row>
    <row r="2773" spans="9:17" ht="16">
      <c r="I2773" s="209"/>
      <c r="J2773" s="221"/>
      <c r="K2773" s="228"/>
      <c r="L2773" s="228"/>
      <c r="Q2773" s="229"/>
    </row>
    <row r="2774" spans="9:17" ht="16">
      <c r="I2774" s="209"/>
      <c r="J2774" s="221"/>
      <c r="K2774" s="228"/>
      <c r="L2774" s="228"/>
      <c r="Q2774" s="229"/>
    </row>
    <row r="2775" spans="9:17" ht="16">
      <c r="I2775" s="209"/>
      <c r="J2775" s="221"/>
      <c r="K2775" s="228"/>
      <c r="L2775" s="228"/>
      <c r="Q2775" s="229"/>
    </row>
    <row r="2776" spans="9:17" ht="16">
      <c r="I2776" s="209"/>
      <c r="J2776" s="221"/>
      <c r="K2776" s="228"/>
      <c r="L2776" s="228"/>
      <c r="Q2776" s="229"/>
    </row>
    <row r="2777" spans="9:17" ht="16">
      <c r="I2777" s="209"/>
      <c r="J2777" s="221"/>
      <c r="K2777" s="228"/>
      <c r="L2777" s="228"/>
      <c r="Q2777" s="229"/>
    </row>
    <row r="2778" spans="9:17" ht="16">
      <c r="I2778" s="209"/>
      <c r="J2778" s="221"/>
      <c r="K2778" s="228"/>
      <c r="L2778" s="228"/>
      <c r="Q2778" s="229"/>
    </row>
    <row r="2779" spans="9:17" ht="16">
      <c r="I2779" s="209"/>
      <c r="J2779" s="221"/>
      <c r="K2779" s="228"/>
      <c r="L2779" s="228"/>
      <c r="Q2779" s="229"/>
    </row>
    <row r="2780" spans="9:17" ht="16">
      <c r="I2780" s="209"/>
      <c r="J2780" s="221"/>
      <c r="K2780" s="228"/>
      <c r="L2780" s="228"/>
      <c r="Q2780" s="229"/>
    </row>
    <row r="2781" spans="9:17" ht="16">
      <c r="I2781" s="209"/>
      <c r="J2781" s="221"/>
      <c r="K2781" s="228"/>
      <c r="L2781" s="228"/>
      <c r="Q2781" s="229"/>
    </row>
    <row r="2782" spans="9:17" ht="16">
      <c r="I2782" s="209"/>
      <c r="J2782" s="221"/>
      <c r="K2782" s="228"/>
      <c r="L2782" s="228"/>
      <c r="Q2782" s="229"/>
    </row>
    <row r="2783" spans="9:17" ht="16">
      <c r="I2783" s="209"/>
      <c r="J2783" s="221"/>
      <c r="K2783" s="228"/>
      <c r="L2783" s="228"/>
      <c r="Q2783" s="229"/>
    </row>
    <row r="2784" spans="9:17" ht="16">
      <c r="I2784" s="209"/>
      <c r="J2784" s="221"/>
      <c r="K2784" s="228"/>
      <c r="L2784" s="228"/>
      <c r="Q2784" s="229"/>
    </row>
    <row r="2785" spans="9:17" ht="16">
      <c r="I2785" s="209"/>
      <c r="J2785" s="221"/>
      <c r="K2785" s="228"/>
      <c r="L2785" s="228"/>
      <c r="Q2785" s="229"/>
    </row>
    <row r="2786" spans="9:17" ht="16">
      <c r="I2786" s="209"/>
      <c r="J2786" s="221"/>
      <c r="K2786" s="228"/>
      <c r="L2786" s="228"/>
      <c r="Q2786" s="229"/>
    </row>
    <row r="2787" spans="9:17" ht="16">
      <c r="I2787" s="209"/>
      <c r="J2787" s="221"/>
      <c r="K2787" s="228"/>
      <c r="L2787" s="228"/>
      <c r="Q2787" s="229"/>
    </row>
    <row r="2788" spans="9:17" ht="16">
      <c r="I2788" s="209"/>
      <c r="J2788" s="221"/>
      <c r="K2788" s="228"/>
      <c r="L2788" s="228"/>
      <c r="Q2788" s="229"/>
    </row>
    <row r="2789" spans="9:17" ht="16">
      <c r="I2789" s="209"/>
      <c r="J2789" s="221"/>
      <c r="K2789" s="228"/>
      <c r="L2789" s="228"/>
      <c r="Q2789" s="229"/>
    </row>
    <row r="2790" spans="9:17" ht="16">
      <c r="I2790" s="209"/>
      <c r="J2790" s="221"/>
      <c r="K2790" s="228"/>
      <c r="L2790" s="228"/>
      <c r="Q2790" s="229"/>
    </row>
    <row r="2791" spans="9:17" ht="16">
      <c r="I2791" s="209"/>
      <c r="J2791" s="221"/>
      <c r="K2791" s="228"/>
      <c r="L2791" s="228"/>
      <c r="Q2791" s="229"/>
    </row>
    <row r="2792" spans="9:17" ht="16">
      <c r="I2792" s="209"/>
      <c r="J2792" s="221"/>
      <c r="K2792" s="228"/>
      <c r="L2792" s="228"/>
      <c r="Q2792" s="229"/>
    </row>
    <row r="2793" spans="9:17" ht="16">
      <c r="I2793" s="209"/>
      <c r="J2793" s="221"/>
      <c r="K2793" s="228"/>
      <c r="L2793" s="228"/>
      <c r="Q2793" s="229"/>
    </row>
    <row r="2794" spans="9:17" ht="16">
      <c r="I2794" s="209"/>
      <c r="J2794" s="221"/>
      <c r="K2794" s="228"/>
      <c r="L2794" s="228"/>
      <c r="Q2794" s="229"/>
    </row>
    <row r="2795" spans="9:17" ht="16">
      <c r="I2795" s="209"/>
      <c r="J2795" s="221"/>
      <c r="K2795" s="228"/>
      <c r="L2795" s="228"/>
      <c r="Q2795" s="229"/>
    </row>
    <row r="2796" spans="9:17" ht="16">
      <c r="I2796" s="209"/>
      <c r="J2796" s="221"/>
      <c r="K2796" s="228"/>
      <c r="L2796" s="228"/>
      <c r="Q2796" s="229"/>
    </row>
    <row r="2797" spans="9:17" ht="16">
      <c r="I2797" s="209"/>
      <c r="J2797" s="221"/>
      <c r="K2797" s="228"/>
      <c r="L2797" s="228"/>
      <c r="Q2797" s="229"/>
    </row>
    <row r="2798" spans="9:17" ht="16">
      <c r="I2798" s="209"/>
      <c r="J2798" s="221"/>
      <c r="K2798" s="228"/>
      <c r="L2798" s="228"/>
      <c r="Q2798" s="229"/>
    </row>
    <row r="2799" spans="9:17" ht="16">
      <c r="I2799" s="209"/>
      <c r="J2799" s="221"/>
      <c r="K2799" s="228"/>
      <c r="L2799" s="228"/>
      <c r="Q2799" s="229"/>
    </row>
    <row r="2800" spans="9:17" ht="16">
      <c r="I2800" s="209"/>
      <c r="J2800" s="221"/>
      <c r="K2800" s="228"/>
      <c r="L2800" s="228"/>
      <c r="Q2800" s="229"/>
    </row>
    <row r="2801" spans="9:17" ht="16">
      <c r="I2801" s="209"/>
      <c r="J2801" s="221"/>
      <c r="K2801" s="228"/>
      <c r="L2801" s="228"/>
      <c r="Q2801" s="229"/>
    </row>
    <row r="2802" spans="9:17" ht="16">
      <c r="I2802" s="209"/>
      <c r="J2802" s="221"/>
      <c r="K2802" s="228"/>
      <c r="L2802" s="228"/>
      <c r="Q2802" s="229"/>
    </row>
    <row r="2803" spans="9:17" ht="16">
      <c r="I2803" s="209"/>
      <c r="J2803" s="221"/>
      <c r="K2803" s="228"/>
      <c r="L2803" s="228"/>
      <c r="Q2803" s="229"/>
    </row>
    <row r="2804" spans="9:17" ht="16">
      <c r="I2804" s="209"/>
      <c r="J2804" s="221"/>
      <c r="K2804" s="228"/>
      <c r="L2804" s="228"/>
      <c r="Q2804" s="229"/>
    </row>
    <row r="2805" spans="9:17" ht="16">
      <c r="I2805" s="209"/>
      <c r="J2805" s="221"/>
      <c r="K2805" s="228"/>
      <c r="L2805" s="228"/>
      <c r="Q2805" s="229"/>
    </row>
    <row r="2806" spans="9:17" ht="16">
      <c r="I2806" s="209"/>
      <c r="J2806" s="221"/>
      <c r="K2806" s="228"/>
      <c r="L2806" s="228"/>
      <c r="Q2806" s="229"/>
    </row>
    <row r="2807" spans="9:17" ht="16">
      <c r="I2807" s="209"/>
      <c r="J2807" s="221"/>
      <c r="K2807" s="228"/>
      <c r="L2807" s="228"/>
      <c r="Q2807" s="229"/>
    </row>
    <row r="2808" spans="9:17" ht="16">
      <c r="I2808" s="209"/>
      <c r="J2808" s="221"/>
      <c r="K2808" s="228"/>
      <c r="L2808" s="228"/>
      <c r="Q2808" s="229"/>
    </row>
    <row r="2809" spans="9:17" ht="16">
      <c r="I2809" s="209"/>
      <c r="J2809" s="221"/>
      <c r="K2809" s="228"/>
      <c r="L2809" s="228"/>
      <c r="Q2809" s="229"/>
    </row>
    <row r="2810" spans="9:17" ht="16">
      <c r="I2810" s="209"/>
      <c r="J2810" s="221"/>
      <c r="K2810" s="228"/>
      <c r="L2810" s="228"/>
      <c r="Q2810" s="229"/>
    </row>
    <row r="2811" spans="9:17" ht="16">
      <c r="I2811" s="209"/>
      <c r="J2811" s="221"/>
      <c r="K2811" s="228"/>
      <c r="L2811" s="228"/>
      <c r="Q2811" s="229"/>
    </row>
    <row r="2812" spans="9:17" ht="16">
      <c r="I2812" s="209"/>
      <c r="J2812" s="221"/>
      <c r="K2812" s="228"/>
      <c r="L2812" s="228"/>
      <c r="Q2812" s="229"/>
    </row>
    <row r="2813" spans="9:17" ht="16">
      <c r="I2813" s="209"/>
      <c r="J2813" s="221"/>
      <c r="K2813" s="228"/>
      <c r="L2813" s="228"/>
      <c r="Q2813" s="229"/>
    </row>
    <row r="2814" spans="9:17" ht="16">
      <c r="I2814" s="209"/>
      <c r="J2814" s="221"/>
      <c r="K2814" s="228"/>
      <c r="L2814" s="228"/>
      <c r="Q2814" s="229"/>
    </row>
    <row r="2815" spans="9:17" ht="16">
      <c r="I2815" s="209"/>
      <c r="J2815" s="221"/>
      <c r="K2815" s="228"/>
      <c r="L2815" s="228"/>
      <c r="Q2815" s="229"/>
    </row>
    <row r="2816" spans="9:17" ht="16">
      <c r="I2816" s="209"/>
      <c r="J2816" s="221"/>
      <c r="K2816" s="228"/>
      <c r="L2816" s="228"/>
      <c r="Q2816" s="229"/>
    </row>
    <row r="2817" spans="9:17" ht="16">
      <c r="I2817" s="209"/>
      <c r="J2817" s="221"/>
      <c r="K2817" s="228"/>
      <c r="L2817" s="228"/>
      <c r="Q2817" s="229"/>
    </row>
    <row r="2818" spans="9:17" ht="16">
      <c r="I2818" s="209"/>
      <c r="J2818" s="221"/>
      <c r="K2818" s="228"/>
      <c r="L2818" s="228"/>
      <c r="Q2818" s="229"/>
    </row>
    <row r="2819" spans="9:17" ht="16">
      <c r="I2819" s="209"/>
      <c r="J2819" s="221"/>
      <c r="K2819" s="228"/>
      <c r="L2819" s="228"/>
      <c r="Q2819" s="229"/>
    </row>
    <row r="2820" spans="9:17" ht="16">
      <c r="I2820" s="209"/>
      <c r="J2820" s="221"/>
      <c r="K2820" s="228"/>
      <c r="L2820" s="228"/>
      <c r="Q2820" s="229"/>
    </row>
    <row r="2821" spans="9:17" ht="16">
      <c r="I2821" s="209"/>
      <c r="J2821" s="221"/>
      <c r="K2821" s="228"/>
      <c r="L2821" s="228"/>
      <c r="Q2821" s="229"/>
    </row>
    <row r="2822" spans="9:17" ht="16">
      <c r="I2822" s="209"/>
      <c r="J2822" s="221"/>
      <c r="K2822" s="228"/>
      <c r="L2822" s="228"/>
      <c r="Q2822" s="229"/>
    </row>
    <row r="2823" spans="9:17" ht="16">
      <c r="I2823" s="209"/>
      <c r="J2823" s="221"/>
      <c r="K2823" s="228"/>
      <c r="L2823" s="228"/>
      <c r="Q2823" s="229"/>
    </row>
    <row r="2824" spans="9:17" ht="16">
      <c r="I2824" s="209"/>
      <c r="J2824" s="221"/>
      <c r="K2824" s="228"/>
      <c r="L2824" s="228"/>
      <c r="Q2824" s="229"/>
    </row>
    <row r="2825" spans="9:17" ht="16">
      <c r="I2825" s="209"/>
      <c r="J2825" s="221"/>
      <c r="K2825" s="228"/>
      <c r="L2825" s="228"/>
      <c r="Q2825" s="229"/>
    </row>
    <row r="2826" spans="9:17" ht="16">
      <c r="I2826" s="209"/>
      <c r="J2826" s="221"/>
      <c r="K2826" s="228"/>
      <c r="L2826" s="228"/>
      <c r="Q2826" s="229"/>
    </row>
    <row r="2827" spans="9:17" ht="16">
      <c r="I2827" s="209"/>
      <c r="J2827" s="221"/>
      <c r="K2827" s="228"/>
      <c r="L2827" s="228"/>
      <c r="Q2827" s="229"/>
    </row>
    <row r="2828" spans="9:17" ht="16">
      <c r="I2828" s="209"/>
      <c r="J2828" s="221"/>
      <c r="K2828" s="228"/>
      <c r="L2828" s="228"/>
      <c r="Q2828" s="229"/>
    </row>
    <row r="2829" spans="9:17" ht="16">
      <c r="I2829" s="209"/>
      <c r="J2829" s="221"/>
      <c r="K2829" s="228"/>
      <c r="L2829" s="228"/>
      <c r="Q2829" s="229"/>
    </row>
    <row r="2830" spans="9:17" ht="16">
      <c r="I2830" s="209"/>
      <c r="J2830" s="221"/>
      <c r="K2830" s="228"/>
      <c r="L2830" s="228"/>
      <c r="Q2830" s="229"/>
    </row>
    <row r="2831" spans="9:17" ht="16">
      <c r="I2831" s="209"/>
      <c r="J2831" s="221"/>
      <c r="K2831" s="228"/>
      <c r="L2831" s="228"/>
      <c r="Q2831" s="229"/>
    </row>
    <row r="2832" spans="9:17" ht="16">
      <c r="I2832" s="209"/>
      <c r="J2832" s="221"/>
      <c r="K2832" s="228"/>
      <c r="L2832" s="228"/>
      <c r="Q2832" s="229"/>
    </row>
    <row r="2833" spans="9:17" ht="16">
      <c r="I2833" s="209"/>
      <c r="J2833" s="221"/>
      <c r="K2833" s="228"/>
      <c r="L2833" s="228"/>
      <c r="Q2833" s="229"/>
    </row>
    <row r="2834" spans="9:17" ht="16">
      <c r="I2834" s="209"/>
      <c r="J2834" s="221"/>
      <c r="K2834" s="228"/>
      <c r="L2834" s="228"/>
      <c r="Q2834" s="229"/>
    </row>
    <row r="2835" spans="9:17" ht="16">
      <c r="I2835" s="209"/>
      <c r="J2835" s="221"/>
      <c r="K2835" s="228"/>
      <c r="L2835" s="228"/>
      <c r="Q2835" s="229"/>
    </row>
    <row r="2836" spans="9:17" ht="16">
      <c r="I2836" s="209"/>
      <c r="J2836" s="221"/>
      <c r="K2836" s="228"/>
      <c r="L2836" s="228"/>
      <c r="Q2836" s="229"/>
    </row>
    <row r="2837" spans="9:17" ht="16">
      <c r="I2837" s="209"/>
      <c r="J2837" s="221"/>
      <c r="K2837" s="228"/>
      <c r="L2837" s="228"/>
      <c r="Q2837" s="229"/>
    </row>
    <row r="2838" spans="9:17" ht="16">
      <c r="I2838" s="209"/>
      <c r="J2838" s="221"/>
      <c r="K2838" s="228"/>
      <c r="L2838" s="228"/>
      <c r="Q2838" s="229"/>
    </row>
    <row r="2839" spans="9:17" ht="16">
      <c r="I2839" s="209"/>
      <c r="J2839" s="221"/>
      <c r="K2839" s="228"/>
      <c r="L2839" s="228"/>
      <c r="Q2839" s="229"/>
    </row>
    <row r="2840" spans="9:17" ht="16">
      <c r="I2840" s="209"/>
      <c r="J2840" s="221"/>
      <c r="K2840" s="228"/>
      <c r="L2840" s="228"/>
      <c r="Q2840" s="229"/>
    </row>
    <row r="2841" spans="9:17" ht="16">
      <c r="I2841" s="209"/>
      <c r="J2841" s="221"/>
      <c r="K2841" s="228"/>
      <c r="L2841" s="228"/>
      <c r="Q2841" s="229"/>
    </row>
    <row r="2842" spans="9:17" ht="16">
      <c r="I2842" s="209"/>
      <c r="J2842" s="221"/>
      <c r="K2842" s="228"/>
      <c r="L2842" s="228"/>
      <c r="Q2842" s="229"/>
    </row>
    <row r="2843" spans="9:17" ht="16">
      <c r="I2843" s="209"/>
      <c r="J2843" s="221"/>
      <c r="K2843" s="228"/>
      <c r="L2843" s="228"/>
      <c r="Q2843" s="229"/>
    </row>
    <row r="2844" spans="9:17" ht="16">
      <c r="I2844" s="209"/>
      <c r="J2844" s="221"/>
      <c r="K2844" s="228"/>
      <c r="L2844" s="228"/>
      <c r="Q2844" s="229"/>
    </row>
    <row r="2845" spans="9:17" ht="16">
      <c r="I2845" s="209"/>
      <c r="J2845" s="221"/>
      <c r="K2845" s="228"/>
      <c r="L2845" s="228"/>
      <c r="Q2845" s="229"/>
    </row>
    <row r="2846" spans="9:17" ht="16">
      <c r="I2846" s="209"/>
      <c r="J2846" s="221"/>
      <c r="K2846" s="228"/>
      <c r="L2846" s="228"/>
      <c r="Q2846" s="229"/>
    </row>
    <row r="2847" spans="9:17" ht="16">
      <c r="I2847" s="209"/>
      <c r="J2847" s="221"/>
      <c r="K2847" s="228"/>
      <c r="L2847" s="228"/>
      <c r="Q2847" s="229"/>
    </row>
    <row r="2848" spans="9:17" ht="16">
      <c r="I2848" s="209"/>
      <c r="J2848" s="221"/>
      <c r="K2848" s="228"/>
      <c r="L2848" s="228"/>
      <c r="Q2848" s="229"/>
    </row>
    <row r="2849" spans="9:17" ht="16">
      <c r="I2849" s="209"/>
      <c r="J2849" s="221"/>
      <c r="K2849" s="228"/>
      <c r="L2849" s="228"/>
      <c r="Q2849" s="229"/>
    </row>
    <row r="2850" spans="9:17" ht="16">
      <c r="I2850" s="209"/>
      <c r="J2850" s="221"/>
      <c r="K2850" s="228"/>
      <c r="L2850" s="228"/>
      <c r="Q2850" s="229"/>
    </row>
    <row r="2851" spans="9:17" ht="16">
      <c r="I2851" s="209"/>
      <c r="J2851" s="221"/>
      <c r="K2851" s="228"/>
      <c r="L2851" s="228"/>
      <c r="Q2851" s="229"/>
    </row>
    <row r="2852" spans="9:17" ht="16">
      <c r="I2852" s="209"/>
      <c r="J2852" s="221"/>
      <c r="K2852" s="228"/>
      <c r="L2852" s="228"/>
      <c r="Q2852" s="229"/>
    </row>
    <row r="2853" spans="9:17" ht="16">
      <c r="I2853" s="209"/>
      <c r="J2853" s="221"/>
      <c r="K2853" s="228"/>
      <c r="L2853" s="228"/>
      <c r="Q2853" s="229"/>
    </row>
    <row r="2854" spans="9:17" ht="16">
      <c r="I2854" s="209"/>
      <c r="J2854" s="221"/>
      <c r="K2854" s="228"/>
      <c r="L2854" s="228"/>
      <c r="Q2854" s="229"/>
    </row>
    <row r="2855" spans="9:17" ht="16">
      <c r="I2855" s="209"/>
      <c r="J2855" s="221"/>
      <c r="K2855" s="228"/>
      <c r="L2855" s="228"/>
      <c r="Q2855" s="229"/>
    </row>
    <row r="2856" spans="9:17" ht="16">
      <c r="I2856" s="209"/>
      <c r="J2856" s="221"/>
      <c r="K2856" s="228"/>
      <c r="L2856" s="228"/>
      <c r="Q2856" s="229"/>
    </row>
    <row r="2857" spans="9:17" ht="16">
      <c r="I2857" s="209"/>
      <c r="J2857" s="221"/>
      <c r="K2857" s="228"/>
      <c r="L2857" s="228"/>
      <c r="Q2857" s="229"/>
    </row>
    <row r="2858" spans="9:17" ht="16">
      <c r="I2858" s="209"/>
      <c r="J2858" s="221"/>
      <c r="K2858" s="228"/>
      <c r="L2858" s="228"/>
      <c r="Q2858" s="229"/>
    </row>
    <row r="2859" spans="9:17" ht="16">
      <c r="I2859" s="209"/>
      <c r="J2859" s="221"/>
      <c r="K2859" s="228"/>
      <c r="L2859" s="228"/>
      <c r="Q2859" s="229"/>
    </row>
    <row r="2860" spans="9:17" ht="16">
      <c r="I2860" s="209"/>
      <c r="J2860" s="221"/>
      <c r="K2860" s="228"/>
      <c r="L2860" s="228"/>
      <c r="Q2860" s="229"/>
    </row>
    <row r="2861" spans="9:17" ht="16">
      <c r="I2861" s="209"/>
      <c r="J2861" s="221"/>
      <c r="K2861" s="228"/>
      <c r="L2861" s="228"/>
      <c r="Q2861" s="229"/>
    </row>
    <row r="2862" spans="9:17" ht="16">
      <c r="I2862" s="209"/>
      <c r="J2862" s="221"/>
      <c r="K2862" s="228"/>
      <c r="L2862" s="228"/>
      <c r="Q2862" s="229"/>
    </row>
    <row r="2863" spans="9:17" ht="16">
      <c r="I2863" s="209"/>
      <c r="J2863" s="221"/>
      <c r="K2863" s="228"/>
      <c r="L2863" s="228"/>
      <c r="Q2863" s="229"/>
    </row>
    <row r="2864" spans="9:17" ht="16">
      <c r="I2864" s="209"/>
      <c r="J2864" s="221"/>
      <c r="K2864" s="228"/>
      <c r="L2864" s="228"/>
      <c r="Q2864" s="229"/>
    </row>
    <row r="2865" spans="9:17" ht="16">
      <c r="I2865" s="209"/>
      <c r="J2865" s="221"/>
      <c r="K2865" s="228"/>
      <c r="L2865" s="228"/>
      <c r="Q2865" s="229"/>
    </row>
    <row r="2866" spans="9:17" ht="16">
      <c r="I2866" s="209"/>
      <c r="J2866" s="221"/>
      <c r="K2866" s="228"/>
      <c r="L2866" s="228"/>
      <c r="Q2866" s="229"/>
    </row>
    <row r="2867" spans="9:17" ht="16">
      <c r="I2867" s="209"/>
      <c r="J2867" s="221"/>
      <c r="K2867" s="228"/>
      <c r="L2867" s="228"/>
      <c r="Q2867" s="229"/>
    </row>
    <row r="2868" spans="9:17" ht="16">
      <c r="I2868" s="209"/>
      <c r="J2868" s="221"/>
      <c r="K2868" s="228"/>
      <c r="L2868" s="228"/>
      <c r="Q2868" s="229"/>
    </row>
    <row r="2869" spans="9:17" ht="16">
      <c r="I2869" s="209"/>
      <c r="J2869" s="221"/>
      <c r="K2869" s="228"/>
      <c r="L2869" s="228"/>
      <c r="Q2869" s="229"/>
    </row>
    <row r="2870" spans="9:17" ht="16">
      <c r="I2870" s="209"/>
      <c r="J2870" s="221"/>
      <c r="K2870" s="228"/>
      <c r="L2870" s="228"/>
      <c r="Q2870" s="229"/>
    </row>
    <row r="2871" spans="9:17" ht="16">
      <c r="I2871" s="209"/>
      <c r="J2871" s="221"/>
      <c r="K2871" s="228"/>
      <c r="L2871" s="228"/>
      <c r="Q2871" s="229"/>
    </row>
    <row r="2872" spans="9:17" ht="16">
      <c r="I2872" s="209"/>
      <c r="J2872" s="221"/>
      <c r="K2872" s="228"/>
      <c r="L2872" s="228"/>
      <c r="Q2872" s="229"/>
    </row>
    <row r="2873" spans="9:17" ht="16">
      <c r="I2873" s="209"/>
      <c r="J2873" s="221"/>
      <c r="K2873" s="228"/>
      <c r="L2873" s="228"/>
      <c r="Q2873" s="229"/>
    </row>
    <row r="2874" spans="9:17" ht="16">
      <c r="I2874" s="209"/>
      <c r="J2874" s="221"/>
      <c r="K2874" s="228"/>
      <c r="L2874" s="228"/>
      <c r="Q2874" s="229"/>
    </row>
    <row r="2875" spans="9:17" ht="16">
      <c r="I2875" s="209"/>
      <c r="J2875" s="221"/>
      <c r="K2875" s="228"/>
      <c r="L2875" s="228"/>
      <c r="Q2875" s="229"/>
    </row>
    <row r="2876" spans="9:17" ht="16">
      <c r="I2876" s="209"/>
      <c r="J2876" s="221"/>
      <c r="K2876" s="228"/>
      <c r="L2876" s="228"/>
      <c r="Q2876" s="229"/>
    </row>
    <row r="2877" spans="9:17" ht="16">
      <c r="I2877" s="209"/>
      <c r="J2877" s="221"/>
      <c r="K2877" s="228"/>
      <c r="L2877" s="228"/>
      <c r="Q2877" s="229"/>
    </row>
    <row r="2878" spans="9:17" ht="16">
      <c r="I2878" s="209"/>
      <c r="J2878" s="221"/>
      <c r="K2878" s="228"/>
      <c r="L2878" s="228"/>
      <c r="Q2878" s="229"/>
    </row>
    <row r="2879" spans="9:17" ht="16">
      <c r="I2879" s="209"/>
      <c r="J2879" s="221"/>
      <c r="K2879" s="228"/>
      <c r="L2879" s="228"/>
      <c r="Q2879" s="229"/>
    </row>
    <row r="2880" spans="9:17" ht="16">
      <c r="I2880" s="209"/>
      <c r="J2880" s="221"/>
      <c r="K2880" s="228"/>
      <c r="L2880" s="228"/>
      <c r="Q2880" s="229"/>
    </row>
    <row r="2881" spans="9:17" ht="16">
      <c r="I2881" s="209"/>
      <c r="J2881" s="221"/>
      <c r="K2881" s="228"/>
      <c r="L2881" s="228"/>
      <c r="Q2881" s="229"/>
    </row>
    <row r="2882" spans="9:17" ht="16">
      <c r="I2882" s="209"/>
      <c r="J2882" s="221"/>
      <c r="K2882" s="228"/>
      <c r="L2882" s="228"/>
      <c r="Q2882" s="229"/>
    </row>
    <row r="2883" spans="9:17" ht="16">
      <c r="I2883" s="209"/>
      <c r="J2883" s="221"/>
      <c r="K2883" s="228"/>
      <c r="L2883" s="228"/>
      <c r="Q2883" s="229"/>
    </row>
    <row r="2884" spans="9:17" ht="16">
      <c r="I2884" s="209"/>
      <c r="J2884" s="221"/>
      <c r="K2884" s="228"/>
      <c r="L2884" s="228"/>
      <c r="Q2884" s="229"/>
    </row>
    <row r="2885" spans="9:17" ht="16">
      <c r="I2885" s="209"/>
      <c r="J2885" s="221"/>
      <c r="K2885" s="228"/>
      <c r="L2885" s="228"/>
      <c r="Q2885" s="229"/>
    </row>
    <row r="2886" spans="9:17" ht="16">
      <c r="I2886" s="209"/>
      <c r="J2886" s="221"/>
      <c r="K2886" s="228"/>
      <c r="L2886" s="228"/>
      <c r="Q2886" s="229"/>
    </row>
    <row r="2887" spans="9:17" ht="16">
      <c r="I2887" s="209"/>
      <c r="J2887" s="221"/>
      <c r="K2887" s="228"/>
      <c r="L2887" s="228"/>
      <c r="Q2887" s="229"/>
    </row>
    <row r="2888" spans="9:17" ht="16">
      <c r="I2888" s="209"/>
      <c r="J2888" s="221"/>
      <c r="K2888" s="228"/>
      <c r="L2888" s="228"/>
      <c r="Q2888" s="229"/>
    </row>
    <row r="2889" spans="9:17" ht="16">
      <c r="I2889" s="209"/>
      <c r="J2889" s="221"/>
      <c r="K2889" s="228"/>
      <c r="L2889" s="228"/>
      <c r="Q2889" s="229"/>
    </row>
    <row r="2890" spans="9:17" ht="16">
      <c r="I2890" s="209"/>
      <c r="J2890" s="221"/>
      <c r="K2890" s="228"/>
      <c r="L2890" s="228"/>
      <c r="Q2890" s="229"/>
    </row>
    <row r="2891" spans="9:17" ht="16">
      <c r="I2891" s="209"/>
      <c r="J2891" s="221"/>
      <c r="K2891" s="228"/>
      <c r="L2891" s="228"/>
      <c r="Q2891" s="229"/>
    </row>
    <row r="2892" spans="9:17" ht="16">
      <c r="I2892" s="209"/>
      <c r="J2892" s="221"/>
      <c r="K2892" s="228"/>
      <c r="L2892" s="228"/>
      <c r="Q2892" s="229"/>
    </row>
    <row r="2893" spans="9:17" ht="16">
      <c r="I2893" s="209"/>
      <c r="J2893" s="221"/>
      <c r="K2893" s="228"/>
      <c r="L2893" s="228"/>
      <c r="Q2893" s="229"/>
    </row>
    <row r="2894" spans="9:17" ht="16">
      <c r="I2894" s="209"/>
      <c r="J2894" s="221"/>
      <c r="K2894" s="228"/>
      <c r="L2894" s="228"/>
      <c r="Q2894" s="229"/>
    </row>
    <row r="2895" spans="9:17" ht="16">
      <c r="I2895" s="209"/>
      <c r="J2895" s="221"/>
      <c r="K2895" s="228"/>
      <c r="L2895" s="228"/>
      <c r="Q2895" s="229"/>
    </row>
    <row r="2896" spans="9:17" ht="16">
      <c r="I2896" s="209"/>
      <c r="J2896" s="221"/>
      <c r="K2896" s="228"/>
      <c r="L2896" s="228"/>
      <c r="Q2896" s="229"/>
    </row>
    <row r="2897" spans="9:17" ht="16">
      <c r="I2897" s="209"/>
      <c r="J2897" s="221"/>
      <c r="K2897" s="228"/>
      <c r="L2897" s="228"/>
      <c r="Q2897" s="229"/>
    </row>
    <row r="2898" spans="9:17" ht="16">
      <c r="I2898" s="209"/>
      <c r="J2898" s="221"/>
      <c r="K2898" s="228"/>
      <c r="L2898" s="228"/>
      <c r="Q2898" s="229"/>
    </row>
    <row r="2899" spans="9:17" ht="16">
      <c r="I2899" s="209"/>
      <c r="J2899" s="221"/>
      <c r="K2899" s="228"/>
      <c r="L2899" s="228"/>
      <c r="Q2899" s="229"/>
    </row>
    <row r="2900" spans="9:17" ht="16">
      <c r="I2900" s="209"/>
      <c r="J2900" s="221"/>
      <c r="K2900" s="228"/>
      <c r="L2900" s="228"/>
      <c r="Q2900" s="229"/>
    </row>
    <row r="2901" spans="9:17" ht="16">
      <c r="I2901" s="209"/>
      <c r="J2901" s="221"/>
      <c r="K2901" s="228"/>
      <c r="L2901" s="228"/>
      <c r="Q2901" s="229"/>
    </row>
    <row r="2902" spans="9:17" ht="16">
      <c r="I2902" s="209"/>
      <c r="J2902" s="221"/>
      <c r="K2902" s="228"/>
      <c r="L2902" s="228"/>
      <c r="Q2902" s="229"/>
    </row>
    <row r="2903" spans="9:17" ht="16">
      <c r="I2903" s="209"/>
      <c r="J2903" s="221"/>
      <c r="K2903" s="228"/>
      <c r="L2903" s="228"/>
      <c r="Q2903" s="229"/>
    </row>
    <row r="2904" spans="9:17" ht="16">
      <c r="I2904" s="209"/>
      <c r="J2904" s="221"/>
      <c r="K2904" s="228"/>
      <c r="L2904" s="228"/>
      <c r="Q2904" s="229"/>
    </row>
    <row r="2905" spans="9:17" ht="16">
      <c r="I2905" s="209"/>
      <c r="J2905" s="221"/>
      <c r="K2905" s="228"/>
      <c r="L2905" s="228"/>
      <c r="Q2905" s="229"/>
    </row>
    <row r="2906" spans="9:17" ht="16">
      <c r="I2906" s="209"/>
      <c r="J2906" s="221"/>
      <c r="K2906" s="228"/>
      <c r="L2906" s="228"/>
      <c r="Q2906" s="229"/>
    </row>
    <row r="2907" spans="9:17" ht="16">
      <c r="I2907" s="209"/>
      <c r="J2907" s="221"/>
      <c r="K2907" s="228"/>
      <c r="L2907" s="228"/>
      <c r="Q2907" s="229"/>
    </row>
    <row r="2908" spans="9:17" ht="16">
      <c r="I2908" s="209"/>
      <c r="J2908" s="221"/>
      <c r="K2908" s="228"/>
      <c r="L2908" s="228"/>
      <c r="Q2908" s="229"/>
    </row>
    <row r="2909" spans="9:17" ht="16">
      <c r="I2909" s="209"/>
      <c r="J2909" s="221"/>
      <c r="K2909" s="228"/>
      <c r="L2909" s="228"/>
      <c r="Q2909" s="229"/>
    </row>
    <row r="2910" spans="9:17" ht="16">
      <c r="I2910" s="209"/>
      <c r="J2910" s="221"/>
      <c r="K2910" s="228"/>
      <c r="L2910" s="228"/>
      <c r="Q2910" s="229"/>
    </row>
    <row r="2911" spans="9:17" ht="16">
      <c r="I2911" s="209"/>
      <c r="J2911" s="221"/>
      <c r="K2911" s="228"/>
      <c r="L2911" s="228"/>
      <c r="Q2911" s="229"/>
    </row>
    <row r="2912" spans="9:17" ht="16">
      <c r="I2912" s="209"/>
      <c r="J2912" s="221"/>
      <c r="K2912" s="228"/>
      <c r="L2912" s="228"/>
      <c r="Q2912" s="229"/>
    </row>
    <row r="2913" spans="9:17" ht="16">
      <c r="I2913" s="209"/>
      <c r="J2913" s="221"/>
      <c r="K2913" s="228"/>
      <c r="L2913" s="228"/>
      <c r="Q2913" s="229"/>
    </row>
    <row r="2914" spans="9:17" ht="16">
      <c r="I2914" s="209"/>
      <c r="J2914" s="221"/>
      <c r="K2914" s="228"/>
      <c r="L2914" s="228"/>
      <c r="Q2914" s="229"/>
    </row>
    <row r="2915" spans="9:17" ht="16">
      <c r="I2915" s="209"/>
      <c r="J2915" s="221"/>
      <c r="K2915" s="228"/>
      <c r="L2915" s="228"/>
      <c r="Q2915" s="229"/>
    </row>
    <row r="2916" spans="9:17" ht="16">
      <c r="I2916" s="209"/>
      <c r="J2916" s="221"/>
      <c r="K2916" s="228"/>
      <c r="L2916" s="228"/>
      <c r="Q2916" s="229"/>
    </row>
    <row r="2917" spans="9:17" ht="16">
      <c r="I2917" s="209"/>
      <c r="J2917" s="221"/>
      <c r="K2917" s="228"/>
      <c r="L2917" s="228"/>
      <c r="Q2917" s="229"/>
    </row>
    <row r="2918" spans="9:17" ht="16">
      <c r="I2918" s="209"/>
      <c r="J2918" s="221"/>
      <c r="K2918" s="228"/>
      <c r="L2918" s="228"/>
      <c r="Q2918" s="229"/>
    </row>
    <row r="2919" spans="9:17" ht="16">
      <c r="I2919" s="209"/>
      <c r="J2919" s="221"/>
      <c r="K2919" s="228"/>
      <c r="L2919" s="228"/>
      <c r="Q2919" s="229"/>
    </row>
    <row r="2920" spans="9:17" ht="16">
      <c r="I2920" s="209"/>
      <c r="J2920" s="221"/>
      <c r="K2920" s="228"/>
      <c r="L2920" s="228"/>
      <c r="Q2920" s="229"/>
    </row>
    <row r="2921" spans="9:17" ht="16">
      <c r="I2921" s="209"/>
      <c r="J2921" s="221"/>
      <c r="K2921" s="228"/>
      <c r="L2921" s="228"/>
      <c r="Q2921" s="229"/>
    </row>
    <row r="2922" spans="9:17" ht="16">
      <c r="I2922" s="209"/>
      <c r="J2922" s="221"/>
      <c r="K2922" s="228"/>
      <c r="L2922" s="228"/>
      <c r="Q2922" s="229"/>
    </row>
    <row r="2923" spans="9:17" ht="16">
      <c r="I2923" s="209"/>
      <c r="J2923" s="221"/>
      <c r="K2923" s="228"/>
      <c r="L2923" s="228"/>
      <c r="Q2923" s="229"/>
    </row>
    <row r="2924" spans="9:17" ht="16">
      <c r="I2924" s="209"/>
      <c r="J2924" s="221"/>
      <c r="K2924" s="228"/>
      <c r="L2924" s="228"/>
      <c r="Q2924" s="229"/>
    </row>
    <row r="2925" spans="9:17" ht="16">
      <c r="I2925" s="209"/>
      <c r="J2925" s="221"/>
      <c r="K2925" s="228"/>
      <c r="L2925" s="228"/>
      <c r="Q2925" s="229"/>
    </row>
    <row r="2926" spans="9:17" ht="16">
      <c r="I2926" s="209"/>
      <c r="J2926" s="221"/>
      <c r="K2926" s="228"/>
      <c r="L2926" s="228"/>
      <c r="Q2926" s="229"/>
    </row>
    <row r="2927" spans="9:17" ht="16">
      <c r="I2927" s="209"/>
      <c r="J2927" s="221"/>
      <c r="K2927" s="228"/>
      <c r="L2927" s="228"/>
      <c r="Q2927" s="229"/>
    </row>
    <row r="2928" spans="9:17" ht="16">
      <c r="I2928" s="209"/>
      <c r="J2928" s="221"/>
      <c r="K2928" s="228"/>
      <c r="L2928" s="228"/>
      <c r="Q2928" s="229"/>
    </row>
    <row r="2929" spans="9:17" ht="16">
      <c r="I2929" s="209"/>
      <c r="J2929" s="221"/>
      <c r="K2929" s="228"/>
      <c r="L2929" s="228"/>
      <c r="Q2929" s="229"/>
    </row>
    <row r="2930" spans="9:17" ht="16">
      <c r="I2930" s="209"/>
      <c r="J2930" s="221"/>
      <c r="K2930" s="228"/>
      <c r="L2930" s="228"/>
      <c r="Q2930" s="229"/>
    </row>
    <row r="2931" spans="9:17" ht="16">
      <c r="I2931" s="209"/>
      <c r="J2931" s="221"/>
      <c r="K2931" s="228"/>
      <c r="L2931" s="228"/>
      <c r="Q2931" s="229"/>
    </row>
    <row r="2932" spans="9:17" ht="16">
      <c r="I2932" s="209"/>
      <c r="J2932" s="221"/>
      <c r="K2932" s="228"/>
      <c r="L2932" s="228"/>
      <c r="Q2932" s="229"/>
    </row>
    <row r="2933" spans="9:17" ht="16">
      <c r="I2933" s="209"/>
      <c r="J2933" s="221"/>
      <c r="K2933" s="228"/>
      <c r="L2933" s="228"/>
      <c r="Q2933" s="229"/>
    </row>
    <row r="2934" spans="9:17" ht="16">
      <c r="I2934" s="209"/>
      <c r="J2934" s="221"/>
      <c r="K2934" s="228"/>
      <c r="L2934" s="228"/>
      <c r="Q2934" s="229"/>
    </row>
    <row r="2935" spans="9:17" ht="16">
      <c r="I2935" s="209"/>
      <c r="J2935" s="221"/>
      <c r="K2935" s="228"/>
      <c r="L2935" s="228"/>
      <c r="Q2935" s="229"/>
    </row>
    <row r="2936" spans="9:17" ht="16">
      <c r="I2936" s="209"/>
      <c r="J2936" s="221"/>
      <c r="K2936" s="228"/>
      <c r="L2936" s="228"/>
      <c r="Q2936" s="229"/>
    </row>
    <row r="2937" spans="9:17" ht="16">
      <c r="I2937" s="209"/>
      <c r="J2937" s="221"/>
      <c r="K2937" s="228"/>
      <c r="L2937" s="228"/>
      <c r="Q2937" s="229"/>
    </row>
    <row r="2938" spans="9:17" ht="16">
      <c r="I2938" s="209"/>
      <c r="J2938" s="221"/>
      <c r="K2938" s="228"/>
      <c r="L2938" s="228"/>
      <c r="Q2938" s="229"/>
    </row>
    <row r="2939" spans="9:17" ht="16">
      <c r="I2939" s="209"/>
      <c r="J2939" s="221"/>
      <c r="K2939" s="228"/>
      <c r="L2939" s="228"/>
      <c r="Q2939" s="229"/>
    </row>
    <row r="2940" spans="9:17" ht="16">
      <c r="I2940" s="209"/>
      <c r="J2940" s="221"/>
      <c r="K2940" s="228"/>
      <c r="L2940" s="228"/>
      <c r="Q2940" s="229"/>
    </row>
    <row r="2941" spans="9:17" ht="16">
      <c r="I2941" s="209"/>
      <c r="J2941" s="221"/>
      <c r="K2941" s="228"/>
      <c r="L2941" s="228"/>
      <c r="Q2941" s="229"/>
    </row>
    <row r="2942" spans="9:17" ht="16">
      <c r="I2942" s="209"/>
      <c r="J2942" s="221"/>
      <c r="K2942" s="228"/>
      <c r="L2942" s="228"/>
      <c r="Q2942" s="229"/>
    </row>
    <row r="2943" spans="9:17" ht="16">
      <c r="I2943" s="209"/>
      <c r="J2943" s="221"/>
      <c r="K2943" s="228"/>
      <c r="L2943" s="228"/>
      <c r="Q2943" s="229"/>
    </row>
    <row r="2944" spans="9:17" ht="16">
      <c r="I2944" s="209"/>
      <c r="J2944" s="221"/>
      <c r="K2944" s="228"/>
      <c r="L2944" s="228"/>
      <c r="Q2944" s="229"/>
    </row>
    <row r="2945" spans="9:17" ht="16">
      <c r="I2945" s="209"/>
      <c r="J2945" s="221"/>
      <c r="K2945" s="228"/>
      <c r="L2945" s="228"/>
      <c r="Q2945" s="229"/>
    </row>
    <row r="2946" spans="9:17" ht="16">
      <c r="I2946" s="209"/>
      <c r="J2946" s="221"/>
      <c r="K2946" s="228"/>
      <c r="L2946" s="228"/>
      <c r="Q2946" s="229"/>
    </row>
    <row r="2947" spans="9:17" ht="16">
      <c r="I2947" s="209"/>
      <c r="J2947" s="221"/>
      <c r="K2947" s="228"/>
      <c r="L2947" s="228"/>
      <c r="Q2947" s="229"/>
    </row>
    <row r="2948" spans="9:17" ht="16">
      <c r="I2948" s="209"/>
      <c r="J2948" s="221"/>
      <c r="K2948" s="228"/>
      <c r="L2948" s="228"/>
      <c r="Q2948" s="229"/>
    </row>
    <row r="2949" spans="9:17" ht="16">
      <c r="I2949" s="209"/>
      <c r="J2949" s="221"/>
      <c r="K2949" s="228"/>
      <c r="L2949" s="228"/>
      <c r="Q2949" s="229"/>
    </row>
    <row r="2950" spans="9:17" ht="16">
      <c r="I2950" s="209"/>
      <c r="J2950" s="221"/>
      <c r="K2950" s="228"/>
      <c r="L2950" s="228"/>
      <c r="Q2950" s="229"/>
    </row>
    <row r="2951" spans="9:17" ht="16">
      <c r="I2951" s="209"/>
      <c r="J2951" s="221"/>
      <c r="K2951" s="228"/>
      <c r="L2951" s="228"/>
      <c r="Q2951" s="229"/>
    </row>
    <row r="2952" spans="9:17" ht="16">
      <c r="I2952" s="209"/>
      <c r="J2952" s="221"/>
      <c r="K2952" s="228"/>
      <c r="L2952" s="228"/>
      <c r="Q2952" s="229"/>
    </row>
    <row r="2953" spans="9:17" ht="16">
      <c r="I2953" s="209"/>
      <c r="J2953" s="221"/>
      <c r="K2953" s="228"/>
      <c r="L2953" s="228"/>
      <c r="Q2953" s="229"/>
    </row>
    <row r="2954" spans="9:17" ht="16">
      <c r="I2954" s="209"/>
      <c r="J2954" s="221"/>
      <c r="K2954" s="228"/>
      <c r="L2954" s="228"/>
      <c r="Q2954" s="229"/>
    </row>
    <row r="2955" spans="9:17" ht="16">
      <c r="I2955" s="209"/>
      <c r="J2955" s="221"/>
      <c r="K2955" s="228"/>
      <c r="L2955" s="228"/>
      <c r="Q2955" s="229"/>
    </row>
    <row r="2956" spans="9:17" ht="16">
      <c r="I2956" s="209"/>
      <c r="J2956" s="221"/>
      <c r="K2956" s="228"/>
      <c r="L2956" s="228"/>
      <c r="Q2956" s="229"/>
    </row>
    <row r="2957" spans="9:17" ht="16">
      <c r="I2957" s="209"/>
      <c r="J2957" s="221"/>
      <c r="K2957" s="228"/>
      <c r="L2957" s="228"/>
      <c r="Q2957" s="229"/>
    </row>
    <row r="2958" spans="9:17" ht="16">
      <c r="I2958" s="209"/>
      <c r="J2958" s="221"/>
      <c r="K2958" s="228"/>
      <c r="L2958" s="228"/>
      <c r="Q2958" s="229"/>
    </row>
    <row r="2959" spans="9:17" ht="16">
      <c r="I2959" s="209"/>
      <c r="J2959" s="221"/>
      <c r="K2959" s="228"/>
      <c r="L2959" s="228"/>
      <c r="Q2959" s="229"/>
    </row>
    <row r="2960" spans="9:17" ht="16">
      <c r="I2960" s="209"/>
      <c r="J2960" s="221"/>
      <c r="K2960" s="228"/>
      <c r="L2960" s="228"/>
      <c r="Q2960" s="229"/>
    </row>
    <row r="2961" spans="9:17" ht="16">
      <c r="I2961" s="209"/>
      <c r="J2961" s="221"/>
      <c r="K2961" s="228"/>
      <c r="L2961" s="228"/>
      <c r="Q2961" s="229"/>
    </row>
    <row r="2962" spans="9:17" ht="16">
      <c r="I2962" s="209"/>
      <c r="J2962" s="221"/>
      <c r="K2962" s="228"/>
      <c r="L2962" s="228"/>
      <c r="Q2962" s="229"/>
    </row>
    <row r="2963" spans="9:17" ht="16">
      <c r="I2963" s="209"/>
      <c r="J2963" s="221"/>
      <c r="K2963" s="228"/>
      <c r="L2963" s="228"/>
      <c r="Q2963" s="229"/>
    </row>
    <row r="2964" spans="9:17" ht="16">
      <c r="I2964" s="209"/>
      <c r="J2964" s="221"/>
      <c r="K2964" s="228"/>
      <c r="L2964" s="228"/>
      <c r="Q2964" s="229"/>
    </row>
    <row r="2965" spans="9:17" ht="16">
      <c r="I2965" s="209"/>
      <c r="J2965" s="221"/>
      <c r="K2965" s="228"/>
      <c r="L2965" s="228"/>
      <c r="Q2965" s="229"/>
    </row>
    <row r="2966" spans="9:17" ht="16">
      <c r="I2966" s="209"/>
      <c r="J2966" s="221"/>
      <c r="K2966" s="228"/>
      <c r="L2966" s="228"/>
      <c r="Q2966" s="229"/>
    </row>
    <row r="2967" spans="9:17" ht="16">
      <c r="I2967" s="209"/>
      <c r="J2967" s="221"/>
      <c r="K2967" s="228"/>
      <c r="L2967" s="228"/>
      <c r="Q2967" s="229"/>
    </row>
    <row r="2968" spans="9:17" ht="16">
      <c r="I2968" s="209"/>
      <c r="J2968" s="221"/>
      <c r="K2968" s="228"/>
      <c r="L2968" s="228"/>
      <c r="Q2968" s="229"/>
    </row>
    <row r="2969" spans="9:17" ht="16">
      <c r="I2969" s="209"/>
      <c r="J2969" s="221"/>
      <c r="K2969" s="228"/>
      <c r="L2969" s="228"/>
      <c r="Q2969" s="229"/>
    </row>
    <row r="2970" spans="9:17" ht="16">
      <c r="I2970" s="209"/>
      <c r="J2970" s="221"/>
      <c r="K2970" s="228"/>
      <c r="L2970" s="228"/>
      <c r="Q2970" s="229"/>
    </row>
    <row r="2971" spans="9:17" ht="16">
      <c r="I2971" s="209"/>
      <c r="J2971" s="221"/>
      <c r="K2971" s="228"/>
      <c r="L2971" s="228"/>
      <c r="Q2971" s="229"/>
    </row>
    <row r="2972" spans="9:17" ht="16">
      <c r="I2972" s="209"/>
      <c r="J2972" s="221"/>
      <c r="K2972" s="228"/>
      <c r="L2972" s="228"/>
      <c r="Q2972" s="229"/>
    </row>
    <row r="2973" spans="9:17" ht="16">
      <c r="I2973" s="209"/>
      <c r="J2973" s="221"/>
      <c r="K2973" s="228"/>
      <c r="L2973" s="228"/>
      <c r="Q2973" s="229"/>
    </row>
    <row r="2974" spans="9:17" ht="16">
      <c r="I2974" s="209"/>
      <c r="J2974" s="221"/>
      <c r="K2974" s="228"/>
      <c r="L2974" s="228"/>
      <c r="Q2974" s="229"/>
    </row>
    <row r="2975" spans="9:17" ht="16">
      <c r="I2975" s="209"/>
      <c r="J2975" s="221"/>
      <c r="K2975" s="228"/>
      <c r="L2975" s="228"/>
      <c r="Q2975" s="229"/>
    </row>
    <row r="2976" spans="9:17" ht="16">
      <c r="I2976" s="209"/>
      <c r="J2976" s="221"/>
      <c r="K2976" s="228"/>
      <c r="L2976" s="228"/>
      <c r="Q2976" s="229"/>
    </row>
    <row r="2977" spans="9:17" ht="16">
      <c r="I2977" s="209"/>
      <c r="J2977" s="221"/>
      <c r="K2977" s="228"/>
      <c r="L2977" s="228"/>
      <c r="Q2977" s="229"/>
    </row>
    <row r="2978" spans="9:17" ht="16">
      <c r="I2978" s="209"/>
      <c r="J2978" s="221"/>
      <c r="K2978" s="228"/>
      <c r="L2978" s="228"/>
      <c r="Q2978" s="229"/>
    </row>
    <row r="2979" spans="9:17" ht="16">
      <c r="I2979" s="209"/>
      <c r="J2979" s="221"/>
      <c r="K2979" s="228"/>
      <c r="L2979" s="228"/>
      <c r="Q2979" s="229"/>
    </row>
    <row r="2980" spans="9:17" ht="16">
      <c r="I2980" s="209"/>
      <c r="J2980" s="221"/>
      <c r="K2980" s="228"/>
      <c r="L2980" s="228"/>
      <c r="Q2980" s="229"/>
    </row>
    <row r="2981" spans="9:17" ht="16">
      <c r="I2981" s="209"/>
      <c r="J2981" s="221"/>
      <c r="K2981" s="228"/>
      <c r="L2981" s="228"/>
      <c r="Q2981" s="229"/>
    </row>
    <row r="2982" spans="9:17" ht="16">
      <c r="I2982" s="209"/>
      <c r="J2982" s="221"/>
      <c r="K2982" s="228"/>
      <c r="L2982" s="228"/>
      <c r="Q2982" s="229"/>
    </row>
    <row r="2983" spans="9:17" ht="16">
      <c r="I2983" s="209"/>
      <c r="J2983" s="221"/>
      <c r="K2983" s="228"/>
      <c r="L2983" s="228"/>
      <c r="Q2983" s="229"/>
    </row>
    <row r="2984" spans="9:17" ht="16">
      <c r="I2984" s="209"/>
      <c r="J2984" s="221"/>
      <c r="K2984" s="228"/>
      <c r="L2984" s="228"/>
      <c r="Q2984" s="229"/>
    </row>
    <row r="2985" spans="9:17" ht="16">
      <c r="I2985" s="209"/>
      <c r="J2985" s="221"/>
      <c r="K2985" s="228"/>
      <c r="L2985" s="228"/>
      <c r="Q2985" s="229"/>
    </row>
    <row r="2986" spans="9:17" ht="16">
      <c r="I2986" s="209"/>
      <c r="J2986" s="221"/>
      <c r="K2986" s="228"/>
      <c r="L2986" s="228"/>
      <c r="Q2986" s="229"/>
    </row>
    <row r="2987" spans="9:17" ht="16">
      <c r="I2987" s="209"/>
      <c r="J2987" s="221"/>
      <c r="K2987" s="228"/>
      <c r="L2987" s="228"/>
      <c r="Q2987" s="229"/>
    </row>
    <row r="2988" spans="9:17" ht="16">
      <c r="I2988" s="209"/>
      <c r="J2988" s="221"/>
      <c r="K2988" s="228"/>
      <c r="L2988" s="228"/>
      <c r="Q2988" s="229"/>
    </row>
    <row r="2989" spans="9:17" ht="16">
      <c r="I2989" s="209"/>
      <c r="J2989" s="221"/>
      <c r="K2989" s="228"/>
      <c r="L2989" s="228"/>
      <c r="Q2989" s="229"/>
    </row>
    <row r="2990" spans="9:17" ht="16">
      <c r="I2990" s="209"/>
      <c r="J2990" s="221"/>
      <c r="K2990" s="228"/>
      <c r="L2990" s="228"/>
      <c r="Q2990" s="229"/>
    </row>
    <row r="2991" spans="9:17" ht="16">
      <c r="I2991" s="209"/>
      <c r="J2991" s="221"/>
      <c r="K2991" s="228"/>
      <c r="L2991" s="228"/>
      <c r="Q2991" s="229"/>
    </row>
    <row r="2992" spans="9:17" ht="16">
      <c r="I2992" s="209"/>
      <c r="J2992" s="221"/>
      <c r="K2992" s="228"/>
      <c r="L2992" s="228"/>
      <c r="Q2992" s="229"/>
    </row>
    <row r="2993" spans="9:17" ht="16">
      <c r="I2993" s="209"/>
      <c r="J2993" s="221"/>
      <c r="K2993" s="228"/>
      <c r="L2993" s="228"/>
      <c r="Q2993" s="229"/>
    </row>
    <row r="2994" spans="9:17" ht="16">
      <c r="I2994" s="209"/>
      <c r="J2994" s="221"/>
      <c r="K2994" s="228"/>
      <c r="L2994" s="228"/>
      <c r="Q2994" s="229"/>
    </row>
    <row r="2995" spans="9:17" ht="16">
      <c r="I2995" s="209"/>
      <c r="J2995" s="221"/>
      <c r="K2995" s="228"/>
      <c r="L2995" s="228"/>
      <c r="Q2995" s="229"/>
    </row>
    <row r="2996" spans="9:17" ht="16">
      <c r="I2996" s="209"/>
      <c r="J2996" s="221"/>
      <c r="K2996" s="228"/>
      <c r="L2996" s="228"/>
      <c r="Q2996" s="229"/>
    </row>
    <row r="2997" spans="9:17" ht="16">
      <c r="I2997" s="209"/>
      <c r="J2997" s="221"/>
      <c r="K2997" s="228"/>
      <c r="L2997" s="228"/>
      <c r="Q2997" s="229"/>
    </row>
    <row r="2998" spans="9:17" ht="16">
      <c r="I2998" s="209"/>
      <c r="J2998" s="221"/>
      <c r="K2998" s="228"/>
      <c r="L2998" s="228"/>
      <c r="Q2998" s="229"/>
    </row>
    <row r="2999" spans="9:17" ht="16">
      <c r="I2999" s="209"/>
      <c r="J2999" s="221"/>
      <c r="K2999" s="228"/>
      <c r="L2999" s="228"/>
      <c r="Q2999" s="229"/>
    </row>
    <row r="3000" spans="9:17" ht="16">
      <c r="I3000" s="209"/>
      <c r="J3000" s="221"/>
      <c r="K3000" s="228"/>
      <c r="L3000" s="228"/>
      <c r="Q3000" s="229"/>
    </row>
    <row r="3001" spans="9:17" ht="16">
      <c r="I3001" s="209"/>
      <c r="J3001" s="221"/>
      <c r="K3001" s="228"/>
      <c r="L3001" s="228"/>
      <c r="Q3001" s="229"/>
    </row>
    <row r="3002" spans="9:17" ht="16">
      <c r="I3002" s="209"/>
      <c r="J3002" s="221"/>
      <c r="K3002" s="228"/>
      <c r="L3002" s="228"/>
      <c r="Q3002" s="229"/>
    </row>
    <row r="3003" spans="9:17" ht="16">
      <c r="I3003" s="209"/>
      <c r="J3003" s="221"/>
      <c r="K3003" s="228"/>
      <c r="L3003" s="228"/>
      <c r="Q3003" s="229"/>
    </row>
    <row r="3004" spans="9:17" ht="16">
      <c r="I3004" s="209"/>
      <c r="J3004" s="221"/>
      <c r="K3004" s="228"/>
      <c r="L3004" s="228"/>
      <c r="Q3004" s="229"/>
    </row>
    <row r="3005" spans="9:17" ht="16">
      <c r="I3005" s="209"/>
      <c r="J3005" s="221"/>
      <c r="K3005" s="228"/>
      <c r="L3005" s="228"/>
      <c r="Q3005" s="229"/>
    </row>
    <row r="3006" spans="9:17" ht="16">
      <c r="I3006" s="209"/>
      <c r="J3006" s="221"/>
      <c r="K3006" s="228"/>
      <c r="L3006" s="228"/>
      <c r="Q3006" s="229"/>
    </row>
    <row r="3007" spans="9:17" ht="16">
      <c r="I3007" s="209"/>
      <c r="J3007" s="221"/>
      <c r="K3007" s="228"/>
      <c r="L3007" s="228"/>
      <c r="Q3007" s="229"/>
    </row>
    <row r="3008" spans="9:17" ht="16">
      <c r="I3008" s="209"/>
      <c r="J3008" s="221"/>
      <c r="K3008" s="228"/>
      <c r="L3008" s="228"/>
      <c r="Q3008" s="229"/>
    </row>
    <row r="3009" spans="9:17" ht="16">
      <c r="I3009" s="209"/>
      <c r="J3009" s="221"/>
      <c r="K3009" s="228"/>
      <c r="L3009" s="228"/>
      <c r="Q3009" s="229"/>
    </row>
    <row r="3010" spans="9:17" ht="16">
      <c r="I3010" s="209"/>
      <c r="J3010" s="221"/>
      <c r="K3010" s="228"/>
      <c r="L3010" s="228"/>
      <c r="Q3010" s="229"/>
    </row>
    <row r="3011" spans="9:17" ht="16">
      <c r="I3011" s="209"/>
      <c r="J3011" s="221"/>
      <c r="K3011" s="228"/>
      <c r="L3011" s="228"/>
      <c r="Q3011" s="229"/>
    </row>
    <row r="3012" spans="9:17" ht="16">
      <c r="I3012" s="209"/>
      <c r="J3012" s="221"/>
      <c r="K3012" s="228"/>
      <c r="L3012" s="228"/>
      <c r="Q3012" s="229"/>
    </row>
    <row r="3013" spans="9:17" ht="16">
      <c r="I3013" s="209"/>
      <c r="J3013" s="221"/>
      <c r="K3013" s="228"/>
      <c r="L3013" s="228"/>
      <c r="Q3013" s="229"/>
    </row>
    <row r="3014" spans="9:17" ht="16">
      <c r="I3014" s="209"/>
      <c r="J3014" s="221"/>
      <c r="K3014" s="228"/>
      <c r="L3014" s="228"/>
      <c r="Q3014" s="229"/>
    </row>
    <row r="3015" spans="9:17" ht="16">
      <c r="I3015" s="209"/>
      <c r="J3015" s="221"/>
      <c r="K3015" s="228"/>
      <c r="L3015" s="228"/>
      <c r="Q3015" s="229"/>
    </row>
    <row r="3016" spans="9:17" ht="16">
      <c r="I3016" s="209"/>
      <c r="J3016" s="221"/>
      <c r="K3016" s="228"/>
      <c r="L3016" s="228"/>
      <c r="Q3016" s="229"/>
    </row>
    <row r="3017" spans="9:17" ht="16">
      <c r="I3017" s="209"/>
      <c r="J3017" s="221"/>
      <c r="K3017" s="228"/>
      <c r="L3017" s="228"/>
      <c r="Q3017" s="229"/>
    </row>
    <row r="3018" spans="9:17" ht="16">
      <c r="I3018" s="209"/>
      <c r="J3018" s="221"/>
      <c r="K3018" s="228"/>
      <c r="L3018" s="228"/>
      <c r="Q3018" s="229"/>
    </row>
    <row r="3019" spans="9:17" ht="16">
      <c r="I3019" s="209"/>
      <c r="J3019" s="221"/>
      <c r="K3019" s="228"/>
      <c r="L3019" s="228"/>
      <c r="Q3019" s="229"/>
    </row>
    <row r="3020" spans="9:17" ht="16">
      <c r="I3020" s="209"/>
      <c r="J3020" s="221"/>
      <c r="K3020" s="228"/>
      <c r="L3020" s="228"/>
      <c r="Q3020" s="229"/>
    </row>
    <row r="3021" spans="9:17" ht="16">
      <c r="I3021" s="209"/>
      <c r="J3021" s="221"/>
      <c r="K3021" s="228"/>
      <c r="L3021" s="228"/>
      <c r="Q3021" s="229"/>
    </row>
    <row r="3022" spans="9:17" ht="16">
      <c r="I3022" s="209"/>
      <c r="J3022" s="221"/>
      <c r="K3022" s="228"/>
      <c r="L3022" s="228"/>
      <c r="Q3022" s="229"/>
    </row>
    <row r="3023" spans="9:17" ht="16">
      <c r="I3023" s="209"/>
      <c r="J3023" s="221"/>
      <c r="K3023" s="228"/>
      <c r="L3023" s="228"/>
      <c r="Q3023" s="229"/>
    </row>
    <row r="3024" spans="9:17" ht="16">
      <c r="I3024" s="209"/>
      <c r="J3024" s="221"/>
      <c r="K3024" s="228"/>
      <c r="L3024" s="228"/>
      <c r="Q3024" s="229"/>
    </row>
    <row r="3025" spans="9:17" ht="16">
      <c r="I3025" s="209"/>
      <c r="J3025" s="221"/>
      <c r="K3025" s="228"/>
      <c r="L3025" s="228"/>
      <c r="Q3025" s="229"/>
    </row>
    <row r="3026" spans="9:17" ht="16">
      <c r="I3026" s="209"/>
      <c r="J3026" s="221"/>
      <c r="K3026" s="228"/>
      <c r="L3026" s="228"/>
      <c r="Q3026" s="229"/>
    </row>
    <row r="3027" spans="9:17" ht="16">
      <c r="I3027" s="209"/>
      <c r="J3027" s="221"/>
      <c r="K3027" s="228"/>
      <c r="L3027" s="228"/>
      <c r="Q3027" s="229"/>
    </row>
    <row r="3028" spans="9:17" ht="16">
      <c r="I3028" s="209"/>
      <c r="J3028" s="221"/>
      <c r="K3028" s="228"/>
      <c r="L3028" s="228"/>
      <c r="Q3028" s="229"/>
    </row>
    <row r="3029" spans="9:17" ht="16">
      <c r="I3029" s="209"/>
      <c r="J3029" s="221"/>
      <c r="K3029" s="228"/>
      <c r="L3029" s="228"/>
      <c r="Q3029" s="229"/>
    </row>
    <row r="3030" spans="9:17" ht="16">
      <c r="I3030" s="209"/>
      <c r="J3030" s="221"/>
      <c r="K3030" s="228"/>
      <c r="L3030" s="228"/>
      <c r="Q3030" s="229"/>
    </row>
    <row r="3031" spans="9:17" ht="16">
      <c r="I3031" s="209"/>
      <c r="J3031" s="221"/>
      <c r="K3031" s="228"/>
      <c r="L3031" s="228"/>
      <c r="Q3031" s="229"/>
    </row>
    <row r="3032" spans="9:17" ht="16">
      <c r="I3032" s="209"/>
      <c r="J3032" s="221"/>
      <c r="K3032" s="228"/>
      <c r="L3032" s="228"/>
      <c r="Q3032" s="229"/>
    </row>
    <row r="3033" spans="9:17" ht="16">
      <c r="I3033" s="209"/>
      <c r="J3033" s="221"/>
      <c r="K3033" s="228"/>
      <c r="L3033" s="228"/>
      <c r="Q3033" s="229"/>
    </row>
    <row r="3034" spans="9:17" ht="16">
      <c r="I3034" s="209"/>
      <c r="J3034" s="221"/>
      <c r="K3034" s="228"/>
      <c r="L3034" s="228"/>
      <c r="Q3034" s="229"/>
    </row>
    <row r="3035" spans="9:17" ht="16">
      <c r="I3035" s="209"/>
      <c r="J3035" s="221"/>
      <c r="K3035" s="228"/>
      <c r="L3035" s="228"/>
      <c r="Q3035" s="229"/>
    </row>
    <row r="3036" spans="9:17" ht="16">
      <c r="I3036" s="209"/>
      <c r="J3036" s="221"/>
      <c r="K3036" s="228"/>
      <c r="L3036" s="228"/>
      <c r="Q3036" s="229"/>
    </row>
    <row r="3037" spans="9:17" ht="16">
      <c r="I3037" s="209"/>
      <c r="J3037" s="221"/>
      <c r="K3037" s="228"/>
      <c r="L3037" s="228"/>
      <c r="Q3037" s="229"/>
    </row>
    <row r="3038" spans="9:17" ht="16">
      <c r="I3038" s="209"/>
      <c r="J3038" s="221"/>
      <c r="K3038" s="228"/>
      <c r="L3038" s="228"/>
      <c r="Q3038" s="229"/>
    </row>
    <row r="3039" spans="9:17" ht="16">
      <c r="I3039" s="209"/>
      <c r="J3039" s="221"/>
      <c r="K3039" s="228"/>
      <c r="L3039" s="228"/>
      <c r="Q3039" s="229"/>
    </row>
    <row r="3040" spans="9:17" ht="16">
      <c r="I3040" s="209"/>
      <c r="J3040" s="221"/>
      <c r="K3040" s="228"/>
      <c r="L3040" s="228"/>
      <c r="Q3040" s="229"/>
    </row>
    <row r="3041" spans="9:17" ht="16">
      <c r="I3041" s="209"/>
      <c r="J3041" s="221"/>
      <c r="K3041" s="228"/>
      <c r="L3041" s="228"/>
      <c r="Q3041" s="229"/>
    </row>
    <row r="3042" spans="9:17" ht="16">
      <c r="I3042" s="209"/>
      <c r="J3042" s="221"/>
      <c r="K3042" s="228"/>
      <c r="L3042" s="228"/>
      <c r="Q3042" s="229"/>
    </row>
    <row r="3043" spans="9:17" ht="16">
      <c r="I3043" s="209"/>
      <c r="J3043" s="221"/>
      <c r="K3043" s="228"/>
      <c r="L3043" s="228"/>
      <c r="Q3043" s="229"/>
    </row>
    <row r="3044" spans="9:17" ht="16">
      <c r="I3044" s="209"/>
      <c r="J3044" s="221"/>
      <c r="K3044" s="228"/>
      <c r="L3044" s="228"/>
      <c r="Q3044" s="229"/>
    </row>
    <row r="3045" spans="9:17" ht="16">
      <c r="I3045" s="209"/>
      <c r="J3045" s="221"/>
      <c r="K3045" s="228"/>
      <c r="L3045" s="228"/>
      <c r="Q3045" s="229"/>
    </row>
    <row r="3046" spans="9:17" ht="16">
      <c r="I3046" s="209"/>
      <c r="J3046" s="221"/>
      <c r="K3046" s="228"/>
      <c r="L3046" s="228"/>
      <c r="Q3046" s="229"/>
    </row>
    <row r="3047" spans="9:17" ht="16">
      <c r="I3047" s="209"/>
      <c r="J3047" s="221"/>
      <c r="K3047" s="228"/>
      <c r="L3047" s="228"/>
      <c r="Q3047" s="229"/>
    </row>
    <row r="3048" spans="9:17" ht="16">
      <c r="I3048" s="209"/>
      <c r="J3048" s="221"/>
      <c r="K3048" s="228"/>
      <c r="L3048" s="228"/>
      <c r="Q3048" s="229"/>
    </row>
    <row r="3049" spans="9:17" ht="16">
      <c r="I3049" s="209"/>
      <c r="J3049" s="221"/>
      <c r="K3049" s="228"/>
      <c r="L3049" s="228"/>
      <c r="Q3049" s="229"/>
    </row>
    <row r="3050" spans="9:17" ht="16">
      <c r="I3050" s="209"/>
      <c r="J3050" s="221"/>
      <c r="K3050" s="228"/>
      <c r="L3050" s="228"/>
      <c r="Q3050" s="229"/>
    </row>
    <row r="3051" spans="9:17" ht="16">
      <c r="I3051" s="209"/>
      <c r="J3051" s="221"/>
      <c r="K3051" s="228"/>
      <c r="L3051" s="228"/>
      <c r="Q3051" s="229"/>
    </row>
    <row r="3052" spans="9:17" ht="16">
      <c r="I3052" s="209"/>
      <c r="J3052" s="221"/>
      <c r="K3052" s="228"/>
      <c r="L3052" s="228"/>
      <c r="Q3052" s="229"/>
    </row>
    <row r="3053" spans="9:17" ht="16">
      <c r="I3053" s="209"/>
      <c r="J3053" s="221"/>
      <c r="K3053" s="228"/>
      <c r="L3053" s="228"/>
      <c r="Q3053" s="229"/>
    </row>
    <row r="3054" spans="9:17" ht="16">
      <c r="I3054" s="209"/>
      <c r="J3054" s="221"/>
      <c r="K3054" s="228"/>
      <c r="L3054" s="228"/>
      <c r="Q3054" s="229"/>
    </row>
    <row r="3055" spans="9:17" ht="16">
      <c r="I3055" s="209"/>
      <c r="J3055" s="221"/>
      <c r="K3055" s="228"/>
      <c r="L3055" s="228"/>
      <c r="Q3055" s="229"/>
    </row>
    <row r="3056" spans="9:17" ht="16">
      <c r="I3056" s="209"/>
      <c r="J3056" s="221"/>
      <c r="K3056" s="228"/>
      <c r="L3056" s="228"/>
      <c r="Q3056" s="229"/>
    </row>
    <row r="3057" spans="9:17" ht="16">
      <c r="I3057" s="209"/>
      <c r="J3057" s="221"/>
      <c r="K3057" s="228"/>
      <c r="L3057" s="228"/>
      <c r="Q3057" s="229"/>
    </row>
    <row r="3058" spans="9:17" ht="16">
      <c r="I3058" s="209"/>
      <c r="J3058" s="221"/>
      <c r="K3058" s="228"/>
      <c r="L3058" s="228"/>
      <c r="Q3058" s="229"/>
    </row>
    <row r="3059" spans="9:17" ht="16">
      <c r="I3059" s="209"/>
      <c r="J3059" s="221"/>
      <c r="K3059" s="228"/>
      <c r="L3059" s="228"/>
      <c r="Q3059" s="229"/>
    </row>
    <row r="3060" spans="9:17" ht="16">
      <c r="I3060" s="209"/>
      <c r="J3060" s="221"/>
      <c r="K3060" s="228"/>
      <c r="L3060" s="228"/>
      <c r="Q3060" s="229"/>
    </row>
    <row r="3061" spans="9:17" ht="16">
      <c r="I3061" s="209"/>
      <c r="J3061" s="221"/>
      <c r="K3061" s="228"/>
      <c r="L3061" s="228"/>
      <c r="Q3061" s="229"/>
    </row>
    <row r="3062" spans="9:17" ht="16">
      <c r="I3062" s="209"/>
      <c r="J3062" s="221"/>
      <c r="K3062" s="228"/>
      <c r="L3062" s="228"/>
      <c r="Q3062" s="229"/>
    </row>
    <row r="3063" spans="9:17" ht="16">
      <c r="I3063" s="209"/>
      <c r="J3063" s="221"/>
      <c r="K3063" s="228"/>
      <c r="L3063" s="228"/>
      <c r="Q3063" s="229"/>
    </row>
    <row r="3064" spans="9:17" ht="16">
      <c r="I3064" s="209"/>
      <c r="J3064" s="221"/>
      <c r="K3064" s="228"/>
      <c r="L3064" s="228"/>
      <c r="Q3064" s="229"/>
    </row>
    <row r="3065" spans="9:17" ht="16">
      <c r="I3065" s="209"/>
      <c r="J3065" s="221"/>
      <c r="K3065" s="228"/>
      <c r="L3065" s="228"/>
      <c r="Q3065" s="229"/>
    </row>
    <row r="3066" spans="9:17" ht="16">
      <c r="I3066" s="209"/>
      <c r="J3066" s="221"/>
      <c r="K3066" s="228"/>
      <c r="L3066" s="228"/>
      <c r="Q3066" s="229"/>
    </row>
    <row r="3067" spans="9:17" ht="16">
      <c r="I3067" s="209"/>
      <c r="J3067" s="221"/>
      <c r="K3067" s="228"/>
      <c r="L3067" s="228"/>
      <c r="Q3067" s="229"/>
    </row>
    <row r="3068" spans="9:17" ht="16">
      <c r="I3068" s="209"/>
      <c r="J3068" s="221"/>
      <c r="K3068" s="228"/>
      <c r="L3068" s="228"/>
      <c r="Q3068" s="229"/>
    </row>
    <row r="3069" spans="9:17" ht="16">
      <c r="I3069" s="209"/>
      <c r="J3069" s="221"/>
      <c r="K3069" s="228"/>
      <c r="L3069" s="228"/>
      <c r="Q3069" s="229"/>
    </row>
    <row r="3070" spans="9:17" ht="16">
      <c r="I3070" s="209"/>
      <c r="J3070" s="221"/>
      <c r="K3070" s="228"/>
      <c r="L3070" s="228"/>
      <c r="Q3070" s="229"/>
    </row>
    <row r="3071" spans="9:17" ht="16">
      <c r="I3071" s="209"/>
      <c r="J3071" s="221"/>
      <c r="K3071" s="228"/>
      <c r="L3071" s="228"/>
      <c r="Q3071" s="229"/>
    </row>
    <row r="3072" spans="9:17" ht="16">
      <c r="I3072" s="209"/>
      <c r="J3072" s="221"/>
      <c r="K3072" s="228"/>
      <c r="L3072" s="228"/>
      <c r="Q3072" s="229"/>
    </row>
    <row r="3073" spans="9:17" ht="16">
      <c r="I3073" s="209"/>
      <c r="J3073" s="221"/>
      <c r="K3073" s="228"/>
      <c r="L3073" s="228"/>
      <c r="Q3073" s="229"/>
    </row>
    <row r="3074" spans="9:17" ht="16">
      <c r="I3074" s="209"/>
      <c r="J3074" s="221"/>
      <c r="K3074" s="228"/>
      <c r="L3074" s="228"/>
      <c r="Q3074" s="229"/>
    </row>
    <row r="3075" spans="9:17" ht="16">
      <c r="I3075" s="209"/>
      <c r="J3075" s="221"/>
      <c r="K3075" s="228"/>
      <c r="L3075" s="228"/>
      <c r="Q3075" s="229"/>
    </row>
    <row r="3076" spans="9:17" ht="16">
      <c r="I3076" s="209"/>
      <c r="J3076" s="221"/>
      <c r="K3076" s="228"/>
      <c r="L3076" s="228"/>
      <c r="Q3076" s="229"/>
    </row>
    <row r="3077" spans="9:17" ht="16">
      <c r="I3077" s="209"/>
      <c r="J3077" s="221"/>
      <c r="K3077" s="228"/>
      <c r="L3077" s="228"/>
      <c r="Q3077" s="229"/>
    </row>
    <row r="3078" spans="9:17" ht="16">
      <c r="I3078" s="209"/>
      <c r="J3078" s="221"/>
      <c r="K3078" s="228"/>
      <c r="L3078" s="228"/>
      <c r="Q3078" s="229"/>
    </row>
    <row r="3079" spans="9:17" ht="16">
      <c r="I3079" s="209"/>
      <c r="J3079" s="221"/>
      <c r="K3079" s="228"/>
      <c r="L3079" s="228"/>
      <c r="Q3079" s="229"/>
    </row>
    <row r="3080" spans="9:17" ht="16">
      <c r="I3080" s="209"/>
      <c r="J3080" s="221"/>
      <c r="K3080" s="228"/>
      <c r="L3080" s="228"/>
      <c r="Q3080" s="229"/>
    </row>
    <row r="3081" spans="9:17" ht="16">
      <c r="I3081" s="209"/>
      <c r="J3081" s="221"/>
      <c r="K3081" s="228"/>
      <c r="L3081" s="228"/>
      <c r="Q3081" s="229"/>
    </row>
    <row r="3082" spans="9:17" ht="16">
      <c r="I3082" s="209"/>
      <c r="J3082" s="221"/>
      <c r="K3082" s="228"/>
      <c r="L3082" s="228"/>
      <c r="Q3082" s="229"/>
    </row>
    <row r="3083" spans="9:17" ht="16">
      <c r="I3083" s="209"/>
      <c r="J3083" s="221"/>
      <c r="K3083" s="228"/>
      <c r="L3083" s="228"/>
      <c r="Q3083" s="229"/>
    </row>
    <row r="3084" spans="9:17" ht="16">
      <c r="I3084" s="209"/>
      <c r="J3084" s="221"/>
      <c r="K3084" s="228"/>
      <c r="L3084" s="228"/>
      <c r="Q3084" s="229"/>
    </row>
    <row r="3085" spans="9:17" ht="16">
      <c r="I3085" s="209"/>
      <c r="J3085" s="221"/>
      <c r="K3085" s="228"/>
      <c r="L3085" s="228"/>
      <c r="Q3085" s="229"/>
    </row>
    <row r="3086" spans="9:17" ht="16">
      <c r="I3086" s="209"/>
      <c r="J3086" s="221"/>
      <c r="K3086" s="228"/>
      <c r="L3086" s="228"/>
      <c r="Q3086" s="229"/>
    </row>
    <row r="3087" spans="9:17" ht="16">
      <c r="I3087" s="209"/>
      <c r="J3087" s="221"/>
      <c r="K3087" s="228"/>
      <c r="L3087" s="228"/>
      <c r="Q3087" s="229"/>
    </row>
    <row r="3088" spans="9:17" ht="16">
      <c r="I3088" s="209"/>
      <c r="J3088" s="221"/>
      <c r="K3088" s="228"/>
      <c r="L3088" s="228"/>
      <c r="Q3088" s="229"/>
    </row>
    <row r="3089" spans="9:17" ht="16">
      <c r="I3089" s="209"/>
      <c r="J3089" s="221"/>
      <c r="K3089" s="228"/>
      <c r="L3089" s="228"/>
      <c r="Q3089" s="229"/>
    </row>
    <row r="3090" spans="9:17" ht="16">
      <c r="I3090" s="209"/>
      <c r="J3090" s="221"/>
      <c r="K3090" s="228"/>
      <c r="L3090" s="228"/>
      <c r="Q3090" s="229"/>
    </row>
    <row r="3091" spans="9:17" ht="16">
      <c r="I3091" s="209"/>
      <c r="J3091" s="221"/>
      <c r="K3091" s="228"/>
      <c r="L3091" s="228"/>
      <c r="Q3091" s="229"/>
    </row>
    <row r="3092" spans="9:17" ht="16">
      <c r="I3092" s="209"/>
      <c r="J3092" s="221"/>
      <c r="K3092" s="228"/>
      <c r="L3092" s="228"/>
      <c r="Q3092" s="229"/>
    </row>
    <row r="3093" spans="9:17" ht="16">
      <c r="I3093" s="209"/>
      <c r="J3093" s="221"/>
      <c r="K3093" s="228"/>
      <c r="L3093" s="228"/>
      <c r="Q3093" s="229"/>
    </row>
    <row r="3094" spans="9:17" ht="16">
      <c r="I3094" s="209"/>
      <c r="J3094" s="221"/>
      <c r="K3094" s="228"/>
      <c r="L3094" s="228"/>
      <c r="Q3094" s="229"/>
    </row>
    <row r="3095" spans="9:17" ht="16">
      <c r="I3095" s="209"/>
      <c r="J3095" s="221"/>
      <c r="K3095" s="228"/>
      <c r="L3095" s="228"/>
      <c r="Q3095" s="229"/>
    </row>
    <row r="3096" spans="9:17" ht="16">
      <c r="I3096" s="209"/>
      <c r="J3096" s="221"/>
      <c r="K3096" s="228"/>
      <c r="L3096" s="228"/>
      <c r="Q3096" s="229"/>
    </row>
    <row r="3097" spans="9:17" ht="16">
      <c r="I3097" s="209"/>
      <c r="J3097" s="221"/>
      <c r="K3097" s="228"/>
      <c r="L3097" s="228"/>
      <c r="Q3097" s="229"/>
    </row>
    <row r="3098" spans="9:17" ht="16">
      <c r="I3098" s="209"/>
      <c r="J3098" s="221"/>
      <c r="K3098" s="228"/>
      <c r="L3098" s="228"/>
      <c r="Q3098" s="229"/>
    </row>
    <row r="3099" spans="9:17" ht="16">
      <c r="I3099" s="209"/>
      <c r="J3099" s="221"/>
      <c r="K3099" s="228"/>
      <c r="L3099" s="228"/>
      <c r="Q3099" s="229"/>
    </row>
    <row r="3100" spans="9:17" ht="16">
      <c r="I3100" s="209"/>
      <c r="J3100" s="221"/>
      <c r="K3100" s="228"/>
      <c r="L3100" s="228"/>
      <c r="Q3100" s="229"/>
    </row>
    <row r="3101" spans="9:17" ht="16">
      <c r="I3101" s="209"/>
      <c r="J3101" s="221"/>
      <c r="K3101" s="228"/>
      <c r="L3101" s="228"/>
      <c r="Q3101" s="229"/>
    </row>
    <row r="3102" spans="9:17" ht="16">
      <c r="I3102" s="209"/>
      <c r="J3102" s="221"/>
      <c r="K3102" s="228"/>
      <c r="L3102" s="228"/>
      <c r="Q3102" s="229"/>
    </row>
    <row r="3103" spans="9:17" ht="16">
      <c r="I3103" s="209"/>
      <c r="J3103" s="221"/>
      <c r="K3103" s="228"/>
      <c r="L3103" s="228"/>
      <c r="Q3103" s="229"/>
    </row>
    <row r="3104" spans="9:17" ht="16">
      <c r="I3104" s="209"/>
      <c r="J3104" s="221"/>
      <c r="K3104" s="228"/>
      <c r="L3104" s="228"/>
      <c r="Q3104" s="229"/>
    </row>
    <row r="3105" spans="9:17" ht="16">
      <c r="I3105" s="209"/>
      <c r="J3105" s="221"/>
      <c r="K3105" s="228"/>
      <c r="L3105" s="228"/>
      <c r="Q3105" s="229"/>
    </row>
    <row r="3106" spans="9:17" ht="16">
      <c r="I3106" s="209"/>
      <c r="J3106" s="221"/>
      <c r="K3106" s="228"/>
      <c r="L3106" s="228"/>
      <c r="Q3106" s="229"/>
    </row>
    <row r="3107" spans="9:17" ht="16">
      <c r="I3107" s="209"/>
      <c r="J3107" s="221"/>
      <c r="K3107" s="228"/>
      <c r="L3107" s="228"/>
      <c r="Q3107" s="229"/>
    </row>
    <row r="3108" spans="9:17" ht="16">
      <c r="I3108" s="209"/>
      <c r="J3108" s="221"/>
      <c r="K3108" s="228"/>
      <c r="L3108" s="228"/>
      <c r="Q3108" s="229"/>
    </row>
    <row r="3109" spans="9:17" ht="16">
      <c r="I3109" s="209"/>
      <c r="J3109" s="221"/>
      <c r="K3109" s="228"/>
      <c r="L3109" s="228"/>
      <c r="Q3109" s="229"/>
    </row>
    <row r="3110" spans="9:17" ht="16">
      <c r="I3110" s="209"/>
      <c r="J3110" s="221"/>
      <c r="K3110" s="228"/>
      <c r="L3110" s="228"/>
      <c r="Q3110" s="229"/>
    </row>
    <row r="3111" spans="9:17" ht="16">
      <c r="I3111" s="209"/>
      <c r="J3111" s="221"/>
      <c r="K3111" s="228"/>
      <c r="L3111" s="228"/>
      <c r="Q3111" s="229"/>
    </row>
    <row r="3112" spans="9:17" ht="16">
      <c r="I3112" s="209"/>
      <c r="J3112" s="221"/>
      <c r="K3112" s="228"/>
      <c r="L3112" s="228"/>
      <c r="Q3112" s="229"/>
    </row>
    <row r="3113" spans="9:17" ht="16">
      <c r="I3113" s="209"/>
      <c r="J3113" s="221"/>
      <c r="K3113" s="228"/>
      <c r="L3113" s="228"/>
      <c r="Q3113" s="229"/>
    </row>
    <row r="3114" spans="9:17" ht="16">
      <c r="I3114" s="209"/>
      <c r="J3114" s="221"/>
      <c r="K3114" s="228"/>
      <c r="L3114" s="228"/>
      <c r="Q3114" s="229"/>
    </row>
    <row r="3115" spans="9:17" ht="16">
      <c r="I3115" s="209"/>
      <c r="J3115" s="221"/>
      <c r="K3115" s="228"/>
      <c r="L3115" s="228"/>
      <c r="Q3115" s="229"/>
    </row>
    <row r="3116" spans="9:17" ht="16">
      <c r="I3116" s="209"/>
      <c r="J3116" s="221"/>
      <c r="K3116" s="228"/>
      <c r="L3116" s="228"/>
      <c r="Q3116" s="229"/>
    </row>
    <row r="3117" spans="9:17" ht="16">
      <c r="I3117" s="209"/>
      <c r="J3117" s="221"/>
      <c r="K3117" s="228"/>
      <c r="L3117" s="228"/>
      <c r="Q3117" s="229"/>
    </row>
    <row r="3118" spans="9:17" ht="16">
      <c r="I3118" s="209"/>
      <c r="J3118" s="221"/>
      <c r="K3118" s="228"/>
      <c r="L3118" s="228"/>
      <c r="Q3118" s="229"/>
    </row>
    <row r="3119" spans="9:17" ht="16">
      <c r="I3119" s="209"/>
      <c r="J3119" s="221"/>
      <c r="K3119" s="228"/>
      <c r="L3119" s="228"/>
      <c r="Q3119" s="229"/>
    </row>
    <row r="3120" spans="9:17" ht="16">
      <c r="I3120" s="209"/>
      <c r="J3120" s="221"/>
      <c r="K3120" s="228"/>
      <c r="L3120" s="228"/>
      <c r="Q3120" s="229"/>
    </row>
    <row r="3121" spans="9:17" ht="16">
      <c r="I3121" s="209"/>
      <c r="J3121" s="221"/>
      <c r="K3121" s="228"/>
      <c r="L3121" s="228"/>
      <c r="Q3121" s="229"/>
    </row>
    <row r="3122" spans="9:17" ht="16">
      <c r="I3122" s="209"/>
      <c r="J3122" s="221"/>
      <c r="K3122" s="228"/>
      <c r="L3122" s="228"/>
      <c r="Q3122" s="229"/>
    </row>
    <row r="3123" spans="9:17" ht="16">
      <c r="I3123" s="209"/>
      <c r="J3123" s="221"/>
      <c r="K3123" s="228"/>
      <c r="L3123" s="228"/>
      <c r="Q3123" s="229"/>
    </row>
    <row r="3124" spans="9:17" ht="16">
      <c r="I3124" s="209"/>
      <c r="J3124" s="221"/>
      <c r="K3124" s="228"/>
      <c r="L3124" s="228"/>
      <c r="Q3124" s="229"/>
    </row>
    <row r="3125" spans="9:17" ht="16">
      <c r="I3125" s="209"/>
      <c r="J3125" s="221"/>
      <c r="K3125" s="228"/>
      <c r="L3125" s="228"/>
      <c r="Q3125" s="229"/>
    </row>
    <row r="3126" spans="9:17" ht="16">
      <c r="I3126" s="209"/>
      <c r="J3126" s="221"/>
      <c r="K3126" s="228"/>
      <c r="L3126" s="228"/>
      <c r="Q3126" s="229"/>
    </row>
    <row r="3127" spans="9:17" ht="16">
      <c r="I3127" s="209"/>
      <c r="J3127" s="221"/>
      <c r="K3127" s="228"/>
      <c r="L3127" s="228"/>
      <c r="Q3127" s="229"/>
    </row>
    <row r="3128" spans="9:17" ht="16">
      <c r="I3128" s="209"/>
      <c r="J3128" s="221"/>
      <c r="K3128" s="228"/>
      <c r="L3128" s="228"/>
      <c r="Q3128" s="229"/>
    </row>
    <row r="3129" spans="9:17" ht="16">
      <c r="I3129" s="209"/>
      <c r="J3129" s="221"/>
      <c r="K3129" s="228"/>
      <c r="L3129" s="228"/>
      <c r="Q3129" s="229"/>
    </row>
    <row r="3130" spans="9:17" ht="16">
      <c r="I3130" s="209"/>
      <c r="J3130" s="221"/>
      <c r="K3130" s="228"/>
      <c r="L3130" s="228"/>
      <c r="Q3130" s="229"/>
    </row>
    <row r="3131" spans="9:17" ht="16">
      <c r="I3131" s="209"/>
      <c r="J3131" s="221"/>
      <c r="K3131" s="228"/>
      <c r="L3131" s="228"/>
      <c r="Q3131" s="229"/>
    </row>
    <row r="3132" spans="9:17" ht="16">
      <c r="I3132" s="209"/>
      <c r="J3132" s="221"/>
      <c r="K3132" s="228"/>
      <c r="L3132" s="228"/>
      <c r="Q3132" s="229"/>
    </row>
    <row r="3133" spans="9:17" ht="16">
      <c r="I3133" s="209"/>
      <c r="J3133" s="221"/>
      <c r="K3133" s="228"/>
      <c r="L3133" s="228"/>
      <c r="Q3133" s="229"/>
    </row>
    <row r="3134" spans="9:17" ht="16">
      <c r="I3134" s="209"/>
      <c r="J3134" s="221"/>
      <c r="K3134" s="228"/>
      <c r="L3134" s="228"/>
      <c r="Q3134" s="229"/>
    </row>
    <row r="3135" spans="9:17" ht="16">
      <c r="I3135" s="209"/>
      <c r="J3135" s="221"/>
      <c r="K3135" s="228"/>
      <c r="L3135" s="228"/>
      <c r="Q3135" s="229"/>
    </row>
    <row r="3136" spans="9:17" ht="16">
      <c r="I3136" s="209"/>
      <c r="J3136" s="221"/>
      <c r="K3136" s="228"/>
      <c r="L3136" s="228"/>
      <c r="Q3136" s="229"/>
    </row>
    <row r="3137" spans="9:17" ht="16">
      <c r="I3137" s="209"/>
      <c r="J3137" s="221"/>
      <c r="K3137" s="228"/>
      <c r="L3137" s="228"/>
      <c r="Q3137" s="229"/>
    </row>
    <row r="3138" spans="9:17" ht="16">
      <c r="I3138" s="209"/>
      <c r="J3138" s="221"/>
      <c r="K3138" s="228"/>
      <c r="L3138" s="228"/>
      <c r="Q3138" s="229"/>
    </row>
    <row r="3139" spans="9:17" ht="16">
      <c r="I3139" s="209"/>
      <c r="J3139" s="221"/>
      <c r="K3139" s="228"/>
      <c r="L3139" s="228"/>
      <c r="Q3139" s="229"/>
    </row>
    <row r="3140" spans="9:17" ht="16">
      <c r="I3140" s="209"/>
      <c r="J3140" s="221"/>
      <c r="K3140" s="228"/>
      <c r="L3140" s="228"/>
      <c r="Q3140" s="229"/>
    </row>
    <row r="3141" spans="9:17" ht="16">
      <c r="I3141" s="209"/>
      <c r="J3141" s="221"/>
      <c r="K3141" s="228"/>
      <c r="L3141" s="228"/>
      <c r="Q3141" s="229"/>
    </row>
    <row r="3142" spans="9:17" ht="16">
      <c r="I3142" s="209"/>
      <c r="J3142" s="221"/>
      <c r="K3142" s="228"/>
      <c r="L3142" s="228"/>
      <c r="Q3142" s="229"/>
    </row>
    <row r="3143" spans="9:17" ht="16">
      <c r="I3143" s="209"/>
      <c r="J3143" s="221"/>
      <c r="K3143" s="228"/>
      <c r="L3143" s="228"/>
      <c r="Q3143" s="229"/>
    </row>
    <row r="3144" spans="9:17" ht="16">
      <c r="I3144" s="209"/>
      <c r="J3144" s="221"/>
      <c r="K3144" s="228"/>
      <c r="L3144" s="228"/>
      <c r="Q3144" s="229"/>
    </row>
    <row r="3145" spans="9:17" ht="16">
      <c r="I3145" s="209"/>
      <c r="J3145" s="221"/>
      <c r="K3145" s="228"/>
      <c r="L3145" s="228"/>
      <c r="Q3145" s="229"/>
    </row>
    <row r="3146" spans="9:17" ht="16">
      <c r="I3146" s="209"/>
      <c r="J3146" s="221"/>
      <c r="K3146" s="228"/>
      <c r="L3146" s="228"/>
      <c r="Q3146" s="229"/>
    </row>
    <row r="3147" spans="9:17" ht="16">
      <c r="I3147" s="209"/>
      <c r="J3147" s="221"/>
      <c r="K3147" s="228"/>
      <c r="L3147" s="228"/>
      <c r="Q3147" s="229"/>
    </row>
    <row r="3148" spans="9:17" ht="16">
      <c r="I3148" s="209"/>
      <c r="J3148" s="221"/>
      <c r="K3148" s="228"/>
      <c r="L3148" s="228"/>
      <c r="Q3148" s="229"/>
    </row>
    <row r="3149" spans="9:17" ht="16">
      <c r="I3149" s="209"/>
      <c r="J3149" s="221"/>
      <c r="K3149" s="228"/>
      <c r="L3149" s="228"/>
      <c r="Q3149" s="229"/>
    </row>
    <row r="3150" spans="9:17" ht="16">
      <c r="I3150" s="209"/>
      <c r="J3150" s="221"/>
      <c r="K3150" s="228"/>
      <c r="L3150" s="228"/>
      <c r="Q3150" s="229"/>
    </row>
    <row r="3151" spans="9:17" ht="16">
      <c r="I3151" s="209"/>
      <c r="J3151" s="221"/>
      <c r="K3151" s="228"/>
      <c r="L3151" s="228"/>
      <c r="Q3151" s="229"/>
    </row>
    <row r="3152" spans="9:17" ht="16">
      <c r="I3152" s="209"/>
      <c r="J3152" s="221"/>
      <c r="K3152" s="228"/>
      <c r="L3152" s="228"/>
      <c r="Q3152" s="229"/>
    </row>
    <row r="3153" spans="9:17" ht="16">
      <c r="I3153" s="209"/>
      <c r="J3153" s="221"/>
      <c r="K3153" s="228"/>
      <c r="L3153" s="228"/>
      <c r="Q3153" s="229"/>
    </row>
    <row r="3154" spans="9:17" ht="16">
      <c r="I3154" s="209"/>
      <c r="J3154" s="221"/>
      <c r="K3154" s="228"/>
      <c r="L3154" s="228"/>
      <c r="Q3154" s="229"/>
    </row>
    <row r="3155" spans="9:17" ht="16">
      <c r="I3155" s="209"/>
      <c r="J3155" s="221"/>
      <c r="K3155" s="228"/>
      <c r="L3155" s="228"/>
      <c r="Q3155" s="229"/>
    </row>
    <row r="3156" spans="9:17" ht="16">
      <c r="I3156" s="209"/>
      <c r="J3156" s="221"/>
      <c r="K3156" s="228"/>
      <c r="L3156" s="228"/>
      <c r="Q3156" s="229"/>
    </row>
    <row r="3157" spans="9:17" ht="16">
      <c r="I3157" s="209"/>
      <c r="J3157" s="221"/>
      <c r="K3157" s="228"/>
      <c r="L3157" s="228"/>
      <c r="Q3157" s="229"/>
    </row>
    <row r="3158" spans="9:17" ht="16">
      <c r="I3158" s="209"/>
      <c r="J3158" s="221"/>
      <c r="K3158" s="228"/>
      <c r="L3158" s="228"/>
      <c r="Q3158" s="229"/>
    </row>
    <row r="3159" spans="9:17" ht="16">
      <c r="I3159" s="209"/>
      <c r="J3159" s="221"/>
      <c r="K3159" s="228"/>
      <c r="L3159" s="228"/>
      <c r="Q3159" s="229"/>
    </row>
    <row r="3160" spans="9:17" ht="16">
      <c r="I3160" s="209"/>
      <c r="J3160" s="221"/>
      <c r="K3160" s="228"/>
      <c r="L3160" s="228"/>
      <c r="Q3160" s="229"/>
    </row>
    <row r="3161" spans="9:17" ht="16">
      <c r="I3161" s="209"/>
      <c r="J3161" s="221"/>
      <c r="K3161" s="228"/>
      <c r="L3161" s="228"/>
      <c r="Q3161" s="229"/>
    </row>
    <row r="3162" spans="9:17" ht="16">
      <c r="I3162" s="209"/>
      <c r="J3162" s="221"/>
      <c r="K3162" s="228"/>
      <c r="L3162" s="228"/>
      <c r="Q3162" s="229"/>
    </row>
    <row r="3163" spans="9:17" ht="16">
      <c r="I3163" s="209"/>
      <c r="J3163" s="221"/>
      <c r="K3163" s="228"/>
      <c r="L3163" s="228"/>
      <c r="Q3163" s="229"/>
    </row>
    <row r="3164" spans="9:17" ht="16">
      <c r="I3164" s="209"/>
      <c r="J3164" s="221"/>
      <c r="K3164" s="228"/>
      <c r="L3164" s="228"/>
      <c r="Q3164" s="229"/>
    </row>
    <row r="3165" spans="9:17" ht="16">
      <c r="I3165" s="209"/>
      <c r="J3165" s="221"/>
      <c r="K3165" s="228"/>
      <c r="L3165" s="228"/>
      <c r="Q3165" s="229"/>
    </row>
    <row r="3166" spans="9:17" ht="16">
      <c r="I3166" s="209"/>
      <c r="J3166" s="221"/>
      <c r="K3166" s="228"/>
      <c r="L3166" s="228"/>
      <c r="Q3166" s="229"/>
    </row>
    <row r="3167" spans="9:17" ht="16">
      <c r="I3167" s="209"/>
      <c r="J3167" s="221"/>
      <c r="K3167" s="228"/>
      <c r="L3167" s="228"/>
      <c r="Q3167" s="229"/>
    </row>
    <row r="3168" spans="9:17" ht="16">
      <c r="I3168" s="209"/>
      <c r="J3168" s="221"/>
      <c r="K3168" s="228"/>
      <c r="L3168" s="228"/>
      <c r="Q3168" s="229"/>
    </row>
    <row r="3169" spans="9:17" ht="16">
      <c r="I3169" s="209"/>
      <c r="J3169" s="221"/>
      <c r="K3169" s="228"/>
      <c r="L3169" s="228"/>
      <c r="Q3169" s="229"/>
    </row>
    <row r="3170" spans="9:17" ht="16">
      <c r="I3170" s="209"/>
      <c r="J3170" s="221"/>
      <c r="K3170" s="228"/>
      <c r="L3170" s="228"/>
      <c r="Q3170" s="229"/>
    </row>
    <row r="3171" spans="9:17" ht="16">
      <c r="I3171" s="209"/>
      <c r="J3171" s="221"/>
      <c r="K3171" s="228"/>
      <c r="L3171" s="228"/>
      <c r="Q3171" s="229"/>
    </row>
    <row r="3172" spans="9:17" ht="16">
      <c r="I3172" s="209"/>
      <c r="J3172" s="221"/>
      <c r="K3172" s="228"/>
      <c r="L3172" s="228"/>
      <c r="Q3172" s="229"/>
    </row>
    <row r="3173" spans="9:17" ht="16">
      <c r="I3173" s="209"/>
      <c r="J3173" s="221"/>
      <c r="K3173" s="228"/>
      <c r="L3173" s="228"/>
      <c r="Q3173" s="229"/>
    </row>
    <row r="3174" spans="9:17" ht="16">
      <c r="I3174" s="209"/>
      <c r="J3174" s="221"/>
      <c r="K3174" s="228"/>
      <c r="L3174" s="228"/>
      <c r="Q3174" s="229"/>
    </row>
    <row r="3175" spans="9:17" ht="16">
      <c r="I3175" s="209"/>
      <c r="J3175" s="221"/>
      <c r="K3175" s="228"/>
      <c r="L3175" s="228"/>
      <c r="Q3175" s="229"/>
    </row>
    <row r="3176" spans="9:17" ht="16">
      <c r="I3176" s="209"/>
      <c r="J3176" s="221"/>
      <c r="K3176" s="228"/>
      <c r="L3176" s="228"/>
      <c r="Q3176" s="229"/>
    </row>
    <row r="3177" spans="9:17" ht="16">
      <c r="I3177" s="209"/>
      <c r="J3177" s="221"/>
      <c r="K3177" s="228"/>
      <c r="L3177" s="228"/>
      <c r="Q3177" s="229"/>
    </row>
    <row r="3178" spans="9:17" ht="16">
      <c r="I3178" s="209"/>
      <c r="J3178" s="221"/>
      <c r="K3178" s="228"/>
      <c r="L3178" s="228"/>
      <c r="Q3178" s="229"/>
    </row>
    <row r="3179" spans="9:17" ht="16">
      <c r="I3179" s="209"/>
      <c r="J3179" s="221"/>
      <c r="K3179" s="228"/>
      <c r="L3179" s="228"/>
      <c r="Q3179" s="229"/>
    </row>
    <row r="3180" spans="9:17" ht="16">
      <c r="I3180" s="209"/>
      <c r="J3180" s="221"/>
      <c r="K3180" s="228"/>
      <c r="L3180" s="228"/>
      <c r="Q3180" s="229"/>
    </row>
    <row r="3181" spans="9:17" ht="16">
      <c r="I3181" s="209"/>
      <c r="J3181" s="221"/>
      <c r="K3181" s="228"/>
      <c r="L3181" s="228"/>
      <c r="Q3181" s="229"/>
    </row>
    <row r="3182" spans="9:17" ht="16">
      <c r="I3182" s="209"/>
      <c r="J3182" s="221"/>
      <c r="K3182" s="228"/>
      <c r="L3182" s="228"/>
      <c r="Q3182" s="229"/>
    </row>
    <row r="3183" spans="9:17" ht="16">
      <c r="I3183" s="209"/>
      <c r="J3183" s="221"/>
      <c r="K3183" s="228"/>
      <c r="L3183" s="228"/>
      <c r="Q3183" s="229"/>
    </row>
    <row r="3184" spans="9:17" ht="16">
      <c r="I3184" s="209"/>
      <c r="J3184" s="221"/>
      <c r="K3184" s="228"/>
      <c r="L3184" s="228"/>
      <c r="Q3184" s="229"/>
    </row>
    <row r="3185" spans="9:17" ht="16">
      <c r="I3185" s="209"/>
      <c r="J3185" s="221"/>
      <c r="K3185" s="228"/>
      <c r="L3185" s="228"/>
      <c r="Q3185" s="229"/>
    </row>
    <row r="3186" spans="9:17" ht="16">
      <c r="I3186" s="209"/>
      <c r="J3186" s="221"/>
      <c r="K3186" s="228"/>
      <c r="L3186" s="228"/>
      <c r="Q3186" s="229"/>
    </row>
    <row r="3187" spans="9:17" ht="16">
      <c r="I3187" s="209"/>
      <c r="J3187" s="221"/>
      <c r="K3187" s="228"/>
      <c r="L3187" s="228"/>
      <c r="Q3187" s="229"/>
    </row>
    <row r="3188" spans="9:17" ht="16">
      <c r="I3188" s="209"/>
      <c r="J3188" s="221"/>
      <c r="K3188" s="228"/>
      <c r="L3188" s="228"/>
      <c r="Q3188" s="229"/>
    </row>
    <row r="3189" spans="9:17" ht="16">
      <c r="I3189" s="209"/>
      <c r="J3189" s="221"/>
      <c r="K3189" s="228"/>
      <c r="L3189" s="228"/>
      <c r="Q3189" s="229"/>
    </row>
    <row r="3190" spans="9:17" ht="16">
      <c r="I3190" s="209"/>
      <c r="J3190" s="221"/>
      <c r="K3190" s="228"/>
      <c r="L3190" s="228"/>
      <c r="Q3190" s="229"/>
    </row>
    <row r="3191" spans="9:17" ht="16">
      <c r="I3191" s="209"/>
      <c r="J3191" s="221"/>
      <c r="K3191" s="228"/>
      <c r="L3191" s="228"/>
      <c r="Q3191" s="229"/>
    </row>
    <row r="3192" spans="9:17" ht="16">
      <c r="I3192" s="209"/>
      <c r="J3192" s="221"/>
      <c r="K3192" s="228"/>
      <c r="L3192" s="228"/>
      <c r="Q3192" s="229"/>
    </row>
    <row r="3193" spans="9:17" ht="16">
      <c r="I3193" s="209"/>
      <c r="J3193" s="221"/>
      <c r="K3193" s="228"/>
      <c r="L3193" s="228"/>
      <c r="Q3193" s="229"/>
    </row>
    <row r="3194" spans="9:17" ht="16">
      <c r="I3194" s="209"/>
      <c r="J3194" s="221"/>
      <c r="K3194" s="228"/>
      <c r="L3194" s="228"/>
      <c r="Q3194" s="229"/>
    </row>
    <row r="3195" spans="9:17" ht="16">
      <c r="I3195" s="209"/>
      <c r="J3195" s="221"/>
      <c r="K3195" s="228"/>
      <c r="L3195" s="228"/>
      <c r="Q3195" s="229"/>
    </row>
    <row r="3196" spans="9:17" ht="16">
      <c r="I3196" s="209"/>
      <c r="J3196" s="221"/>
      <c r="K3196" s="228"/>
      <c r="L3196" s="228"/>
      <c r="Q3196" s="229"/>
    </row>
    <row r="3197" spans="9:17" ht="16">
      <c r="I3197" s="209"/>
      <c r="J3197" s="221"/>
      <c r="K3197" s="228"/>
      <c r="L3197" s="228"/>
      <c r="Q3197" s="229"/>
    </row>
    <row r="3198" spans="9:17" ht="16">
      <c r="I3198" s="209"/>
      <c r="J3198" s="221"/>
      <c r="K3198" s="228"/>
      <c r="L3198" s="228"/>
      <c r="Q3198" s="229"/>
    </row>
    <row r="3199" spans="9:17" ht="16">
      <c r="I3199" s="209"/>
      <c r="J3199" s="221"/>
      <c r="K3199" s="228"/>
      <c r="L3199" s="228"/>
      <c r="Q3199" s="229"/>
    </row>
    <row r="3200" spans="9:17" ht="16">
      <c r="I3200" s="209"/>
      <c r="J3200" s="221"/>
      <c r="K3200" s="228"/>
      <c r="L3200" s="228"/>
      <c r="Q3200" s="229"/>
    </row>
    <row r="3201" spans="9:17" ht="16">
      <c r="I3201" s="209"/>
      <c r="J3201" s="221"/>
      <c r="K3201" s="228"/>
      <c r="L3201" s="228"/>
      <c r="Q3201" s="229"/>
    </row>
    <row r="3202" spans="9:17" ht="16">
      <c r="I3202" s="209"/>
      <c r="J3202" s="221"/>
      <c r="K3202" s="228"/>
      <c r="L3202" s="228"/>
      <c r="Q3202" s="229"/>
    </row>
    <row r="3203" spans="9:17" ht="16">
      <c r="I3203" s="209"/>
      <c r="J3203" s="221"/>
      <c r="K3203" s="228"/>
      <c r="L3203" s="228"/>
      <c r="Q3203" s="229"/>
    </row>
    <row r="3204" spans="9:17" ht="16">
      <c r="I3204" s="209"/>
      <c r="J3204" s="221"/>
      <c r="K3204" s="228"/>
      <c r="L3204" s="228"/>
      <c r="Q3204" s="229"/>
    </row>
    <row r="3205" spans="9:17" ht="16">
      <c r="I3205" s="209"/>
      <c r="J3205" s="221"/>
      <c r="K3205" s="228"/>
      <c r="L3205" s="228"/>
      <c r="Q3205" s="229"/>
    </row>
    <row r="3206" spans="9:17" ht="16">
      <c r="I3206" s="209"/>
      <c r="J3206" s="221"/>
      <c r="K3206" s="228"/>
      <c r="L3206" s="228"/>
      <c r="Q3206" s="229"/>
    </row>
    <row r="3207" spans="9:17" ht="16">
      <c r="I3207" s="209"/>
      <c r="J3207" s="221"/>
      <c r="K3207" s="228"/>
      <c r="L3207" s="228"/>
      <c r="Q3207" s="229"/>
    </row>
    <row r="3208" spans="9:17" ht="16">
      <c r="I3208" s="209"/>
      <c r="J3208" s="221"/>
      <c r="K3208" s="228"/>
      <c r="L3208" s="228"/>
      <c r="Q3208" s="229"/>
    </row>
    <row r="3209" spans="9:17" ht="16">
      <c r="I3209" s="209"/>
      <c r="J3209" s="221"/>
      <c r="K3209" s="228"/>
      <c r="L3209" s="228"/>
      <c r="Q3209" s="229"/>
    </row>
    <row r="3210" spans="9:17" ht="16">
      <c r="I3210" s="209"/>
      <c r="J3210" s="221"/>
      <c r="K3210" s="228"/>
      <c r="L3210" s="228"/>
      <c r="Q3210" s="229"/>
    </row>
    <row r="3211" spans="9:17" ht="16">
      <c r="I3211" s="209"/>
      <c r="J3211" s="221"/>
      <c r="K3211" s="228"/>
      <c r="L3211" s="228"/>
      <c r="Q3211" s="229"/>
    </row>
    <row r="3212" spans="9:17" ht="16">
      <c r="I3212" s="209"/>
      <c r="J3212" s="221"/>
      <c r="K3212" s="228"/>
      <c r="L3212" s="228"/>
      <c r="Q3212" s="229"/>
    </row>
    <row r="3213" spans="9:17" ht="16">
      <c r="I3213" s="209"/>
      <c r="J3213" s="221"/>
      <c r="K3213" s="228"/>
      <c r="L3213" s="228"/>
      <c r="Q3213" s="229"/>
    </row>
    <row r="3214" spans="9:17" ht="16">
      <c r="I3214" s="209"/>
      <c r="J3214" s="221"/>
      <c r="K3214" s="228"/>
      <c r="L3214" s="228"/>
      <c r="Q3214" s="229"/>
    </row>
    <row r="3215" spans="9:17" ht="16">
      <c r="I3215" s="209"/>
      <c r="J3215" s="221"/>
      <c r="K3215" s="228"/>
      <c r="L3215" s="228"/>
      <c r="Q3215" s="229"/>
    </row>
    <row r="3216" spans="9:17" ht="16">
      <c r="I3216" s="209"/>
      <c r="J3216" s="221"/>
      <c r="K3216" s="228"/>
      <c r="L3216" s="228"/>
      <c r="Q3216" s="229"/>
    </row>
    <row r="3217" spans="9:17" ht="16">
      <c r="I3217" s="209"/>
      <c r="J3217" s="221"/>
      <c r="K3217" s="228"/>
      <c r="L3217" s="228"/>
      <c r="Q3217" s="229"/>
    </row>
    <row r="3218" spans="9:17" ht="16">
      <c r="I3218" s="209"/>
      <c r="J3218" s="221"/>
      <c r="K3218" s="228"/>
      <c r="L3218" s="228"/>
      <c r="Q3218" s="229"/>
    </row>
    <row r="3219" spans="9:17" ht="16">
      <c r="I3219" s="209"/>
      <c r="J3219" s="221"/>
      <c r="K3219" s="228"/>
      <c r="L3219" s="228"/>
      <c r="Q3219" s="229"/>
    </row>
    <row r="3220" spans="9:17" ht="16">
      <c r="I3220" s="209"/>
      <c r="J3220" s="221"/>
      <c r="K3220" s="228"/>
      <c r="L3220" s="228"/>
      <c r="Q3220" s="229"/>
    </row>
    <row r="3221" spans="9:17" ht="16">
      <c r="I3221" s="209"/>
      <c r="J3221" s="221"/>
      <c r="K3221" s="228"/>
      <c r="L3221" s="228"/>
      <c r="Q3221" s="229"/>
    </row>
    <row r="3222" spans="9:17" ht="16">
      <c r="I3222" s="209"/>
      <c r="J3222" s="221"/>
      <c r="K3222" s="228"/>
      <c r="L3222" s="228"/>
      <c r="Q3222" s="229"/>
    </row>
    <row r="3223" spans="9:17" ht="16">
      <c r="I3223" s="209"/>
      <c r="J3223" s="221"/>
      <c r="K3223" s="228"/>
      <c r="L3223" s="228"/>
      <c r="Q3223" s="229"/>
    </row>
    <row r="3224" spans="9:17" ht="16">
      <c r="I3224" s="209"/>
      <c r="J3224" s="221"/>
      <c r="K3224" s="228"/>
      <c r="L3224" s="228"/>
      <c r="Q3224" s="229"/>
    </row>
    <row r="3225" spans="9:17" ht="16">
      <c r="I3225" s="209"/>
      <c r="J3225" s="221"/>
      <c r="K3225" s="228"/>
      <c r="L3225" s="228"/>
      <c r="Q3225" s="229"/>
    </row>
    <row r="3226" spans="9:17" ht="16">
      <c r="I3226" s="209"/>
      <c r="J3226" s="221"/>
      <c r="K3226" s="228"/>
      <c r="L3226" s="228"/>
      <c r="Q3226" s="229"/>
    </row>
    <row r="3227" spans="9:17" ht="16">
      <c r="I3227" s="209"/>
      <c r="J3227" s="221"/>
      <c r="K3227" s="228"/>
      <c r="L3227" s="228"/>
      <c r="Q3227" s="229"/>
    </row>
    <row r="3228" spans="9:17" ht="16">
      <c r="I3228" s="209"/>
      <c r="J3228" s="221"/>
      <c r="K3228" s="228"/>
      <c r="L3228" s="228"/>
      <c r="Q3228" s="229"/>
    </row>
    <row r="3229" spans="9:17" ht="16">
      <c r="I3229" s="209"/>
      <c r="J3229" s="221"/>
      <c r="K3229" s="228"/>
      <c r="L3229" s="228"/>
      <c r="Q3229" s="229"/>
    </row>
    <row r="3230" spans="9:17" ht="16">
      <c r="I3230" s="209"/>
      <c r="J3230" s="221"/>
      <c r="K3230" s="228"/>
      <c r="L3230" s="228"/>
      <c r="Q3230" s="229"/>
    </row>
    <row r="3231" spans="9:17" ht="16">
      <c r="I3231" s="209"/>
      <c r="J3231" s="221"/>
      <c r="K3231" s="228"/>
      <c r="L3231" s="228"/>
      <c r="Q3231" s="229"/>
    </row>
    <row r="3232" spans="9:17" ht="16">
      <c r="I3232" s="209"/>
      <c r="J3232" s="221"/>
      <c r="K3232" s="228"/>
      <c r="L3232" s="228"/>
      <c r="Q3232" s="229"/>
    </row>
    <row r="3233" spans="9:17" ht="16">
      <c r="I3233" s="209"/>
      <c r="J3233" s="221"/>
      <c r="K3233" s="228"/>
      <c r="L3233" s="228"/>
      <c r="Q3233" s="229"/>
    </row>
    <row r="3234" spans="9:17" ht="16">
      <c r="I3234" s="209"/>
      <c r="J3234" s="221"/>
      <c r="K3234" s="228"/>
      <c r="L3234" s="228"/>
      <c r="Q3234" s="229"/>
    </row>
    <row r="3235" spans="9:17" ht="16">
      <c r="I3235" s="209"/>
      <c r="J3235" s="221"/>
      <c r="K3235" s="228"/>
      <c r="L3235" s="228"/>
      <c r="Q3235" s="229"/>
    </row>
    <row r="3236" spans="9:17" ht="16">
      <c r="I3236" s="209"/>
      <c r="J3236" s="221"/>
      <c r="K3236" s="228"/>
      <c r="L3236" s="228"/>
      <c r="Q3236" s="229"/>
    </row>
    <row r="3237" spans="9:17" ht="16">
      <c r="I3237" s="209"/>
      <c r="J3237" s="221"/>
      <c r="K3237" s="228"/>
      <c r="L3237" s="228"/>
      <c r="Q3237" s="229"/>
    </row>
    <row r="3238" spans="9:17" ht="16">
      <c r="I3238" s="209"/>
      <c r="J3238" s="221"/>
      <c r="K3238" s="228"/>
      <c r="L3238" s="228"/>
      <c r="Q3238" s="229"/>
    </row>
    <row r="3239" spans="9:17" ht="16">
      <c r="I3239" s="209"/>
      <c r="J3239" s="221"/>
      <c r="K3239" s="228"/>
      <c r="L3239" s="228"/>
      <c r="Q3239" s="229"/>
    </row>
    <row r="3240" spans="9:17" ht="16">
      <c r="I3240" s="209"/>
      <c r="J3240" s="221"/>
      <c r="K3240" s="228"/>
      <c r="L3240" s="228"/>
      <c r="Q3240" s="229"/>
    </row>
    <row r="3241" spans="9:17" ht="16">
      <c r="I3241" s="209"/>
      <c r="J3241" s="221"/>
      <c r="K3241" s="228"/>
      <c r="L3241" s="228"/>
      <c r="Q3241" s="229"/>
    </row>
    <row r="3242" spans="9:17" ht="16">
      <c r="I3242" s="209"/>
      <c r="J3242" s="221"/>
      <c r="K3242" s="228"/>
      <c r="L3242" s="228"/>
      <c r="Q3242" s="229"/>
    </row>
    <row r="3243" spans="9:17" ht="16">
      <c r="I3243" s="209"/>
      <c r="J3243" s="221"/>
      <c r="K3243" s="228"/>
      <c r="L3243" s="228"/>
      <c r="Q3243" s="229"/>
    </row>
    <row r="3244" spans="9:17" ht="16">
      <c r="I3244" s="209"/>
      <c r="J3244" s="221"/>
      <c r="K3244" s="228"/>
      <c r="L3244" s="228"/>
      <c r="Q3244" s="229"/>
    </row>
    <row r="3245" spans="9:17" ht="16">
      <c r="I3245" s="209"/>
      <c r="J3245" s="221"/>
      <c r="K3245" s="228"/>
      <c r="L3245" s="228"/>
      <c r="Q3245" s="229"/>
    </row>
    <row r="3246" spans="9:17" ht="16">
      <c r="I3246" s="209"/>
      <c r="J3246" s="221"/>
      <c r="K3246" s="228"/>
      <c r="L3246" s="228"/>
      <c r="Q3246" s="229"/>
    </row>
    <row r="3247" spans="9:17" ht="16">
      <c r="I3247" s="209"/>
      <c r="J3247" s="221"/>
      <c r="K3247" s="228"/>
      <c r="L3247" s="228"/>
      <c r="Q3247" s="229"/>
    </row>
    <row r="3248" spans="9:17" ht="16">
      <c r="I3248" s="209"/>
      <c r="J3248" s="221"/>
      <c r="K3248" s="228"/>
      <c r="L3248" s="228"/>
      <c r="Q3248" s="229"/>
    </row>
    <row r="3249" spans="9:17" ht="16">
      <c r="I3249" s="209"/>
      <c r="J3249" s="221"/>
      <c r="K3249" s="228"/>
      <c r="L3249" s="228"/>
      <c r="Q3249" s="229"/>
    </row>
    <row r="3250" spans="9:17" ht="16">
      <c r="I3250" s="209"/>
      <c r="J3250" s="221"/>
      <c r="K3250" s="228"/>
      <c r="L3250" s="228"/>
      <c r="Q3250" s="229"/>
    </row>
    <row r="3251" spans="9:17" ht="16">
      <c r="I3251" s="209"/>
      <c r="J3251" s="221"/>
      <c r="K3251" s="228"/>
      <c r="L3251" s="228"/>
      <c r="Q3251" s="229"/>
    </row>
    <row r="3252" spans="9:17" ht="16">
      <c r="I3252" s="209"/>
      <c r="J3252" s="221"/>
      <c r="K3252" s="228"/>
      <c r="L3252" s="228"/>
      <c r="Q3252" s="229"/>
    </row>
    <row r="3253" spans="9:17" ht="16">
      <c r="I3253" s="209"/>
      <c r="J3253" s="221"/>
      <c r="K3253" s="228"/>
      <c r="L3253" s="228"/>
      <c r="Q3253" s="229"/>
    </row>
    <row r="3254" spans="9:17" ht="16">
      <c r="I3254" s="209"/>
      <c r="J3254" s="221"/>
      <c r="K3254" s="228"/>
      <c r="L3254" s="228"/>
      <c r="Q3254" s="229"/>
    </row>
    <row r="3255" spans="9:17" ht="16">
      <c r="I3255" s="209"/>
      <c r="J3255" s="221"/>
      <c r="K3255" s="228"/>
      <c r="L3255" s="228"/>
      <c r="Q3255" s="229"/>
    </row>
    <row r="3256" spans="9:17" ht="16">
      <c r="I3256" s="209"/>
      <c r="J3256" s="221"/>
      <c r="K3256" s="228"/>
      <c r="L3256" s="228"/>
      <c r="Q3256" s="229"/>
    </row>
    <row r="3257" spans="9:17" ht="16">
      <c r="I3257" s="209"/>
      <c r="J3257" s="221"/>
      <c r="K3257" s="228"/>
      <c r="L3257" s="228"/>
      <c r="Q3257" s="229"/>
    </row>
    <row r="3258" spans="9:17" ht="16">
      <c r="I3258" s="209"/>
      <c r="J3258" s="221"/>
      <c r="K3258" s="228"/>
      <c r="L3258" s="228"/>
      <c r="Q3258" s="229"/>
    </row>
    <row r="3259" spans="9:17" ht="16">
      <c r="I3259" s="209"/>
      <c r="J3259" s="221"/>
      <c r="K3259" s="228"/>
      <c r="L3259" s="228"/>
      <c r="Q3259" s="229"/>
    </row>
    <row r="3260" spans="9:17" ht="16">
      <c r="I3260" s="209"/>
      <c r="J3260" s="221"/>
      <c r="K3260" s="228"/>
      <c r="L3260" s="228"/>
      <c r="Q3260" s="229"/>
    </row>
    <row r="3261" spans="9:17" ht="16">
      <c r="I3261" s="209"/>
      <c r="J3261" s="221"/>
      <c r="K3261" s="228"/>
      <c r="L3261" s="228"/>
      <c r="Q3261" s="229"/>
    </row>
    <row r="3262" spans="9:17" ht="16">
      <c r="I3262" s="209"/>
      <c r="J3262" s="221"/>
      <c r="K3262" s="228"/>
      <c r="L3262" s="228"/>
      <c r="Q3262" s="229"/>
    </row>
    <row r="3263" spans="9:17" ht="16">
      <c r="I3263" s="209"/>
      <c r="J3263" s="221"/>
      <c r="K3263" s="228"/>
      <c r="L3263" s="228"/>
      <c r="Q3263" s="229"/>
    </row>
    <row r="3264" spans="9:17" ht="16">
      <c r="I3264" s="209"/>
      <c r="J3264" s="221"/>
      <c r="K3264" s="228"/>
      <c r="L3264" s="228"/>
      <c r="Q3264" s="229"/>
    </row>
    <row r="3265" spans="9:17" ht="16">
      <c r="I3265" s="209"/>
      <c r="J3265" s="221"/>
      <c r="K3265" s="228"/>
      <c r="L3265" s="228"/>
      <c r="Q3265" s="229"/>
    </row>
    <row r="3266" spans="9:17" ht="16">
      <c r="I3266" s="209"/>
      <c r="J3266" s="221"/>
      <c r="K3266" s="228"/>
      <c r="L3266" s="228"/>
      <c r="Q3266" s="229"/>
    </row>
    <row r="3267" spans="9:17" ht="16">
      <c r="I3267" s="209"/>
      <c r="J3267" s="221"/>
      <c r="K3267" s="228"/>
      <c r="L3267" s="228"/>
      <c r="Q3267" s="229"/>
    </row>
    <row r="3268" spans="9:17" ht="16">
      <c r="I3268" s="209"/>
      <c r="J3268" s="221"/>
      <c r="K3268" s="228"/>
      <c r="L3268" s="228"/>
      <c r="Q3268" s="229"/>
    </row>
    <row r="3269" spans="9:17" ht="16">
      <c r="I3269" s="209"/>
      <c r="J3269" s="221"/>
      <c r="K3269" s="228"/>
      <c r="L3269" s="228"/>
      <c r="Q3269" s="229"/>
    </row>
    <row r="3270" spans="9:17" ht="16">
      <c r="I3270" s="209"/>
      <c r="J3270" s="221"/>
      <c r="K3270" s="228"/>
      <c r="L3270" s="228"/>
      <c r="Q3270" s="229"/>
    </row>
    <row r="3271" spans="9:17" ht="16">
      <c r="I3271" s="209"/>
      <c r="J3271" s="221"/>
      <c r="K3271" s="228"/>
      <c r="L3271" s="228"/>
      <c r="Q3271" s="229"/>
    </row>
    <row r="3272" spans="9:17" ht="16">
      <c r="I3272" s="209"/>
      <c r="J3272" s="221"/>
      <c r="K3272" s="228"/>
      <c r="L3272" s="228"/>
      <c r="Q3272" s="229"/>
    </row>
    <row r="3273" spans="9:17" ht="16">
      <c r="I3273" s="209"/>
      <c r="J3273" s="221"/>
      <c r="K3273" s="228"/>
      <c r="L3273" s="228"/>
      <c r="Q3273" s="229"/>
    </row>
    <row r="3274" spans="9:17" ht="16">
      <c r="I3274" s="209"/>
      <c r="J3274" s="221"/>
      <c r="K3274" s="228"/>
      <c r="L3274" s="228"/>
      <c r="Q3274" s="229"/>
    </row>
    <row r="3275" spans="9:17" ht="16">
      <c r="I3275" s="209"/>
      <c r="J3275" s="221"/>
      <c r="K3275" s="228"/>
      <c r="L3275" s="228"/>
      <c r="Q3275" s="229"/>
    </row>
    <row r="3276" spans="9:17" ht="16">
      <c r="I3276" s="209"/>
      <c r="J3276" s="221"/>
      <c r="K3276" s="228"/>
      <c r="L3276" s="228"/>
      <c r="Q3276" s="229"/>
    </row>
    <row r="3277" spans="9:17" ht="16">
      <c r="I3277" s="209"/>
      <c r="J3277" s="221"/>
      <c r="K3277" s="228"/>
      <c r="L3277" s="228"/>
      <c r="Q3277" s="229"/>
    </row>
    <row r="3278" spans="9:17" ht="16">
      <c r="I3278" s="209"/>
      <c r="J3278" s="221"/>
      <c r="K3278" s="228"/>
      <c r="L3278" s="228"/>
      <c r="Q3278" s="229"/>
    </row>
    <row r="3279" spans="9:17" ht="16">
      <c r="I3279" s="209"/>
      <c r="J3279" s="221"/>
      <c r="K3279" s="228"/>
      <c r="L3279" s="228"/>
      <c r="Q3279" s="229"/>
    </row>
    <row r="3280" spans="9:17" ht="16">
      <c r="I3280" s="209"/>
      <c r="J3280" s="221"/>
      <c r="K3280" s="228"/>
      <c r="L3280" s="228"/>
      <c r="Q3280" s="229"/>
    </row>
    <row r="3281" spans="9:17" ht="16">
      <c r="I3281" s="209"/>
      <c r="J3281" s="221"/>
      <c r="K3281" s="228"/>
      <c r="L3281" s="228"/>
      <c r="Q3281" s="229"/>
    </row>
    <row r="3282" spans="9:17" ht="16">
      <c r="I3282" s="209"/>
      <c r="J3282" s="221"/>
      <c r="K3282" s="228"/>
      <c r="L3282" s="228"/>
      <c r="Q3282" s="229"/>
    </row>
    <row r="3283" spans="9:17" ht="16">
      <c r="I3283" s="209"/>
      <c r="J3283" s="221"/>
      <c r="K3283" s="228"/>
      <c r="L3283" s="228"/>
      <c r="Q3283" s="229"/>
    </row>
    <row r="3284" spans="9:17" ht="16">
      <c r="I3284" s="209"/>
      <c r="J3284" s="221"/>
      <c r="K3284" s="228"/>
      <c r="L3284" s="228"/>
      <c r="Q3284" s="229"/>
    </row>
    <row r="3285" spans="9:17" ht="16">
      <c r="I3285" s="209"/>
      <c r="J3285" s="221"/>
      <c r="K3285" s="228"/>
      <c r="L3285" s="228"/>
      <c r="Q3285" s="229"/>
    </row>
    <row r="3286" spans="9:17" ht="16">
      <c r="I3286" s="209"/>
      <c r="J3286" s="221"/>
      <c r="K3286" s="228"/>
      <c r="L3286" s="228"/>
      <c r="Q3286" s="229"/>
    </row>
    <row r="3287" spans="9:17" ht="16">
      <c r="I3287" s="209"/>
      <c r="J3287" s="221"/>
      <c r="K3287" s="228"/>
      <c r="L3287" s="228"/>
      <c r="Q3287" s="229"/>
    </row>
    <row r="3288" spans="9:17" ht="16">
      <c r="I3288" s="209"/>
      <c r="J3288" s="221"/>
      <c r="K3288" s="228"/>
      <c r="L3288" s="228"/>
      <c r="Q3288" s="229"/>
    </row>
    <row r="3289" spans="9:17" ht="16">
      <c r="I3289" s="209"/>
      <c r="J3289" s="221"/>
      <c r="K3289" s="228"/>
      <c r="L3289" s="228"/>
      <c r="Q3289" s="229"/>
    </row>
    <row r="3290" spans="9:17" ht="16">
      <c r="I3290" s="209"/>
      <c r="J3290" s="221"/>
      <c r="K3290" s="228"/>
      <c r="L3290" s="228"/>
      <c r="Q3290" s="229"/>
    </row>
    <row r="3291" spans="9:17" ht="16">
      <c r="I3291" s="209"/>
      <c r="J3291" s="221"/>
      <c r="K3291" s="228"/>
      <c r="L3291" s="228"/>
      <c r="Q3291" s="229"/>
    </row>
    <row r="3292" spans="9:17" ht="16">
      <c r="I3292" s="209"/>
      <c r="J3292" s="221"/>
      <c r="K3292" s="228"/>
      <c r="L3292" s="228"/>
      <c r="Q3292" s="229"/>
    </row>
    <row r="3293" spans="9:17" ht="16">
      <c r="I3293" s="209"/>
      <c r="J3293" s="221"/>
      <c r="K3293" s="228"/>
      <c r="L3293" s="228"/>
      <c r="Q3293" s="229"/>
    </row>
    <row r="3294" spans="9:17" ht="16">
      <c r="I3294" s="209"/>
      <c r="J3294" s="221"/>
      <c r="K3294" s="228"/>
      <c r="L3294" s="228"/>
      <c r="Q3294" s="229"/>
    </row>
    <row r="3295" spans="9:17" ht="16">
      <c r="I3295" s="209"/>
      <c r="J3295" s="221"/>
      <c r="K3295" s="228"/>
      <c r="L3295" s="228"/>
      <c r="Q3295" s="229"/>
    </row>
    <row r="3296" spans="9:17" ht="16">
      <c r="I3296" s="209"/>
      <c r="J3296" s="221"/>
      <c r="K3296" s="228"/>
      <c r="L3296" s="228"/>
      <c r="Q3296" s="229"/>
    </row>
    <row r="3297" spans="9:17" ht="16">
      <c r="I3297" s="209"/>
      <c r="J3297" s="221"/>
      <c r="K3297" s="228"/>
      <c r="L3297" s="228"/>
      <c r="Q3297" s="229"/>
    </row>
    <row r="3298" spans="9:17" ht="16">
      <c r="I3298" s="209"/>
      <c r="J3298" s="221"/>
      <c r="K3298" s="228"/>
      <c r="L3298" s="228"/>
      <c r="Q3298" s="229"/>
    </row>
    <row r="3299" spans="9:17" ht="16">
      <c r="I3299" s="209"/>
      <c r="J3299" s="221"/>
      <c r="K3299" s="228"/>
      <c r="L3299" s="228"/>
      <c r="Q3299" s="229"/>
    </row>
    <row r="3300" spans="9:17" ht="16">
      <c r="I3300" s="209"/>
      <c r="J3300" s="221"/>
      <c r="K3300" s="228"/>
      <c r="L3300" s="228"/>
      <c r="Q3300" s="229"/>
    </row>
    <row r="3301" spans="9:17" ht="16">
      <c r="I3301" s="209"/>
      <c r="J3301" s="221"/>
      <c r="K3301" s="228"/>
      <c r="L3301" s="228"/>
      <c r="Q3301" s="229"/>
    </row>
    <row r="3302" spans="9:17" ht="16">
      <c r="I3302" s="209"/>
      <c r="J3302" s="221"/>
      <c r="K3302" s="228"/>
      <c r="L3302" s="228"/>
      <c r="Q3302" s="229"/>
    </row>
    <row r="3303" spans="9:17" ht="16">
      <c r="I3303" s="209"/>
      <c r="J3303" s="221"/>
      <c r="K3303" s="228"/>
      <c r="L3303" s="228"/>
      <c r="Q3303" s="229"/>
    </row>
    <row r="3304" spans="9:17" ht="16">
      <c r="I3304" s="209"/>
      <c r="J3304" s="221"/>
      <c r="K3304" s="228"/>
      <c r="L3304" s="228"/>
      <c r="Q3304" s="229"/>
    </row>
    <row r="3305" spans="9:17" ht="16">
      <c r="I3305" s="209"/>
      <c r="J3305" s="221"/>
      <c r="K3305" s="228"/>
      <c r="L3305" s="228"/>
      <c r="Q3305" s="229"/>
    </row>
    <row r="3306" spans="9:17" ht="16">
      <c r="I3306" s="209"/>
      <c r="J3306" s="221"/>
      <c r="K3306" s="228"/>
      <c r="L3306" s="228"/>
      <c r="Q3306" s="229"/>
    </row>
    <row r="3307" spans="9:17" ht="16">
      <c r="I3307" s="209"/>
      <c r="J3307" s="221"/>
      <c r="K3307" s="228"/>
      <c r="L3307" s="228"/>
      <c r="Q3307" s="229"/>
    </row>
    <row r="3308" spans="9:17" ht="16">
      <c r="I3308" s="209"/>
      <c r="J3308" s="221"/>
      <c r="K3308" s="228"/>
      <c r="L3308" s="228"/>
      <c r="Q3308" s="229"/>
    </row>
    <row r="3309" spans="9:17" ht="16">
      <c r="I3309" s="209"/>
      <c r="J3309" s="221"/>
      <c r="K3309" s="228"/>
      <c r="L3309" s="228"/>
      <c r="Q3309" s="229"/>
    </row>
    <row r="3310" spans="9:17" ht="16">
      <c r="I3310" s="209"/>
      <c r="J3310" s="221"/>
      <c r="K3310" s="228"/>
      <c r="L3310" s="228"/>
      <c r="Q3310" s="229"/>
    </row>
    <row r="3311" spans="9:17" ht="16">
      <c r="I3311" s="209"/>
      <c r="J3311" s="221"/>
      <c r="K3311" s="228"/>
      <c r="L3311" s="228"/>
      <c r="Q3311" s="229"/>
    </row>
    <row r="3312" spans="9:17" ht="16">
      <c r="I3312" s="209"/>
      <c r="J3312" s="221"/>
      <c r="K3312" s="228"/>
      <c r="L3312" s="228"/>
      <c r="Q3312" s="229"/>
    </row>
    <row r="3313" spans="9:17" ht="16">
      <c r="I3313" s="209"/>
      <c r="J3313" s="221"/>
      <c r="K3313" s="228"/>
      <c r="L3313" s="228"/>
      <c r="Q3313" s="229"/>
    </row>
    <row r="3314" spans="9:17" ht="16">
      <c r="I3314" s="209"/>
      <c r="J3314" s="221"/>
      <c r="K3314" s="228"/>
      <c r="L3314" s="228"/>
      <c r="Q3314" s="229"/>
    </row>
    <row r="3315" spans="9:17" ht="16">
      <c r="I3315" s="209"/>
      <c r="J3315" s="221"/>
      <c r="K3315" s="228"/>
      <c r="L3315" s="228"/>
      <c r="Q3315" s="229"/>
    </row>
    <row r="3316" spans="9:17" ht="16">
      <c r="I3316" s="209"/>
      <c r="J3316" s="221"/>
      <c r="K3316" s="228"/>
      <c r="L3316" s="228"/>
      <c r="Q3316" s="229"/>
    </row>
    <row r="3317" spans="9:17" ht="16">
      <c r="I3317" s="209"/>
      <c r="J3317" s="221"/>
      <c r="K3317" s="228"/>
      <c r="L3317" s="228"/>
      <c r="Q3317" s="229"/>
    </row>
    <row r="3318" spans="9:17" ht="16">
      <c r="I3318" s="209"/>
      <c r="J3318" s="221"/>
      <c r="K3318" s="228"/>
      <c r="L3318" s="228"/>
      <c r="Q3318" s="229"/>
    </row>
    <row r="3319" spans="9:17" ht="16">
      <c r="I3319" s="209"/>
      <c r="J3319" s="221"/>
      <c r="K3319" s="228"/>
      <c r="L3319" s="228"/>
      <c r="Q3319" s="229"/>
    </row>
    <row r="3320" spans="9:17" ht="16">
      <c r="I3320" s="209"/>
      <c r="J3320" s="221"/>
      <c r="K3320" s="228"/>
      <c r="L3320" s="228"/>
      <c r="Q3320" s="229"/>
    </row>
    <row r="3321" spans="9:17" ht="16">
      <c r="I3321" s="209"/>
      <c r="J3321" s="221"/>
      <c r="K3321" s="228"/>
      <c r="L3321" s="228"/>
      <c r="Q3321" s="229"/>
    </row>
    <row r="3322" spans="9:17" ht="16">
      <c r="I3322" s="209"/>
      <c r="J3322" s="221"/>
      <c r="K3322" s="228"/>
      <c r="L3322" s="228"/>
      <c r="Q3322" s="229"/>
    </row>
    <row r="3323" spans="9:17" ht="16">
      <c r="I3323" s="209"/>
      <c r="J3323" s="221"/>
      <c r="K3323" s="228"/>
      <c r="L3323" s="228"/>
      <c r="Q3323" s="229"/>
    </row>
    <row r="3324" spans="9:17" ht="16">
      <c r="I3324" s="209"/>
      <c r="J3324" s="221"/>
      <c r="K3324" s="228"/>
      <c r="L3324" s="228"/>
      <c r="Q3324" s="229"/>
    </row>
    <row r="3325" spans="9:17" ht="16">
      <c r="I3325" s="209"/>
      <c r="J3325" s="221"/>
      <c r="K3325" s="228"/>
      <c r="L3325" s="228"/>
      <c r="Q3325" s="229"/>
    </row>
    <row r="3326" spans="9:17" ht="16">
      <c r="I3326" s="209"/>
      <c r="J3326" s="221"/>
      <c r="K3326" s="228"/>
      <c r="L3326" s="228"/>
      <c r="Q3326" s="229"/>
    </row>
    <row r="3327" spans="9:17" ht="16">
      <c r="I3327" s="209"/>
      <c r="J3327" s="221"/>
      <c r="K3327" s="228"/>
      <c r="L3327" s="228"/>
      <c r="Q3327" s="229"/>
    </row>
    <row r="3328" spans="9:17" ht="16">
      <c r="I3328" s="209"/>
      <c r="J3328" s="221"/>
      <c r="K3328" s="228"/>
      <c r="L3328" s="228"/>
      <c r="Q3328" s="229"/>
    </row>
    <row r="3329" spans="9:17" ht="16">
      <c r="I3329" s="209"/>
      <c r="J3329" s="221"/>
      <c r="K3329" s="228"/>
      <c r="L3329" s="228"/>
      <c r="Q3329" s="229"/>
    </row>
    <row r="3330" spans="9:17" ht="16">
      <c r="I3330" s="209"/>
      <c r="J3330" s="221"/>
      <c r="K3330" s="228"/>
      <c r="L3330" s="228"/>
      <c r="Q3330" s="229"/>
    </row>
    <row r="3331" spans="9:17" ht="16">
      <c r="I3331" s="209"/>
      <c r="J3331" s="221"/>
      <c r="K3331" s="228"/>
      <c r="L3331" s="228"/>
      <c r="Q3331" s="229"/>
    </row>
    <row r="3332" spans="9:17" ht="16">
      <c r="I3332" s="209"/>
      <c r="J3332" s="221"/>
      <c r="K3332" s="228"/>
      <c r="L3332" s="228"/>
      <c r="Q3332" s="229"/>
    </row>
    <row r="3333" spans="9:17" ht="16">
      <c r="I3333" s="209"/>
      <c r="J3333" s="221"/>
      <c r="K3333" s="228"/>
      <c r="L3333" s="228"/>
      <c r="Q3333" s="229"/>
    </row>
    <row r="3334" spans="9:17" ht="16">
      <c r="I3334" s="209"/>
      <c r="J3334" s="221"/>
      <c r="K3334" s="228"/>
      <c r="L3334" s="228"/>
      <c r="Q3334" s="229"/>
    </row>
    <row r="3335" spans="9:17" ht="16">
      <c r="I3335" s="209"/>
      <c r="J3335" s="221"/>
      <c r="K3335" s="228"/>
      <c r="L3335" s="228"/>
      <c r="Q3335" s="229"/>
    </row>
    <row r="3336" spans="9:17" ht="16">
      <c r="I3336" s="209"/>
      <c r="J3336" s="221"/>
      <c r="K3336" s="228"/>
      <c r="L3336" s="228"/>
      <c r="Q3336" s="229"/>
    </row>
    <row r="3337" spans="9:17" ht="16">
      <c r="I3337" s="209"/>
      <c r="J3337" s="221"/>
      <c r="K3337" s="228"/>
      <c r="L3337" s="228"/>
      <c r="Q3337" s="229"/>
    </row>
    <row r="3338" spans="9:17" ht="16">
      <c r="I3338" s="209"/>
      <c r="J3338" s="221"/>
      <c r="K3338" s="228"/>
      <c r="L3338" s="228"/>
      <c r="Q3338" s="229"/>
    </row>
    <row r="3339" spans="9:17" ht="16">
      <c r="I3339" s="209"/>
      <c r="J3339" s="221"/>
      <c r="K3339" s="228"/>
      <c r="L3339" s="228"/>
      <c r="Q3339" s="229"/>
    </row>
    <row r="3340" spans="9:17" ht="16">
      <c r="I3340" s="209"/>
      <c r="J3340" s="221"/>
      <c r="K3340" s="228"/>
      <c r="L3340" s="228"/>
      <c r="Q3340" s="229"/>
    </row>
    <row r="3341" spans="9:17" ht="16">
      <c r="I3341" s="209"/>
      <c r="J3341" s="221"/>
      <c r="K3341" s="228"/>
      <c r="L3341" s="228"/>
      <c r="Q3341" s="229"/>
    </row>
    <row r="3342" spans="9:17" ht="16">
      <c r="I3342" s="209"/>
      <c r="J3342" s="221"/>
      <c r="K3342" s="228"/>
      <c r="L3342" s="228"/>
      <c r="Q3342" s="229"/>
    </row>
    <row r="3343" spans="9:17" ht="16">
      <c r="I3343" s="209"/>
      <c r="J3343" s="221"/>
      <c r="K3343" s="228"/>
      <c r="L3343" s="228"/>
      <c r="Q3343" s="229"/>
    </row>
    <row r="3344" spans="9:17" ht="16">
      <c r="I3344" s="209"/>
      <c r="J3344" s="221"/>
      <c r="K3344" s="228"/>
      <c r="L3344" s="228"/>
      <c r="Q3344" s="229"/>
    </row>
    <row r="3345" spans="9:17" ht="16">
      <c r="I3345" s="209"/>
      <c r="J3345" s="221"/>
      <c r="K3345" s="228"/>
      <c r="L3345" s="228"/>
      <c r="Q3345" s="229"/>
    </row>
    <row r="3346" spans="9:17" ht="16">
      <c r="I3346" s="209"/>
      <c r="J3346" s="221"/>
      <c r="K3346" s="228"/>
      <c r="L3346" s="228"/>
      <c r="Q3346" s="229"/>
    </row>
    <row r="3347" spans="9:17" ht="16">
      <c r="I3347" s="209"/>
      <c r="J3347" s="221"/>
      <c r="K3347" s="228"/>
      <c r="L3347" s="228"/>
      <c r="Q3347" s="229"/>
    </row>
    <row r="3348" spans="9:17" ht="16">
      <c r="I3348" s="209"/>
      <c r="J3348" s="221"/>
      <c r="K3348" s="228"/>
      <c r="L3348" s="228"/>
      <c r="Q3348" s="229"/>
    </row>
    <row r="3349" spans="9:17" ht="16">
      <c r="I3349" s="209"/>
      <c r="J3349" s="221"/>
      <c r="K3349" s="228"/>
      <c r="L3349" s="228"/>
      <c r="Q3349" s="229"/>
    </row>
    <row r="3350" spans="9:17" ht="16">
      <c r="I3350" s="209"/>
      <c r="J3350" s="221"/>
      <c r="K3350" s="228"/>
      <c r="L3350" s="228"/>
      <c r="Q3350" s="229"/>
    </row>
    <row r="3351" spans="9:17" ht="16">
      <c r="I3351" s="209"/>
      <c r="J3351" s="221"/>
      <c r="K3351" s="228"/>
      <c r="L3351" s="228"/>
      <c r="Q3351" s="229"/>
    </row>
    <row r="3352" spans="9:17" ht="16">
      <c r="I3352" s="209"/>
      <c r="J3352" s="221"/>
      <c r="K3352" s="228"/>
      <c r="L3352" s="228"/>
      <c r="Q3352" s="229"/>
    </row>
    <row r="3353" spans="9:17" ht="16">
      <c r="I3353" s="209"/>
      <c r="J3353" s="221"/>
      <c r="K3353" s="228"/>
      <c r="L3353" s="228"/>
      <c r="Q3353" s="229"/>
    </row>
    <row r="3354" spans="9:17" ht="16">
      <c r="I3354" s="209"/>
      <c r="J3354" s="221"/>
      <c r="K3354" s="228"/>
      <c r="L3354" s="228"/>
      <c r="Q3354" s="229"/>
    </row>
    <row r="3355" spans="9:17" ht="16">
      <c r="I3355" s="209"/>
      <c r="J3355" s="221"/>
      <c r="K3355" s="228"/>
      <c r="L3355" s="228"/>
      <c r="Q3355" s="229"/>
    </row>
    <row r="3356" spans="9:17" ht="16">
      <c r="I3356" s="209"/>
      <c r="J3356" s="221"/>
      <c r="K3356" s="228"/>
      <c r="L3356" s="228"/>
      <c r="Q3356" s="229"/>
    </row>
    <row r="3357" spans="9:17" ht="16">
      <c r="I3357" s="209"/>
      <c r="J3357" s="221"/>
      <c r="K3357" s="228"/>
      <c r="L3357" s="228"/>
      <c r="Q3357" s="229"/>
    </row>
    <row r="3358" spans="9:17" ht="16">
      <c r="I3358" s="209"/>
      <c r="J3358" s="221"/>
      <c r="K3358" s="228"/>
      <c r="L3358" s="228"/>
      <c r="Q3358" s="229"/>
    </row>
    <row r="3359" spans="9:17" ht="16">
      <c r="I3359" s="209"/>
      <c r="J3359" s="221"/>
      <c r="K3359" s="228"/>
      <c r="L3359" s="228"/>
      <c r="Q3359" s="229"/>
    </row>
    <row r="3360" spans="9:17" ht="16">
      <c r="I3360" s="209"/>
      <c r="J3360" s="221"/>
      <c r="K3360" s="228"/>
      <c r="L3360" s="228"/>
      <c r="Q3360" s="229"/>
    </row>
    <row r="3361" spans="9:17" ht="16">
      <c r="I3361" s="209"/>
      <c r="J3361" s="221"/>
      <c r="K3361" s="228"/>
      <c r="L3361" s="228"/>
      <c r="Q3361" s="229"/>
    </row>
    <row r="3362" spans="9:17" ht="16">
      <c r="I3362" s="209"/>
      <c r="J3362" s="221"/>
      <c r="K3362" s="228"/>
      <c r="L3362" s="228"/>
      <c r="Q3362" s="229"/>
    </row>
    <row r="3363" spans="9:17" ht="16">
      <c r="I3363" s="209"/>
      <c r="J3363" s="221"/>
      <c r="K3363" s="228"/>
      <c r="L3363" s="228"/>
      <c r="Q3363" s="229"/>
    </row>
    <row r="3364" spans="9:17" ht="16">
      <c r="I3364" s="209"/>
      <c r="J3364" s="221"/>
      <c r="K3364" s="228"/>
      <c r="L3364" s="228"/>
      <c r="Q3364" s="229"/>
    </row>
    <row r="3365" spans="9:17" ht="16">
      <c r="I3365" s="209"/>
      <c r="J3365" s="221"/>
      <c r="K3365" s="228"/>
      <c r="L3365" s="228"/>
      <c r="Q3365" s="229"/>
    </row>
    <row r="3366" spans="9:17" ht="16">
      <c r="I3366" s="209"/>
      <c r="J3366" s="221"/>
      <c r="K3366" s="228"/>
      <c r="L3366" s="228"/>
      <c r="Q3366" s="229"/>
    </row>
    <row r="3367" spans="9:17" ht="16">
      <c r="I3367" s="209"/>
      <c r="J3367" s="221"/>
      <c r="K3367" s="228"/>
      <c r="L3367" s="228"/>
      <c r="Q3367" s="229"/>
    </row>
    <row r="3368" spans="9:17" ht="16">
      <c r="I3368" s="209"/>
      <c r="J3368" s="221"/>
      <c r="K3368" s="228"/>
      <c r="L3368" s="228"/>
      <c r="Q3368" s="229"/>
    </row>
    <row r="3369" spans="9:17" ht="16">
      <c r="I3369" s="209"/>
      <c r="J3369" s="221"/>
      <c r="K3369" s="228"/>
      <c r="L3369" s="228"/>
      <c r="Q3369" s="229"/>
    </row>
    <row r="3370" spans="9:17" ht="16">
      <c r="I3370" s="209"/>
      <c r="J3370" s="221"/>
      <c r="K3370" s="228"/>
      <c r="L3370" s="228"/>
      <c r="Q3370" s="229"/>
    </row>
    <row r="3371" spans="9:17" ht="16">
      <c r="I3371" s="209"/>
      <c r="J3371" s="221"/>
      <c r="K3371" s="228"/>
      <c r="L3371" s="228"/>
      <c r="Q3371" s="229"/>
    </row>
    <row r="3372" spans="9:17" ht="16">
      <c r="I3372" s="209"/>
      <c r="J3372" s="221"/>
      <c r="K3372" s="228"/>
      <c r="L3372" s="228"/>
      <c r="Q3372" s="229"/>
    </row>
    <row r="3373" spans="9:17" ht="16">
      <c r="I3373" s="209"/>
      <c r="J3373" s="221"/>
      <c r="K3373" s="228"/>
      <c r="L3373" s="228"/>
      <c r="Q3373" s="229"/>
    </row>
    <row r="3374" spans="9:17" ht="16">
      <c r="I3374" s="209"/>
      <c r="J3374" s="221"/>
      <c r="K3374" s="228"/>
      <c r="L3374" s="228"/>
      <c r="Q3374" s="229"/>
    </row>
    <row r="3375" spans="9:17" ht="16">
      <c r="I3375" s="209"/>
      <c r="J3375" s="221"/>
      <c r="K3375" s="228"/>
      <c r="L3375" s="228"/>
      <c r="Q3375" s="229"/>
    </row>
    <row r="3376" spans="9:17" ht="16">
      <c r="I3376" s="209"/>
      <c r="J3376" s="221"/>
      <c r="K3376" s="228"/>
      <c r="L3376" s="228"/>
      <c r="Q3376" s="229"/>
    </row>
    <row r="3377" spans="9:17" ht="16">
      <c r="I3377" s="209"/>
      <c r="J3377" s="221"/>
      <c r="K3377" s="228"/>
      <c r="L3377" s="228"/>
      <c r="Q3377" s="229"/>
    </row>
    <row r="3378" spans="9:17" ht="16">
      <c r="I3378" s="209"/>
      <c r="J3378" s="221"/>
      <c r="K3378" s="228"/>
      <c r="L3378" s="228"/>
      <c r="Q3378" s="229"/>
    </row>
    <row r="3379" spans="9:17" ht="16">
      <c r="I3379" s="209"/>
      <c r="J3379" s="221"/>
      <c r="K3379" s="228"/>
      <c r="L3379" s="228"/>
      <c r="Q3379" s="229"/>
    </row>
    <row r="3380" spans="9:17" ht="16">
      <c r="I3380" s="209"/>
      <c r="J3380" s="221"/>
      <c r="K3380" s="228"/>
      <c r="L3380" s="228"/>
      <c r="Q3380" s="229"/>
    </row>
    <row r="3381" spans="9:17" ht="16">
      <c r="I3381" s="209"/>
      <c r="J3381" s="221"/>
      <c r="K3381" s="228"/>
      <c r="L3381" s="228"/>
      <c r="Q3381" s="229"/>
    </row>
    <row r="3382" spans="9:17" ht="16">
      <c r="I3382" s="209"/>
      <c r="J3382" s="221"/>
      <c r="K3382" s="228"/>
      <c r="L3382" s="228"/>
      <c r="Q3382" s="229"/>
    </row>
    <row r="3383" spans="9:17" ht="16">
      <c r="I3383" s="209"/>
      <c r="J3383" s="221"/>
      <c r="K3383" s="228"/>
      <c r="L3383" s="228"/>
      <c r="Q3383" s="229"/>
    </row>
    <row r="3384" spans="9:17" ht="16">
      <c r="I3384" s="209"/>
      <c r="J3384" s="221"/>
      <c r="K3384" s="228"/>
      <c r="L3384" s="228"/>
      <c r="Q3384" s="229"/>
    </row>
    <row r="3385" spans="9:17" ht="16">
      <c r="I3385" s="209"/>
      <c r="J3385" s="221"/>
      <c r="K3385" s="228"/>
      <c r="L3385" s="228"/>
      <c r="Q3385" s="229"/>
    </row>
    <row r="3386" spans="9:17" ht="16">
      <c r="I3386" s="209"/>
      <c r="J3386" s="221"/>
      <c r="K3386" s="228"/>
      <c r="L3386" s="228"/>
      <c r="Q3386" s="229"/>
    </row>
    <row r="3387" spans="9:17" ht="16">
      <c r="I3387" s="209"/>
      <c r="J3387" s="221"/>
      <c r="K3387" s="228"/>
      <c r="L3387" s="228"/>
      <c r="Q3387" s="229"/>
    </row>
    <row r="3388" spans="9:17" ht="16">
      <c r="I3388" s="209"/>
      <c r="J3388" s="221"/>
      <c r="K3388" s="228"/>
      <c r="L3388" s="228"/>
      <c r="Q3388" s="229"/>
    </row>
    <row r="3389" spans="9:17" ht="16">
      <c r="I3389" s="209"/>
      <c r="J3389" s="221"/>
      <c r="K3389" s="228"/>
      <c r="L3389" s="228"/>
      <c r="Q3389" s="229"/>
    </row>
    <row r="3390" spans="9:17" ht="16">
      <c r="I3390" s="209"/>
      <c r="J3390" s="221"/>
      <c r="K3390" s="228"/>
      <c r="L3390" s="228"/>
      <c r="Q3390" s="229"/>
    </row>
    <row r="3391" spans="9:17" ht="16">
      <c r="I3391" s="209"/>
      <c r="J3391" s="221"/>
      <c r="K3391" s="228"/>
      <c r="L3391" s="228"/>
      <c r="Q3391" s="229"/>
    </row>
    <row r="3392" spans="9:17" ht="16">
      <c r="I3392" s="209"/>
      <c r="J3392" s="221"/>
      <c r="K3392" s="228"/>
      <c r="L3392" s="228"/>
      <c r="Q3392" s="229"/>
    </row>
    <row r="3393" spans="9:17" ht="16">
      <c r="I3393" s="209"/>
      <c r="J3393" s="221"/>
      <c r="K3393" s="228"/>
      <c r="L3393" s="228"/>
      <c r="Q3393" s="229"/>
    </row>
    <row r="3394" spans="9:17" ht="16">
      <c r="I3394" s="209"/>
      <c r="J3394" s="221"/>
      <c r="K3394" s="228"/>
      <c r="L3394" s="228"/>
      <c r="Q3394" s="229"/>
    </row>
    <row r="3395" spans="9:17" ht="16">
      <c r="I3395" s="209"/>
      <c r="J3395" s="221"/>
      <c r="K3395" s="228"/>
      <c r="L3395" s="228"/>
      <c r="Q3395" s="229"/>
    </row>
    <row r="3396" spans="9:17" ht="16">
      <c r="I3396" s="209"/>
      <c r="J3396" s="221"/>
      <c r="K3396" s="228"/>
      <c r="L3396" s="228"/>
      <c r="Q3396" s="229"/>
    </row>
    <row r="3397" spans="9:17" ht="16">
      <c r="I3397" s="209"/>
      <c r="J3397" s="221"/>
      <c r="K3397" s="228"/>
      <c r="L3397" s="228"/>
      <c r="Q3397" s="229"/>
    </row>
    <row r="3398" spans="9:17" ht="16">
      <c r="I3398" s="209"/>
      <c r="J3398" s="221"/>
      <c r="K3398" s="228"/>
      <c r="L3398" s="228"/>
      <c r="Q3398" s="229"/>
    </row>
    <row r="3399" spans="9:17" ht="16">
      <c r="I3399" s="209"/>
      <c r="J3399" s="221"/>
      <c r="K3399" s="228"/>
      <c r="L3399" s="228"/>
      <c r="Q3399" s="229"/>
    </row>
    <row r="3400" spans="9:17" ht="16">
      <c r="I3400" s="209"/>
      <c r="J3400" s="221"/>
      <c r="K3400" s="228"/>
      <c r="L3400" s="228"/>
      <c r="Q3400" s="229"/>
    </row>
    <row r="3401" spans="9:17" ht="16">
      <c r="I3401" s="209"/>
      <c r="J3401" s="221"/>
      <c r="K3401" s="228"/>
      <c r="L3401" s="228"/>
      <c r="Q3401" s="229"/>
    </row>
    <row r="3402" spans="9:17" ht="16">
      <c r="I3402" s="209"/>
      <c r="J3402" s="221"/>
      <c r="K3402" s="228"/>
      <c r="L3402" s="228"/>
      <c r="Q3402" s="229"/>
    </row>
    <row r="3403" spans="9:17" ht="16">
      <c r="I3403" s="209"/>
      <c r="J3403" s="221"/>
      <c r="K3403" s="228"/>
      <c r="L3403" s="228"/>
      <c r="Q3403" s="229"/>
    </row>
    <row r="3404" spans="9:17" ht="16">
      <c r="I3404" s="209"/>
      <c r="J3404" s="221"/>
      <c r="K3404" s="228"/>
      <c r="L3404" s="228"/>
      <c r="Q3404" s="229"/>
    </row>
    <row r="3405" spans="9:17" ht="16">
      <c r="I3405" s="209"/>
      <c r="J3405" s="221"/>
      <c r="K3405" s="228"/>
      <c r="L3405" s="228"/>
      <c r="Q3405" s="229"/>
    </row>
    <row r="3406" spans="9:17" ht="16">
      <c r="I3406" s="209"/>
      <c r="J3406" s="221"/>
      <c r="K3406" s="228"/>
      <c r="L3406" s="228"/>
      <c r="Q3406" s="229"/>
    </row>
    <row r="3407" spans="9:17" ht="16">
      <c r="I3407" s="209"/>
      <c r="J3407" s="221"/>
      <c r="K3407" s="228"/>
      <c r="L3407" s="228"/>
      <c r="Q3407" s="229"/>
    </row>
    <row r="3408" spans="9:17" ht="16">
      <c r="I3408" s="209"/>
      <c r="J3408" s="221"/>
      <c r="K3408" s="228"/>
      <c r="L3408" s="228"/>
      <c r="Q3408" s="229"/>
    </row>
    <row r="3409" spans="9:17" ht="16">
      <c r="I3409" s="209"/>
      <c r="J3409" s="221"/>
      <c r="K3409" s="228"/>
      <c r="L3409" s="228"/>
      <c r="Q3409" s="229"/>
    </row>
    <row r="3410" spans="9:17" ht="16">
      <c r="I3410" s="209"/>
      <c r="J3410" s="221"/>
      <c r="K3410" s="228"/>
      <c r="L3410" s="228"/>
      <c r="Q3410" s="229"/>
    </row>
    <row r="3411" spans="9:17" ht="16">
      <c r="I3411" s="209"/>
      <c r="J3411" s="221"/>
      <c r="K3411" s="228"/>
      <c r="L3411" s="228"/>
      <c r="Q3411" s="229"/>
    </row>
    <row r="3412" spans="9:17" ht="16">
      <c r="I3412" s="209"/>
      <c r="J3412" s="221"/>
      <c r="K3412" s="228"/>
      <c r="L3412" s="228"/>
      <c r="Q3412" s="229"/>
    </row>
    <row r="3413" spans="9:17" ht="16">
      <c r="I3413" s="209"/>
      <c r="J3413" s="221"/>
      <c r="K3413" s="228"/>
      <c r="L3413" s="228"/>
      <c r="Q3413" s="229"/>
    </row>
    <row r="3414" spans="9:17" ht="16">
      <c r="I3414" s="209"/>
      <c r="J3414" s="221"/>
      <c r="K3414" s="228"/>
      <c r="L3414" s="228"/>
      <c r="Q3414" s="229"/>
    </row>
    <row r="3415" spans="9:17" ht="16">
      <c r="I3415" s="209"/>
      <c r="J3415" s="221"/>
      <c r="K3415" s="228"/>
      <c r="L3415" s="228"/>
      <c r="Q3415" s="229"/>
    </row>
    <row r="3416" spans="9:17" ht="16">
      <c r="I3416" s="209"/>
      <c r="J3416" s="221"/>
      <c r="K3416" s="228"/>
      <c r="L3416" s="228"/>
      <c r="Q3416" s="229"/>
    </row>
    <row r="3417" spans="9:17" ht="16">
      <c r="I3417" s="209"/>
      <c r="J3417" s="221"/>
      <c r="K3417" s="228"/>
      <c r="L3417" s="228"/>
      <c r="Q3417" s="229"/>
    </row>
    <row r="3418" spans="9:17" ht="16">
      <c r="I3418" s="209"/>
      <c r="J3418" s="221"/>
      <c r="K3418" s="228"/>
      <c r="L3418" s="228"/>
      <c r="Q3418" s="229"/>
    </row>
    <row r="3419" spans="9:17" ht="16">
      <c r="I3419" s="209"/>
      <c r="J3419" s="221"/>
      <c r="K3419" s="228"/>
      <c r="L3419" s="228"/>
      <c r="Q3419" s="229"/>
    </row>
    <row r="3420" spans="9:17" ht="16">
      <c r="I3420" s="209"/>
      <c r="J3420" s="221"/>
      <c r="K3420" s="228"/>
      <c r="L3420" s="228"/>
      <c r="Q3420" s="229"/>
    </row>
    <row r="3421" spans="9:17" ht="16">
      <c r="I3421" s="209"/>
      <c r="J3421" s="221"/>
      <c r="K3421" s="228"/>
      <c r="L3421" s="228"/>
      <c r="Q3421" s="229"/>
    </row>
    <row r="3422" spans="9:17" ht="16">
      <c r="I3422" s="209"/>
      <c r="J3422" s="221"/>
      <c r="K3422" s="228"/>
      <c r="L3422" s="228"/>
      <c r="Q3422" s="229"/>
    </row>
    <row r="3423" spans="9:17" ht="16">
      <c r="I3423" s="209"/>
      <c r="J3423" s="221"/>
      <c r="K3423" s="228"/>
      <c r="L3423" s="228"/>
      <c r="Q3423" s="229"/>
    </row>
    <row r="3424" spans="9:17" ht="16">
      <c r="I3424" s="209"/>
      <c r="J3424" s="221"/>
      <c r="K3424" s="228"/>
      <c r="L3424" s="228"/>
      <c r="Q3424" s="229"/>
    </row>
    <row r="3425" spans="9:17" ht="16">
      <c r="I3425" s="209"/>
      <c r="J3425" s="221"/>
      <c r="K3425" s="228"/>
      <c r="L3425" s="228"/>
      <c r="Q3425" s="229"/>
    </row>
    <row r="3426" spans="9:17" ht="16">
      <c r="I3426" s="209"/>
      <c r="J3426" s="221"/>
      <c r="K3426" s="228"/>
      <c r="L3426" s="228"/>
      <c r="Q3426" s="229"/>
    </row>
    <row r="3427" spans="9:17" ht="16">
      <c r="I3427" s="209"/>
      <c r="J3427" s="221"/>
      <c r="K3427" s="228"/>
      <c r="L3427" s="228"/>
      <c r="Q3427" s="229"/>
    </row>
    <row r="3428" spans="9:17" ht="16">
      <c r="I3428" s="209"/>
      <c r="J3428" s="221"/>
      <c r="K3428" s="228"/>
      <c r="L3428" s="228"/>
      <c r="Q3428" s="229"/>
    </row>
    <row r="3429" spans="9:17" ht="16">
      <c r="I3429" s="209"/>
      <c r="J3429" s="221"/>
      <c r="K3429" s="228"/>
      <c r="L3429" s="228"/>
      <c r="Q3429" s="229"/>
    </row>
    <row r="3430" spans="9:17" ht="16">
      <c r="I3430" s="209"/>
      <c r="J3430" s="221"/>
      <c r="K3430" s="228"/>
      <c r="L3430" s="228"/>
      <c r="Q3430" s="229"/>
    </row>
    <row r="3431" spans="9:17" ht="16">
      <c r="I3431" s="209"/>
      <c r="J3431" s="221"/>
      <c r="K3431" s="228"/>
      <c r="L3431" s="228"/>
      <c r="Q3431" s="229"/>
    </row>
    <row r="3432" spans="9:17" ht="16">
      <c r="I3432" s="209"/>
      <c r="J3432" s="221"/>
      <c r="K3432" s="228"/>
      <c r="L3432" s="228"/>
      <c r="Q3432" s="229"/>
    </row>
    <row r="3433" spans="9:17" ht="16">
      <c r="I3433" s="209"/>
      <c r="J3433" s="221"/>
      <c r="K3433" s="228"/>
      <c r="L3433" s="228"/>
      <c r="Q3433" s="229"/>
    </row>
    <row r="3434" spans="9:17" ht="16">
      <c r="I3434" s="209"/>
      <c r="J3434" s="221"/>
      <c r="K3434" s="228"/>
      <c r="L3434" s="228"/>
      <c r="Q3434" s="229"/>
    </row>
    <row r="3435" spans="9:17" ht="16">
      <c r="I3435" s="209"/>
      <c r="J3435" s="221"/>
      <c r="K3435" s="228"/>
      <c r="L3435" s="228"/>
      <c r="Q3435" s="229"/>
    </row>
    <row r="3436" spans="9:17" ht="16">
      <c r="I3436" s="209"/>
      <c r="J3436" s="221"/>
      <c r="K3436" s="228"/>
      <c r="L3436" s="228"/>
      <c r="Q3436" s="229"/>
    </row>
    <row r="3437" spans="9:17" ht="16">
      <c r="I3437" s="209"/>
      <c r="J3437" s="221"/>
      <c r="K3437" s="228"/>
      <c r="L3437" s="228"/>
      <c r="Q3437" s="229"/>
    </row>
    <row r="3438" spans="9:17" ht="16">
      <c r="I3438" s="209"/>
      <c r="J3438" s="221"/>
      <c r="K3438" s="228"/>
      <c r="L3438" s="228"/>
      <c r="Q3438" s="229"/>
    </row>
    <row r="3439" spans="9:17" ht="16">
      <c r="I3439" s="209"/>
      <c r="J3439" s="221"/>
      <c r="K3439" s="228"/>
      <c r="L3439" s="228"/>
      <c r="Q3439" s="229"/>
    </row>
    <row r="3440" spans="9:17" ht="16">
      <c r="I3440" s="209"/>
      <c r="J3440" s="221"/>
      <c r="K3440" s="228"/>
      <c r="L3440" s="228"/>
      <c r="Q3440" s="229"/>
    </row>
    <row r="3441" spans="9:17" ht="16">
      <c r="I3441" s="209"/>
      <c r="J3441" s="221"/>
      <c r="K3441" s="228"/>
      <c r="L3441" s="228"/>
      <c r="Q3441" s="229"/>
    </row>
    <row r="3442" spans="9:17" ht="16">
      <c r="I3442" s="209"/>
      <c r="J3442" s="221"/>
      <c r="K3442" s="228"/>
      <c r="L3442" s="228"/>
      <c r="Q3442" s="229"/>
    </row>
    <row r="3443" spans="9:17" ht="16">
      <c r="I3443" s="209"/>
      <c r="J3443" s="221"/>
      <c r="K3443" s="228"/>
      <c r="L3443" s="228"/>
      <c r="Q3443" s="229"/>
    </row>
    <row r="3444" spans="9:17" ht="16">
      <c r="I3444" s="209"/>
      <c r="J3444" s="221"/>
      <c r="K3444" s="228"/>
      <c r="L3444" s="228"/>
      <c r="Q3444" s="229"/>
    </row>
    <row r="3445" spans="9:17" ht="16">
      <c r="I3445" s="209"/>
      <c r="J3445" s="221"/>
      <c r="K3445" s="228"/>
      <c r="L3445" s="228"/>
      <c r="Q3445" s="229"/>
    </row>
    <row r="3446" spans="9:17" ht="16">
      <c r="I3446" s="209"/>
      <c r="J3446" s="221"/>
      <c r="K3446" s="228"/>
      <c r="L3446" s="228"/>
      <c r="Q3446" s="229"/>
    </row>
    <row r="3447" spans="9:17" ht="16">
      <c r="I3447" s="209"/>
      <c r="J3447" s="221"/>
      <c r="K3447" s="228"/>
      <c r="L3447" s="228"/>
      <c r="Q3447" s="229"/>
    </row>
    <row r="3448" spans="9:17" ht="16">
      <c r="I3448" s="209"/>
      <c r="J3448" s="221"/>
      <c r="K3448" s="228"/>
      <c r="L3448" s="228"/>
      <c r="Q3448" s="229"/>
    </row>
    <row r="3449" spans="9:17" ht="16">
      <c r="I3449" s="209"/>
      <c r="J3449" s="221"/>
      <c r="K3449" s="228"/>
      <c r="L3449" s="228"/>
      <c r="Q3449" s="229"/>
    </row>
    <row r="3450" spans="9:17" ht="16">
      <c r="I3450" s="209"/>
      <c r="J3450" s="221"/>
      <c r="K3450" s="228"/>
      <c r="L3450" s="228"/>
      <c r="Q3450" s="229"/>
    </row>
    <row r="3451" spans="9:17" ht="16">
      <c r="I3451" s="209"/>
      <c r="J3451" s="221"/>
      <c r="K3451" s="228"/>
      <c r="L3451" s="228"/>
      <c r="Q3451" s="229"/>
    </row>
    <row r="3452" spans="9:17" ht="16">
      <c r="I3452" s="209"/>
      <c r="J3452" s="221"/>
      <c r="K3452" s="228"/>
      <c r="L3452" s="228"/>
      <c r="Q3452" s="229"/>
    </row>
    <row r="3453" spans="9:17" ht="16">
      <c r="I3453" s="209"/>
      <c r="J3453" s="221"/>
      <c r="K3453" s="228"/>
      <c r="L3453" s="228"/>
      <c r="Q3453" s="229"/>
    </row>
    <row r="3454" spans="9:17" ht="16">
      <c r="I3454" s="209"/>
      <c r="J3454" s="221"/>
      <c r="K3454" s="228"/>
      <c r="L3454" s="228"/>
      <c r="Q3454" s="229"/>
    </row>
    <row r="3455" spans="9:17" ht="16">
      <c r="I3455" s="209"/>
      <c r="J3455" s="221"/>
      <c r="K3455" s="228"/>
      <c r="L3455" s="228"/>
      <c r="Q3455" s="229"/>
    </row>
    <row r="3456" spans="9:17" ht="16">
      <c r="I3456" s="209"/>
      <c r="J3456" s="221"/>
      <c r="K3456" s="228"/>
      <c r="L3456" s="228"/>
      <c r="Q3456" s="229"/>
    </row>
    <row r="3457" spans="9:17" ht="16">
      <c r="I3457" s="209"/>
      <c r="J3457" s="221"/>
      <c r="K3457" s="228"/>
      <c r="L3457" s="228"/>
      <c r="Q3457" s="229"/>
    </row>
    <row r="3458" spans="9:17" ht="16">
      <c r="I3458" s="209"/>
      <c r="J3458" s="221"/>
      <c r="K3458" s="228"/>
      <c r="L3458" s="228"/>
      <c r="Q3458" s="229"/>
    </row>
    <row r="3459" spans="9:17" ht="16">
      <c r="I3459" s="209"/>
      <c r="J3459" s="221"/>
      <c r="K3459" s="228"/>
      <c r="L3459" s="228"/>
      <c r="Q3459" s="229"/>
    </row>
    <row r="3460" spans="9:17" ht="16">
      <c r="I3460" s="209"/>
      <c r="J3460" s="221"/>
      <c r="K3460" s="228"/>
      <c r="L3460" s="228"/>
      <c r="Q3460" s="229"/>
    </row>
    <row r="3461" spans="9:17" ht="16">
      <c r="I3461" s="209"/>
      <c r="J3461" s="221"/>
      <c r="K3461" s="228"/>
      <c r="L3461" s="228"/>
      <c r="Q3461" s="229"/>
    </row>
    <row r="3462" spans="9:17" ht="16">
      <c r="I3462" s="209"/>
      <c r="J3462" s="221"/>
      <c r="K3462" s="228"/>
      <c r="L3462" s="228"/>
      <c r="Q3462" s="229"/>
    </row>
    <row r="3463" spans="9:17" ht="16">
      <c r="I3463" s="209"/>
      <c r="J3463" s="221"/>
      <c r="K3463" s="228"/>
      <c r="L3463" s="228"/>
      <c r="Q3463" s="229"/>
    </row>
    <row r="3464" spans="9:17" ht="16">
      <c r="I3464" s="209"/>
      <c r="J3464" s="221"/>
      <c r="K3464" s="228"/>
      <c r="L3464" s="228"/>
      <c r="Q3464" s="229"/>
    </row>
    <row r="3465" spans="9:17" ht="16">
      <c r="I3465" s="209"/>
      <c r="J3465" s="221"/>
      <c r="K3465" s="228"/>
      <c r="L3465" s="228"/>
      <c r="Q3465" s="229"/>
    </row>
    <row r="3466" spans="9:17" ht="16">
      <c r="I3466" s="209"/>
      <c r="J3466" s="221"/>
      <c r="K3466" s="228"/>
      <c r="L3466" s="228"/>
      <c r="Q3466" s="229"/>
    </row>
    <row r="3467" spans="9:17" ht="16">
      <c r="I3467" s="209"/>
      <c r="J3467" s="221"/>
      <c r="K3467" s="228"/>
      <c r="L3467" s="228"/>
      <c r="Q3467" s="229"/>
    </row>
    <row r="3468" spans="9:17" ht="16">
      <c r="I3468" s="209"/>
      <c r="J3468" s="221"/>
      <c r="K3468" s="228"/>
      <c r="L3468" s="228"/>
      <c r="Q3468" s="229"/>
    </row>
    <row r="3469" spans="9:17" ht="16">
      <c r="I3469" s="209"/>
      <c r="J3469" s="221"/>
      <c r="K3469" s="228"/>
      <c r="L3469" s="228"/>
      <c r="Q3469" s="229"/>
    </row>
    <row r="3470" spans="9:17" ht="16">
      <c r="I3470" s="209"/>
      <c r="J3470" s="221"/>
      <c r="K3470" s="228"/>
      <c r="L3470" s="228"/>
      <c r="Q3470" s="229"/>
    </row>
    <row r="3471" spans="9:17" ht="16">
      <c r="I3471" s="209"/>
      <c r="J3471" s="221"/>
      <c r="K3471" s="228"/>
      <c r="L3471" s="228"/>
      <c r="Q3471" s="229"/>
    </row>
    <row r="3472" spans="9:17" ht="16">
      <c r="I3472" s="209"/>
      <c r="J3472" s="221"/>
      <c r="K3472" s="228"/>
      <c r="L3472" s="228"/>
      <c r="Q3472" s="229"/>
    </row>
    <row r="3473" spans="9:17" ht="16">
      <c r="I3473" s="209"/>
      <c r="J3473" s="221"/>
      <c r="K3473" s="228"/>
      <c r="L3473" s="228"/>
      <c r="Q3473" s="229"/>
    </row>
    <row r="3474" spans="9:17" ht="16">
      <c r="I3474" s="209"/>
      <c r="J3474" s="221"/>
      <c r="K3474" s="228"/>
      <c r="L3474" s="228"/>
      <c r="Q3474" s="229"/>
    </row>
    <row r="3475" spans="9:17" ht="16">
      <c r="I3475" s="209"/>
      <c r="J3475" s="221"/>
      <c r="K3475" s="228"/>
      <c r="L3475" s="228"/>
      <c r="Q3475" s="229"/>
    </row>
    <row r="3476" spans="9:17" ht="16">
      <c r="I3476" s="209"/>
      <c r="J3476" s="221"/>
      <c r="K3476" s="228"/>
      <c r="L3476" s="228"/>
      <c r="Q3476" s="229"/>
    </row>
    <row r="3477" spans="9:17" ht="16">
      <c r="I3477" s="209"/>
      <c r="J3477" s="221"/>
      <c r="K3477" s="228"/>
      <c r="L3477" s="228"/>
      <c r="Q3477" s="229"/>
    </row>
    <row r="3478" spans="9:17" ht="16">
      <c r="I3478" s="209"/>
      <c r="J3478" s="221"/>
      <c r="K3478" s="228"/>
      <c r="L3478" s="228"/>
      <c r="Q3478" s="229"/>
    </row>
    <row r="3479" spans="9:17" ht="16">
      <c r="I3479" s="209"/>
      <c r="J3479" s="221"/>
      <c r="K3479" s="228"/>
      <c r="L3479" s="228"/>
      <c r="Q3479" s="229"/>
    </row>
    <row r="3480" spans="9:17" ht="16">
      <c r="I3480" s="209"/>
      <c r="J3480" s="221"/>
      <c r="K3480" s="228"/>
      <c r="L3480" s="228"/>
      <c r="Q3480" s="229"/>
    </row>
    <row r="3481" spans="9:17" ht="16">
      <c r="I3481" s="209"/>
      <c r="J3481" s="221"/>
      <c r="K3481" s="228"/>
      <c r="L3481" s="228"/>
      <c r="Q3481" s="229"/>
    </row>
    <row r="3482" spans="9:17" ht="16">
      <c r="I3482" s="209"/>
      <c r="J3482" s="221"/>
      <c r="K3482" s="228"/>
      <c r="L3482" s="228"/>
      <c r="Q3482" s="229"/>
    </row>
    <row r="3483" spans="9:17" ht="16">
      <c r="I3483" s="209"/>
      <c r="J3483" s="221"/>
      <c r="K3483" s="228"/>
      <c r="L3483" s="228"/>
      <c r="Q3483" s="229"/>
    </row>
    <row r="3484" spans="9:17" ht="16">
      <c r="I3484" s="209"/>
      <c r="J3484" s="221"/>
      <c r="K3484" s="228"/>
      <c r="L3484" s="228"/>
      <c r="Q3484" s="229"/>
    </row>
    <row r="3485" spans="9:17" ht="16">
      <c r="I3485" s="209"/>
      <c r="J3485" s="221"/>
      <c r="K3485" s="228"/>
      <c r="L3485" s="228"/>
      <c r="Q3485" s="229"/>
    </row>
    <row r="3486" spans="9:17" ht="16">
      <c r="I3486" s="209"/>
      <c r="J3486" s="221"/>
      <c r="K3486" s="228"/>
      <c r="L3486" s="228"/>
      <c r="Q3486" s="229"/>
    </row>
    <row r="3487" spans="9:17" ht="16">
      <c r="I3487" s="209"/>
      <c r="J3487" s="221"/>
      <c r="K3487" s="228"/>
      <c r="L3487" s="228"/>
      <c r="Q3487" s="229"/>
    </row>
    <row r="3488" spans="9:17" ht="16">
      <c r="I3488" s="209"/>
      <c r="J3488" s="221"/>
      <c r="K3488" s="228"/>
      <c r="L3488" s="228"/>
      <c r="Q3488" s="229"/>
    </row>
    <row r="3489" spans="9:17" ht="16">
      <c r="I3489" s="209"/>
      <c r="J3489" s="221"/>
      <c r="K3489" s="228"/>
      <c r="L3489" s="228"/>
      <c r="Q3489" s="229"/>
    </row>
    <row r="3490" spans="9:17" ht="16">
      <c r="I3490" s="209"/>
      <c r="J3490" s="221"/>
      <c r="K3490" s="228"/>
      <c r="L3490" s="228"/>
      <c r="Q3490" s="229"/>
    </row>
    <row r="3491" spans="9:17" ht="16">
      <c r="I3491" s="209"/>
      <c r="J3491" s="221"/>
      <c r="K3491" s="228"/>
      <c r="L3491" s="228"/>
      <c r="Q3491" s="229"/>
    </row>
    <row r="3492" spans="9:17" ht="16">
      <c r="I3492" s="209"/>
      <c r="J3492" s="221"/>
      <c r="K3492" s="228"/>
      <c r="L3492" s="228"/>
      <c r="Q3492" s="229"/>
    </row>
    <row r="3493" spans="9:17" ht="16">
      <c r="I3493" s="209"/>
      <c r="J3493" s="221"/>
      <c r="K3493" s="228"/>
      <c r="L3493" s="228"/>
      <c r="Q3493" s="229"/>
    </row>
    <row r="3494" spans="9:17" ht="16">
      <c r="I3494" s="209"/>
      <c r="J3494" s="221"/>
      <c r="K3494" s="228"/>
      <c r="L3494" s="228"/>
      <c r="Q3494" s="229"/>
    </row>
    <row r="3495" spans="9:17" ht="16">
      <c r="I3495" s="209"/>
      <c r="J3495" s="221"/>
      <c r="K3495" s="228"/>
      <c r="L3495" s="228"/>
      <c r="Q3495" s="229"/>
    </row>
    <row r="3496" spans="9:17" ht="16">
      <c r="I3496" s="209"/>
      <c r="J3496" s="221"/>
      <c r="K3496" s="228"/>
      <c r="L3496" s="228"/>
      <c r="Q3496" s="229"/>
    </row>
    <row r="3497" spans="9:17" ht="16">
      <c r="I3497" s="209"/>
      <c r="J3497" s="221"/>
      <c r="K3497" s="228"/>
      <c r="L3497" s="228"/>
      <c r="Q3497" s="229"/>
    </row>
    <row r="3498" spans="9:17" ht="16">
      <c r="I3498" s="209"/>
      <c r="J3498" s="221"/>
      <c r="K3498" s="228"/>
      <c r="L3498" s="228"/>
      <c r="Q3498" s="229"/>
    </row>
    <row r="3499" spans="9:17" ht="16">
      <c r="I3499" s="209"/>
      <c r="J3499" s="221"/>
      <c r="K3499" s="228"/>
      <c r="L3499" s="228"/>
      <c r="Q3499" s="229"/>
    </row>
    <row r="3500" spans="9:17" ht="16">
      <c r="I3500" s="209"/>
      <c r="J3500" s="221"/>
      <c r="K3500" s="228"/>
      <c r="L3500" s="228"/>
      <c r="Q3500" s="229"/>
    </row>
    <row r="3501" spans="9:17" ht="16">
      <c r="I3501" s="209"/>
      <c r="J3501" s="221"/>
      <c r="K3501" s="228"/>
      <c r="L3501" s="228"/>
      <c r="Q3501" s="229"/>
    </row>
    <row r="3502" spans="9:17" ht="16">
      <c r="I3502" s="209"/>
      <c r="J3502" s="221"/>
      <c r="K3502" s="228"/>
      <c r="L3502" s="228"/>
      <c r="Q3502" s="229"/>
    </row>
    <row r="3503" spans="9:17" ht="16">
      <c r="I3503" s="209"/>
      <c r="J3503" s="221"/>
      <c r="K3503" s="228"/>
      <c r="L3503" s="228"/>
      <c r="Q3503" s="229"/>
    </row>
    <row r="3504" spans="9:17" ht="16">
      <c r="I3504" s="209"/>
      <c r="J3504" s="221"/>
      <c r="K3504" s="228"/>
      <c r="L3504" s="228"/>
      <c r="Q3504" s="229"/>
    </row>
    <row r="3505" spans="9:17" ht="16">
      <c r="I3505" s="209"/>
      <c r="J3505" s="221"/>
      <c r="K3505" s="228"/>
      <c r="L3505" s="228"/>
      <c r="Q3505" s="229"/>
    </row>
    <row r="3506" spans="9:17" ht="16">
      <c r="I3506" s="209"/>
      <c r="J3506" s="221"/>
      <c r="K3506" s="228"/>
      <c r="L3506" s="228"/>
      <c r="Q3506" s="229"/>
    </row>
    <row r="3507" spans="9:17" ht="16">
      <c r="I3507" s="209"/>
      <c r="J3507" s="221"/>
      <c r="K3507" s="228"/>
      <c r="L3507" s="228"/>
      <c r="Q3507" s="229"/>
    </row>
    <row r="3508" spans="9:17" ht="16">
      <c r="I3508" s="209"/>
      <c r="J3508" s="221"/>
      <c r="K3508" s="228"/>
      <c r="L3508" s="228"/>
      <c r="Q3508" s="229"/>
    </row>
    <row r="3509" spans="9:17" ht="16">
      <c r="I3509" s="209"/>
      <c r="J3509" s="221"/>
      <c r="K3509" s="228"/>
      <c r="L3509" s="228"/>
      <c r="Q3509" s="229"/>
    </row>
    <row r="3510" spans="9:17" ht="16">
      <c r="I3510" s="209"/>
      <c r="J3510" s="221"/>
      <c r="K3510" s="228"/>
      <c r="L3510" s="228"/>
      <c r="Q3510" s="229"/>
    </row>
    <row r="3511" spans="9:17" ht="16">
      <c r="I3511" s="209"/>
      <c r="J3511" s="221"/>
      <c r="K3511" s="228"/>
      <c r="L3511" s="228"/>
      <c r="Q3511" s="229"/>
    </row>
    <row r="3512" spans="9:17" ht="16">
      <c r="I3512" s="209"/>
      <c r="J3512" s="221"/>
      <c r="K3512" s="228"/>
      <c r="L3512" s="228"/>
      <c r="Q3512" s="229"/>
    </row>
    <row r="3513" spans="9:17" ht="16">
      <c r="I3513" s="209"/>
      <c r="J3513" s="221"/>
      <c r="K3513" s="228"/>
      <c r="L3513" s="228"/>
      <c r="Q3513" s="229"/>
    </row>
    <row r="3514" spans="9:17" ht="16">
      <c r="I3514" s="209"/>
      <c r="J3514" s="221"/>
      <c r="K3514" s="228"/>
      <c r="L3514" s="228"/>
      <c r="Q3514" s="229"/>
    </row>
    <row r="3515" spans="9:17" ht="16">
      <c r="I3515" s="209"/>
      <c r="J3515" s="221"/>
      <c r="K3515" s="228"/>
      <c r="L3515" s="228"/>
      <c r="Q3515" s="229"/>
    </row>
    <row r="3516" spans="9:17" ht="16">
      <c r="I3516" s="209"/>
      <c r="J3516" s="221"/>
      <c r="K3516" s="228"/>
      <c r="L3516" s="228"/>
      <c r="Q3516" s="229"/>
    </row>
    <row r="3517" spans="9:17" ht="16">
      <c r="I3517" s="209"/>
      <c r="J3517" s="221"/>
      <c r="K3517" s="228"/>
      <c r="L3517" s="228"/>
      <c r="Q3517" s="229"/>
    </row>
    <row r="3518" spans="9:17" ht="16">
      <c r="I3518" s="209"/>
      <c r="J3518" s="221"/>
      <c r="K3518" s="228"/>
      <c r="L3518" s="228"/>
      <c r="Q3518" s="229"/>
    </row>
    <row r="3519" spans="9:17" ht="16">
      <c r="I3519" s="209"/>
      <c r="J3519" s="221"/>
      <c r="K3519" s="228"/>
      <c r="L3519" s="228"/>
      <c r="Q3519" s="229"/>
    </row>
    <row r="3520" spans="9:17" ht="16">
      <c r="I3520" s="209"/>
      <c r="J3520" s="221"/>
      <c r="K3520" s="228"/>
      <c r="L3520" s="228"/>
      <c r="Q3520" s="229"/>
    </row>
    <row r="3521" spans="9:17" ht="16">
      <c r="I3521" s="209"/>
      <c r="J3521" s="221"/>
      <c r="K3521" s="228"/>
      <c r="L3521" s="228"/>
      <c r="Q3521" s="229"/>
    </row>
    <row r="3522" spans="9:17" ht="16">
      <c r="I3522" s="209"/>
      <c r="J3522" s="221"/>
      <c r="K3522" s="228"/>
      <c r="L3522" s="228"/>
      <c r="Q3522" s="229"/>
    </row>
    <row r="3523" spans="9:17" ht="16">
      <c r="I3523" s="209"/>
      <c r="J3523" s="221"/>
      <c r="K3523" s="228"/>
      <c r="L3523" s="228"/>
      <c r="Q3523" s="229"/>
    </row>
    <row r="3524" spans="9:17" ht="16">
      <c r="I3524" s="209"/>
      <c r="J3524" s="221"/>
      <c r="K3524" s="228"/>
      <c r="L3524" s="228"/>
      <c r="Q3524" s="229"/>
    </row>
    <row r="3525" spans="9:17" ht="16">
      <c r="I3525" s="209"/>
      <c r="J3525" s="221"/>
      <c r="K3525" s="228"/>
      <c r="L3525" s="228"/>
      <c r="Q3525" s="229"/>
    </row>
    <row r="3526" spans="9:17" ht="16">
      <c r="I3526" s="209"/>
      <c r="J3526" s="221"/>
      <c r="K3526" s="228"/>
      <c r="L3526" s="228"/>
      <c r="Q3526" s="229"/>
    </row>
    <row r="3527" spans="9:17" ht="16">
      <c r="I3527" s="209"/>
      <c r="J3527" s="221"/>
      <c r="K3527" s="228"/>
      <c r="L3527" s="228"/>
      <c r="Q3527" s="229"/>
    </row>
    <row r="3528" spans="9:17" ht="16">
      <c r="I3528" s="209"/>
      <c r="J3528" s="221"/>
      <c r="K3528" s="228"/>
      <c r="L3528" s="228"/>
      <c r="Q3528" s="229"/>
    </row>
    <row r="3529" spans="9:17" ht="16">
      <c r="I3529" s="209"/>
      <c r="J3529" s="221"/>
      <c r="K3529" s="228"/>
      <c r="L3529" s="228"/>
      <c r="Q3529" s="229"/>
    </row>
    <row r="3530" spans="9:17" ht="16">
      <c r="I3530" s="209"/>
      <c r="J3530" s="221"/>
      <c r="K3530" s="228"/>
      <c r="L3530" s="228"/>
      <c r="Q3530" s="229"/>
    </row>
    <row r="3531" spans="9:17" ht="16">
      <c r="I3531" s="209"/>
      <c r="J3531" s="221"/>
      <c r="K3531" s="228"/>
      <c r="L3531" s="228"/>
      <c r="Q3531" s="229"/>
    </row>
    <row r="3532" spans="9:17" ht="16">
      <c r="I3532" s="209"/>
      <c r="J3532" s="221"/>
      <c r="K3532" s="228"/>
      <c r="L3532" s="228"/>
      <c r="Q3532" s="229"/>
    </row>
    <row r="3533" spans="9:17" ht="16">
      <c r="I3533" s="209"/>
      <c r="J3533" s="221"/>
      <c r="K3533" s="228"/>
      <c r="L3533" s="228"/>
      <c r="Q3533" s="229"/>
    </row>
    <row r="3534" spans="9:17" ht="16">
      <c r="I3534" s="209"/>
      <c r="J3534" s="221"/>
      <c r="K3534" s="228"/>
      <c r="L3534" s="228"/>
      <c r="Q3534" s="229"/>
    </row>
    <row r="3535" spans="9:17" ht="16">
      <c r="I3535" s="209"/>
      <c r="J3535" s="221"/>
      <c r="K3535" s="228"/>
      <c r="L3535" s="228"/>
      <c r="Q3535" s="229"/>
    </row>
    <row r="3536" spans="9:17" ht="16">
      <c r="I3536" s="209"/>
      <c r="J3536" s="221"/>
      <c r="K3536" s="228"/>
      <c r="L3536" s="228"/>
      <c r="Q3536" s="229"/>
    </row>
    <row r="3537" spans="9:17" ht="16">
      <c r="I3537" s="209"/>
      <c r="J3537" s="221"/>
      <c r="K3537" s="228"/>
      <c r="L3537" s="228"/>
      <c r="Q3537" s="229"/>
    </row>
    <row r="3538" spans="9:17" ht="16">
      <c r="I3538" s="209"/>
      <c r="J3538" s="221"/>
      <c r="K3538" s="228"/>
      <c r="L3538" s="228"/>
      <c r="Q3538" s="229"/>
    </row>
    <row r="3539" spans="9:17" ht="16">
      <c r="I3539" s="209"/>
      <c r="J3539" s="221"/>
      <c r="K3539" s="228"/>
      <c r="L3539" s="228"/>
      <c r="Q3539" s="229"/>
    </row>
    <row r="3540" spans="9:17" ht="16">
      <c r="I3540" s="209"/>
      <c r="J3540" s="221"/>
      <c r="K3540" s="228"/>
      <c r="L3540" s="228"/>
      <c r="Q3540" s="229"/>
    </row>
    <row r="3541" spans="9:17" ht="16">
      <c r="I3541" s="209"/>
      <c r="J3541" s="221"/>
      <c r="K3541" s="228"/>
      <c r="L3541" s="228"/>
      <c r="Q3541" s="229"/>
    </row>
    <row r="3542" spans="9:17" ht="16">
      <c r="I3542" s="209"/>
      <c r="J3542" s="221"/>
      <c r="K3542" s="228"/>
      <c r="L3542" s="228"/>
      <c r="Q3542" s="229"/>
    </row>
    <row r="3543" spans="9:17" ht="16">
      <c r="I3543" s="209"/>
      <c r="J3543" s="221"/>
      <c r="K3543" s="228"/>
      <c r="L3543" s="228"/>
      <c r="Q3543" s="229"/>
    </row>
    <row r="3544" spans="9:17" ht="16">
      <c r="I3544" s="209"/>
      <c r="J3544" s="221"/>
      <c r="K3544" s="228"/>
      <c r="L3544" s="228"/>
      <c r="Q3544" s="229"/>
    </row>
    <row r="3545" spans="9:17" ht="16">
      <c r="I3545" s="209"/>
      <c r="J3545" s="221"/>
      <c r="K3545" s="228"/>
      <c r="L3545" s="228"/>
      <c r="Q3545" s="229"/>
    </row>
    <row r="3546" spans="9:17" ht="16">
      <c r="I3546" s="209"/>
      <c r="J3546" s="221"/>
      <c r="K3546" s="228"/>
      <c r="L3546" s="228"/>
      <c r="Q3546" s="229"/>
    </row>
    <row r="3547" spans="9:17" ht="16">
      <c r="I3547" s="209"/>
      <c r="J3547" s="221"/>
      <c r="K3547" s="228"/>
      <c r="L3547" s="228"/>
      <c r="Q3547" s="229"/>
    </row>
    <row r="3548" spans="9:17" ht="16">
      <c r="I3548" s="209"/>
      <c r="J3548" s="221"/>
      <c r="K3548" s="228"/>
      <c r="L3548" s="228"/>
      <c r="Q3548" s="229"/>
    </row>
    <row r="3549" spans="9:17" ht="16">
      <c r="I3549" s="209"/>
      <c r="J3549" s="221"/>
      <c r="K3549" s="228"/>
      <c r="L3549" s="228"/>
      <c r="Q3549" s="229"/>
    </row>
    <row r="3550" spans="9:17" ht="16">
      <c r="I3550" s="209"/>
      <c r="J3550" s="221"/>
      <c r="K3550" s="228"/>
      <c r="L3550" s="228"/>
      <c r="Q3550" s="229"/>
    </row>
    <row r="3551" spans="9:17" ht="16">
      <c r="I3551" s="209"/>
      <c r="J3551" s="221"/>
      <c r="K3551" s="228"/>
      <c r="L3551" s="228"/>
      <c r="Q3551" s="229"/>
    </row>
    <row r="3552" spans="9:17" ht="16">
      <c r="I3552" s="209"/>
      <c r="J3552" s="221"/>
      <c r="K3552" s="228"/>
      <c r="L3552" s="228"/>
      <c r="Q3552" s="229"/>
    </row>
    <row r="3553" spans="9:17" ht="16">
      <c r="I3553" s="209"/>
      <c r="J3553" s="221"/>
      <c r="K3553" s="228"/>
      <c r="L3553" s="228"/>
      <c r="Q3553" s="229"/>
    </row>
    <row r="3554" spans="9:17" ht="16">
      <c r="I3554" s="209"/>
      <c r="J3554" s="221"/>
      <c r="K3554" s="228"/>
      <c r="L3554" s="228"/>
      <c r="Q3554" s="229"/>
    </row>
    <row r="3555" spans="9:17" ht="16">
      <c r="I3555" s="209"/>
      <c r="J3555" s="221"/>
      <c r="K3555" s="228"/>
      <c r="L3555" s="228"/>
      <c r="Q3555" s="229"/>
    </row>
    <row r="3556" spans="9:17" ht="16">
      <c r="I3556" s="209"/>
      <c r="J3556" s="221"/>
      <c r="K3556" s="228"/>
      <c r="L3556" s="228"/>
      <c r="Q3556" s="229"/>
    </row>
    <row r="3557" spans="9:17" ht="16">
      <c r="I3557" s="209"/>
      <c r="J3557" s="221"/>
      <c r="K3557" s="228"/>
      <c r="L3557" s="228"/>
      <c r="Q3557" s="229"/>
    </row>
    <row r="3558" spans="9:17" ht="16">
      <c r="I3558" s="209"/>
      <c r="J3558" s="221"/>
      <c r="K3558" s="228"/>
      <c r="L3558" s="228"/>
      <c r="Q3558" s="229"/>
    </row>
    <row r="3559" spans="9:17" ht="16">
      <c r="I3559" s="209"/>
      <c r="J3559" s="221"/>
      <c r="K3559" s="228"/>
      <c r="L3559" s="228"/>
      <c r="Q3559" s="229"/>
    </row>
    <row r="3560" spans="9:17" ht="16">
      <c r="I3560" s="209"/>
      <c r="J3560" s="221"/>
      <c r="K3560" s="228"/>
      <c r="L3560" s="228"/>
      <c r="Q3560" s="229"/>
    </row>
    <row r="3561" spans="9:17" ht="16">
      <c r="I3561" s="209"/>
      <c r="J3561" s="221"/>
      <c r="K3561" s="228"/>
      <c r="L3561" s="228"/>
      <c r="Q3561" s="229"/>
    </row>
    <row r="3562" spans="9:17" ht="16">
      <c r="I3562" s="209"/>
      <c r="J3562" s="221"/>
      <c r="K3562" s="228"/>
      <c r="L3562" s="228"/>
      <c r="Q3562" s="229"/>
    </row>
    <row r="3563" spans="9:17" ht="16">
      <c r="I3563" s="209"/>
      <c r="J3563" s="221"/>
      <c r="K3563" s="228"/>
      <c r="L3563" s="228"/>
      <c r="Q3563" s="229"/>
    </row>
    <row r="3564" spans="9:17" ht="16">
      <c r="I3564" s="209"/>
      <c r="J3564" s="221"/>
      <c r="K3564" s="228"/>
      <c r="L3564" s="228"/>
      <c r="Q3564" s="229"/>
    </row>
    <row r="3565" spans="9:17" ht="16">
      <c r="I3565" s="209"/>
      <c r="J3565" s="221"/>
      <c r="K3565" s="228"/>
      <c r="L3565" s="228"/>
      <c r="Q3565" s="229"/>
    </row>
    <row r="3566" spans="9:17" ht="16">
      <c r="I3566" s="209"/>
      <c r="J3566" s="221"/>
      <c r="K3566" s="228"/>
      <c r="L3566" s="228"/>
      <c r="Q3566" s="229"/>
    </row>
    <row r="3567" spans="9:17" ht="16">
      <c r="I3567" s="209"/>
      <c r="J3567" s="221"/>
      <c r="K3567" s="228"/>
      <c r="L3567" s="228"/>
      <c r="Q3567" s="229"/>
    </row>
    <row r="3568" spans="9:17" ht="16">
      <c r="I3568" s="209"/>
      <c r="J3568" s="221"/>
      <c r="K3568" s="228"/>
      <c r="L3568" s="228"/>
      <c r="Q3568" s="229"/>
    </row>
    <row r="3569" spans="9:17" ht="16">
      <c r="I3569" s="209"/>
      <c r="J3569" s="221"/>
      <c r="K3569" s="228"/>
      <c r="L3569" s="228"/>
      <c r="Q3569" s="229"/>
    </row>
    <row r="3570" spans="9:17" ht="16">
      <c r="I3570" s="209"/>
      <c r="J3570" s="221"/>
      <c r="K3570" s="228"/>
      <c r="L3570" s="228"/>
      <c r="Q3570" s="229"/>
    </row>
    <row r="3571" spans="9:17" ht="16">
      <c r="I3571" s="209"/>
      <c r="J3571" s="221"/>
      <c r="K3571" s="228"/>
      <c r="L3571" s="228"/>
      <c r="Q3571" s="229"/>
    </row>
    <row r="3572" spans="9:17" ht="16">
      <c r="I3572" s="209"/>
      <c r="J3572" s="221"/>
      <c r="K3572" s="228"/>
      <c r="L3572" s="228"/>
      <c r="Q3572" s="229"/>
    </row>
    <row r="3573" spans="9:17" ht="16">
      <c r="I3573" s="209"/>
      <c r="J3573" s="221"/>
      <c r="K3573" s="228"/>
      <c r="L3573" s="228"/>
      <c r="Q3573" s="229"/>
    </row>
    <row r="3574" spans="9:17" ht="16">
      <c r="I3574" s="209"/>
      <c r="J3574" s="221"/>
      <c r="K3574" s="228"/>
      <c r="L3574" s="228"/>
      <c r="Q3574" s="229"/>
    </row>
    <row r="3575" spans="9:17" ht="16">
      <c r="I3575" s="209"/>
      <c r="J3575" s="221"/>
      <c r="K3575" s="228"/>
      <c r="L3575" s="228"/>
      <c r="Q3575" s="229"/>
    </row>
    <row r="3576" spans="9:17" ht="16">
      <c r="I3576" s="209"/>
      <c r="J3576" s="221"/>
      <c r="K3576" s="228"/>
      <c r="L3576" s="228"/>
      <c r="Q3576" s="229"/>
    </row>
    <row r="3577" spans="9:17" ht="16">
      <c r="I3577" s="209"/>
      <c r="J3577" s="221"/>
      <c r="K3577" s="228"/>
      <c r="L3577" s="228"/>
      <c r="Q3577" s="229"/>
    </row>
    <row r="3578" spans="9:17" ht="16">
      <c r="I3578" s="209"/>
      <c r="J3578" s="221"/>
      <c r="K3578" s="228"/>
      <c r="L3578" s="228"/>
      <c r="Q3578" s="229"/>
    </row>
    <row r="3579" spans="9:17" ht="16">
      <c r="I3579" s="209"/>
      <c r="J3579" s="221"/>
      <c r="K3579" s="228"/>
      <c r="L3579" s="228"/>
      <c r="Q3579" s="229"/>
    </row>
    <row r="3580" spans="9:17" ht="16">
      <c r="I3580" s="209"/>
      <c r="J3580" s="221"/>
      <c r="K3580" s="228"/>
      <c r="L3580" s="228"/>
      <c r="Q3580" s="229"/>
    </row>
    <row r="3581" spans="9:17" ht="16">
      <c r="I3581" s="209"/>
      <c r="J3581" s="221"/>
      <c r="K3581" s="228"/>
      <c r="L3581" s="228"/>
      <c r="Q3581" s="229"/>
    </row>
    <row r="3582" spans="9:17" ht="16">
      <c r="I3582" s="209"/>
      <c r="J3582" s="221"/>
      <c r="K3582" s="228"/>
      <c r="L3582" s="228"/>
      <c r="Q3582" s="229"/>
    </row>
    <row r="3583" spans="9:17" ht="16">
      <c r="I3583" s="209"/>
      <c r="J3583" s="221"/>
      <c r="K3583" s="228"/>
      <c r="L3583" s="228"/>
      <c r="Q3583" s="229"/>
    </row>
    <row r="3584" spans="9:17" ht="16">
      <c r="I3584" s="209"/>
      <c r="J3584" s="221"/>
      <c r="K3584" s="228"/>
      <c r="L3584" s="228"/>
      <c r="Q3584" s="229"/>
    </row>
    <row r="3585" spans="9:17" ht="16">
      <c r="I3585" s="209"/>
      <c r="J3585" s="221"/>
      <c r="K3585" s="228"/>
      <c r="L3585" s="228"/>
      <c r="Q3585" s="229"/>
    </row>
    <row r="3586" spans="9:17" ht="16">
      <c r="I3586" s="209"/>
      <c r="J3586" s="221"/>
      <c r="K3586" s="228"/>
      <c r="L3586" s="228"/>
      <c r="Q3586" s="229"/>
    </row>
    <row r="3587" spans="9:17" ht="16">
      <c r="I3587" s="209"/>
      <c r="J3587" s="221"/>
      <c r="K3587" s="228"/>
      <c r="L3587" s="228"/>
      <c r="Q3587" s="229"/>
    </row>
    <row r="3588" spans="9:17" ht="16">
      <c r="I3588" s="209"/>
      <c r="J3588" s="221"/>
      <c r="K3588" s="228"/>
      <c r="L3588" s="228"/>
      <c r="Q3588" s="229"/>
    </row>
    <row r="3589" spans="9:17" ht="16">
      <c r="I3589" s="209"/>
      <c r="J3589" s="221"/>
      <c r="K3589" s="228"/>
      <c r="L3589" s="228"/>
      <c r="Q3589" s="229"/>
    </row>
    <row r="3590" spans="9:17" ht="16">
      <c r="I3590" s="209"/>
      <c r="J3590" s="221"/>
      <c r="K3590" s="228"/>
      <c r="L3590" s="228"/>
      <c r="Q3590" s="229"/>
    </row>
    <row r="3591" spans="9:17" ht="16">
      <c r="I3591" s="209"/>
      <c r="J3591" s="221"/>
      <c r="K3591" s="228"/>
      <c r="L3591" s="228"/>
      <c r="Q3591" s="229"/>
    </row>
    <row r="3592" spans="9:17" ht="16">
      <c r="I3592" s="209"/>
      <c r="J3592" s="221"/>
      <c r="K3592" s="228"/>
      <c r="L3592" s="228"/>
      <c r="Q3592" s="229"/>
    </row>
    <row r="3593" spans="9:17" ht="16">
      <c r="I3593" s="209"/>
      <c r="J3593" s="221"/>
      <c r="K3593" s="228"/>
      <c r="L3593" s="228"/>
      <c r="Q3593" s="229"/>
    </row>
    <row r="3594" spans="9:17" ht="16">
      <c r="I3594" s="209"/>
      <c r="J3594" s="221"/>
      <c r="K3594" s="228"/>
      <c r="L3594" s="228"/>
      <c r="Q3594" s="229"/>
    </row>
    <row r="3595" spans="9:17" ht="16">
      <c r="I3595" s="209"/>
      <c r="J3595" s="221"/>
      <c r="K3595" s="228"/>
      <c r="L3595" s="228"/>
      <c r="Q3595" s="229"/>
    </row>
    <row r="3596" spans="9:17" ht="16">
      <c r="I3596" s="209"/>
      <c r="J3596" s="221"/>
      <c r="K3596" s="228"/>
      <c r="L3596" s="228"/>
      <c r="Q3596" s="229"/>
    </row>
    <row r="3597" spans="9:17" ht="16">
      <c r="I3597" s="209"/>
      <c r="J3597" s="221"/>
      <c r="K3597" s="228"/>
      <c r="L3597" s="228"/>
      <c r="Q3597" s="229"/>
    </row>
    <row r="3598" spans="9:17" ht="16">
      <c r="I3598" s="209"/>
      <c r="J3598" s="221"/>
      <c r="K3598" s="228"/>
      <c r="L3598" s="228"/>
      <c r="Q3598" s="229"/>
    </row>
    <row r="3599" spans="9:17" ht="16">
      <c r="I3599" s="209"/>
      <c r="J3599" s="221"/>
      <c r="K3599" s="228"/>
      <c r="L3599" s="228"/>
      <c r="Q3599" s="229"/>
    </row>
    <row r="3600" spans="9:17" ht="16">
      <c r="I3600" s="209"/>
      <c r="J3600" s="221"/>
      <c r="K3600" s="228"/>
      <c r="L3600" s="228"/>
      <c r="Q3600" s="229"/>
    </row>
    <row r="3601" spans="9:17" ht="16">
      <c r="I3601" s="209"/>
      <c r="J3601" s="221"/>
      <c r="K3601" s="228"/>
      <c r="L3601" s="228"/>
      <c r="Q3601" s="229"/>
    </row>
    <row r="3602" spans="9:17" ht="16">
      <c r="I3602" s="209"/>
      <c r="J3602" s="221"/>
      <c r="K3602" s="228"/>
      <c r="L3602" s="228"/>
      <c r="Q3602" s="229"/>
    </row>
    <row r="3603" spans="9:17" ht="16">
      <c r="I3603" s="209"/>
      <c r="J3603" s="221"/>
      <c r="K3603" s="228"/>
      <c r="L3603" s="228"/>
      <c r="Q3603" s="229"/>
    </row>
    <row r="3604" spans="9:17" ht="16">
      <c r="I3604" s="209"/>
      <c r="J3604" s="221"/>
      <c r="K3604" s="228"/>
      <c r="L3604" s="228"/>
      <c r="Q3604" s="229"/>
    </row>
    <row r="3605" spans="9:17" ht="16">
      <c r="I3605" s="209"/>
      <c r="J3605" s="221"/>
      <c r="K3605" s="228"/>
      <c r="L3605" s="228"/>
      <c r="Q3605" s="229"/>
    </row>
    <row r="3606" spans="9:17" ht="16">
      <c r="I3606" s="209"/>
      <c r="J3606" s="221"/>
      <c r="K3606" s="228"/>
      <c r="L3606" s="228"/>
      <c r="Q3606" s="229"/>
    </row>
    <row r="3607" spans="9:17" ht="16">
      <c r="I3607" s="209"/>
      <c r="J3607" s="221"/>
      <c r="K3607" s="228"/>
      <c r="L3607" s="228"/>
      <c r="Q3607" s="229"/>
    </row>
    <row r="3608" spans="9:17" ht="16">
      <c r="I3608" s="209"/>
      <c r="J3608" s="221"/>
      <c r="K3608" s="228"/>
      <c r="L3608" s="228"/>
      <c r="Q3608" s="229"/>
    </row>
    <row r="3609" spans="9:17" ht="16">
      <c r="I3609" s="209"/>
      <c r="J3609" s="221"/>
      <c r="K3609" s="228"/>
      <c r="L3609" s="228"/>
      <c r="Q3609" s="229"/>
    </row>
    <row r="3610" spans="9:17" ht="16">
      <c r="I3610" s="209"/>
      <c r="J3610" s="221"/>
      <c r="K3610" s="228"/>
      <c r="L3610" s="228"/>
      <c r="Q3610" s="229"/>
    </row>
    <row r="3611" spans="9:17" ht="16">
      <c r="I3611" s="209"/>
      <c r="J3611" s="221"/>
      <c r="K3611" s="228"/>
      <c r="L3611" s="228"/>
      <c r="Q3611" s="229"/>
    </row>
    <row r="3612" spans="9:17" ht="16">
      <c r="I3612" s="209"/>
      <c r="J3612" s="221"/>
      <c r="K3612" s="228"/>
      <c r="L3612" s="228"/>
      <c r="Q3612" s="229"/>
    </row>
    <row r="3613" spans="9:17" ht="16">
      <c r="I3613" s="209"/>
      <c r="J3613" s="221"/>
      <c r="K3613" s="228"/>
      <c r="L3613" s="228"/>
      <c r="Q3613" s="229"/>
    </row>
    <row r="3614" spans="9:17" ht="16">
      <c r="I3614" s="209"/>
      <c r="J3614" s="221"/>
      <c r="K3614" s="228"/>
      <c r="L3614" s="228"/>
      <c r="Q3614" s="229"/>
    </row>
    <row r="3615" spans="9:17" ht="16">
      <c r="I3615" s="209"/>
      <c r="J3615" s="221"/>
      <c r="K3615" s="228"/>
      <c r="L3615" s="228"/>
      <c r="Q3615" s="229"/>
    </row>
    <row r="3616" spans="9:17" ht="16">
      <c r="I3616" s="209"/>
      <c r="J3616" s="221"/>
      <c r="K3616" s="228"/>
      <c r="L3616" s="228"/>
      <c r="Q3616" s="229"/>
    </row>
    <row r="3617" spans="9:17" ht="16">
      <c r="I3617" s="209"/>
      <c r="J3617" s="221"/>
      <c r="K3617" s="228"/>
      <c r="L3617" s="228"/>
      <c r="Q3617" s="229"/>
    </row>
    <row r="3618" spans="9:17" ht="16">
      <c r="I3618" s="209"/>
      <c r="J3618" s="221"/>
      <c r="K3618" s="228"/>
      <c r="L3618" s="228"/>
      <c r="Q3618" s="229"/>
    </row>
    <row r="3619" spans="9:17" ht="16">
      <c r="I3619" s="209"/>
      <c r="J3619" s="221"/>
      <c r="K3619" s="228"/>
      <c r="L3619" s="228"/>
      <c r="Q3619" s="229"/>
    </row>
    <row r="3620" spans="9:17" ht="16">
      <c r="I3620" s="209"/>
      <c r="J3620" s="221"/>
      <c r="K3620" s="228"/>
      <c r="L3620" s="228"/>
      <c r="Q3620" s="229"/>
    </row>
    <row r="3621" spans="9:17" ht="16">
      <c r="I3621" s="209"/>
      <c r="J3621" s="221"/>
      <c r="K3621" s="228"/>
      <c r="L3621" s="228"/>
      <c r="Q3621" s="229"/>
    </row>
    <row r="3622" spans="9:17" ht="16">
      <c r="I3622" s="209"/>
      <c r="J3622" s="221"/>
      <c r="K3622" s="228"/>
      <c r="L3622" s="228"/>
      <c r="Q3622" s="229"/>
    </row>
    <row r="3623" spans="9:17" ht="16">
      <c r="I3623" s="209"/>
      <c r="J3623" s="221"/>
      <c r="K3623" s="228"/>
      <c r="L3623" s="228"/>
      <c r="Q3623" s="229"/>
    </row>
    <row r="3624" spans="9:17" ht="16">
      <c r="I3624" s="209"/>
      <c r="J3624" s="221"/>
      <c r="K3624" s="228"/>
      <c r="L3624" s="228"/>
      <c r="Q3624" s="229"/>
    </row>
    <row r="3625" spans="9:17" ht="16">
      <c r="I3625" s="209"/>
      <c r="J3625" s="221"/>
      <c r="K3625" s="228"/>
      <c r="L3625" s="228"/>
      <c r="Q3625" s="229"/>
    </row>
    <row r="3626" spans="9:17" ht="16">
      <c r="I3626" s="209"/>
      <c r="J3626" s="221"/>
      <c r="K3626" s="228"/>
      <c r="L3626" s="228"/>
      <c r="Q3626" s="229"/>
    </row>
    <row r="3627" spans="9:17" ht="16">
      <c r="I3627" s="209"/>
      <c r="J3627" s="221"/>
      <c r="K3627" s="228"/>
      <c r="L3627" s="228"/>
      <c r="Q3627" s="229"/>
    </row>
    <row r="3628" spans="9:17" ht="16">
      <c r="I3628" s="209"/>
      <c r="J3628" s="221"/>
      <c r="K3628" s="228"/>
      <c r="L3628" s="228"/>
      <c r="Q3628" s="229"/>
    </row>
    <row r="3629" spans="9:17" ht="16">
      <c r="I3629" s="209"/>
      <c r="J3629" s="221"/>
      <c r="K3629" s="228"/>
      <c r="L3629" s="228"/>
      <c r="Q3629" s="229"/>
    </row>
    <row r="3630" spans="9:17" ht="16">
      <c r="I3630" s="209"/>
      <c r="J3630" s="221"/>
      <c r="K3630" s="228"/>
      <c r="L3630" s="228"/>
      <c r="Q3630" s="229"/>
    </row>
    <row r="3631" spans="9:17" ht="16">
      <c r="I3631" s="209"/>
      <c r="J3631" s="221"/>
      <c r="K3631" s="228"/>
      <c r="L3631" s="228"/>
      <c r="Q3631" s="229"/>
    </row>
    <row r="3632" spans="9:17" ht="16">
      <c r="I3632" s="209"/>
      <c r="J3632" s="221"/>
      <c r="K3632" s="228"/>
      <c r="L3632" s="228"/>
      <c r="Q3632" s="229"/>
    </row>
    <row r="3633" spans="9:17" ht="16">
      <c r="I3633" s="209"/>
      <c r="J3633" s="221"/>
      <c r="K3633" s="228"/>
      <c r="L3633" s="228"/>
      <c r="Q3633" s="229"/>
    </row>
    <row r="3634" spans="9:17" ht="16">
      <c r="I3634" s="209"/>
      <c r="J3634" s="221"/>
      <c r="K3634" s="228"/>
      <c r="L3634" s="228"/>
      <c r="Q3634" s="229"/>
    </row>
    <row r="3635" spans="9:17" ht="16">
      <c r="I3635" s="209"/>
      <c r="J3635" s="221"/>
      <c r="K3635" s="228"/>
      <c r="L3635" s="228"/>
      <c r="Q3635" s="229"/>
    </row>
    <row r="3636" spans="9:17" ht="16">
      <c r="I3636" s="209"/>
      <c r="J3636" s="221"/>
      <c r="K3636" s="228"/>
      <c r="L3636" s="228"/>
      <c r="Q3636" s="229"/>
    </row>
    <row r="3637" spans="9:17" ht="16">
      <c r="I3637" s="209"/>
      <c r="J3637" s="221"/>
      <c r="K3637" s="228"/>
      <c r="L3637" s="228"/>
      <c r="Q3637" s="229"/>
    </row>
    <row r="3638" spans="9:17" ht="16">
      <c r="I3638" s="209"/>
      <c r="J3638" s="221"/>
      <c r="K3638" s="228"/>
      <c r="L3638" s="228"/>
      <c r="Q3638" s="229"/>
    </row>
    <row r="3639" spans="9:17" ht="16">
      <c r="I3639" s="209"/>
      <c r="J3639" s="221"/>
      <c r="K3639" s="228"/>
      <c r="L3639" s="228"/>
      <c r="Q3639" s="229"/>
    </row>
    <row r="3640" spans="9:17" ht="16">
      <c r="I3640" s="209"/>
      <c r="J3640" s="221"/>
      <c r="K3640" s="228"/>
      <c r="L3640" s="228"/>
      <c r="Q3640" s="229"/>
    </row>
    <row r="3641" spans="9:17" ht="16">
      <c r="I3641" s="209"/>
      <c r="J3641" s="221"/>
      <c r="K3641" s="228"/>
      <c r="L3641" s="228"/>
      <c r="Q3641" s="229"/>
    </row>
    <row r="3642" spans="9:17" ht="16">
      <c r="I3642" s="209"/>
      <c r="J3642" s="221"/>
      <c r="K3642" s="228"/>
      <c r="L3642" s="228"/>
      <c r="Q3642" s="229"/>
    </row>
    <row r="3643" spans="9:17" ht="16">
      <c r="I3643" s="209"/>
      <c r="J3643" s="221"/>
      <c r="K3643" s="228"/>
      <c r="L3643" s="228"/>
      <c r="Q3643" s="229"/>
    </row>
    <row r="3644" spans="9:17" ht="16">
      <c r="I3644" s="209"/>
      <c r="J3644" s="221"/>
      <c r="K3644" s="228"/>
      <c r="L3644" s="228"/>
      <c r="Q3644" s="229"/>
    </row>
    <row r="3645" spans="9:17" ht="16">
      <c r="I3645" s="209"/>
      <c r="J3645" s="221"/>
      <c r="K3645" s="228"/>
      <c r="L3645" s="228"/>
      <c r="Q3645" s="229"/>
    </row>
    <row r="3646" spans="9:17" ht="16">
      <c r="I3646" s="209"/>
      <c r="J3646" s="221"/>
      <c r="K3646" s="228"/>
      <c r="L3646" s="228"/>
      <c r="Q3646" s="229"/>
    </row>
    <row r="3647" spans="9:17" ht="16">
      <c r="I3647" s="209"/>
      <c r="J3647" s="221"/>
      <c r="K3647" s="228"/>
      <c r="L3647" s="228"/>
      <c r="Q3647" s="229"/>
    </row>
    <row r="3648" spans="9:17" ht="16">
      <c r="I3648" s="209"/>
      <c r="J3648" s="221"/>
      <c r="K3648" s="228"/>
      <c r="L3648" s="228"/>
      <c r="Q3648" s="229"/>
    </row>
    <row r="3649" spans="9:17" ht="16">
      <c r="I3649" s="209"/>
      <c r="J3649" s="221"/>
      <c r="K3649" s="228"/>
      <c r="L3649" s="228"/>
      <c r="Q3649" s="229"/>
    </row>
    <row r="3650" spans="9:17" ht="16">
      <c r="I3650" s="209"/>
      <c r="J3650" s="221"/>
      <c r="K3650" s="228"/>
      <c r="L3650" s="228"/>
      <c r="Q3650" s="229"/>
    </row>
    <row r="3651" spans="9:17" ht="16">
      <c r="I3651" s="209"/>
      <c r="J3651" s="221"/>
      <c r="K3651" s="228"/>
      <c r="L3651" s="228"/>
      <c r="Q3651" s="229"/>
    </row>
    <row r="3652" spans="9:17" ht="16">
      <c r="I3652" s="209"/>
      <c r="J3652" s="221"/>
      <c r="K3652" s="228"/>
      <c r="L3652" s="228"/>
      <c r="Q3652" s="229"/>
    </row>
    <row r="3653" spans="9:17" ht="16">
      <c r="I3653" s="209"/>
      <c r="J3653" s="221"/>
      <c r="K3653" s="228"/>
      <c r="L3653" s="228"/>
      <c r="Q3653" s="229"/>
    </row>
    <row r="3654" spans="9:17" ht="16">
      <c r="I3654" s="209"/>
      <c r="J3654" s="221"/>
      <c r="K3654" s="228"/>
      <c r="L3654" s="228"/>
      <c r="Q3654" s="229"/>
    </row>
    <row r="3655" spans="9:17" ht="16">
      <c r="I3655" s="209"/>
      <c r="J3655" s="221"/>
      <c r="K3655" s="228"/>
      <c r="L3655" s="228"/>
      <c r="Q3655" s="229"/>
    </row>
    <row r="3656" spans="9:17" ht="16">
      <c r="I3656" s="209"/>
      <c r="J3656" s="221"/>
      <c r="K3656" s="228"/>
      <c r="L3656" s="228"/>
      <c r="Q3656" s="229"/>
    </row>
    <row r="3657" spans="9:17" ht="16">
      <c r="I3657" s="209"/>
      <c r="J3657" s="221"/>
      <c r="K3657" s="228"/>
      <c r="L3657" s="228"/>
      <c r="Q3657" s="229"/>
    </row>
    <row r="3658" spans="9:17" ht="16">
      <c r="I3658" s="209"/>
      <c r="J3658" s="221"/>
      <c r="K3658" s="228"/>
      <c r="L3658" s="228"/>
      <c r="Q3658" s="229"/>
    </row>
    <row r="3659" spans="9:17" ht="16">
      <c r="I3659" s="209"/>
      <c r="J3659" s="221"/>
      <c r="K3659" s="228"/>
      <c r="L3659" s="228"/>
      <c r="Q3659" s="229"/>
    </row>
    <row r="3660" spans="9:17" ht="16">
      <c r="I3660" s="209"/>
      <c r="J3660" s="221"/>
      <c r="K3660" s="228"/>
      <c r="L3660" s="228"/>
      <c r="Q3660" s="229"/>
    </row>
    <row r="3661" spans="9:17" ht="16">
      <c r="I3661" s="209"/>
      <c r="J3661" s="221"/>
      <c r="K3661" s="228"/>
      <c r="L3661" s="228"/>
      <c r="Q3661" s="229"/>
    </row>
    <row r="3662" spans="9:17" ht="16">
      <c r="I3662" s="209"/>
      <c r="J3662" s="221"/>
      <c r="K3662" s="228"/>
      <c r="L3662" s="228"/>
      <c r="Q3662" s="229"/>
    </row>
    <row r="3663" spans="9:17" ht="16">
      <c r="I3663" s="209"/>
      <c r="J3663" s="221"/>
      <c r="K3663" s="228"/>
      <c r="L3663" s="228"/>
      <c r="Q3663" s="229"/>
    </row>
    <row r="3664" spans="9:17" ht="16">
      <c r="I3664" s="209"/>
      <c r="J3664" s="221"/>
      <c r="K3664" s="228"/>
      <c r="L3664" s="228"/>
      <c r="Q3664" s="229"/>
    </row>
    <row r="3665" spans="9:17" ht="16">
      <c r="I3665" s="209"/>
      <c r="J3665" s="221"/>
      <c r="K3665" s="228"/>
      <c r="L3665" s="228"/>
      <c r="Q3665" s="229"/>
    </row>
    <row r="3666" spans="9:17" ht="16">
      <c r="I3666" s="209"/>
      <c r="J3666" s="221"/>
      <c r="K3666" s="228"/>
      <c r="L3666" s="228"/>
      <c r="Q3666" s="229"/>
    </row>
    <row r="3667" spans="9:17" ht="16">
      <c r="I3667" s="209"/>
      <c r="J3667" s="221"/>
      <c r="K3667" s="228"/>
      <c r="L3667" s="228"/>
      <c r="Q3667" s="229"/>
    </row>
    <row r="3668" spans="9:17" ht="16">
      <c r="I3668" s="209"/>
      <c r="J3668" s="221"/>
      <c r="K3668" s="228"/>
      <c r="L3668" s="228"/>
      <c r="Q3668" s="229"/>
    </row>
    <row r="3669" spans="9:17" ht="16">
      <c r="I3669" s="209"/>
      <c r="J3669" s="221"/>
      <c r="K3669" s="228"/>
      <c r="L3669" s="228"/>
      <c r="Q3669" s="229"/>
    </row>
    <row r="3670" spans="9:17" ht="16">
      <c r="I3670" s="209"/>
      <c r="J3670" s="221"/>
      <c r="K3670" s="228"/>
      <c r="L3670" s="228"/>
      <c r="Q3670" s="229"/>
    </row>
    <row r="3671" spans="9:17" ht="16">
      <c r="I3671" s="209"/>
      <c r="J3671" s="221"/>
      <c r="K3671" s="228"/>
      <c r="L3671" s="228"/>
      <c r="Q3671" s="229"/>
    </row>
    <row r="3672" spans="9:17" ht="16">
      <c r="I3672" s="209"/>
      <c r="J3672" s="221"/>
      <c r="K3672" s="228"/>
      <c r="L3672" s="228"/>
      <c r="Q3672" s="229"/>
    </row>
    <row r="3673" spans="9:17" ht="16">
      <c r="I3673" s="209"/>
      <c r="J3673" s="221"/>
      <c r="K3673" s="228"/>
      <c r="L3673" s="228"/>
      <c r="Q3673" s="229"/>
    </row>
    <row r="3674" spans="9:17" ht="16">
      <c r="I3674" s="209"/>
      <c r="J3674" s="221"/>
      <c r="K3674" s="228"/>
      <c r="L3674" s="228"/>
      <c r="Q3674" s="229"/>
    </row>
    <row r="3675" spans="9:17" ht="16">
      <c r="I3675" s="209"/>
      <c r="J3675" s="221"/>
      <c r="K3675" s="228"/>
      <c r="L3675" s="228"/>
      <c r="Q3675" s="229"/>
    </row>
    <row r="3676" spans="9:17" ht="16">
      <c r="I3676" s="209"/>
      <c r="J3676" s="221"/>
      <c r="K3676" s="228"/>
      <c r="L3676" s="228"/>
      <c r="Q3676" s="229"/>
    </row>
    <row r="3677" spans="9:17" ht="16">
      <c r="I3677" s="209"/>
      <c r="J3677" s="221"/>
      <c r="K3677" s="228"/>
      <c r="L3677" s="228"/>
      <c r="Q3677" s="229"/>
    </row>
    <row r="3678" spans="9:17" ht="16">
      <c r="I3678" s="209"/>
      <c r="J3678" s="221"/>
      <c r="K3678" s="228"/>
      <c r="L3678" s="228"/>
      <c r="Q3678" s="229"/>
    </row>
    <row r="3679" spans="9:17" ht="16">
      <c r="I3679" s="209"/>
      <c r="J3679" s="221"/>
      <c r="K3679" s="228"/>
      <c r="L3679" s="228"/>
      <c r="Q3679" s="229"/>
    </row>
    <row r="3680" spans="9:17" ht="16">
      <c r="I3680" s="209"/>
      <c r="J3680" s="221"/>
      <c r="K3680" s="228"/>
      <c r="L3680" s="228"/>
      <c r="Q3680" s="229"/>
    </row>
    <row r="3681" spans="9:17" ht="16">
      <c r="I3681" s="209"/>
      <c r="J3681" s="221"/>
      <c r="K3681" s="228"/>
      <c r="L3681" s="228"/>
      <c r="Q3681" s="229"/>
    </row>
    <row r="3682" spans="9:17" ht="16">
      <c r="I3682" s="209"/>
      <c r="J3682" s="221"/>
      <c r="K3682" s="228"/>
      <c r="L3682" s="228"/>
      <c r="Q3682" s="229"/>
    </row>
    <row r="3683" spans="9:17" ht="16">
      <c r="I3683" s="209"/>
      <c r="J3683" s="221"/>
      <c r="K3683" s="228"/>
      <c r="L3683" s="228"/>
      <c r="Q3683" s="229"/>
    </row>
    <row r="3684" spans="9:17" ht="16">
      <c r="I3684" s="209"/>
      <c r="J3684" s="221"/>
      <c r="K3684" s="228"/>
      <c r="L3684" s="228"/>
      <c r="Q3684" s="229"/>
    </row>
    <row r="3685" spans="9:17" ht="16">
      <c r="I3685" s="209"/>
      <c r="J3685" s="221"/>
      <c r="K3685" s="228"/>
      <c r="L3685" s="228"/>
      <c r="Q3685" s="229"/>
    </row>
    <row r="3686" spans="9:17" ht="16">
      <c r="I3686" s="209"/>
      <c r="J3686" s="221"/>
      <c r="K3686" s="228"/>
      <c r="L3686" s="228"/>
      <c r="Q3686" s="229"/>
    </row>
    <row r="3687" spans="9:17" ht="16">
      <c r="I3687" s="209"/>
      <c r="J3687" s="221"/>
      <c r="K3687" s="228"/>
      <c r="L3687" s="228"/>
      <c r="Q3687" s="229"/>
    </row>
    <row r="3688" spans="9:17" ht="16">
      <c r="I3688" s="209"/>
      <c r="J3688" s="221"/>
      <c r="K3688" s="228"/>
      <c r="L3688" s="228"/>
      <c r="Q3688" s="229"/>
    </row>
    <row r="3689" spans="9:17" ht="16">
      <c r="I3689" s="209"/>
      <c r="J3689" s="221"/>
      <c r="K3689" s="228"/>
      <c r="L3689" s="228"/>
      <c r="Q3689" s="229"/>
    </row>
    <row r="3690" spans="9:17" ht="16">
      <c r="I3690" s="209"/>
      <c r="J3690" s="221"/>
      <c r="K3690" s="228"/>
      <c r="L3690" s="228"/>
      <c r="Q3690" s="229"/>
    </row>
    <row r="3691" spans="9:17" ht="16">
      <c r="I3691" s="209"/>
      <c r="J3691" s="221"/>
      <c r="K3691" s="228"/>
      <c r="L3691" s="228"/>
      <c r="Q3691" s="229"/>
    </row>
    <row r="3692" spans="9:17" ht="16">
      <c r="I3692" s="209"/>
      <c r="J3692" s="221"/>
      <c r="K3692" s="228"/>
      <c r="L3692" s="228"/>
      <c r="Q3692" s="229"/>
    </row>
    <row r="3693" spans="9:17" ht="16">
      <c r="I3693" s="209"/>
      <c r="J3693" s="221"/>
      <c r="K3693" s="228"/>
      <c r="L3693" s="228"/>
      <c r="Q3693" s="229"/>
    </row>
    <row r="3694" spans="9:17" ht="16">
      <c r="I3694" s="209"/>
      <c r="J3694" s="221"/>
      <c r="K3694" s="228"/>
      <c r="L3694" s="228"/>
      <c r="Q3694" s="229"/>
    </row>
    <row r="3695" spans="9:17" ht="16">
      <c r="I3695" s="209"/>
      <c r="J3695" s="221"/>
      <c r="K3695" s="228"/>
      <c r="L3695" s="228"/>
      <c r="Q3695" s="229"/>
    </row>
    <row r="3696" spans="9:17" ht="16">
      <c r="I3696" s="209"/>
      <c r="J3696" s="221"/>
      <c r="K3696" s="228"/>
      <c r="L3696" s="228"/>
      <c r="Q3696" s="229"/>
    </row>
    <row r="3697" spans="9:17" ht="16">
      <c r="I3697" s="209"/>
      <c r="J3697" s="221"/>
      <c r="K3697" s="228"/>
      <c r="L3697" s="228"/>
      <c r="Q3697" s="229"/>
    </row>
    <row r="3698" spans="9:17" ht="16">
      <c r="I3698" s="209"/>
      <c r="J3698" s="221"/>
      <c r="K3698" s="228"/>
      <c r="L3698" s="228"/>
      <c r="Q3698" s="229"/>
    </row>
    <row r="3699" spans="9:17" ht="16">
      <c r="I3699" s="209"/>
      <c r="J3699" s="221"/>
      <c r="K3699" s="228"/>
      <c r="L3699" s="228"/>
      <c r="Q3699" s="229"/>
    </row>
    <row r="3700" spans="9:17" ht="16">
      <c r="I3700" s="209"/>
      <c r="J3700" s="221"/>
      <c r="K3700" s="228"/>
      <c r="L3700" s="228"/>
      <c r="Q3700" s="229"/>
    </row>
    <row r="3701" spans="9:17" ht="16">
      <c r="I3701" s="209"/>
      <c r="J3701" s="221"/>
      <c r="K3701" s="228"/>
      <c r="L3701" s="228"/>
      <c r="Q3701" s="229"/>
    </row>
    <row r="3702" spans="9:17" ht="16">
      <c r="I3702" s="209"/>
      <c r="J3702" s="221"/>
      <c r="K3702" s="228"/>
      <c r="L3702" s="228"/>
      <c r="Q3702" s="229"/>
    </row>
    <row r="3703" spans="9:17" ht="16">
      <c r="I3703" s="209"/>
      <c r="J3703" s="221"/>
      <c r="K3703" s="228"/>
      <c r="L3703" s="228"/>
      <c r="Q3703" s="229"/>
    </row>
    <row r="3704" spans="9:17" ht="16">
      <c r="I3704" s="209"/>
      <c r="J3704" s="221"/>
      <c r="K3704" s="228"/>
      <c r="L3704" s="228"/>
      <c r="Q3704" s="229"/>
    </row>
    <row r="3705" spans="9:17" ht="16">
      <c r="I3705" s="209"/>
      <c r="J3705" s="221"/>
      <c r="K3705" s="228"/>
      <c r="L3705" s="228"/>
      <c r="Q3705" s="229"/>
    </row>
    <row r="3706" spans="9:17" ht="16">
      <c r="I3706" s="209"/>
      <c r="J3706" s="221"/>
      <c r="K3706" s="228"/>
      <c r="L3706" s="228"/>
      <c r="Q3706" s="229"/>
    </row>
    <row r="3707" spans="9:17" ht="16">
      <c r="I3707" s="209"/>
      <c r="J3707" s="221"/>
      <c r="K3707" s="228"/>
      <c r="L3707" s="228"/>
      <c r="Q3707" s="229"/>
    </row>
    <row r="3708" spans="9:17" ht="16">
      <c r="I3708" s="209"/>
      <c r="J3708" s="221"/>
      <c r="K3708" s="228"/>
      <c r="L3708" s="228"/>
      <c r="Q3708" s="229"/>
    </row>
    <row r="3709" spans="9:17" ht="16">
      <c r="I3709" s="209"/>
      <c r="J3709" s="221"/>
      <c r="K3709" s="228"/>
      <c r="L3709" s="228"/>
      <c r="Q3709" s="229"/>
    </row>
    <row r="3710" spans="9:17" ht="16">
      <c r="I3710" s="209"/>
      <c r="J3710" s="221"/>
      <c r="K3710" s="228"/>
      <c r="L3710" s="228"/>
      <c r="Q3710" s="229"/>
    </row>
    <row r="3711" spans="9:17" ht="16">
      <c r="I3711" s="209"/>
      <c r="J3711" s="221"/>
      <c r="K3711" s="228"/>
      <c r="L3711" s="228"/>
      <c r="Q3711" s="229"/>
    </row>
    <row r="3712" spans="9:17" ht="16">
      <c r="I3712" s="209"/>
      <c r="J3712" s="221"/>
      <c r="K3712" s="228"/>
      <c r="L3712" s="228"/>
      <c r="Q3712" s="229"/>
    </row>
    <row r="3713" spans="9:17" ht="16">
      <c r="I3713" s="209"/>
      <c r="J3713" s="221"/>
      <c r="K3713" s="228"/>
      <c r="L3713" s="228"/>
      <c r="Q3713" s="229"/>
    </row>
    <row r="3714" spans="9:17" ht="16">
      <c r="I3714" s="209"/>
      <c r="J3714" s="221"/>
      <c r="K3714" s="228"/>
      <c r="L3714" s="228"/>
      <c r="Q3714" s="229"/>
    </row>
    <row r="3715" spans="9:17" ht="16">
      <c r="I3715" s="209"/>
      <c r="J3715" s="221"/>
      <c r="K3715" s="228"/>
      <c r="L3715" s="228"/>
      <c r="Q3715" s="229"/>
    </row>
    <row r="3716" spans="9:17" ht="16">
      <c r="I3716" s="209"/>
      <c r="J3716" s="221"/>
      <c r="K3716" s="228"/>
      <c r="L3716" s="228"/>
      <c r="Q3716" s="229"/>
    </row>
    <row r="3717" spans="9:17" ht="16">
      <c r="I3717" s="209"/>
      <c r="J3717" s="221"/>
      <c r="K3717" s="228"/>
      <c r="L3717" s="228"/>
      <c r="Q3717" s="229"/>
    </row>
    <row r="3718" spans="9:17" ht="16">
      <c r="I3718" s="209"/>
      <c r="J3718" s="221"/>
      <c r="K3718" s="228"/>
      <c r="L3718" s="228"/>
      <c r="Q3718" s="229"/>
    </row>
    <row r="3719" spans="9:17" ht="16">
      <c r="I3719" s="209"/>
      <c r="J3719" s="221"/>
      <c r="K3719" s="228"/>
      <c r="L3719" s="228"/>
      <c r="Q3719" s="229"/>
    </row>
    <row r="3720" spans="9:17" ht="16">
      <c r="I3720" s="209"/>
      <c r="J3720" s="221"/>
      <c r="K3720" s="228"/>
      <c r="L3720" s="228"/>
      <c r="Q3720" s="229"/>
    </row>
    <row r="3721" spans="9:17" ht="16">
      <c r="I3721" s="209"/>
      <c r="J3721" s="221"/>
      <c r="K3721" s="228"/>
      <c r="L3721" s="228"/>
      <c r="Q3721" s="229"/>
    </row>
    <row r="3722" spans="9:17" ht="16">
      <c r="I3722" s="209"/>
      <c r="J3722" s="221"/>
      <c r="K3722" s="228"/>
      <c r="L3722" s="228"/>
      <c r="Q3722" s="229"/>
    </row>
    <row r="3723" spans="9:17" ht="16">
      <c r="I3723" s="209"/>
      <c r="J3723" s="221"/>
      <c r="K3723" s="228"/>
      <c r="L3723" s="228"/>
      <c r="Q3723" s="229"/>
    </row>
    <row r="3724" spans="9:17" ht="16">
      <c r="I3724" s="209"/>
      <c r="J3724" s="221"/>
      <c r="K3724" s="228"/>
      <c r="L3724" s="228"/>
      <c r="Q3724" s="229"/>
    </row>
    <row r="3725" spans="9:17" ht="16">
      <c r="I3725" s="209"/>
      <c r="J3725" s="221"/>
      <c r="K3725" s="228"/>
      <c r="L3725" s="228"/>
      <c r="Q3725" s="229"/>
    </row>
    <row r="3726" spans="9:17" ht="16">
      <c r="I3726" s="209"/>
      <c r="J3726" s="221"/>
      <c r="K3726" s="228"/>
      <c r="L3726" s="228"/>
      <c r="Q3726" s="229"/>
    </row>
    <row r="3727" spans="9:17" ht="16">
      <c r="I3727" s="209"/>
      <c r="J3727" s="221"/>
      <c r="K3727" s="228"/>
      <c r="L3727" s="228"/>
      <c r="Q3727" s="229"/>
    </row>
    <row r="3728" spans="9:17" ht="16">
      <c r="I3728" s="209"/>
      <c r="J3728" s="221"/>
      <c r="K3728" s="228"/>
      <c r="L3728" s="228"/>
      <c r="Q3728" s="229"/>
    </row>
    <row r="3729" spans="9:17" ht="16">
      <c r="I3729" s="209"/>
      <c r="J3729" s="221"/>
      <c r="K3729" s="228"/>
      <c r="L3729" s="228"/>
      <c r="Q3729" s="229"/>
    </row>
    <row r="3730" spans="9:17" ht="16">
      <c r="I3730" s="209"/>
      <c r="J3730" s="221"/>
      <c r="K3730" s="228"/>
      <c r="L3730" s="228"/>
      <c r="Q3730" s="229"/>
    </row>
    <row r="3731" spans="9:17" ht="16">
      <c r="I3731" s="209"/>
      <c r="J3731" s="221"/>
      <c r="K3731" s="228"/>
      <c r="L3731" s="228"/>
      <c r="Q3731" s="229"/>
    </row>
    <row r="3732" spans="9:17" ht="16">
      <c r="I3732" s="209"/>
      <c r="J3732" s="221"/>
      <c r="K3732" s="228"/>
      <c r="L3732" s="228"/>
      <c r="Q3732" s="229"/>
    </row>
    <row r="3733" spans="9:17" ht="16">
      <c r="I3733" s="209"/>
      <c r="J3733" s="221"/>
      <c r="K3733" s="228"/>
      <c r="L3733" s="228"/>
      <c r="Q3733" s="229"/>
    </row>
    <row r="3734" spans="9:17" ht="16">
      <c r="I3734" s="209"/>
      <c r="J3734" s="221"/>
      <c r="K3734" s="228"/>
      <c r="L3734" s="228"/>
      <c r="Q3734" s="229"/>
    </row>
    <row r="3735" spans="9:17" ht="16">
      <c r="I3735" s="209"/>
      <c r="J3735" s="221"/>
      <c r="K3735" s="228"/>
      <c r="L3735" s="228"/>
      <c r="Q3735" s="229"/>
    </row>
    <row r="3736" spans="9:17" ht="16">
      <c r="I3736" s="209"/>
      <c r="J3736" s="221"/>
      <c r="K3736" s="228"/>
      <c r="L3736" s="228"/>
      <c r="Q3736" s="229"/>
    </row>
    <row r="3737" spans="9:17" ht="16">
      <c r="I3737" s="209"/>
      <c r="J3737" s="221"/>
      <c r="K3737" s="228"/>
      <c r="L3737" s="228"/>
      <c r="Q3737" s="229"/>
    </row>
    <row r="3738" spans="9:17" ht="16">
      <c r="I3738" s="209"/>
      <c r="J3738" s="221"/>
      <c r="K3738" s="228"/>
      <c r="L3738" s="228"/>
      <c r="Q3738" s="229"/>
    </row>
    <row r="3739" spans="9:17" ht="16">
      <c r="I3739" s="209"/>
      <c r="J3739" s="221"/>
      <c r="K3739" s="228"/>
      <c r="L3739" s="228"/>
      <c r="Q3739" s="229"/>
    </row>
    <row r="3740" spans="9:17" ht="16">
      <c r="I3740" s="209"/>
      <c r="J3740" s="221"/>
      <c r="K3740" s="228"/>
      <c r="L3740" s="228"/>
      <c r="Q3740" s="229"/>
    </row>
    <row r="3741" spans="9:17" ht="16">
      <c r="I3741" s="209"/>
      <c r="J3741" s="221"/>
      <c r="K3741" s="228"/>
      <c r="L3741" s="228"/>
      <c r="Q3741" s="229"/>
    </row>
    <row r="3742" spans="9:17" ht="16">
      <c r="I3742" s="209"/>
      <c r="J3742" s="221"/>
      <c r="K3742" s="228"/>
      <c r="L3742" s="228"/>
      <c r="Q3742" s="229"/>
    </row>
    <row r="3743" spans="9:17" ht="16">
      <c r="I3743" s="209"/>
      <c r="J3743" s="221"/>
      <c r="K3743" s="228"/>
      <c r="L3743" s="228"/>
      <c r="Q3743" s="229"/>
    </row>
    <row r="3744" spans="9:17" ht="16">
      <c r="I3744" s="209"/>
      <c r="J3744" s="221"/>
      <c r="K3744" s="228"/>
      <c r="L3744" s="228"/>
      <c r="Q3744" s="229"/>
    </row>
    <row r="3745" spans="9:17" ht="16">
      <c r="I3745" s="209"/>
      <c r="J3745" s="221"/>
      <c r="K3745" s="228"/>
      <c r="L3745" s="228"/>
      <c r="Q3745" s="229"/>
    </row>
    <row r="3746" spans="9:17" ht="16">
      <c r="I3746" s="209"/>
      <c r="J3746" s="221"/>
      <c r="K3746" s="228"/>
      <c r="L3746" s="228"/>
      <c r="Q3746" s="229"/>
    </row>
    <row r="3747" spans="9:17" ht="16">
      <c r="I3747" s="209"/>
      <c r="J3747" s="221"/>
      <c r="K3747" s="228"/>
      <c r="L3747" s="228"/>
      <c r="Q3747" s="229"/>
    </row>
    <row r="3748" spans="9:17" ht="16">
      <c r="I3748" s="209"/>
      <c r="J3748" s="221"/>
      <c r="K3748" s="228"/>
      <c r="L3748" s="228"/>
      <c r="Q3748" s="229"/>
    </row>
    <row r="3749" spans="9:17" ht="16">
      <c r="I3749" s="209"/>
      <c r="J3749" s="221"/>
      <c r="K3749" s="228"/>
      <c r="L3749" s="228"/>
      <c r="Q3749" s="229"/>
    </row>
    <row r="3750" spans="9:17" ht="16">
      <c r="I3750" s="209"/>
      <c r="J3750" s="221"/>
      <c r="K3750" s="228"/>
      <c r="L3750" s="228"/>
      <c r="Q3750" s="229"/>
    </row>
    <row r="3751" spans="9:17" ht="16">
      <c r="I3751" s="209"/>
      <c r="J3751" s="221"/>
      <c r="K3751" s="228"/>
      <c r="L3751" s="228"/>
      <c r="Q3751" s="229"/>
    </row>
    <row r="3752" spans="9:17" ht="16">
      <c r="I3752" s="209"/>
      <c r="J3752" s="221"/>
      <c r="K3752" s="228"/>
      <c r="L3752" s="228"/>
      <c r="Q3752" s="229"/>
    </row>
    <row r="3753" spans="9:17" ht="16">
      <c r="I3753" s="209"/>
      <c r="J3753" s="221"/>
      <c r="K3753" s="228"/>
      <c r="L3753" s="228"/>
      <c r="Q3753" s="229"/>
    </row>
    <row r="3754" spans="9:17" ht="16">
      <c r="I3754" s="209"/>
      <c r="J3754" s="221"/>
      <c r="K3754" s="228"/>
      <c r="L3754" s="228"/>
      <c r="Q3754" s="229"/>
    </row>
    <row r="3755" spans="9:17" ht="16">
      <c r="I3755" s="209"/>
      <c r="J3755" s="221"/>
      <c r="K3755" s="228"/>
      <c r="L3755" s="228"/>
      <c r="Q3755" s="229"/>
    </row>
    <row r="3756" spans="9:17" ht="16">
      <c r="I3756" s="209"/>
      <c r="J3756" s="221"/>
      <c r="K3756" s="228"/>
      <c r="L3756" s="228"/>
      <c r="Q3756" s="229"/>
    </row>
    <row r="3757" spans="9:17" ht="16">
      <c r="I3757" s="209"/>
      <c r="J3757" s="221"/>
      <c r="K3757" s="228"/>
      <c r="L3757" s="228"/>
      <c r="Q3757" s="229"/>
    </row>
    <row r="3758" spans="9:17" ht="16">
      <c r="I3758" s="209"/>
      <c r="J3758" s="221"/>
      <c r="K3758" s="228"/>
      <c r="L3758" s="228"/>
      <c r="Q3758" s="229"/>
    </row>
    <row r="3759" spans="9:17" ht="16">
      <c r="I3759" s="209"/>
      <c r="J3759" s="221"/>
      <c r="K3759" s="228"/>
      <c r="L3759" s="228"/>
      <c r="Q3759" s="229"/>
    </row>
    <row r="3760" spans="9:17" ht="16">
      <c r="I3760" s="209"/>
      <c r="J3760" s="221"/>
      <c r="K3760" s="228"/>
      <c r="L3760" s="228"/>
      <c r="Q3760" s="229"/>
    </row>
    <row r="3761" spans="9:17" ht="16">
      <c r="I3761" s="209"/>
      <c r="J3761" s="221"/>
      <c r="K3761" s="228"/>
      <c r="L3761" s="228"/>
      <c r="Q3761" s="229"/>
    </row>
    <row r="3762" spans="9:17" ht="16">
      <c r="I3762" s="209"/>
      <c r="J3762" s="221"/>
      <c r="K3762" s="228"/>
      <c r="L3762" s="228"/>
      <c r="Q3762" s="229"/>
    </row>
    <row r="3763" spans="9:17" ht="16">
      <c r="I3763" s="209"/>
      <c r="J3763" s="221"/>
      <c r="K3763" s="228"/>
      <c r="L3763" s="228"/>
      <c r="Q3763" s="229"/>
    </row>
    <row r="3764" spans="9:17" ht="16">
      <c r="I3764" s="209"/>
      <c r="J3764" s="221"/>
      <c r="K3764" s="228"/>
      <c r="L3764" s="228"/>
      <c r="Q3764" s="229"/>
    </row>
    <row r="3765" spans="9:17" ht="16">
      <c r="I3765" s="209"/>
      <c r="J3765" s="221"/>
      <c r="K3765" s="228"/>
      <c r="L3765" s="228"/>
      <c r="Q3765" s="229"/>
    </row>
    <row r="3766" spans="9:17" ht="16">
      <c r="I3766" s="209"/>
      <c r="J3766" s="221"/>
      <c r="K3766" s="228"/>
      <c r="L3766" s="228"/>
      <c r="Q3766" s="229"/>
    </row>
    <row r="3767" spans="9:17" ht="16">
      <c r="I3767" s="209"/>
      <c r="J3767" s="221"/>
      <c r="K3767" s="228"/>
      <c r="L3767" s="228"/>
      <c r="Q3767" s="229"/>
    </row>
    <row r="3768" spans="9:17" ht="16">
      <c r="I3768" s="209"/>
      <c r="J3768" s="221"/>
      <c r="K3768" s="228"/>
      <c r="L3768" s="228"/>
      <c r="Q3768" s="229"/>
    </row>
    <row r="3769" spans="9:17" ht="16">
      <c r="I3769" s="209"/>
      <c r="J3769" s="221"/>
      <c r="K3769" s="228"/>
      <c r="L3769" s="228"/>
      <c r="Q3769" s="229"/>
    </row>
    <row r="3770" spans="9:17" ht="16">
      <c r="I3770" s="209"/>
      <c r="J3770" s="221"/>
      <c r="K3770" s="228"/>
      <c r="L3770" s="228"/>
      <c r="Q3770" s="229"/>
    </row>
    <row r="3771" spans="9:17" ht="16">
      <c r="I3771" s="209"/>
      <c r="J3771" s="221"/>
      <c r="K3771" s="228"/>
      <c r="L3771" s="228"/>
      <c r="Q3771" s="229"/>
    </row>
    <row r="3772" spans="9:17" ht="16">
      <c r="I3772" s="209"/>
      <c r="J3772" s="221"/>
      <c r="K3772" s="228"/>
      <c r="L3772" s="228"/>
      <c r="Q3772" s="229"/>
    </row>
    <row r="3773" spans="9:17" ht="16">
      <c r="I3773" s="209"/>
      <c r="J3773" s="221"/>
      <c r="K3773" s="228"/>
      <c r="L3773" s="228"/>
      <c r="Q3773" s="229"/>
    </row>
    <row r="3774" spans="9:17" ht="16">
      <c r="I3774" s="209"/>
      <c r="J3774" s="221"/>
      <c r="K3774" s="228"/>
      <c r="L3774" s="228"/>
      <c r="Q3774" s="229"/>
    </row>
    <row r="3775" spans="9:17" ht="16">
      <c r="I3775" s="209"/>
      <c r="J3775" s="221"/>
      <c r="K3775" s="228"/>
      <c r="L3775" s="228"/>
      <c r="Q3775" s="229"/>
    </row>
    <row r="3776" spans="9:17" ht="16">
      <c r="I3776" s="209"/>
      <c r="J3776" s="221"/>
      <c r="K3776" s="228"/>
      <c r="L3776" s="228"/>
      <c r="Q3776" s="229"/>
    </row>
    <row r="3777" spans="9:17" ht="16">
      <c r="I3777" s="209"/>
      <c r="J3777" s="221"/>
      <c r="K3777" s="228"/>
      <c r="L3777" s="228"/>
      <c r="Q3777" s="229"/>
    </row>
    <row r="3778" spans="9:17" ht="16">
      <c r="I3778" s="209"/>
      <c r="J3778" s="221"/>
      <c r="K3778" s="228"/>
      <c r="L3778" s="228"/>
      <c r="Q3778" s="229"/>
    </row>
    <row r="3779" spans="9:17" ht="16">
      <c r="I3779" s="209"/>
      <c r="J3779" s="221"/>
      <c r="K3779" s="228"/>
      <c r="L3779" s="228"/>
      <c r="Q3779" s="229"/>
    </row>
    <row r="3780" spans="9:17" ht="16">
      <c r="I3780" s="209"/>
      <c r="J3780" s="221"/>
      <c r="K3780" s="228"/>
      <c r="L3780" s="228"/>
      <c r="Q3780" s="229"/>
    </row>
    <row r="3781" spans="9:17" ht="16">
      <c r="I3781" s="209"/>
      <c r="J3781" s="221"/>
      <c r="K3781" s="228"/>
      <c r="L3781" s="228"/>
      <c r="Q3781" s="229"/>
    </row>
    <row r="3782" spans="9:17" ht="16">
      <c r="I3782" s="209"/>
      <c r="J3782" s="221"/>
      <c r="K3782" s="228"/>
      <c r="L3782" s="228"/>
      <c r="Q3782" s="229"/>
    </row>
    <row r="3783" spans="9:17" ht="16">
      <c r="I3783" s="209"/>
      <c r="J3783" s="221"/>
      <c r="K3783" s="228"/>
      <c r="L3783" s="228"/>
      <c r="Q3783" s="229"/>
    </row>
    <row r="3784" spans="9:17" ht="16">
      <c r="I3784" s="209"/>
      <c r="J3784" s="221"/>
      <c r="K3784" s="228"/>
      <c r="L3784" s="228"/>
      <c r="Q3784" s="229"/>
    </row>
    <row r="3785" spans="9:17" ht="16">
      <c r="I3785" s="209"/>
      <c r="J3785" s="221"/>
      <c r="K3785" s="228"/>
      <c r="L3785" s="228"/>
      <c r="Q3785" s="229"/>
    </row>
    <row r="3786" spans="9:17" ht="16">
      <c r="I3786" s="209"/>
      <c r="J3786" s="221"/>
      <c r="K3786" s="228"/>
      <c r="L3786" s="228"/>
      <c r="Q3786" s="229"/>
    </row>
    <row r="3787" spans="9:17" ht="16">
      <c r="I3787" s="209"/>
      <c r="J3787" s="221"/>
      <c r="K3787" s="228"/>
      <c r="L3787" s="228"/>
      <c r="Q3787" s="229"/>
    </row>
    <row r="3788" spans="9:17" ht="16">
      <c r="I3788" s="209"/>
      <c r="J3788" s="221"/>
      <c r="K3788" s="228"/>
      <c r="L3788" s="228"/>
      <c r="Q3788" s="229"/>
    </row>
    <row r="3789" spans="9:17" ht="16">
      <c r="I3789" s="209"/>
      <c r="J3789" s="221"/>
      <c r="K3789" s="228"/>
      <c r="L3789" s="228"/>
      <c r="Q3789" s="229"/>
    </row>
    <row r="3790" spans="9:17" ht="16">
      <c r="I3790" s="209"/>
      <c r="J3790" s="221"/>
      <c r="K3790" s="228"/>
      <c r="L3790" s="228"/>
      <c r="Q3790" s="229"/>
    </row>
    <row r="3791" spans="9:17" ht="16">
      <c r="I3791" s="209"/>
      <c r="J3791" s="221"/>
      <c r="K3791" s="228"/>
      <c r="L3791" s="228"/>
      <c r="Q3791" s="229"/>
    </row>
    <row r="3792" spans="9:17" ht="16">
      <c r="I3792" s="209"/>
      <c r="J3792" s="221"/>
      <c r="K3792" s="228"/>
      <c r="L3792" s="228"/>
      <c r="Q3792" s="229"/>
    </row>
    <row r="3793" spans="9:17" ht="16">
      <c r="I3793" s="209"/>
      <c r="J3793" s="221"/>
      <c r="K3793" s="228"/>
      <c r="L3793" s="228"/>
      <c r="Q3793" s="229"/>
    </row>
    <row r="3794" spans="9:17" ht="16">
      <c r="I3794" s="209"/>
      <c r="J3794" s="221"/>
      <c r="K3794" s="228"/>
      <c r="L3794" s="228"/>
      <c r="Q3794" s="229"/>
    </row>
    <row r="3795" spans="9:17" ht="16">
      <c r="I3795" s="209"/>
      <c r="J3795" s="221"/>
      <c r="K3795" s="228"/>
      <c r="L3795" s="228"/>
      <c r="Q3795" s="229"/>
    </row>
    <row r="3796" spans="9:17" ht="16">
      <c r="I3796" s="209"/>
      <c r="J3796" s="221"/>
      <c r="K3796" s="228"/>
      <c r="L3796" s="228"/>
      <c r="Q3796" s="229"/>
    </row>
    <row r="3797" spans="9:17" ht="16">
      <c r="I3797" s="209"/>
      <c r="J3797" s="221"/>
      <c r="K3797" s="228"/>
      <c r="L3797" s="228"/>
      <c r="Q3797" s="229"/>
    </row>
    <row r="3798" spans="9:17" ht="16">
      <c r="I3798" s="209"/>
      <c r="J3798" s="221"/>
      <c r="K3798" s="228"/>
      <c r="L3798" s="228"/>
      <c r="Q3798" s="229"/>
    </row>
    <row r="3799" spans="9:17" ht="16">
      <c r="I3799" s="209"/>
      <c r="J3799" s="221"/>
      <c r="K3799" s="228"/>
      <c r="L3799" s="228"/>
      <c r="Q3799" s="229"/>
    </row>
    <row r="3800" spans="9:17" ht="16">
      <c r="I3800" s="209"/>
      <c r="J3800" s="221"/>
      <c r="K3800" s="228"/>
      <c r="L3800" s="228"/>
      <c r="Q3800" s="229"/>
    </row>
    <row r="3801" spans="9:17" ht="16">
      <c r="I3801" s="209"/>
      <c r="J3801" s="221"/>
      <c r="K3801" s="228"/>
      <c r="L3801" s="228"/>
      <c r="Q3801" s="229"/>
    </row>
    <row r="3802" spans="9:17" ht="16">
      <c r="I3802" s="209"/>
      <c r="J3802" s="221"/>
      <c r="K3802" s="228"/>
      <c r="L3802" s="228"/>
      <c r="Q3802" s="229"/>
    </row>
    <row r="3803" spans="9:17" ht="16">
      <c r="I3803" s="209"/>
      <c r="J3803" s="221"/>
      <c r="K3803" s="228"/>
      <c r="L3803" s="228"/>
      <c r="Q3803" s="229"/>
    </row>
    <row r="3804" spans="9:17" ht="16">
      <c r="I3804" s="209"/>
      <c r="J3804" s="221"/>
      <c r="K3804" s="228"/>
      <c r="L3804" s="228"/>
      <c r="Q3804" s="229"/>
    </row>
    <row r="3805" spans="9:17" ht="16">
      <c r="I3805" s="209"/>
      <c r="J3805" s="221"/>
      <c r="K3805" s="228"/>
      <c r="L3805" s="228"/>
      <c r="Q3805" s="229"/>
    </row>
    <row r="3806" spans="9:17" ht="16">
      <c r="I3806" s="209"/>
      <c r="J3806" s="221"/>
      <c r="K3806" s="228"/>
      <c r="L3806" s="228"/>
      <c r="Q3806" s="229"/>
    </row>
    <row r="3807" spans="9:17" ht="16">
      <c r="I3807" s="209"/>
      <c r="J3807" s="221"/>
      <c r="K3807" s="228"/>
      <c r="L3807" s="228"/>
      <c r="Q3807" s="229"/>
    </row>
    <row r="3808" spans="9:17" ht="16">
      <c r="I3808" s="209"/>
      <c r="J3808" s="221"/>
      <c r="K3808" s="228"/>
      <c r="L3808" s="228"/>
      <c r="Q3808" s="229"/>
    </row>
    <row r="3809" spans="9:17" ht="16">
      <c r="I3809" s="209"/>
      <c r="J3809" s="221"/>
      <c r="K3809" s="228"/>
      <c r="L3809" s="228"/>
      <c r="Q3809" s="229"/>
    </row>
    <row r="3810" spans="9:17" ht="16">
      <c r="I3810" s="209"/>
      <c r="J3810" s="221"/>
      <c r="K3810" s="228"/>
      <c r="L3810" s="228"/>
      <c r="Q3810" s="229"/>
    </row>
    <row r="3811" spans="9:17" ht="16">
      <c r="I3811" s="209"/>
      <c r="J3811" s="221"/>
      <c r="K3811" s="228"/>
      <c r="L3811" s="228"/>
      <c r="Q3811" s="229"/>
    </row>
    <row r="3812" spans="9:17" ht="16">
      <c r="I3812" s="209"/>
      <c r="J3812" s="221"/>
      <c r="K3812" s="228"/>
      <c r="L3812" s="228"/>
      <c r="Q3812" s="229"/>
    </row>
    <row r="3813" spans="9:17" ht="16">
      <c r="I3813" s="209"/>
      <c r="J3813" s="221"/>
      <c r="K3813" s="228"/>
      <c r="L3813" s="228"/>
      <c r="Q3813" s="229"/>
    </row>
    <row r="3814" spans="9:17" ht="16">
      <c r="I3814" s="209"/>
      <c r="J3814" s="221"/>
      <c r="K3814" s="228"/>
      <c r="L3814" s="228"/>
      <c r="Q3814" s="229"/>
    </row>
    <row r="3815" spans="9:17" ht="16">
      <c r="I3815" s="209"/>
      <c r="J3815" s="221"/>
      <c r="K3815" s="228"/>
      <c r="L3815" s="228"/>
      <c r="Q3815" s="229"/>
    </row>
    <row r="3816" spans="9:17" ht="16">
      <c r="I3816" s="209"/>
      <c r="J3816" s="221"/>
      <c r="K3816" s="228"/>
      <c r="L3816" s="228"/>
      <c r="Q3816" s="229"/>
    </row>
    <row r="3817" spans="9:17" ht="16">
      <c r="I3817" s="209"/>
      <c r="J3817" s="221"/>
      <c r="K3817" s="228"/>
      <c r="L3817" s="228"/>
      <c r="Q3817" s="229"/>
    </row>
    <row r="3818" spans="9:17" ht="16">
      <c r="I3818" s="209"/>
      <c r="J3818" s="221"/>
      <c r="K3818" s="228"/>
      <c r="L3818" s="228"/>
      <c r="Q3818" s="229"/>
    </row>
    <row r="3819" spans="9:17" ht="16">
      <c r="I3819" s="209"/>
      <c r="J3819" s="221"/>
      <c r="K3819" s="228"/>
      <c r="L3819" s="228"/>
      <c r="Q3819" s="229"/>
    </row>
    <row r="3820" spans="9:17" ht="16">
      <c r="I3820" s="209"/>
      <c r="J3820" s="221"/>
      <c r="K3820" s="228"/>
      <c r="L3820" s="228"/>
      <c r="Q3820" s="229"/>
    </row>
    <row r="3821" spans="9:17" ht="16">
      <c r="I3821" s="209"/>
      <c r="J3821" s="221"/>
      <c r="K3821" s="228"/>
      <c r="L3821" s="228"/>
      <c r="Q3821" s="229"/>
    </row>
    <row r="3822" spans="9:17" ht="16">
      <c r="I3822" s="209"/>
      <c r="J3822" s="221"/>
      <c r="K3822" s="228"/>
      <c r="L3822" s="228"/>
      <c r="Q3822" s="229"/>
    </row>
    <row r="3823" spans="9:17" ht="16">
      <c r="I3823" s="209"/>
      <c r="J3823" s="221"/>
      <c r="K3823" s="228"/>
      <c r="L3823" s="228"/>
      <c r="Q3823" s="229"/>
    </row>
    <row r="3824" spans="9:17" ht="16">
      <c r="I3824" s="209"/>
      <c r="J3824" s="221"/>
      <c r="K3824" s="228"/>
      <c r="L3824" s="228"/>
      <c r="Q3824" s="229"/>
    </row>
    <row r="3825" spans="9:17" ht="16">
      <c r="I3825" s="209"/>
      <c r="J3825" s="221"/>
      <c r="K3825" s="228"/>
      <c r="L3825" s="228"/>
      <c r="Q3825" s="229"/>
    </row>
    <row r="3826" spans="9:17" ht="16">
      <c r="I3826" s="209"/>
      <c r="J3826" s="221"/>
      <c r="K3826" s="228"/>
      <c r="L3826" s="228"/>
      <c r="Q3826" s="229"/>
    </row>
    <row r="3827" spans="9:17" ht="16">
      <c r="I3827" s="209"/>
      <c r="J3827" s="221"/>
      <c r="K3827" s="228"/>
      <c r="L3827" s="228"/>
      <c r="Q3827" s="229"/>
    </row>
    <row r="3828" spans="9:17" ht="16">
      <c r="I3828" s="209"/>
      <c r="J3828" s="221"/>
      <c r="K3828" s="228"/>
      <c r="L3828" s="228"/>
      <c r="Q3828" s="229"/>
    </row>
    <row r="3829" spans="9:17" ht="16">
      <c r="I3829" s="209"/>
      <c r="J3829" s="221"/>
      <c r="K3829" s="228"/>
      <c r="L3829" s="228"/>
      <c r="Q3829" s="229"/>
    </row>
    <row r="3830" spans="9:17" ht="16">
      <c r="I3830" s="209"/>
      <c r="J3830" s="221"/>
      <c r="K3830" s="228"/>
      <c r="L3830" s="228"/>
      <c r="Q3830" s="229"/>
    </row>
    <row r="3831" spans="9:17" ht="16">
      <c r="I3831" s="209"/>
      <c r="J3831" s="221"/>
      <c r="K3831" s="228"/>
      <c r="L3831" s="228"/>
      <c r="Q3831" s="229"/>
    </row>
    <row r="3832" spans="9:17" ht="16">
      <c r="I3832" s="209"/>
      <c r="J3832" s="221"/>
      <c r="K3832" s="228"/>
      <c r="L3832" s="228"/>
      <c r="Q3832" s="229"/>
    </row>
    <row r="3833" spans="9:17" ht="16">
      <c r="I3833" s="209"/>
      <c r="J3833" s="221"/>
      <c r="K3833" s="228"/>
      <c r="L3833" s="228"/>
      <c r="Q3833" s="229"/>
    </row>
    <row r="3834" spans="9:17" ht="16">
      <c r="I3834" s="209"/>
      <c r="J3834" s="221"/>
      <c r="K3834" s="228"/>
      <c r="L3834" s="228"/>
      <c r="Q3834" s="229"/>
    </row>
    <row r="3835" spans="9:17" ht="16">
      <c r="I3835" s="209"/>
      <c r="J3835" s="221"/>
      <c r="K3835" s="228"/>
      <c r="L3835" s="228"/>
      <c r="Q3835" s="229"/>
    </row>
    <row r="3836" spans="9:17" ht="16">
      <c r="I3836" s="209"/>
      <c r="J3836" s="221"/>
      <c r="K3836" s="228"/>
      <c r="L3836" s="228"/>
      <c r="Q3836" s="229"/>
    </row>
    <row r="3837" spans="9:17" ht="16">
      <c r="I3837" s="209"/>
      <c r="J3837" s="221"/>
      <c r="K3837" s="228"/>
      <c r="L3837" s="228"/>
      <c r="Q3837" s="229"/>
    </row>
    <row r="3838" spans="9:17" ht="16">
      <c r="I3838" s="209"/>
      <c r="J3838" s="221"/>
      <c r="K3838" s="228"/>
      <c r="L3838" s="228"/>
      <c r="Q3838" s="229"/>
    </row>
    <row r="3839" spans="9:17" ht="16">
      <c r="I3839" s="209"/>
      <c r="J3839" s="221"/>
      <c r="K3839" s="228"/>
      <c r="L3839" s="228"/>
      <c r="Q3839" s="229"/>
    </row>
    <row r="3840" spans="9:17" ht="16">
      <c r="I3840" s="209"/>
      <c r="J3840" s="221"/>
      <c r="K3840" s="228"/>
      <c r="L3840" s="228"/>
      <c r="Q3840" s="229"/>
    </row>
    <row r="3841" spans="9:17" ht="16">
      <c r="I3841" s="209"/>
      <c r="J3841" s="221"/>
      <c r="K3841" s="228"/>
      <c r="L3841" s="228"/>
      <c r="Q3841" s="229"/>
    </row>
    <row r="3842" spans="9:17" ht="16">
      <c r="I3842" s="209"/>
      <c r="J3842" s="221"/>
      <c r="K3842" s="228"/>
      <c r="L3842" s="228"/>
      <c r="Q3842" s="229"/>
    </row>
    <row r="3843" spans="9:17" ht="16">
      <c r="I3843" s="209"/>
      <c r="J3843" s="221"/>
      <c r="K3843" s="228"/>
      <c r="L3843" s="228"/>
      <c r="Q3843" s="229"/>
    </row>
    <row r="3844" spans="9:17" ht="16">
      <c r="I3844" s="209"/>
      <c r="J3844" s="221"/>
      <c r="K3844" s="228"/>
      <c r="L3844" s="228"/>
      <c r="Q3844" s="229"/>
    </row>
    <row r="3845" spans="9:17" ht="16">
      <c r="I3845" s="209"/>
      <c r="J3845" s="221"/>
      <c r="K3845" s="228"/>
      <c r="L3845" s="228"/>
      <c r="Q3845" s="229"/>
    </row>
    <row r="3846" spans="9:17" ht="16">
      <c r="I3846" s="209"/>
      <c r="J3846" s="221"/>
      <c r="K3846" s="228"/>
      <c r="L3846" s="228"/>
      <c r="Q3846" s="229"/>
    </row>
    <row r="3847" spans="9:17" ht="16">
      <c r="I3847" s="209"/>
      <c r="J3847" s="221"/>
      <c r="K3847" s="228"/>
      <c r="L3847" s="228"/>
      <c r="Q3847" s="229"/>
    </row>
    <row r="3848" spans="9:17" ht="16">
      <c r="I3848" s="209"/>
      <c r="J3848" s="221"/>
      <c r="K3848" s="228"/>
      <c r="L3848" s="228"/>
      <c r="Q3848" s="229"/>
    </row>
    <row r="3849" spans="9:17" ht="16">
      <c r="I3849" s="209"/>
      <c r="J3849" s="221"/>
      <c r="K3849" s="228"/>
      <c r="L3849" s="228"/>
      <c r="Q3849" s="229"/>
    </row>
    <row r="3850" spans="9:17" ht="16">
      <c r="I3850" s="209"/>
      <c r="J3850" s="221"/>
      <c r="K3850" s="228"/>
      <c r="L3850" s="228"/>
      <c r="Q3850" s="229"/>
    </row>
    <row r="3851" spans="9:17" ht="16">
      <c r="I3851" s="209"/>
      <c r="J3851" s="221"/>
      <c r="K3851" s="228"/>
      <c r="L3851" s="228"/>
      <c r="Q3851" s="229"/>
    </row>
    <row r="3852" spans="9:17" ht="16">
      <c r="I3852" s="209"/>
      <c r="J3852" s="221"/>
      <c r="K3852" s="228"/>
      <c r="L3852" s="228"/>
      <c r="Q3852" s="229"/>
    </row>
    <row r="3853" spans="9:17" ht="16">
      <c r="I3853" s="209"/>
      <c r="J3853" s="221"/>
      <c r="K3853" s="228"/>
      <c r="L3853" s="228"/>
      <c r="Q3853" s="229"/>
    </row>
    <row r="3854" spans="9:17" ht="16">
      <c r="I3854" s="209"/>
      <c r="J3854" s="221"/>
      <c r="K3854" s="228"/>
      <c r="L3854" s="228"/>
      <c r="Q3854" s="229"/>
    </row>
    <row r="3855" spans="9:17" ht="16">
      <c r="I3855" s="209"/>
      <c r="J3855" s="221"/>
      <c r="K3855" s="228"/>
      <c r="L3855" s="228"/>
      <c r="Q3855" s="229"/>
    </row>
    <row r="3856" spans="9:17" ht="16">
      <c r="I3856" s="209"/>
      <c r="J3856" s="221"/>
      <c r="K3856" s="228"/>
      <c r="L3856" s="228"/>
      <c r="Q3856" s="229"/>
    </row>
    <row r="3857" spans="9:17" ht="16">
      <c r="I3857" s="209"/>
      <c r="J3857" s="221"/>
      <c r="K3857" s="228"/>
      <c r="L3857" s="228"/>
      <c r="Q3857" s="229"/>
    </row>
    <row r="3858" spans="9:17" ht="16">
      <c r="I3858" s="209"/>
      <c r="J3858" s="221"/>
      <c r="K3858" s="228"/>
      <c r="L3858" s="228"/>
      <c r="Q3858" s="229"/>
    </row>
    <row r="3859" spans="9:17" ht="16">
      <c r="I3859" s="209"/>
      <c r="J3859" s="221"/>
      <c r="K3859" s="228"/>
      <c r="L3859" s="228"/>
      <c r="Q3859" s="229"/>
    </row>
    <row r="3860" spans="9:17" ht="16">
      <c r="I3860" s="209"/>
      <c r="J3860" s="221"/>
      <c r="K3860" s="228"/>
      <c r="L3860" s="228"/>
      <c r="Q3860" s="229"/>
    </row>
    <row r="3861" spans="9:17" ht="16">
      <c r="I3861" s="209"/>
      <c r="J3861" s="221"/>
      <c r="K3861" s="228"/>
      <c r="L3861" s="228"/>
      <c r="Q3861" s="229"/>
    </row>
    <row r="3862" spans="9:17" ht="16">
      <c r="I3862" s="209"/>
      <c r="J3862" s="221"/>
      <c r="K3862" s="228"/>
      <c r="L3862" s="228"/>
      <c r="Q3862" s="229"/>
    </row>
    <row r="3863" spans="9:17" ht="16">
      <c r="I3863" s="209"/>
      <c r="J3863" s="221"/>
      <c r="K3863" s="228"/>
      <c r="L3863" s="228"/>
      <c r="Q3863" s="229"/>
    </row>
    <row r="3864" spans="9:17" ht="16">
      <c r="I3864" s="209"/>
      <c r="J3864" s="221"/>
      <c r="K3864" s="228"/>
      <c r="L3864" s="228"/>
      <c r="Q3864" s="229"/>
    </row>
    <row r="3865" spans="9:17" ht="16">
      <c r="I3865" s="209"/>
      <c r="J3865" s="221"/>
      <c r="K3865" s="228"/>
      <c r="L3865" s="228"/>
      <c r="Q3865" s="229"/>
    </row>
    <row r="3866" spans="9:17" ht="16">
      <c r="I3866" s="209"/>
      <c r="J3866" s="221"/>
      <c r="K3866" s="228"/>
      <c r="L3866" s="228"/>
      <c r="Q3866" s="229"/>
    </row>
    <row r="3867" spans="9:17" ht="16">
      <c r="I3867" s="209"/>
      <c r="J3867" s="221"/>
      <c r="K3867" s="228"/>
      <c r="L3867" s="228"/>
      <c r="Q3867" s="229"/>
    </row>
    <row r="3868" spans="9:17" ht="16">
      <c r="I3868" s="209"/>
      <c r="J3868" s="221"/>
      <c r="K3868" s="228"/>
      <c r="L3868" s="228"/>
      <c r="Q3868" s="229"/>
    </row>
    <row r="3869" spans="9:17" ht="16">
      <c r="I3869" s="209"/>
      <c r="J3869" s="221"/>
      <c r="K3869" s="228"/>
      <c r="L3869" s="228"/>
      <c r="Q3869" s="229"/>
    </row>
    <row r="3870" spans="9:17" ht="16">
      <c r="I3870" s="209"/>
      <c r="J3870" s="221"/>
      <c r="K3870" s="228"/>
      <c r="L3870" s="228"/>
      <c r="Q3870" s="229"/>
    </row>
    <row r="3871" spans="9:17" ht="16">
      <c r="I3871" s="209"/>
      <c r="J3871" s="221"/>
      <c r="K3871" s="228"/>
      <c r="L3871" s="228"/>
      <c r="Q3871" s="229"/>
    </row>
    <row r="3872" spans="9:17" ht="16">
      <c r="I3872" s="209"/>
      <c r="J3872" s="221"/>
      <c r="K3872" s="228"/>
      <c r="L3872" s="228"/>
      <c r="Q3872" s="229"/>
    </row>
    <row r="3873" spans="9:17" ht="16">
      <c r="I3873" s="209"/>
      <c r="J3873" s="221"/>
      <c r="K3873" s="228"/>
      <c r="L3873" s="228"/>
      <c r="Q3873" s="229"/>
    </row>
    <row r="3874" spans="9:17" ht="16">
      <c r="I3874" s="209"/>
      <c r="J3874" s="221"/>
      <c r="K3874" s="228"/>
      <c r="L3874" s="228"/>
      <c r="Q3874" s="229"/>
    </row>
    <row r="3875" spans="9:17" ht="16">
      <c r="I3875" s="209"/>
      <c r="J3875" s="221"/>
      <c r="K3875" s="228"/>
      <c r="L3875" s="228"/>
      <c r="Q3875" s="229"/>
    </row>
    <row r="3876" spans="9:17" ht="16">
      <c r="I3876" s="209"/>
      <c r="J3876" s="221"/>
      <c r="K3876" s="228"/>
      <c r="L3876" s="228"/>
      <c r="Q3876" s="229"/>
    </row>
    <row r="3877" spans="9:17" ht="16">
      <c r="I3877" s="209"/>
      <c r="J3877" s="221"/>
      <c r="K3877" s="228"/>
      <c r="L3877" s="228"/>
      <c r="Q3877" s="229"/>
    </row>
    <row r="3878" spans="9:17" ht="16">
      <c r="I3878" s="209"/>
      <c r="J3878" s="221"/>
      <c r="K3878" s="228"/>
      <c r="L3878" s="228"/>
      <c r="Q3878" s="229"/>
    </row>
    <row r="3879" spans="9:17" ht="16">
      <c r="I3879" s="209"/>
      <c r="J3879" s="221"/>
      <c r="K3879" s="228"/>
      <c r="L3879" s="228"/>
      <c r="Q3879" s="229"/>
    </row>
    <row r="3880" spans="9:17" ht="16">
      <c r="I3880" s="209"/>
      <c r="J3880" s="221"/>
      <c r="K3880" s="228"/>
      <c r="L3880" s="228"/>
      <c r="Q3880" s="229"/>
    </row>
    <row r="3881" spans="9:17" ht="16">
      <c r="I3881" s="209"/>
      <c r="J3881" s="221"/>
      <c r="K3881" s="228"/>
      <c r="L3881" s="228"/>
      <c r="Q3881" s="229"/>
    </row>
    <row r="3882" spans="9:17" ht="16">
      <c r="I3882" s="209"/>
      <c r="J3882" s="221"/>
      <c r="K3882" s="228"/>
      <c r="L3882" s="228"/>
      <c r="Q3882" s="229"/>
    </row>
    <row r="3883" spans="9:17" ht="16">
      <c r="I3883" s="209"/>
      <c r="J3883" s="221"/>
      <c r="K3883" s="228"/>
      <c r="L3883" s="228"/>
      <c r="Q3883" s="229"/>
    </row>
    <row r="3884" spans="9:17" ht="16">
      <c r="I3884" s="209"/>
      <c r="J3884" s="221"/>
      <c r="K3884" s="228"/>
      <c r="L3884" s="228"/>
      <c r="Q3884" s="229"/>
    </row>
    <row r="3885" spans="9:17" ht="16">
      <c r="I3885" s="209"/>
      <c r="J3885" s="221"/>
      <c r="K3885" s="228"/>
      <c r="L3885" s="228"/>
      <c r="Q3885" s="229"/>
    </row>
    <row r="3886" spans="9:17" ht="16">
      <c r="I3886" s="209"/>
      <c r="J3886" s="221"/>
      <c r="K3886" s="228"/>
      <c r="L3886" s="228"/>
      <c r="Q3886" s="229"/>
    </row>
    <row r="3887" spans="9:17" ht="16">
      <c r="I3887" s="209"/>
      <c r="J3887" s="221"/>
      <c r="K3887" s="228"/>
      <c r="L3887" s="228"/>
      <c r="Q3887" s="229"/>
    </row>
    <row r="3888" spans="9:17" ht="16">
      <c r="I3888" s="209"/>
      <c r="J3888" s="221"/>
      <c r="K3888" s="228"/>
      <c r="L3888" s="228"/>
      <c r="Q3888" s="229"/>
    </row>
    <row r="3889" spans="9:17" ht="16">
      <c r="I3889" s="209"/>
      <c r="J3889" s="221"/>
      <c r="K3889" s="228"/>
      <c r="L3889" s="228"/>
      <c r="Q3889" s="229"/>
    </row>
    <row r="3890" spans="9:17" ht="16">
      <c r="I3890" s="209"/>
      <c r="J3890" s="221"/>
      <c r="K3890" s="228"/>
      <c r="L3890" s="228"/>
      <c r="Q3890" s="229"/>
    </row>
    <row r="3891" spans="9:17" ht="16">
      <c r="I3891" s="209"/>
      <c r="J3891" s="221"/>
      <c r="K3891" s="228"/>
      <c r="L3891" s="228"/>
      <c r="Q3891" s="229"/>
    </row>
    <row r="3892" spans="9:17" ht="16">
      <c r="I3892" s="209"/>
      <c r="J3892" s="221"/>
      <c r="K3892" s="228"/>
      <c r="L3892" s="228"/>
      <c r="Q3892" s="229"/>
    </row>
    <row r="3893" spans="9:17" ht="16">
      <c r="I3893" s="209"/>
      <c r="J3893" s="221"/>
      <c r="K3893" s="228"/>
      <c r="L3893" s="228"/>
      <c r="Q3893" s="229"/>
    </row>
    <row r="3894" spans="9:17" ht="16">
      <c r="I3894" s="209"/>
      <c r="J3894" s="221"/>
      <c r="K3894" s="228"/>
      <c r="L3894" s="228"/>
      <c r="Q3894" s="229"/>
    </row>
    <row r="3895" spans="9:17" ht="16">
      <c r="I3895" s="209"/>
      <c r="J3895" s="221"/>
      <c r="K3895" s="228"/>
      <c r="L3895" s="228"/>
      <c r="Q3895" s="229"/>
    </row>
    <row r="3896" spans="9:17" ht="16">
      <c r="I3896" s="209"/>
      <c r="J3896" s="221"/>
      <c r="K3896" s="228"/>
      <c r="L3896" s="228"/>
      <c r="Q3896" s="229"/>
    </row>
    <row r="3897" spans="9:17" ht="16">
      <c r="I3897" s="209"/>
      <c r="J3897" s="221"/>
      <c r="K3897" s="228"/>
      <c r="L3897" s="228"/>
      <c r="Q3897" s="229"/>
    </row>
    <row r="3898" spans="9:17" ht="16">
      <c r="I3898" s="209"/>
      <c r="J3898" s="221"/>
      <c r="K3898" s="228"/>
      <c r="L3898" s="228"/>
      <c r="Q3898" s="229"/>
    </row>
    <row r="3899" spans="9:17" ht="16">
      <c r="I3899" s="209"/>
      <c r="J3899" s="221"/>
      <c r="K3899" s="228"/>
      <c r="L3899" s="228"/>
      <c r="Q3899" s="229"/>
    </row>
    <row r="3900" spans="9:17" ht="16">
      <c r="I3900" s="209"/>
      <c r="J3900" s="221"/>
      <c r="K3900" s="228"/>
      <c r="L3900" s="228"/>
      <c r="Q3900" s="229"/>
    </row>
    <row r="3901" spans="9:17" ht="16">
      <c r="I3901" s="209"/>
      <c r="J3901" s="221"/>
      <c r="K3901" s="228"/>
      <c r="L3901" s="228"/>
      <c r="Q3901" s="229"/>
    </row>
    <row r="3902" spans="9:17" ht="16">
      <c r="I3902" s="209"/>
      <c r="J3902" s="221"/>
      <c r="K3902" s="228"/>
      <c r="L3902" s="228"/>
      <c r="Q3902" s="229"/>
    </row>
    <row r="3903" spans="9:17" ht="16">
      <c r="I3903" s="209"/>
      <c r="J3903" s="221"/>
      <c r="K3903" s="228"/>
      <c r="L3903" s="228"/>
      <c r="Q3903" s="229"/>
    </row>
    <row r="3904" spans="9:17" ht="16">
      <c r="I3904" s="209"/>
      <c r="J3904" s="221"/>
      <c r="K3904" s="228"/>
      <c r="L3904" s="228"/>
      <c r="Q3904" s="229"/>
    </row>
    <row r="3905" spans="9:17" ht="16">
      <c r="I3905" s="209"/>
      <c r="J3905" s="221"/>
      <c r="K3905" s="228"/>
      <c r="L3905" s="228"/>
      <c r="Q3905" s="229"/>
    </row>
    <row r="3906" spans="9:17" ht="16">
      <c r="I3906" s="209"/>
      <c r="J3906" s="221"/>
      <c r="K3906" s="228"/>
      <c r="L3906" s="228"/>
      <c r="Q3906" s="229"/>
    </row>
    <row r="3907" spans="9:17" ht="16">
      <c r="I3907" s="209"/>
      <c r="J3907" s="221"/>
      <c r="K3907" s="228"/>
      <c r="L3907" s="228"/>
      <c r="Q3907" s="229"/>
    </row>
    <row r="3908" spans="9:17" ht="16">
      <c r="I3908" s="209"/>
      <c r="J3908" s="221"/>
      <c r="K3908" s="228"/>
      <c r="L3908" s="228"/>
      <c r="Q3908" s="229"/>
    </row>
    <row r="3909" spans="9:17" ht="16">
      <c r="I3909" s="209"/>
      <c r="J3909" s="221"/>
      <c r="K3909" s="228"/>
      <c r="L3909" s="228"/>
      <c r="Q3909" s="229"/>
    </row>
    <row r="3910" spans="9:17" ht="16">
      <c r="I3910" s="209"/>
      <c r="J3910" s="221"/>
      <c r="K3910" s="228"/>
      <c r="L3910" s="228"/>
      <c r="Q3910" s="229"/>
    </row>
    <row r="3911" spans="9:17" ht="16">
      <c r="I3911" s="209"/>
      <c r="J3911" s="221"/>
      <c r="K3911" s="228"/>
      <c r="L3911" s="228"/>
      <c r="Q3911" s="229"/>
    </row>
    <row r="3912" spans="9:17" ht="16">
      <c r="I3912" s="209"/>
      <c r="J3912" s="221"/>
      <c r="K3912" s="228"/>
      <c r="L3912" s="228"/>
      <c r="Q3912" s="229"/>
    </row>
    <row r="3913" spans="9:17" ht="16">
      <c r="I3913" s="209"/>
      <c r="J3913" s="221"/>
      <c r="K3913" s="228"/>
      <c r="L3913" s="228"/>
      <c r="Q3913" s="229"/>
    </row>
    <row r="3914" spans="9:17" ht="16">
      <c r="I3914" s="209"/>
      <c r="J3914" s="221"/>
      <c r="K3914" s="228"/>
      <c r="L3914" s="228"/>
      <c r="Q3914" s="229"/>
    </row>
    <row r="3915" spans="9:17" ht="16">
      <c r="I3915" s="209"/>
      <c r="J3915" s="221"/>
      <c r="K3915" s="228"/>
      <c r="L3915" s="228"/>
      <c r="Q3915" s="229"/>
    </row>
    <row r="3916" spans="9:17" ht="16">
      <c r="I3916" s="209"/>
      <c r="J3916" s="221"/>
      <c r="K3916" s="228"/>
      <c r="L3916" s="228"/>
      <c r="Q3916" s="229"/>
    </row>
    <row r="3917" spans="9:17" ht="16">
      <c r="I3917" s="209"/>
      <c r="J3917" s="221"/>
      <c r="K3917" s="228"/>
      <c r="L3917" s="228"/>
      <c r="Q3917" s="229"/>
    </row>
    <row r="3918" spans="9:17" ht="16">
      <c r="I3918" s="209"/>
      <c r="J3918" s="221"/>
      <c r="K3918" s="228"/>
      <c r="L3918" s="228"/>
      <c r="Q3918" s="229"/>
    </row>
    <row r="3919" spans="9:17" ht="16">
      <c r="I3919" s="209"/>
      <c r="J3919" s="221"/>
      <c r="K3919" s="228"/>
      <c r="L3919" s="228"/>
      <c r="Q3919" s="229"/>
    </row>
    <row r="3920" spans="9:17" ht="16">
      <c r="I3920" s="209"/>
      <c r="J3920" s="221"/>
      <c r="K3920" s="228"/>
      <c r="L3920" s="228"/>
      <c r="Q3920" s="229"/>
    </row>
    <row r="3921" spans="9:17" ht="16">
      <c r="I3921" s="209"/>
      <c r="J3921" s="221"/>
      <c r="K3921" s="228"/>
      <c r="L3921" s="228"/>
      <c r="Q3921" s="229"/>
    </row>
    <row r="3922" spans="9:17" ht="16">
      <c r="I3922" s="209"/>
      <c r="J3922" s="221"/>
      <c r="K3922" s="228"/>
      <c r="L3922" s="228"/>
      <c r="Q3922" s="229"/>
    </row>
    <row r="3923" spans="9:17" ht="16">
      <c r="I3923" s="209"/>
      <c r="J3923" s="221"/>
      <c r="K3923" s="228"/>
      <c r="L3923" s="228"/>
      <c r="Q3923" s="229"/>
    </row>
    <row r="3924" spans="9:17" ht="16">
      <c r="I3924" s="209"/>
      <c r="J3924" s="221"/>
      <c r="K3924" s="228"/>
      <c r="L3924" s="228"/>
      <c r="Q3924" s="229"/>
    </row>
    <row r="3925" spans="9:17" ht="16">
      <c r="I3925" s="209"/>
      <c r="J3925" s="221"/>
      <c r="K3925" s="228"/>
      <c r="L3925" s="228"/>
      <c r="Q3925" s="229"/>
    </row>
    <row r="3926" spans="9:17" ht="16">
      <c r="I3926" s="209"/>
      <c r="J3926" s="221"/>
      <c r="K3926" s="228"/>
      <c r="L3926" s="228"/>
      <c r="Q3926" s="229"/>
    </row>
    <row r="3927" spans="9:17" ht="16">
      <c r="I3927" s="209"/>
      <c r="J3927" s="221"/>
      <c r="K3927" s="228"/>
      <c r="L3927" s="228"/>
      <c r="Q3927" s="229"/>
    </row>
    <row r="3928" spans="9:17" ht="16">
      <c r="I3928" s="209"/>
      <c r="J3928" s="221"/>
      <c r="K3928" s="228"/>
      <c r="L3928" s="228"/>
      <c r="Q3928" s="229"/>
    </row>
    <row r="3929" spans="9:17" ht="16">
      <c r="I3929" s="209"/>
      <c r="J3929" s="221"/>
      <c r="K3929" s="228"/>
      <c r="L3929" s="228"/>
      <c r="Q3929" s="229"/>
    </row>
    <row r="3930" spans="9:17" ht="16">
      <c r="I3930" s="209"/>
      <c r="J3930" s="221"/>
      <c r="K3930" s="228"/>
      <c r="L3930" s="228"/>
      <c r="Q3930" s="229"/>
    </row>
    <row r="3931" spans="9:17" ht="16">
      <c r="I3931" s="209"/>
      <c r="J3931" s="221"/>
      <c r="K3931" s="228"/>
      <c r="L3931" s="228"/>
      <c r="Q3931" s="229"/>
    </row>
    <row r="3932" spans="9:17" ht="16">
      <c r="I3932" s="209"/>
      <c r="J3932" s="221"/>
      <c r="K3932" s="228"/>
      <c r="L3932" s="228"/>
      <c r="Q3932" s="229"/>
    </row>
    <row r="3933" spans="9:17" ht="16">
      <c r="I3933" s="209"/>
      <c r="J3933" s="221"/>
      <c r="K3933" s="228"/>
      <c r="L3933" s="228"/>
      <c r="Q3933" s="229"/>
    </row>
    <row r="3934" spans="9:17" ht="16">
      <c r="I3934" s="209"/>
      <c r="J3934" s="221"/>
      <c r="K3934" s="228"/>
      <c r="L3934" s="228"/>
      <c r="Q3934" s="229"/>
    </row>
    <row r="3935" spans="9:17" ht="16">
      <c r="I3935" s="209"/>
      <c r="J3935" s="221"/>
      <c r="K3935" s="228"/>
      <c r="L3935" s="228"/>
      <c r="Q3935" s="229"/>
    </row>
    <row r="3936" spans="9:17" ht="16">
      <c r="I3936" s="209"/>
      <c r="J3936" s="221"/>
      <c r="K3936" s="228"/>
      <c r="L3936" s="228"/>
      <c r="Q3936" s="229"/>
    </row>
    <row r="3937" spans="9:17" ht="16">
      <c r="I3937" s="209"/>
      <c r="J3937" s="221"/>
      <c r="K3937" s="228"/>
      <c r="L3937" s="228"/>
      <c r="Q3937" s="229"/>
    </row>
    <row r="3938" spans="9:17" ht="16">
      <c r="I3938" s="209"/>
      <c r="J3938" s="221"/>
      <c r="K3938" s="228"/>
      <c r="L3938" s="228"/>
      <c r="Q3938" s="229"/>
    </row>
    <row r="3939" spans="9:17" ht="16">
      <c r="I3939" s="209"/>
      <c r="J3939" s="221"/>
      <c r="K3939" s="228"/>
      <c r="L3939" s="228"/>
      <c r="Q3939" s="229"/>
    </row>
    <row r="3940" spans="9:17" ht="16">
      <c r="I3940" s="209"/>
      <c r="J3940" s="221"/>
      <c r="K3940" s="228"/>
      <c r="L3940" s="228"/>
      <c r="Q3940" s="229"/>
    </row>
    <row r="3941" spans="9:17" ht="16">
      <c r="I3941" s="209"/>
      <c r="J3941" s="221"/>
      <c r="K3941" s="228"/>
      <c r="L3941" s="228"/>
      <c r="Q3941" s="229"/>
    </row>
    <row r="3942" spans="9:17" ht="16">
      <c r="I3942" s="209"/>
      <c r="J3942" s="221"/>
      <c r="K3942" s="228"/>
      <c r="L3942" s="228"/>
      <c r="Q3942" s="229"/>
    </row>
    <row r="3943" spans="9:17" ht="16">
      <c r="I3943" s="209"/>
      <c r="J3943" s="221"/>
      <c r="K3943" s="228"/>
      <c r="L3943" s="228"/>
      <c r="Q3943" s="229"/>
    </row>
    <row r="3944" spans="9:17" ht="16">
      <c r="I3944" s="209"/>
      <c r="J3944" s="221"/>
      <c r="K3944" s="228"/>
      <c r="L3944" s="228"/>
      <c r="Q3944" s="229"/>
    </row>
    <row r="3945" spans="9:17" ht="16">
      <c r="I3945" s="209"/>
      <c r="J3945" s="221"/>
      <c r="K3945" s="228"/>
      <c r="L3945" s="228"/>
      <c r="Q3945" s="229"/>
    </row>
    <row r="3946" spans="9:17" ht="16">
      <c r="I3946" s="209"/>
      <c r="J3946" s="221"/>
      <c r="K3946" s="228"/>
      <c r="L3946" s="228"/>
      <c r="Q3946" s="229"/>
    </row>
    <row r="3947" spans="9:17" ht="16">
      <c r="I3947" s="209"/>
      <c r="J3947" s="221"/>
      <c r="K3947" s="228"/>
      <c r="L3947" s="228"/>
      <c r="Q3947" s="229"/>
    </row>
    <row r="3948" spans="9:17" ht="16">
      <c r="I3948" s="209"/>
      <c r="J3948" s="221"/>
      <c r="K3948" s="228"/>
      <c r="L3948" s="228"/>
      <c r="Q3948" s="229"/>
    </row>
    <row r="3949" spans="9:17" ht="16">
      <c r="I3949" s="209"/>
      <c r="J3949" s="221"/>
      <c r="K3949" s="228"/>
      <c r="L3949" s="228"/>
      <c r="Q3949" s="229"/>
    </row>
    <row r="3950" spans="9:17" ht="16">
      <c r="I3950" s="209"/>
      <c r="J3950" s="221"/>
      <c r="K3950" s="228"/>
      <c r="L3950" s="228"/>
      <c r="Q3950" s="229"/>
    </row>
    <row r="3951" spans="9:17" ht="16">
      <c r="I3951" s="209"/>
      <c r="J3951" s="221"/>
      <c r="K3951" s="228"/>
      <c r="L3951" s="228"/>
      <c r="Q3951" s="229"/>
    </row>
    <row r="3952" spans="9:17" ht="16">
      <c r="I3952" s="209"/>
      <c r="J3952" s="221"/>
      <c r="K3952" s="228"/>
      <c r="L3952" s="228"/>
      <c r="Q3952" s="229"/>
    </row>
    <row r="3953" spans="9:17" ht="16">
      <c r="I3953" s="209"/>
      <c r="J3953" s="221"/>
      <c r="K3953" s="228"/>
      <c r="L3953" s="228"/>
      <c r="Q3953" s="229"/>
    </row>
    <row r="3954" spans="9:17" ht="16">
      <c r="I3954" s="209"/>
      <c r="J3954" s="221"/>
      <c r="K3954" s="228"/>
      <c r="L3954" s="228"/>
      <c r="Q3954" s="229"/>
    </row>
    <row r="3955" spans="9:17" ht="16">
      <c r="I3955" s="209"/>
      <c r="J3955" s="221"/>
      <c r="K3955" s="228"/>
      <c r="L3955" s="228"/>
      <c r="Q3955" s="229"/>
    </row>
    <row r="3956" spans="9:17" ht="16">
      <c r="I3956" s="209"/>
      <c r="J3956" s="221"/>
      <c r="K3956" s="228"/>
      <c r="L3956" s="228"/>
      <c r="Q3956" s="229"/>
    </row>
    <row r="3957" spans="9:17" ht="16">
      <c r="I3957" s="209"/>
      <c r="J3957" s="221"/>
      <c r="K3957" s="228"/>
      <c r="L3957" s="228"/>
      <c r="Q3957" s="229"/>
    </row>
    <row r="3958" spans="9:17" ht="16">
      <c r="I3958" s="209"/>
      <c r="J3958" s="221"/>
      <c r="K3958" s="228"/>
      <c r="L3958" s="228"/>
      <c r="Q3958" s="229"/>
    </row>
    <row r="3959" spans="9:17" ht="16">
      <c r="I3959" s="209"/>
      <c r="J3959" s="221"/>
      <c r="K3959" s="228"/>
      <c r="L3959" s="228"/>
      <c r="Q3959" s="229"/>
    </row>
    <row r="3960" spans="9:17" ht="16">
      <c r="I3960" s="209"/>
      <c r="J3960" s="221"/>
      <c r="K3960" s="228"/>
      <c r="L3960" s="228"/>
      <c r="Q3960" s="229"/>
    </row>
    <row r="3961" spans="9:17" ht="16">
      <c r="I3961" s="209"/>
      <c r="J3961" s="221"/>
      <c r="K3961" s="228"/>
      <c r="L3961" s="228"/>
      <c r="Q3961" s="229"/>
    </row>
    <row r="3962" spans="9:17" ht="16">
      <c r="I3962" s="209"/>
      <c r="J3962" s="221"/>
      <c r="K3962" s="228"/>
      <c r="L3962" s="228"/>
      <c r="Q3962" s="229"/>
    </row>
    <row r="3963" spans="9:17" ht="16">
      <c r="I3963" s="209"/>
      <c r="J3963" s="221"/>
      <c r="K3963" s="228"/>
      <c r="L3963" s="228"/>
      <c r="Q3963" s="229"/>
    </row>
    <row r="3964" spans="9:17" ht="16">
      <c r="I3964" s="209"/>
      <c r="J3964" s="221"/>
      <c r="K3964" s="228"/>
      <c r="L3964" s="228"/>
      <c r="Q3964" s="229"/>
    </row>
    <row r="3965" spans="9:17" ht="16">
      <c r="I3965" s="209"/>
      <c r="J3965" s="221"/>
      <c r="K3965" s="228"/>
      <c r="L3965" s="228"/>
      <c r="Q3965" s="229"/>
    </row>
    <row r="3966" spans="9:17" ht="16">
      <c r="I3966" s="209"/>
      <c r="J3966" s="221"/>
      <c r="K3966" s="228"/>
      <c r="L3966" s="228"/>
      <c r="Q3966" s="229"/>
    </row>
    <row r="3967" spans="9:17" ht="16">
      <c r="I3967" s="209"/>
      <c r="J3967" s="221"/>
      <c r="K3967" s="228"/>
      <c r="L3967" s="228"/>
      <c r="Q3967" s="229"/>
    </row>
    <row r="3968" spans="9:17" ht="16">
      <c r="I3968" s="209"/>
      <c r="J3968" s="221"/>
      <c r="K3968" s="228"/>
      <c r="L3968" s="228"/>
      <c r="Q3968" s="229"/>
    </row>
    <row r="3969" spans="9:17" ht="16">
      <c r="I3969" s="209"/>
      <c r="J3969" s="221"/>
      <c r="K3969" s="228"/>
      <c r="L3969" s="228"/>
      <c r="Q3969" s="229"/>
    </row>
    <row r="3970" spans="9:17" ht="16">
      <c r="I3970" s="209"/>
      <c r="J3970" s="221"/>
      <c r="K3970" s="228"/>
      <c r="L3970" s="228"/>
      <c r="Q3970" s="229"/>
    </row>
    <row r="3971" spans="9:17" ht="16">
      <c r="I3971" s="209"/>
      <c r="J3971" s="221"/>
      <c r="K3971" s="228"/>
      <c r="L3971" s="228"/>
      <c r="Q3971" s="229"/>
    </row>
    <row r="3972" spans="9:17" ht="16">
      <c r="I3972" s="209"/>
      <c r="J3972" s="221"/>
      <c r="K3972" s="228"/>
      <c r="L3972" s="228"/>
      <c r="Q3972" s="229"/>
    </row>
    <row r="3973" spans="9:17" ht="16">
      <c r="I3973" s="209"/>
      <c r="J3973" s="221"/>
      <c r="K3973" s="228"/>
      <c r="L3973" s="228"/>
      <c r="Q3973" s="229"/>
    </row>
    <row r="3974" spans="9:17" ht="16">
      <c r="I3974" s="209"/>
      <c r="J3974" s="221"/>
      <c r="K3974" s="228"/>
      <c r="L3974" s="228"/>
      <c r="Q3974" s="229"/>
    </row>
    <row r="3975" spans="9:17" ht="16">
      <c r="I3975" s="209"/>
      <c r="J3975" s="221"/>
      <c r="K3975" s="228"/>
      <c r="L3975" s="228"/>
      <c r="Q3975" s="229"/>
    </row>
    <row r="3976" spans="9:17" ht="16">
      <c r="I3976" s="209"/>
      <c r="J3976" s="221"/>
      <c r="K3976" s="228"/>
      <c r="L3976" s="228"/>
      <c r="Q3976" s="229"/>
    </row>
    <row r="3977" spans="9:17" ht="16">
      <c r="I3977" s="209"/>
      <c r="J3977" s="221"/>
      <c r="K3977" s="228"/>
      <c r="L3977" s="228"/>
      <c r="Q3977" s="229"/>
    </row>
    <row r="3978" spans="9:17" ht="16">
      <c r="I3978" s="209"/>
      <c r="J3978" s="221"/>
      <c r="K3978" s="228"/>
      <c r="L3978" s="228"/>
      <c r="Q3978" s="229"/>
    </row>
    <row r="3979" spans="9:17" ht="16">
      <c r="I3979" s="209"/>
      <c r="J3979" s="221"/>
      <c r="K3979" s="228"/>
      <c r="L3979" s="228"/>
      <c r="Q3979" s="229"/>
    </row>
    <row r="3980" spans="9:17" ht="16">
      <c r="I3980" s="209"/>
      <c r="J3980" s="221"/>
      <c r="K3980" s="228"/>
      <c r="L3980" s="228"/>
      <c r="Q3980" s="229"/>
    </row>
    <row r="3981" spans="9:17" ht="16">
      <c r="I3981" s="209"/>
      <c r="J3981" s="221"/>
      <c r="K3981" s="228"/>
      <c r="L3981" s="228"/>
      <c r="Q3981" s="229"/>
    </row>
    <row r="3982" spans="9:17" ht="16">
      <c r="I3982" s="209"/>
      <c r="J3982" s="221"/>
      <c r="K3982" s="228"/>
      <c r="L3982" s="228"/>
      <c r="Q3982" s="229"/>
    </row>
    <row r="3983" spans="9:17" ht="16">
      <c r="I3983" s="209"/>
      <c r="J3983" s="221"/>
      <c r="K3983" s="228"/>
      <c r="L3983" s="228"/>
      <c r="Q3983" s="229"/>
    </row>
    <row r="3984" spans="9:17" ht="16">
      <c r="I3984" s="209"/>
      <c r="J3984" s="221"/>
      <c r="K3984" s="228"/>
      <c r="L3984" s="228"/>
      <c r="Q3984" s="229"/>
    </row>
    <row r="3985" spans="9:17" ht="16">
      <c r="I3985" s="209"/>
      <c r="J3985" s="221"/>
      <c r="K3985" s="228"/>
      <c r="L3985" s="228"/>
      <c r="Q3985" s="229"/>
    </row>
    <row r="3986" spans="9:17" ht="16">
      <c r="I3986" s="209"/>
      <c r="J3986" s="221"/>
      <c r="K3986" s="228"/>
      <c r="L3986" s="228"/>
      <c r="Q3986" s="229"/>
    </row>
    <row r="3987" spans="9:17" ht="16">
      <c r="I3987" s="209"/>
      <c r="J3987" s="221"/>
      <c r="K3987" s="228"/>
      <c r="L3987" s="228"/>
      <c r="Q3987" s="229"/>
    </row>
    <row r="3988" spans="9:17" ht="16">
      <c r="I3988" s="209"/>
      <c r="J3988" s="221"/>
      <c r="K3988" s="228"/>
      <c r="L3988" s="228"/>
      <c r="Q3988" s="229"/>
    </row>
    <row r="3989" spans="9:17" ht="16">
      <c r="I3989" s="209"/>
      <c r="J3989" s="221"/>
      <c r="K3989" s="228"/>
      <c r="L3989" s="228"/>
      <c r="Q3989" s="229"/>
    </row>
    <row r="3990" spans="9:17" ht="16">
      <c r="I3990" s="209"/>
      <c r="J3990" s="221"/>
      <c r="K3990" s="228"/>
      <c r="L3990" s="228"/>
      <c r="Q3990" s="229"/>
    </row>
    <row r="3991" spans="9:17" ht="16">
      <c r="I3991" s="209"/>
      <c r="J3991" s="221"/>
      <c r="K3991" s="228"/>
      <c r="L3991" s="228"/>
      <c r="Q3991" s="229"/>
    </row>
    <row r="3992" spans="9:17" ht="16">
      <c r="I3992" s="209"/>
      <c r="J3992" s="221"/>
      <c r="K3992" s="228"/>
      <c r="L3992" s="228"/>
      <c r="Q3992" s="229"/>
    </row>
    <row r="3993" spans="9:17" ht="16">
      <c r="I3993" s="209"/>
      <c r="J3993" s="221"/>
      <c r="K3993" s="228"/>
      <c r="L3993" s="228"/>
      <c r="Q3993" s="229"/>
    </row>
    <row r="3994" spans="9:17" ht="16">
      <c r="I3994" s="209"/>
      <c r="J3994" s="221"/>
      <c r="K3994" s="228"/>
      <c r="L3994" s="228"/>
      <c r="Q3994" s="229"/>
    </row>
    <row r="3995" spans="9:17" ht="16">
      <c r="I3995" s="209"/>
      <c r="J3995" s="221"/>
      <c r="K3995" s="228"/>
      <c r="L3995" s="228"/>
      <c r="Q3995" s="229"/>
    </row>
    <row r="3996" spans="9:17" ht="16">
      <c r="I3996" s="209"/>
      <c r="J3996" s="221"/>
      <c r="K3996" s="228"/>
      <c r="L3996" s="228"/>
      <c r="Q3996" s="229"/>
    </row>
    <row r="3997" spans="9:17" ht="16">
      <c r="I3997" s="209"/>
      <c r="J3997" s="221"/>
      <c r="K3997" s="228"/>
      <c r="L3997" s="228"/>
      <c r="Q3997" s="229"/>
    </row>
    <row r="3998" spans="9:17" ht="16">
      <c r="I3998" s="209"/>
      <c r="J3998" s="221"/>
      <c r="K3998" s="228"/>
      <c r="L3998" s="228"/>
      <c r="Q3998" s="229"/>
    </row>
    <row r="3999" spans="9:17" ht="16">
      <c r="I3999" s="209"/>
      <c r="J3999" s="221"/>
      <c r="K3999" s="228"/>
      <c r="L3999" s="228"/>
      <c r="Q3999" s="229"/>
    </row>
    <row r="4000" spans="9:17" ht="16">
      <c r="I4000" s="209"/>
      <c r="J4000" s="221"/>
      <c r="K4000" s="228"/>
      <c r="L4000" s="228"/>
      <c r="Q4000" s="229"/>
    </row>
    <row r="4001" spans="9:17" ht="16">
      <c r="I4001" s="209"/>
      <c r="J4001" s="221"/>
      <c r="K4001" s="228"/>
      <c r="L4001" s="228"/>
      <c r="Q4001" s="229"/>
    </row>
    <row r="4002" spans="9:17" ht="16">
      <c r="I4002" s="209"/>
      <c r="J4002" s="221"/>
      <c r="K4002" s="228"/>
      <c r="L4002" s="228"/>
      <c r="Q4002" s="229"/>
    </row>
    <row r="4003" spans="9:17" ht="16">
      <c r="I4003" s="209"/>
      <c r="J4003" s="221"/>
      <c r="K4003" s="228"/>
      <c r="L4003" s="228"/>
      <c r="Q4003" s="229"/>
    </row>
    <row r="4004" spans="9:17" ht="16">
      <c r="I4004" s="209"/>
      <c r="J4004" s="221"/>
      <c r="K4004" s="228"/>
      <c r="L4004" s="228"/>
      <c r="Q4004" s="229"/>
    </row>
    <row r="4005" spans="9:17" ht="16">
      <c r="I4005" s="209"/>
      <c r="J4005" s="221"/>
      <c r="K4005" s="228"/>
      <c r="L4005" s="228"/>
      <c r="Q4005" s="229"/>
    </row>
    <row r="4006" spans="9:17" ht="16">
      <c r="I4006" s="209"/>
      <c r="J4006" s="221"/>
      <c r="K4006" s="228"/>
      <c r="L4006" s="228"/>
      <c r="Q4006" s="229"/>
    </row>
    <row r="4007" spans="9:17" ht="16">
      <c r="I4007" s="209"/>
      <c r="J4007" s="221"/>
      <c r="K4007" s="228"/>
      <c r="L4007" s="228"/>
      <c r="Q4007" s="229"/>
    </row>
    <row r="4008" spans="9:17" ht="16">
      <c r="I4008" s="209"/>
      <c r="J4008" s="221"/>
      <c r="K4008" s="228"/>
      <c r="L4008" s="228"/>
      <c r="Q4008" s="229"/>
    </row>
    <row r="4009" spans="9:17" ht="16">
      <c r="I4009" s="209"/>
      <c r="J4009" s="221"/>
      <c r="K4009" s="228"/>
      <c r="L4009" s="228"/>
      <c r="Q4009" s="229"/>
    </row>
    <row r="4010" spans="9:17" ht="16">
      <c r="I4010" s="209"/>
      <c r="J4010" s="221"/>
      <c r="K4010" s="228"/>
      <c r="L4010" s="228"/>
      <c r="Q4010" s="229"/>
    </row>
    <row r="4011" spans="9:17" ht="16">
      <c r="I4011" s="209"/>
      <c r="J4011" s="221"/>
      <c r="K4011" s="228"/>
      <c r="L4011" s="228"/>
      <c r="Q4011" s="229"/>
    </row>
    <row r="4012" spans="9:17" ht="16">
      <c r="I4012" s="209"/>
      <c r="J4012" s="221"/>
      <c r="K4012" s="228"/>
      <c r="L4012" s="228"/>
      <c r="Q4012" s="229"/>
    </row>
    <row r="4013" spans="9:17" ht="16">
      <c r="I4013" s="209"/>
      <c r="J4013" s="221"/>
      <c r="K4013" s="228"/>
      <c r="L4013" s="228"/>
      <c r="Q4013" s="229"/>
    </row>
    <row r="4014" spans="9:17" ht="16">
      <c r="I4014" s="209"/>
      <c r="J4014" s="221"/>
      <c r="K4014" s="228"/>
      <c r="L4014" s="228"/>
      <c r="Q4014" s="229"/>
    </row>
    <row r="4015" spans="9:17" ht="16">
      <c r="I4015" s="209"/>
      <c r="J4015" s="221"/>
      <c r="K4015" s="228"/>
      <c r="L4015" s="228"/>
      <c r="Q4015" s="229"/>
    </row>
    <row r="4016" spans="9:17" ht="16">
      <c r="I4016" s="209"/>
      <c r="J4016" s="221"/>
      <c r="K4016" s="228"/>
      <c r="L4016" s="228"/>
      <c r="Q4016" s="229"/>
    </row>
    <row r="4017" spans="9:17" ht="16">
      <c r="I4017" s="209"/>
      <c r="J4017" s="221"/>
      <c r="K4017" s="228"/>
      <c r="L4017" s="228"/>
      <c r="Q4017" s="229"/>
    </row>
    <row r="4018" spans="9:17" ht="16">
      <c r="I4018" s="209"/>
      <c r="J4018" s="221"/>
      <c r="K4018" s="228"/>
      <c r="L4018" s="228"/>
      <c r="Q4018" s="229"/>
    </row>
    <row r="4019" spans="9:17" ht="16">
      <c r="I4019" s="209"/>
      <c r="J4019" s="221"/>
      <c r="K4019" s="228"/>
      <c r="L4019" s="228"/>
      <c r="Q4019" s="229"/>
    </row>
    <row r="4020" spans="9:17" ht="16">
      <c r="I4020" s="209"/>
      <c r="J4020" s="221"/>
      <c r="K4020" s="228"/>
      <c r="L4020" s="228"/>
      <c r="Q4020" s="229"/>
    </row>
    <row r="4021" spans="9:17" ht="16">
      <c r="I4021" s="209"/>
      <c r="J4021" s="221"/>
      <c r="K4021" s="228"/>
      <c r="L4021" s="228"/>
      <c r="Q4021" s="229"/>
    </row>
    <row r="4022" spans="9:17" ht="16">
      <c r="I4022" s="209"/>
      <c r="J4022" s="221"/>
      <c r="K4022" s="228"/>
      <c r="L4022" s="228"/>
      <c r="Q4022" s="229"/>
    </row>
    <row r="4023" spans="9:17" ht="16">
      <c r="I4023" s="209"/>
      <c r="J4023" s="221"/>
      <c r="K4023" s="228"/>
      <c r="L4023" s="228"/>
      <c r="Q4023" s="229"/>
    </row>
    <row r="4024" spans="9:17" ht="16">
      <c r="I4024" s="209"/>
      <c r="J4024" s="221"/>
      <c r="K4024" s="228"/>
      <c r="L4024" s="228"/>
      <c r="Q4024" s="229"/>
    </row>
    <row r="4025" spans="9:17" ht="16">
      <c r="I4025" s="209"/>
      <c r="J4025" s="221"/>
      <c r="K4025" s="228"/>
      <c r="L4025" s="228"/>
      <c r="Q4025" s="229"/>
    </row>
    <row r="4026" spans="9:17" ht="16">
      <c r="I4026" s="209"/>
      <c r="J4026" s="221"/>
      <c r="K4026" s="228"/>
      <c r="L4026" s="228"/>
      <c r="Q4026" s="229"/>
    </row>
    <row r="4027" spans="9:17" ht="16">
      <c r="I4027" s="209"/>
      <c r="J4027" s="221"/>
      <c r="K4027" s="228"/>
      <c r="L4027" s="228"/>
      <c r="Q4027" s="229"/>
    </row>
    <row r="4028" spans="9:17" ht="16">
      <c r="I4028" s="209"/>
      <c r="J4028" s="221"/>
      <c r="K4028" s="228"/>
      <c r="L4028" s="228"/>
      <c r="Q4028" s="229"/>
    </row>
    <row r="4029" spans="9:17" ht="16">
      <c r="I4029" s="209"/>
      <c r="J4029" s="221"/>
      <c r="K4029" s="228"/>
      <c r="L4029" s="228"/>
      <c r="Q4029" s="229"/>
    </row>
    <row r="4030" spans="9:17" ht="16">
      <c r="I4030" s="209"/>
      <c r="J4030" s="221"/>
      <c r="K4030" s="228"/>
      <c r="L4030" s="228"/>
      <c r="Q4030" s="229"/>
    </row>
    <row r="4031" spans="9:17" ht="16">
      <c r="I4031" s="209"/>
      <c r="J4031" s="221"/>
      <c r="K4031" s="228"/>
      <c r="L4031" s="228"/>
      <c r="Q4031" s="229"/>
    </row>
    <row r="4032" spans="9:17" ht="16">
      <c r="I4032" s="209"/>
      <c r="J4032" s="221"/>
      <c r="K4032" s="228"/>
      <c r="L4032" s="228"/>
      <c r="Q4032" s="229"/>
    </row>
    <row r="4033" spans="9:17" ht="16">
      <c r="I4033" s="209"/>
      <c r="J4033" s="221"/>
      <c r="K4033" s="228"/>
      <c r="L4033" s="228"/>
      <c r="Q4033" s="229"/>
    </row>
    <row r="4034" spans="9:17" ht="16">
      <c r="I4034" s="209"/>
      <c r="J4034" s="221"/>
      <c r="K4034" s="228"/>
      <c r="L4034" s="228"/>
      <c r="Q4034" s="229"/>
    </row>
    <row r="4035" spans="9:17" ht="16">
      <c r="I4035" s="209"/>
      <c r="J4035" s="221"/>
      <c r="K4035" s="228"/>
      <c r="L4035" s="228"/>
      <c r="Q4035" s="229"/>
    </row>
    <row r="4036" spans="9:17" ht="16">
      <c r="I4036" s="209"/>
      <c r="J4036" s="221"/>
      <c r="K4036" s="228"/>
      <c r="L4036" s="228"/>
      <c r="Q4036" s="229"/>
    </row>
    <row r="4037" spans="9:17" ht="16">
      <c r="I4037" s="209"/>
      <c r="J4037" s="221"/>
      <c r="K4037" s="228"/>
      <c r="L4037" s="228"/>
      <c r="Q4037" s="229"/>
    </row>
    <row r="4038" spans="9:17" ht="16">
      <c r="I4038" s="209"/>
      <c r="J4038" s="221"/>
      <c r="K4038" s="228"/>
      <c r="L4038" s="228"/>
      <c r="Q4038" s="229"/>
    </row>
    <row r="4039" spans="9:17" ht="16">
      <c r="I4039" s="209"/>
      <c r="J4039" s="221"/>
      <c r="K4039" s="228"/>
      <c r="L4039" s="228"/>
      <c r="Q4039" s="229"/>
    </row>
    <row r="4040" spans="9:17" ht="16">
      <c r="I4040" s="209"/>
      <c r="J4040" s="221"/>
      <c r="K4040" s="228"/>
      <c r="L4040" s="228"/>
      <c r="Q4040" s="229"/>
    </row>
    <row r="4041" spans="9:17" ht="16">
      <c r="I4041" s="209"/>
      <c r="J4041" s="221"/>
      <c r="K4041" s="228"/>
      <c r="L4041" s="228"/>
      <c r="Q4041" s="229"/>
    </row>
    <row r="4042" spans="9:17" ht="16">
      <c r="I4042" s="209"/>
      <c r="J4042" s="221"/>
      <c r="K4042" s="228"/>
      <c r="L4042" s="228"/>
      <c r="Q4042" s="229"/>
    </row>
    <row r="4043" spans="9:17" ht="16">
      <c r="I4043" s="209"/>
      <c r="J4043" s="221"/>
      <c r="K4043" s="228"/>
      <c r="L4043" s="228"/>
      <c r="Q4043" s="229"/>
    </row>
    <row r="4044" spans="9:17" ht="16">
      <c r="I4044" s="209"/>
      <c r="J4044" s="221"/>
      <c r="K4044" s="228"/>
      <c r="L4044" s="228"/>
      <c r="Q4044" s="229"/>
    </row>
    <row r="4045" spans="9:17" ht="16">
      <c r="I4045" s="209"/>
      <c r="J4045" s="221"/>
      <c r="K4045" s="228"/>
      <c r="L4045" s="228"/>
      <c r="Q4045" s="229"/>
    </row>
    <row r="4046" spans="9:17" ht="16">
      <c r="I4046" s="209"/>
      <c r="J4046" s="221"/>
      <c r="K4046" s="228"/>
      <c r="L4046" s="228"/>
      <c r="Q4046" s="229"/>
    </row>
    <row r="4047" spans="9:17" ht="16">
      <c r="I4047" s="209"/>
      <c r="J4047" s="221"/>
      <c r="K4047" s="228"/>
      <c r="L4047" s="228"/>
      <c r="Q4047" s="229"/>
    </row>
    <row r="4048" spans="9:17" ht="16">
      <c r="I4048" s="209"/>
      <c r="J4048" s="221"/>
      <c r="K4048" s="228"/>
      <c r="L4048" s="228"/>
      <c r="Q4048" s="229"/>
    </row>
    <row r="4049" spans="9:17" ht="16">
      <c r="I4049" s="209"/>
      <c r="J4049" s="221"/>
      <c r="K4049" s="228"/>
      <c r="L4049" s="228"/>
      <c r="Q4049" s="229"/>
    </row>
    <row r="4050" spans="9:17" ht="16">
      <c r="I4050" s="209"/>
      <c r="J4050" s="221"/>
      <c r="K4050" s="228"/>
      <c r="L4050" s="228"/>
      <c r="Q4050" s="229"/>
    </row>
    <row r="4051" spans="9:17" ht="16">
      <c r="I4051" s="209"/>
      <c r="J4051" s="221"/>
      <c r="K4051" s="228"/>
      <c r="L4051" s="228"/>
      <c r="Q4051" s="229"/>
    </row>
    <row r="4052" spans="9:17" ht="16">
      <c r="I4052" s="209"/>
      <c r="J4052" s="221"/>
      <c r="K4052" s="228"/>
      <c r="L4052" s="228"/>
      <c r="Q4052" s="229"/>
    </row>
    <row r="4053" spans="9:17" ht="16">
      <c r="I4053" s="209"/>
      <c r="J4053" s="221"/>
      <c r="K4053" s="228"/>
      <c r="L4053" s="228"/>
      <c r="Q4053" s="229"/>
    </row>
    <row r="4054" spans="9:17" ht="16">
      <c r="I4054" s="209"/>
      <c r="J4054" s="221"/>
      <c r="K4054" s="228"/>
      <c r="L4054" s="228"/>
      <c r="Q4054" s="229"/>
    </row>
    <row r="4055" spans="9:17" ht="16">
      <c r="I4055" s="209"/>
      <c r="J4055" s="221"/>
      <c r="K4055" s="228"/>
      <c r="L4055" s="228"/>
      <c r="Q4055" s="229"/>
    </row>
    <row r="4056" spans="9:17" ht="16">
      <c r="I4056" s="209"/>
      <c r="J4056" s="221"/>
      <c r="K4056" s="228"/>
      <c r="L4056" s="228"/>
      <c r="Q4056" s="229"/>
    </row>
    <row r="4057" spans="9:17" ht="16">
      <c r="I4057" s="209"/>
      <c r="J4057" s="221"/>
      <c r="K4057" s="228"/>
      <c r="L4057" s="228"/>
      <c r="Q4057" s="229"/>
    </row>
    <row r="4058" spans="9:17" ht="16">
      <c r="I4058" s="209"/>
      <c r="J4058" s="221"/>
      <c r="K4058" s="228"/>
      <c r="L4058" s="228"/>
      <c r="Q4058" s="229"/>
    </row>
    <row r="4059" spans="9:17" ht="16">
      <c r="I4059" s="209"/>
      <c r="J4059" s="221"/>
      <c r="K4059" s="228"/>
      <c r="L4059" s="228"/>
      <c r="Q4059" s="229"/>
    </row>
    <row r="4060" spans="9:17" ht="16">
      <c r="I4060" s="209"/>
      <c r="J4060" s="221"/>
      <c r="K4060" s="228"/>
      <c r="L4060" s="228"/>
      <c r="Q4060" s="229"/>
    </row>
    <row r="4061" spans="9:17" ht="16">
      <c r="I4061" s="209"/>
      <c r="J4061" s="221"/>
      <c r="K4061" s="228"/>
      <c r="L4061" s="228"/>
      <c r="Q4061" s="229"/>
    </row>
    <row r="4062" spans="9:17" ht="16">
      <c r="I4062" s="209"/>
      <c r="J4062" s="221"/>
      <c r="K4062" s="228"/>
      <c r="L4062" s="228"/>
      <c r="Q4062" s="229"/>
    </row>
    <row r="4063" spans="9:17" ht="16">
      <c r="I4063" s="209"/>
      <c r="J4063" s="221"/>
      <c r="K4063" s="228"/>
      <c r="L4063" s="228"/>
      <c r="Q4063" s="229"/>
    </row>
    <row r="4064" spans="9:17" ht="16">
      <c r="I4064" s="209"/>
      <c r="J4064" s="221"/>
      <c r="K4064" s="228"/>
      <c r="L4064" s="228"/>
      <c r="Q4064" s="229"/>
    </row>
    <row r="4065" spans="9:17" ht="16">
      <c r="I4065" s="209"/>
      <c r="J4065" s="221"/>
      <c r="K4065" s="228"/>
      <c r="L4065" s="228"/>
      <c r="Q4065" s="229"/>
    </row>
    <row r="4066" spans="9:17" ht="16">
      <c r="I4066" s="209"/>
      <c r="J4066" s="221"/>
      <c r="K4066" s="228"/>
      <c r="L4066" s="228"/>
      <c r="Q4066" s="229"/>
    </row>
    <row r="4067" spans="9:17" ht="16">
      <c r="I4067" s="209"/>
      <c r="J4067" s="221"/>
      <c r="K4067" s="228"/>
      <c r="L4067" s="228"/>
      <c r="Q4067" s="229"/>
    </row>
    <row r="4068" spans="9:17" ht="16">
      <c r="I4068" s="209"/>
      <c r="J4068" s="221"/>
      <c r="K4068" s="228"/>
      <c r="L4068" s="228"/>
      <c r="Q4068" s="229"/>
    </row>
    <row r="4069" spans="9:17" ht="16">
      <c r="I4069" s="209"/>
      <c r="J4069" s="221"/>
      <c r="K4069" s="228"/>
      <c r="L4069" s="228"/>
      <c r="Q4069" s="229"/>
    </row>
    <row r="4070" spans="9:17" ht="16">
      <c r="I4070" s="209"/>
      <c r="J4070" s="221"/>
      <c r="K4070" s="228"/>
      <c r="L4070" s="228"/>
      <c r="Q4070" s="229"/>
    </row>
    <row r="4071" spans="9:17" ht="16">
      <c r="I4071" s="209"/>
      <c r="J4071" s="221"/>
      <c r="K4071" s="228"/>
      <c r="L4071" s="228"/>
      <c r="Q4071" s="229"/>
    </row>
    <row r="4072" spans="9:17" ht="16">
      <c r="I4072" s="209"/>
      <c r="J4072" s="221"/>
      <c r="K4072" s="228"/>
      <c r="L4072" s="228"/>
      <c r="Q4072" s="229"/>
    </row>
    <row r="4073" spans="9:17" ht="16">
      <c r="I4073" s="209"/>
      <c r="J4073" s="221"/>
      <c r="K4073" s="228"/>
      <c r="L4073" s="228"/>
      <c r="Q4073" s="229"/>
    </row>
    <row r="4074" spans="9:17" ht="16">
      <c r="I4074" s="209"/>
      <c r="J4074" s="221"/>
      <c r="K4074" s="228"/>
      <c r="L4074" s="228"/>
      <c r="Q4074" s="229"/>
    </row>
    <row r="4075" spans="9:17" ht="16">
      <c r="I4075" s="209"/>
      <c r="J4075" s="221"/>
      <c r="K4075" s="228"/>
      <c r="L4075" s="228"/>
      <c r="Q4075" s="229"/>
    </row>
    <row r="4076" spans="9:17" ht="16">
      <c r="I4076" s="209"/>
      <c r="J4076" s="221"/>
      <c r="K4076" s="228"/>
      <c r="L4076" s="228"/>
      <c r="Q4076" s="229"/>
    </row>
    <row r="4077" spans="9:17" ht="16">
      <c r="I4077" s="209"/>
      <c r="J4077" s="221"/>
      <c r="K4077" s="228"/>
      <c r="L4077" s="228"/>
      <c r="Q4077" s="229"/>
    </row>
    <row r="4078" spans="9:17" ht="16">
      <c r="I4078" s="209"/>
      <c r="J4078" s="221"/>
      <c r="K4078" s="228"/>
      <c r="L4078" s="228"/>
      <c r="Q4078" s="229"/>
    </row>
    <row r="4079" spans="9:17" ht="16">
      <c r="I4079" s="209"/>
      <c r="J4079" s="221"/>
      <c r="K4079" s="228"/>
      <c r="L4079" s="228"/>
      <c r="Q4079" s="229"/>
    </row>
    <row r="4080" spans="9:17" ht="16">
      <c r="I4080" s="209"/>
      <c r="J4080" s="221"/>
      <c r="K4080" s="228"/>
      <c r="L4080" s="228"/>
      <c r="Q4080" s="229"/>
    </row>
    <row r="4081" spans="9:17" ht="16">
      <c r="I4081" s="209"/>
      <c r="J4081" s="221"/>
      <c r="K4081" s="228"/>
      <c r="L4081" s="228"/>
      <c r="Q4081" s="229"/>
    </row>
    <row r="4082" spans="9:17" ht="16">
      <c r="I4082" s="209"/>
      <c r="J4082" s="221"/>
      <c r="K4082" s="228"/>
      <c r="L4082" s="228"/>
      <c r="Q4082" s="229"/>
    </row>
    <row r="4083" spans="9:17" ht="16">
      <c r="I4083" s="209"/>
      <c r="J4083" s="221"/>
      <c r="K4083" s="228"/>
      <c r="L4083" s="228"/>
      <c r="Q4083" s="229"/>
    </row>
    <row r="4084" spans="9:17" ht="16">
      <c r="I4084" s="209"/>
      <c r="J4084" s="221"/>
      <c r="K4084" s="228"/>
      <c r="L4084" s="228"/>
      <c r="Q4084" s="229"/>
    </row>
    <row r="4085" spans="9:17" ht="16">
      <c r="I4085" s="209"/>
      <c r="J4085" s="221"/>
      <c r="K4085" s="228"/>
      <c r="L4085" s="228"/>
      <c r="Q4085" s="229"/>
    </row>
    <row r="4086" spans="9:17" ht="16">
      <c r="I4086" s="209"/>
      <c r="J4086" s="221"/>
      <c r="K4086" s="228"/>
      <c r="L4086" s="228"/>
      <c r="Q4086" s="229"/>
    </row>
    <row r="4087" spans="9:17" ht="16">
      <c r="I4087" s="209"/>
      <c r="J4087" s="221"/>
      <c r="K4087" s="228"/>
      <c r="L4087" s="228"/>
      <c r="Q4087" s="229"/>
    </row>
    <row r="4088" spans="9:17" ht="16">
      <c r="I4088" s="209"/>
      <c r="J4088" s="221"/>
      <c r="K4088" s="228"/>
      <c r="L4088" s="228"/>
      <c r="Q4088" s="229"/>
    </row>
    <row r="4089" spans="9:17" ht="16">
      <c r="I4089" s="209"/>
      <c r="J4089" s="221"/>
      <c r="K4089" s="228"/>
      <c r="L4089" s="228"/>
      <c r="Q4089" s="229"/>
    </row>
    <row r="4090" spans="9:17" ht="16">
      <c r="I4090" s="209"/>
      <c r="J4090" s="221"/>
      <c r="K4090" s="228"/>
      <c r="L4090" s="228"/>
      <c r="Q4090" s="229"/>
    </row>
    <row r="4091" spans="9:17" ht="16">
      <c r="I4091" s="209"/>
      <c r="J4091" s="221"/>
      <c r="K4091" s="228"/>
      <c r="L4091" s="228"/>
      <c r="Q4091" s="229"/>
    </row>
    <row r="4092" spans="9:17" ht="16">
      <c r="I4092" s="209"/>
      <c r="J4092" s="221"/>
      <c r="K4092" s="228"/>
      <c r="L4092" s="228"/>
      <c r="Q4092" s="229"/>
    </row>
    <row r="4093" spans="9:17" ht="16">
      <c r="I4093" s="209"/>
      <c r="J4093" s="221"/>
      <c r="K4093" s="228"/>
      <c r="L4093" s="228"/>
      <c r="Q4093" s="229"/>
    </row>
    <row r="4094" spans="9:17" ht="16">
      <c r="I4094" s="209"/>
      <c r="J4094" s="221"/>
      <c r="K4094" s="228"/>
      <c r="L4094" s="228"/>
      <c r="Q4094" s="229"/>
    </row>
    <row r="4095" spans="9:17" ht="16">
      <c r="I4095" s="209"/>
      <c r="J4095" s="221"/>
      <c r="K4095" s="228"/>
      <c r="L4095" s="228"/>
      <c r="Q4095" s="229"/>
    </row>
    <row r="4096" spans="9:17" ht="16">
      <c r="I4096" s="209"/>
      <c r="J4096" s="221"/>
      <c r="K4096" s="228"/>
      <c r="L4096" s="228"/>
      <c r="Q4096" s="229"/>
    </row>
    <row r="4097" spans="9:17" ht="16">
      <c r="I4097" s="209"/>
      <c r="J4097" s="221"/>
      <c r="K4097" s="228"/>
      <c r="L4097" s="228"/>
      <c r="Q4097" s="229"/>
    </row>
    <row r="4098" spans="9:17" ht="16">
      <c r="I4098" s="209"/>
      <c r="J4098" s="221"/>
      <c r="K4098" s="228"/>
      <c r="L4098" s="228"/>
      <c r="Q4098" s="229"/>
    </row>
    <row r="4099" spans="9:17" ht="16">
      <c r="I4099" s="209"/>
      <c r="J4099" s="221"/>
      <c r="K4099" s="228"/>
      <c r="L4099" s="228"/>
      <c r="Q4099" s="229"/>
    </row>
    <row r="4100" spans="9:17" ht="16">
      <c r="I4100" s="209"/>
      <c r="J4100" s="221"/>
      <c r="K4100" s="228"/>
      <c r="L4100" s="228"/>
      <c r="Q4100" s="229"/>
    </row>
    <row r="4101" spans="9:17" ht="16">
      <c r="I4101" s="209"/>
      <c r="J4101" s="221"/>
      <c r="K4101" s="228"/>
      <c r="L4101" s="228"/>
      <c r="Q4101" s="229"/>
    </row>
    <row r="4102" spans="9:17" ht="16">
      <c r="I4102" s="209"/>
      <c r="J4102" s="221"/>
      <c r="K4102" s="228"/>
      <c r="L4102" s="228"/>
      <c r="Q4102" s="229"/>
    </row>
    <row r="4103" spans="9:17" ht="16">
      <c r="I4103" s="209"/>
      <c r="J4103" s="221"/>
      <c r="K4103" s="228"/>
      <c r="L4103" s="228"/>
      <c r="Q4103" s="229"/>
    </row>
    <row r="4104" spans="9:17" ht="16">
      <c r="I4104" s="209"/>
      <c r="J4104" s="221"/>
      <c r="K4104" s="228"/>
      <c r="L4104" s="228"/>
      <c r="Q4104" s="229"/>
    </row>
    <row r="4105" spans="9:17" ht="16">
      <c r="I4105" s="209"/>
      <c r="J4105" s="221"/>
      <c r="K4105" s="228"/>
      <c r="L4105" s="228"/>
      <c r="Q4105" s="229"/>
    </row>
    <row r="4106" spans="9:17" ht="16">
      <c r="I4106" s="209"/>
      <c r="J4106" s="221"/>
      <c r="K4106" s="228"/>
      <c r="L4106" s="228"/>
      <c r="Q4106" s="229"/>
    </row>
    <row r="4107" spans="9:17" ht="16">
      <c r="I4107" s="209"/>
      <c r="J4107" s="221"/>
      <c r="K4107" s="228"/>
      <c r="L4107" s="228"/>
      <c r="Q4107" s="229"/>
    </row>
    <row r="4108" spans="9:17" ht="16">
      <c r="I4108" s="209"/>
      <c r="J4108" s="221"/>
      <c r="K4108" s="228"/>
      <c r="L4108" s="228"/>
      <c r="Q4108" s="229"/>
    </row>
    <row r="4109" spans="9:17" ht="16">
      <c r="I4109" s="209"/>
      <c r="J4109" s="221"/>
      <c r="K4109" s="228"/>
      <c r="L4109" s="228"/>
      <c r="Q4109" s="229"/>
    </row>
    <row r="4110" spans="9:17" ht="16">
      <c r="I4110" s="209"/>
      <c r="J4110" s="221"/>
      <c r="K4110" s="228"/>
      <c r="L4110" s="228"/>
      <c r="Q4110" s="229"/>
    </row>
    <row r="4111" spans="9:17" ht="16">
      <c r="I4111" s="209"/>
      <c r="J4111" s="221"/>
      <c r="K4111" s="228"/>
      <c r="L4111" s="228"/>
      <c r="Q4111" s="229"/>
    </row>
    <row r="4112" spans="9:17" ht="16">
      <c r="I4112" s="209"/>
      <c r="J4112" s="221"/>
      <c r="K4112" s="228"/>
      <c r="L4112" s="228"/>
      <c r="Q4112" s="229"/>
    </row>
    <row r="4113" spans="9:17" ht="16">
      <c r="I4113" s="209"/>
      <c r="J4113" s="221"/>
      <c r="K4113" s="228"/>
      <c r="L4113" s="228"/>
      <c r="Q4113" s="229"/>
    </row>
    <row r="4114" spans="9:17" ht="16">
      <c r="I4114" s="209"/>
      <c r="J4114" s="221"/>
      <c r="K4114" s="228"/>
      <c r="L4114" s="228"/>
      <c r="Q4114" s="229"/>
    </row>
    <row r="4115" spans="9:17" ht="16">
      <c r="I4115" s="209"/>
      <c r="J4115" s="221"/>
      <c r="K4115" s="228"/>
      <c r="L4115" s="228"/>
      <c r="Q4115" s="229"/>
    </row>
    <row r="4116" spans="9:17" ht="16">
      <c r="I4116" s="209"/>
      <c r="J4116" s="221"/>
      <c r="K4116" s="228"/>
      <c r="L4116" s="228"/>
      <c r="Q4116" s="229"/>
    </row>
    <row r="4117" spans="9:17" ht="16">
      <c r="I4117" s="209"/>
      <c r="J4117" s="221"/>
      <c r="K4117" s="228"/>
      <c r="L4117" s="228"/>
      <c r="Q4117" s="229"/>
    </row>
    <row r="4118" spans="9:17" ht="16">
      <c r="I4118" s="209"/>
      <c r="J4118" s="221"/>
      <c r="K4118" s="228"/>
      <c r="L4118" s="228"/>
      <c r="Q4118" s="229"/>
    </row>
    <row r="4119" spans="9:17" ht="16">
      <c r="I4119" s="209"/>
      <c r="J4119" s="221"/>
      <c r="K4119" s="228"/>
      <c r="L4119" s="228"/>
      <c r="Q4119" s="229"/>
    </row>
    <row r="4120" spans="9:17" ht="16">
      <c r="I4120" s="209"/>
      <c r="J4120" s="221"/>
      <c r="K4120" s="228"/>
      <c r="L4120" s="228"/>
      <c r="Q4120" s="229"/>
    </row>
    <row r="4121" spans="9:17" ht="16">
      <c r="I4121" s="209"/>
      <c r="J4121" s="221"/>
      <c r="K4121" s="228"/>
      <c r="L4121" s="228"/>
      <c r="Q4121" s="229"/>
    </row>
    <row r="4122" spans="9:17" ht="16">
      <c r="I4122" s="209"/>
      <c r="J4122" s="221"/>
      <c r="K4122" s="228"/>
      <c r="L4122" s="228"/>
      <c r="Q4122" s="229"/>
    </row>
    <row r="4123" spans="9:17" ht="16">
      <c r="I4123" s="209"/>
      <c r="J4123" s="221"/>
      <c r="K4123" s="228"/>
      <c r="L4123" s="228"/>
      <c r="Q4123" s="229"/>
    </row>
    <row r="4124" spans="9:17" ht="16">
      <c r="I4124" s="209"/>
      <c r="J4124" s="221"/>
      <c r="K4124" s="228"/>
      <c r="L4124" s="228"/>
      <c r="Q4124" s="229"/>
    </row>
    <row r="4125" spans="9:17" ht="16">
      <c r="I4125" s="209"/>
      <c r="J4125" s="221"/>
      <c r="K4125" s="228"/>
      <c r="L4125" s="228"/>
      <c r="Q4125" s="229"/>
    </row>
    <row r="4126" spans="9:17" ht="16">
      <c r="I4126" s="209"/>
      <c r="J4126" s="221"/>
      <c r="K4126" s="228"/>
      <c r="L4126" s="228"/>
      <c r="Q4126" s="229"/>
    </row>
    <row r="4127" spans="9:17" ht="16">
      <c r="I4127" s="209"/>
      <c r="J4127" s="221"/>
      <c r="K4127" s="228"/>
      <c r="L4127" s="228"/>
      <c r="Q4127" s="229"/>
    </row>
    <row r="4128" spans="9:17" ht="16">
      <c r="I4128" s="209"/>
      <c r="J4128" s="221"/>
      <c r="K4128" s="228"/>
      <c r="L4128" s="228"/>
      <c r="Q4128" s="229"/>
    </row>
    <row r="4129" spans="9:17" ht="16">
      <c r="I4129" s="209"/>
      <c r="J4129" s="221"/>
      <c r="K4129" s="228"/>
      <c r="L4129" s="228"/>
      <c r="Q4129" s="229"/>
    </row>
    <row r="4130" spans="9:17" ht="16">
      <c r="I4130" s="209"/>
      <c r="J4130" s="221"/>
      <c r="K4130" s="228"/>
      <c r="L4130" s="228"/>
      <c r="Q4130" s="229"/>
    </row>
    <row r="4131" spans="9:17" ht="16">
      <c r="I4131" s="209"/>
      <c r="J4131" s="221"/>
      <c r="K4131" s="228"/>
      <c r="L4131" s="228"/>
      <c r="Q4131" s="229"/>
    </row>
    <row r="4132" spans="9:17" ht="16">
      <c r="I4132" s="209"/>
      <c r="J4132" s="221"/>
      <c r="K4132" s="228"/>
      <c r="L4132" s="228"/>
      <c r="Q4132" s="229"/>
    </row>
    <row r="4133" spans="9:17" ht="16">
      <c r="I4133" s="209"/>
      <c r="J4133" s="221"/>
      <c r="K4133" s="228"/>
      <c r="L4133" s="228"/>
      <c r="Q4133" s="229"/>
    </row>
    <row r="4134" spans="9:17" ht="16">
      <c r="I4134" s="209"/>
      <c r="J4134" s="221"/>
      <c r="K4134" s="228"/>
      <c r="L4134" s="228"/>
      <c r="Q4134" s="229"/>
    </row>
    <row r="4135" spans="9:17" ht="16">
      <c r="I4135" s="209"/>
      <c r="J4135" s="221"/>
      <c r="K4135" s="228"/>
      <c r="L4135" s="228"/>
      <c r="Q4135" s="229"/>
    </row>
    <row r="4136" spans="9:17" ht="16">
      <c r="I4136" s="209"/>
      <c r="J4136" s="221"/>
      <c r="K4136" s="228"/>
      <c r="L4136" s="228"/>
      <c r="Q4136" s="229"/>
    </row>
    <row r="4137" spans="9:17" ht="16">
      <c r="I4137" s="209"/>
      <c r="J4137" s="221"/>
      <c r="K4137" s="228"/>
      <c r="L4137" s="228"/>
      <c r="Q4137" s="229"/>
    </row>
    <row r="4138" spans="9:17" ht="16">
      <c r="I4138" s="209"/>
      <c r="J4138" s="221"/>
      <c r="K4138" s="228"/>
      <c r="L4138" s="228"/>
      <c r="Q4138" s="229"/>
    </row>
    <row r="4139" spans="9:17" ht="16">
      <c r="I4139" s="209"/>
      <c r="J4139" s="221"/>
      <c r="K4139" s="228"/>
      <c r="L4139" s="228"/>
      <c r="Q4139" s="229"/>
    </row>
    <row r="4140" spans="9:17" ht="16">
      <c r="I4140" s="209"/>
      <c r="J4140" s="221"/>
      <c r="K4140" s="228"/>
      <c r="L4140" s="228"/>
      <c r="Q4140" s="229"/>
    </row>
    <row r="4141" spans="9:17" ht="16">
      <c r="I4141" s="209"/>
      <c r="J4141" s="221"/>
      <c r="K4141" s="228"/>
      <c r="L4141" s="228"/>
      <c r="Q4141" s="229"/>
    </row>
    <row r="4142" spans="9:17" ht="16">
      <c r="I4142" s="209"/>
      <c r="J4142" s="221"/>
      <c r="K4142" s="228"/>
      <c r="L4142" s="228"/>
      <c r="Q4142" s="229"/>
    </row>
    <row r="4143" spans="9:17" ht="16">
      <c r="I4143" s="209"/>
      <c r="J4143" s="221"/>
      <c r="K4143" s="228"/>
      <c r="L4143" s="228"/>
      <c r="Q4143" s="229"/>
    </row>
    <row r="4144" spans="9:17" ht="16">
      <c r="I4144" s="209"/>
      <c r="J4144" s="221"/>
      <c r="K4144" s="228"/>
      <c r="L4144" s="228"/>
      <c r="Q4144" s="229"/>
    </row>
    <row r="4145" spans="9:17" ht="16">
      <c r="I4145" s="209"/>
      <c r="J4145" s="221"/>
      <c r="K4145" s="228"/>
      <c r="L4145" s="228"/>
      <c r="Q4145" s="229"/>
    </row>
    <row r="4146" spans="9:17" ht="16">
      <c r="I4146" s="209"/>
      <c r="J4146" s="221"/>
      <c r="K4146" s="228"/>
      <c r="L4146" s="228"/>
      <c r="Q4146" s="229"/>
    </row>
    <row r="4147" spans="9:17" ht="16">
      <c r="I4147" s="209"/>
      <c r="J4147" s="221"/>
      <c r="K4147" s="228"/>
      <c r="L4147" s="228"/>
      <c r="Q4147" s="229"/>
    </row>
    <row r="4148" spans="9:17" ht="16">
      <c r="I4148" s="209"/>
      <c r="J4148" s="221"/>
      <c r="K4148" s="228"/>
      <c r="L4148" s="228"/>
      <c r="Q4148" s="229"/>
    </row>
    <row r="4149" spans="9:17" ht="16">
      <c r="I4149" s="209"/>
      <c r="J4149" s="221"/>
      <c r="K4149" s="228"/>
      <c r="L4149" s="228"/>
      <c r="Q4149" s="229"/>
    </row>
    <row r="4150" spans="9:17" ht="16">
      <c r="I4150" s="209"/>
      <c r="J4150" s="221"/>
      <c r="K4150" s="228"/>
      <c r="L4150" s="228"/>
      <c r="Q4150" s="229"/>
    </row>
    <row r="4151" spans="9:17" ht="16">
      <c r="I4151" s="209"/>
      <c r="J4151" s="221"/>
      <c r="K4151" s="228"/>
      <c r="L4151" s="228"/>
      <c r="Q4151" s="229"/>
    </row>
    <row r="4152" spans="9:17" ht="16">
      <c r="I4152" s="209"/>
      <c r="J4152" s="221"/>
      <c r="K4152" s="228"/>
      <c r="L4152" s="228"/>
      <c r="Q4152" s="229"/>
    </row>
    <row r="4153" spans="9:17" ht="16">
      <c r="I4153" s="209"/>
      <c r="J4153" s="221"/>
      <c r="K4153" s="228"/>
      <c r="L4153" s="228"/>
      <c r="Q4153" s="229"/>
    </row>
    <row r="4154" spans="9:17" ht="16">
      <c r="I4154" s="209"/>
      <c r="J4154" s="221"/>
      <c r="K4154" s="228"/>
      <c r="L4154" s="228"/>
      <c r="Q4154" s="229"/>
    </row>
    <row r="4155" spans="9:17" ht="16">
      <c r="I4155" s="209"/>
      <c r="J4155" s="221"/>
      <c r="K4155" s="228"/>
      <c r="L4155" s="228"/>
      <c r="Q4155" s="229"/>
    </row>
    <row r="4156" spans="9:17" ht="16">
      <c r="I4156" s="209"/>
      <c r="J4156" s="221"/>
      <c r="K4156" s="228"/>
      <c r="L4156" s="228"/>
      <c r="Q4156" s="229"/>
    </row>
    <row r="4157" spans="9:17" ht="16">
      <c r="I4157" s="209"/>
      <c r="J4157" s="221"/>
      <c r="K4157" s="228"/>
      <c r="L4157" s="228"/>
      <c r="Q4157" s="229"/>
    </row>
    <row r="4158" spans="9:17" ht="16">
      <c r="I4158" s="209"/>
      <c r="J4158" s="221"/>
      <c r="K4158" s="228"/>
      <c r="L4158" s="228"/>
      <c r="Q4158" s="229"/>
    </row>
    <row r="4159" spans="9:17" ht="16">
      <c r="I4159" s="209"/>
      <c r="J4159" s="221"/>
      <c r="K4159" s="228"/>
      <c r="L4159" s="228"/>
      <c r="Q4159" s="229"/>
    </row>
    <row r="4160" spans="9:17" ht="16">
      <c r="I4160" s="209"/>
      <c r="J4160" s="221"/>
      <c r="K4160" s="228"/>
      <c r="L4160" s="228"/>
      <c r="Q4160" s="229"/>
    </row>
    <row r="4161" spans="9:17" ht="16">
      <c r="I4161" s="209"/>
      <c r="J4161" s="221"/>
      <c r="K4161" s="228"/>
      <c r="L4161" s="228"/>
      <c r="Q4161" s="229"/>
    </row>
    <row r="4162" spans="9:17" ht="16">
      <c r="I4162" s="209"/>
      <c r="J4162" s="221"/>
      <c r="K4162" s="228"/>
      <c r="L4162" s="228"/>
      <c r="Q4162" s="229"/>
    </row>
    <row r="4163" spans="9:17" ht="16">
      <c r="I4163" s="209"/>
      <c r="J4163" s="221"/>
      <c r="K4163" s="228"/>
      <c r="L4163" s="228"/>
      <c r="Q4163" s="229"/>
    </row>
    <row r="4164" spans="9:17" ht="16">
      <c r="I4164" s="209"/>
      <c r="J4164" s="221"/>
      <c r="K4164" s="228"/>
      <c r="L4164" s="228"/>
      <c r="Q4164" s="229"/>
    </row>
    <row r="4165" spans="9:17" ht="16">
      <c r="I4165" s="209"/>
      <c r="J4165" s="221"/>
      <c r="K4165" s="228"/>
      <c r="L4165" s="228"/>
      <c r="Q4165" s="229"/>
    </row>
    <row r="4166" spans="9:17" ht="16">
      <c r="I4166" s="209"/>
      <c r="J4166" s="221"/>
      <c r="K4166" s="228"/>
      <c r="L4166" s="228"/>
      <c r="Q4166" s="229"/>
    </row>
    <row r="4167" spans="9:17" ht="16">
      <c r="I4167" s="209"/>
      <c r="J4167" s="221"/>
      <c r="K4167" s="228"/>
      <c r="L4167" s="228"/>
      <c r="Q4167" s="229"/>
    </row>
    <row r="4168" spans="9:17" ht="16">
      <c r="I4168" s="209"/>
      <c r="J4168" s="221"/>
      <c r="K4168" s="228"/>
      <c r="L4168" s="228"/>
      <c r="Q4168" s="229"/>
    </row>
    <row r="4169" spans="9:17" ht="16">
      <c r="I4169" s="209"/>
      <c r="J4169" s="221"/>
      <c r="K4169" s="228"/>
      <c r="L4169" s="228"/>
      <c r="Q4169" s="229"/>
    </row>
    <row r="4170" spans="9:17" ht="16">
      <c r="I4170" s="209"/>
      <c r="J4170" s="221"/>
      <c r="K4170" s="228"/>
      <c r="L4170" s="228"/>
      <c r="Q4170" s="229"/>
    </row>
    <row r="4171" spans="9:17" ht="16">
      <c r="I4171" s="209"/>
      <c r="J4171" s="221"/>
      <c r="K4171" s="228"/>
      <c r="L4171" s="228"/>
      <c r="Q4171" s="229"/>
    </row>
    <row r="4172" spans="9:17" ht="16">
      <c r="I4172" s="209"/>
      <c r="J4172" s="221"/>
      <c r="K4172" s="228"/>
      <c r="L4172" s="228"/>
      <c r="Q4172" s="229"/>
    </row>
    <row r="4173" spans="9:17" ht="16">
      <c r="I4173" s="209"/>
      <c r="J4173" s="221"/>
      <c r="K4173" s="228"/>
      <c r="L4173" s="228"/>
      <c r="Q4173" s="229"/>
    </row>
    <row r="4174" spans="9:17" ht="16">
      <c r="I4174" s="209"/>
      <c r="J4174" s="221"/>
      <c r="K4174" s="228"/>
      <c r="L4174" s="228"/>
      <c r="Q4174" s="229"/>
    </row>
    <row r="4175" spans="9:17" ht="16">
      <c r="I4175" s="209"/>
      <c r="J4175" s="221"/>
      <c r="K4175" s="228"/>
      <c r="L4175" s="228"/>
      <c r="Q4175" s="229"/>
    </row>
    <row r="4176" spans="9:17" ht="16">
      <c r="I4176" s="209"/>
      <c r="J4176" s="221"/>
      <c r="K4176" s="228"/>
      <c r="L4176" s="228"/>
      <c r="Q4176" s="229"/>
    </row>
    <row r="4177" spans="9:17" ht="16">
      <c r="I4177" s="209"/>
      <c r="J4177" s="221"/>
      <c r="K4177" s="228"/>
      <c r="L4177" s="228"/>
      <c r="Q4177" s="229"/>
    </row>
    <row r="4178" spans="9:17" ht="16">
      <c r="I4178" s="209"/>
      <c r="J4178" s="221"/>
      <c r="K4178" s="228"/>
      <c r="L4178" s="228"/>
      <c r="Q4178" s="229"/>
    </row>
    <row r="4179" spans="9:17" ht="16">
      <c r="I4179" s="209"/>
      <c r="J4179" s="221"/>
      <c r="K4179" s="228"/>
      <c r="L4179" s="228"/>
      <c r="Q4179" s="229"/>
    </row>
    <row r="4180" spans="9:17" ht="16">
      <c r="I4180" s="209"/>
      <c r="J4180" s="221"/>
      <c r="K4180" s="228"/>
      <c r="L4180" s="228"/>
      <c r="Q4180" s="229"/>
    </row>
    <row r="4181" spans="9:17" ht="16">
      <c r="I4181" s="209"/>
      <c r="J4181" s="221"/>
      <c r="K4181" s="228"/>
      <c r="L4181" s="228"/>
      <c r="Q4181" s="229"/>
    </row>
    <row r="4182" spans="9:17" ht="16">
      <c r="I4182" s="209"/>
      <c r="J4182" s="221"/>
      <c r="K4182" s="228"/>
      <c r="L4182" s="228"/>
      <c r="Q4182" s="229"/>
    </row>
    <row r="4183" spans="9:17" ht="16">
      <c r="I4183" s="209"/>
      <c r="J4183" s="221"/>
      <c r="K4183" s="228"/>
      <c r="L4183" s="228"/>
      <c r="Q4183" s="229"/>
    </row>
    <row r="4184" spans="9:17" ht="16">
      <c r="I4184" s="209"/>
      <c r="J4184" s="221"/>
      <c r="K4184" s="228"/>
      <c r="L4184" s="228"/>
      <c r="Q4184" s="229"/>
    </row>
    <row r="4185" spans="9:17" ht="16">
      <c r="I4185" s="209"/>
      <c r="J4185" s="221"/>
      <c r="K4185" s="228"/>
      <c r="L4185" s="228"/>
      <c r="Q4185" s="229"/>
    </row>
    <row r="4186" spans="9:17" ht="16">
      <c r="I4186" s="209"/>
      <c r="J4186" s="221"/>
      <c r="K4186" s="228"/>
      <c r="L4186" s="228"/>
      <c r="Q4186" s="229"/>
    </row>
    <row r="4187" spans="9:17" ht="16">
      <c r="I4187" s="209"/>
      <c r="J4187" s="221"/>
      <c r="K4187" s="228"/>
      <c r="L4187" s="228"/>
      <c r="Q4187" s="229"/>
    </row>
    <row r="4188" spans="9:17" ht="16">
      <c r="I4188" s="209"/>
      <c r="J4188" s="221"/>
      <c r="K4188" s="228"/>
      <c r="L4188" s="228"/>
      <c r="Q4188" s="229"/>
    </row>
    <row r="4189" spans="9:17" ht="16">
      <c r="I4189" s="209"/>
      <c r="J4189" s="221"/>
      <c r="K4189" s="228"/>
      <c r="L4189" s="228"/>
      <c r="Q4189" s="229"/>
    </row>
    <row r="4190" spans="9:17" ht="16">
      <c r="I4190" s="209"/>
      <c r="J4190" s="221"/>
      <c r="K4190" s="228"/>
      <c r="L4190" s="228"/>
      <c r="Q4190" s="229"/>
    </row>
    <row r="4191" spans="9:17" ht="16">
      <c r="I4191" s="209"/>
      <c r="J4191" s="221"/>
      <c r="K4191" s="228"/>
      <c r="L4191" s="228"/>
      <c r="Q4191" s="229"/>
    </row>
    <row r="4192" spans="9:17" ht="16">
      <c r="I4192" s="209"/>
      <c r="J4192" s="221"/>
      <c r="K4192" s="228"/>
      <c r="L4192" s="228"/>
      <c r="Q4192" s="229"/>
    </row>
    <row r="4193" spans="9:17" ht="16">
      <c r="I4193" s="209"/>
      <c r="J4193" s="221"/>
      <c r="K4193" s="228"/>
      <c r="L4193" s="228"/>
      <c r="Q4193" s="229"/>
    </row>
    <row r="4194" spans="9:17" ht="16">
      <c r="I4194" s="209"/>
      <c r="J4194" s="221"/>
      <c r="K4194" s="228"/>
      <c r="L4194" s="228"/>
      <c r="Q4194" s="229"/>
    </row>
    <row r="4195" spans="9:17" ht="16">
      <c r="I4195" s="209"/>
      <c r="J4195" s="221"/>
      <c r="K4195" s="228"/>
      <c r="L4195" s="228"/>
      <c r="Q4195" s="229"/>
    </row>
    <row r="4196" spans="9:17" ht="16">
      <c r="I4196" s="209"/>
      <c r="J4196" s="221"/>
      <c r="K4196" s="228"/>
      <c r="L4196" s="228"/>
      <c r="Q4196" s="229"/>
    </row>
    <row r="4197" spans="9:17" ht="16">
      <c r="I4197" s="209"/>
      <c r="J4197" s="221"/>
      <c r="K4197" s="228"/>
      <c r="L4197" s="228"/>
      <c r="Q4197" s="229"/>
    </row>
    <row r="4198" spans="9:17" ht="16">
      <c r="I4198" s="209"/>
      <c r="J4198" s="221"/>
      <c r="K4198" s="228"/>
      <c r="L4198" s="228"/>
      <c r="Q4198" s="229"/>
    </row>
    <row r="4199" spans="9:17" ht="16">
      <c r="I4199" s="209"/>
      <c r="J4199" s="221"/>
      <c r="K4199" s="228"/>
      <c r="L4199" s="228"/>
      <c r="Q4199" s="229"/>
    </row>
    <row r="4200" spans="9:17" ht="16">
      <c r="I4200" s="209"/>
      <c r="J4200" s="221"/>
      <c r="K4200" s="228"/>
      <c r="L4200" s="228"/>
      <c r="Q4200" s="229"/>
    </row>
    <row r="4201" spans="9:17" ht="16">
      <c r="I4201" s="209"/>
      <c r="J4201" s="221"/>
      <c r="K4201" s="228"/>
      <c r="L4201" s="228"/>
      <c r="Q4201" s="229"/>
    </row>
    <row r="4202" spans="9:17" ht="16">
      <c r="I4202" s="209"/>
      <c r="J4202" s="221"/>
      <c r="K4202" s="228"/>
      <c r="L4202" s="228"/>
      <c r="Q4202" s="229"/>
    </row>
    <row r="4203" spans="9:17" ht="16">
      <c r="I4203" s="209"/>
      <c r="J4203" s="221"/>
      <c r="K4203" s="228"/>
      <c r="L4203" s="228"/>
      <c r="Q4203" s="229"/>
    </row>
    <row r="4204" spans="9:17" ht="16">
      <c r="I4204" s="209"/>
      <c r="J4204" s="221"/>
      <c r="K4204" s="228"/>
      <c r="L4204" s="228"/>
      <c r="Q4204" s="229"/>
    </row>
    <row r="4205" spans="9:17" ht="16">
      <c r="I4205" s="209"/>
      <c r="J4205" s="221"/>
      <c r="K4205" s="228"/>
      <c r="L4205" s="228"/>
      <c r="Q4205" s="229"/>
    </row>
    <row r="4206" spans="9:17" ht="16">
      <c r="I4206" s="209"/>
      <c r="J4206" s="221"/>
      <c r="K4206" s="228"/>
      <c r="L4206" s="228"/>
      <c r="Q4206" s="229"/>
    </row>
    <row r="4207" spans="9:17" ht="16">
      <c r="I4207" s="209"/>
      <c r="J4207" s="221"/>
      <c r="K4207" s="228"/>
      <c r="L4207" s="228"/>
      <c r="Q4207" s="229"/>
    </row>
    <row r="4208" spans="9:17" ht="16">
      <c r="I4208" s="209"/>
      <c r="J4208" s="221"/>
      <c r="K4208" s="228"/>
      <c r="L4208" s="228"/>
      <c r="Q4208" s="229"/>
    </row>
    <row r="4209" spans="9:17" ht="16">
      <c r="I4209" s="209"/>
      <c r="J4209" s="221"/>
      <c r="K4209" s="228"/>
      <c r="L4209" s="228"/>
      <c r="Q4209" s="229"/>
    </row>
    <row r="4210" spans="9:17" ht="16">
      <c r="I4210" s="209"/>
      <c r="J4210" s="221"/>
      <c r="K4210" s="228"/>
      <c r="L4210" s="228"/>
      <c r="Q4210" s="229"/>
    </row>
    <row r="4211" spans="9:17" ht="16">
      <c r="I4211" s="209"/>
      <c r="J4211" s="221"/>
      <c r="K4211" s="228"/>
      <c r="L4211" s="228"/>
      <c r="Q4211" s="229"/>
    </row>
    <row r="4212" spans="9:17" ht="16">
      <c r="I4212" s="209"/>
      <c r="J4212" s="221"/>
      <c r="K4212" s="228"/>
      <c r="L4212" s="228"/>
      <c r="Q4212" s="229"/>
    </row>
    <row r="4213" spans="9:17" ht="16">
      <c r="I4213" s="209"/>
      <c r="J4213" s="221"/>
      <c r="K4213" s="228"/>
      <c r="L4213" s="228"/>
      <c r="Q4213" s="229"/>
    </row>
    <row r="4214" spans="9:17" ht="16">
      <c r="I4214" s="209"/>
      <c r="J4214" s="221"/>
      <c r="K4214" s="228"/>
      <c r="L4214" s="228"/>
      <c r="Q4214" s="229"/>
    </row>
    <row r="4215" spans="9:17" ht="16">
      <c r="I4215" s="209"/>
      <c r="J4215" s="221"/>
      <c r="K4215" s="228"/>
      <c r="L4215" s="228"/>
      <c r="Q4215" s="229"/>
    </row>
    <row r="4216" spans="9:17" ht="16">
      <c r="I4216" s="209"/>
      <c r="J4216" s="221"/>
      <c r="K4216" s="228"/>
      <c r="L4216" s="228"/>
      <c r="Q4216" s="229"/>
    </row>
    <row r="4217" spans="9:17" ht="16">
      <c r="I4217" s="209"/>
      <c r="J4217" s="221"/>
      <c r="K4217" s="228"/>
      <c r="L4217" s="228"/>
      <c r="Q4217" s="229"/>
    </row>
    <row r="4218" spans="9:17" ht="16">
      <c r="I4218" s="209"/>
      <c r="J4218" s="221"/>
      <c r="K4218" s="228"/>
      <c r="L4218" s="228"/>
      <c r="Q4218" s="229"/>
    </row>
    <row r="4219" spans="9:17" ht="16">
      <c r="I4219" s="209"/>
      <c r="J4219" s="221"/>
      <c r="K4219" s="228"/>
      <c r="L4219" s="228"/>
      <c r="Q4219" s="229"/>
    </row>
    <row r="4220" spans="9:17" ht="16">
      <c r="I4220" s="209"/>
      <c r="J4220" s="221"/>
      <c r="K4220" s="228"/>
      <c r="L4220" s="228"/>
      <c r="Q4220" s="229"/>
    </row>
    <row r="4221" spans="9:17" ht="16">
      <c r="I4221" s="209"/>
      <c r="J4221" s="221"/>
      <c r="K4221" s="228"/>
      <c r="L4221" s="228"/>
      <c r="Q4221" s="229"/>
    </row>
    <row r="4222" spans="9:17" ht="16">
      <c r="I4222" s="209"/>
      <c r="J4222" s="221"/>
      <c r="K4222" s="228"/>
      <c r="L4222" s="228"/>
      <c r="Q4222" s="229"/>
    </row>
    <row r="4223" spans="9:17" ht="16">
      <c r="I4223" s="209"/>
      <c r="J4223" s="221"/>
      <c r="K4223" s="228"/>
      <c r="L4223" s="228"/>
      <c r="Q4223" s="229"/>
    </row>
    <row r="4224" spans="9:17" ht="16">
      <c r="I4224" s="209"/>
      <c r="J4224" s="221"/>
      <c r="K4224" s="228"/>
      <c r="L4224" s="228"/>
      <c r="Q4224" s="229"/>
    </row>
    <row r="4225" spans="9:17" ht="16">
      <c r="I4225" s="209"/>
      <c r="J4225" s="221"/>
      <c r="K4225" s="228"/>
      <c r="L4225" s="228"/>
      <c r="Q4225" s="229"/>
    </row>
    <row r="4226" spans="9:17" ht="16">
      <c r="I4226" s="209"/>
      <c r="J4226" s="221"/>
      <c r="K4226" s="228"/>
      <c r="L4226" s="228"/>
      <c r="Q4226" s="229"/>
    </row>
    <row r="4227" spans="9:17" ht="16">
      <c r="I4227" s="209"/>
      <c r="J4227" s="221"/>
      <c r="K4227" s="228"/>
      <c r="L4227" s="228"/>
      <c r="Q4227" s="229"/>
    </row>
    <row r="4228" spans="9:17" ht="16">
      <c r="I4228" s="209"/>
      <c r="J4228" s="221"/>
      <c r="K4228" s="228"/>
      <c r="L4228" s="228"/>
      <c r="Q4228" s="229"/>
    </row>
    <row r="4229" spans="9:17" ht="16">
      <c r="I4229" s="209"/>
      <c r="J4229" s="221"/>
      <c r="K4229" s="228"/>
      <c r="L4229" s="228"/>
      <c r="Q4229" s="229"/>
    </row>
    <row r="4230" spans="9:17" ht="16">
      <c r="I4230" s="209"/>
      <c r="J4230" s="221"/>
      <c r="K4230" s="228"/>
      <c r="L4230" s="228"/>
      <c r="Q4230" s="229"/>
    </row>
    <row r="4231" spans="9:17" ht="16">
      <c r="I4231" s="209"/>
      <c r="J4231" s="221"/>
      <c r="K4231" s="228"/>
      <c r="L4231" s="228"/>
      <c r="Q4231" s="229"/>
    </row>
    <row r="4232" spans="9:17" ht="16">
      <c r="I4232" s="209"/>
      <c r="J4232" s="221"/>
      <c r="K4232" s="228"/>
      <c r="L4232" s="228"/>
      <c r="Q4232" s="229"/>
    </row>
    <row r="4233" spans="9:17" ht="16">
      <c r="I4233" s="209"/>
      <c r="J4233" s="221"/>
      <c r="K4233" s="228"/>
      <c r="L4233" s="228"/>
      <c r="Q4233" s="229"/>
    </row>
    <row r="4234" spans="9:17" ht="16">
      <c r="I4234" s="209"/>
      <c r="J4234" s="221"/>
      <c r="K4234" s="228"/>
      <c r="L4234" s="228"/>
      <c r="Q4234" s="229"/>
    </row>
    <row r="4235" spans="9:17" ht="16">
      <c r="I4235" s="209"/>
      <c r="J4235" s="221"/>
      <c r="K4235" s="228"/>
      <c r="L4235" s="228"/>
      <c r="Q4235" s="229"/>
    </row>
    <row r="4236" spans="9:17" ht="16">
      <c r="I4236" s="209"/>
      <c r="J4236" s="221"/>
      <c r="K4236" s="228"/>
      <c r="L4236" s="228"/>
      <c r="Q4236" s="229"/>
    </row>
    <row r="4237" spans="9:17" ht="16">
      <c r="I4237" s="209"/>
      <c r="J4237" s="221"/>
      <c r="K4237" s="228"/>
      <c r="L4237" s="228"/>
      <c r="Q4237" s="229"/>
    </row>
    <row r="4238" spans="9:17" ht="16">
      <c r="I4238" s="209"/>
      <c r="J4238" s="221"/>
      <c r="K4238" s="228"/>
      <c r="L4238" s="228"/>
      <c r="Q4238" s="229"/>
    </row>
    <row r="4239" spans="9:17" ht="16">
      <c r="I4239" s="209"/>
      <c r="J4239" s="221"/>
      <c r="K4239" s="228"/>
      <c r="L4239" s="228"/>
      <c r="Q4239" s="229"/>
    </row>
    <row r="4240" spans="9:17" ht="16">
      <c r="I4240" s="209"/>
      <c r="J4240" s="221"/>
      <c r="K4240" s="228"/>
      <c r="L4240" s="228"/>
      <c r="Q4240" s="229"/>
    </row>
    <row r="4241" spans="9:17" ht="16">
      <c r="I4241" s="209"/>
      <c r="J4241" s="221"/>
      <c r="K4241" s="228"/>
      <c r="L4241" s="228"/>
      <c r="Q4241" s="229"/>
    </row>
    <row r="4242" spans="9:17" ht="16">
      <c r="I4242" s="209"/>
      <c r="J4242" s="221"/>
      <c r="K4242" s="228"/>
      <c r="L4242" s="228"/>
      <c r="Q4242" s="229"/>
    </row>
    <row r="4243" spans="9:17" ht="16">
      <c r="I4243" s="209"/>
      <c r="J4243" s="221"/>
      <c r="K4243" s="228"/>
      <c r="L4243" s="228"/>
      <c r="Q4243" s="229"/>
    </row>
    <row r="4244" spans="9:17" ht="16">
      <c r="I4244" s="209"/>
      <c r="J4244" s="221"/>
      <c r="K4244" s="228"/>
      <c r="L4244" s="228"/>
      <c r="Q4244" s="229"/>
    </row>
    <row r="4245" spans="9:17" ht="16">
      <c r="I4245" s="209"/>
      <c r="J4245" s="221"/>
      <c r="K4245" s="228"/>
      <c r="L4245" s="228"/>
      <c r="Q4245" s="229"/>
    </row>
    <row r="4246" spans="9:17" ht="16">
      <c r="I4246" s="209"/>
      <c r="J4246" s="221"/>
      <c r="K4246" s="228"/>
      <c r="L4246" s="228"/>
      <c r="Q4246" s="229"/>
    </row>
    <row r="4247" spans="9:17" ht="16">
      <c r="I4247" s="209"/>
      <c r="J4247" s="221"/>
      <c r="K4247" s="228"/>
      <c r="L4247" s="228"/>
      <c r="Q4247" s="229"/>
    </row>
    <row r="4248" spans="9:17" ht="16">
      <c r="I4248" s="209"/>
      <c r="J4248" s="221"/>
      <c r="K4248" s="228"/>
      <c r="L4248" s="228"/>
      <c r="Q4248" s="229"/>
    </row>
    <row r="4249" spans="9:17" ht="16">
      <c r="I4249" s="209"/>
      <c r="J4249" s="221"/>
      <c r="K4249" s="228"/>
      <c r="L4249" s="228"/>
      <c r="Q4249" s="229"/>
    </row>
    <row r="4250" spans="9:17" ht="16">
      <c r="I4250" s="209"/>
      <c r="J4250" s="221"/>
      <c r="K4250" s="228"/>
      <c r="L4250" s="228"/>
      <c r="Q4250" s="229"/>
    </row>
    <row r="4251" spans="9:17" ht="16">
      <c r="I4251" s="209"/>
      <c r="J4251" s="221"/>
      <c r="K4251" s="228"/>
      <c r="L4251" s="228"/>
      <c r="Q4251" s="229"/>
    </row>
    <row r="4252" spans="9:17" ht="16">
      <c r="I4252" s="209"/>
      <c r="J4252" s="221"/>
      <c r="K4252" s="228"/>
      <c r="L4252" s="228"/>
      <c r="Q4252" s="229"/>
    </row>
    <row r="4253" spans="9:17" ht="16">
      <c r="I4253" s="209"/>
      <c r="J4253" s="221"/>
      <c r="K4253" s="228"/>
      <c r="L4253" s="228"/>
      <c r="Q4253" s="229"/>
    </row>
    <row r="4254" spans="9:17" ht="16">
      <c r="I4254" s="209"/>
      <c r="J4254" s="221"/>
      <c r="K4254" s="228"/>
      <c r="L4254" s="228"/>
      <c r="Q4254" s="229"/>
    </row>
    <row r="4255" spans="9:17" ht="16">
      <c r="I4255" s="209"/>
      <c r="J4255" s="221"/>
      <c r="K4255" s="228"/>
      <c r="L4255" s="228"/>
      <c r="Q4255" s="229"/>
    </row>
    <row r="4256" spans="9:17" ht="16">
      <c r="I4256" s="209"/>
      <c r="J4256" s="221"/>
      <c r="K4256" s="228"/>
      <c r="L4256" s="228"/>
      <c r="Q4256" s="229"/>
    </row>
    <row r="4257" spans="9:17" ht="16">
      <c r="I4257" s="209"/>
      <c r="J4257" s="221"/>
      <c r="K4257" s="228"/>
      <c r="L4257" s="228"/>
      <c r="Q4257" s="229"/>
    </row>
    <row r="4258" spans="9:17" ht="16">
      <c r="I4258" s="209"/>
      <c r="J4258" s="221"/>
      <c r="K4258" s="228"/>
      <c r="L4258" s="228"/>
      <c r="Q4258" s="229"/>
    </row>
    <row r="4259" spans="9:17" ht="16">
      <c r="I4259" s="209"/>
      <c r="J4259" s="221"/>
      <c r="K4259" s="228"/>
      <c r="L4259" s="228"/>
      <c r="Q4259" s="229"/>
    </row>
    <row r="4260" spans="9:17" ht="16">
      <c r="I4260" s="209"/>
      <c r="J4260" s="221"/>
      <c r="K4260" s="228"/>
      <c r="L4260" s="228"/>
      <c r="Q4260" s="229"/>
    </row>
    <row r="4261" spans="9:17" ht="16">
      <c r="I4261" s="209"/>
      <c r="J4261" s="221"/>
      <c r="K4261" s="228"/>
      <c r="L4261" s="228"/>
      <c r="Q4261" s="229"/>
    </row>
    <row r="4262" spans="9:17" ht="16">
      <c r="I4262" s="209"/>
      <c r="J4262" s="221"/>
      <c r="K4262" s="228"/>
      <c r="L4262" s="228"/>
      <c r="Q4262" s="229"/>
    </row>
    <row r="4263" spans="9:17" ht="16">
      <c r="I4263" s="209"/>
      <c r="J4263" s="221"/>
      <c r="K4263" s="228"/>
      <c r="L4263" s="228"/>
      <c r="Q4263" s="229"/>
    </row>
    <row r="4264" spans="9:17" ht="16">
      <c r="I4264" s="209"/>
      <c r="J4264" s="221"/>
      <c r="K4264" s="228"/>
      <c r="L4264" s="228"/>
      <c r="Q4264" s="229"/>
    </row>
    <row r="4265" spans="9:17" ht="16">
      <c r="I4265" s="209"/>
      <c r="J4265" s="221"/>
      <c r="K4265" s="228"/>
      <c r="L4265" s="228"/>
      <c r="Q4265" s="229"/>
    </row>
    <row r="4266" spans="9:17" ht="16">
      <c r="I4266" s="209"/>
      <c r="J4266" s="221"/>
      <c r="K4266" s="228"/>
      <c r="L4266" s="228"/>
      <c r="Q4266" s="229"/>
    </row>
    <row r="4267" spans="9:17" ht="16">
      <c r="I4267" s="209"/>
      <c r="J4267" s="221"/>
      <c r="K4267" s="228"/>
      <c r="L4267" s="228"/>
      <c r="Q4267" s="229"/>
    </row>
    <row r="4268" spans="9:17" ht="16">
      <c r="I4268" s="209"/>
      <c r="J4268" s="221"/>
      <c r="K4268" s="228"/>
      <c r="L4268" s="228"/>
      <c r="Q4268" s="229"/>
    </row>
    <row r="4269" spans="9:17" ht="16">
      <c r="I4269" s="209"/>
      <c r="J4269" s="221"/>
      <c r="K4269" s="228"/>
      <c r="L4269" s="228"/>
      <c r="Q4269" s="229"/>
    </row>
    <row r="4270" spans="9:17" ht="16">
      <c r="I4270" s="209"/>
      <c r="J4270" s="221"/>
      <c r="K4270" s="228"/>
      <c r="L4270" s="228"/>
      <c r="Q4270" s="229"/>
    </row>
    <row r="4271" spans="9:17" ht="16">
      <c r="I4271" s="209"/>
      <c r="J4271" s="221"/>
      <c r="K4271" s="228"/>
      <c r="L4271" s="228"/>
      <c r="Q4271" s="229"/>
    </row>
    <row r="4272" spans="9:17" ht="16">
      <c r="I4272" s="209"/>
      <c r="J4272" s="221"/>
      <c r="K4272" s="228"/>
      <c r="L4272" s="228"/>
      <c r="Q4272" s="229"/>
    </row>
    <row r="4273" spans="9:17" ht="16">
      <c r="I4273" s="209"/>
      <c r="J4273" s="221"/>
      <c r="K4273" s="228"/>
      <c r="L4273" s="228"/>
      <c r="Q4273" s="229"/>
    </row>
    <row r="4274" spans="9:17" ht="16">
      <c r="I4274" s="209"/>
      <c r="J4274" s="221"/>
      <c r="K4274" s="228"/>
      <c r="L4274" s="228"/>
      <c r="Q4274" s="229"/>
    </row>
    <row r="4275" spans="9:17" ht="16">
      <c r="I4275" s="209"/>
      <c r="J4275" s="221"/>
      <c r="K4275" s="228"/>
      <c r="L4275" s="228"/>
      <c r="Q4275" s="229"/>
    </row>
    <row r="4276" spans="9:17" ht="16">
      <c r="I4276" s="209"/>
      <c r="J4276" s="221"/>
      <c r="K4276" s="228"/>
      <c r="L4276" s="228"/>
      <c r="Q4276" s="229"/>
    </row>
    <row r="4277" spans="9:17" ht="16">
      <c r="I4277" s="209"/>
      <c r="J4277" s="221"/>
      <c r="K4277" s="228"/>
      <c r="L4277" s="228"/>
      <c r="Q4277" s="229"/>
    </row>
    <row r="4278" spans="9:17" ht="16">
      <c r="I4278" s="209"/>
      <c r="J4278" s="221"/>
      <c r="K4278" s="228"/>
      <c r="L4278" s="228"/>
      <c r="Q4278" s="229"/>
    </row>
    <row r="4279" spans="9:17" ht="16">
      <c r="I4279" s="209"/>
      <c r="J4279" s="221"/>
      <c r="K4279" s="228"/>
      <c r="L4279" s="228"/>
      <c r="Q4279" s="229"/>
    </row>
    <row r="4280" spans="9:17" ht="16">
      <c r="I4280" s="209"/>
      <c r="J4280" s="221"/>
      <c r="K4280" s="228"/>
      <c r="L4280" s="228"/>
      <c r="Q4280" s="229"/>
    </row>
    <row r="4281" spans="9:17" ht="16">
      <c r="I4281" s="209"/>
      <c r="J4281" s="221"/>
      <c r="K4281" s="228"/>
      <c r="L4281" s="228"/>
      <c r="Q4281" s="229"/>
    </row>
    <row r="4282" spans="9:17" ht="16">
      <c r="I4282" s="209"/>
      <c r="J4282" s="221"/>
      <c r="K4282" s="228"/>
      <c r="L4282" s="228"/>
      <c r="Q4282" s="229"/>
    </row>
    <row r="4283" spans="9:17" ht="16">
      <c r="I4283" s="209"/>
      <c r="J4283" s="221"/>
      <c r="K4283" s="228"/>
      <c r="L4283" s="228"/>
      <c r="Q4283" s="229"/>
    </row>
    <row r="4284" spans="9:17" ht="16">
      <c r="I4284" s="209"/>
      <c r="J4284" s="221"/>
      <c r="K4284" s="228"/>
      <c r="L4284" s="228"/>
      <c r="Q4284" s="229"/>
    </row>
    <row r="4285" spans="9:17" ht="16">
      <c r="I4285" s="209"/>
      <c r="J4285" s="221"/>
      <c r="K4285" s="228"/>
      <c r="L4285" s="228"/>
      <c r="Q4285" s="229"/>
    </row>
    <row r="4286" spans="9:17" ht="16">
      <c r="I4286" s="209"/>
      <c r="J4286" s="221"/>
      <c r="K4286" s="228"/>
      <c r="L4286" s="228"/>
      <c r="Q4286" s="229"/>
    </row>
    <row r="4287" spans="9:17" ht="16">
      <c r="I4287" s="209"/>
      <c r="J4287" s="221"/>
      <c r="K4287" s="228"/>
      <c r="L4287" s="228"/>
      <c r="Q4287" s="229"/>
    </row>
    <row r="4288" spans="9:17" ht="16">
      <c r="I4288" s="209"/>
      <c r="J4288" s="221"/>
      <c r="K4288" s="228"/>
      <c r="L4288" s="228"/>
      <c r="Q4288" s="229"/>
    </row>
    <row r="4289" spans="9:17" ht="16">
      <c r="I4289" s="209"/>
      <c r="J4289" s="221"/>
      <c r="K4289" s="228"/>
      <c r="L4289" s="228"/>
      <c r="Q4289" s="229"/>
    </row>
    <row r="4290" spans="9:17" ht="16">
      <c r="I4290" s="209"/>
      <c r="J4290" s="221"/>
      <c r="K4290" s="228"/>
      <c r="L4290" s="228"/>
      <c r="Q4290" s="229"/>
    </row>
    <row r="4291" spans="9:17" ht="16">
      <c r="I4291" s="209"/>
      <c r="J4291" s="221"/>
      <c r="K4291" s="228"/>
      <c r="L4291" s="228"/>
      <c r="Q4291" s="229"/>
    </row>
    <row r="4292" spans="9:17" ht="16">
      <c r="I4292" s="209"/>
      <c r="J4292" s="221"/>
      <c r="K4292" s="228"/>
      <c r="L4292" s="228"/>
      <c r="Q4292" s="229"/>
    </row>
    <row r="4293" spans="9:17" ht="16">
      <c r="I4293" s="209"/>
      <c r="J4293" s="221"/>
      <c r="K4293" s="228"/>
      <c r="L4293" s="228"/>
      <c r="Q4293" s="229"/>
    </row>
    <row r="4294" spans="9:17" ht="16">
      <c r="I4294" s="209"/>
      <c r="J4294" s="221"/>
      <c r="K4294" s="228"/>
      <c r="L4294" s="228"/>
      <c r="Q4294" s="229"/>
    </row>
    <row r="4295" spans="9:17" ht="16">
      <c r="I4295" s="209"/>
      <c r="J4295" s="221"/>
      <c r="K4295" s="228"/>
      <c r="L4295" s="228"/>
      <c r="Q4295" s="229"/>
    </row>
    <row r="4296" spans="9:17" ht="16">
      <c r="I4296" s="209"/>
      <c r="J4296" s="221"/>
      <c r="K4296" s="228"/>
      <c r="L4296" s="228"/>
      <c r="Q4296" s="229"/>
    </row>
    <row r="4297" spans="9:17" ht="16">
      <c r="I4297" s="209"/>
      <c r="J4297" s="221"/>
      <c r="K4297" s="228"/>
      <c r="L4297" s="228"/>
      <c r="Q4297" s="229"/>
    </row>
    <row r="4298" spans="9:17" ht="16">
      <c r="I4298" s="209"/>
      <c r="J4298" s="221"/>
      <c r="K4298" s="228"/>
      <c r="L4298" s="228"/>
      <c r="Q4298" s="229"/>
    </row>
    <row r="4299" spans="9:17" ht="16">
      <c r="I4299" s="209"/>
      <c r="J4299" s="221"/>
      <c r="K4299" s="228"/>
      <c r="L4299" s="228"/>
      <c r="Q4299" s="229"/>
    </row>
    <row r="4300" spans="9:17" ht="16">
      <c r="I4300" s="209"/>
      <c r="J4300" s="221"/>
      <c r="K4300" s="228"/>
      <c r="L4300" s="228"/>
      <c r="Q4300" s="229"/>
    </row>
    <row r="4301" spans="9:17" ht="16">
      <c r="I4301" s="209"/>
      <c r="J4301" s="221"/>
      <c r="K4301" s="228"/>
      <c r="L4301" s="228"/>
      <c r="Q4301" s="229"/>
    </row>
    <row r="4302" spans="9:17" ht="16">
      <c r="I4302" s="209"/>
      <c r="J4302" s="221"/>
      <c r="K4302" s="228"/>
      <c r="L4302" s="228"/>
      <c r="Q4302" s="229"/>
    </row>
    <row r="4303" spans="9:17" ht="16">
      <c r="I4303" s="209"/>
      <c r="J4303" s="221"/>
      <c r="K4303" s="228"/>
      <c r="L4303" s="228"/>
      <c r="Q4303" s="229"/>
    </row>
    <row r="4304" spans="9:17" ht="16">
      <c r="I4304" s="209"/>
      <c r="J4304" s="221"/>
      <c r="K4304" s="228"/>
      <c r="L4304" s="228"/>
      <c r="Q4304" s="229"/>
    </row>
    <row r="4305" spans="9:17" ht="16">
      <c r="I4305" s="209"/>
      <c r="J4305" s="221"/>
      <c r="K4305" s="228"/>
      <c r="L4305" s="228"/>
      <c r="Q4305" s="229"/>
    </row>
    <row r="4306" spans="9:17" ht="16">
      <c r="I4306" s="209"/>
      <c r="J4306" s="221"/>
      <c r="K4306" s="228"/>
      <c r="L4306" s="228"/>
      <c r="Q4306" s="229"/>
    </row>
    <row r="4307" spans="9:17" ht="16">
      <c r="I4307" s="209"/>
      <c r="J4307" s="221"/>
      <c r="K4307" s="228"/>
      <c r="L4307" s="228"/>
      <c r="Q4307" s="229"/>
    </row>
    <row r="4308" spans="9:17" ht="16">
      <c r="I4308" s="209"/>
      <c r="J4308" s="221"/>
      <c r="K4308" s="228"/>
      <c r="L4308" s="228"/>
      <c r="Q4308" s="229"/>
    </row>
    <row r="4309" spans="9:17" ht="16">
      <c r="I4309" s="209"/>
      <c r="J4309" s="221"/>
      <c r="K4309" s="228"/>
      <c r="L4309" s="228"/>
      <c r="Q4309" s="229"/>
    </row>
    <row r="4310" spans="9:17" ht="16">
      <c r="I4310" s="209"/>
      <c r="J4310" s="221"/>
      <c r="K4310" s="228"/>
      <c r="L4310" s="228"/>
      <c r="Q4310" s="229"/>
    </row>
    <row r="4311" spans="9:17" ht="16">
      <c r="I4311" s="209"/>
      <c r="J4311" s="221"/>
      <c r="K4311" s="228"/>
      <c r="L4311" s="228"/>
      <c r="Q4311" s="229"/>
    </row>
    <row r="4312" spans="9:17" ht="16">
      <c r="I4312" s="209"/>
      <c r="J4312" s="221"/>
      <c r="K4312" s="228"/>
      <c r="L4312" s="228"/>
      <c r="Q4312" s="229"/>
    </row>
    <row r="4313" spans="9:17" ht="16">
      <c r="I4313" s="209"/>
      <c r="J4313" s="221"/>
      <c r="K4313" s="228"/>
      <c r="L4313" s="228"/>
      <c r="Q4313" s="229"/>
    </row>
    <row r="4314" spans="9:17" ht="16">
      <c r="I4314" s="209"/>
      <c r="J4314" s="221"/>
      <c r="K4314" s="228"/>
      <c r="L4314" s="228"/>
      <c r="Q4314" s="229"/>
    </row>
    <row r="4315" spans="9:17" ht="16">
      <c r="I4315" s="209"/>
      <c r="J4315" s="221"/>
      <c r="K4315" s="228"/>
      <c r="L4315" s="228"/>
      <c r="Q4315" s="229"/>
    </row>
    <row r="4316" spans="9:17" ht="16">
      <c r="I4316" s="209"/>
      <c r="J4316" s="221"/>
      <c r="K4316" s="228"/>
      <c r="L4316" s="228"/>
      <c r="Q4316" s="229"/>
    </row>
    <row r="4317" spans="9:17" ht="16">
      <c r="I4317" s="209"/>
      <c r="J4317" s="221"/>
      <c r="K4317" s="228"/>
      <c r="L4317" s="228"/>
      <c r="Q4317" s="229"/>
    </row>
    <row r="4318" spans="9:17" ht="16">
      <c r="I4318" s="209"/>
      <c r="J4318" s="221"/>
      <c r="K4318" s="228"/>
      <c r="L4318" s="228"/>
      <c r="Q4318" s="229"/>
    </row>
    <row r="4319" spans="9:17" ht="16">
      <c r="I4319" s="209"/>
      <c r="J4319" s="221"/>
      <c r="K4319" s="228"/>
      <c r="L4319" s="228"/>
      <c r="Q4319" s="229"/>
    </row>
    <row r="4320" spans="9:17" ht="16">
      <c r="I4320" s="209"/>
      <c r="J4320" s="221"/>
      <c r="K4320" s="228"/>
      <c r="L4320" s="228"/>
      <c r="Q4320" s="229"/>
    </row>
    <row r="4321" spans="9:17" ht="16">
      <c r="I4321" s="209"/>
      <c r="J4321" s="221"/>
      <c r="K4321" s="228"/>
      <c r="L4321" s="228"/>
      <c r="Q4321" s="229"/>
    </row>
    <row r="4322" spans="9:17" ht="16">
      <c r="I4322" s="209"/>
      <c r="J4322" s="221"/>
      <c r="K4322" s="228"/>
      <c r="L4322" s="228"/>
      <c r="Q4322" s="229"/>
    </row>
    <row r="4323" spans="9:17" ht="16">
      <c r="I4323" s="209"/>
      <c r="J4323" s="221"/>
      <c r="K4323" s="228"/>
      <c r="L4323" s="228"/>
      <c r="Q4323" s="229"/>
    </row>
    <row r="4324" spans="9:17" ht="16">
      <c r="I4324" s="209"/>
      <c r="J4324" s="221"/>
      <c r="K4324" s="228"/>
      <c r="L4324" s="228"/>
      <c r="Q4324" s="229"/>
    </row>
    <row r="4325" spans="9:17" ht="16">
      <c r="I4325" s="209"/>
      <c r="J4325" s="221"/>
      <c r="K4325" s="228"/>
      <c r="L4325" s="228"/>
      <c r="Q4325" s="229"/>
    </row>
    <row r="4326" spans="9:17" ht="16">
      <c r="I4326" s="209"/>
      <c r="J4326" s="221"/>
      <c r="K4326" s="228"/>
      <c r="L4326" s="228"/>
      <c r="Q4326" s="229"/>
    </row>
    <row r="4327" spans="9:17" ht="16">
      <c r="I4327" s="209"/>
      <c r="J4327" s="221"/>
      <c r="K4327" s="228"/>
      <c r="L4327" s="228"/>
      <c r="Q4327" s="229"/>
    </row>
    <row r="4328" spans="9:17" ht="16">
      <c r="I4328" s="209"/>
      <c r="J4328" s="221"/>
      <c r="K4328" s="228"/>
      <c r="L4328" s="228"/>
      <c r="Q4328" s="229"/>
    </row>
    <row r="4329" spans="9:17" ht="16">
      <c r="I4329" s="209"/>
      <c r="J4329" s="221"/>
      <c r="K4329" s="228"/>
      <c r="L4329" s="228"/>
      <c r="Q4329" s="229"/>
    </row>
    <row r="4330" spans="9:17" ht="16">
      <c r="I4330" s="209"/>
      <c r="J4330" s="221"/>
      <c r="K4330" s="228"/>
      <c r="L4330" s="228"/>
      <c r="Q4330" s="229"/>
    </row>
    <row r="4331" spans="9:17" ht="16">
      <c r="I4331" s="209"/>
      <c r="J4331" s="221"/>
      <c r="K4331" s="228"/>
      <c r="L4331" s="228"/>
      <c r="Q4331" s="229"/>
    </row>
    <row r="4332" spans="9:17" ht="16">
      <c r="I4332" s="209"/>
      <c r="J4332" s="221"/>
      <c r="K4332" s="228"/>
      <c r="L4332" s="228"/>
      <c r="Q4332" s="229"/>
    </row>
    <row r="4333" spans="9:17" ht="16">
      <c r="I4333" s="209"/>
      <c r="J4333" s="221"/>
      <c r="K4333" s="228"/>
      <c r="L4333" s="228"/>
      <c r="Q4333" s="229"/>
    </row>
    <row r="4334" spans="9:17" ht="16">
      <c r="I4334" s="209"/>
      <c r="J4334" s="221"/>
      <c r="K4334" s="228"/>
      <c r="L4334" s="228"/>
      <c r="Q4334" s="229"/>
    </row>
    <row r="4335" spans="9:17" ht="16">
      <c r="I4335" s="209"/>
      <c r="J4335" s="221"/>
      <c r="K4335" s="228"/>
      <c r="L4335" s="228"/>
      <c r="Q4335" s="229"/>
    </row>
    <row r="4336" spans="9:17" ht="16">
      <c r="I4336" s="209"/>
      <c r="J4336" s="221"/>
      <c r="K4336" s="228"/>
      <c r="L4336" s="228"/>
      <c r="Q4336" s="229"/>
    </row>
    <row r="4337" spans="9:17" ht="16">
      <c r="I4337" s="209"/>
      <c r="J4337" s="221"/>
      <c r="K4337" s="228"/>
      <c r="L4337" s="228"/>
      <c r="Q4337" s="229"/>
    </row>
    <row r="4338" spans="9:17" ht="16">
      <c r="I4338" s="209"/>
      <c r="J4338" s="221"/>
      <c r="K4338" s="228"/>
      <c r="L4338" s="228"/>
      <c r="Q4338" s="229"/>
    </row>
    <row r="4339" spans="9:17" ht="16">
      <c r="I4339" s="209"/>
      <c r="J4339" s="221"/>
      <c r="K4339" s="228"/>
      <c r="L4339" s="228"/>
      <c r="Q4339" s="229"/>
    </row>
    <row r="4340" spans="9:17" ht="16">
      <c r="I4340" s="209"/>
      <c r="J4340" s="221"/>
      <c r="K4340" s="228"/>
      <c r="L4340" s="228"/>
      <c r="Q4340" s="229"/>
    </row>
    <row r="4341" spans="9:17" ht="16">
      <c r="I4341" s="209"/>
      <c r="J4341" s="221"/>
      <c r="K4341" s="228"/>
      <c r="L4341" s="228"/>
      <c r="Q4341" s="229"/>
    </row>
    <row r="4342" spans="9:17" ht="16">
      <c r="I4342" s="209"/>
      <c r="J4342" s="221"/>
      <c r="K4342" s="228"/>
      <c r="L4342" s="228"/>
      <c r="Q4342" s="229"/>
    </row>
    <row r="4343" spans="9:17" ht="16">
      <c r="I4343" s="209"/>
      <c r="J4343" s="221"/>
      <c r="K4343" s="228"/>
      <c r="L4343" s="228"/>
      <c r="Q4343" s="229"/>
    </row>
    <row r="4344" spans="9:17" ht="16">
      <c r="I4344" s="209"/>
      <c r="J4344" s="221"/>
      <c r="K4344" s="228"/>
      <c r="L4344" s="228"/>
      <c r="Q4344" s="229"/>
    </row>
    <row r="4345" spans="9:17" ht="16">
      <c r="I4345" s="209"/>
      <c r="J4345" s="221"/>
      <c r="K4345" s="228"/>
      <c r="L4345" s="228"/>
      <c r="Q4345" s="229"/>
    </row>
    <row r="4346" spans="9:17" ht="16">
      <c r="I4346" s="209"/>
      <c r="J4346" s="221"/>
      <c r="K4346" s="228"/>
      <c r="L4346" s="228"/>
      <c r="Q4346" s="229"/>
    </row>
    <row r="4347" spans="9:17" ht="16">
      <c r="I4347" s="209"/>
      <c r="J4347" s="221"/>
      <c r="K4347" s="228"/>
      <c r="L4347" s="228"/>
      <c r="Q4347" s="229"/>
    </row>
    <row r="4348" spans="9:17" ht="16">
      <c r="I4348" s="209"/>
      <c r="J4348" s="221"/>
      <c r="K4348" s="228"/>
      <c r="L4348" s="228"/>
      <c r="Q4348" s="229"/>
    </row>
    <row r="4349" spans="9:17" ht="16">
      <c r="I4349" s="209"/>
      <c r="J4349" s="221"/>
      <c r="K4349" s="228"/>
      <c r="L4349" s="228"/>
      <c r="Q4349" s="229"/>
    </row>
    <row r="4350" spans="9:17" ht="16">
      <c r="I4350" s="209"/>
      <c r="J4350" s="221"/>
      <c r="K4350" s="228"/>
      <c r="L4350" s="228"/>
      <c r="Q4350" s="229"/>
    </row>
    <row r="4351" spans="9:17" ht="16">
      <c r="I4351" s="209"/>
      <c r="J4351" s="221"/>
      <c r="K4351" s="228"/>
      <c r="L4351" s="228"/>
      <c r="Q4351" s="229"/>
    </row>
    <row r="4352" spans="9:17" ht="16">
      <c r="I4352" s="209"/>
      <c r="J4352" s="221"/>
      <c r="K4352" s="228"/>
      <c r="L4352" s="228"/>
      <c r="Q4352" s="229"/>
    </row>
    <row r="4353" spans="9:17" ht="16">
      <c r="I4353" s="209"/>
      <c r="J4353" s="221"/>
      <c r="K4353" s="228"/>
      <c r="L4353" s="228"/>
      <c r="Q4353" s="229"/>
    </row>
    <row r="4354" spans="9:17" ht="16">
      <c r="I4354" s="209"/>
      <c r="J4354" s="221"/>
      <c r="K4354" s="228"/>
      <c r="L4354" s="228"/>
      <c r="Q4354" s="229"/>
    </row>
    <row r="4355" spans="9:17" ht="16">
      <c r="I4355" s="209"/>
      <c r="J4355" s="221"/>
      <c r="K4355" s="228"/>
      <c r="L4355" s="228"/>
      <c r="Q4355" s="229"/>
    </row>
    <row r="4356" spans="9:17" ht="16">
      <c r="I4356" s="209"/>
      <c r="J4356" s="221"/>
      <c r="K4356" s="228"/>
      <c r="L4356" s="228"/>
      <c r="Q4356" s="229"/>
    </row>
    <row r="4357" spans="9:17" ht="16">
      <c r="I4357" s="209"/>
      <c r="J4357" s="221"/>
      <c r="K4357" s="228"/>
      <c r="L4357" s="228"/>
      <c r="Q4357" s="229"/>
    </row>
    <row r="4358" spans="9:17" ht="16">
      <c r="I4358" s="209"/>
      <c r="J4358" s="221"/>
      <c r="K4358" s="228"/>
      <c r="L4358" s="228"/>
      <c r="Q4358" s="229"/>
    </row>
    <row r="4359" spans="9:17" ht="16">
      <c r="I4359" s="209"/>
      <c r="J4359" s="221"/>
      <c r="K4359" s="228"/>
      <c r="L4359" s="228"/>
      <c r="Q4359" s="229"/>
    </row>
    <row r="4360" spans="9:17" ht="16">
      <c r="I4360" s="209"/>
      <c r="J4360" s="221"/>
      <c r="K4360" s="228"/>
      <c r="L4360" s="228"/>
      <c r="Q4360" s="229"/>
    </row>
    <row r="4361" spans="9:17" ht="16">
      <c r="I4361" s="209"/>
      <c r="J4361" s="221"/>
      <c r="K4361" s="228"/>
      <c r="L4361" s="228"/>
      <c r="Q4361" s="229"/>
    </row>
    <row r="4362" spans="9:17" ht="16">
      <c r="I4362" s="209"/>
      <c r="J4362" s="221"/>
      <c r="K4362" s="228"/>
      <c r="L4362" s="228"/>
      <c r="Q4362" s="229"/>
    </row>
    <row r="4363" spans="9:17" ht="16">
      <c r="I4363" s="209"/>
      <c r="J4363" s="221"/>
      <c r="K4363" s="228"/>
      <c r="L4363" s="228"/>
      <c r="Q4363" s="229"/>
    </row>
    <row r="4364" spans="9:17" ht="16">
      <c r="I4364" s="209"/>
      <c r="J4364" s="221"/>
      <c r="K4364" s="228"/>
      <c r="L4364" s="228"/>
      <c r="Q4364" s="229"/>
    </row>
    <row r="4365" spans="9:17" ht="16">
      <c r="I4365" s="209"/>
      <c r="J4365" s="221"/>
      <c r="K4365" s="228"/>
      <c r="L4365" s="228"/>
      <c r="Q4365" s="229"/>
    </row>
    <row r="4366" spans="9:17" ht="16">
      <c r="I4366" s="209"/>
      <c r="J4366" s="221"/>
      <c r="K4366" s="228"/>
      <c r="L4366" s="228"/>
      <c r="Q4366" s="229"/>
    </row>
    <row r="4367" spans="9:17" ht="16">
      <c r="I4367" s="209"/>
      <c r="J4367" s="221"/>
      <c r="K4367" s="228"/>
      <c r="L4367" s="228"/>
      <c r="Q4367" s="229"/>
    </row>
    <row r="4368" spans="9:17" ht="16">
      <c r="I4368" s="209"/>
      <c r="J4368" s="221"/>
      <c r="K4368" s="228"/>
      <c r="L4368" s="228"/>
      <c r="Q4368" s="229"/>
    </row>
    <row r="4369" spans="9:17" ht="16">
      <c r="I4369" s="209"/>
      <c r="J4369" s="221"/>
      <c r="K4369" s="228"/>
      <c r="L4369" s="228"/>
      <c r="Q4369" s="229"/>
    </row>
    <row r="4370" spans="9:17" ht="16">
      <c r="I4370" s="209"/>
      <c r="J4370" s="221"/>
      <c r="K4370" s="228"/>
      <c r="L4370" s="228"/>
      <c r="Q4370" s="229"/>
    </row>
    <row r="4371" spans="9:17" ht="16">
      <c r="I4371" s="209"/>
      <c r="J4371" s="221"/>
      <c r="K4371" s="228"/>
      <c r="L4371" s="228"/>
      <c r="Q4371" s="229"/>
    </row>
    <row r="4372" spans="9:17" ht="16">
      <c r="I4372" s="209"/>
      <c r="J4372" s="221"/>
      <c r="K4372" s="228"/>
      <c r="L4372" s="228"/>
      <c r="Q4372" s="229"/>
    </row>
    <row r="4373" spans="9:17" ht="16">
      <c r="I4373" s="209"/>
      <c r="J4373" s="221"/>
      <c r="K4373" s="228"/>
      <c r="L4373" s="228"/>
      <c r="Q4373" s="229"/>
    </row>
    <row r="4374" spans="9:17" ht="16">
      <c r="I4374" s="209"/>
      <c r="J4374" s="221"/>
      <c r="K4374" s="228"/>
      <c r="L4374" s="228"/>
      <c r="Q4374" s="229"/>
    </row>
    <row r="4375" spans="9:17" ht="16">
      <c r="I4375" s="209"/>
      <c r="J4375" s="221"/>
      <c r="K4375" s="228"/>
      <c r="L4375" s="228"/>
      <c r="Q4375" s="229"/>
    </row>
    <row r="4376" spans="9:17" ht="16">
      <c r="I4376" s="209"/>
      <c r="J4376" s="221"/>
      <c r="K4376" s="228"/>
      <c r="L4376" s="228"/>
      <c r="Q4376" s="229"/>
    </row>
    <row r="4377" spans="9:17" ht="16">
      <c r="I4377" s="209"/>
      <c r="J4377" s="221"/>
      <c r="K4377" s="228"/>
      <c r="L4377" s="228"/>
      <c r="Q4377" s="229"/>
    </row>
    <row r="4378" spans="9:17" ht="16">
      <c r="I4378" s="209"/>
      <c r="J4378" s="221"/>
      <c r="K4378" s="228"/>
      <c r="L4378" s="228"/>
      <c r="Q4378" s="229"/>
    </row>
    <row r="4379" spans="9:17" ht="16">
      <c r="I4379" s="209"/>
      <c r="J4379" s="221"/>
      <c r="K4379" s="228"/>
      <c r="L4379" s="228"/>
      <c r="Q4379" s="229"/>
    </row>
    <row r="4380" spans="9:17" ht="16">
      <c r="I4380" s="209"/>
      <c r="J4380" s="221"/>
      <c r="K4380" s="228"/>
      <c r="L4380" s="228"/>
      <c r="Q4380" s="229"/>
    </row>
    <row r="4381" spans="9:17" ht="16">
      <c r="I4381" s="209"/>
      <c r="J4381" s="221"/>
      <c r="K4381" s="228"/>
      <c r="L4381" s="228"/>
      <c r="Q4381" s="229"/>
    </row>
    <row r="4382" spans="9:17" ht="16">
      <c r="I4382" s="209"/>
      <c r="J4382" s="221"/>
      <c r="K4382" s="228"/>
      <c r="L4382" s="228"/>
      <c r="Q4382" s="229"/>
    </row>
    <row r="4383" spans="9:17" ht="16">
      <c r="I4383" s="209"/>
      <c r="J4383" s="221"/>
      <c r="K4383" s="228"/>
      <c r="L4383" s="228"/>
      <c r="Q4383" s="229"/>
    </row>
    <row r="4384" spans="9:17" ht="16">
      <c r="I4384" s="209"/>
      <c r="J4384" s="221"/>
      <c r="K4384" s="228"/>
      <c r="L4384" s="228"/>
      <c r="Q4384" s="229"/>
    </row>
    <row r="4385" spans="9:17" ht="16">
      <c r="I4385" s="209"/>
      <c r="J4385" s="221"/>
      <c r="K4385" s="228"/>
      <c r="L4385" s="228"/>
      <c r="Q4385" s="229"/>
    </row>
    <row r="4386" spans="9:17" ht="16">
      <c r="I4386" s="209"/>
      <c r="J4386" s="221"/>
      <c r="K4386" s="228"/>
      <c r="L4386" s="228"/>
      <c r="Q4386" s="229"/>
    </row>
    <row r="4387" spans="9:17" ht="16">
      <c r="I4387" s="209"/>
      <c r="J4387" s="221"/>
      <c r="K4387" s="228"/>
      <c r="L4387" s="228"/>
      <c r="Q4387" s="229"/>
    </row>
    <row r="4388" spans="9:17" ht="16">
      <c r="I4388" s="209"/>
      <c r="J4388" s="221"/>
      <c r="K4388" s="228"/>
      <c r="L4388" s="228"/>
      <c r="Q4388" s="229"/>
    </row>
    <row r="4389" spans="9:17" ht="16">
      <c r="I4389" s="209"/>
      <c r="J4389" s="221"/>
      <c r="K4389" s="228"/>
      <c r="L4389" s="228"/>
      <c r="Q4389" s="229"/>
    </row>
    <row r="4390" spans="9:17" ht="16">
      <c r="I4390" s="209"/>
      <c r="J4390" s="221"/>
      <c r="K4390" s="228"/>
      <c r="L4390" s="228"/>
      <c r="Q4390" s="229"/>
    </row>
    <row r="4391" spans="9:17" ht="16">
      <c r="I4391" s="209"/>
      <c r="J4391" s="221"/>
      <c r="K4391" s="228"/>
      <c r="L4391" s="228"/>
      <c r="Q4391" s="229"/>
    </row>
    <row r="4392" spans="9:17" ht="16">
      <c r="I4392" s="209"/>
      <c r="J4392" s="221"/>
      <c r="K4392" s="228"/>
      <c r="L4392" s="228"/>
      <c r="Q4392" s="229"/>
    </row>
    <row r="4393" spans="9:17" ht="16">
      <c r="I4393" s="209"/>
      <c r="J4393" s="221"/>
      <c r="K4393" s="228"/>
      <c r="L4393" s="228"/>
      <c r="Q4393" s="229"/>
    </row>
    <row r="4394" spans="9:17" ht="16">
      <c r="I4394" s="209"/>
      <c r="J4394" s="221"/>
      <c r="K4394" s="228"/>
      <c r="L4394" s="228"/>
      <c r="Q4394" s="229"/>
    </row>
    <row r="4395" spans="9:17" ht="16">
      <c r="I4395" s="209"/>
      <c r="J4395" s="221"/>
      <c r="K4395" s="228"/>
      <c r="L4395" s="228"/>
      <c r="Q4395" s="229"/>
    </row>
    <row r="4396" spans="9:17" ht="16">
      <c r="I4396" s="209"/>
      <c r="J4396" s="221"/>
      <c r="K4396" s="228"/>
      <c r="L4396" s="228"/>
      <c r="Q4396" s="229"/>
    </row>
    <row r="4397" spans="9:17" ht="16">
      <c r="I4397" s="209"/>
      <c r="J4397" s="221"/>
      <c r="K4397" s="228"/>
      <c r="L4397" s="228"/>
      <c r="Q4397" s="229"/>
    </row>
    <row r="4398" spans="9:17" ht="16">
      <c r="I4398" s="209"/>
      <c r="J4398" s="221"/>
      <c r="K4398" s="228"/>
      <c r="L4398" s="228"/>
      <c r="Q4398" s="229"/>
    </row>
    <row r="4399" spans="9:17" ht="16">
      <c r="I4399" s="209"/>
      <c r="J4399" s="221"/>
      <c r="K4399" s="228"/>
      <c r="L4399" s="228"/>
      <c r="Q4399" s="229"/>
    </row>
    <row r="4400" spans="9:17" ht="16">
      <c r="I4400" s="209"/>
      <c r="J4400" s="221"/>
      <c r="K4400" s="228"/>
      <c r="L4400" s="228"/>
      <c r="Q4400" s="229"/>
    </row>
    <row r="4401" spans="9:17" ht="16">
      <c r="I4401" s="209"/>
      <c r="J4401" s="221"/>
      <c r="K4401" s="228"/>
      <c r="L4401" s="228"/>
      <c r="Q4401" s="229"/>
    </row>
    <row r="4402" spans="9:17" ht="16">
      <c r="I4402" s="209"/>
      <c r="J4402" s="221"/>
      <c r="K4402" s="228"/>
      <c r="L4402" s="228"/>
      <c r="Q4402" s="229"/>
    </row>
    <row r="4403" spans="9:17" ht="16">
      <c r="I4403" s="209"/>
      <c r="J4403" s="221"/>
      <c r="K4403" s="228"/>
      <c r="L4403" s="228"/>
      <c r="Q4403" s="229"/>
    </row>
    <row r="4404" spans="9:17" ht="16">
      <c r="I4404" s="209"/>
      <c r="J4404" s="221"/>
      <c r="K4404" s="228"/>
      <c r="L4404" s="228"/>
      <c r="Q4404" s="229"/>
    </row>
    <row r="4405" spans="9:17" ht="16">
      <c r="I4405" s="209"/>
      <c r="J4405" s="221"/>
      <c r="K4405" s="228"/>
      <c r="L4405" s="228"/>
      <c r="Q4405" s="229"/>
    </row>
    <row r="4406" spans="9:17" ht="16">
      <c r="I4406" s="209"/>
      <c r="J4406" s="221"/>
      <c r="K4406" s="228"/>
      <c r="L4406" s="228"/>
      <c r="Q4406" s="229"/>
    </row>
    <row r="4407" spans="9:17" ht="16">
      <c r="I4407" s="209"/>
      <c r="J4407" s="221"/>
      <c r="K4407" s="228"/>
      <c r="L4407" s="228"/>
      <c r="Q4407" s="229"/>
    </row>
    <row r="4408" spans="9:17" ht="16">
      <c r="I4408" s="209"/>
      <c r="J4408" s="221"/>
      <c r="K4408" s="228"/>
      <c r="L4408" s="228"/>
      <c r="Q4408" s="229"/>
    </row>
    <row r="4409" spans="9:17" ht="16">
      <c r="I4409" s="209"/>
      <c r="J4409" s="221"/>
      <c r="K4409" s="228"/>
      <c r="L4409" s="228"/>
      <c r="Q4409" s="229"/>
    </row>
    <row r="4410" spans="9:17" ht="16">
      <c r="I4410" s="209"/>
      <c r="J4410" s="221"/>
      <c r="K4410" s="228"/>
      <c r="L4410" s="228"/>
      <c r="Q4410" s="229"/>
    </row>
    <row r="4411" spans="9:17" ht="16">
      <c r="I4411" s="209"/>
      <c r="J4411" s="221"/>
      <c r="K4411" s="228"/>
      <c r="L4411" s="228"/>
      <c r="Q4411" s="229"/>
    </row>
    <row r="4412" spans="9:17" ht="16">
      <c r="I4412" s="209"/>
      <c r="J4412" s="221"/>
      <c r="K4412" s="228"/>
      <c r="L4412" s="228"/>
      <c r="Q4412" s="229"/>
    </row>
    <row r="4413" spans="9:17" ht="16">
      <c r="I4413" s="209"/>
      <c r="J4413" s="221"/>
      <c r="K4413" s="228"/>
      <c r="L4413" s="228"/>
      <c r="Q4413" s="229"/>
    </row>
    <row r="4414" spans="9:17" ht="16">
      <c r="I4414" s="209"/>
      <c r="J4414" s="221"/>
      <c r="K4414" s="228"/>
      <c r="L4414" s="228"/>
      <c r="Q4414" s="229"/>
    </row>
    <row r="4415" spans="9:17" ht="16">
      <c r="I4415" s="209"/>
      <c r="J4415" s="221"/>
      <c r="K4415" s="228"/>
      <c r="L4415" s="228"/>
      <c r="Q4415" s="229"/>
    </row>
    <row r="4416" spans="9:17" ht="16">
      <c r="I4416" s="209"/>
      <c r="J4416" s="221"/>
      <c r="K4416" s="228"/>
      <c r="L4416" s="228"/>
      <c r="Q4416" s="229"/>
    </row>
    <row r="4417" spans="9:17" ht="16">
      <c r="I4417" s="209"/>
      <c r="J4417" s="221"/>
      <c r="K4417" s="228"/>
      <c r="L4417" s="228"/>
      <c r="Q4417" s="229"/>
    </row>
    <row r="4418" spans="9:17" ht="16">
      <c r="I4418" s="209"/>
      <c r="J4418" s="221"/>
      <c r="K4418" s="228"/>
      <c r="L4418" s="228"/>
      <c r="Q4418" s="229"/>
    </row>
    <row r="4419" spans="9:17" ht="16">
      <c r="I4419" s="209"/>
      <c r="J4419" s="221"/>
      <c r="K4419" s="228"/>
      <c r="L4419" s="228"/>
      <c r="Q4419" s="229"/>
    </row>
    <row r="4420" spans="9:17" ht="16">
      <c r="I4420" s="209"/>
      <c r="J4420" s="221"/>
      <c r="K4420" s="228"/>
      <c r="L4420" s="228"/>
      <c r="Q4420" s="229"/>
    </row>
    <row r="4421" spans="9:17" ht="16">
      <c r="I4421" s="209"/>
      <c r="J4421" s="221"/>
      <c r="K4421" s="228"/>
      <c r="L4421" s="228"/>
      <c r="Q4421" s="229"/>
    </row>
    <row r="4422" spans="9:17" ht="16">
      <c r="I4422" s="209"/>
      <c r="J4422" s="221"/>
      <c r="K4422" s="228"/>
      <c r="L4422" s="228"/>
      <c r="Q4422" s="229"/>
    </row>
    <row r="4423" spans="9:17" ht="16">
      <c r="I4423" s="209"/>
      <c r="J4423" s="221"/>
      <c r="K4423" s="228"/>
      <c r="L4423" s="228"/>
      <c r="Q4423" s="229"/>
    </row>
    <row r="4424" spans="9:17" ht="16">
      <c r="I4424" s="209"/>
      <c r="J4424" s="221"/>
      <c r="K4424" s="228"/>
      <c r="L4424" s="228"/>
      <c r="Q4424" s="229"/>
    </row>
    <row r="4425" spans="9:17" ht="16">
      <c r="I4425" s="209"/>
      <c r="J4425" s="221"/>
      <c r="K4425" s="228"/>
      <c r="L4425" s="228"/>
      <c r="Q4425" s="229"/>
    </row>
    <row r="4426" spans="9:17" ht="16">
      <c r="I4426" s="209"/>
      <c r="J4426" s="221"/>
      <c r="K4426" s="228"/>
      <c r="L4426" s="228"/>
      <c r="Q4426" s="229"/>
    </row>
    <row r="4427" spans="9:17" ht="16">
      <c r="I4427" s="209"/>
      <c r="J4427" s="221"/>
      <c r="K4427" s="228"/>
      <c r="L4427" s="228"/>
      <c r="Q4427" s="229"/>
    </row>
    <row r="4428" spans="9:17" ht="16">
      <c r="I4428" s="209"/>
      <c r="J4428" s="221"/>
      <c r="K4428" s="228"/>
      <c r="L4428" s="228"/>
      <c r="Q4428" s="229"/>
    </row>
    <row r="4429" spans="9:17" ht="16">
      <c r="I4429" s="209"/>
      <c r="J4429" s="221"/>
      <c r="K4429" s="228"/>
      <c r="L4429" s="228"/>
      <c r="Q4429" s="229"/>
    </row>
    <row r="4430" spans="9:17" ht="16">
      <c r="I4430" s="209"/>
      <c r="J4430" s="221"/>
      <c r="K4430" s="228"/>
      <c r="L4430" s="228"/>
      <c r="Q4430" s="229"/>
    </row>
    <row r="4431" spans="9:17" ht="16">
      <c r="I4431" s="209"/>
      <c r="J4431" s="221"/>
      <c r="K4431" s="228"/>
      <c r="L4431" s="228"/>
      <c r="Q4431" s="229"/>
    </row>
    <row r="4432" spans="9:17" ht="16">
      <c r="I4432" s="209"/>
      <c r="J4432" s="221"/>
      <c r="K4432" s="228"/>
      <c r="L4432" s="228"/>
      <c r="Q4432" s="229"/>
    </row>
    <row r="4433" spans="9:17" ht="16">
      <c r="I4433" s="209"/>
      <c r="J4433" s="221"/>
      <c r="K4433" s="228"/>
      <c r="L4433" s="228"/>
      <c r="Q4433" s="229"/>
    </row>
    <row r="4434" spans="9:17" ht="16">
      <c r="I4434" s="209"/>
      <c r="J4434" s="221"/>
      <c r="K4434" s="228"/>
      <c r="L4434" s="228"/>
      <c r="Q4434" s="229"/>
    </row>
    <row r="4435" spans="9:17" ht="16">
      <c r="I4435" s="209"/>
      <c r="J4435" s="221"/>
      <c r="K4435" s="228"/>
      <c r="L4435" s="228"/>
      <c r="Q4435" s="229"/>
    </row>
    <row r="4436" spans="9:17" ht="16">
      <c r="I4436" s="209"/>
      <c r="J4436" s="221"/>
      <c r="K4436" s="228"/>
      <c r="L4436" s="228"/>
      <c r="Q4436" s="229"/>
    </row>
    <row r="4437" spans="9:17" ht="16">
      <c r="I4437" s="209"/>
      <c r="J4437" s="221"/>
      <c r="K4437" s="228"/>
      <c r="L4437" s="228"/>
      <c r="Q4437" s="229"/>
    </row>
    <row r="4438" spans="9:17" ht="16">
      <c r="I4438" s="209"/>
      <c r="J4438" s="221"/>
      <c r="K4438" s="228"/>
      <c r="L4438" s="228"/>
      <c r="Q4438" s="229"/>
    </row>
    <row r="4439" spans="9:17" ht="16">
      <c r="I4439" s="209"/>
      <c r="J4439" s="221"/>
      <c r="K4439" s="228"/>
      <c r="L4439" s="228"/>
      <c r="Q4439" s="229"/>
    </row>
    <row r="4440" spans="9:17" ht="16">
      <c r="I4440" s="209"/>
      <c r="J4440" s="221"/>
      <c r="K4440" s="228"/>
      <c r="L4440" s="228"/>
      <c r="Q4440" s="229"/>
    </row>
    <row r="4441" spans="9:17" ht="16">
      <c r="I4441" s="209"/>
      <c r="J4441" s="221"/>
      <c r="K4441" s="228"/>
      <c r="L4441" s="228"/>
      <c r="Q4441" s="229"/>
    </row>
    <row r="4442" spans="9:17" ht="16">
      <c r="I4442" s="209"/>
      <c r="J4442" s="221"/>
      <c r="K4442" s="228"/>
      <c r="L4442" s="228"/>
      <c r="Q4442" s="229"/>
    </row>
    <row r="4443" spans="9:17" ht="16">
      <c r="I4443" s="209"/>
      <c r="J4443" s="221"/>
      <c r="K4443" s="228"/>
      <c r="L4443" s="228"/>
      <c r="Q4443" s="229"/>
    </row>
    <row r="4444" spans="9:17" ht="16">
      <c r="I4444" s="209"/>
      <c r="J4444" s="221"/>
      <c r="K4444" s="228"/>
      <c r="L4444" s="228"/>
      <c r="Q4444" s="229"/>
    </row>
    <row r="4445" spans="9:17" ht="16">
      <c r="I4445" s="209"/>
      <c r="J4445" s="221"/>
      <c r="K4445" s="228"/>
      <c r="L4445" s="228"/>
      <c r="Q4445" s="229"/>
    </row>
    <row r="4446" spans="9:17" ht="16">
      <c r="I4446" s="209"/>
      <c r="J4446" s="221"/>
      <c r="K4446" s="228"/>
      <c r="L4446" s="228"/>
      <c r="Q4446" s="229"/>
    </row>
    <row r="4447" spans="9:17" ht="16">
      <c r="I4447" s="209"/>
      <c r="J4447" s="221"/>
      <c r="K4447" s="228"/>
      <c r="L4447" s="228"/>
      <c r="Q4447" s="229"/>
    </row>
    <row r="4448" spans="9:17" ht="16">
      <c r="I4448" s="209"/>
      <c r="J4448" s="221"/>
      <c r="K4448" s="228"/>
      <c r="L4448" s="228"/>
      <c r="Q4448" s="229"/>
    </row>
    <row r="4449" spans="9:17" ht="16">
      <c r="I4449" s="209"/>
      <c r="J4449" s="221"/>
      <c r="K4449" s="228"/>
      <c r="L4449" s="228"/>
      <c r="Q4449" s="229"/>
    </row>
    <row r="4450" spans="9:17" ht="16">
      <c r="I4450" s="209"/>
      <c r="J4450" s="221"/>
      <c r="K4450" s="228"/>
      <c r="L4450" s="228"/>
      <c r="Q4450" s="229"/>
    </row>
    <row r="4451" spans="9:17" ht="16">
      <c r="I4451" s="209"/>
      <c r="J4451" s="221"/>
      <c r="K4451" s="228"/>
      <c r="L4451" s="228"/>
      <c r="Q4451" s="229"/>
    </row>
    <row r="4452" spans="9:17" ht="16">
      <c r="I4452" s="209"/>
      <c r="J4452" s="221"/>
      <c r="K4452" s="228"/>
      <c r="L4452" s="228"/>
      <c r="Q4452" s="229"/>
    </row>
    <row r="4453" spans="9:17" ht="16">
      <c r="I4453" s="209"/>
      <c r="J4453" s="221"/>
      <c r="K4453" s="228"/>
      <c r="L4453" s="228"/>
      <c r="Q4453" s="229"/>
    </row>
    <row r="4454" spans="9:17" ht="16">
      <c r="I4454" s="209"/>
      <c r="J4454" s="221"/>
      <c r="K4454" s="228"/>
      <c r="L4454" s="228"/>
      <c r="Q4454" s="229"/>
    </row>
    <row r="4455" spans="9:17" ht="16">
      <c r="I4455" s="209"/>
      <c r="J4455" s="221"/>
      <c r="K4455" s="228"/>
      <c r="L4455" s="228"/>
      <c r="Q4455" s="229"/>
    </row>
    <row r="4456" spans="9:17" ht="16">
      <c r="I4456" s="209"/>
      <c r="J4456" s="221"/>
      <c r="K4456" s="228"/>
      <c r="L4456" s="228"/>
      <c r="Q4456" s="229"/>
    </row>
    <row r="4457" spans="9:17" ht="16">
      <c r="I4457" s="209"/>
      <c r="J4457" s="221"/>
      <c r="K4457" s="228"/>
      <c r="L4457" s="228"/>
      <c r="Q4457" s="229"/>
    </row>
    <row r="4458" spans="9:17" ht="16">
      <c r="I4458" s="209"/>
      <c r="J4458" s="221"/>
      <c r="K4458" s="228"/>
      <c r="L4458" s="228"/>
      <c r="Q4458" s="229"/>
    </row>
    <row r="4459" spans="9:17" ht="16">
      <c r="I4459" s="209"/>
      <c r="J4459" s="221"/>
      <c r="K4459" s="228"/>
      <c r="L4459" s="228"/>
      <c r="Q4459" s="229"/>
    </row>
    <row r="4460" spans="9:17" ht="16">
      <c r="I4460" s="209"/>
      <c r="J4460" s="221"/>
      <c r="K4460" s="228"/>
      <c r="L4460" s="228"/>
      <c r="Q4460" s="229"/>
    </row>
    <row r="4461" spans="9:17" ht="16">
      <c r="I4461" s="209"/>
      <c r="J4461" s="221"/>
      <c r="K4461" s="228"/>
      <c r="L4461" s="228"/>
      <c r="Q4461" s="229"/>
    </row>
    <row r="4462" spans="9:17" ht="16">
      <c r="I4462" s="209"/>
      <c r="J4462" s="221"/>
      <c r="K4462" s="228"/>
      <c r="L4462" s="228"/>
      <c r="Q4462" s="229"/>
    </row>
    <row r="4463" spans="9:17" ht="16">
      <c r="I4463" s="209"/>
      <c r="J4463" s="221"/>
      <c r="K4463" s="228"/>
      <c r="L4463" s="228"/>
      <c r="Q4463" s="229"/>
    </row>
    <row r="4464" spans="9:17" ht="16">
      <c r="I4464" s="209"/>
      <c r="J4464" s="221"/>
      <c r="K4464" s="228"/>
      <c r="L4464" s="228"/>
      <c r="Q4464" s="229"/>
    </row>
    <row r="4465" spans="9:17" ht="16">
      <c r="I4465" s="209"/>
      <c r="J4465" s="221"/>
      <c r="K4465" s="228"/>
      <c r="L4465" s="228"/>
      <c r="Q4465" s="229"/>
    </row>
    <row r="4466" spans="9:17" ht="16">
      <c r="I4466" s="209"/>
      <c r="J4466" s="221"/>
      <c r="K4466" s="228"/>
      <c r="L4466" s="228"/>
      <c r="Q4466" s="229"/>
    </row>
    <row r="4467" spans="9:17" ht="16">
      <c r="I4467" s="209"/>
      <c r="J4467" s="221"/>
      <c r="K4467" s="228"/>
      <c r="L4467" s="228"/>
      <c r="Q4467" s="229"/>
    </row>
    <row r="4468" spans="9:17" ht="16">
      <c r="I4468" s="209"/>
      <c r="J4468" s="221"/>
      <c r="K4468" s="228"/>
      <c r="L4468" s="228"/>
      <c r="Q4468" s="229"/>
    </row>
    <row r="4469" spans="9:17" ht="16">
      <c r="I4469" s="209"/>
      <c r="J4469" s="221"/>
      <c r="K4469" s="228"/>
      <c r="L4469" s="228"/>
      <c r="Q4469" s="229"/>
    </row>
    <row r="4470" spans="9:17" ht="16">
      <c r="I4470" s="209"/>
      <c r="J4470" s="221"/>
      <c r="K4470" s="228"/>
      <c r="L4470" s="228"/>
      <c r="Q4470" s="229"/>
    </row>
    <row r="4471" spans="9:17" ht="16">
      <c r="I4471" s="209"/>
      <c r="J4471" s="221"/>
      <c r="K4471" s="228"/>
      <c r="L4471" s="228"/>
      <c r="Q4471" s="229"/>
    </row>
    <row r="4472" spans="9:17" ht="16">
      <c r="I4472" s="209"/>
      <c r="J4472" s="221"/>
      <c r="K4472" s="228"/>
      <c r="L4472" s="228"/>
      <c r="Q4472" s="229"/>
    </row>
    <row r="4473" spans="9:17" ht="16">
      <c r="I4473" s="209"/>
      <c r="J4473" s="221"/>
      <c r="K4473" s="228"/>
      <c r="L4473" s="228"/>
      <c r="Q4473" s="229"/>
    </row>
    <row r="4474" spans="9:17" ht="16">
      <c r="I4474" s="209"/>
      <c r="J4474" s="221"/>
      <c r="K4474" s="228"/>
      <c r="L4474" s="228"/>
      <c r="Q4474" s="229"/>
    </row>
    <row r="4475" spans="9:17" ht="16">
      <c r="I4475" s="209"/>
      <c r="J4475" s="221"/>
      <c r="K4475" s="228"/>
      <c r="L4475" s="228"/>
      <c r="Q4475" s="229"/>
    </row>
    <row r="4476" spans="9:17" ht="16">
      <c r="I4476" s="209"/>
      <c r="J4476" s="221"/>
      <c r="K4476" s="228"/>
      <c r="L4476" s="228"/>
      <c r="Q4476" s="229"/>
    </row>
    <row r="4477" spans="9:17" ht="16">
      <c r="I4477" s="209"/>
      <c r="J4477" s="221"/>
      <c r="K4477" s="228"/>
      <c r="L4477" s="228"/>
      <c r="Q4477" s="229"/>
    </row>
    <row r="4478" spans="9:17" ht="16">
      <c r="I4478" s="209"/>
      <c r="J4478" s="221"/>
      <c r="K4478" s="228"/>
      <c r="L4478" s="228"/>
      <c r="Q4478" s="229"/>
    </row>
    <row r="4479" spans="9:17" ht="16">
      <c r="I4479" s="209"/>
      <c r="J4479" s="221"/>
      <c r="K4479" s="228"/>
      <c r="L4479" s="228"/>
      <c r="Q4479" s="229"/>
    </row>
    <row r="4480" spans="9:17" ht="16">
      <c r="I4480" s="209"/>
      <c r="J4480" s="221"/>
      <c r="K4480" s="228"/>
      <c r="L4480" s="228"/>
      <c r="Q4480" s="229"/>
    </row>
    <row r="4481" spans="9:17" ht="16">
      <c r="I4481" s="209"/>
      <c r="J4481" s="221"/>
      <c r="K4481" s="228"/>
      <c r="L4481" s="228"/>
      <c r="Q4481" s="229"/>
    </row>
    <row r="4482" spans="9:17" ht="16">
      <c r="I4482" s="209"/>
      <c r="J4482" s="221"/>
      <c r="K4482" s="228"/>
      <c r="L4482" s="228"/>
      <c r="Q4482" s="229"/>
    </row>
    <row r="4483" spans="9:17" ht="16">
      <c r="I4483" s="209"/>
      <c r="J4483" s="221"/>
      <c r="K4483" s="228"/>
      <c r="L4483" s="228"/>
      <c r="Q4483" s="229"/>
    </row>
    <row r="4484" spans="9:17" ht="16">
      <c r="I4484" s="209"/>
      <c r="J4484" s="221"/>
      <c r="K4484" s="228"/>
      <c r="L4484" s="228"/>
      <c r="Q4484" s="229"/>
    </row>
    <row r="4485" spans="9:17" ht="16">
      <c r="I4485" s="209"/>
      <c r="J4485" s="221"/>
      <c r="K4485" s="228"/>
      <c r="L4485" s="228"/>
      <c r="Q4485" s="229"/>
    </row>
    <row r="4486" spans="9:17" ht="16">
      <c r="I4486" s="209"/>
      <c r="J4486" s="221"/>
      <c r="K4486" s="228"/>
      <c r="L4486" s="228"/>
      <c r="Q4486" s="229"/>
    </row>
    <row r="4487" spans="9:17" ht="16">
      <c r="I4487" s="209"/>
      <c r="J4487" s="221"/>
      <c r="K4487" s="228"/>
      <c r="L4487" s="228"/>
      <c r="Q4487" s="229"/>
    </row>
    <row r="4488" spans="9:17" ht="16">
      <c r="I4488" s="209"/>
      <c r="J4488" s="221"/>
      <c r="K4488" s="228"/>
      <c r="L4488" s="228"/>
      <c r="Q4488" s="229"/>
    </row>
    <row r="4489" spans="9:17" ht="16">
      <c r="I4489" s="209"/>
      <c r="J4489" s="221"/>
      <c r="K4489" s="228"/>
      <c r="L4489" s="228"/>
      <c r="Q4489" s="229"/>
    </row>
    <row r="4490" spans="9:17" ht="16">
      <c r="I4490" s="209"/>
      <c r="J4490" s="221"/>
      <c r="K4490" s="228"/>
      <c r="L4490" s="228"/>
      <c r="Q4490" s="229"/>
    </row>
    <row r="4491" spans="9:17" ht="16">
      <c r="I4491" s="209"/>
      <c r="J4491" s="221"/>
      <c r="K4491" s="228"/>
      <c r="L4491" s="228"/>
      <c r="Q4491" s="229"/>
    </row>
    <row r="4492" spans="9:17" ht="16">
      <c r="I4492" s="209"/>
      <c r="J4492" s="221"/>
      <c r="K4492" s="228"/>
      <c r="L4492" s="228"/>
      <c r="Q4492" s="229"/>
    </row>
    <row r="4493" spans="9:17" ht="16">
      <c r="I4493" s="209"/>
      <c r="J4493" s="221"/>
      <c r="K4493" s="228"/>
      <c r="L4493" s="228"/>
      <c r="Q4493" s="229"/>
    </row>
    <row r="4494" spans="9:17" ht="16">
      <c r="I4494" s="209"/>
      <c r="J4494" s="221"/>
      <c r="K4494" s="228"/>
      <c r="L4494" s="228"/>
      <c r="Q4494" s="229"/>
    </row>
    <row r="4495" spans="9:17" ht="16">
      <c r="I4495" s="209"/>
      <c r="J4495" s="221"/>
      <c r="K4495" s="228"/>
      <c r="L4495" s="228"/>
      <c r="Q4495" s="229"/>
    </row>
    <row r="4496" spans="9:17" ht="16">
      <c r="I4496" s="209"/>
      <c r="J4496" s="221"/>
      <c r="K4496" s="228"/>
      <c r="L4496" s="228"/>
      <c r="Q4496" s="229"/>
    </row>
    <row r="4497" spans="9:17" ht="16">
      <c r="I4497" s="209"/>
      <c r="J4497" s="221"/>
      <c r="K4497" s="228"/>
      <c r="L4497" s="228"/>
      <c r="Q4497" s="229"/>
    </row>
    <row r="4498" spans="9:17" ht="16">
      <c r="I4498" s="209"/>
      <c r="J4498" s="221"/>
      <c r="K4498" s="228"/>
      <c r="L4498" s="228"/>
      <c r="Q4498" s="229"/>
    </row>
    <row r="4499" spans="9:17" ht="16">
      <c r="I4499" s="209"/>
      <c r="J4499" s="221"/>
      <c r="K4499" s="228"/>
      <c r="L4499" s="228"/>
      <c r="Q4499" s="229"/>
    </row>
    <row r="4500" spans="9:17" ht="16">
      <c r="I4500" s="209"/>
      <c r="J4500" s="221"/>
      <c r="K4500" s="228"/>
      <c r="L4500" s="228"/>
      <c r="Q4500" s="229"/>
    </row>
    <row r="4501" spans="9:17" ht="16">
      <c r="I4501" s="209"/>
      <c r="J4501" s="221"/>
      <c r="K4501" s="228"/>
      <c r="L4501" s="228"/>
      <c r="Q4501" s="229"/>
    </row>
    <row r="4502" spans="9:17" ht="16">
      <c r="I4502" s="209"/>
      <c r="J4502" s="221"/>
      <c r="K4502" s="228"/>
      <c r="L4502" s="228"/>
      <c r="Q4502" s="229"/>
    </row>
    <row r="4503" spans="9:17" ht="16">
      <c r="I4503" s="209"/>
      <c r="J4503" s="221"/>
      <c r="K4503" s="228"/>
      <c r="L4503" s="228"/>
      <c r="Q4503" s="229"/>
    </row>
    <row r="4504" spans="9:17" ht="16">
      <c r="I4504" s="209"/>
      <c r="J4504" s="221"/>
      <c r="K4504" s="228"/>
      <c r="L4504" s="228"/>
      <c r="Q4504" s="229"/>
    </row>
    <row r="4505" spans="9:17" ht="16">
      <c r="I4505" s="209"/>
      <c r="J4505" s="221"/>
      <c r="K4505" s="228"/>
      <c r="L4505" s="228"/>
      <c r="Q4505" s="229"/>
    </row>
    <row r="4506" spans="9:17" ht="16">
      <c r="I4506" s="209"/>
      <c r="J4506" s="221"/>
      <c r="K4506" s="228"/>
      <c r="L4506" s="228"/>
      <c r="Q4506" s="229"/>
    </row>
    <row r="4507" spans="9:17" ht="16">
      <c r="I4507" s="209"/>
      <c r="J4507" s="221"/>
      <c r="K4507" s="228"/>
      <c r="L4507" s="228"/>
      <c r="Q4507" s="229"/>
    </row>
    <row r="4508" spans="9:17" ht="16">
      <c r="I4508" s="209"/>
      <c r="J4508" s="221"/>
      <c r="K4508" s="228"/>
      <c r="L4508" s="228"/>
      <c r="Q4508" s="229"/>
    </row>
    <row r="4509" spans="9:17" ht="16">
      <c r="I4509" s="209"/>
      <c r="J4509" s="221"/>
      <c r="K4509" s="228"/>
      <c r="L4509" s="228"/>
      <c r="Q4509" s="229"/>
    </row>
    <row r="4510" spans="9:17" ht="16">
      <c r="I4510" s="209"/>
      <c r="J4510" s="221"/>
      <c r="K4510" s="228"/>
      <c r="L4510" s="228"/>
      <c r="Q4510" s="229"/>
    </row>
    <row r="4511" spans="9:17" ht="16">
      <c r="I4511" s="209"/>
      <c r="J4511" s="221"/>
      <c r="K4511" s="228"/>
      <c r="L4511" s="228"/>
      <c r="Q4511" s="229"/>
    </row>
    <row r="4512" spans="9:17" ht="16">
      <c r="I4512" s="209"/>
      <c r="J4512" s="221"/>
      <c r="K4512" s="228"/>
      <c r="L4512" s="228"/>
      <c r="Q4512" s="229"/>
    </row>
    <row r="4513" spans="9:17" ht="16">
      <c r="I4513" s="209"/>
      <c r="J4513" s="221"/>
      <c r="K4513" s="228"/>
      <c r="L4513" s="228"/>
      <c r="Q4513" s="229"/>
    </row>
    <row r="4514" spans="9:17" ht="16">
      <c r="I4514" s="209"/>
      <c r="J4514" s="221"/>
      <c r="K4514" s="228"/>
      <c r="L4514" s="228"/>
      <c r="Q4514" s="229"/>
    </row>
    <row r="4515" spans="9:17" ht="16">
      <c r="I4515" s="209"/>
      <c r="J4515" s="221"/>
      <c r="K4515" s="228"/>
      <c r="L4515" s="228"/>
      <c r="Q4515" s="229"/>
    </row>
    <row r="4516" spans="9:17" ht="16">
      <c r="I4516" s="209"/>
      <c r="J4516" s="221"/>
      <c r="K4516" s="228"/>
      <c r="L4516" s="228"/>
      <c r="Q4516" s="229"/>
    </row>
    <row r="4517" spans="9:17" ht="16">
      <c r="I4517" s="209"/>
      <c r="J4517" s="221"/>
      <c r="K4517" s="228"/>
      <c r="L4517" s="228"/>
      <c r="Q4517" s="229"/>
    </row>
    <row r="4518" spans="9:17" ht="16">
      <c r="I4518" s="209"/>
      <c r="J4518" s="221"/>
      <c r="K4518" s="228"/>
      <c r="L4518" s="228"/>
      <c r="Q4518" s="229"/>
    </row>
    <row r="4519" spans="9:17" ht="16">
      <c r="I4519" s="209"/>
      <c r="J4519" s="221"/>
      <c r="K4519" s="228"/>
      <c r="L4519" s="228"/>
      <c r="Q4519" s="229"/>
    </row>
    <row r="4520" spans="9:17" ht="16">
      <c r="I4520" s="209"/>
      <c r="J4520" s="221"/>
      <c r="K4520" s="228"/>
      <c r="L4520" s="228"/>
      <c r="Q4520" s="229"/>
    </row>
    <row r="4521" spans="9:17" ht="16">
      <c r="I4521" s="209"/>
      <c r="J4521" s="221"/>
      <c r="K4521" s="228"/>
      <c r="L4521" s="228"/>
      <c r="Q4521" s="229"/>
    </row>
    <row r="4522" spans="9:17" ht="16">
      <c r="I4522" s="209"/>
      <c r="J4522" s="221"/>
      <c r="K4522" s="228"/>
      <c r="L4522" s="228"/>
      <c r="Q4522" s="229"/>
    </row>
    <row r="4523" spans="9:17" ht="16">
      <c r="I4523" s="209"/>
      <c r="J4523" s="221"/>
      <c r="K4523" s="228"/>
      <c r="L4523" s="228"/>
      <c r="Q4523" s="229"/>
    </row>
    <row r="4524" spans="9:17" ht="16">
      <c r="I4524" s="209"/>
      <c r="J4524" s="221"/>
      <c r="K4524" s="228"/>
      <c r="L4524" s="228"/>
      <c r="Q4524" s="229"/>
    </row>
    <row r="4525" spans="9:17" ht="16">
      <c r="I4525" s="209"/>
      <c r="J4525" s="221"/>
      <c r="K4525" s="228"/>
      <c r="L4525" s="228"/>
      <c r="Q4525" s="229"/>
    </row>
    <row r="4526" spans="9:17" ht="16">
      <c r="I4526" s="209"/>
      <c r="J4526" s="221"/>
      <c r="K4526" s="228"/>
      <c r="L4526" s="228"/>
      <c r="Q4526" s="229"/>
    </row>
    <row r="4527" spans="9:17" ht="16">
      <c r="I4527" s="209"/>
      <c r="J4527" s="221"/>
      <c r="K4527" s="228"/>
      <c r="L4527" s="228"/>
      <c r="Q4527" s="229"/>
    </row>
    <row r="4528" spans="9:17" ht="16">
      <c r="I4528" s="209"/>
      <c r="J4528" s="221"/>
      <c r="K4528" s="228"/>
      <c r="L4528" s="228"/>
      <c r="Q4528" s="229"/>
    </row>
    <row r="4529" spans="9:17" ht="16">
      <c r="I4529" s="209"/>
      <c r="J4529" s="221"/>
      <c r="K4529" s="228"/>
      <c r="L4529" s="228"/>
      <c r="Q4529" s="229"/>
    </row>
    <row r="4530" spans="9:17" ht="16">
      <c r="I4530" s="209"/>
      <c r="J4530" s="221"/>
      <c r="K4530" s="228"/>
      <c r="L4530" s="228"/>
      <c r="Q4530" s="229"/>
    </row>
    <row r="4531" spans="9:17" ht="16">
      <c r="I4531" s="209"/>
      <c r="J4531" s="221"/>
      <c r="K4531" s="228"/>
      <c r="L4531" s="228"/>
      <c r="Q4531" s="229"/>
    </row>
    <row r="4532" spans="9:17" ht="16">
      <c r="I4532" s="209"/>
      <c r="J4532" s="221"/>
      <c r="K4532" s="228"/>
      <c r="L4532" s="228"/>
      <c r="Q4532" s="229"/>
    </row>
    <row r="4533" spans="9:17" ht="16">
      <c r="I4533" s="209"/>
      <c r="J4533" s="221"/>
      <c r="K4533" s="228"/>
      <c r="L4533" s="228"/>
      <c r="Q4533" s="229"/>
    </row>
    <row r="4534" spans="9:17" ht="16">
      <c r="I4534" s="209"/>
      <c r="J4534" s="221"/>
      <c r="K4534" s="228"/>
      <c r="L4534" s="228"/>
      <c r="Q4534" s="229"/>
    </row>
    <row r="4535" spans="9:17" ht="16">
      <c r="I4535" s="209"/>
      <c r="J4535" s="221"/>
      <c r="K4535" s="228"/>
      <c r="L4535" s="228"/>
      <c r="Q4535" s="229"/>
    </row>
    <row r="4536" spans="9:17" ht="16">
      <c r="I4536" s="209"/>
      <c r="J4536" s="221"/>
      <c r="K4536" s="228"/>
      <c r="L4536" s="228"/>
      <c r="Q4536" s="229"/>
    </row>
    <row r="4537" spans="9:17" ht="16">
      <c r="I4537" s="209"/>
      <c r="J4537" s="221"/>
      <c r="K4537" s="228"/>
      <c r="L4537" s="228"/>
      <c r="Q4537" s="229"/>
    </row>
    <row r="4538" spans="9:17" ht="16">
      <c r="I4538" s="209"/>
      <c r="J4538" s="221"/>
      <c r="K4538" s="228"/>
      <c r="L4538" s="228"/>
      <c r="Q4538" s="229"/>
    </row>
    <row r="4539" spans="9:17" ht="16">
      <c r="I4539" s="209"/>
      <c r="J4539" s="221"/>
      <c r="K4539" s="228"/>
      <c r="L4539" s="228"/>
      <c r="Q4539" s="229"/>
    </row>
    <row r="4540" spans="9:17" ht="16">
      <c r="I4540" s="209"/>
      <c r="J4540" s="221"/>
      <c r="K4540" s="228"/>
      <c r="L4540" s="228"/>
      <c r="Q4540" s="229"/>
    </row>
    <row r="4541" spans="9:17" ht="16">
      <c r="I4541" s="209"/>
      <c r="J4541" s="221"/>
      <c r="K4541" s="228"/>
      <c r="L4541" s="228"/>
      <c r="Q4541" s="229"/>
    </row>
    <row r="4542" spans="9:17" ht="16">
      <c r="I4542" s="209"/>
      <c r="J4542" s="221"/>
      <c r="K4542" s="228"/>
      <c r="L4542" s="228"/>
      <c r="Q4542" s="229"/>
    </row>
    <row r="4543" spans="9:17" ht="16">
      <c r="I4543" s="209"/>
      <c r="J4543" s="221"/>
      <c r="K4543" s="228"/>
      <c r="L4543" s="228"/>
      <c r="Q4543" s="229"/>
    </row>
    <row r="4544" spans="9:17" ht="16">
      <c r="I4544" s="209"/>
      <c r="J4544" s="221"/>
      <c r="K4544" s="228"/>
      <c r="L4544" s="228"/>
      <c r="Q4544" s="229"/>
    </row>
    <row r="4545" spans="9:17" ht="16">
      <c r="I4545" s="209"/>
      <c r="J4545" s="221"/>
      <c r="K4545" s="228"/>
      <c r="L4545" s="228"/>
      <c r="Q4545" s="229"/>
    </row>
    <row r="4546" spans="9:17" ht="16">
      <c r="I4546" s="209"/>
      <c r="J4546" s="221"/>
      <c r="K4546" s="228"/>
      <c r="L4546" s="228"/>
      <c r="Q4546" s="229"/>
    </row>
    <row r="4547" spans="9:17" ht="16">
      <c r="I4547" s="209"/>
      <c r="J4547" s="221"/>
      <c r="K4547" s="228"/>
      <c r="L4547" s="228"/>
      <c r="Q4547" s="229"/>
    </row>
    <row r="4548" spans="9:17" ht="16">
      <c r="I4548" s="209"/>
      <c r="J4548" s="221"/>
      <c r="K4548" s="228"/>
      <c r="L4548" s="228"/>
      <c r="Q4548" s="229"/>
    </row>
    <row r="4549" spans="9:17" ht="16">
      <c r="I4549" s="209"/>
      <c r="J4549" s="221"/>
      <c r="K4549" s="228"/>
      <c r="L4549" s="228"/>
      <c r="Q4549" s="229"/>
    </row>
    <row r="4550" spans="9:17" ht="16">
      <c r="I4550" s="209"/>
      <c r="J4550" s="221"/>
      <c r="K4550" s="228"/>
      <c r="L4550" s="228"/>
      <c r="Q4550" s="229"/>
    </row>
    <row r="4551" spans="9:17" ht="16">
      <c r="I4551" s="209"/>
      <c r="J4551" s="221"/>
      <c r="K4551" s="228"/>
      <c r="L4551" s="228"/>
      <c r="Q4551" s="229"/>
    </row>
    <row r="4552" spans="9:17" ht="16">
      <c r="I4552" s="209"/>
      <c r="J4552" s="221"/>
      <c r="K4552" s="228"/>
      <c r="L4552" s="228"/>
      <c r="Q4552" s="229"/>
    </row>
    <row r="4553" spans="9:17" ht="16">
      <c r="I4553" s="209"/>
      <c r="J4553" s="221"/>
      <c r="K4553" s="228"/>
      <c r="L4553" s="228"/>
      <c r="Q4553" s="229"/>
    </row>
    <row r="4554" spans="9:17" ht="16">
      <c r="I4554" s="209"/>
      <c r="J4554" s="221"/>
      <c r="K4554" s="228"/>
      <c r="L4554" s="228"/>
      <c r="Q4554" s="229"/>
    </row>
    <row r="4555" spans="9:17" ht="16">
      <c r="I4555" s="209"/>
      <c r="J4555" s="221"/>
      <c r="K4555" s="228"/>
      <c r="L4555" s="228"/>
      <c r="Q4555" s="229"/>
    </row>
    <row r="4556" spans="9:17" ht="16">
      <c r="I4556" s="209"/>
      <c r="J4556" s="221"/>
      <c r="K4556" s="228"/>
      <c r="L4556" s="228"/>
      <c r="Q4556" s="229"/>
    </row>
    <row r="4557" spans="9:17" ht="16">
      <c r="I4557" s="209"/>
      <c r="J4557" s="221"/>
      <c r="K4557" s="228"/>
      <c r="L4557" s="228"/>
      <c r="Q4557" s="229"/>
    </row>
    <row r="4558" spans="9:17" ht="16">
      <c r="I4558" s="209"/>
      <c r="J4558" s="221"/>
      <c r="K4558" s="228"/>
      <c r="L4558" s="228"/>
      <c r="Q4558" s="229"/>
    </row>
    <row r="4559" spans="9:17" ht="16">
      <c r="I4559" s="209"/>
      <c r="J4559" s="221"/>
      <c r="K4559" s="228"/>
      <c r="L4559" s="228"/>
      <c r="Q4559" s="229"/>
    </row>
    <row r="4560" spans="9:17" ht="16">
      <c r="I4560" s="209"/>
      <c r="J4560" s="221"/>
      <c r="K4560" s="228"/>
      <c r="L4560" s="228"/>
      <c r="Q4560" s="229"/>
    </row>
    <row r="4561" spans="9:17" ht="16">
      <c r="I4561" s="209"/>
      <c r="J4561" s="221"/>
      <c r="K4561" s="228"/>
      <c r="L4561" s="228"/>
      <c r="Q4561" s="229"/>
    </row>
    <row r="4562" spans="9:17" ht="16">
      <c r="I4562" s="209"/>
      <c r="J4562" s="221"/>
      <c r="K4562" s="228"/>
      <c r="L4562" s="228"/>
      <c r="Q4562" s="229"/>
    </row>
    <row r="4563" spans="9:17" ht="16">
      <c r="I4563" s="209"/>
      <c r="J4563" s="221"/>
      <c r="K4563" s="228"/>
      <c r="L4563" s="228"/>
      <c r="Q4563" s="229"/>
    </row>
    <row r="4564" spans="9:17" ht="16">
      <c r="I4564" s="209"/>
      <c r="J4564" s="221"/>
      <c r="K4564" s="228"/>
      <c r="L4564" s="228"/>
      <c r="Q4564" s="229"/>
    </row>
    <row r="4565" spans="9:17" ht="16">
      <c r="I4565" s="209"/>
      <c r="J4565" s="221"/>
      <c r="K4565" s="228"/>
      <c r="L4565" s="228"/>
      <c r="Q4565" s="229"/>
    </row>
    <row r="4566" spans="9:17" ht="16">
      <c r="I4566" s="209"/>
      <c r="J4566" s="221"/>
      <c r="K4566" s="228"/>
      <c r="L4566" s="228"/>
      <c r="Q4566" s="229"/>
    </row>
    <row r="4567" spans="9:17" ht="16">
      <c r="I4567" s="209"/>
      <c r="J4567" s="221"/>
      <c r="K4567" s="228"/>
      <c r="L4567" s="228"/>
      <c r="Q4567" s="229"/>
    </row>
    <row r="4568" spans="9:17" ht="16">
      <c r="I4568" s="209"/>
      <c r="J4568" s="221"/>
      <c r="K4568" s="228"/>
      <c r="L4568" s="228"/>
      <c r="Q4568" s="229"/>
    </row>
    <row r="4569" spans="9:17" ht="16">
      <c r="I4569" s="209"/>
      <c r="J4569" s="221"/>
      <c r="K4569" s="228"/>
      <c r="L4569" s="228"/>
      <c r="Q4569" s="229"/>
    </row>
    <row r="4570" spans="9:17" ht="16">
      <c r="I4570" s="209"/>
      <c r="J4570" s="221"/>
      <c r="K4570" s="228"/>
      <c r="L4570" s="228"/>
      <c r="Q4570" s="229"/>
    </row>
    <row r="4571" spans="9:17" ht="16">
      <c r="I4571" s="209"/>
      <c r="J4571" s="221"/>
      <c r="K4571" s="228"/>
      <c r="L4571" s="228"/>
      <c r="Q4571" s="229"/>
    </row>
    <row r="4572" spans="9:17" ht="16">
      <c r="I4572" s="209"/>
      <c r="J4572" s="221"/>
      <c r="K4572" s="228"/>
      <c r="L4572" s="228"/>
      <c r="Q4572" s="229"/>
    </row>
    <row r="4573" spans="9:17" ht="16">
      <c r="I4573" s="209"/>
      <c r="J4573" s="221"/>
      <c r="K4573" s="228"/>
      <c r="L4573" s="228"/>
      <c r="Q4573" s="229"/>
    </row>
    <row r="4574" spans="9:17" ht="16">
      <c r="I4574" s="209"/>
      <c r="J4574" s="221"/>
      <c r="K4574" s="228"/>
      <c r="L4574" s="228"/>
      <c r="Q4574" s="229"/>
    </row>
    <row r="4575" spans="9:17" ht="16">
      <c r="I4575" s="209"/>
      <c r="J4575" s="221"/>
      <c r="K4575" s="228"/>
      <c r="L4575" s="228"/>
      <c r="Q4575" s="229"/>
    </row>
    <row r="4576" spans="9:17" ht="16">
      <c r="I4576" s="209"/>
      <c r="J4576" s="221"/>
      <c r="K4576" s="228"/>
      <c r="L4576" s="228"/>
      <c r="Q4576" s="229"/>
    </row>
    <row r="4577" spans="9:17" ht="16">
      <c r="I4577" s="209"/>
      <c r="J4577" s="221"/>
      <c r="K4577" s="228"/>
      <c r="L4577" s="228"/>
      <c r="Q4577" s="229"/>
    </row>
    <row r="4578" spans="9:17" ht="16">
      <c r="I4578" s="209"/>
      <c r="J4578" s="221"/>
      <c r="K4578" s="228"/>
      <c r="L4578" s="228"/>
      <c r="Q4578" s="229"/>
    </row>
    <row r="4579" spans="9:17" ht="16">
      <c r="I4579" s="209"/>
      <c r="J4579" s="221"/>
      <c r="K4579" s="228"/>
      <c r="L4579" s="228"/>
      <c r="Q4579" s="229"/>
    </row>
    <row r="4580" spans="9:17" ht="16">
      <c r="I4580" s="209"/>
      <c r="J4580" s="221"/>
      <c r="K4580" s="228"/>
      <c r="L4580" s="228"/>
      <c r="Q4580" s="229"/>
    </row>
    <row r="4581" spans="9:17" ht="16">
      <c r="I4581" s="209"/>
      <c r="J4581" s="221"/>
      <c r="K4581" s="228"/>
      <c r="L4581" s="228"/>
      <c r="Q4581" s="229"/>
    </row>
    <row r="4582" spans="9:17" ht="16">
      <c r="I4582" s="209"/>
      <c r="J4582" s="221"/>
      <c r="K4582" s="228"/>
      <c r="L4582" s="228"/>
      <c r="Q4582" s="229"/>
    </row>
    <row r="4583" spans="9:17" ht="16">
      <c r="I4583" s="209"/>
      <c r="J4583" s="221"/>
      <c r="K4583" s="228"/>
      <c r="L4583" s="228"/>
      <c r="Q4583" s="229"/>
    </row>
    <row r="4584" spans="9:17" ht="16">
      <c r="I4584" s="209"/>
      <c r="J4584" s="221"/>
      <c r="K4584" s="228"/>
      <c r="L4584" s="228"/>
      <c r="Q4584" s="229"/>
    </row>
    <row r="4585" spans="9:17" ht="16">
      <c r="I4585" s="209"/>
      <c r="J4585" s="221"/>
      <c r="K4585" s="228"/>
      <c r="L4585" s="228"/>
      <c r="Q4585" s="229"/>
    </row>
    <row r="4586" spans="9:17" ht="16">
      <c r="I4586" s="209"/>
      <c r="J4586" s="221"/>
      <c r="K4586" s="228"/>
      <c r="L4586" s="228"/>
      <c r="Q4586" s="229"/>
    </row>
    <row r="4587" spans="9:17" ht="16">
      <c r="I4587" s="209"/>
      <c r="J4587" s="221"/>
      <c r="K4587" s="228"/>
      <c r="L4587" s="228"/>
      <c r="Q4587" s="229"/>
    </row>
    <row r="4588" spans="9:17" ht="16">
      <c r="I4588" s="209"/>
      <c r="J4588" s="221"/>
      <c r="K4588" s="228"/>
      <c r="L4588" s="228"/>
      <c r="Q4588" s="229"/>
    </row>
    <row r="4589" spans="9:17" ht="16">
      <c r="I4589" s="209"/>
      <c r="J4589" s="221"/>
      <c r="K4589" s="228"/>
      <c r="L4589" s="228"/>
      <c r="Q4589" s="229"/>
    </row>
    <row r="4590" spans="9:17" ht="16">
      <c r="I4590" s="209"/>
      <c r="J4590" s="221"/>
      <c r="K4590" s="228"/>
      <c r="L4590" s="228"/>
      <c r="Q4590" s="229"/>
    </row>
    <row r="4591" spans="9:17" ht="16">
      <c r="I4591" s="209"/>
      <c r="J4591" s="221"/>
      <c r="K4591" s="228"/>
      <c r="L4591" s="228"/>
      <c r="Q4591" s="229"/>
    </row>
    <row r="4592" spans="9:17" ht="16">
      <c r="I4592" s="209"/>
      <c r="J4592" s="221"/>
      <c r="K4592" s="228"/>
      <c r="L4592" s="228"/>
      <c r="Q4592" s="229"/>
    </row>
    <row r="4593" spans="9:17" ht="16">
      <c r="I4593" s="209"/>
      <c r="J4593" s="221"/>
      <c r="K4593" s="228"/>
      <c r="L4593" s="228"/>
      <c r="Q4593" s="229"/>
    </row>
    <row r="4594" spans="9:17" ht="16">
      <c r="I4594" s="209"/>
      <c r="J4594" s="221"/>
      <c r="K4594" s="228"/>
      <c r="L4594" s="228"/>
      <c r="Q4594" s="229"/>
    </row>
    <row r="4595" spans="9:17" ht="16">
      <c r="I4595" s="209"/>
      <c r="J4595" s="221"/>
      <c r="K4595" s="228"/>
      <c r="L4595" s="228"/>
      <c r="Q4595" s="229"/>
    </row>
    <row r="4596" spans="9:17" ht="16">
      <c r="I4596" s="209"/>
      <c r="J4596" s="221"/>
      <c r="K4596" s="228"/>
      <c r="L4596" s="228"/>
      <c r="Q4596" s="229"/>
    </row>
    <row r="4597" spans="9:17" ht="16">
      <c r="I4597" s="209"/>
      <c r="J4597" s="221"/>
      <c r="K4597" s="228"/>
      <c r="L4597" s="228"/>
      <c r="Q4597" s="229"/>
    </row>
    <row r="4598" spans="9:17" ht="16">
      <c r="I4598" s="209"/>
      <c r="J4598" s="221"/>
      <c r="K4598" s="228"/>
      <c r="L4598" s="228"/>
      <c r="Q4598" s="229"/>
    </row>
    <row r="4599" spans="9:17" ht="16">
      <c r="I4599" s="209"/>
      <c r="J4599" s="221"/>
      <c r="K4599" s="228"/>
      <c r="L4599" s="228"/>
      <c r="Q4599" s="229"/>
    </row>
    <row r="4600" spans="9:17" ht="16">
      <c r="I4600" s="209"/>
      <c r="J4600" s="221"/>
      <c r="K4600" s="228"/>
      <c r="L4600" s="228"/>
      <c r="Q4600" s="229"/>
    </row>
    <row r="4601" spans="9:17" ht="16">
      <c r="I4601" s="209"/>
      <c r="J4601" s="221"/>
      <c r="K4601" s="228"/>
      <c r="L4601" s="228"/>
      <c r="Q4601" s="229"/>
    </row>
    <row r="4602" spans="9:17" ht="16">
      <c r="I4602" s="209"/>
      <c r="J4602" s="221"/>
      <c r="K4602" s="228"/>
      <c r="L4602" s="228"/>
      <c r="Q4602" s="229"/>
    </row>
    <row r="4603" spans="9:17" ht="16">
      <c r="I4603" s="209"/>
      <c r="J4603" s="221"/>
      <c r="K4603" s="228"/>
      <c r="L4603" s="228"/>
      <c r="Q4603" s="229"/>
    </row>
    <row r="4604" spans="9:17" ht="16">
      <c r="I4604" s="209"/>
      <c r="J4604" s="221"/>
      <c r="K4604" s="228"/>
      <c r="L4604" s="228"/>
      <c r="Q4604" s="229"/>
    </row>
    <row r="4605" spans="9:17" ht="16">
      <c r="I4605" s="209"/>
      <c r="J4605" s="221"/>
      <c r="K4605" s="228"/>
      <c r="L4605" s="228"/>
      <c r="Q4605" s="229"/>
    </row>
    <row r="4606" spans="9:17" ht="16">
      <c r="I4606" s="209"/>
      <c r="J4606" s="221"/>
      <c r="K4606" s="228"/>
      <c r="L4606" s="228"/>
      <c r="Q4606" s="229"/>
    </row>
    <row r="4607" spans="9:17" ht="16">
      <c r="I4607" s="209"/>
      <c r="J4607" s="221"/>
      <c r="K4607" s="228"/>
      <c r="L4607" s="228"/>
      <c r="Q4607" s="229"/>
    </row>
    <row r="4608" spans="9:17" ht="16">
      <c r="I4608" s="209"/>
      <c r="J4608" s="221"/>
      <c r="K4608" s="228"/>
      <c r="L4608" s="228"/>
      <c r="Q4608" s="229"/>
    </row>
    <row r="4609" spans="9:17" ht="16">
      <c r="I4609" s="209"/>
      <c r="J4609" s="221"/>
      <c r="K4609" s="228"/>
      <c r="L4609" s="228"/>
      <c r="Q4609" s="229"/>
    </row>
    <row r="4610" spans="9:17" ht="16">
      <c r="I4610" s="209"/>
      <c r="J4610" s="221"/>
      <c r="K4610" s="228"/>
      <c r="L4610" s="228"/>
      <c r="Q4610" s="229"/>
    </row>
    <row r="4611" spans="9:17" ht="16">
      <c r="I4611" s="209"/>
      <c r="J4611" s="221"/>
      <c r="K4611" s="228"/>
      <c r="L4611" s="228"/>
      <c r="Q4611" s="229"/>
    </row>
    <row r="4612" spans="9:17" ht="16">
      <c r="I4612" s="209"/>
      <c r="J4612" s="221"/>
      <c r="K4612" s="228"/>
      <c r="L4612" s="228"/>
      <c r="Q4612" s="229"/>
    </row>
    <row r="4613" spans="9:17" ht="16">
      <c r="I4613" s="209"/>
      <c r="J4613" s="221"/>
      <c r="K4613" s="228"/>
      <c r="L4613" s="228"/>
      <c r="Q4613" s="229"/>
    </row>
    <row r="4614" spans="9:17" ht="16">
      <c r="I4614" s="209"/>
      <c r="J4614" s="221"/>
      <c r="K4614" s="228"/>
      <c r="L4614" s="228"/>
      <c r="Q4614" s="229"/>
    </row>
    <row r="4615" spans="9:17" ht="16">
      <c r="I4615" s="209"/>
      <c r="J4615" s="221"/>
      <c r="K4615" s="228"/>
      <c r="L4615" s="228"/>
      <c r="Q4615" s="229"/>
    </row>
    <row r="4616" spans="9:17" ht="16">
      <c r="I4616" s="209"/>
      <c r="J4616" s="221"/>
      <c r="K4616" s="228"/>
      <c r="L4616" s="228"/>
      <c r="Q4616" s="229"/>
    </row>
    <row r="4617" spans="9:17" ht="16">
      <c r="I4617" s="209"/>
      <c r="J4617" s="221"/>
      <c r="K4617" s="228"/>
      <c r="L4617" s="228"/>
      <c r="Q4617" s="229"/>
    </row>
    <row r="4618" spans="9:17" ht="16">
      <c r="I4618" s="209"/>
      <c r="J4618" s="221"/>
      <c r="K4618" s="228"/>
      <c r="L4618" s="228"/>
      <c r="Q4618" s="229"/>
    </row>
    <row r="4619" spans="9:17" ht="16">
      <c r="I4619" s="209"/>
      <c r="J4619" s="221"/>
      <c r="K4619" s="228"/>
      <c r="L4619" s="228"/>
      <c r="Q4619" s="229"/>
    </row>
    <row r="4620" spans="9:17" ht="16">
      <c r="I4620" s="209"/>
      <c r="J4620" s="221"/>
      <c r="K4620" s="228"/>
      <c r="L4620" s="228"/>
      <c r="Q4620" s="229"/>
    </row>
    <row r="4621" spans="9:17" ht="16">
      <c r="I4621" s="209"/>
      <c r="J4621" s="221"/>
      <c r="K4621" s="228"/>
      <c r="L4621" s="228"/>
      <c r="Q4621" s="229"/>
    </row>
    <row r="4622" spans="9:17" ht="16">
      <c r="I4622" s="209"/>
      <c r="J4622" s="221"/>
      <c r="K4622" s="228"/>
      <c r="L4622" s="228"/>
      <c r="Q4622" s="229"/>
    </row>
    <row r="4623" spans="9:17" ht="16">
      <c r="I4623" s="209"/>
      <c r="J4623" s="221"/>
      <c r="K4623" s="228"/>
      <c r="L4623" s="228"/>
      <c r="Q4623" s="229"/>
    </row>
    <row r="4624" spans="9:17" ht="16">
      <c r="I4624" s="209"/>
      <c r="J4624" s="221"/>
      <c r="K4624" s="228"/>
      <c r="L4624" s="228"/>
      <c r="Q4624" s="229"/>
    </row>
    <row r="4625" spans="9:17" ht="16">
      <c r="I4625" s="209"/>
      <c r="J4625" s="221"/>
      <c r="K4625" s="228"/>
      <c r="L4625" s="228"/>
      <c r="Q4625" s="229"/>
    </row>
    <row r="4626" spans="9:17" ht="16">
      <c r="I4626" s="209"/>
      <c r="J4626" s="221"/>
      <c r="K4626" s="228"/>
      <c r="L4626" s="228"/>
      <c r="Q4626" s="229"/>
    </row>
    <row r="4627" spans="9:17" ht="16">
      <c r="I4627" s="209"/>
      <c r="J4627" s="221"/>
      <c r="K4627" s="228"/>
      <c r="L4627" s="228"/>
      <c r="Q4627" s="229"/>
    </row>
    <row r="4628" spans="9:17" ht="16">
      <c r="I4628" s="209"/>
      <c r="J4628" s="221"/>
      <c r="K4628" s="228"/>
      <c r="L4628" s="228"/>
      <c r="Q4628" s="229"/>
    </row>
    <row r="4629" spans="9:17" ht="16">
      <c r="I4629" s="209"/>
      <c r="J4629" s="221"/>
      <c r="K4629" s="228"/>
      <c r="L4629" s="228"/>
      <c r="Q4629" s="229"/>
    </row>
    <row r="4630" spans="9:17" ht="16">
      <c r="I4630" s="209"/>
      <c r="J4630" s="221"/>
      <c r="K4630" s="228"/>
      <c r="L4630" s="228"/>
      <c r="Q4630" s="229"/>
    </row>
    <row r="4631" spans="9:17" ht="16">
      <c r="I4631" s="209"/>
      <c r="J4631" s="221"/>
      <c r="K4631" s="228"/>
      <c r="L4631" s="228"/>
      <c r="Q4631" s="229"/>
    </row>
    <row r="4632" spans="9:17" ht="16">
      <c r="I4632" s="209"/>
      <c r="J4632" s="221"/>
      <c r="K4632" s="228"/>
      <c r="L4632" s="228"/>
      <c r="Q4632" s="229"/>
    </row>
    <row r="4633" spans="9:17" ht="16">
      <c r="I4633" s="209"/>
      <c r="J4633" s="221"/>
      <c r="K4633" s="228"/>
      <c r="L4633" s="228"/>
      <c r="Q4633" s="229"/>
    </row>
    <row r="4634" spans="9:17" ht="16">
      <c r="I4634" s="209"/>
      <c r="J4634" s="221"/>
      <c r="K4634" s="228"/>
      <c r="L4634" s="228"/>
      <c r="Q4634" s="229"/>
    </row>
    <row r="4635" spans="9:17" ht="16">
      <c r="I4635" s="209"/>
      <c r="J4635" s="221"/>
      <c r="K4635" s="228"/>
      <c r="L4635" s="228"/>
      <c r="Q4635" s="229"/>
    </row>
    <row r="4636" spans="9:17" ht="16">
      <c r="I4636" s="209"/>
      <c r="J4636" s="221"/>
      <c r="K4636" s="228"/>
      <c r="L4636" s="228"/>
      <c r="Q4636" s="229"/>
    </row>
    <row r="4637" spans="9:17" ht="16">
      <c r="I4637" s="209"/>
      <c r="J4637" s="221"/>
      <c r="K4637" s="228"/>
      <c r="L4637" s="228"/>
      <c r="Q4637" s="229"/>
    </row>
    <row r="4638" spans="9:17" ht="16">
      <c r="I4638" s="209"/>
      <c r="J4638" s="221"/>
      <c r="K4638" s="228"/>
      <c r="L4638" s="228"/>
      <c r="Q4638" s="229"/>
    </row>
    <row r="4639" spans="9:17" ht="16">
      <c r="I4639" s="209"/>
      <c r="J4639" s="221"/>
      <c r="K4639" s="228"/>
      <c r="L4639" s="228"/>
      <c r="Q4639" s="229"/>
    </row>
    <row r="4640" spans="9:17" ht="16">
      <c r="I4640" s="209"/>
      <c r="J4640" s="221"/>
      <c r="K4640" s="228"/>
      <c r="L4640" s="228"/>
      <c r="Q4640" s="229"/>
    </row>
    <row r="4641" spans="9:17" ht="16">
      <c r="I4641" s="209"/>
      <c r="J4641" s="221"/>
      <c r="K4641" s="228"/>
      <c r="L4641" s="228"/>
      <c r="Q4641" s="229"/>
    </row>
    <row r="4642" spans="9:17" ht="16">
      <c r="I4642" s="209"/>
      <c r="J4642" s="221"/>
      <c r="K4642" s="228"/>
      <c r="L4642" s="228"/>
      <c r="Q4642" s="229"/>
    </row>
    <row r="4643" spans="9:17" ht="16">
      <c r="I4643" s="209"/>
      <c r="J4643" s="221"/>
      <c r="K4643" s="228"/>
      <c r="L4643" s="228"/>
      <c r="Q4643" s="229"/>
    </row>
    <row r="4644" spans="9:17" ht="16">
      <c r="I4644" s="209"/>
      <c r="J4644" s="221"/>
      <c r="K4644" s="228"/>
      <c r="L4644" s="228"/>
      <c r="Q4644" s="229"/>
    </row>
    <row r="4645" spans="9:17" ht="16">
      <c r="I4645" s="209"/>
      <c r="J4645" s="221"/>
      <c r="K4645" s="228"/>
      <c r="L4645" s="228"/>
      <c r="Q4645" s="229"/>
    </row>
    <row r="4646" spans="9:17" ht="16">
      <c r="I4646" s="209"/>
      <c r="J4646" s="221"/>
      <c r="K4646" s="228"/>
      <c r="L4646" s="228"/>
      <c r="Q4646" s="229"/>
    </row>
    <row r="4647" spans="9:17" ht="16">
      <c r="I4647" s="209"/>
      <c r="J4647" s="221"/>
      <c r="K4647" s="228"/>
      <c r="L4647" s="228"/>
      <c r="Q4647" s="229"/>
    </row>
    <row r="4648" spans="9:17" ht="16">
      <c r="I4648" s="209"/>
      <c r="J4648" s="221"/>
      <c r="K4648" s="228"/>
      <c r="L4648" s="228"/>
      <c r="Q4648" s="229"/>
    </row>
    <row r="4649" spans="9:17" ht="16">
      <c r="I4649" s="209"/>
      <c r="J4649" s="221"/>
      <c r="K4649" s="228"/>
      <c r="L4649" s="228"/>
      <c r="Q4649" s="229"/>
    </row>
    <row r="4650" spans="9:17" ht="16">
      <c r="I4650" s="209"/>
      <c r="J4650" s="221"/>
      <c r="K4650" s="228"/>
      <c r="L4650" s="228"/>
      <c r="Q4650" s="229"/>
    </row>
    <row r="4651" spans="9:17" ht="16">
      <c r="I4651" s="209"/>
      <c r="J4651" s="221"/>
      <c r="K4651" s="228"/>
      <c r="L4651" s="228"/>
      <c r="Q4651" s="229"/>
    </row>
    <row r="4652" spans="9:17" ht="16">
      <c r="I4652" s="209"/>
      <c r="J4652" s="221"/>
      <c r="K4652" s="228"/>
      <c r="L4652" s="228"/>
      <c r="Q4652" s="229"/>
    </row>
    <row r="4653" spans="9:17" ht="16">
      <c r="I4653" s="209"/>
      <c r="J4653" s="221"/>
      <c r="K4653" s="228"/>
      <c r="L4653" s="228"/>
      <c r="Q4653" s="229"/>
    </row>
    <row r="4654" spans="9:17" ht="16">
      <c r="I4654" s="209"/>
      <c r="J4654" s="221"/>
      <c r="K4654" s="228"/>
      <c r="L4654" s="228"/>
      <c r="Q4654" s="229"/>
    </row>
    <row r="4655" spans="9:17" ht="16">
      <c r="I4655" s="209"/>
      <c r="J4655" s="221"/>
      <c r="K4655" s="228"/>
      <c r="L4655" s="228"/>
      <c r="Q4655" s="229"/>
    </row>
    <row r="4656" spans="9:17" ht="16">
      <c r="I4656" s="209"/>
      <c r="J4656" s="221"/>
      <c r="K4656" s="228"/>
      <c r="L4656" s="228"/>
      <c r="Q4656" s="229"/>
    </row>
    <row r="4657" spans="9:17" ht="16">
      <c r="I4657" s="209"/>
      <c r="J4657" s="221"/>
      <c r="K4657" s="228"/>
      <c r="L4657" s="228"/>
      <c r="Q4657" s="229"/>
    </row>
    <row r="4658" spans="9:17" ht="16">
      <c r="I4658" s="209"/>
      <c r="J4658" s="221"/>
      <c r="K4658" s="228"/>
      <c r="L4658" s="228"/>
      <c r="Q4658" s="229"/>
    </row>
    <row r="4659" spans="9:17" ht="16">
      <c r="I4659" s="209"/>
      <c r="J4659" s="221"/>
      <c r="K4659" s="228"/>
      <c r="L4659" s="228"/>
      <c r="Q4659" s="229"/>
    </row>
    <row r="4660" spans="9:17" ht="16">
      <c r="I4660" s="209"/>
      <c r="J4660" s="221"/>
      <c r="K4660" s="228"/>
      <c r="L4660" s="228"/>
      <c r="Q4660" s="229"/>
    </row>
    <row r="4661" spans="9:17" ht="16">
      <c r="I4661" s="209"/>
      <c r="J4661" s="221"/>
      <c r="K4661" s="228"/>
      <c r="L4661" s="228"/>
      <c r="Q4661" s="229"/>
    </row>
    <row r="4662" spans="9:17" ht="16">
      <c r="I4662" s="209"/>
      <c r="J4662" s="221"/>
      <c r="K4662" s="228"/>
      <c r="L4662" s="228"/>
      <c r="Q4662" s="229"/>
    </row>
    <row r="4663" spans="9:17" ht="16">
      <c r="I4663" s="209"/>
      <c r="J4663" s="221"/>
      <c r="K4663" s="228"/>
      <c r="L4663" s="228"/>
      <c r="Q4663" s="229"/>
    </row>
    <row r="4664" spans="9:17" ht="16">
      <c r="I4664" s="209"/>
      <c r="J4664" s="221"/>
      <c r="K4664" s="228"/>
      <c r="L4664" s="228"/>
      <c r="Q4664" s="229"/>
    </row>
    <row r="4665" spans="9:17" ht="16">
      <c r="I4665" s="209"/>
      <c r="J4665" s="221"/>
      <c r="K4665" s="228"/>
      <c r="L4665" s="228"/>
      <c r="Q4665" s="229"/>
    </row>
    <row r="4666" spans="9:17" ht="16">
      <c r="I4666" s="209"/>
      <c r="J4666" s="221"/>
      <c r="K4666" s="228"/>
      <c r="L4666" s="228"/>
      <c r="Q4666" s="229"/>
    </row>
    <row r="4667" spans="9:17" ht="16">
      <c r="I4667" s="209"/>
      <c r="J4667" s="221"/>
      <c r="K4667" s="228"/>
      <c r="L4667" s="228"/>
      <c r="Q4667" s="229"/>
    </row>
    <row r="4668" spans="9:17" ht="16">
      <c r="I4668" s="209"/>
      <c r="J4668" s="221"/>
      <c r="K4668" s="228"/>
      <c r="L4668" s="228"/>
      <c r="Q4668" s="229"/>
    </row>
    <row r="4669" spans="9:17" ht="16">
      <c r="I4669" s="209"/>
      <c r="J4669" s="221"/>
      <c r="K4669" s="228"/>
      <c r="L4669" s="228"/>
      <c r="Q4669" s="229"/>
    </row>
    <row r="4670" spans="9:17" ht="16">
      <c r="I4670" s="209"/>
      <c r="J4670" s="221"/>
      <c r="K4670" s="228"/>
      <c r="L4670" s="228"/>
      <c r="Q4670" s="229"/>
    </row>
    <row r="4671" spans="9:17" ht="16">
      <c r="I4671" s="209"/>
      <c r="J4671" s="221"/>
      <c r="K4671" s="228"/>
      <c r="L4671" s="228"/>
      <c r="Q4671" s="229"/>
    </row>
    <row r="4672" spans="9:17" ht="16">
      <c r="I4672" s="209"/>
      <c r="J4672" s="221"/>
      <c r="K4672" s="228"/>
      <c r="L4672" s="228"/>
      <c r="Q4672" s="229"/>
    </row>
    <row r="4673" spans="9:17" ht="16">
      <c r="I4673" s="209"/>
      <c r="J4673" s="221"/>
      <c r="K4673" s="228"/>
      <c r="L4673" s="228"/>
      <c r="Q4673" s="229"/>
    </row>
    <row r="4674" spans="9:17" ht="16">
      <c r="I4674" s="209"/>
      <c r="J4674" s="221"/>
      <c r="K4674" s="228"/>
      <c r="L4674" s="228"/>
      <c r="Q4674" s="229"/>
    </row>
    <row r="4675" spans="9:17" ht="16">
      <c r="I4675" s="209"/>
      <c r="J4675" s="221"/>
      <c r="K4675" s="228"/>
      <c r="L4675" s="228"/>
      <c r="Q4675" s="229"/>
    </row>
    <row r="4676" spans="9:17" ht="16">
      <c r="I4676" s="209"/>
      <c r="J4676" s="221"/>
      <c r="K4676" s="228"/>
      <c r="L4676" s="228"/>
      <c r="Q4676" s="229"/>
    </row>
    <row r="4677" spans="9:17" ht="16">
      <c r="I4677" s="209"/>
      <c r="J4677" s="221"/>
      <c r="K4677" s="228"/>
      <c r="L4677" s="228"/>
      <c r="Q4677" s="229"/>
    </row>
    <row r="4678" spans="9:17" ht="16">
      <c r="I4678" s="209"/>
      <c r="J4678" s="221"/>
      <c r="K4678" s="228"/>
      <c r="L4678" s="228"/>
      <c r="Q4678" s="229"/>
    </row>
    <row r="4679" spans="9:17" ht="16">
      <c r="I4679" s="209"/>
      <c r="J4679" s="221"/>
      <c r="K4679" s="228"/>
      <c r="L4679" s="228"/>
      <c r="Q4679" s="229"/>
    </row>
    <row r="4680" spans="9:17" ht="16">
      <c r="I4680" s="209"/>
      <c r="J4680" s="221"/>
      <c r="K4680" s="228"/>
      <c r="L4680" s="228"/>
      <c r="Q4680" s="229"/>
    </row>
    <row r="4681" spans="9:17" ht="16">
      <c r="I4681" s="209"/>
      <c r="J4681" s="221"/>
      <c r="K4681" s="228"/>
      <c r="L4681" s="228"/>
      <c r="Q4681" s="229"/>
    </row>
    <row r="4682" spans="9:17" ht="16">
      <c r="I4682" s="209"/>
      <c r="J4682" s="221"/>
      <c r="K4682" s="228"/>
      <c r="L4682" s="228"/>
      <c r="Q4682" s="229"/>
    </row>
    <row r="4683" spans="9:17" ht="16">
      <c r="I4683" s="209"/>
      <c r="J4683" s="221"/>
      <c r="K4683" s="228"/>
      <c r="L4683" s="228"/>
      <c r="Q4683" s="229"/>
    </row>
    <row r="4684" spans="9:17" ht="16">
      <c r="I4684" s="209"/>
      <c r="J4684" s="221"/>
      <c r="K4684" s="228"/>
      <c r="L4684" s="228"/>
      <c r="Q4684" s="229"/>
    </row>
    <row r="4685" spans="9:17" ht="16">
      <c r="I4685" s="209"/>
      <c r="J4685" s="221"/>
      <c r="K4685" s="228"/>
      <c r="L4685" s="228"/>
      <c r="Q4685" s="229"/>
    </row>
    <row r="4686" spans="9:17" ht="16">
      <c r="I4686" s="209"/>
      <c r="J4686" s="221"/>
      <c r="K4686" s="228"/>
      <c r="L4686" s="228"/>
      <c r="Q4686" s="229"/>
    </row>
    <row r="4687" spans="9:17" ht="16">
      <c r="I4687" s="209"/>
      <c r="J4687" s="221"/>
      <c r="K4687" s="228"/>
      <c r="L4687" s="228"/>
      <c r="Q4687" s="229"/>
    </row>
    <row r="4688" spans="9:17" ht="16">
      <c r="I4688" s="209"/>
      <c r="J4688" s="221"/>
      <c r="K4688" s="228"/>
      <c r="L4688" s="228"/>
      <c r="Q4688" s="229"/>
    </row>
    <row r="4689" spans="9:17" ht="16">
      <c r="I4689" s="209"/>
      <c r="J4689" s="221"/>
      <c r="K4689" s="228"/>
      <c r="L4689" s="228"/>
      <c r="Q4689" s="229"/>
    </row>
    <row r="4690" spans="9:17" ht="16">
      <c r="I4690" s="209"/>
      <c r="J4690" s="221"/>
      <c r="K4690" s="228"/>
      <c r="L4690" s="228"/>
      <c r="Q4690" s="229"/>
    </row>
    <row r="4691" spans="9:17" ht="16">
      <c r="I4691" s="209"/>
      <c r="J4691" s="221"/>
      <c r="K4691" s="228"/>
      <c r="L4691" s="228"/>
      <c r="Q4691" s="229"/>
    </row>
    <row r="4692" spans="9:17" ht="16">
      <c r="I4692" s="209"/>
      <c r="J4692" s="221"/>
      <c r="K4692" s="228"/>
      <c r="L4692" s="228"/>
      <c r="Q4692" s="229"/>
    </row>
    <row r="4693" spans="9:17" ht="16">
      <c r="I4693" s="209"/>
      <c r="J4693" s="221"/>
      <c r="K4693" s="228"/>
      <c r="L4693" s="228"/>
      <c r="Q4693" s="229"/>
    </row>
    <row r="4694" spans="9:17" ht="16">
      <c r="I4694" s="209"/>
      <c r="J4694" s="221"/>
      <c r="K4694" s="228"/>
      <c r="L4694" s="228"/>
      <c r="Q4694" s="229"/>
    </row>
    <row r="4695" spans="9:17" ht="16">
      <c r="I4695" s="209"/>
      <c r="J4695" s="221"/>
      <c r="K4695" s="228"/>
      <c r="L4695" s="228"/>
      <c r="Q4695" s="229"/>
    </row>
    <row r="4696" spans="9:17" ht="16">
      <c r="I4696" s="209"/>
      <c r="J4696" s="221"/>
      <c r="K4696" s="228"/>
      <c r="L4696" s="228"/>
      <c r="Q4696" s="229"/>
    </row>
    <row r="4697" spans="9:17" ht="16">
      <c r="I4697" s="209"/>
      <c r="J4697" s="221"/>
      <c r="K4697" s="228"/>
      <c r="L4697" s="228"/>
      <c r="Q4697" s="229"/>
    </row>
    <row r="4698" spans="9:17" ht="16">
      <c r="I4698" s="209"/>
      <c r="J4698" s="221"/>
      <c r="K4698" s="228"/>
      <c r="L4698" s="228"/>
      <c r="Q4698" s="229"/>
    </row>
    <row r="4699" spans="9:17" ht="16">
      <c r="I4699" s="209"/>
      <c r="J4699" s="221"/>
      <c r="K4699" s="228"/>
      <c r="L4699" s="228"/>
      <c r="Q4699" s="229"/>
    </row>
    <row r="4700" spans="9:17" ht="16">
      <c r="I4700" s="209"/>
      <c r="J4700" s="221"/>
      <c r="K4700" s="228"/>
      <c r="L4700" s="228"/>
      <c r="Q4700" s="229"/>
    </row>
    <row r="4701" spans="9:17" ht="16">
      <c r="I4701" s="209"/>
      <c r="J4701" s="221"/>
      <c r="K4701" s="228"/>
      <c r="L4701" s="228"/>
      <c r="Q4701" s="229"/>
    </row>
    <row r="4702" spans="9:17" ht="16">
      <c r="I4702" s="209"/>
      <c r="J4702" s="221"/>
      <c r="K4702" s="228"/>
      <c r="L4702" s="228"/>
      <c r="Q4702" s="229"/>
    </row>
    <row r="4703" spans="9:17" ht="16">
      <c r="I4703" s="209"/>
      <c r="J4703" s="221"/>
      <c r="K4703" s="228"/>
      <c r="L4703" s="228"/>
      <c r="Q4703" s="229"/>
    </row>
    <row r="4704" spans="9:17" ht="16">
      <c r="I4704" s="209"/>
      <c r="J4704" s="221"/>
      <c r="K4704" s="228"/>
      <c r="L4704" s="228"/>
      <c r="Q4704" s="229"/>
    </row>
    <row r="4705" spans="9:17" ht="16">
      <c r="I4705" s="209"/>
      <c r="J4705" s="221"/>
      <c r="K4705" s="228"/>
      <c r="L4705" s="228"/>
      <c r="Q4705" s="229"/>
    </row>
    <row r="4706" spans="9:17" ht="16">
      <c r="I4706" s="209"/>
      <c r="J4706" s="221"/>
      <c r="K4706" s="228"/>
      <c r="L4706" s="228"/>
      <c r="Q4706" s="229"/>
    </row>
    <row r="4707" spans="9:17" ht="16">
      <c r="I4707" s="209"/>
      <c r="J4707" s="221"/>
      <c r="K4707" s="228"/>
      <c r="L4707" s="228"/>
      <c r="Q4707" s="229"/>
    </row>
    <row r="4708" spans="9:17" ht="16">
      <c r="I4708" s="209"/>
      <c r="J4708" s="221"/>
      <c r="K4708" s="228"/>
      <c r="L4708" s="228"/>
      <c r="Q4708" s="229"/>
    </row>
    <row r="4709" spans="9:17" ht="16">
      <c r="I4709" s="209"/>
      <c r="J4709" s="221"/>
      <c r="K4709" s="228"/>
      <c r="L4709" s="228"/>
      <c r="Q4709" s="229"/>
    </row>
    <row r="4710" spans="9:17" ht="16">
      <c r="I4710" s="209"/>
      <c r="J4710" s="221"/>
      <c r="K4710" s="228"/>
      <c r="L4710" s="228"/>
      <c r="Q4710" s="229"/>
    </row>
    <row r="4711" spans="9:17" ht="16">
      <c r="I4711" s="209"/>
      <c r="J4711" s="221"/>
      <c r="K4711" s="228"/>
      <c r="L4711" s="228"/>
      <c r="Q4711" s="229"/>
    </row>
    <row r="4712" spans="9:17" ht="16">
      <c r="I4712" s="209"/>
      <c r="J4712" s="221"/>
      <c r="K4712" s="228"/>
      <c r="L4712" s="228"/>
      <c r="Q4712" s="229"/>
    </row>
    <row r="4713" spans="9:17" ht="16">
      <c r="I4713" s="209"/>
      <c r="J4713" s="221"/>
      <c r="K4713" s="228"/>
      <c r="L4713" s="228"/>
      <c r="Q4713" s="229"/>
    </row>
    <row r="4714" spans="9:17" ht="16">
      <c r="I4714" s="209"/>
      <c r="J4714" s="221"/>
      <c r="K4714" s="228"/>
      <c r="L4714" s="228"/>
      <c r="Q4714" s="229"/>
    </row>
    <row r="4715" spans="9:17" ht="16">
      <c r="I4715" s="209"/>
      <c r="J4715" s="221"/>
      <c r="K4715" s="228"/>
      <c r="L4715" s="228"/>
      <c r="Q4715" s="229"/>
    </row>
    <row r="4716" spans="9:17" ht="16">
      <c r="I4716" s="209"/>
      <c r="J4716" s="221"/>
      <c r="K4716" s="228"/>
      <c r="L4716" s="228"/>
      <c r="Q4716" s="229"/>
    </row>
    <row r="4717" spans="9:17" ht="16">
      <c r="I4717" s="209"/>
      <c r="J4717" s="221"/>
      <c r="K4717" s="228"/>
      <c r="L4717" s="228"/>
      <c r="Q4717" s="229"/>
    </row>
    <row r="4718" spans="9:17" ht="16">
      <c r="I4718" s="209"/>
      <c r="J4718" s="221"/>
      <c r="K4718" s="228"/>
      <c r="L4718" s="228"/>
      <c r="Q4718" s="229"/>
    </row>
    <row r="4719" spans="9:17" ht="16">
      <c r="I4719" s="209"/>
      <c r="J4719" s="221"/>
      <c r="K4719" s="228"/>
      <c r="L4719" s="228"/>
      <c r="Q4719" s="229"/>
    </row>
    <row r="4720" spans="9:17" ht="16">
      <c r="I4720" s="209"/>
      <c r="J4720" s="221"/>
      <c r="K4720" s="228"/>
      <c r="L4720" s="228"/>
      <c r="Q4720" s="229"/>
    </row>
    <row r="4721" spans="9:17" ht="16">
      <c r="I4721" s="209"/>
      <c r="J4721" s="221"/>
      <c r="K4721" s="228"/>
      <c r="L4721" s="228"/>
      <c r="Q4721" s="229"/>
    </row>
    <row r="4722" spans="9:17" ht="16">
      <c r="I4722" s="209"/>
      <c r="J4722" s="221"/>
      <c r="K4722" s="228"/>
      <c r="L4722" s="228"/>
      <c r="Q4722" s="229"/>
    </row>
    <row r="4723" spans="9:17" ht="16">
      <c r="I4723" s="209"/>
      <c r="J4723" s="221"/>
      <c r="K4723" s="228"/>
      <c r="L4723" s="228"/>
      <c r="Q4723" s="229"/>
    </row>
    <row r="4724" spans="9:17" ht="16">
      <c r="I4724" s="209"/>
      <c r="J4724" s="221"/>
      <c r="K4724" s="228"/>
      <c r="L4724" s="228"/>
      <c r="Q4724" s="229"/>
    </row>
    <row r="4725" spans="9:17" ht="16">
      <c r="I4725" s="209"/>
      <c r="J4725" s="221"/>
      <c r="K4725" s="228"/>
      <c r="L4725" s="228"/>
      <c r="Q4725" s="229"/>
    </row>
    <row r="4726" spans="9:17" ht="16">
      <c r="I4726" s="209"/>
      <c r="J4726" s="221"/>
      <c r="K4726" s="228"/>
      <c r="L4726" s="228"/>
      <c r="Q4726" s="229"/>
    </row>
    <row r="4727" spans="9:17" ht="16">
      <c r="I4727" s="209"/>
      <c r="J4727" s="221"/>
      <c r="K4727" s="228"/>
      <c r="L4727" s="228"/>
      <c r="Q4727" s="229"/>
    </row>
    <row r="4728" spans="9:17" ht="16">
      <c r="I4728" s="209"/>
      <c r="J4728" s="221"/>
      <c r="K4728" s="228"/>
      <c r="L4728" s="228"/>
      <c r="Q4728" s="229"/>
    </row>
    <row r="4729" spans="9:17" ht="16">
      <c r="I4729" s="209"/>
      <c r="J4729" s="221"/>
      <c r="K4729" s="228"/>
      <c r="L4729" s="228"/>
      <c r="Q4729" s="229"/>
    </row>
    <row r="4730" spans="9:17" ht="16">
      <c r="I4730" s="209"/>
      <c r="J4730" s="221"/>
      <c r="K4730" s="228"/>
      <c r="L4730" s="228"/>
      <c r="Q4730" s="229"/>
    </row>
    <row r="4731" spans="9:17" ht="16">
      <c r="I4731" s="209"/>
      <c r="J4731" s="221"/>
      <c r="K4731" s="228"/>
      <c r="L4731" s="228"/>
      <c r="Q4731" s="229"/>
    </row>
    <row r="4732" spans="9:17" ht="16">
      <c r="I4732" s="209"/>
      <c r="J4732" s="221"/>
      <c r="K4732" s="228"/>
      <c r="L4732" s="228"/>
      <c r="Q4732" s="229"/>
    </row>
    <row r="4733" spans="9:17" ht="16">
      <c r="I4733" s="209"/>
      <c r="J4733" s="221"/>
      <c r="K4733" s="228"/>
      <c r="L4733" s="228"/>
      <c r="Q4733" s="229"/>
    </row>
    <row r="4734" spans="9:17" ht="16">
      <c r="I4734" s="209"/>
      <c r="J4734" s="221"/>
      <c r="K4734" s="228"/>
      <c r="L4734" s="228"/>
      <c r="Q4734" s="229"/>
    </row>
    <row r="4735" spans="9:17" ht="16">
      <c r="I4735" s="209"/>
      <c r="J4735" s="221"/>
      <c r="K4735" s="228"/>
      <c r="L4735" s="228"/>
      <c r="Q4735" s="229"/>
    </row>
    <row r="4736" spans="9:17" ht="16">
      <c r="I4736" s="209"/>
      <c r="J4736" s="221"/>
      <c r="K4736" s="228"/>
      <c r="L4736" s="228"/>
      <c r="Q4736" s="229"/>
    </row>
    <row r="4737" spans="9:17" ht="16">
      <c r="I4737" s="209"/>
      <c r="J4737" s="221"/>
      <c r="K4737" s="228"/>
      <c r="L4737" s="228"/>
      <c r="Q4737" s="229"/>
    </row>
    <row r="4738" spans="9:17" ht="16">
      <c r="I4738" s="209"/>
      <c r="J4738" s="221"/>
      <c r="K4738" s="228"/>
      <c r="L4738" s="228"/>
      <c r="Q4738" s="229"/>
    </row>
    <row r="4739" spans="9:17" ht="16">
      <c r="I4739" s="209"/>
      <c r="J4739" s="221"/>
      <c r="K4739" s="228"/>
      <c r="L4739" s="228"/>
      <c r="Q4739" s="229"/>
    </row>
    <row r="4740" spans="9:17" ht="16">
      <c r="I4740" s="209"/>
      <c r="J4740" s="221"/>
      <c r="K4740" s="228"/>
      <c r="L4740" s="228"/>
      <c r="Q4740" s="229"/>
    </row>
    <row r="4741" spans="9:17" ht="16">
      <c r="I4741" s="209"/>
      <c r="J4741" s="221"/>
      <c r="K4741" s="228"/>
      <c r="L4741" s="228"/>
      <c r="Q4741" s="229"/>
    </row>
    <row r="4742" spans="9:17" ht="16">
      <c r="I4742" s="209"/>
      <c r="J4742" s="221"/>
      <c r="K4742" s="228"/>
      <c r="L4742" s="228"/>
      <c r="Q4742" s="229"/>
    </row>
    <row r="4743" spans="9:17" ht="16">
      <c r="I4743" s="209"/>
      <c r="J4743" s="221"/>
      <c r="K4743" s="228"/>
      <c r="L4743" s="228"/>
      <c r="Q4743" s="229"/>
    </row>
    <row r="4744" spans="9:17" ht="16">
      <c r="I4744" s="209"/>
      <c r="J4744" s="221"/>
      <c r="K4744" s="228"/>
      <c r="L4744" s="228"/>
      <c r="Q4744" s="229"/>
    </row>
    <row r="4745" spans="9:17" ht="16">
      <c r="I4745" s="209"/>
      <c r="J4745" s="221"/>
      <c r="K4745" s="228"/>
      <c r="L4745" s="228"/>
      <c r="Q4745" s="229"/>
    </row>
    <row r="4746" spans="9:17" ht="16">
      <c r="I4746" s="209"/>
      <c r="J4746" s="221"/>
      <c r="K4746" s="228"/>
      <c r="L4746" s="228"/>
      <c r="Q4746" s="229"/>
    </row>
    <row r="4747" spans="9:17" ht="16">
      <c r="I4747" s="209"/>
      <c r="J4747" s="221"/>
      <c r="K4747" s="228"/>
      <c r="L4747" s="228"/>
      <c r="Q4747" s="229"/>
    </row>
    <row r="4748" spans="9:17" ht="16">
      <c r="I4748" s="209"/>
      <c r="J4748" s="221"/>
      <c r="K4748" s="228"/>
      <c r="L4748" s="228"/>
      <c r="Q4748" s="229"/>
    </row>
    <row r="4749" spans="9:17" ht="16">
      <c r="I4749" s="209"/>
      <c r="J4749" s="221"/>
      <c r="K4749" s="228"/>
      <c r="L4749" s="228"/>
      <c r="Q4749" s="229"/>
    </row>
    <row r="4750" spans="9:17" ht="16">
      <c r="I4750" s="209"/>
      <c r="J4750" s="221"/>
      <c r="K4750" s="228"/>
      <c r="L4750" s="228"/>
      <c r="Q4750" s="229"/>
    </row>
    <row r="4751" spans="9:17" ht="16">
      <c r="I4751" s="209"/>
      <c r="J4751" s="221"/>
      <c r="K4751" s="228"/>
      <c r="L4751" s="228"/>
      <c r="Q4751" s="229"/>
    </row>
    <row r="4752" spans="9:17" ht="16">
      <c r="I4752" s="209"/>
      <c r="J4752" s="221"/>
      <c r="K4752" s="228"/>
      <c r="L4752" s="228"/>
      <c r="Q4752" s="229"/>
    </row>
    <row r="4753" spans="9:17" ht="16">
      <c r="I4753" s="209"/>
      <c r="J4753" s="221"/>
      <c r="K4753" s="228"/>
      <c r="L4753" s="228"/>
      <c r="Q4753" s="229"/>
    </row>
    <row r="4754" spans="9:17" ht="16">
      <c r="I4754" s="209"/>
      <c r="J4754" s="221"/>
      <c r="K4754" s="228"/>
      <c r="L4754" s="228"/>
      <c r="Q4754" s="229"/>
    </row>
    <row r="4755" spans="9:17" ht="16">
      <c r="I4755" s="209"/>
      <c r="J4755" s="221"/>
      <c r="K4755" s="228"/>
      <c r="L4755" s="228"/>
      <c r="Q4755" s="229"/>
    </row>
    <row r="4756" spans="9:17" ht="16">
      <c r="I4756" s="209"/>
      <c r="J4756" s="221"/>
      <c r="K4756" s="228"/>
      <c r="L4756" s="228"/>
      <c r="Q4756" s="229"/>
    </row>
    <row r="4757" spans="9:17" ht="16">
      <c r="I4757" s="209"/>
      <c r="J4757" s="221"/>
      <c r="K4757" s="228"/>
      <c r="L4757" s="228"/>
      <c r="Q4757" s="229"/>
    </row>
    <row r="4758" spans="9:17" ht="16">
      <c r="I4758" s="209"/>
      <c r="J4758" s="221"/>
      <c r="K4758" s="228"/>
      <c r="L4758" s="228"/>
      <c r="Q4758" s="229"/>
    </row>
    <row r="4759" spans="9:17" ht="16">
      <c r="I4759" s="209"/>
      <c r="J4759" s="221"/>
      <c r="K4759" s="228"/>
      <c r="L4759" s="228"/>
      <c r="Q4759" s="229"/>
    </row>
    <row r="4760" spans="9:17" ht="16">
      <c r="I4760" s="209"/>
      <c r="J4760" s="221"/>
      <c r="K4760" s="228"/>
      <c r="L4760" s="228"/>
      <c r="Q4760" s="229"/>
    </row>
    <row r="4761" spans="9:17" ht="16">
      <c r="I4761" s="209"/>
      <c r="J4761" s="221"/>
      <c r="K4761" s="228"/>
      <c r="L4761" s="228"/>
      <c r="Q4761" s="229"/>
    </row>
    <row r="4762" spans="9:17" ht="16">
      <c r="I4762" s="209"/>
      <c r="J4762" s="221"/>
      <c r="K4762" s="228"/>
      <c r="L4762" s="228"/>
      <c r="Q4762" s="229"/>
    </row>
    <row r="4763" spans="9:17" ht="16">
      <c r="I4763" s="209"/>
      <c r="J4763" s="221"/>
      <c r="K4763" s="228"/>
      <c r="L4763" s="228"/>
      <c r="Q4763" s="229"/>
    </row>
    <row r="4764" spans="9:17" ht="16">
      <c r="I4764" s="209"/>
      <c r="J4764" s="221"/>
      <c r="K4764" s="228"/>
      <c r="L4764" s="228"/>
      <c r="Q4764" s="229"/>
    </row>
    <row r="4765" spans="9:17" ht="16">
      <c r="I4765" s="209"/>
      <c r="J4765" s="221"/>
      <c r="K4765" s="228"/>
      <c r="L4765" s="228"/>
      <c r="Q4765" s="229"/>
    </row>
    <row r="4766" spans="9:17" ht="16">
      <c r="I4766" s="209"/>
      <c r="J4766" s="221"/>
      <c r="K4766" s="228"/>
      <c r="L4766" s="228"/>
      <c r="Q4766" s="229"/>
    </row>
    <row r="4767" spans="9:17" ht="16">
      <c r="I4767" s="209"/>
      <c r="J4767" s="221"/>
      <c r="K4767" s="228"/>
      <c r="L4767" s="228"/>
      <c r="Q4767" s="229"/>
    </row>
    <row r="4768" spans="9:17" ht="16">
      <c r="I4768" s="209"/>
      <c r="J4768" s="221"/>
      <c r="K4768" s="228"/>
      <c r="L4768" s="228"/>
      <c r="Q4768" s="229"/>
    </row>
    <row r="4769" spans="9:17" ht="16">
      <c r="I4769" s="209"/>
      <c r="J4769" s="221"/>
      <c r="K4769" s="228"/>
      <c r="L4769" s="228"/>
      <c r="Q4769" s="229"/>
    </row>
    <row r="4770" spans="9:17" ht="16">
      <c r="I4770" s="209"/>
      <c r="J4770" s="221"/>
      <c r="K4770" s="228"/>
      <c r="L4770" s="228"/>
      <c r="Q4770" s="229"/>
    </row>
    <row r="4771" spans="9:17" ht="16">
      <c r="I4771" s="209"/>
      <c r="J4771" s="221"/>
      <c r="K4771" s="228"/>
      <c r="L4771" s="228"/>
      <c r="Q4771" s="229"/>
    </row>
    <row r="4772" spans="9:17" ht="16">
      <c r="I4772" s="209"/>
      <c r="J4772" s="221"/>
      <c r="K4772" s="228"/>
      <c r="L4772" s="228"/>
      <c r="Q4772" s="229"/>
    </row>
    <row r="4773" spans="9:17" ht="16">
      <c r="I4773" s="209"/>
      <c r="J4773" s="221"/>
      <c r="K4773" s="228"/>
      <c r="L4773" s="228"/>
      <c r="Q4773" s="229"/>
    </row>
    <row r="4774" spans="9:17" ht="16">
      <c r="I4774" s="209"/>
      <c r="J4774" s="221"/>
      <c r="K4774" s="228"/>
      <c r="L4774" s="228"/>
      <c r="Q4774" s="229"/>
    </row>
    <row r="4775" spans="9:17" ht="16">
      <c r="I4775" s="209"/>
      <c r="J4775" s="221"/>
      <c r="K4775" s="228"/>
      <c r="L4775" s="228"/>
      <c r="Q4775" s="229"/>
    </row>
    <row r="4776" spans="9:17" ht="16">
      <c r="I4776" s="209"/>
      <c r="J4776" s="221"/>
      <c r="K4776" s="228"/>
      <c r="L4776" s="228"/>
      <c r="Q4776" s="229"/>
    </row>
    <row r="4777" spans="9:17" ht="16">
      <c r="I4777" s="209"/>
      <c r="J4777" s="221"/>
      <c r="K4777" s="228"/>
      <c r="L4777" s="228"/>
      <c r="Q4777" s="229"/>
    </row>
    <row r="4778" spans="9:17" ht="16">
      <c r="I4778" s="209"/>
      <c r="J4778" s="221"/>
      <c r="K4778" s="228"/>
      <c r="L4778" s="228"/>
      <c r="Q4778" s="229"/>
    </row>
    <row r="4779" spans="9:17" ht="16">
      <c r="I4779" s="209"/>
      <c r="J4779" s="221"/>
      <c r="K4779" s="228"/>
      <c r="L4779" s="228"/>
      <c r="Q4779" s="229"/>
    </row>
    <row r="4780" spans="9:17" ht="16">
      <c r="I4780" s="209"/>
      <c r="J4780" s="221"/>
      <c r="K4780" s="228"/>
      <c r="L4780" s="228"/>
      <c r="Q4780" s="229"/>
    </row>
    <row r="4781" spans="9:17" ht="16">
      <c r="I4781" s="209"/>
      <c r="J4781" s="221"/>
      <c r="K4781" s="228"/>
      <c r="L4781" s="228"/>
      <c r="Q4781" s="229"/>
    </row>
    <row r="4782" spans="9:17" ht="16">
      <c r="I4782" s="209"/>
      <c r="J4782" s="221"/>
      <c r="K4782" s="228"/>
      <c r="L4782" s="228"/>
      <c r="Q4782" s="229"/>
    </row>
    <row r="4783" spans="9:17" ht="16">
      <c r="I4783" s="209"/>
      <c r="J4783" s="221"/>
      <c r="K4783" s="228"/>
      <c r="L4783" s="228"/>
      <c r="Q4783" s="229"/>
    </row>
    <row r="4784" spans="9:17" ht="16">
      <c r="I4784" s="209"/>
      <c r="J4784" s="221"/>
      <c r="K4784" s="228"/>
      <c r="L4784" s="228"/>
      <c r="Q4784" s="229"/>
    </row>
    <row r="4785" spans="9:17" ht="16">
      <c r="I4785" s="209"/>
      <c r="J4785" s="221"/>
      <c r="K4785" s="228"/>
      <c r="L4785" s="228"/>
      <c r="Q4785" s="229"/>
    </row>
    <row r="4786" spans="9:17" ht="16">
      <c r="I4786" s="209"/>
      <c r="J4786" s="221"/>
      <c r="K4786" s="228"/>
      <c r="L4786" s="228"/>
      <c r="Q4786" s="229"/>
    </row>
    <row r="4787" spans="9:17" ht="16">
      <c r="I4787" s="209"/>
      <c r="J4787" s="221"/>
      <c r="K4787" s="228"/>
      <c r="L4787" s="228"/>
      <c r="Q4787" s="229"/>
    </row>
    <row r="4788" spans="9:17" ht="16">
      <c r="I4788" s="209"/>
      <c r="J4788" s="221"/>
      <c r="K4788" s="228"/>
      <c r="L4788" s="228"/>
      <c r="Q4788" s="229"/>
    </row>
    <row r="4789" spans="9:17" ht="16">
      <c r="I4789" s="209"/>
      <c r="J4789" s="221"/>
      <c r="K4789" s="228"/>
      <c r="L4789" s="228"/>
      <c r="Q4789" s="229"/>
    </row>
    <row r="4790" spans="9:17" ht="16">
      <c r="I4790" s="209"/>
      <c r="J4790" s="221"/>
      <c r="K4790" s="228"/>
      <c r="L4790" s="228"/>
      <c r="Q4790" s="229"/>
    </row>
    <row r="4791" spans="9:17" ht="16">
      <c r="I4791" s="209"/>
      <c r="J4791" s="221"/>
      <c r="K4791" s="228"/>
      <c r="L4791" s="228"/>
      <c r="Q4791" s="229"/>
    </row>
    <row r="4792" spans="9:17" ht="16">
      <c r="I4792" s="209"/>
      <c r="J4792" s="221"/>
      <c r="K4792" s="228"/>
      <c r="L4792" s="228"/>
      <c r="Q4792" s="229"/>
    </row>
    <row r="4793" spans="9:17" ht="16">
      <c r="I4793" s="209"/>
      <c r="J4793" s="221"/>
      <c r="K4793" s="228"/>
      <c r="L4793" s="228"/>
      <c r="Q4793" s="229"/>
    </row>
    <row r="4794" spans="9:17" ht="16">
      <c r="I4794" s="209"/>
      <c r="J4794" s="221"/>
      <c r="K4794" s="228"/>
      <c r="L4794" s="228"/>
      <c r="Q4794" s="229"/>
    </row>
    <row r="4795" spans="9:17" ht="16">
      <c r="I4795" s="209"/>
      <c r="J4795" s="221"/>
      <c r="K4795" s="228"/>
      <c r="L4795" s="228"/>
      <c r="Q4795" s="229"/>
    </row>
    <row r="4796" spans="9:17" ht="16">
      <c r="I4796" s="209"/>
      <c r="J4796" s="221"/>
      <c r="K4796" s="228"/>
      <c r="L4796" s="228"/>
      <c r="Q4796" s="229"/>
    </row>
    <row r="4797" spans="9:17" ht="16">
      <c r="I4797" s="209"/>
      <c r="J4797" s="221"/>
      <c r="K4797" s="228"/>
      <c r="L4797" s="228"/>
      <c r="Q4797" s="229"/>
    </row>
    <row r="4798" spans="9:17" ht="16">
      <c r="I4798" s="209"/>
      <c r="J4798" s="221"/>
      <c r="K4798" s="228"/>
      <c r="L4798" s="228"/>
      <c r="Q4798" s="229"/>
    </row>
    <row r="4799" spans="9:17" ht="16">
      <c r="I4799" s="209"/>
      <c r="J4799" s="221"/>
      <c r="K4799" s="228"/>
      <c r="L4799" s="228"/>
      <c r="Q4799" s="229"/>
    </row>
    <row r="4800" spans="9:17" ht="16">
      <c r="I4800" s="209"/>
      <c r="J4800" s="221"/>
      <c r="K4800" s="228"/>
      <c r="L4800" s="228"/>
      <c r="Q4800" s="229"/>
    </row>
    <row r="4801" spans="9:17" ht="16">
      <c r="I4801" s="209"/>
      <c r="J4801" s="221"/>
      <c r="K4801" s="228"/>
      <c r="L4801" s="228"/>
      <c r="Q4801" s="229"/>
    </row>
    <row r="4802" spans="9:17" ht="16">
      <c r="I4802" s="209"/>
      <c r="J4802" s="221"/>
      <c r="K4802" s="228"/>
      <c r="L4802" s="228"/>
      <c r="Q4802" s="229"/>
    </row>
    <row r="4803" spans="9:17" ht="16">
      <c r="I4803" s="209"/>
      <c r="J4803" s="221"/>
      <c r="K4803" s="228"/>
      <c r="L4803" s="228"/>
      <c r="Q4803" s="229"/>
    </row>
    <row r="4804" spans="9:17" ht="16">
      <c r="I4804" s="209"/>
      <c r="J4804" s="221"/>
      <c r="K4804" s="228"/>
      <c r="L4804" s="228"/>
      <c r="Q4804" s="229"/>
    </row>
    <row r="4805" spans="9:17" ht="16">
      <c r="I4805" s="209"/>
      <c r="J4805" s="221"/>
      <c r="K4805" s="228"/>
      <c r="L4805" s="228"/>
      <c r="Q4805" s="229"/>
    </row>
    <row r="4806" spans="9:17" ht="16">
      <c r="I4806" s="209"/>
      <c r="J4806" s="221"/>
      <c r="K4806" s="228"/>
      <c r="L4806" s="228"/>
      <c r="Q4806" s="229"/>
    </row>
    <row r="4807" spans="9:17" ht="16">
      <c r="I4807" s="209"/>
      <c r="J4807" s="221"/>
      <c r="K4807" s="228"/>
      <c r="L4807" s="228"/>
      <c r="Q4807" s="229"/>
    </row>
    <row r="4808" spans="9:17" ht="16">
      <c r="I4808" s="209"/>
      <c r="J4808" s="221"/>
      <c r="K4808" s="228"/>
      <c r="L4808" s="228"/>
      <c r="Q4808" s="229"/>
    </row>
    <row r="4809" spans="9:17" ht="16">
      <c r="I4809" s="209"/>
      <c r="J4809" s="221"/>
      <c r="K4809" s="228"/>
      <c r="L4809" s="228"/>
      <c r="Q4809" s="229"/>
    </row>
    <row r="4810" spans="9:17" ht="16">
      <c r="I4810" s="209"/>
      <c r="J4810" s="221"/>
      <c r="K4810" s="228"/>
      <c r="L4810" s="228"/>
      <c r="Q4810" s="229"/>
    </row>
    <row r="4811" spans="9:17" ht="16">
      <c r="I4811" s="209"/>
      <c r="J4811" s="221"/>
      <c r="K4811" s="228"/>
      <c r="L4811" s="228"/>
      <c r="Q4811" s="229"/>
    </row>
    <row r="4812" spans="9:17" ht="16">
      <c r="I4812" s="209"/>
      <c r="J4812" s="221"/>
      <c r="K4812" s="228"/>
      <c r="L4812" s="228"/>
      <c r="Q4812" s="229"/>
    </row>
    <row r="4813" spans="9:17" ht="16">
      <c r="I4813" s="209"/>
      <c r="J4813" s="221"/>
      <c r="K4813" s="228"/>
      <c r="L4813" s="228"/>
      <c r="Q4813" s="229"/>
    </row>
    <row r="4814" spans="9:17" ht="16">
      <c r="I4814" s="209"/>
      <c r="J4814" s="221"/>
      <c r="K4814" s="228"/>
      <c r="L4814" s="228"/>
      <c r="Q4814" s="229"/>
    </row>
    <row r="4815" spans="9:17" ht="16">
      <c r="I4815" s="209"/>
      <c r="J4815" s="221"/>
      <c r="K4815" s="228"/>
      <c r="L4815" s="228"/>
      <c r="Q4815" s="229"/>
    </row>
    <row r="4816" spans="9:17" ht="16">
      <c r="I4816" s="209"/>
      <c r="J4816" s="221"/>
      <c r="K4816" s="228"/>
      <c r="L4816" s="228"/>
      <c r="Q4816" s="229"/>
    </row>
    <row r="4817" spans="9:17" ht="16">
      <c r="I4817" s="209"/>
      <c r="J4817" s="221"/>
      <c r="K4817" s="228"/>
      <c r="L4817" s="228"/>
      <c r="Q4817" s="229"/>
    </row>
    <row r="4818" spans="9:17" ht="16">
      <c r="I4818" s="209"/>
      <c r="J4818" s="221"/>
      <c r="K4818" s="228"/>
      <c r="L4818" s="228"/>
      <c r="Q4818" s="229"/>
    </row>
    <row r="4819" spans="9:17" ht="16">
      <c r="I4819" s="209"/>
      <c r="J4819" s="221"/>
      <c r="K4819" s="228"/>
      <c r="L4819" s="228"/>
      <c r="Q4819" s="229"/>
    </row>
    <row r="4820" spans="9:17" ht="16">
      <c r="I4820" s="209"/>
      <c r="J4820" s="221"/>
      <c r="K4820" s="228"/>
      <c r="L4820" s="228"/>
      <c r="Q4820" s="229"/>
    </row>
    <row r="4821" spans="9:17" ht="16">
      <c r="I4821" s="209"/>
      <c r="J4821" s="221"/>
      <c r="K4821" s="228"/>
      <c r="L4821" s="228"/>
      <c r="Q4821" s="229"/>
    </row>
    <row r="4822" spans="9:17" ht="16">
      <c r="I4822" s="209"/>
      <c r="J4822" s="221"/>
      <c r="K4822" s="228"/>
      <c r="L4822" s="228"/>
      <c r="Q4822" s="229"/>
    </row>
    <row r="4823" spans="9:17" ht="16">
      <c r="I4823" s="209"/>
      <c r="J4823" s="221"/>
      <c r="K4823" s="228"/>
      <c r="L4823" s="228"/>
      <c r="Q4823" s="229"/>
    </row>
    <row r="4824" spans="9:17" ht="16">
      <c r="I4824" s="209"/>
      <c r="J4824" s="221"/>
      <c r="K4824" s="228"/>
      <c r="L4824" s="228"/>
      <c r="Q4824" s="229"/>
    </row>
    <row r="4825" spans="9:17" ht="16">
      <c r="I4825" s="209"/>
      <c r="J4825" s="221"/>
      <c r="K4825" s="228"/>
      <c r="L4825" s="228"/>
      <c r="Q4825" s="229"/>
    </row>
    <row r="4826" spans="9:17" ht="16">
      <c r="I4826" s="209"/>
      <c r="J4826" s="221"/>
      <c r="K4826" s="228"/>
      <c r="L4826" s="228"/>
      <c r="Q4826" s="229"/>
    </row>
    <row r="4827" spans="9:17" ht="16">
      <c r="I4827" s="209"/>
      <c r="J4827" s="221"/>
      <c r="K4827" s="228"/>
      <c r="L4827" s="228"/>
      <c r="Q4827" s="229"/>
    </row>
    <row r="4828" spans="9:17" ht="16">
      <c r="I4828" s="209"/>
      <c r="J4828" s="221"/>
      <c r="K4828" s="228"/>
      <c r="L4828" s="228"/>
      <c r="Q4828" s="229"/>
    </row>
    <row r="4829" spans="9:17" ht="16">
      <c r="I4829" s="209"/>
      <c r="J4829" s="221"/>
      <c r="K4829" s="228"/>
      <c r="L4829" s="228"/>
      <c r="Q4829" s="229"/>
    </row>
    <row r="4830" spans="9:17" ht="16">
      <c r="I4830" s="209"/>
      <c r="J4830" s="221"/>
      <c r="K4830" s="228"/>
      <c r="L4830" s="228"/>
      <c r="Q4830" s="229"/>
    </row>
    <row r="4831" spans="9:17" ht="16">
      <c r="I4831" s="209"/>
      <c r="J4831" s="221"/>
      <c r="K4831" s="228"/>
      <c r="L4831" s="228"/>
      <c r="Q4831" s="229"/>
    </row>
    <row r="4832" spans="9:17" ht="16">
      <c r="I4832" s="209"/>
      <c r="J4832" s="221"/>
      <c r="K4832" s="228"/>
      <c r="L4832" s="228"/>
      <c r="Q4832" s="229"/>
    </row>
    <row r="4833" spans="9:17" ht="16">
      <c r="I4833" s="209"/>
      <c r="J4833" s="221"/>
      <c r="K4833" s="228"/>
      <c r="L4833" s="228"/>
      <c r="Q4833" s="229"/>
    </row>
    <row r="4834" spans="9:17" ht="16">
      <c r="I4834" s="209"/>
      <c r="J4834" s="221"/>
      <c r="K4834" s="228"/>
      <c r="L4834" s="228"/>
      <c r="Q4834" s="229"/>
    </row>
    <row r="4835" spans="9:17" ht="16">
      <c r="I4835" s="209"/>
      <c r="J4835" s="221"/>
      <c r="K4835" s="228"/>
      <c r="L4835" s="228"/>
      <c r="Q4835" s="229"/>
    </row>
    <row r="4836" spans="9:17" ht="16">
      <c r="I4836" s="209"/>
      <c r="J4836" s="221"/>
      <c r="K4836" s="228"/>
      <c r="L4836" s="228"/>
      <c r="Q4836" s="229"/>
    </row>
    <row r="4837" spans="9:17" ht="16">
      <c r="I4837" s="209"/>
      <c r="J4837" s="221"/>
      <c r="K4837" s="228"/>
      <c r="L4837" s="228"/>
      <c r="Q4837" s="229"/>
    </row>
    <row r="4838" spans="9:17" ht="16">
      <c r="I4838" s="209"/>
      <c r="J4838" s="221"/>
      <c r="K4838" s="228"/>
      <c r="L4838" s="228"/>
      <c r="Q4838" s="229"/>
    </row>
    <row r="4839" spans="9:17" ht="16">
      <c r="I4839" s="209"/>
      <c r="J4839" s="221"/>
      <c r="K4839" s="228"/>
      <c r="L4839" s="228"/>
      <c r="Q4839" s="229"/>
    </row>
    <row r="4840" spans="9:17" ht="16">
      <c r="I4840" s="209"/>
      <c r="J4840" s="221"/>
      <c r="K4840" s="228"/>
      <c r="L4840" s="228"/>
      <c r="Q4840" s="229"/>
    </row>
    <row r="4841" spans="9:17" ht="16">
      <c r="I4841" s="209"/>
      <c r="J4841" s="221"/>
      <c r="K4841" s="228"/>
      <c r="L4841" s="228"/>
      <c r="Q4841" s="229"/>
    </row>
    <row r="4842" spans="9:17" ht="16">
      <c r="I4842" s="209"/>
      <c r="J4842" s="221"/>
      <c r="K4842" s="228"/>
      <c r="L4842" s="228"/>
      <c r="Q4842" s="229"/>
    </row>
    <row r="4843" spans="9:17" ht="16">
      <c r="I4843" s="209"/>
      <c r="J4843" s="221"/>
      <c r="K4843" s="228"/>
      <c r="L4843" s="228"/>
      <c r="Q4843" s="229"/>
    </row>
    <row r="4844" spans="9:17" ht="16">
      <c r="I4844" s="209"/>
      <c r="J4844" s="221"/>
      <c r="K4844" s="228"/>
      <c r="L4844" s="228"/>
      <c r="Q4844" s="229"/>
    </row>
    <row r="4845" spans="9:17" ht="16">
      <c r="I4845" s="209"/>
      <c r="J4845" s="221"/>
      <c r="K4845" s="228"/>
      <c r="L4845" s="228"/>
      <c r="Q4845" s="229"/>
    </row>
    <row r="4846" spans="9:17" ht="16">
      <c r="I4846" s="209"/>
      <c r="J4846" s="221"/>
      <c r="K4846" s="228"/>
      <c r="L4846" s="228"/>
      <c r="Q4846" s="229"/>
    </row>
    <row r="4847" spans="9:17" ht="16">
      <c r="I4847" s="209"/>
      <c r="J4847" s="221"/>
      <c r="K4847" s="228"/>
      <c r="L4847" s="228"/>
      <c r="Q4847" s="229"/>
    </row>
    <row r="4848" spans="9:17" ht="16">
      <c r="I4848" s="209"/>
      <c r="J4848" s="221"/>
      <c r="K4848" s="228"/>
      <c r="L4848" s="228"/>
      <c r="Q4848" s="229"/>
    </row>
    <row r="4849" spans="9:17" ht="16">
      <c r="I4849" s="209"/>
      <c r="J4849" s="221"/>
      <c r="K4849" s="228"/>
      <c r="L4849" s="228"/>
      <c r="Q4849" s="229"/>
    </row>
    <row r="4850" spans="9:17" ht="16">
      <c r="I4850" s="209"/>
      <c r="J4850" s="221"/>
      <c r="K4850" s="228"/>
      <c r="L4850" s="228"/>
      <c r="Q4850" s="229"/>
    </row>
    <row r="4851" spans="9:17" ht="16">
      <c r="I4851" s="209"/>
      <c r="J4851" s="221"/>
      <c r="K4851" s="228"/>
      <c r="L4851" s="228"/>
      <c r="Q4851" s="229"/>
    </row>
    <row r="4852" spans="9:17" ht="16">
      <c r="I4852" s="209"/>
      <c r="J4852" s="221"/>
      <c r="K4852" s="228"/>
      <c r="L4852" s="228"/>
      <c r="Q4852" s="229"/>
    </row>
    <row r="4853" spans="9:17" ht="16">
      <c r="I4853" s="209"/>
      <c r="J4853" s="221"/>
      <c r="K4853" s="228"/>
      <c r="L4853" s="228"/>
      <c r="Q4853" s="229"/>
    </row>
    <row r="4854" spans="9:17" ht="16">
      <c r="I4854" s="209"/>
      <c r="J4854" s="221"/>
      <c r="K4854" s="228"/>
      <c r="L4854" s="228"/>
      <c r="Q4854" s="229"/>
    </row>
    <row r="4855" spans="9:17" ht="16">
      <c r="I4855" s="209"/>
      <c r="J4855" s="221"/>
      <c r="K4855" s="228"/>
      <c r="L4855" s="228"/>
      <c r="Q4855" s="229"/>
    </row>
    <row r="4856" spans="9:17" ht="16">
      <c r="I4856" s="209"/>
      <c r="J4856" s="221"/>
      <c r="K4856" s="228"/>
      <c r="L4856" s="228"/>
      <c r="Q4856" s="229"/>
    </row>
    <row r="4857" spans="9:17" ht="16">
      <c r="I4857" s="209"/>
      <c r="J4857" s="221"/>
      <c r="K4857" s="228"/>
      <c r="L4857" s="228"/>
      <c r="Q4857" s="229"/>
    </row>
    <row r="4858" spans="9:17" ht="16">
      <c r="I4858" s="209"/>
      <c r="J4858" s="221"/>
      <c r="K4858" s="228"/>
      <c r="L4858" s="228"/>
      <c r="Q4858" s="229"/>
    </row>
    <row r="4859" spans="9:17" ht="16">
      <c r="I4859" s="209"/>
      <c r="J4859" s="221"/>
      <c r="K4859" s="228"/>
      <c r="L4859" s="228"/>
      <c r="Q4859" s="229"/>
    </row>
    <row r="4860" spans="9:17" ht="16">
      <c r="I4860" s="209"/>
      <c r="J4860" s="221"/>
      <c r="K4860" s="228"/>
      <c r="L4860" s="228"/>
      <c r="Q4860" s="229"/>
    </row>
    <row r="4861" spans="9:17" ht="16">
      <c r="I4861" s="209"/>
      <c r="J4861" s="221"/>
      <c r="K4861" s="228"/>
      <c r="L4861" s="228"/>
      <c r="Q4861" s="229"/>
    </row>
    <row r="4862" spans="9:17" ht="16">
      <c r="I4862" s="209"/>
      <c r="J4862" s="221"/>
      <c r="K4862" s="228"/>
      <c r="L4862" s="228"/>
      <c r="Q4862" s="229"/>
    </row>
    <row r="4863" spans="9:17" ht="16">
      <c r="I4863" s="209"/>
      <c r="J4863" s="221"/>
      <c r="K4863" s="228"/>
      <c r="L4863" s="228"/>
      <c r="Q4863" s="229"/>
    </row>
    <row r="4864" spans="9:17" ht="16">
      <c r="I4864" s="209"/>
      <c r="J4864" s="221"/>
      <c r="K4864" s="228"/>
      <c r="L4864" s="228"/>
      <c r="Q4864" s="229"/>
    </row>
    <row r="4865" spans="9:17" ht="16">
      <c r="I4865" s="209"/>
      <c r="J4865" s="221"/>
      <c r="K4865" s="228"/>
      <c r="L4865" s="228"/>
      <c r="Q4865" s="229"/>
    </row>
    <row r="4866" spans="9:17" ht="16">
      <c r="I4866" s="209"/>
      <c r="J4866" s="221"/>
      <c r="K4866" s="228"/>
      <c r="L4866" s="228"/>
      <c r="Q4866" s="229"/>
    </row>
    <row r="4867" spans="9:17" ht="16">
      <c r="I4867" s="209"/>
      <c r="J4867" s="221"/>
      <c r="K4867" s="228"/>
      <c r="L4867" s="228"/>
      <c r="Q4867" s="229"/>
    </row>
    <row r="4868" spans="9:17" ht="16">
      <c r="I4868" s="209"/>
      <c r="J4868" s="221"/>
      <c r="K4868" s="228"/>
      <c r="L4868" s="228"/>
      <c r="Q4868" s="229"/>
    </row>
    <row r="4869" spans="9:17" ht="16">
      <c r="I4869" s="209"/>
      <c r="J4869" s="221"/>
      <c r="K4869" s="228"/>
      <c r="L4869" s="228"/>
      <c r="Q4869" s="229"/>
    </row>
    <row r="4870" spans="9:17" ht="16">
      <c r="I4870" s="209"/>
      <c r="J4870" s="221"/>
      <c r="K4870" s="228"/>
      <c r="L4870" s="228"/>
      <c r="Q4870" s="229"/>
    </row>
    <row r="4871" spans="9:17" ht="16">
      <c r="I4871" s="209"/>
      <c r="J4871" s="221"/>
      <c r="K4871" s="228"/>
      <c r="L4871" s="228"/>
      <c r="Q4871" s="229"/>
    </row>
    <row r="4872" spans="9:17" ht="16">
      <c r="I4872" s="209"/>
      <c r="J4872" s="221"/>
      <c r="K4872" s="228"/>
      <c r="L4872" s="228"/>
      <c r="Q4872" s="229"/>
    </row>
    <row r="4873" spans="9:17" ht="16">
      <c r="I4873" s="209"/>
      <c r="J4873" s="221"/>
      <c r="K4873" s="228"/>
      <c r="L4873" s="228"/>
      <c r="Q4873" s="229"/>
    </row>
    <row r="4874" spans="9:17" ht="16">
      <c r="I4874" s="209"/>
      <c r="J4874" s="221"/>
      <c r="K4874" s="228"/>
      <c r="L4874" s="228"/>
      <c r="Q4874" s="229"/>
    </row>
    <row r="4875" spans="9:17" ht="16">
      <c r="I4875" s="209"/>
      <c r="J4875" s="221"/>
      <c r="K4875" s="228"/>
      <c r="L4875" s="228"/>
      <c r="Q4875" s="229"/>
    </row>
    <row r="4876" spans="9:17" ht="16">
      <c r="I4876" s="209"/>
      <c r="J4876" s="221"/>
      <c r="K4876" s="228"/>
      <c r="L4876" s="228"/>
      <c r="Q4876" s="229"/>
    </row>
    <row r="4877" spans="9:17" ht="16">
      <c r="I4877" s="209"/>
      <c r="J4877" s="221"/>
      <c r="K4877" s="228"/>
      <c r="L4877" s="228"/>
      <c r="Q4877" s="229"/>
    </row>
    <row r="4878" spans="9:17" ht="16">
      <c r="I4878" s="209"/>
      <c r="J4878" s="221"/>
      <c r="K4878" s="228"/>
      <c r="L4878" s="228"/>
      <c r="Q4878" s="229"/>
    </row>
    <row r="4879" spans="9:17" ht="16">
      <c r="I4879" s="209"/>
      <c r="J4879" s="221"/>
      <c r="K4879" s="228"/>
      <c r="L4879" s="228"/>
      <c r="Q4879" s="229"/>
    </row>
    <row r="4880" spans="9:17" ht="16">
      <c r="I4880" s="209"/>
      <c r="J4880" s="221"/>
      <c r="K4880" s="228"/>
      <c r="L4880" s="228"/>
      <c r="Q4880" s="229"/>
    </row>
    <row r="4881" spans="9:17" ht="16">
      <c r="I4881" s="209"/>
      <c r="J4881" s="221"/>
      <c r="K4881" s="228"/>
      <c r="L4881" s="228"/>
      <c r="Q4881" s="229"/>
    </row>
    <row r="4882" spans="9:17" ht="16">
      <c r="I4882" s="209"/>
      <c r="J4882" s="221"/>
      <c r="K4882" s="228"/>
      <c r="L4882" s="228"/>
      <c r="Q4882" s="229"/>
    </row>
    <row r="4883" spans="9:17" ht="16">
      <c r="I4883" s="209"/>
      <c r="J4883" s="221"/>
      <c r="K4883" s="228"/>
      <c r="L4883" s="228"/>
      <c r="Q4883" s="229"/>
    </row>
    <row r="4884" spans="9:17" ht="16">
      <c r="I4884" s="209"/>
      <c r="J4884" s="221"/>
      <c r="K4884" s="228"/>
      <c r="L4884" s="228"/>
      <c r="Q4884" s="229"/>
    </row>
    <row r="4885" spans="9:17" ht="16">
      <c r="I4885" s="209"/>
      <c r="J4885" s="221"/>
      <c r="K4885" s="228"/>
      <c r="L4885" s="228"/>
      <c r="Q4885" s="229"/>
    </row>
    <row r="4886" spans="9:17" ht="16">
      <c r="I4886" s="209"/>
      <c r="J4886" s="221"/>
      <c r="K4886" s="228"/>
      <c r="L4886" s="228"/>
      <c r="Q4886" s="229"/>
    </row>
    <row r="4887" spans="9:17" ht="16">
      <c r="I4887" s="209"/>
      <c r="J4887" s="221"/>
      <c r="K4887" s="228"/>
      <c r="L4887" s="228"/>
      <c r="Q4887" s="229"/>
    </row>
    <row r="4888" spans="9:17" ht="16">
      <c r="I4888" s="209"/>
      <c r="J4888" s="221"/>
      <c r="K4888" s="228"/>
      <c r="L4888" s="228"/>
      <c r="Q4888" s="229"/>
    </row>
    <row r="4889" spans="9:17" ht="16">
      <c r="I4889" s="209"/>
      <c r="J4889" s="221"/>
      <c r="K4889" s="228"/>
      <c r="L4889" s="228"/>
      <c r="Q4889" s="229"/>
    </row>
    <row r="4890" spans="9:17" ht="16">
      <c r="I4890" s="209"/>
      <c r="J4890" s="221"/>
      <c r="K4890" s="228"/>
      <c r="L4890" s="228"/>
      <c r="Q4890" s="229"/>
    </row>
    <row r="4891" spans="9:17" ht="16">
      <c r="I4891" s="209"/>
      <c r="J4891" s="221"/>
      <c r="K4891" s="228"/>
      <c r="L4891" s="228"/>
      <c r="Q4891" s="229"/>
    </row>
    <row r="4892" spans="9:17" ht="16">
      <c r="I4892" s="209"/>
      <c r="J4892" s="221"/>
      <c r="K4892" s="228"/>
      <c r="L4892" s="228"/>
      <c r="Q4892" s="229"/>
    </row>
    <row r="4893" spans="9:17" ht="16">
      <c r="I4893" s="209"/>
      <c r="J4893" s="221"/>
      <c r="K4893" s="228"/>
      <c r="L4893" s="228"/>
      <c r="Q4893" s="229"/>
    </row>
    <row r="4894" spans="9:17" ht="16">
      <c r="I4894" s="209"/>
      <c r="J4894" s="221"/>
      <c r="K4894" s="228"/>
      <c r="L4894" s="228"/>
      <c r="Q4894" s="229"/>
    </row>
    <row r="4895" spans="9:17" ht="16">
      <c r="I4895" s="209"/>
      <c r="J4895" s="221"/>
      <c r="K4895" s="228"/>
      <c r="L4895" s="228"/>
      <c r="Q4895" s="229"/>
    </row>
    <row r="4896" spans="9:17" ht="16">
      <c r="I4896" s="209"/>
      <c r="J4896" s="221"/>
      <c r="K4896" s="228"/>
      <c r="L4896" s="228"/>
      <c r="Q4896" s="229"/>
    </row>
    <row r="4897" spans="9:17" ht="16">
      <c r="I4897" s="209"/>
      <c r="J4897" s="221"/>
      <c r="K4897" s="228"/>
      <c r="L4897" s="228"/>
      <c r="Q4897" s="229"/>
    </row>
    <row r="4898" spans="9:17" ht="16">
      <c r="I4898" s="209"/>
      <c r="J4898" s="221"/>
      <c r="K4898" s="228"/>
      <c r="L4898" s="228"/>
      <c r="Q4898" s="229"/>
    </row>
    <row r="4899" spans="9:17" ht="16">
      <c r="I4899" s="209"/>
      <c r="J4899" s="221"/>
      <c r="K4899" s="228"/>
      <c r="L4899" s="228"/>
      <c r="Q4899" s="229"/>
    </row>
    <row r="4900" spans="9:17" ht="16">
      <c r="I4900" s="209"/>
      <c r="J4900" s="221"/>
      <c r="K4900" s="228"/>
      <c r="L4900" s="228"/>
      <c r="Q4900" s="229"/>
    </row>
    <row r="4901" spans="9:17" ht="16">
      <c r="I4901" s="209"/>
      <c r="J4901" s="221"/>
      <c r="K4901" s="228"/>
      <c r="L4901" s="228"/>
      <c r="Q4901" s="229"/>
    </row>
    <row r="4902" spans="9:17" ht="16">
      <c r="I4902" s="209"/>
      <c r="J4902" s="221"/>
      <c r="K4902" s="228"/>
      <c r="L4902" s="228"/>
      <c r="Q4902" s="229"/>
    </row>
    <row r="4903" spans="9:17" ht="16">
      <c r="I4903" s="209"/>
      <c r="J4903" s="221"/>
      <c r="K4903" s="228"/>
      <c r="L4903" s="228"/>
      <c r="Q4903" s="229"/>
    </row>
    <row r="4904" spans="9:17" ht="16">
      <c r="I4904" s="209"/>
      <c r="J4904" s="221"/>
      <c r="K4904" s="228"/>
      <c r="L4904" s="228"/>
      <c r="Q4904" s="229"/>
    </row>
    <row r="4905" spans="9:17" ht="16">
      <c r="I4905" s="209"/>
      <c r="J4905" s="221"/>
      <c r="K4905" s="228"/>
      <c r="L4905" s="228"/>
      <c r="Q4905" s="229"/>
    </row>
    <row r="4906" spans="9:17" ht="16">
      <c r="I4906" s="209"/>
      <c r="J4906" s="221"/>
      <c r="K4906" s="228"/>
      <c r="L4906" s="228"/>
      <c r="Q4906" s="229"/>
    </row>
    <row r="4907" spans="9:17" ht="16">
      <c r="I4907" s="209"/>
      <c r="J4907" s="221"/>
      <c r="K4907" s="228"/>
      <c r="L4907" s="228"/>
      <c r="Q4907" s="229"/>
    </row>
    <row r="4908" spans="9:17" ht="16">
      <c r="I4908" s="209"/>
      <c r="J4908" s="221"/>
      <c r="K4908" s="228"/>
      <c r="L4908" s="228"/>
      <c r="Q4908" s="229"/>
    </row>
    <row r="4909" spans="9:17" ht="16">
      <c r="I4909" s="209"/>
      <c r="J4909" s="221"/>
      <c r="K4909" s="228"/>
      <c r="L4909" s="228"/>
      <c r="Q4909" s="229"/>
    </row>
    <row r="4910" spans="9:17" ht="16">
      <c r="I4910" s="209"/>
      <c r="J4910" s="221"/>
      <c r="K4910" s="228"/>
      <c r="L4910" s="228"/>
      <c r="Q4910" s="229"/>
    </row>
    <row r="4911" spans="9:17" ht="16">
      <c r="I4911" s="209"/>
      <c r="J4911" s="221"/>
      <c r="K4911" s="228"/>
      <c r="L4911" s="228"/>
      <c r="Q4911" s="229"/>
    </row>
    <row r="4912" spans="9:17" ht="16">
      <c r="I4912" s="209"/>
      <c r="J4912" s="221"/>
      <c r="K4912" s="228"/>
      <c r="L4912" s="228"/>
      <c r="Q4912" s="229"/>
    </row>
    <row r="4913" spans="9:17" ht="16">
      <c r="I4913" s="209"/>
      <c r="J4913" s="221"/>
      <c r="K4913" s="228"/>
      <c r="L4913" s="228"/>
      <c r="Q4913" s="229"/>
    </row>
    <row r="4914" spans="9:17" ht="16">
      <c r="I4914" s="209"/>
      <c r="J4914" s="221"/>
      <c r="K4914" s="228"/>
      <c r="L4914" s="228"/>
      <c r="Q4914" s="229"/>
    </row>
    <row r="4915" spans="9:17" ht="16">
      <c r="I4915" s="209"/>
      <c r="J4915" s="221"/>
      <c r="K4915" s="228"/>
      <c r="L4915" s="228"/>
      <c r="Q4915" s="229"/>
    </row>
    <row r="4916" spans="9:17" ht="16">
      <c r="I4916" s="209"/>
      <c r="J4916" s="221"/>
      <c r="K4916" s="228"/>
      <c r="L4916" s="228"/>
      <c r="Q4916" s="229"/>
    </row>
    <row r="4917" spans="9:17" ht="16">
      <c r="I4917" s="209"/>
      <c r="J4917" s="221"/>
      <c r="K4917" s="228"/>
      <c r="L4917" s="228"/>
      <c r="Q4917" s="229"/>
    </row>
    <row r="4918" spans="9:17" ht="16">
      <c r="I4918" s="209"/>
      <c r="J4918" s="221"/>
      <c r="K4918" s="228"/>
      <c r="L4918" s="228"/>
      <c r="Q4918" s="229"/>
    </row>
    <row r="4919" spans="9:17" ht="16">
      <c r="I4919" s="209"/>
      <c r="J4919" s="221"/>
      <c r="K4919" s="228"/>
      <c r="L4919" s="228"/>
      <c r="Q4919" s="229"/>
    </row>
    <row r="4920" spans="9:17" ht="16">
      <c r="I4920" s="209"/>
      <c r="J4920" s="221"/>
      <c r="K4920" s="228"/>
      <c r="L4920" s="228"/>
      <c r="Q4920" s="229"/>
    </row>
    <row r="4921" spans="9:17" ht="16">
      <c r="I4921" s="209"/>
      <c r="J4921" s="221"/>
      <c r="K4921" s="228"/>
      <c r="L4921" s="228"/>
      <c r="Q4921" s="229"/>
    </row>
    <row r="4922" spans="9:17" ht="16">
      <c r="I4922" s="209"/>
      <c r="J4922" s="221"/>
      <c r="K4922" s="228"/>
      <c r="L4922" s="228"/>
      <c r="Q4922" s="229"/>
    </row>
    <row r="4923" spans="9:17" ht="16">
      <c r="I4923" s="209"/>
      <c r="J4923" s="221"/>
      <c r="K4923" s="228"/>
      <c r="L4923" s="228"/>
      <c r="Q4923" s="229"/>
    </row>
    <row r="4924" spans="9:17" ht="16">
      <c r="I4924" s="209"/>
      <c r="J4924" s="221"/>
      <c r="K4924" s="228"/>
      <c r="L4924" s="228"/>
      <c r="Q4924" s="229"/>
    </row>
    <row r="4925" spans="9:17" ht="16">
      <c r="I4925" s="209"/>
      <c r="J4925" s="221"/>
      <c r="K4925" s="228"/>
      <c r="L4925" s="228"/>
      <c r="Q4925" s="229"/>
    </row>
    <row r="4926" spans="9:17" ht="16">
      <c r="I4926" s="209"/>
      <c r="J4926" s="221"/>
      <c r="K4926" s="228"/>
      <c r="L4926" s="228"/>
      <c r="Q4926" s="229"/>
    </row>
    <row r="4927" spans="9:17" ht="16">
      <c r="I4927" s="209"/>
      <c r="J4927" s="221"/>
      <c r="K4927" s="228"/>
      <c r="L4927" s="228"/>
      <c r="Q4927" s="229"/>
    </row>
    <row r="4928" spans="9:17" ht="16">
      <c r="I4928" s="209"/>
      <c r="J4928" s="221"/>
      <c r="K4928" s="228"/>
      <c r="L4928" s="228"/>
      <c r="Q4928" s="229"/>
    </row>
    <row r="4929" spans="9:17" ht="16">
      <c r="I4929" s="209"/>
      <c r="J4929" s="221"/>
      <c r="K4929" s="228"/>
      <c r="L4929" s="228"/>
      <c r="Q4929" s="229"/>
    </row>
    <row r="4930" spans="9:17" ht="16">
      <c r="I4930" s="209"/>
      <c r="J4930" s="221"/>
      <c r="K4930" s="228"/>
      <c r="L4930" s="228"/>
      <c r="Q4930" s="229"/>
    </row>
    <row r="4931" spans="9:17" ht="16">
      <c r="I4931" s="209"/>
      <c r="J4931" s="221"/>
      <c r="K4931" s="228"/>
      <c r="L4931" s="228"/>
      <c r="Q4931" s="229"/>
    </row>
    <row r="4932" spans="9:17" ht="16">
      <c r="I4932" s="209"/>
      <c r="J4932" s="221"/>
      <c r="K4932" s="228"/>
      <c r="L4932" s="228"/>
      <c r="Q4932" s="229"/>
    </row>
    <row r="4933" spans="9:17" ht="16">
      <c r="I4933" s="209"/>
      <c r="J4933" s="221"/>
      <c r="K4933" s="228"/>
      <c r="L4933" s="228"/>
      <c r="Q4933" s="229"/>
    </row>
    <row r="4934" spans="9:17" ht="16">
      <c r="I4934" s="209"/>
      <c r="J4934" s="221"/>
      <c r="K4934" s="228"/>
      <c r="L4934" s="228"/>
      <c r="Q4934" s="229"/>
    </row>
    <row r="4935" spans="9:17" ht="16">
      <c r="I4935" s="209"/>
      <c r="J4935" s="221"/>
      <c r="K4935" s="228"/>
      <c r="L4935" s="228"/>
      <c r="Q4935" s="229"/>
    </row>
    <row r="4936" spans="9:17" ht="16">
      <c r="I4936" s="209"/>
      <c r="J4936" s="221"/>
      <c r="K4936" s="228"/>
      <c r="L4936" s="228"/>
      <c r="Q4936" s="229"/>
    </row>
    <row r="4937" spans="9:17" ht="16">
      <c r="I4937" s="209"/>
      <c r="J4937" s="221"/>
      <c r="K4937" s="228"/>
      <c r="L4937" s="228"/>
      <c r="Q4937" s="229"/>
    </row>
    <row r="4938" spans="9:17" ht="16">
      <c r="I4938" s="209"/>
      <c r="J4938" s="221"/>
      <c r="K4938" s="228"/>
      <c r="L4938" s="228"/>
      <c r="Q4938" s="229"/>
    </row>
    <row r="4939" spans="9:17" ht="16">
      <c r="I4939" s="209"/>
      <c r="J4939" s="221"/>
      <c r="K4939" s="228"/>
      <c r="L4939" s="228"/>
      <c r="Q4939" s="229"/>
    </row>
    <row r="4940" spans="9:17" ht="16">
      <c r="I4940" s="209"/>
      <c r="J4940" s="221"/>
      <c r="K4940" s="228"/>
      <c r="L4940" s="228"/>
      <c r="Q4940" s="229"/>
    </row>
    <row r="4941" spans="9:17" ht="16">
      <c r="I4941" s="209"/>
      <c r="J4941" s="221"/>
      <c r="K4941" s="228"/>
      <c r="L4941" s="228"/>
      <c r="Q4941" s="229"/>
    </row>
    <row r="4942" spans="9:17" ht="16">
      <c r="I4942" s="209"/>
      <c r="J4942" s="221"/>
      <c r="K4942" s="228"/>
      <c r="L4942" s="228"/>
      <c r="Q4942" s="229"/>
    </row>
    <row r="4943" spans="9:17" ht="16">
      <c r="I4943" s="209"/>
      <c r="J4943" s="221"/>
      <c r="K4943" s="228"/>
      <c r="L4943" s="228"/>
      <c r="Q4943" s="229"/>
    </row>
    <row r="4944" spans="9:17" ht="16">
      <c r="I4944" s="209"/>
      <c r="J4944" s="221"/>
      <c r="K4944" s="228"/>
      <c r="L4944" s="228"/>
      <c r="Q4944" s="229"/>
    </row>
    <row r="4945" spans="9:17" ht="16">
      <c r="I4945" s="209"/>
      <c r="J4945" s="221"/>
      <c r="K4945" s="228"/>
      <c r="L4945" s="228"/>
      <c r="Q4945" s="229"/>
    </row>
    <row r="4946" spans="9:17" ht="16">
      <c r="I4946" s="209"/>
      <c r="J4946" s="221"/>
      <c r="K4946" s="228"/>
      <c r="L4946" s="228"/>
      <c r="Q4946" s="229"/>
    </row>
    <row r="4947" spans="9:17" ht="16">
      <c r="I4947" s="209"/>
      <c r="J4947" s="221"/>
      <c r="K4947" s="228"/>
      <c r="L4947" s="228"/>
      <c r="Q4947" s="229"/>
    </row>
    <row r="4948" spans="9:17" ht="16">
      <c r="I4948" s="209"/>
      <c r="J4948" s="221"/>
      <c r="K4948" s="228"/>
      <c r="L4948" s="228"/>
      <c r="Q4948" s="229"/>
    </row>
    <row r="4949" spans="9:17" ht="16">
      <c r="I4949" s="209"/>
      <c r="J4949" s="221"/>
      <c r="K4949" s="228"/>
      <c r="L4949" s="228"/>
      <c r="Q4949" s="229"/>
    </row>
    <row r="4950" spans="9:17" ht="16">
      <c r="I4950" s="209"/>
      <c r="J4950" s="221"/>
      <c r="K4950" s="228"/>
      <c r="L4950" s="228"/>
      <c r="Q4950" s="229"/>
    </row>
    <row r="4951" spans="9:17" ht="16">
      <c r="I4951" s="209"/>
      <c r="J4951" s="221"/>
      <c r="K4951" s="228"/>
      <c r="L4951" s="228"/>
      <c r="Q4951" s="229"/>
    </row>
    <row r="4952" spans="9:17" ht="16">
      <c r="I4952" s="209"/>
      <c r="J4952" s="221"/>
      <c r="K4952" s="228"/>
      <c r="L4952" s="228"/>
      <c r="Q4952" s="229"/>
    </row>
    <row r="4953" spans="9:17" ht="16">
      <c r="I4953" s="209"/>
      <c r="J4953" s="221"/>
      <c r="K4953" s="228"/>
      <c r="L4953" s="228"/>
      <c r="Q4953" s="229"/>
    </row>
    <row r="4954" spans="9:17" ht="16">
      <c r="I4954" s="209"/>
      <c r="J4954" s="221"/>
      <c r="K4954" s="228"/>
      <c r="L4954" s="228"/>
      <c r="Q4954" s="229"/>
    </row>
    <row r="4955" spans="9:17" ht="16">
      <c r="I4955" s="209"/>
      <c r="J4955" s="221"/>
      <c r="K4955" s="228"/>
      <c r="L4955" s="228"/>
      <c r="Q4955" s="229"/>
    </row>
    <row r="4956" spans="9:17" ht="16">
      <c r="I4956" s="209"/>
      <c r="J4956" s="221"/>
      <c r="K4956" s="228"/>
      <c r="L4956" s="228"/>
      <c r="Q4956" s="229"/>
    </row>
    <row r="4957" spans="9:17" ht="16">
      <c r="I4957" s="209"/>
      <c r="J4957" s="221"/>
      <c r="K4957" s="228"/>
      <c r="L4957" s="228"/>
      <c r="Q4957" s="229"/>
    </row>
    <row r="4958" spans="9:17" ht="16">
      <c r="I4958" s="209"/>
      <c r="J4958" s="221"/>
      <c r="K4958" s="228"/>
      <c r="L4958" s="228"/>
      <c r="Q4958" s="229"/>
    </row>
    <row r="4959" spans="9:17" ht="16">
      <c r="I4959" s="209"/>
      <c r="J4959" s="221"/>
      <c r="K4959" s="228"/>
      <c r="L4959" s="228"/>
      <c r="Q4959" s="229"/>
    </row>
    <row r="4960" spans="9:17" ht="16">
      <c r="I4960" s="209"/>
      <c r="J4960" s="221"/>
      <c r="K4960" s="228"/>
      <c r="L4960" s="228"/>
      <c r="Q4960" s="229"/>
    </row>
    <row r="4961" spans="9:17" ht="16">
      <c r="I4961" s="209"/>
      <c r="J4961" s="221"/>
      <c r="K4961" s="228"/>
      <c r="L4961" s="228"/>
      <c r="Q4961" s="229"/>
    </row>
    <row r="4962" spans="9:17" ht="16">
      <c r="I4962" s="209"/>
      <c r="J4962" s="221"/>
      <c r="K4962" s="228"/>
      <c r="L4962" s="228"/>
      <c r="Q4962" s="229"/>
    </row>
    <row r="4963" spans="9:17" ht="16">
      <c r="I4963" s="209"/>
      <c r="J4963" s="221"/>
      <c r="K4963" s="228"/>
      <c r="L4963" s="228"/>
      <c r="Q4963" s="229"/>
    </row>
    <row r="4964" spans="9:17" ht="16">
      <c r="I4964" s="209"/>
      <c r="J4964" s="221"/>
      <c r="K4964" s="228"/>
      <c r="L4964" s="228"/>
      <c r="Q4964" s="229"/>
    </row>
    <row r="4965" spans="9:17" ht="16">
      <c r="I4965" s="209"/>
      <c r="J4965" s="221"/>
      <c r="K4965" s="228"/>
      <c r="L4965" s="228"/>
      <c r="Q4965" s="229"/>
    </row>
    <row r="4966" spans="9:17" ht="16">
      <c r="I4966" s="209"/>
      <c r="J4966" s="221"/>
      <c r="K4966" s="228"/>
      <c r="L4966" s="228"/>
      <c r="Q4966" s="229"/>
    </row>
    <row r="4967" spans="9:17" ht="16">
      <c r="I4967" s="209"/>
      <c r="J4967" s="221"/>
      <c r="K4967" s="228"/>
      <c r="L4967" s="228"/>
      <c r="Q4967" s="229"/>
    </row>
    <row r="4968" spans="9:17" ht="16">
      <c r="I4968" s="209"/>
      <c r="J4968" s="221"/>
      <c r="K4968" s="228"/>
      <c r="L4968" s="228"/>
      <c r="Q4968" s="229"/>
    </row>
    <row r="4969" spans="9:17" ht="16">
      <c r="I4969" s="209"/>
      <c r="J4969" s="221"/>
      <c r="K4969" s="228"/>
      <c r="L4969" s="228"/>
      <c r="Q4969" s="229"/>
    </row>
    <row r="4970" spans="9:17" ht="16">
      <c r="I4970" s="209"/>
      <c r="J4970" s="221"/>
      <c r="K4970" s="228"/>
      <c r="L4970" s="228"/>
      <c r="Q4970" s="229"/>
    </row>
    <row r="4971" spans="9:17" ht="16">
      <c r="I4971" s="209"/>
      <c r="J4971" s="221"/>
      <c r="K4971" s="228"/>
      <c r="L4971" s="228"/>
      <c r="Q4971" s="229"/>
    </row>
    <row r="4972" spans="9:17" ht="16">
      <c r="I4972" s="209"/>
      <c r="J4972" s="221"/>
      <c r="K4972" s="228"/>
      <c r="L4972" s="228"/>
      <c r="Q4972" s="229"/>
    </row>
    <row r="4973" spans="9:17" ht="16">
      <c r="I4973" s="209"/>
      <c r="J4973" s="221"/>
      <c r="K4973" s="228"/>
      <c r="L4973" s="228"/>
      <c r="Q4973" s="229"/>
    </row>
    <row r="4974" spans="9:17" ht="16">
      <c r="I4974" s="209"/>
      <c r="J4974" s="221"/>
      <c r="K4974" s="228"/>
      <c r="L4974" s="228"/>
      <c r="Q4974" s="229"/>
    </row>
    <row r="4975" spans="9:17" ht="16">
      <c r="I4975" s="209"/>
      <c r="J4975" s="221"/>
      <c r="K4975" s="228"/>
      <c r="L4975" s="228"/>
      <c r="Q4975" s="229"/>
    </row>
    <row r="4976" spans="9:17" ht="16">
      <c r="I4976" s="209"/>
      <c r="J4976" s="221"/>
      <c r="K4976" s="228"/>
      <c r="L4976" s="228"/>
      <c r="Q4976" s="229"/>
    </row>
    <row r="4977" spans="9:17" ht="16">
      <c r="I4977" s="209"/>
      <c r="J4977" s="221"/>
      <c r="K4977" s="228"/>
      <c r="L4977" s="228"/>
      <c r="Q4977" s="229"/>
    </row>
    <row r="4978" spans="9:17" ht="16">
      <c r="I4978" s="209"/>
      <c r="J4978" s="221"/>
      <c r="K4978" s="228"/>
      <c r="L4978" s="228"/>
      <c r="Q4978" s="229"/>
    </row>
    <row r="4979" spans="9:17" ht="16">
      <c r="I4979" s="209"/>
      <c r="J4979" s="221"/>
      <c r="K4979" s="228"/>
      <c r="L4979" s="228"/>
      <c r="Q4979" s="229"/>
    </row>
    <row r="4980" spans="9:17" ht="16">
      <c r="I4980" s="209"/>
      <c r="J4980" s="221"/>
      <c r="K4980" s="228"/>
      <c r="L4980" s="228"/>
      <c r="Q4980" s="229"/>
    </row>
    <row r="4981" spans="9:17" ht="16">
      <c r="I4981" s="209"/>
      <c r="J4981" s="221"/>
      <c r="K4981" s="228"/>
      <c r="L4981" s="228"/>
      <c r="Q4981" s="229"/>
    </row>
    <row r="4982" spans="9:17" ht="16">
      <c r="I4982" s="209"/>
      <c r="J4982" s="221"/>
      <c r="K4982" s="228"/>
      <c r="L4982" s="228"/>
      <c r="Q4982" s="229"/>
    </row>
    <row r="4983" spans="9:17" ht="16">
      <c r="I4983" s="209"/>
      <c r="J4983" s="221"/>
      <c r="K4983" s="228"/>
      <c r="L4983" s="228"/>
      <c r="Q4983" s="229"/>
    </row>
    <row r="4984" spans="9:17" ht="16">
      <c r="I4984" s="209"/>
      <c r="J4984" s="221"/>
      <c r="K4984" s="228"/>
      <c r="L4984" s="228"/>
      <c r="Q4984" s="229"/>
    </row>
    <row r="4985" spans="9:17" ht="16">
      <c r="I4985" s="209"/>
      <c r="J4985" s="221"/>
      <c r="K4985" s="228"/>
      <c r="L4985" s="228"/>
      <c r="Q4985" s="229"/>
    </row>
    <row r="4986" spans="9:17" ht="16">
      <c r="I4986" s="209"/>
      <c r="J4986" s="221"/>
      <c r="K4986" s="228"/>
      <c r="L4986" s="228"/>
      <c r="Q4986" s="229"/>
    </row>
    <row r="4987" spans="9:17" ht="16">
      <c r="I4987" s="209"/>
      <c r="J4987" s="221"/>
      <c r="K4987" s="228"/>
      <c r="L4987" s="228"/>
      <c r="Q4987" s="229"/>
    </row>
    <row r="4988" spans="9:17" ht="16">
      <c r="I4988" s="209"/>
      <c r="J4988" s="221"/>
      <c r="K4988" s="228"/>
      <c r="L4988" s="228"/>
      <c r="Q4988" s="229"/>
    </row>
    <row r="4989" spans="9:17" ht="16">
      <c r="I4989" s="209"/>
      <c r="J4989" s="221"/>
      <c r="K4989" s="228"/>
      <c r="L4989" s="228"/>
      <c r="Q4989" s="229"/>
    </row>
    <row r="4990" spans="9:17" ht="16">
      <c r="I4990" s="209"/>
      <c r="J4990" s="221"/>
      <c r="K4990" s="228"/>
      <c r="L4990" s="228"/>
      <c r="Q4990" s="229"/>
    </row>
    <row r="4991" spans="9:17" ht="16">
      <c r="I4991" s="209"/>
      <c r="J4991" s="221"/>
      <c r="K4991" s="228"/>
      <c r="L4991" s="228"/>
      <c r="Q4991" s="229"/>
    </row>
    <row r="4992" spans="9:17" ht="16">
      <c r="I4992" s="209"/>
      <c r="J4992" s="221"/>
      <c r="K4992" s="228"/>
      <c r="L4992" s="228"/>
      <c r="Q4992" s="229"/>
    </row>
    <row r="4993" spans="9:17" ht="16">
      <c r="I4993" s="209"/>
      <c r="J4993" s="221"/>
      <c r="K4993" s="228"/>
      <c r="L4993" s="228"/>
      <c r="Q4993" s="229"/>
    </row>
    <row r="4994" spans="9:17" ht="16">
      <c r="I4994" s="209"/>
      <c r="J4994" s="221"/>
      <c r="K4994" s="228"/>
      <c r="L4994" s="228"/>
      <c r="Q4994" s="229"/>
    </row>
    <row r="4995" spans="9:17" ht="16">
      <c r="I4995" s="209"/>
      <c r="J4995" s="221"/>
      <c r="K4995" s="228"/>
      <c r="L4995" s="228"/>
      <c r="Q4995" s="229"/>
    </row>
    <row r="4996" spans="9:17" ht="16">
      <c r="I4996" s="209"/>
      <c r="J4996" s="221"/>
      <c r="K4996" s="228"/>
      <c r="L4996" s="228"/>
      <c r="Q4996" s="229"/>
    </row>
    <row r="4997" spans="9:17" ht="16">
      <c r="I4997" s="209"/>
      <c r="J4997" s="221"/>
      <c r="K4997" s="228"/>
      <c r="L4997" s="228"/>
      <c r="Q4997" s="229"/>
    </row>
    <row r="4998" spans="9:17" ht="16">
      <c r="I4998" s="209"/>
      <c r="J4998" s="221"/>
      <c r="K4998" s="228"/>
      <c r="L4998" s="228"/>
      <c r="Q4998" s="229"/>
    </row>
    <row r="4999" spans="9:17" ht="16">
      <c r="I4999" s="209"/>
      <c r="J4999" s="221"/>
      <c r="K4999" s="228"/>
      <c r="L4999" s="228"/>
      <c r="Q4999" s="229"/>
    </row>
    <row r="5000" spans="9:17" ht="16">
      <c r="I5000" s="209"/>
      <c r="J5000" s="221"/>
      <c r="K5000" s="228"/>
      <c r="L5000" s="228"/>
      <c r="Q5000" s="229"/>
    </row>
    <row r="5001" spans="9:17" ht="16">
      <c r="I5001" s="209"/>
      <c r="J5001" s="221"/>
      <c r="K5001" s="228"/>
      <c r="L5001" s="228"/>
      <c r="Q5001" s="229"/>
    </row>
    <row r="5002" spans="9:17" ht="16">
      <c r="I5002" s="209"/>
      <c r="J5002" s="221"/>
      <c r="K5002" s="228"/>
      <c r="L5002" s="228"/>
      <c r="Q5002" s="229"/>
    </row>
    <row r="5003" spans="9:17" ht="16">
      <c r="I5003" s="209"/>
      <c r="J5003" s="221"/>
      <c r="K5003" s="228"/>
      <c r="L5003" s="228"/>
      <c r="Q5003" s="229"/>
    </row>
    <row r="5004" spans="9:17" ht="16">
      <c r="I5004" s="209"/>
      <c r="J5004" s="221"/>
      <c r="K5004" s="228"/>
      <c r="L5004" s="228"/>
      <c r="Q5004" s="229"/>
    </row>
    <row r="5005" spans="9:17" ht="16">
      <c r="I5005" s="209"/>
      <c r="J5005" s="221"/>
      <c r="K5005" s="228"/>
      <c r="L5005" s="228"/>
      <c r="Q5005" s="229"/>
    </row>
    <row r="5006" spans="9:17" ht="16">
      <c r="I5006" s="209"/>
      <c r="J5006" s="221"/>
      <c r="K5006" s="228"/>
      <c r="L5006" s="228"/>
      <c r="Q5006" s="229"/>
    </row>
    <row r="5007" spans="9:17" ht="16">
      <c r="I5007" s="209"/>
      <c r="J5007" s="221"/>
      <c r="K5007" s="228"/>
      <c r="L5007" s="228"/>
      <c r="Q5007" s="229"/>
    </row>
    <row r="5008" spans="9:17" ht="16">
      <c r="I5008" s="209"/>
      <c r="J5008" s="221"/>
      <c r="K5008" s="228"/>
      <c r="L5008" s="228"/>
      <c r="Q5008" s="229"/>
    </row>
    <row r="5009" spans="9:17" ht="16">
      <c r="I5009" s="209"/>
      <c r="J5009" s="221"/>
      <c r="K5009" s="228"/>
      <c r="L5009" s="228"/>
      <c r="Q5009" s="229"/>
    </row>
    <row r="5010" spans="9:17" ht="16">
      <c r="I5010" s="209"/>
      <c r="J5010" s="221"/>
      <c r="K5010" s="228"/>
      <c r="L5010" s="228"/>
      <c r="Q5010" s="229"/>
    </row>
    <row r="5011" spans="9:17" ht="16">
      <c r="I5011" s="209"/>
      <c r="J5011" s="221"/>
      <c r="K5011" s="228"/>
      <c r="L5011" s="228"/>
      <c r="Q5011" s="229"/>
    </row>
    <row r="5012" spans="9:17" ht="16">
      <c r="I5012" s="209"/>
      <c r="J5012" s="221"/>
      <c r="K5012" s="228"/>
      <c r="L5012" s="228"/>
      <c r="Q5012" s="229"/>
    </row>
    <row r="5013" spans="9:17" ht="16">
      <c r="I5013" s="209"/>
      <c r="J5013" s="221"/>
      <c r="K5013" s="228"/>
      <c r="L5013" s="228"/>
      <c r="Q5013" s="229"/>
    </row>
    <row r="5014" spans="9:17" ht="16">
      <c r="I5014" s="209"/>
      <c r="J5014" s="221"/>
      <c r="K5014" s="228"/>
      <c r="L5014" s="228"/>
      <c r="Q5014" s="229"/>
    </row>
    <row r="5015" spans="9:17" ht="16">
      <c r="I5015" s="209"/>
      <c r="J5015" s="221"/>
      <c r="K5015" s="228"/>
      <c r="L5015" s="228"/>
      <c r="Q5015" s="229"/>
    </row>
    <row r="5016" spans="9:17" ht="16">
      <c r="I5016" s="209"/>
      <c r="J5016" s="221"/>
      <c r="K5016" s="228"/>
      <c r="L5016" s="228"/>
      <c r="Q5016" s="229"/>
    </row>
    <row r="5017" spans="9:17" ht="16">
      <c r="I5017" s="209"/>
      <c r="J5017" s="221"/>
      <c r="K5017" s="228"/>
      <c r="L5017" s="228"/>
      <c r="Q5017" s="229"/>
    </row>
    <row r="5018" spans="9:17" ht="16">
      <c r="I5018" s="209"/>
      <c r="J5018" s="221"/>
      <c r="K5018" s="228"/>
      <c r="L5018" s="228"/>
      <c r="Q5018" s="229"/>
    </row>
    <row r="5019" spans="9:17" ht="16">
      <c r="I5019" s="209"/>
      <c r="J5019" s="221"/>
      <c r="K5019" s="228"/>
      <c r="L5019" s="228"/>
      <c r="Q5019" s="229"/>
    </row>
    <row r="5020" spans="9:17" ht="16">
      <c r="I5020" s="209"/>
      <c r="J5020" s="221"/>
      <c r="K5020" s="228"/>
      <c r="L5020" s="228"/>
      <c r="Q5020" s="229"/>
    </row>
    <row r="5021" spans="9:17" ht="16">
      <c r="I5021" s="209"/>
      <c r="J5021" s="221"/>
      <c r="K5021" s="228"/>
      <c r="L5021" s="228"/>
      <c r="Q5021" s="229"/>
    </row>
    <row r="5022" spans="9:17" ht="16">
      <c r="I5022" s="209"/>
      <c r="J5022" s="221"/>
      <c r="K5022" s="228"/>
      <c r="L5022" s="228"/>
      <c r="Q5022" s="229"/>
    </row>
    <row r="5023" spans="9:17" ht="16">
      <c r="I5023" s="209"/>
      <c r="J5023" s="221"/>
      <c r="K5023" s="228"/>
      <c r="L5023" s="228"/>
      <c r="Q5023" s="229"/>
    </row>
    <row r="5024" spans="9:17" ht="16">
      <c r="I5024" s="209"/>
      <c r="J5024" s="221"/>
      <c r="K5024" s="228"/>
      <c r="L5024" s="228"/>
      <c r="Q5024" s="229"/>
    </row>
    <row r="5025" spans="9:17" ht="16">
      <c r="I5025" s="209"/>
      <c r="J5025" s="221"/>
      <c r="K5025" s="228"/>
      <c r="L5025" s="228"/>
      <c r="Q5025" s="229"/>
    </row>
    <row r="5026" spans="9:17" ht="16">
      <c r="I5026" s="209"/>
      <c r="J5026" s="221"/>
      <c r="K5026" s="228"/>
      <c r="L5026" s="228"/>
      <c r="Q5026" s="229"/>
    </row>
    <row r="5027" spans="9:17" ht="16">
      <c r="I5027" s="209"/>
      <c r="J5027" s="221"/>
      <c r="K5027" s="228"/>
      <c r="L5027" s="228"/>
      <c r="Q5027" s="229"/>
    </row>
    <row r="5028" spans="9:17" ht="16">
      <c r="I5028" s="209"/>
      <c r="J5028" s="221"/>
      <c r="K5028" s="228"/>
      <c r="L5028" s="228"/>
      <c r="Q5028" s="229"/>
    </row>
    <row r="5029" spans="9:17" ht="16">
      <c r="I5029" s="209"/>
      <c r="J5029" s="221"/>
      <c r="K5029" s="228"/>
      <c r="L5029" s="228"/>
      <c r="Q5029" s="229"/>
    </row>
    <row r="5030" spans="9:17" ht="16">
      <c r="I5030" s="209"/>
      <c r="J5030" s="221"/>
      <c r="K5030" s="228"/>
      <c r="L5030" s="228"/>
      <c r="Q5030" s="229"/>
    </row>
    <row r="5031" spans="9:17" ht="16">
      <c r="I5031" s="209"/>
      <c r="J5031" s="221"/>
      <c r="K5031" s="228"/>
      <c r="L5031" s="228"/>
      <c r="Q5031" s="229"/>
    </row>
    <row r="5032" spans="9:17" ht="16">
      <c r="I5032" s="209"/>
      <c r="J5032" s="221"/>
      <c r="K5032" s="228"/>
      <c r="L5032" s="228"/>
      <c r="Q5032" s="229"/>
    </row>
    <row r="5033" spans="9:17" ht="16">
      <c r="I5033" s="209"/>
      <c r="J5033" s="221"/>
      <c r="K5033" s="228"/>
      <c r="L5033" s="228"/>
      <c r="Q5033" s="229"/>
    </row>
    <row r="5034" spans="9:17" ht="16">
      <c r="I5034" s="209"/>
      <c r="J5034" s="221"/>
      <c r="K5034" s="228"/>
      <c r="L5034" s="228"/>
      <c r="Q5034" s="229"/>
    </row>
    <row r="5035" spans="9:17" ht="16">
      <c r="I5035" s="209"/>
      <c r="J5035" s="221"/>
      <c r="K5035" s="228"/>
      <c r="L5035" s="228"/>
      <c r="Q5035" s="229"/>
    </row>
    <row r="5036" spans="9:17" ht="16">
      <c r="I5036" s="209"/>
      <c r="J5036" s="221"/>
      <c r="K5036" s="228"/>
      <c r="L5036" s="228"/>
      <c r="Q5036" s="229"/>
    </row>
    <row r="5037" spans="9:17" ht="16">
      <c r="I5037" s="209"/>
      <c r="J5037" s="221"/>
      <c r="K5037" s="228"/>
      <c r="L5037" s="228"/>
      <c r="Q5037" s="229"/>
    </row>
    <row r="5038" spans="9:17" ht="16">
      <c r="I5038" s="209"/>
      <c r="J5038" s="221"/>
      <c r="K5038" s="228"/>
      <c r="L5038" s="228"/>
      <c r="Q5038" s="229"/>
    </row>
    <row r="5039" spans="9:17" ht="16">
      <c r="I5039" s="209"/>
      <c r="J5039" s="221"/>
      <c r="K5039" s="228"/>
      <c r="L5039" s="228"/>
      <c r="Q5039" s="229"/>
    </row>
    <row r="5040" spans="9:17" ht="16">
      <c r="I5040" s="209"/>
      <c r="J5040" s="221"/>
      <c r="K5040" s="228"/>
      <c r="L5040" s="228"/>
      <c r="Q5040" s="229"/>
    </row>
    <row r="5041" spans="9:17" ht="16">
      <c r="I5041" s="209"/>
      <c r="J5041" s="221"/>
      <c r="K5041" s="228"/>
      <c r="L5041" s="228"/>
      <c r="Q5041" s="229"/>
    </row>
    <row r="5042" spans="9:17" ht="16">
      <c r="I5042" s="209"/>
      <c r="J5042" s="221"/>
      <c r="K5042" s="228"/>
      <c r="L5042" s="228"/>
      <c r="Q5042" s="229"/>
    </row>
    <row r="5043" spans="9:17" ht="16">
      <c r="I5043" s="209"/>
      <c r="J5043" s="221"/>
      <c r="K5043" s="228"/>
      <c r="L5043" s="228"/>
      <c r="Q5043" s="229"/>
    </row>
    <row r="5044" spans="9:17" ht="16">
      <c r="I5044" s="209"/>
      <c r="J5044" s="221"/>
      <c r="K5044" s="228"/>
      <c r="L5044" s="228"/>
      <c r="Q5044" s="229"/>
    </row>
    <row r="5045" spans="9:17" ht="16">
      <c r="I5045" s="209"/>
      <c r="J5045" s="221"/>
      <c r="K5045" s="228"/>
      <c r="L5045" s="228"/>
      <c r="Q5045" s="229"/>
    </row>
    <row r="5046" spans="9:17" ht="16">
      <c r="I5046" s="209"/>
      <c r="J5046" s="221"/>
      <c r="K5046" s="228"/>
      <c r="L5046" s="228"/>
      <c r="Q5046" s="229"/>
    </row>
    <row r="5047" spans="9:17" ht="16">
      <c r="I5047" s="209"/>
      <c r="J5047" s="221"/>
      <c r="K5047" s="228"/>
      <c r="L5047" s="228"/>
      <c r="Q5047" s="229"/>
    </row>
    <row r="5048" spans="9:17" ht="16">
      <c r="I5048" s="209"/>
      <c r="J5048" s="221"/>
      <c r="K5048" s="228"/>
      <c r="L5048" s="228"/>
      <c r="Q5048" s="229"/>
    </row>
    <row r="5049" spans="9:17" ht="16">
      <c r="I5049" s="209"/>
      <c r="J5049" s="221"/>
      <c r="K5049" s="228"/>
      <c r="L5049" s="228"/>
      <c r="Q5049" s="229"/>
    </row>
    <row r="5050" spans="9:17" ht="16">
      <c r="I5050" s="209"/>
      <c r="J5050" s="221"/>
      <c r="K5050" s="228"/>
      <c r="L5050" s="228"/>
      <c r="Q5050" s="229"/>
    </row>
    <row r="5051" spans="9:17" ht="16">
      <c r="I5051" s="209"/>
      <c r="J5051" s="221"/>
      <c r="K5051" s="228"/>
      <c r="L5051" s="228"/>
      <c r="Q5051" s="229"/>
    </row>
    <row r="5052" spans="9:17" ht="16">
      <c r="I5052" s="209"/>
      <c r="J5052" s="221"/>
      <c r="K5052" s="228"/>
      <c r="L5052" s="228"/>
      <c r="Q5052" s="229"/>
    </row>
    <row r="5053" spans="9:17" ht="16">
      <c r="I5053" s="209"/>
      <c r="J5053" s="221"/>
      <c r="K5053" s="228"/>
      <c r="L5053" s="228"/>
      <c r="Q5053" s="229"/>
    </row>
    <row r="5054" spans="9:17" ht="16">
      <c r="I5054" s="209"/>
      <c r="J5054" s="221"/>
      <c r="K5054" s="228"/>
      <c r="L5054" s="228"/>
      <c r="Q5054" s="229"/>
    </row>
    <row r="5055" spans="9:17" ht="16">
      <c r="I5055" s="209"/>
      <c r="J5055" s="221"/>
      <c r="K5055" s="228"/>
      <c r="L5055" s="228"/>
      <c r="Q5055" s="229"/>
    </row>
    <row r="5056" spans="9:17" ht="16">
      <c r="I5056" s="209"/>
      <c r="J5056" s="221"/>
      <c r="K5056" s="228"/>
      <c r="L5056" s="228"/>
      <c r="Q5056" s="229"/>
    </row>
    <row r="5057" spans="9:17" ht="16">
      <c r="I5057" s="209"/>
      <c r="J5057" s="221"/>
      <c r="K5057" s="228"/>
      <c r="L5057" s="228"/>
      <c r="Q5057" s="229"/>
    </row>
    <row r="5058" spans="9:17" ht="16">
      <c r="I5058" s="209"/>
      <c r="J5058" s="221"/>
      <c r="K5058" s="228"/>
      <c r="L5058" s="228"/>
      <c r="Q5058" s="229"/>
    </row>
    <row r="5059" spans="9:17" ht="16">
      <c r="I5059" s="209"/>
      <c r="J5059" s="221"/>
      <c r="K5059" s="228"/>
      <c r="L5059" s="228"/>
      <c r="Q5059" s="229"/>
    </row>
    <row r="5060" spans="9:17" ht="16">
      <c r="I5060" s="209"/>
      <c r="J5060" s="221"/>
      <c r="K5060" s="228"/>
      <c r="L5060" s="228"/>
      <c r="Q5060" s="229"/>
    </row>
    <row r="5061" spans="9:17" ht="16">
      <c r="I5061" s="209"/>
      <c r="J5061" s="221"/>
      <c r="K5061" s="228"/>
      <c r="L5061" s="228"/>
      <c r="Q5061" s="229"/>
    </row>
    <row r="5062" spans="9:17" ht="16">
      <c r="I5062" s="209"/>
      <c r="J5062" s="221"/>
      <c r="K5062" s="228"/>
      <c r="L5062" s="228"/>
      <c r="Q5062" s="229"/>
    </row>
    <row r="5063" spans="9:17" ht="16">
      <c r="I5063" s="209"/>
      <c r="J5063" s="221"/>
      <c r="K5063" s="228"/>
      <c r="L5063" s="228"/>
      <c r="Q5063" s="229"/>
    </row>
    <row r="5064" spans="9:17" ht="16">
      <c r="I5064" s="209"/>
      <c r="J5064" s="221"/>
      <c r="K5064" s="228"/>
      <c r="L5064" s="228"/>
      <c r="Q5064" s="229"/>
    </row>
    <row r="5065" spans="9:17" ht="16">
      <c r="I5065" s="209"/>
      <c r="J5065" s="221"/>
      <c r="K5065" s="228"/>
      <c r="L5065" s="228"/>
      <c r="Q5065" s="229"/>
    </row>
    <row r="5066" spans="9:17" ht="16">
      <c r="I5066" s="209"/>
      <c r="J5066" s="221"/>
      <c r="K5066" s="228"/>
      <c r="L5066" s="228"/>
      <c r="Q5066" s="229"/>
    </row>
    <row r="5067" spans="9:17" ht="16">
      <c r="I5067" s="209"/>
      <c r="J5067" s="221"/>
      <c r="K5067" s="228"/>
      <c r="L5067" s="228"/>
      <c r="Q5067" s="229"/>
    </row>
    <row r="5068" spans="9:17" ht="16">
      <c r="I5068" s="209"/>
      <c r="J5068" s="221"/>
      <c r="K5068" s="228"/>
      <c r="L5068" s="228"/>
      <c r="Q5068" s="229"/>
    </row>
    <row r="5069" spans="9:17" ht="16">
      <c r="I5069" s="209"/>
      <c r="J5069" s="221"/>
      <c r="K5069" s="228"/>
      <c r="L5069" s="228"/>
      <c r="Q5069" s="229"/>
    </row>
    <row r="5070" spans="9:17" ht="16">
      <c r="I5070" s="209"/>
      <c r="J5070" s="221"/>
      <c r="K5070" s="228"/>
      <c r="L5070" s="228"/>
      <c r="Q5070" s="229"/>
    </row>
    <row r="5071" spans="9:17" ht="16">
      <c r="I5071" s="209"/>
      <c r="J5071" s="221"/>
      <c r="K5071" s="228"/>
      <c r="L5071" s="228"/>
      <c r="Q5071" s="229"/>
    </row>
    <row r="5072" spans="9:17" ht="16">
      <c r="I5072" s="209"/>
      <c r="J5072" s="221"/>
      <c r="K5072" s="228"/>
      <c r="L5072" s="228"/>
      <c r="Q5072" s="229"/>
    </row>
    <row r="5073" spans="9:17" ht="16">
      <c r="I5073" s="209"/>
      <c r="J5073" s="221"/>
      <c r="K5073" s="228"/>
      <c r="L5073" s="228"/>
      <c r="Q5073" s="229"/>
    </row>
    <row r="5074" spans="9:17" ht="16">
      <c r="I5074" s="209"/>
      <c r="J5074" s="221"/>
      <c r="K5074" s="228"/>
      <c r="L5074" s="228"/>
      <c r="Q5074" s="229"/>
    </row>
    <row r="5075" spans="9:17" ht="16">
      <c r="I5075" s="209"/>
      <c r="J5075" s="221"/>
      <c r="K5075" s="228"/>
      <c r="L5075" s="228"/>
      <c r="Q5075" s="229"/>
    </row>
    <row r="5076" spans="9:17" ht="16">
      <c r="I5076" s="209"/>
      <c r="J5076" s="221"/>
      <c r="K5076" s="228"/>
      <c r="L5076" s="228"/>
      <c r="Q5076" s="229"/>
    </row>
    <row r="5077" spans="9:17" ht="16">
      <c r="I5077" s="209"/>
      <c r="J5077" s="221"/>
      <c r="K5077" s="228"/>
      <c r="L5077" s="228"/>
      <c r="Q5077" s="229"/>
    </row>
    <row r="5078" spans="9:17" ht="16">
      <c r="I5078" s="209"/>
      <c r="J5078" s="221"/>
      <c r="K5078" s="228"/>
      <c r="L5078" s="228"/>
      <c r="Q5078" s="229"/>
    </row>
    <row r="5079" spans="9:17" ht="16">
      <c r="I5079" s="209"/>
      <c r="J5079" s="221"/>
      <c r="K5079" s="228"/>
      <c r="L5079" s="228"/>
      <c r="Q5079" s="229"/>
    </row>
    <row r="5080" spans="9:17" ht="16">
      <c r="I5080" s="209"/>
      <c r="J5080" s="221"/>
      <c r="K5080" s="228"/>
      <c r="L5080" s="228"/>
      <c r="Q5080" s="229"/>
    </row>
    <row r="5081" spans="9:17" ht="16">
      <c r="I5081" s="209"/>
      <c r="J5081" s="221"/>
      <c r="K5081" s="228"/>
      <c r="L5081" s="228"/>
      <c r="Q5081" s="229"/>
    </row>
    <row r="5082" spans="9:17" ht="16">
      <c r="I5082" s="209"/>
      <c r="J5082" s="221"/>
      <c r="K5082" s="228"/>
      <c r="L5082" s="228"/>
      <c r="Q5082" s="229"/>
    </row>
    <row r="5083" spans="9:17" ht="16">
      <c r="I5083" s="209"/>
      <c r="J5083" s="221"/>
      <c r="K5083" s="228"/>
      <c r="L5083" s="228"/>
      <c r="Q5083" s="229"/>
    </row>
    <row r="5084" spans="9:17" ht="16">
      <c r="I5084" s="209"/>
      <c r="J5084" s="221"/>
      <c r="K5084" s="228"/>
      <c r="L5084" s="228"/>
      <c r="Q5084" s="229"/>
    </row>
    <row r="5085" spans="9:17" ht="16">
      <c r="I5085" s="209"/>
      <c r="J5085" s="221"/>
      <c r="K5085" s="228"/>
      <c r="L5085" s="228"/>
      <c r="Q5085" s="229"/>
    </row>
    <row r="5086" spans="9:17" ht="16">
      <c r="I5086" s="209"/>
      <c r="J5086" s="221"/>
      <c r="K5086" s="228"/>
      <c r="L5086" s="228"/>
      <c r="Q5086" s="229"/>
    </row>
    <row r="5087" spans="9:17" ht="16">
      <c r="I5087" s="209"/>
      <c r="J5087" s="221"/>
      <c r="K5087" s="228"/>
      <c r="L5087" s="228"/>
      <c r="Q5087" s="229"/>
    </row>
    <row r="5088" spans="9:17" ht="16">
      <c r="I5088" s="209"/>
      <c r="J5088" s="221"/>
      <c r="K5088" s="228"/>
      <c r="L5088" s="228"/>
      <c r="Q5088" s="229"/>
    </row>
    <row r="5089" spans="9:17" ht="16">
      <c r="I5089" s="209"/>
      <c r="J5089" s="221"/>
      <c r="K5089" s="228"/>
      <c r="L5089" s="228"/>
      <c r="Q5089" s="229"/>
    </row>
    <row r="5090" spans="9:17" ht="16">
      <c r="I5090" s="209"/>
      <c r="J5090" s="221"/>
      <c r="K5090" s="228"/>
      <c r="L5090" s="228"/>
      <c r="Q5090" s="229"/>
    </row>
    <row r="5091" spans="9:17" ht="16">
      <c r="I5091" s="209"/>
      <c r="J5091" s="221"/>
      <c r="K5091" s="228"/>
      <c r="L5091" s="228"/>
      <c r="Q5091" s="229"/>
    </row>
    <row r="5092" spans="9:17" ht="16">
      <c r="I5092" s="209"/>
      <c r="J5092" s="221"/>
      <c r="K5092" s="228"/>
      <c r="L5092" s="228"/>
      <c r="Q5092" s="229"/>
    </row>
    <row r="5093" spans="9:17" ht="16">
      <c r="I5093" s="209"/>
      <c r="J5093" s="221"/>
      <c r="K5093" s="228"/>
      <c r="L5093" s="228"/>
      <c r="Q5093" s="229"/>
    </row>
    <row r="5094" spans="9:17" ht="16">
      <c r="I5094" s="209"/>
      <c r="J5094" s="221"/>
      <c r="K5094" s="228"/>
      <c r="L5094" s="228"/>
      <c r="Q5094" s="229"/>
    </row>
    <row r="5095" spans="9:17" ht="16">
      <c r="I5095" s="209"/>
      <c r="J5095" s="221"/>
      <c r="K5095" s="228"/>
      <c r="L5095" s="228"/>
      <c r="Q5095" s="229"/>
    </row>
    <row r="5096" spans="9:17" ht="16">
      <c r="I5096" s="209"/>
      <c r="J5096" s="221"/>
      <c r="K5096" s="228"/>
      <c r="L5096" s="228"/>
      <c r="Q5096" s="229"/>
    </row>
    <row r="5097" spans="9:17" ht="16">
      <c r="I5097" s="209"/>
      <c r="J5097" s="221"/>
      <c r="K5097" s="228"/>
      <c r="L5097" s="228"/>
      <c r="Q5097" s="229"/>
    </row>
    <row r="5098" spans="9:17" ht="16">
      <c r="I5098" s="209"/>
      <c r="J5098" s="221"/>
      <c r="K5098" s="228"/>
      <c r="L5098" s="228"/>
      <c r="Q5098" s="229"/>
    </row>
    <row r="5099" spans="9:17" ht="16">
      <c r="I5099" s="209"/>
      <c r="J5099" s="221"/>
      <c r="K5099" s="228"/>
      <c r="L5099" s="228"/>
      <c r="Q5099" s="229"/>
    </row>
    <row r="5100" spans="9:17" ht="16">
      <c r="I5100" s="209"/>
      <c r="J5100" s="221"/>
      <c r="K5100" s="228"/>
      <c r="L5100" s="228"/>
      <c r="Q5100" s="229"/>
    </row>
    <row r="5101" spans="9:17" ht="16">
      <c r="I5101" s="209"/>
      <c r="J5101" s="221"/>
      <c r="K5101" s="228"/>
      <c r="L5101" s="228"/>
      <c r="Q5101" s="229"/>
    </row>
    <row r="5102" spans="9:17" ht="16">
      <c r="I5102" s="209"/>
      <c r="J5102" s="221"/>
      <c r="K5102" s="228"/>
      <c r="L5102" s="228"/>
      <c r="Q5102" s="229"/>
    </row>
    <row r="5103" spans="9:17" ht="16">
      <c r="I5103" s="209"/>
      <c r="J5103" s="221"/>
      <c r="K5103" s="228"/>
      <c r="L5103" s="228"/>
      <c r="Q5103" s="229"/>
    </row>
    <row r="5104" spans="9:17" ht="16">
      <c r="I5104" s="209"/>
      <c r="J5104" s="221"/>
      <c r="K5104" s="228"/>
      <c r="L5104" s="228"/>
      <c r="Q5104" s="229"/>
    </row>
    <row r="5105" spans="9:17" ht="16">
      <c r="I5105" s="209"/>
      <c r="J5105" s="221"/>
      <c r="K5105" s="228"/>
      <c r="L5105" s="228"/>
      <c r="Q5105" s="229"/>
    </row>
    <row r="5106" spans="9:17" ht="16">
      <c r="I5106" s="209"/>
      <c r="J5106" s="221"/>
      <c r="K5106" s="228"/>
      <c r="L5106" s="228"/>
      <c r="Q5106" s="229"/>
    </row>
    <row r="5107" spans="9:17" ht="16">
      <c r="I5107" s="209"/>
      <c r="J5107" s="221"/>
      <c r="K5107" s="228"/>
      <c r="L5107" s="228"/>
      <c r="Q5107" s="229"/>
    </row>
    <row r="5108" spans="9:17" ht="16">
      <c r="I5108" s="209"/>
      <c r="J5108" s="221"/>
      <c r="K5108" s="228"/>
      <c r="L5108" s="228"/>
      <c r="Q5108" s="229"/>
    </row>
    <row r="5109" spans="9:17" ht="16">
      <c r="I5109" s="209"/>
      <c r="J5109" s="221"/>
      <c r="K5109" s="228"/>
      <c r="L5109" s="228"/>
      <c r="Q5109" s="229"/>
    </row>
    <row r="5110" spans="9:17" ht="16">
      <c r="I5110" s="209"/>
      <c r="J5110" s="221"/>
      <c r="K5110" s="228"/>
      <c r="L5110" s="228"/>
      <c r="Q5110" s="229"/>
    </row>
    <row r="5111" spans="9:17" ht="16">
      <c r="I5111" s="209"/>
      <c r="J5111" s="221"/>
      <c r="K5111" s="228"/>
      <c r="L5111" s="228"/>
      <c r="Q5111" s="229"/>
    </row>
    <row r="5112" spans="9:17" ht="16">
      <c r="I5112" s="209"/>
      <c r="J5112" s="221"/>
      <c r="K5112" s="228"/>
      <c r="L5112" s="228"/>
      <c r="Q5112" s="229"/>
    </row>
    <row r="5113" spans="9:17" ht="16">
      <c r="I5113" s="209"/>
      <c r="J5113" s="221"/>
      <c r="K5113" s="228"/>
      <c r="L5113" s="228"/>
      <c r="Q5113" s="229"/>
    </row>
    <row r="5114" spans="9:17" ht="16">
      <c r="I5114" s="209"/>
      <c r="J5114" s="221"/>
      <c r="K5114" s="228"/>
      <c r="L5114" s="228"/>
      <c r="Q5114" s="229"/>
    </row>
    <row r="5115" spans="9:17" ht="16">
      <c r="I5115" s="209"/>
      <c r="J5115" s="221"/>
      <c r="K5115" s="228"/>
      <c r="L5115" s="228"/>
      <c r="Q5115" s="229"/>
    </row>
    <row r="5116" spans="9:17" ht="16">
      <c r="I5116" s="209"/>
      <c r="J5116" s="221"/>
      <c r="K5116" s="228"/>
      <c r="L5116" s="228"/>
      <c r="Q5116" s="229"/>
    </row>
    <row r="5117" spans="9:17" ht="16">
      <c r="I5117" s="209"/>
      <c r="J5117" s="221"/>
      <c r="K5117" s="228"/>
      <c r="L5117" s="228"/>
      <c r="Q5117" s="229"/>
    </row>
    <row r="5118" spans="9:17" ht="16">
      <c r="I5118" s="209"/>
      <c r="J5118" s="221"/>
      <c r="K5118" s="228"/>
      <c r="L5118" s="228"/>
      <c r="Q5118" s="229"/>
    </row>
    <row r="5119" spans="9:17" ht="16">
      <c r="I5119" s="209"/>
      <c r="J5119" s="221"/>
      <c r="K5119" s="228"/>
      <c r="L5119" s="228"/>
      <c r="Q5119" s="229"/>
    </row>
    <row r="5120" spans="9:17" ht="16">
      <c r="I5120" s="209"/>
      <c r="J5120" s="221"/>
      <c r="K5120" s="228"/>
      <c r="L5120" s="228"/>
      <c r="Q5120" s="229"/>
    </row>
    <row r="5121" spans="9:17" ht="16">
      <c r="I5121" s="209"/>
      <c r="J5121" s="221"/>
      <c r="K5121" s="228"/>
      <c r="L5121" s="228"/>
      <c r="Q5121" s="229"/>
    </row>
    <row r="5122" spans="9:17" ht="16">
      <c r="I5122" s="209"/>
      <c r="J5122" s="221"/>
      <c r="K5122" s="228"/>
      <c r="L5122" s="228"/>
      <c r="Q5122" s="229"/>
    </row>
    <row r="5123" spans="9:17" ht="16">
      <c r="I5123" s="209"/>
      <c r="J5123" s="221"/>
      <c r="K5123" s="228"/>
      <c r="L5123" s="228"/>
      <c r="Q5123" s="229"/>
    </row>
    <row r="5124" spans="9:17" ht="16">
      <c r="I5124" s="209"/>
      <c r="J5124" s="221"/>
      <c r="K5124" s="228"/>
      <c r="L5124" s="228"/>
      <c r="Q5124" s="229"/>
    </row>
    <row r="5125" spans="9:17" ht="16">
      <c r="I5125" s="209"/>
      <c r="J5125" s="221"/>
      <c r="K5125" s="228"/>
      <c r="L5125" s="228"/>
      <c r="Q5125" s="229"/>
    </row>
    <row r="5126" spans="9:17" ht="16">
      <c r="I5126" s="209"/>
      <c r="J5126" s="221"/>
      <c r="K5126" s="228"/>
      <c r="L5126" s="228"/>
      <c r="Q5126" s="229"/>
    </row>
    <row r="5127" spans="9:17" ht="16">
      <c r="I5127" s="209"/>
      <c r="J5127" s="221"/>
      <c r="K5127" s="228"/>
      <c r="L5127" s="228"/>
      <c r="Q5127" s="229"/>
    </row>
    <row r="5128" spans="9:17" ht="16">
      <c r="I5128" s="209"/>
      <c r="J5128" s="221"/>
      <c r="K5128" s="228"/>
      <c r="L5128" s="228"/>
      <c r="Q5128" s="229"/>
    </row>
    <row r="5129" spans="9:17" ht="16">
      <c r="I5129" s="209"/>
      <c r="J5129" s="221"/>
      <c r="K5129" s="228"/>
      <c r="L5129" s="228"/>
      <c r="Q5129" s="229"/>
    </row>
    <row r="5130" spans="9:17" ht="16">
      <c r="I5130" s="209"/>
      <c r="J5130" s="221"/>
      <c r="K5130" s="228"/>
      <c r="L5130" s="228"/>
      <c r="Q5130" s="229"/>
    </row>
    <row r="5131" spans="9:17" ht="16">
      <c r="I5131" s="209"/>
      <c r="J5131" s="221"/>
      <c r="K5131" s="228"/>
      <c r="L5131" s="228"/>
      <c r="Q5131" s="229"/>
    </row>
    <row r="5132" spans="9:17" ht="16">
      <c r="I5132" s="209"/>
      <c r="J5132" s="221"/>
      <c r="K5132" s="228"/>
      <c r="L5132" s="228"/>
      <c r="Q5132" s="229"/>
    </row>
    <row r="5133" spans="9:17" ht="16">
      <c r="I5133" s="209"/>
      <c r="J5133" s="221"/>
      <c r="K5133" s="228"/>
      <c r="L5133" s="228"/>
      <c r="Q5133" s="229"/>
    </row>
    <row r="5134" spans="9:17" ht="16">
      <c r="I5134" s="209"/>
      <c r="J5134" s="221"/>
      <c r="K5134" s="228"/>
      <c r="L5134" s="228"/>
      <c r="Q5134" s="229"/>
    </row>
    <row r="5135" spans="9:17" ht="16">
      <c r="I5135" s="209"/>
      <c r="J5135" s="221"/>
      <c r="K5135" s="228"/>
      <c r="L5135" s="228"/>
      <c r="Q5135" s="229"/>
    </row>
    <row r="5136" spans="9:17" ht="16">
      <c r="I5136" s="209"/>
      <c r="J5136" s="221"/>
      <c r="K5136" s="228"/>
      <c r="L5136" s="228"/>
      <c r="Q5136" s="229"/>
    </row>
    <row r="5137" spans="9:17" ht="16">
      <c r="I5137" s="209"/>
      <c r="J5137" s="221"/>
      <c r="K5137" s="228"/>
      <c r="L5137" s="228"/>
      <c r="Q5137" s="229"/>
    </row>
    <row r="5138" spans="9:17" ht="16">
      <c r="I5138" s="209"/>
      <c r="J5138" s="221"/>
      <c r="K5138" s="228"/>
      <c r="L5138" s="228"/>
      <c r="Q5138" s="229"/>
    </row>
    <row r="5139" spans="9:17" ht="16">
      <c r="I5139" s="209"/>
      <c r="J5139" s="221"/>
      <c r="K5139" s="228"/>
      <c r="L5139" s="228"/>
      <c r="Q5139" s="229"/>
    </row>
    <row r="5140" spans="9:17" ht="16">
      <c r="I5140" s="209"/>
      <c r="J5140" s="221"/>
      <c r="K5140" s="228"/>
      <c r="L5140" s="228"/>
      <c r="Q5140" s="229"/>
    </row>
    <row r="5141" spans="9:17" ht="16">
      <c r="I5141" s="209"/>
      <c r="J5141" s="221"/>
      <c r="K5141" s="228"/>
      <c r="L5141" s="228"/>
      <c r="Q5141" s="229"/>
    </row>
    <row r="5142" spans="9:17" ht="16">
      <c r="I5142" s="209"/>
      <c r="J5142" s="221"/>
      <c r="K5142" s="228"/>
      <c r="L5142" s="228"/>
      <c r="Q5142" s="229"/>
    </row>
    <row r="5143" spans="9:17" ht="16">
      <c r="I5143" s="209"/>
      <c r="J5143" s="221"/>
      <c r="K5143" s="228"/>
      <c r="L5143" s="228"/>
      <c r="Q5143" s="229"/>
    </row>
    <row r="5144" spans="9:17" ht="16">
      <c r="I5144" s="209"/>
      <c r="J5144" s="221"/>
      <c r="K5144" s="228"/>
      <c r="L5144" s="228"/>
      <c r="Q5144" s="229"/>
    </row>
    <row r="5145" spans="9:17" ht="16">
      <c r="I5145" s="209"/>
      <c r="J5145" s="221"/>
      <c r="K5145" s="228"/>
      <c r="L5145" s="228"/>
      <c r="Q5145" s="229"/>
    </row>
    <row r="5146" spans="9:17" ht="16">
      <c r="I5146" s="209"/>
      <c r="J5146" s="221"/>
      <c r="K5146" s="228"/>
      <c r="L5146" s="228"/>
      <c r="Q5146" s="229"/>
    </row>
    <row r="5147" spans="9:17" ht="16">
      <c r="I5147" s="209"/>
      <c r="J5147" s="221"/>
      <c r="K5147" s="228"/>
      <c r="L5147" s="228"/>
      <c r="Q5147" s="229"/>
    </row>
    <row r="5148" spans="9:17" ht="16">
      <c r="I5148" s="209"/>
      <c r="J5148" s="221"/>
      <c r="K5148" s="228"/>
      <c r="L5148" s="228"/>
      <c r="Q5148" s="229"/>
    </row>
    <row r="5149" spans="9:17" ht="16">
      <c r="I5149" s="209"/>
      <c r="J5149" s="221"/>
      <c r="K5149" s="228"/>
      <c r="L5149" s="228"/>
      <c r="Q5149" s="229"/>
    </row>
    <row r="5150" spans="9:17" ht="16">
      <c r="I5150" s="209"/>
      <c r="J5150" s="221"/>
      <c r="K5150" s="228"/>
      <c r="L5150" s="228"/>
      <c r="Q5150" s="229"/>
    </row>
    <row r="5151" spans="9:17" ht="16">
      <c r="I5151" s="209"/>
      <c r="J5151" s="221"/>
      <c r="K5151" s="228"/>
      <c r="L5151" s="228"/>
      <c r="Q5151" s="229"/>
    </row>
    <row r="5152" spans="9:17" ht="16">
      <c r="I5152" s="209"/>
      <c r="J5152" s="221"/>
      <c r="K5152" s="228"/>
      <c r="L5152" s="228"/>
      <c r="Q5152" s="229"/>
    </row>
    <row r="5153" spans="9:17" ht="16">
      <c r="I5153" s="209"/>
      <c r="J5153" s="221"/>
      <c r="K5153" s="228"/>
      <c r="L5153" s="228"/>
      <c r="Q5153" s="229"/>
    </row>
    <row r="5154" spans="9:17" ht="16">
      <c r="I5154" s="209"/>
      <c r="J5154" s="221"/>
      <c r="K5154" s="228"/>
      <c r="L5154" s="228"/>
      <c r="Q5154" s="229"/>
    </row>
    <row r="5155" spans="9:17" ht="16">
      <c r="I5155" s="209"/>
      <c r="J5155" s="221"/>
      <c r="K5155" s="228"/>
      <c r="L5155" s="228"/>
      <c r="Q5155" s="229"/>
    </row>
    <row r="5156" spans="9:17" ht="16">
      <c r="I5156" s="209"/>
      <c r="J5156" s="221"/>
      <c r="K5156" s="228"/>
      <c r="L5156" s="228"/>
      <c r="Q5156" s="229"/>
    </row>
    <row r="5157" spans="9:17" ht="16">
      <c r="I5157" s="209"/>
      <c r="J5157" s="221"/>
      <c r="K5157" s="228"/>
      <c r="L5157" s="228"/>
      <c r="Q5157" s="229"/>
    </row>
    <row r="5158" spans="9:17" ht="16">
      <c r="I5158" s="209"/>
      <c r="J5158" s="221"/>
      <c r="K5158" s="228"/>
      <c r="L5158" s="228"/>
      <c r="Q5158" s="229"/>
    </row>
    <row r="5159" spans="9:17" ht="16">
      <c r="I5159" s="209"/>
      <c r="J5159" s="221"/>
      <c r="K5159" s="228"/>
      <c r="L5159" s="228"/>
      <c r="Q5159" s="229"/>
    </row>
    <row r="5160" spans="9:17" ht="16">
      <c r="I5160" s="209"/>
      <c r="J5160" s="221"/>
      <c r="K5160" s="228"/>
      <c r="L5160" s="228"/>
      <c r="Q5160" s="229"/>
    </row>
    <row r="5161" spans="9:17" ht="16">
      <c r="I5161" s="209"/>
      <c r="J5161" s="221"/>
      <c r="K5161" s="228"/>
      <c r="L5161" s="228"/>
      <c r="Q5161" s="229"/>
    </row>
    <row r="5162" spans="9:17" ht="16">
      <c r="I5162" s="209"/>
      <c r="J5162" s="221"/>
      <c r="K5162" s="228"/>
      <c r="L5162" s="228"/>
      <c r="Q5162" s="229"/>
    </row>
    <row r="5163" spans="9:17" ht="16">
      <c r="I5163" s="209"/>
      <c r="J5163" s="221"/>
      <c r="K5163" s="228"/>
      <c r="L5163" s="228"/>
      <c r="Q5163" s="229"/>
    </row>
    <row r="5164" spans="9:17" ht="16">
      <c r="I5164" s="209"/>
      <c r="J5164" s="221"/>
      <c r="K5164" s="228"/>
      <c r="L5164" s="228"/>
      <c r="Q5164" s="229"/>
    </row>
    <row r="5165" spans="9:17" ht="16">
      <c r="I5165" s="209"/>
      <c r="J5165" s="221"/>
      <c r="K5165" s="228"/>
      <c r="L5165" s="228"/>
      <c r="Q5165" s="229"/>
    </row>
    <row r="5166" spans="9:17" ht="16">
      <c r="I5166" s="209"/>
      <c r="J5166" s="221"/>
      <c r="K5166" s="228"/>
      <c r="L5166" s="228"/>
      <c r="Q5166" s="229"/>
    </row>
    <row r="5167" spans="9:17" ht="16">
      <c r="I5167" s="209"/>
      <c r="J5167" s="221"/>
      <c r="K5167" s="228"/>
      <c r="L5167" s="228"/>
      <c r="Q5167" s="229"/>
    </row>
    <row r="5168" spans="9:17" ht="16">
      <c r="I5168" s="209"/>
      <c r="J5168" s="221"/>
      <c r="K5168" s="228"/>
      <c r="L5168" s="228"/>
      <c r="Q5168" s="229"/>
    </row>
    <row r="5169" spans="9:17" ht="16">
      <c r="I5169" s="209"/>
      <c r="J5169" s="221"/>
      <c r="K5169" s="228"/>
      <c r="L5169" s="228"/>
      <c r="Q5169" s="229"/>
    </row>
    <row r="5170" spans="9:17" ht="16">
      <c r="I5170" s="209"/>
      <c r="J5170" s="221"/>
      <c r="K5170" s="228"/>
      <c r="L5170" s="228"/>
      <c r="Q5170" s="229"/>
    </row>
    <row r="5171" spans="9:17" ht="16">
      <c r="I5171" s="209"/>
      <c r="J5171" s="221"/>
      <c r="K5171" s="228"/>
      <c r="L5171" s="228"/>
      <c r="Q5171" s="229"/>
    </row>
    <row r="5172" spans="9:17" ht="16">
      <c r="I5172" s="209"/>
      <c r="J5172" s="221"/>
      <c r="K5172" s="228"/>
      <c r="L5172" s="228"/>
      <c r="Q5172" s="229"/>
    </row>
    <row r="5173" spans="9:17" ht="16">
      <c r="I5173" s="209"/>
      <c r="J5173" s="221"/>
      <c r="K5173" s="228"/>
      <c r="L5173" s="228"/>
      <c r="Q5173" s="229"/>
    </row>
    <row r="5174" spans="9:17" ht="16">
      <c r="I5174" s="209"/>
      <c r="J5174" s="221"/>
      <c r="K5174" s="228"/>
      <c r="L5174" s="228"/>
      <c r="Q5174" s="229"/>
    </row>
    <row r="5175" spans="9:17" ht="16">
      <c r="I5175" s="209"/>
      <c r="J5175" s="221"/>
      <c r="K5175" s="228"/>
      <c r="L5175" s="228"/>
      <c r="Q5175" s="229"/>
    </row>
    <row r="5176" spans="9:17" ht="16">
      <c r="I5176" s="209"/>
      <c r="J5176" s="221"/>
      <c r="K5176" s="228"/>
      <c r="L5176" s="228"/>
      <c r="Q5176" s="229"/>
    </row>
    <row r="5177" spans="9:17" ht="16">
      <c r="I5177" s="209"/>
      <c r="J5177" s="221"/>
      <c r="K5177" s="228"/>
      <c r="L5177" s="228"/>
      <c r="Q5177" s="229"/>
    </row>
    <row r="5178" spans="9:17" ht="16">
      <c r="I5178" s="209"/>
      <c r="J5178" s="221"/>
      <c r="K5178" s="228"/>
      <c r="L5178" s="228"/>
      <c r="Q5178" s="229"/>
    </row>
    <row r="5179" spans="9:17" ht="16">
      <c r="I5179" s="209"/>
      <c r="J5179" s="221"/>
      <c r="K5179" s="228"/>
      <c r="L5179" s="228"/>
      <c r="Q5179" s="229"/>
    </row>
    <row r="5180" spans="9:17" ht="16">
      <c r="I5180" s="209"/>
      <c r="J5180" s="221"/>
      <c r="K5180" s="228"/>
      <c r="L5180" s="228"/>
      <c r="Q5180" s="229"/>
    </row>
    <row r="5181" spans="9:17" ht="16">
      <c r="I5181" s="209"/>
      <c r="J5181" s="221"/>
      <c r="K5181" s="228"/>
      <c r="L5181" s="228"/>
      <c r="Q5181" s="229"/>
    </row>
    <row r="5182" spans="9:17" ht="16">
      <c r="I5182" s="209"/>
      <c r="J5182" s="221"/>
      <c r="K5182" s="228"/>
      <c r="L5182" s="228"/>
      <c r="Q5182" s="229"/>
    </row>
    <row r="5183" spans="9:17" ht="16">
      <c r="I5183" s="209"/>
      <c r="J5183" s="221"/>
      <c r="K5183" s="228"/>
      <c r="L5183" s="228"/>
      <c r="Q5183" s="229"/>
    </row>
    <row r="5184" spans="9:17" ht="16">
      <c r="I5184" s="209"/>
      <c r="J5184" s="221"/>
      <c r="K5184" s="228"/>
      <c r="L5184" s="228"/>
      <c r="Q5184" s="229"/>
    </row>
    <row r="5185" spans="9:17" ht="16">
      <c r="I5185" s="209"/>
      <c r="J5185" s="221"/>
      <c r="K5185" s="228"/>
      <c r="L5185" s="228"/>
      <c r="Q5185" s="229"/>
    </row>
    <row r="5186" spans="9:17" ht="16">
      <c r="I5186" s="209"/>
      <c r="J5186" s="221"/>
      <c r="K5186" s="228"/>
      <c r="L5186" s="228"/>
      <c r="Q5186" s="229"/>
    </row>
    <row r="5187" spans="9:17" ht="16">
      <c r="I5187" s="209"/>
      <c r="J5187" s="221"/>
      <c r="K5187" s="228"/>
      <c r="L5187" s="228"/>
      <c r="Q5187" s="229"/>
    </row>
    <row r="5188" spans="9:17" ht="16">
      <c r="I5188" s="209"/>
      <c r="J5188" s="221"/>
      <c r="K5188" s="228"/>
      <c r="L5188" s="228"/>
      <c r="Q5188" s="229"/>
    </row>
    <row r="5189" spans="9:17" ht="16">
      <c r="I5189" s="209"/>
      <c r="J5189" s="221"/>
      <c r="K5189" s="228"/>
      <c r="L5189" s="228"/>
      <c r="Q5189" s="229"/>
    </row>
    <row r="5190" spans="9:17" ht="16">
      <c r="I5190" s="209"/>
      <c r="J5190" s="221"/>
      <c r="K5190" s="228"/>
      <c r="L5190" s="228"/>
      <c r="Q5190" s="229"/>
    </row>
    <row r="5191" spans="9:17" ht="16">
      <c r="I5191" s="209"/>
      <c r="J5191" s="221"/>
      <c r="K5191" s="228"/>
      <c r="L5191" s="228"/>
      <c r="Q5191" s="229"/>
    </row>
    <row r="5192" spans="9:17" ht="16">
      <c r="I5192" s="209"/>
      <c r="J5192" s="221"/>
      <c r="K5192" s="228"/>
      <c r="L5192" s="228"/>
      <c r="Q5192" s="229"/>
    </row>
    <row r="5193" spans="9:17" ht="16">
      <c r="I5193" s="209"/>
      <c r="J5193" s="221"/>
      <c r="K5193" s="228"/>
      <c r="L5193" s="228"/>
      <c r="Q5193" s="229"/>
    </row>
    <row r="5194" spans="9:17" ht="16">
      <c r="I5194" s="209"/>
      <c r="J5194" s="221"/>
      <c r="K5194" s="228"/>
      <c r="L5194" s="228"/>
      <c r="Q5194" s="229"/>
    </row>
    <row r="5195" spans="9:17" ht="16">
      <c r="I5195" s="209"/>
      <c r="J5195" s="221"/>
      <c r="K5195" s="228"/>
      <c r="L5195" s="228"/>
      <c r="Q5195" s="229"/>
    </row>
    <row r="5196" spans="9:17" ht="16">
      <c r="I5196" s="209"/>
      <c r="J5196" s="221"/>
      <c r="K5196" s="228"/>
      <c r="L5196" s="228"/>
      <c r="Q5196" s="229"/>
    </row>
    <row r="5197" spans="9:17" ht="16">
      <c r="I5197" s="209"/>
      <c r="J5197" s="221"/>
      <c r="K5197" s="228"/>
      <c r="L5197" s="228"/>
      <c r="Q5197" s="229"/>
    </row>
    <row r="5198" spans="9:17" ht="16">
      <c r="I5198" s="209"/>
      <c r="J5198" s="221"/>
      <c r="K5198" s="228"/>
      <c r="L5198" s="228"/>
      <c r="Q5198" s="229"/>
    </row>
    <row r="5199" spans="9:17" ht="16">
      <c r="I5199" s="209"/>
      <c r="J5199" s="221"/>
      <c r="K5199" s="228"/>
      <c r="L5199" s="228"/>
      <c r="Q5199" s="229"/>
    </row>
    <row r="5200" spans="9:17" ht="16">
      <c r="I5200" s="209"/>
      <c r="J5200" s="221"/>
      <c r="K5200" s="228"/>
      <c r="L5200" s="228"/>
      <c r="Q5200" s="229"/>
    </row>
    <row r="5201" spans="9:17" ht="16">
      <c r="I5201" s="209"/>
      <c r="J5201" s="221"/>
      <c r="K5201" s="228"/>
      <c r="L5201" s="228"/>
      <c r="Q5201" s="229"/>
    </row>
    <row r="5202" spans="9:17" ht="16">
      <c r="I5202" s="209"/>
      <c r="J5202" s="221"/>
      <c r="K5202" s="228"/>
      <c r="L5202" s="228"/>
      <c r="Q5202" s="229"/>
    </row>
    <row r="5203" spans="9:17" ht="16">
      <c r="I5203" s="209"/>
      <c r="J5203" s="221"/>
      <c r="K5203" s="228"/>
      <c r="L5203" s="228"/>
      <c r="Q5203" s="229"/>
    </row>
    <row r="5204" spans="9:17" ht="16">
      <c r="I5204" s="209"/>
      <c r="J5204" s="221"/>
      <c r="K5204" s="228"/>
      <c r="L5204" s="228"/>
      <c r="Q5204" s="229"/>
    </row>
    <row r="5205" spans="9:17" ht="16">
      <c r="I5205" s="209"/>
      <c r="J5205" s="221"/>
      <c r="K5205" s="228"/>
      <c r="L5205" s="228"/>
      <c r="Q5205" s="229"/>
    </row>
    <row r="5206" spans="9:17" ht="16">
      <c r="I5206" s="209"/>
      <c r="J5206" s="221"/>
      <c r="K5206" s="228"/>
      <c r="L5206" s="228"/>
      <c r="Q5206" s="229"/>
    </row>
    <row r="5207" spans="9:17" ht="16">
      <c r="I5207" s="209"/>
      <c r="J5207" s="221"/>
      <c r="K5207" s="228"/>
      <c r="L5207" s="228"/>
      <c r="Q5207" s="229"/>
    </row>
    <row r="5208" spans="9:17" ht="16">
      <c r="I5208" s="209"/>
      <c r="J5208" s="221"/>
      <c r="K5208" s="228"/>
      <c r="L5208" s="228"/>
      <c r="Q5208" s="229"/>
    </row>
    <row r="5209" spans="9:17" ht="16">
      <c r="I5209" s="209"/>
      <c r="J5209" s="221"/>
      <c r="K5209" s="228"/>
      <c r="L5209" s="228"/>
      <c r="Q5209" s="229"/>
    </row>
    <row r="5210" spans="9:17" ht="16">
      <c r="I5210" s="209"/>
      <c r="J5210" s="221"/>
      <c r="K5210" s="228"/>
      <c r="L5210" s="228"/>
      <c r="Q5210" s="229"/>
    </row>
    <row r="5211" spans="9:17" ht="16">
      <c r="I5211" s="209"/>
      <c r="J5211" s="221"/>
      <c r="K5211" s="228"/>
      <c r="L5211" s="228"/>
      <c r="Q5211" s="229"/>
    </row>
    <row r="5212" spans="9:17" ht="16">
      <c r="I5212" s="209"/>
      <c r="J5212" s="221"/>
      <c r="K5212" s="228"/>
      <c r="L5212" s="228"/>
      <c r="Q5212" s="229"/>
    </row>
    <row r="5213" spans="9:17" ht="16">
      <c r="I5213" s="209"/>
      <c r="J5213" s="221"/>
      <c r="K5213" s="228"/>
      <c r="L5213" s="228"/>
      <c r="Q5213" s="229"/>
    </row>
    <row r="5214" spans="9:17" ht="16">
      <c r="I5214" s="209"/>
      <c r="J5214" s="221"/>
      <c r="K5214" s="228"/>
      <c r="L5214" s="228"/>
      <c r="Q5214" s="229"/>
    </row>
    <row r="5215" spans="9:17" ht="16">
      <c r="I5215" s="209"/>
      <c r="J5215" s="221"/>
      <c r="K5215" s="228"/>
      <c r="L5215" s="228"/>
      <c r="Q5215" s="229"/>
    </row>
    <row r="5216" spans="9:17" ht="16">
      <c r="I5216" s="209"/>
      <c r="J5216" s="221"/>
      <c r="K5216" s="228"/>
      <c r="L5216" s="228"/>
      <c r="Q5216" s="229"/>
    </row>
    <row r="5217" spans="9:17" ht="16">
      <c r="I5217" s="209"/>
      <c r="J5217" s="221"/>
      <c r="K5217" s="228"/>
      <c r="L5217" s="228"/>
      <c r="Q5217" s="229"/>
    </row>
    <row r="5218" spans="9:17" ht="16">
      <c r="I5218" s="209"/>
      <c r="J5218" s="221"/>
      <c r="K5218" s="228"/>
      <c r="L5218" s="228"/>
      <c r="Q5218" s="229"/>
    </row>
    <row r="5219" spans="9:17" ht="16">
      <c r="I5219" s="209"/>
      <c r="J5219" s="221"/>
      <c r="K5219" s="228"/>
      <c r="L5219" s="228"/>
      <c r="Q5219" s="229"/>
    </row>
    <row r="5220" spans="9:17" ht="16">
      <c r="I5220" s="209"/>
      <c r="J5220" s="221"/>
      <c r="K5220" s="228"/>
      <c r="L5220" s="228"/>
      <c r="Q5220" s="229"/>
    </row>
    <row r="5221" spans="9:17" ht="16">
      <c r="I5221" s="209"/>
      <c r="J5221" s="221"/>
      <c r="K5221" s="228"/>
      <c r="L5221" s="228"/>
      <c r="Q5221" s="229"/>
    </row>
    <row r="5222" spans="9:17" ht="16">
      <c r="I5222" s="209"/>
      <c r="J5222" s="221"/>
      <c r="K5222" s="228"/>
      <c r="L5222" s="228"/>
      <c r="Q5222" s="229"/>
    </row>
    <row r="5223" spans="9:17" ht="16">
      <c r="I5223" s="209"/>
      <c r="J5223" s="221"/>
      <c r="K5223" s="228"/>
      <c r="L5223" s="228"/>
      <c r="Q5223" s="229"/>
    </row>
    <row r="5224" spans="9:17" ht="16">
      <c r="I5224" s="209"/>
      <c r="J5224" s="221"/>
      <c r="K5224" s="228"/>
      <c r="L5224" s="228"/>
      <c r="Q5224" s="229"/>
    </row>
    <row r="5225" spans="9:17" ht="16">
      <c r="I5225" s="209"/>
      <c r="J5225" s="221"/>
      <c r="K5225" s="228"/>
      <c r="L5225" s="228"/>
      <c r="Q5225" s="229"/>
    </row>
    <row r="5226" spans="9:17" ht="16">
      <c r="I5226" s="209"/>
      <c r="J5226" s="221"/>
      <c r="K5226" s="228"/>
      <c r="L5226" s="228"/>
      <c r="Q5226" s="229"/>
    </row>
    <row r="5227" spans="9:17" ht="16">
      <c r="I5227" s="209"/>
      <c r="J5227" s="221"/>
      <c r="K5227" s="228"/>
      <c r="L5227" s="228"/>
      <c r="Q5227" s="229"/>
    </row>
    <row r="5228" spans="9:17" ht="16">
      <c r="I5228" s="209"/>
      <c r="J5228" s="221"/>
      <c r="K5228" s="228"/>
      <c r="L5228" s="228"/>
      <c r="Q5228" s="229"/>
    </row>
    <row r="5229" spans="9:17" ht="16">
      <c r="I5229" s="209"/>
      <c r="J5229" s="221"/>
      <c r="K5229" s="228"/>
      <c r="L5229" s="228"/>
      <c r="Q5229" s="229"/>
    </row>
    <row r="5230" spans="9:17" ht="16">
      <c r="I5230" s="209"/>
      <c r="J5230" s="221"/>
      <c r="K5230" s="228"/>
      <c r="L5230" s="228"/>
      <c r="Q5230" s="229"/>
    </row>
    <row r="5231" spans="9:17" ht="16">
      <c r="I5231" s="209"/>
      <c r="J5231" s="221"/>
      <c r="K5231" s="228"/>
      <c r="L5231" s="228"/>
      <c r="Q5231" s="229"/>
    </row>
    <row r="5232" spans="9:17" ht="16">
      <c r="I5232" s="209"/>
      <c r="J5232" s="221"/>
      <c r="K5232" s="228"/>
      <c r="L5232" s="228"/>
      <c r="Q5232" s="229"/>
    </row>
    <row r="5233" spans="9:17" ht="16">
      <c r="I5233" s="209"/>
      <c r="J5233" s="221"/>
      <c r="K5233" s="228"/>
      <c r="L5233" s="228"/>
      <c r="Q5233" s="229"/>
    </row>
    <row r="5234" spans="9:17" ht="16">
      <c r="I5234" s="209"/>
      <c r="J5234" s="221"/>
      <c r="K5234" s="228"/>
      <c r="L5234" s="228"/>
      <c r="Q5234" s="229"/>
    </row>
    <row r="5235" spans="9:17" ht="16">
      <c r="I5235" s="209"/>
      <c r="J5235" s="221"/>
      <c r="K5235" s="228"/>
      <c r="L5235" s="228"/>
      <c r="Q5235" s="229"/>
    </row>
    <row r="5236" spans="9:17" ht="16">
      <c r="I5236" s="209"/>
      <c r="J5236" s="221"/>
      <c r="K5236" s="228"/>
      <c r="L5236" s="228"/>
      <c r="Q5236" s="229"/>
    </row>
    <row r="5237" spans="9:17" ht="16">
      <c r="I5237" s="209"/>
      <c r="J5237" s="221"/>
      <c r="K5237" s="228"/>
      <c r="L5237" s="228"/>
      <c r="Q5237" s="229"/>
    </row>
    <row r="5238" spans="9:17" ht="16">
      <c r="I5238" s="209"/>
      <c r="J5238" s="221"/>
      <c r="K5238" s="228"/>
      <c r="L5238" s="228"/>
      <c r="Q5238" s="229"/>
    </row>
    <row r="5239" spans="9:17" ht="16">
      <c r="I5239" s="209"/>
      <c r="J5239" s="221"/>
      <c r="K5239" s="228"/>
      <c r="L5239" s="228"/>
      <c r="Q5239" s="229"/>
    </row>
    <row r="5240" spans="9:17" ht="16">
      <c r="I5240" s="209"/>
      <c r="J5240" s="221"/>
      <c r="K5240" s="228"/>
      <c r="L5240" s="228"/>
      <c r="Q5240" s="229"/>
    </row>
    <row r="5241" spans="9:17" ht="16">
      <c r="I5241" s="209"/>
      <c r="J5241" s="221"/>
      <c r="K5241" s="228"/>
      <c r="L5241" s="228"/>
      <c r="Q5241" s="229"/>
    </row>
    <row r="5242" spans="9:17" ht="16">
      <c r="I5242" s="209"/>
      <c r="J5242" s="221"/>
      <c r="K5242" s="228"/>
      <c r="L5242" s="228"/>
      <c r="Q5242" s="229"/>
    </row>
    <row r="5243" spans="9:17" ht="16">
      <c r="I5243" s="209"/>
      <c r="J5243" s="221"/>
      <c r="K5243" s="228"/>
      <c r="L5243" s="228"/>
      <c r="Q5243" s="229"/>
    </row>
    <row r="5244" spans="9:17" ht="16">
      <c r="I5244" s="209"/>
      <c r="J5244" s="221"/>
      <c r="K5244" s="228"/>
      <c r="L5244" s="228"/>
      <c r="Q5244" s="229"/>
    </row>
    <row r="5245" spans="9:17" ht="16">
      <c r="I5245" s="209"/>
      <c r="J5245" s="221"/>
      <c r="K5245" s="228"/>
      <c r="L5245" s="228"/>
      <c r="Q5245" s="229"/>
    </row>
    <row r="5246" spans="9:17" ht="16">
      <c r="I5246" s="209"/>
      <c r="J5246" s="221"/>
      <c r="K5246" s="228"/>
      <c r="L5246" s="228"/>
      <c r="Q5246" s="229"/>
    </row>
    <row r="5247" spans="9:17" ht="16">
      <c r="I5247" s="209"/>
      <c r="J5247" s="221"/>
      <c r="K5247" s="228"/>
      <c r="L5247" s="228"/>
      <c r="Q5247" s="229"/>
    </row>
    <row r="5248" spans="9:17" ht="16">
      <c r="I5248" s="209"/>
      <c r="J5248" s="221"/>
      <c r="K5248" s="228"/>
      <c r="L5248" s="228"/>
      <c r="Q5248" s="229"/>
    </row>
    <row r="5249" spans="9:17" ht="16">
      <c r="I5249" s="209"/>
      <c r="J5249" s="221"/>
      <c r="K5249" s="228"/>
      <c r="L5249" s="228"/>
      <c r="Q5249" s="229"/>
    </row>
    <row r="5250" spans="9:17" ht="16">
      <c r="I5250" s="209"/>
      <c r="J5250" s="221"/>
      <c r="K5250" s="228"/>
      <c r="L5250" s="228"/>
      <c r="Q5250" s="229"/>
    </row>
    <row r="5251" spans="9:17" ht="16">
      <c r="I5251" s="209"/>
      <c r="J5251" s="221"/>
      <c r="K5251" s="228"/>
      <c r="L5251" s="228"/>
      <c r="Q5251" s="229"/>
    </row>
    <row r="5252" spans="9:17" ht="16">
      <c r="I5252" s="209"/>
      <c r="J5252" s="221"/>
      <c r="K5252" s="228"/>
      <c r="L5252" s="228"/>
      <c r="Q5252" s="229"/>
    </row>
    <row r="5253" spans="9:17" ht="16">
      <c r="I5253" s="209"/>
      <c r="J5253" s="221"/>
      <c r="K5253" s="228"/>
      <c r="L5253" s="228"/>
      <c r="Q5253" s="229"/>
    </row>
    <row r="5254" spans="9:17" ht="16">
      <c r="I5254" s="209"/>
      <c r="J5254" s="221"/>
      <c r="K5254" s="228"/>
      <c r="L5254" s="228"/>
      <c r="Q5254" s="229"/>
    </row>
    <row r="5255" spans="9:17" ht="16">
      <c r="I5255" s="209"/>
      <c r="J5255" s="221"/>
      <c r="K5255" s="228"/>
      <c r="L5255" s="228"/>
      <c r="Q5255" s="229"/>
    </row>
    <row r="5256" spans="9:17" ht="16">
      <c r="I5256" s="209"/>
      <c r="J5256" s="221"/>
      <c r="K5256" s="228"/>
      <c r="L5256" s="228"/>
      <c r="Q5256" s="229"/>
    </row>
    <row r="5257" spans="9:17" ht="16">
      <c r="I5257" s="209"/>
      <c r="J5257" s="221"/>
      <c r="K5257" s="228"/>
      <c r="L5257" s="228"/>
      <c r="Q5257" s="229"/>
    </row>
    <row r="5258" spans="9:17" ht="16">
      <c r="I5258" s="209"/>
      <c r="J5258" s="221"/>
      <c r="K5258" s="228"/>
      <c r="L5258" s="228"/>
      <c r="Q5258" s="229"/>
    </row>
    <row r="5259" spans="9:17" ht="16">
      <c r="I5259" s="209"/>
      <c r="J5259" s="221"/>
      <c r="K5259" s="228"/>
      <c r="L5259" s="228"/>
      <c r="Q5259" s="229"/>
    </row>
    <row r="5260" spans="9:17" ht="16">
      <c r="I5260" s="209"/>
      <c r="J5260" s="221"/>
      <c r="K5260" s="228"/>
      <c r="L5260" s="228"/>
      <c r="Q5260" s="229"/>
    </row>
    <row r="5261" spans="9:17" ht="16">
      <c r="I5261" s="209"/>
      <c r="J5261" s="221"/>
      <c r="K5261" s="228"/>
      <c r="L5261" s="228"/>
      <c r="Q5261" s="229"/>
    </row>
    <row r="5262" spans="9:17" ht="16">
      <c r="I5262" s="209"/>
      <c r="J5262" s="221"/>
      <c r="K5262" s="228"/>
      <c r="L5262" s="228"/>
      <c r="Q5262" s="229"/>
    </row>
    <row r="5263" spans="9:17" ht="16">
      <c r="I5263" s="209"/>
      <c r="J5263" s="221"/>
      <c r="K5263" s="228"/>
      <c r="L5263" s="228"/>
      <c r="Q5263" s="229"/>
    </row>
    <row r="5264" spans="9:17" ht="16">
      <c r="I5264" s="209"/>
      <c r="J5264" s="221"/>
      <c r="K5264" s="228"/>
      <c r="L5264" s="228"/>
      <c r="Q5264" s="229"/>
    </row>
    <row r="5265" spans="9:17" ht="16">
      <c r="I5265" s="209"/>
      <c r="J5265" s="221"/>
      <c r="K5265" s="228"/>
      <c r="L5265" s="228"/>
      <c r="Q5265" s="229"/>
    </row>
    <row r="5266" spans="9:17" ht="16">
      <c r="I5266" s="209"/>
      <c r="J5266" s="221"/>
      <c r="K5266" s="228"/>
      <c r="L5266" s="228"/>
      <c r="Q5266" s="229"/>
    </row>
    <row r="5267" spans="9:17" ht="16">
      <c r="I5267" s="209"/>
      <c r="J5267" s="221"/>
      <c r="K5267" s="228"/>
      <c r="L5267" s="228"/>
      <c r="Q5267" s="229"/>
    </row>
    <row r="5268" spans="9:17" ht="16">
      <c r="I5268" s="209"/>
      <c r="J5268" s="221"/>
      <c r="K5268" s="228"/>
      <c r="L5268" s="228"/>
      <c r="Q5268" s="229"/>
    </row>
    <row r="5269" spans="9:17" ht="16">
      <c r="I5269" s="209"/>
      <c r="J5269" s="221"/>
      <c r="K5269" s="228"/>
      <c r="L5269" s="228"/>
      <c r="Q5269" s="229"/>
    </row>
    <row r="5270" spans="9:17" ht="16">
      <c r="I5270" s="209"/>
      <c r="J5270" s="221"/>
      <c r="K5270" s="228"/>
      <c r="L5270" s="228"/>
      <c r="Q5270" s="229"/>
    </row>
    <row r="5271" spans="9:17" ht="16">
      <c r="I5271" s="209"/>
      <c r="J5271" s="221"/>
      <c r="K5271" s="228"/>
      <c r="L5271" s="228"/>
      <c r="Q5271" s="229"/>
    </row>
    <row r="5272" spans="9:17" ht="16">
      <c r="I5272" s="209"/>
      <c r="J5272" s="221"/>
      <c r="K5272" s="228"/>
      <c r="L5272" s="228"/>
      <c r="Q5272" s="229"/>
    </row>
    <row r="5273" spans="9:17" ht="16">
      <c r="I5273" s="209"/>
      <c r="J5273" s="221"/>
      <c r="K5273" s="228"/>
      <c r="L5273" s="228"/>
      <c r="Q5273" s="229"/>
    </row>
    <row r="5274" spans="9:17" ht="16">
      <c r="I5274" s="209"/>
      <c r="J5274" s="221"/>
      <c r="K5274" s="228"/>
      <c r="L5274" s="228"/>
      <c r="Q5274" s="229"/>
    </row>
    <row r="5275" spans="9:17" ht="16">
      <c r="I5275" s="209"/>
      <c r="J5275" s="221"/>
      <c r="K5275" s="228"/>
      <c r="L5275" s="228"/>
      <c r="Q5275" s="229"/>
    </row>
    <row r="5276" spans="9:17" ht="16">
      <c r="I5276" s="209"/>
      <c r="J5276" s="221"/>
      <c r="K5276" s="228"/>
      <c r="L5276" s="228"/>
      <c r="Q5276" s="229"/>
    </row>
    <row r="5277" spans="9:17" ht="16">
      <c r="I5277" s="209"/>
      <c r="J5277" s="221"/>
      <c r="K5277" s="228"/>
      <c r="L5277" s="228"/>
      <c r="Q5277" s="229"/>
    </row>
    <row r="5278" spans="9:17" ht="16">
      <c r="I5278" s="209"/>
      <c r="J5278" s="221"/>
      <c r="K5278" s="228"/>
      <c r="L5278" s="228"/>
      <c r="Q5278" s="229"/>
    </row>
    <row r="5279" spans="9:17" ht="16">
      <c r="I5279" s="209"/>
      <c r="J5279" s="221"/>
      <c r="K5279" s="228"/>
      <c r="L5279" s="228"/>
      <c r="Q5279" s="229"/>
    </row>
    <row r="5280" spans="9:17" ht="16">
      <c r="I5280" s="209"/>
      <c r="J5280" s="221"/>
      <c r="K5280" s="228"/>
      <c r="L5280" s="228"/>
      <c r="Q5280" s="229"/>
    </row>
    <row r="5281" spans="9:17" ht="16">
      <c r="I5281" s="209"/>
      <c r="J5281" s="221"/>
      <c r="K5281" s="228"/>
      <c r="L5281" s="228"/>
      <c r="Q5281" s="229"/>
    </row>
    <row r="5282" spans="9:17" ht="16">
      <c r="I5282" s="209"/>
      <c r="J5282" s="221"/>
      <c r="K5282" s="228"/>
      <c r="L5282" s="228"/>
      <c r="Q5282" s="229"/>
    </row>
    <row r="5283" spans="9:17" ht="16">
      <c r="I5283" s="209"/>
      <c r="J5283" s="221"/>
      <c r="K5283" s="228"/>
      <c r="L5283" s="228"/>
      <c r="Q5283" s="229"/>
    </row>
    <row r="5284" spans="9:17" ht="16">
      <c r="I5284" s="209"/>
      <c r="J5284" s="221"/>
      <c r="K5284" s="228"/>
      <c r="L5284" s="228"/>
      <c r="Q5284" s="229"/>
    </row>
    <row r="5285" spans="9:17" ht="16">
      <c r="I5285" s="209"/>
      <c r="J5285" s="221"/>
      <c r="K5285" s="228"/>
      <c r="L5285" s="228"/>
      <c r="Q5285" s="229"/>
    </row>
    <row r="5286" spans="9:17" ht="16">
      <c r="I5286" s="209"/>
      <c r="J5286" s="221"/>
      <c r="K5286" s="228"/>
      <c r="L5286" s="228"/>
      <c r="Q5286" s="229"/>
    </row>
    <row r="5287" spans="9:17" ht="16">
      <c r="I5287" s="209"/>
      <c r="J5287" s="221"/>
      <c r="K5287" s="228"/>
      <c r="L5287" s="228"/>
      <c r="Q5287" s="229"/>
    </row>
    <row r="5288" spans="9:17" ht="16">
      <c r="I5288" s="209"/>
      <c r="J5288" s="221"/>
      <c r="K5288" s="228"/>
      <c r="L5288" s="228"/>
      <c r="Q5288" s="229"/>
    </row>
    <row r="5289" spans="9:17" ht="16">
      <c r="I5289" s="209"/>
      <c r="J5289" s="221"/>
      <c r="K5289" s="228"/>
      <c r="L5289" s="228"/>
      <c r="Q5289" s="229"/>
    </row>
    <row r="5290" spans="9:17" ht="16">
      <c r="I5290" s="209"/>
      <c r="J5290" s="221"/>
      <c r="K5290" s="228"/>
      <c r="L5290" s="228"/>
      <c r="Q5290" s="229"/>
    </row>
    <row r="5291" spans="9:17" ht="16">
      <c r="I5291" s="209"/>
      <c r="J5291" s="221"/>
      <c r="K5291" s="228"/>
      <c r="L5291" s="228"/>
      <c r="Q5291" s="229"/>
    </row>
    <row r="5292" spans="9:17" ht="16">
      <c r="I5292" s="209"/>
      <c r="J5292" s="221"/>
      <c r="K5292" s="228"/>
      <c r="L5292" s="228"/>
      <c r="Q5292" s="229"/>
    </row>
    <row r="5293" spans="9:17" ht="16">
      <c r="I5293" s="209"/>
      <c r="J5293" s="221"/>
      <c r="K5293" s="228"/>
      <c r="L5293" s="228"/>
      <c r="Q5293" s="229"/>
    </row>
    <row r="5294" spans="9:17" ht="16">
      <c r="I5294" s="209"/>
      <c r="J5294" s="221"/>
      <c r="K5294" s="228"/>
      <c r="L5294" s="228"/>
      <c r="Q5294" s="229"/>
    </row>
    <row r="5295" spans="9:17" ht="16">
      <c r="I5295" s="209"/>
      <c r="J5295" s="221"/>
      <c r="K5295" s="228"/>
      <c r="L5295" s="228"/>
      <c r="Q5295" s="229"/>
    </row>
    <row r="5296" spans="9:17" ht="16">
      <c r="I5296" s="209"/>
      <c r="J5296" s="221"/>
      <c r="K5296" s="228"/>
      <c r="L5296" s="228"/>
      <c r="Q5296" s="229"/>
    </row>
    <row r="5297" spans="9:17" ht="16">
      <c r="I5297" s="209"/>
      <c r="J5297" s="221"/>
      <c r="K5297" s="228"/>
      <c r="L5297" s="228"/>
      <c r="Q5297" s="229"/>
    </row>
    <row r="5298" spans="9:17" ht="16">
      <c r="I5298" s="209"/>
      <c r="J5298" s="221"/>
      <c r="K5298" s="228"/>
      <c r="L5298" s="228"/>
      <c r="Q5298" s="229"/>
    </row>
    <row r="5299" spans="9:17" ht="16">
      <c r="I5299" s="209"/>
      <c r="J5299" s="221"/>
      <c r="K5299" s="228"/>
      <c r="L5299" s="228"/>
      <c r="Q5299" s="229"/>
    </row>
    <row r="5300" spans="9:17" ht="16">
      <c r="I5300" s="209"/>
      <c r="J5300" s="221"/>
      <c r="K5300" s="228"/>
      <c r="L5300" s="228"/>
      <c r="Q5300" s="229"/>
    </row>
    <row r="5301" spans="9:17" ht="16">
      <c r="I5301" s="209"/>
      <c r="J5301" s="221"/>
      <c r="K5301" s="228"/>
      <c r="L5301" s="228"/>
      <c r="Q5301" s="229"/>
    </row>
    <row r="5302" spans="9:17" ht="16">
      <c r="I5302" s="209"/>
      <c r="J5302" s="221"/>
      <c r="K5302" s="228"/>
      <c r="L5302" s="228"/>
      <c r="Q5302" s="229"/>
    </row>
    <row r="5303" spans="9:17" ht="16">
      <c r="I5303" s="209"/>
      <c r="J5303" s="221"/>
      <c r="K5303" s="228"/>
      <c r="L5303" s="228"/>
      <c r="Q5303" s="229"/>
    </row>
    <row r="5304" spans="9:17" ht="16">
      <c r="I5304" s="209"/>
      <c r="J5304" s="221"/>
      <c r="K5304" s="228"/>
      <c r="L5304" s="228"/>
      <c r="Q5304" s="229"/>
    </row>
    <row r="5305" spans="9:17" ht="16">
      <c r="I5305" s="209"/>
      <c r="J5305" s="221"/>
      <c r="K5305" s="228"/>
      <c r="L5305" s="228"/>
      <c r="Q5305" s="229"/>
    </row>
    <row r="5306" spans="9:17" ht="16">
      <c r="I5306" s="209"/>
      <c r="J5306" s="221"/>
      <c r="K5306" s="228"/>
      <c r="L5306" s="228"/>
      <c r="Q5306" s="229"/>
    </row>
    <row r="5307" spans="9:17" ht="16">
      <c r="I5307" s="209"/>
      <c r="J5307" s="221"/>
      <c r="K5307" s="228"/>
      <c r="L5307" s="228"/>
      <c r="Q5307" s="229"/>
    </row>
    <row r="5308" spans="9:17" ht="16">
      <c r="I5308" s="209"/>
      <c r="J5308" s="221"/>
      <c r="K5308" s="228"/>
      <c r="L5308" s="228"/>
      <c r="Q5308" s="229"/>
    </row>
    <row r="5309" spans="9:17" ht="16">
      <c r="I5309" s="209"/>
      <c r="J5309" s="221"/>
      <c r="K5309" s="228"/>
      <c r="L5309" s="228"/>
      <c r="Q5309" s="229"/>
    </row>
    <row r="5310" spans="9:17" ht="16">
      <c r="I5310" s="209"/>
      <c r="J5310" s="221"/>
      <c r="K5310" s="228"/>
      <c r="L5310" s="228"/>
      <c r="Q5310" s="229"/>
    </row>
    <row r="5311" spans="9:17" ht="16">
      <c r="I5311" s="209"/>
      <c r="J5311" s="221"/>
      <c r="K5311" s="228"/>
      <c r="L5311" s="228"/>
      <c r="Q5311" s="229"/>
    </row>
    <row r="5312" spans="9:17" ht="16">
      <c r="I5312" s="209"/>
      <c r="J5312" s="221"/>
      <c r="K5312" s="228"/>
      <c r="L5312" s="228"/>
      <c r="Q5312" s="229"/>
    </row>
    <row r="5313" spans="9:17" ht="16">
      <c r="I5313" s="209"/>
      <c r="J5313" s="221"/>
      <c r="K5313" s="228"/>
      <c r="L5313" s="228"/>
      <c r="Q5313" s="229"/>
    </row>
    <row r="5314" spans="9:17" ht="16">
      <c r="I5314" s="209"/>
      <c r="J5314" s="221"/>
      <c r="K5314" s="228"/>
      <c r="L5314" s="228"/>
      <c r="Q5314" s="229"/>
    </row>
    <row r="5315" spans="9:17" ht="16">
      <c r="I5315" s="209"/>
      <c r="J5315" s="221"/>
      <c r="K5315" s="228"/>
      <c r="L5315" s="228"/>
      <c r="Q5315" s="229"/>
    </row>
    <row r="5316" spans="9:17" ht="16">
      <c r="I5316" s="209"/>
      <c r="J5316" s="221"/>
      <c r="K5316" s="228"/>
      <c r="L5316" s="228"/>
      <c r="Q5316" s="229"/>
    </row>
    <row r="5317" spans="9:17" ht="16">
      <c r="I5317" s="209"/>
      <c r="J5317" s="221"/>
      <c r="K5317" s="228"/>
      <c r="L5317" s="228"/>
      <c r="Q5317" s="229"/>
    </row>
    <row r="5318" spans="9:17" ht="16">
      <c r="I5318" s="209"/>
      <c r="J5318" s="221"/>
      <c r="K5318" s="228"/>
      <c r="L5318" s="228"/>
      <c r="Q5318" s="229"/>
    </row>
    <row r="5319" spans="9:17" ht="16">
      <c r="I5319" s="209"/>
      <c r="J5319" s="221"/>
      <c r="K5319" s="228"/>
      <c r="L5319" s="228"/>
      <c r="Q5319" s="229"/>
    </row>
    <row r="5320" spans="9:17" ht="16">
      <c r="I5320" s="209"/>
      <c r="J5320" s="221"/>
      <c r="K5320" s="228"/>
      <c r="L5320" s="228"/>
      <c r="Q5320" s="229"/>
    </row>
    <row r="5321" spans="9:17" ht="16">
      <c r="I5321" s="209"/>
      <c r="J5321" s="221"/>
      <c r="K5321" s="228"/>
      <c r="L5321" s="228"/>
      <c r="Q5321" s="229"/>
    </row>
    <row r="5322" spans="9:17" ht="16">
      <c r="I5322" s="209"/>
      <c r="J5322" s="221"/>
      <c r="K5322" s="228"/>
      <c r="L5322" s="228"/>
      <c r="Q5322" s="229"/>
    </row>
    <row r="5323" spans="9:17" ht="16">
      <c r="I5323" s="209"/>
      <c r="J5323" s="221"/>
      <c r="K5323" s="228"/>
      <c r="L5323" s="228"/>
      <c r="Q5323" s="229"/>
    </row>
    <row r="5324" spans="9:17" ht="16">
      <c r="I5324" s="209"/>
      <c r="J5324" s="221"/>
      <c r="K5324" s="228"/>
      <c r="L5324" s="228"/>
      <c r="Q5324" s="229"/>
    </row>
    <row r="5325" spans="9:17" ht="16">
      <c r="I5325" s="209"/>
      <c r="J5325" s="221"/>
      <c r="K5325" s="228"/>
      <c r="L5325" s="228"/>
      <c r="Q5325" s="229"/>
    </row>
    <row r="5326" spans="9:17" ht="16">
      <c r="I5326" s="209"/>
      <c r="J5326" s="221"/>
      <c r="K5326" s="228"/>
      <c r="L5326" s="228"/>
      <c r="Q5326" s="229"/>
    </row>
    <row r="5327" spans="9:17" ht="16">
      <c r="I5327" s="209"/>
      <c r="J5327" s="221"/>
      <c r="K5327" s="228"/>
      <c r="L5327" s="228"/>
      <c r="Q5327" s="229"/>
    </row>
    <row r="5328" spans="9:17" ht="16">
      <c r="I5328" s="209"/>
      <c r="J5328" s="221"/>
      <c r="K5328" s="228"/>
      <c r="L5328" s="228"/>
      <c r="Q5328" s="229"/>
    </row>
    <row r="5329" spans="9:17" ht="16">
      <c r="I5329" s="209"/>
      <c r="J5329" s="221"/>
      <c r="K5329" s="228"/>
      <c r="L5329" s="228"/>
      <c r="Q5329" s="229"/>
    </row>
    <row r="5330" spans="9:17" ht="16">
      <c r="I5330" s="209"/>
      <c r="J5330" s="221"/>
      <c r="K5330" s="228"/>
      <c r="L5330" s="228"/>
      <c r="Q5330" s="229"/>
    </row>
    <row r="5331" spans="9:17" ht="16">
      <c r="I5331" s="209"/>
      <c r="J5331" s="221"/>
      <c r="K5331" s="228"/>
      <c r="L5331" s="228"/>
      <c r="Q5331" s="229"/>
    </row>
    <row r="5332" spans="9:17" ht="16">
      <c r="I5332" s="209"/>
      <c r="J5332" s="221"/>
      <c r="K5332" s="228"/>
      <c r="L5332" s="228"/>
      <c r="Q5332" s="229"/>
    </row>
    <row r="5333" spans="9:17" ht="16">
      <c r="I5333" s="209"/>
      <c r="J5333" s="221"/>
      <c r="K5333" s="228"/>
      <c r="L5333" s="228"/>
      <c r="Q5333" s="229"/>
    </row>
    <row r="5334" spans="9:17" ht="16">
      <c r="I5334" s="209"/>
      <c r="J5334" s="221"/>
      <c r="K5334" s="228"/>
      <c r="L5334" s="228"/>
      <c r="Q5334" s="229"/>
    </row>
    <row r="5335" spans="9:17" ht="16">
      <c r="I5335" s="209"/>
      <c r="J5335" s="221"/>
      <c r="K5335" s="228"/>
      <c r="L5335" s="228"/>
      <c r="Q5335" s="229"/>
    </row>
    <row r="5336" spans="9:17" ht="16">
      <c r="I5336" s="209"/>
      <c r="J5336" s="221"/>
      <c r="K5336" s="228"/>
      <c r="L5336" s="228"/>
      <c r="Q5336" s="229"/>
    </row>
    <row r="5337" spans="9:17" ht="16">
      <c r="I5337" s="209"/>
      <c r="J5337" s="221"/>
      <c r="K5337" s="228"/>
      <c r="L5337" s="228"/>
      <c r="Q5337" s="229"/>
    </row>
    <row r="5338" spans="9:17" ht="16">
      <c r="I5338" s="209"/>
      <c r="J5338" s="221"/>
      <c r="K5338" s="228"/>
      <c r="L5338" s="228"/>
      <c r="Q5338" s="229"/>
    </row>
    <row r="5339" spans="9:17" ht="16">
      <c r="I5339" s="209"/>
      <c r="J5339" s="221"/>
      <c r="K5339" s="228"/>
      <c r="L5339" s="228"/>
      <c r="Q5339" s="229"/>
    </row>
    <row r="5340" spans="9:17" ht="16">
      <c r="I5340" s="209"/>
      <c r="J5340" s="221"/>
      <c r="K5340" s="228"/>
      <c r="L5340" s="228"/>
      <c r="Q5340" s="229"/>
    </row>
    <row r="5341" spans="9:17" ht="16">
      <c r="I5341" s="209"/>
      <c r="J5341" s="221"/>
      <c r="K5341" s="228"/>
      <c r="L5341" s="228"/>
      <c r="Q5341" s="229"/>
    </row>
    <row r="5342" spans="9:17" ht="16">
      <c r="I5342" s="209"/>
      <c r="J5342" s="221"/>
      <c r="K5342" s="228"/>
      <c r="L5342" s="228"/>
      <c r="Q5342" s="229"/>
    </row>
    <row r="5343" spans="9:17" ht="16">
      <c r="I5343" s="209"/>
      <c r="J5343" s="221"/>
      <c r="K5343" s="228"/>
      <c r="L5343" s="228"/>
      <c r="Q5343" s="229"/>
    </row>
    <row r="5344" spans="9:17" ht="16">
      <c r="I5344" s="209"/>
      <c r="J5344" s="221"/>
      <c r="K5344" s="228"/>
      <c r="L5344" s="228"/>
      <c r="Q5344" s="229"/>
    </row>
    <row r="5345" spans="9:17" ht="16">
      <c r="I5345" s="209"/>
      <c r="J5345" s="221"/>
      <c r="K5345" s="228"/>
      <c r="L5345" s="228"/>
      <c r="Q5345" s="229"/>
    </row>
    <row r="5346" spans="9:17" ht="16">
      <c r="I5346" s="209"/>
      <c r="J5346" s="221"/>
      <c r="K5346" s="228"/>
      <c r="L5346" s="228"/>
      <c r="Q5346" s="229"/>
    </row>
    <row r="5347" spans="9:17" ht="16">
      <c r="I5347" s="209"/>
      <c r="J5347" s="221"/>
      <c r="K5347" s="228"/>
      <c r="L5347" s="228"/>
      <c r="Q5347" s="229"/>
    </row>
    <row r="5348" spans="9:17" ht="16">
      <c r="I5348" s="209"/>
      <c r="J5348" s="221"/>
      <c r="K5348" s="228"/>
      <c r="L5348" s="228"/>
      <c r="Q5348" s="229"/>
    </row>
    <row r="5349" spans="9:17" ht="16">
      <c r="I5349" s="209"/>
      <c r="J5349" s="221"/>
      <c r="K5349" s="228"/>
      <c r="L5349" s="228"/>
      <c r="Q5349" s="229"/>
    </row>
    <row r="5350" spans="9:17" ht="16">
      <c r="I5350" s="209"/>
      <c r="J5350" s="221"/>
      <c r="K5350" s="228"/>
      <c r="L5350" s="228"/>
      <c r="Q5350" s="229"/>
    </row>
    <row r="5351" spans="9:17" ht="16">
      <c r="I5351" s="209"/>
      <c r="J5351" s="221"/>
      <c r="K5351" s="228"/>
      <c r="L5351" s="228"/>
      <c r="Q5351" s="229"/>
    </row>
    <row r="5352" spans="9:17" ht="16">
      <c r="I5352" s="209"/>
      <c r="J5352" s="221"/>
      <c r="K5352" s="228"/>
      <c r="L5352" s="228"/>
      <c r="Q5352" s="229"/>
    </row>
    <row r="5353" spans="9:17" ht="16">
      <c r="I5353" s="209"/>
      <c r="J5353" s="221"/>
      <c r="K5353" s="228"/>
      <c r="L5353" s="228"/>
      <c r="Q5353" s="229"/>
    </row>
    <row r="5354" spans="9:17" ht="16">
      <c r="I5354" s="209"/>
      <c r="J5354" s="221"/>
      <c r="K5354" s="228"/>
      <c r="L5354" s="228"/>
      <c r="Q5354" s="229"/>
    </row>
    <row r="5355" spans="9:17" ht="16">
      <c r="I5355" s="209"/>
      <c r="J5355" s="221"/>
      <c r="K5355" s="228"/>
      <c r="L5355" s="228"/>
      <c r="Q5355" s="229"/>
    </row>
    <row r="5356" spans="9:17" ht="16">
      <c r="I5356" s="209"/>
      <c r="J5356" s="221"/>
      <c r="K5356" s="228"/>
      <c r="L5356" s="228"/>
      <c r="Q5356" s="229"/>
    </row>
    <row r="5357" spans="9:17" ht="16">
      <c r="I5357" s="209"/>
      <c r="J5357" s="221"/>
      <c r="K5357" s="228"/>
      <c r="L5357" s="228"/>
      <c r="Q5357" s="229"/>
    </row>
    <row r="5358" spans="9:17" ht="16">
      <c r="I5358" s="209"/>
      <c r="J5358" s="221"/>
      <c r="K5358" s="228"/>
      <c r="L5358" s="228"/>
      <c r="Q5358" s="229"/>
    </row>
    <row r="5359" spans="9:17" ht="16">
      <c r="I5359" s="209"/>
      <c r="J5359" s="221"/>
      <c r="K5359" s="228"/>
      <c r="L5359" s="228"/>
      <c r="Q5359" s="229"/>
    </row>
    <row r="5360" spans="9:17" ht="16">
      <c r="I5360" s="209"/>
      <c r="J5360" s="221"/>
      <c r="K5360" s="228"/>
      <c r="L5360" s="228"/>
      <c r="Q5360" s="229"/>
    </row>
    <row r="5361" spans="9:17" ht="16">
      <c r="I5361" s="209"/>
      <c r="J5361" s="221"/>
      <c r="K5361" s="228"/>
      <c r="L5361" s="228"/>
      <c r="Q5361" s="229"/>
    </row>
    <row r="5362" spans="9:17" ht="16">
      <c r="I5362" s="209"/>
      <c r="J5362" s="221"/>
      <c r="K5362" s="228"/>
      <c r="L5362" s="228"/>
      <c r="Q5362" s="229"/>
    </row>
    <row r="5363" spans="9:17" ht="16">
      <c r="I5363" s="209"/>
      <c r="J5363" s="221"/>
      <c r="K5363" s="228"/>
      <c r="L5363" s="228"/>
      <c r="Q5363" s="229"/>
    </row>
    <row r="5364" spans="9:17" ht="16">
      <c r="I5364" s="209"/>
      <c r="J5364" s="221"/>
      <c r="K5364" s="228"/>
      <c r="L5364" s="228"/>
      <c r="Q5364" s="229"/>
    </row>
    <row r="5365" spans="9:17" ht="16">
      <c r="I5365" s="209"/>
      <c r="J5365" s="221"/>
      <c r="K5365" s="228"/>
      <c r="L5365" s="228"/>
      <c r="Q5365" s="229"/>
    </row>
    <row r="5366" spans="9:17" ht="16">
      <c r="I5366" s="209"/>
      <c r="J5366" s="221"/>
      <c r="K5366" s="228"/>
      <c r="L5366" s="228"/>
      <c r="Q5366" s="229"/>
    </row>
    <row r="5367" spans="9:17" ht="16">
      <c r="I5367" s="209"/>
      <c r="J5367" s="221"/>
      <c r="K5367" s="228"/>
      <c r="L5367" s="228"/>
      <c r="Q5367" s="229"/>
    </row>
    <row r="5368" spans="9:17" ht="16">
      <c r="I5368" s="209"/>
      <c r="J5368" s="221"/>
      <c r="K5368" s="228"/>
      <c r="L5368" s="228"/>
      <c r="Q5368" s="229"/>
    </row>
    <row r="5369" spans="9:17" ht="16">
      <c r="I5369" s="209"/>
      <c r="J5369" s="221"/>
      <c r="K5369" s="228"/>
      <c r="L5369" s="228"/>
      <c r="Q5369" s="229"/>
    </row>
    <row r="5370" spans="9:17" ht="16">
      <c r="I5370" s="209"/>
      <c r="J5370" s="221"/>
      <c r="K5370" s="228"/>
      <c r="L5370" s="228"/>
      <c r="Q5370" s="229"/>
    </row>
    <row r="5371" spans="9:17" ht="16">
      <c r="I5371" s="209"/>
      <c r="J5371" s="221"/>
      <c r="K5371" s="228"/>
      <c r="L5371" s="228"/>
      <c r="Q5371" s="229"/>
    </row>
    <row r="5372" spans="9:17" ht="16">
      <c r="I5372" s="209"/>
      <c r="J5372" s="221"/>
      <c r="K5372" s="228"/>
      <c r="L5372" s="228"/>
      <c r="Q5372" s="229"/>
    </row>
    <row r="5373" spans="9:17" ht="16">
      <c r="I5373" s="209"/>
      <c r="J5373" s="221"/>
      <c r="K5373" s="228"/>
      <c r="L5373" s="228"/>
      <c r="Q5373" s="229"/>
    </row>
    <row r="5374" spans="9:17" ht="16">
      <c r="I5374" s="209"/>
      <c r="J5374" s="221"/>
      <c r="K5374" s="228"/>
      <c r="L5374" s="228"/>
      <c r="Q5374" s="229"/>
    </row>
    <row r="5375" spans="9:17" ht="16">
      <c r="I5375" s="209"/>
      <c r="J5375" s="221"/>
      <c r="K5375" s="228"/>
      <c r="L5375" s="228"/>
      <c r="Q5375" s="229"/>
    </row>
    <row r="5376" spans="9:17" ht="16">
      <c r="I5376" s="209"/>
      <c r="J5376" s="221"/>
      <c r="K5376" s="228"/>
      <c r="L5376" s="228"/>
      <c r="Q5376" s="229"/>
    </row>
    <row r="5377" spans="9:17" ht="16">
      <c r="I5377" s="209"/>
      <c r="J5377" s="221"/>
      <c r="K5377" s="228"/>
      <c r="L5377" s="228"/>
      <c r="Q5377" s="229"/>
    </row>
    <row r="5378" spans="9:17" ht="16">
      <c r="I5378" s="209"/>
      <c r="J5378" s="221"/>
      <c r="K5378" s="228"/>
      <c r="L5378" s="228"/>
      <c r="Q5378" s="229"/>
    </row>
    <row r="5379" spans="9:17" ht="16">
      <c r="I5379" s="209"/>
      <c r="J5379" s="221"/>
      <c r="K5379" s="228"/>
      <c r="L5379" s="228"/>
      <c r="Q5379" s="229"/>
    </row>
    <row r="5380" spans="9:17" ht="16">
      <c r="I5380" s="209"/>
      <c r="J5380" s="221"/>
      <c r="K5380" s="228"/>
      <c r="L5380" s="228"/>
      <c r="Q5380" s="229"/>
    </row>
    <row r="5381" spans="9:17" ht="16">
      <c r="I5381" s="209"/>
      <c r="J5381" s="221"/>
      <c r="K5381" s="228"/>
      <c r="L5381" s="228"/>
      <c r="Q5381" s="229"/>
    </row>
    <row r="5382" spans="9:17" ht="16">
      <c r="I5382" s="209"/>
      <c r="J5382" s="221"/>
      <c r="K5382" s="228"/>
      <c r="L5382" s="228"/>
      <c r="Q5382" s="229"/>
    </row>
    <row r="5383" spans="9:17" ht="16">
      <c r="I5383" s="209"/>
      <c r="J5383" s="221"/>
      <c r="K5383" s="228"/>
      <c r="L5383" s="228"/>
      <c r="Q5383" s="229"/>
    </row>
    <row r="5384" spans="9:17" ht="16">
      <c r="I5384" s="209"/>
      <c r="J5384" s="221"/>
      <c r="K5384" s="228"/>
      <c r="L5384" s="228"/>
      <c r="Q5384" s="229"/>
    </row>
    <row r="5385" spans="9:17" ht="16">
      <c r="I5385" s="209"/>
      <c r="J5385" s="221"/>
      <c r="K5385" s="228"/>
      <c r="L5385" s="228"/>
      <c r="Q5385" s="229"/>
    </row>
    <row r="5386" spans="9:17" ht="16">
      <c r="I5386" s="209"/>
      <c r="J5386" s="221"/>
      <c r="K5386" s="228"/>
      <c r="L5386" s="228"/>
      <c r="Q5386" s="229"/>
    </row>
    <row r="5387" spans="9:17" ht="16">
      <c r="I5387" s="209"/>
      <c r="J5387" s="221"/>
      <c r="K5387" s="228"/>
      <c r="L5387" s="228"/>
      <c r="Q5387" s="229"/>
    </row>
    <row r="5388" spans="9:17" ht="16">
      <c r="I5388" s="209"/>
      <c r="J5388" s="221"/>
      <c r="K5388" s="228"/>
      <c r="L5388" s="228"/>
      <c r="Q5388" s="229"/>
    </row>
    <row r="5389" spans="9:17" ht="16">
      <c r="I5389" s="209"/>
      <c r="J5389" s="221"/>
      <c r="K5389" s="228"/>
      <c r="L5389" s="228"/>
      <c r="Q5389" s="229"/>
    </row>
    <row r="5390" spans="9:17" ht="16">
      <c r="I5390" s="209"/>
      <c r="J5390" s="221"/>
      <c r="K5390" s="228"/>
      <c r="L5390" s="228"/>
      <c r="Q5390" s="229"/>
    </row>
    <row r="5391" spans="9:17" ht="16">
      <c r="I5391" s="209"/>
      <c r="J5391" s="221"/>
      <c r="K5391" s="228"/>
      <c r="L5391" s="228"/>
      <c r="Q5391" s="229"/>
    </row>
    <row r="5392" spans="9:17" ht="16">
      <c r="I5392" s="209"/>
      <c r="J5392" s="221"/>
      <c r="K5392" s="228"/>
      <c r="L5392" s="228"/>
      <c r="Q5392" s="229"/>
    </row>
    <row r="5393" spans="9:17" ht="16">
      <c r="I5393" s="209"/>
      <c r="J5393" s="221"/>
      <c r="K5393" s="228"/>
      <c r="L5393" s="228"/>
      <c r="Q5393" s="229"/>
    </row>
    <row r="5394" spans="9:17" ht="16">
      <c r="I5394" s="209"/>
      <c r="J5394" s="221"/>
      <c r="K5394" s="228"/>
      <c r="L5394" s="228"/>
      <c r="Q5394" s="229"/>
    </row>
    <row r="5395" spans="9:17" ht="16">
      <c r="I5395" s="209"/>
      <c r="J5395" s="221"/>
      <c r="K5395" s="228"/>
      <c r="L5395" s="228"/>
      <c r="Q5395" s="229"/>
    </row>
    <row r="5396" spans="9:17" ht="16">
      <c r="I5396" s="209"/>
      <c r="J5396" s="221"/>
      <c r="K5396" s="228"/>
      <c r="L5396" s="228"/>
      <c r="Q5396" s="229"/>
    </row>
    <row r="5397" spans="9:17" ht="16">
      <c r="I5397" s="209"/>
      <c r="J5397" s="221"/>
      <c r="K5397" s="228"/>
      <c r="L5397" s="228"/>
      <c r="Q5397" s="229"/>
    </row>
    <row r="5398" spans="9:17" ht="16">
      <c r="I5398" s="209"/>
      <c r="J5398" s="221"/>
      <c r="K5398" s="228"/>
      <c r="L5398" s="228"/>
      <c r="Q5398" s="229"/>
    </row>
    <row r="5399" spans="9:17" ht="16">
      <c r="I5399" s="209"/>
      <c r="J5399" s="221"/>
      <c r="K5399" s="228"/>
      <c r="L5399" s="228"/>
      <c r="Q5399" s="229"/>
    </row>
    <row r="5400" spans="9:17" ht="16">
      <c r="I5400" s="209"/>
      <c r="J5400" s="221"/>
      <c r="K5400" s="228"/>
      <c r="L5400" s="228"/>
      <c r="Q5400" s="229"/>
    </row>
    <row r="5401" spans="9:17" ht="16">
      <c r="I5401" s="209"/>
      <c r="J5401" s="221"/>
      <c r="K5401" s="228"/>
      <c r="L5401" s="228"/>
      <c r="Q5401" s="229"/>
    </row>
    <row r="5402" spans="9:17" ht="16">
      <c r="I5402" s="209"/>
      <c r="J5402" s="221"/>
      <c r="K5402" s="228"/>
      <c r="L5402" s="228"/>
      <c r="Q5402" s="229"/>
    </row>
    <row r="5403" spans="9:17" ht="16">
      <c r="I5403" s="209"/>
      <c r="J5403" s="221"/>
      <c r="K5403" s="228"/>
      <c r="L5403" s="228"/>
      <c r="Q5403" s="229"/>
    </row>
    <row r="5404" spans="9:17" ht="16">
      <c r="I5404" s="209"/>
      <c r="J5404" s="221"/>
      <c r="K5404" s="228"/>
      <c r="L5404" s="228"/>
      <c r="Q5404" s="229"/>
    </row>
    <row r="5405" spans="9:17" ht="16">
      <c r="I5405" s="209"/>
      <c r="J5405" s="221"/>
      <c r="K5405" s="228"/>
      <c r="L5405" s="228"/>
      <c r="Q5405" s="229"/>
    </row>
    <row r="5406" spans="9:17" ht="16">
      <c r="I5406" s="209"/>
      <c r="J5406" s="221"/>
      <c r="K5406" s="228"/>
      <c r="L5406" s="228"/>
      <c r="Q5406" s="229"/>
    </row>
    <row r="5407" spans="9:17" ht="16">
      <c r="I5407" s="209"/>
      <c r="J5407" s="221"/>
      <c r="K5407" s="228"/>
      <c r="L5407" s="228"/>
      <c r="Q5407" s="229"/>
    </row>
    <row r="5408" spans="9:17" ht="16">
      <c r="I5408" s="209"/>
      <c r="J5408" s="221"/>
      <c r="K5408" s="228"/>
      <c r="L5408" s="228"/>
      <c r="Q5408" s="229"/>
    </row>
    <row r="5409" spans="9:17" ht="16">
      <c r="I5409" s="209"/>
      <c r="J5409" s="221"/>
      <c r="K5409" s="228"/>
      <c r="L5409" s="228"/>
      <c r="Q5409" s="229"/>
    </row>
    <row r="5410" spans="9:17" ht="16">
      <c r="I5410" s="209"/>
      <c r="J5410" s="221"/>
      <c r="K5410" s="228"/>
      <c r="L5410" s="228"/>
      <c r="Q5410" s="229"/>
    </row>
    <row r="5411" spans="9:17" ht="16">
      <c r="I5411" s="209"/>
      <c r="J5411" s="221"/>
      <c r="K5411" s="228"/>
      <c r="L5411" s="228"/>
      <c r="Q5411" s="229"/>
    </row>
    <row r="5412" spans="9:17" ht="16">
      <c r="I5412" s="209"/>
      <c r="J5412" s="221"/>
      <c r="K5412" s="228"/>
      <c r="L5412" s="228"/>
      <c r="Q5412" s="229"/>
    </row>
    <row r="5413" spans="9:17" ht="16">
      <c r="I5413" s="209"/>
      <c r="J5413" s="221"/>
      <c r="K5413" s="228"/>
      <c r="L5413" s="228"/>
      <c r="Q5413" s="229"/>
    </row>
    <row r="5414" spans="9:17" ht="16">
      <c r="I5414" s="209"/>
      <c r="J5414" s="221"/>
      <c r="K5414" s="228"/>
      <c r="L5414" s="228"/>
      <c r="Q5414" s="229"/>
    </row>
    <row r="5415" spans="9:17" ht="16">
      <c r="I5415" s="209"/>
      <c r="J5415" s="221"/>
      <c r="K5415" s="228"/>
      <c r="L5415" s="228"/>
      <c r="Q5415" s="229"/>
    </row>
    <row r="5416" spans="9:17" ht="16">
      <c r="I5416" s="209"/>
      <c r="J5416" s="221"/>
      <c r="K5416" s="228"/>
      <c r="L5416" s="228"/>
      <c r="Q5416" s="229"/>
    </row>
    <row r="5417" spans="9:17" ht="16">
      <c r="I5417" s="209"/>
      <c r="J5417" s="221"/>
      <c r="K5417" s="228"/>
      <c r="L5417" s="228"/>
      <c r="Q5417" s="229"/>
    </row>
    <row r="5418" spans="9:17" ht="16">
      <c r="I5418" s="209"/>
      <c r="J5418" s="221"/>
      <c r="K5418" s="228"/>
      <c r="L5418" s="228"/>
      <c r="Q5418" s="229"/>
    </row>
    <row r="5419" spans="9:17" ht="16">
      <c r="I5419" s="209"/>
      <c r="J5419" s="221"/>
      <c r="K5419" s="228"/>
      <c r="L5419" s="228"/>
      <c r="Q5419" s="229"/>
    </row>
    <row r="5420" spans="9:17" ht="16">
      <c r="I5420" s="209"/>
      <c r="J5420" s="221"/>
      <c r="K5420" s="228"/>
      <c r="L5420" s="228"/>
      <c r="Q5420" s="229"/>
    </row>
    <row r="5421" spans="9:17" ht="16">
      <c r="I5421" s="209"/>
      <c r="J5421" s="221"/>
      <c r="K5421" s="228"/>
      <c r="L5421" s="228"/>
      <c r="Q5421" s="229"/>
    </row>
    <row r="5422" spans="9:17" ht="16">
      <c r="I5422" s="209"/>
      <c r="J5422" s="221"/>
      <c r="K5422" s="228"/>
      <c r="L5422" s="228"/>
      <c r="Q5422" s="229"/>
    </row>
    <row r="5423" spans="9:17" ht="16">
      <c r="I5423" s="209"/>
      <c r="J5423" s="221"/>
      <c r="K5423" s="228"/>
      <c r="L5423" s="228"/>
      <c r="Q5423" s="229"/>
    </row>
    <row r="5424" spans="9:17" ht="16">
      <c r="I5424" s="209"/>
      <c r="J5424" s="221"/>
      <c r="K5424" s="228"/>
      <c r="L5424" s="228"/>
      <c r="Q5424" s="229"/>
    </row>
    <row r="5425" spans="9:17" ht="16">
      <c r="I5425" s="209"/>
      <c r="J5425" s="221"/>
      <c r="K5425" s="228"/>
      <c r="L5425" s="228"/>
      <c r="Q5425" s="229"/>
    </row>
    <row r="5426" spans="9:17" ht="16">
      <c r="I5426" s="209"/>
      <c r="J5426" s="221"/>
      <c r="K5426" s="228"/>
      <c r="L5426" s="228"/>
      <c r="Q5426" s="229"/>
    </row>
    <row r="5427" spans="9:17" ht="16">
      <c r="I5427" s="209"/>
      <c r="J5427" s="221"/>
      <c r="K5427" s="228"/>
      <c r="L5427" s="228"/>
      <c r="Q5427" s="229"/>
    </row>
    <row r="5428" spans="9:17" ht="16">
      <c r="I5428" s="209"/>
      <c r="J5428" s="221"/>
      <c r="K5428" s="228"/>
      <c r="L5428" s="228"/>
      <c r="Q5428" s="229"/>
    </row>
    <row r="5429" spans="9:17" ht="16">
      <c r="I5429" s="209"/>
      <c r="J5429" s="221"/>
      <c r="K5429" s="228"/>
      <c r="L5429" s="228"/>
      <c r="Q5429" s="229"/>
    </row>
    <row r="5430" spans="9:17" ht="16">
      <c r="I5430" s="209"/>
      <c r="J5430" s="221"/>
      <c r="K5430" s="228"/>
      <c r="L5430" s="228"/>
      <c r="Q5430" s="229"/>
    </row>
    <row r="5431" spans="9:17" ht="16">
      <c r="I5431" s="209"/>
      <c r="J5431" s="221"/>
      <c r="K5431" s="228"/>
      <c r="L5431" s="228"/>
      <c r="Q5431" s="229"/>
    </row>
    <row r="5432" spans="9:17" ht="16">
      <c r="I5432" s="209"/>
      <c r="J5432" s="221"/>
      <c r="K5432" s="228"/>
      <c r="L5432" s="228"/>
      <c r="Q5432" s="229"/>
    </row>
    <row r="5433" spans="9:17" ht="16">
      <c r="I5433" s="209"/>
      <c r="J5433" s="221"/>
      <c r="K5433" s="228"/>
      <c r="L5433" s="228"/>
      <c r="Q5433" s="229"/>
    </row>
    <row r="5434" spans="9:17" ht="16">
      <c r="I5434" s="209"/>
      <c r="J5434" s="221"/>
      <c r="K5434" s="228"/>
      <c r="L5434" s="228"/>
      <c r="Q5434" s="229"/>
    </row>
    <row r="5435" spans="9:17" ht="16">
      <c r="I5435" s="209"/>
      <c r="J5435" s="221"/>
      <c r="K5435" s="228"/>
      <c r="L5435" s="228"/>
      <c r="Q5435" s="229"/>
    </row>
    <row r="5436" spans="9:17" ht="16">
      <c r="I5436" s="209"/>
      <c r="J5436" s="221"/>
      <c r="K5436" s="228"/>
      <c r="L5436" s="228"/>
      <c r="Q5436" s="229"/>
    </row>
    <row r="5437" spans="9:17" ht="16">
      <c r="I5437" s="209"/>
      <c r="J5437" s="221"/>
      <c r="K5437" s="228"/>
      <c r="L5437" s="228"/>
      <c r="Q5437" s="229"/>
    </row>
    <row r="5438" spans="9:17" ht="16">
      <c r="I5438" s="209"/>
      <c r="J5438" s="221"/>
      <c r="K5438" s="228"/>
      <c r="L5438" s="228"/>
      <c r="Q5438" s="229"/>
    </row>
    <row r="5439" spans="9:17" ht="16">
      <c r="I5439" s="209"/>
      <c r="J5439" s="221"/>
      <c r="K5439" s="228"/>
      <c r="L5439" s="228"/>
      <c r="Q5439" s="229"/>
    </row>
    <row r="5440" spans="9:17" ht="16">
      <c r="I5440" s="209"/>
      <c r="J5440" s="221"/>
      <c r="K5440" s="228"/>
      <c r="L5440" s="228"/>
      <c r="Q5440" s="229"/>
    </row>
    <row r="5441" spans="9:17" ht="16">
      <c r="I5441" s="209"/>
      <c r="J5441" s="221"/>
      <c r="K5441" s="228"/>
      <c r="L5441" s="228"/>
      <c r="Q5441" s="229"/>
    </row>
    <row r="5442" spans="9:17" ht="16">
      <c r="I5442" s="209"/>
      <c r="J5442" s="221"/>
      <c r="K5442" s="228"/>
      <c r="L5442" s="228"/>
      <c r="Q5442" s="229"/>
    </row>
    <row r="5443" spans="9:17" ht="16">
      <c r="I5443" s="209"/>
      <c r="J5443" s="221"/>
      <c r="K5443" s="228"/>
      <c r="L5443" s="228"/>
      <c r="Q5443" s="229"/>
    </row>
    <row r="5444" spans="9:17" ht="16">
      <c r="I5444" s="209"/>
      <c r="J5444" s="221"/>
      <c r="K5444" s="228"/>
      <c r="L5444" s="228"/>
      <c r="Q5444" s="229"/>
    </row>
    <row r="5445" spans="9:17" ht="16">
      <c r="I5445" s="209"/>
      <c r="J5445" s="221"/>
      <c r="K5445" s="228"/>
      <c r="L5445" s="228"/>
      <c r="Q5445" s="229"/>
    </row>
    <row r="5446" spans="9:17" ht="16">
      <c r="I5446" s="209"/>
      <c r="J5446" s="221"/>
      <c r="K5446" s="228"/>
      <c r="L5446" s="228"/>
      <c r="Q5446" s="229"/>
    </row>
    <row r="5447" spans="9:17" ht="16">
      <c r="I5447" s="209"/>
      <c r="J5447" s="221"/>
      <c r="K5447" s="228"/>
      <c r="L5447" s="228"/>
      <c r="Q5447" s="229"/>
    </row>
    <row r="5448" spans="9:17" ht="16">
      <c r="I5448" s="209"/>
      <c r="J5448" s="221"/>
      <c r="K5448" s="228"/>
      <c r="L5448" s="228"/>
      <c r="Q5448" s="229"/>
    </row>
    <row r="5449" spans="9:17" ht="16">
      <c r="I5449" s="209"/>
      <c r="J5449" s="221"/>
      <c r="K5449" s="228"/>
      <c r="L5449" s="228"/>
      <c r="Q5449" s="229"/>
    </row>
    <row r="5450" spans="9:17" ht="16">
      <c r="I5450" s="209"/>
      <c r="J5450" s="221"/>
      <c r="K5450" s="228"/>
      <c r="L5450" s="228"/>
      <c r="Q5450" s="229"/>
    </row>
    <row r="5451" spans="9:17" ht="16">
      <c r="I5451" s="209"/>
      <c r="J5451" s="221"/>
      <c r="K5451" s="228"/>
      <c r="L5451" s="228"/>
      <c r="Q5451" s="229"/>
    </row>
    <row r="5452" spans="9:17" ht="16">
      <c r="I5452" s="209"/>
      <c r="J5452" s="221"/>
      <c r="K5452" s="228"/>
      <c r="L5452" s="228"/>
      <c r="Q5452" s="229"/>
    </row>
    <row r="5453" spans="9:17" ht="16">
      <c r="I5453" s="209"/>
      <c r="J5453" s="221"/>
      <c r="K5453" s="228"/>
      <c r="L5453" s="228"/>
      <c r="Q5453" s="229"/>
    </row>
    <row r="5454" spans="9:17" ht="16">
      <c r="I5454" s="209"/>
      <c r="J5454" s="221"/>
      <c r="K5454" s="228"/>
      <c r="L5454" s="228"/>
      <c r="Q5454" s="229"/>
    </row>
    <row r="5455" spans="9:17" ht="16">
      <c r="I5455" s="209"/>
      <c r="J5455" s="221"/>
      <c r="K5455" s="228"/>
      <c r="L5455" s="228"/>
      <c r="Q5455" s="229"/>
    </row>
    <row r="5456" spans="9:17" ht="16">
      <c r="I5456" s="209"/>
      <c r="J5456" s="221"/>
      <c r="K5456" s="228"/>
      <c r="L5456" s="228"/>
      <c r="Q5456" s="229"/>
    </row>
    <row r="5457" spans="9:17" ht="16">
      <c r="I5457" s="209"/>
      <c r="J5457" s="221"/>
      <c r="K5457" s="228"/>
      <c r="L5457" s="228"/>
      <c r="Q5457" s="229"/>
    </row>
    <row r="5458" spans="9:17" ht="16">
      <c r="I5458" s="209"/>
      <c r="J5458" s="221"/>
      <c r="K5458" s="228"/>
      <c r="L5458" s="228"/>
      <c r="Q5458" s="229"/>
    </row>
    <row r="5459" spans="9:17" ht="16">
      <c r="I5459" s="209"/>
      <c r="J5459" s="221"/>
      <c r="K5459" s="228"/>
      <c r="L5459" s="228"/>
      <c r="Q5459" s="229"/>
    </row>
    <row r="5460" spans="9:17" ht="16">
      <c r="I5460" s="209"/>
      <c r="J5460" s="221"/>
      <c r="K5460" s="228"/>
      <c r="L5460" s="228"/>
      <c r="Q5460" s="229"/>
    </row>
    <row r="5461" spans="9:17" ht="16">
      <c r="I5461" s="209"/>
      <c r="J5461" s="221"/>
      <c r="K5461" s="228"/>
      <c r="L5461" s="228"/>
      <c r="Q5461" s="229"/>
    </row>
    <row r="5462" spans="9:17" ht="16">
      <c r="I5462" s="209"/>
      <c r="J5462" s="221"/>
      <c r="K5462" s="228"/>
      <c r="L5462" s="228"/>
      <c r="Q5462" s="229"/>
    </row>
    <row r="5463" spans="9:17" ht="16">
      <c r="I5463" s="209"/>
      <c r="J5463" s="221"/>
      <c r="K5463" s="228"/>
      <c r="L5463" s="228"/>
      <c r="Q5463" s="229"/>
    </row>
    <row r="5464" spans="9:17" ht="16">
      <c r="I5464" s="209"/>
      <c r="J5464" s="221"/>
      <c r="K5464" s="228"/>
      <c r="L5464" s="228"/>
      <c r="Q5464" s="229"/>
    </row>
    <row r="5465" spans="9:17" ht="16">
      <c r="I5465" s="209"/>
      <c r="J5465" s="221"/>
      <c r="K5465" s="228"/>
      <c r="L5465" s="228"/>
      <c r="Q5465" s="229"/>
    </row>
    <row r="5466" spans="9:17" ht="16">
      <c r="I5466" s="209"/>
      <c r="J5466" s="221"/>
      <c r="K5466" s="228"/>
      <c r="L5466" s="228"/>
      <c r="Q5466" s="229"/>
    </row>
    <row r="5467" spans="9:17" ht="16">
      <c r="I5467" s="209"/>
      <c r="J5467" s="221"/>
      <c r="K5467" s="228"/>
      <c r="L5467" s="228"/>
      <c r="Q5467" s="229"/>
    </row>
    <row r="5468" spans="9:17" ht="16">
      <c r="I5468" s="209"/>
      <c r="J5468" s="221"/>
      <c r="K5468" s="228"/>
      <c r="L5468" s="228"/>
      <c r="Q5468" s="229"/>
    </row>
    <row r="5469" spans="9:17" ht="16">
      <c r="I5469" s="209"/>
      <c r="J5469" s="221"/>
      <c r="K5469" s="228"/>
      <c r="L5469" s="228"/>
      <c r="Q5469" s="229"/>
    </row>
    <row r="5470" spans="9:17" ht="16">
      <c r="I5470" s="209"/>
      <c r="J5470" s="221"/>
      <c r="K5470" s="228"/>
      <c r="L5470" s="228"/>
      <c r="Q5470" s="229"/>
    </row>
    <row r="5471" spans="9:17" ht="16">
      <c r="I5471" s="209"/>
      <c r="J5471" s="221"/>
      <c r="K5471" s="228"/>
      <c r="L5471" s="228"/>
      <c r="Q5471" s="229"/>
    </row>
    <row r="5472" spans="9:17" ht="16">
      <c r="I5472" s="209"/>
      <c r="J5472" s="221"/>
      <c r="K5472" s="228"/>
      <c r="L5472" s="228"/>
      <c r="Q5472" s="229"/>
    </row>
    <row r="5473" spans="9:17" ht="16">
      <c r="I5473" s="209"/>
      <c r="J5473" s="221"/>
      <c r="K5473" s="228"/>
      <c r="L5473" s="228"/>
      <c r="Q5473" s="229"/>
    </row>
    <row r="5474" spans="9:17" ht="16">
      <c r="I5474" s="209"/>
      <c r="J5474" s="221"/>
      <c r="K5474" s="228"/>
      <c r="L5474" s="228"/>
      <c r="Q5474" s="229"/>
    </row>
    <row r="5475" spans="9:17" ht="16">
      <c r="I5475" s="209"/>
      <c r="J5475" s="221"/>
      <c r="K5475" s="228"/>
      <c r="L5475" s="228"/>
      <c r="Q5475" s="229"/>
    </row>
    <row r="5476" spans="9:17" ht="16">
      <c r="I5476" s="209"/>
      <c r="J5476" s="221"/>
      <c r="K5476" s="228"/>
      <c r="L5476" s="228"/>
      <c r="Q5476" s="229"/>
    </row>
    <row r="5477" spans="9:17" ht="16">
      <c r="I5477" s="209"/>
      <c r="J5477" s="221"/>
      <c r="K5477" s="228"/>
      <c r="L5477" s="228"/>
      <c r="Q5477" s="229"/>
    </row>
    <row r="5478" spans="9:17" ht="16">
      <c r="I5478" s="209"/>
      <c r="J5478" s="221"/>
      <c r="K5478" s="228"/>
      <c r="L5478" s="228"/>
      <c r="Q5478" s="229"/>
    </row>
    <row r="5479" spans="9:17" ht="16">
      <c r="I5479" s="209"/>
      <c r="J5479" s="221"/>
      <c r="K5479" s="228"/>
      <c r="L5479" s="228"/>
      <c r="Q5479" s="229"/>
    </row>
    <row r="5480" spans="9:17" ht="16">
      <c r="I5480" s="209"/>
      <c r="J5480" s="221"/>
      <c r="K5480" s="228"/>
      <c r="L5480" s="228"/>
      <c r="Q5480" s="229"/>
    </row>
    <row r="5481" spans="9:17" ht="16">
      <c r="I5481" s="209"/>
      <c r="J5481" s="221"/>
      <c r="K5481" s="228"/>
      <c r="L5481" s="228"/>
      <c r="Q5481" s="229"/>
    </row>
    <row r="5482" spans="9:17" ht="16">
      <c r="I5482" s="209"/>
      <c r="J5482" s="221"/>
      <c r="K5482" s="228"/>
      <c r="L5482" s="228"/>
      <c r="Q5482" s="229"/>
    </row>
    <row r="5483" spans="9:17" ht="16">
      <c r="I5483" s="209"/>
      <c r="J5483" s="221"/>
      <c r="K5483" s="228"/>
      <c r="L5483" s="228"/>
      <c r="Q5483" s="229"/>
    </row>
    <row r="5484" spans="9:17" ht="16">
      <c r="I5484" s="209"/>
      <c r="J5484" s="221"/>
      <c r="K5484" s="228"/>
      <c r="L5484" s="228"/>
      <c r="Q5484" s="229"/>
    </row>
    <row r="5485" spans="9:17" ht="16">
      <c r="I5485" s="209"/>
      <c r="J5485" s="221"/>
      <c r="K5485" s="228"/>
      <c r="L5485" s="228"/>
      <c r="Q5485" s="229"/>
    </row>
    <row r="5486" spans="9:17" ht="16">
      <c r="I5486" s="209"/>
      <c r="J5486" s="221"/>
      <c r="K5486" s="228"/>
      <c r="L5486" s="228"/>
      <c r="Q5486" s="229"/>
    </row>
    <row r="5487" spans="9:17" ht="16">
      <c r="I5487" s="209"/>
      <c r="J5487" s="221"/>
      <c r="K5487" s="228"/>
      <c r="L5487" s="228"/>
      <c r="Q5487" s="229"/>
    </row>
    <row r="5488" spans="9:17" ht="16">
      <c r="I5488" s="209"/>
      <c r="J5488" s="221"/>
      <c r="K5488" s="228"/>
      <c r="L5488" s="228"/>
      <c r="Q5488" s="229"/>
    </row>
    <row r="5489" spans="9:17" ht="16">
      <c r="I5489" s="209"/>
      <c r="J5489" s="221"/>
      <c r="K5489" s="228"/>
      <c r="L5489" s="228"/>
      <c r="Q5489" s="229"/>
    </row>
    <row r="5490" spans="9:17" ht="16">
      <c r="I5490" s="209"/>
      <c r="J5490" s="221"/>
      <c r="K5490" s="228"/>
      <c r="L5490" s="228"/>
      <c r="Q5490" s="229"/>
    </row>
    <row r="5491" spans="9:17" ht="16">
      <c r="I5491" s="209"/>
      <c r="J5491" s="221"/>
      <c r="K5491" s="228"/>
      <c r="L5491" s="228"/>
      <c r="Q5491" s="229"/>
    </row>
    <row r="5492" spans="9:17" ht="16">
      <c r="I5492" s="209"/>
      <c r="J5492" s="221"/>
      <c r="K5492" s="228"/>
      <c r="L5492" s="228"/>
      <c r="Q5492" s="229"/>
    </row>
    <row r="5493" spans="9:17" ht="16">
      <c r="I5493" s="209"/>
      <c r="J5493" s="221"/>
      <c r="K5493" s="228"/>
      <c r="L5493" s="228"/>
      <c r="Q5493" s="229"/>
    </row>
    <row r="5494" spans="9:17" ht="16">
      <c r="I5494" s="209"/>
      <c r="J5494" s="221"/>
      <c r="K5494" s="228"/>
      <c r="L5494" s="228"/>
      <c r="Q5494" s="229"/>
    </row>
    <row r="5495" spans="9:17" ht="16">
      <c r="I5495" s="209"/>
      <c r="J5495" s="221"/>
      <c r="K5495" s="228"/>
      <c r="L5495" s="228"/>
      <c r="Q5495" s="229"/>
    </row>
    <row r="5496" spans="9:17" ht="16">
      <c r="I5496" s="209"/>
      <c r="J5496" s="221"/>
      <c r="K5496" s="228"/>
      <c r="L5496" s="228"/>
      <c r="Q5496" s="229"/>
    </row>
    <row r="5497" spans="9:17" ht="16">
      <c r="I5497" s="209"/>
      <c r="J5497" s="221"/>
      <c r="K5497" s="228"/>
      <c r="L5497" s="228"/>
      <c r="Q5497" s="229"/>
    </row>
    <row r="5498" spans="9:17" ht="16">
      <c r="I5498" s="209"/>
      <c r="J5498" s="221"/>
      <c r="K5498" s="228"/>
      <c r="L5498" s="228"/>
      <c r="Q5498" s="229"/>
    </row>
    <row r="5499" spans="9:17" ht="16">
      <c r="I5499" s="209"/>
      <c r="J5499" s="221"/>
      <c r="K5499" s="228"/>
      <c r="L5499" s="228"/>
      <c r="Q5499" s="229"/>
    </row>
    <row r="5500" spans="9:17" ht="16">
      <c r="I5500" s="209"/>
      <c r="J5500" s="221"/>
      <c r="K5500" s="228"/>
      <c r="L5500" s="228"/>
      <c r="Q5500" s="229"/>
    </row>
    <row r="5501" spans="9:17" ht="16">
      <c r="I5501" s="209"/>
      <c r="J5501" s="221"/>
      <c r="K5501" s="228"/>
      <c r="L5501" s="228"/>
      <c r="Q5501" s="229"/>
    </row>
    <row r="5502" spans="9:17" ht="16">
      <c r="I5502" s="209"/>
      <c r="J5502" s="221"/>
      <c r="K5502" s="228"/>
      <c r="L5502" s="228"/>
      <c r="Q5502" s="229"/>
    </row>
    <row r="5503" spans="9:17" ht="16">
      <c r="I5503" s="209"/>
      <c r="J5503" s="221"/>
      <c r="K5503" s="228"/>
      <c r="L5503" s="228"/>
      <c r="Q5503" s="229"/>
    </row>
    <row r="5504" spans="9:17" ht="16">
      <c r="I5504" s="209"/>
      <c r="J5504" s="221"/>
      <c r="K5504" s="228"/>
      <c r="L5504" s="228"/>
      <c r="Q5504" s="229"/>
    </row>
    <row r="5505" spans="9:17" ht="16">
      <c r="I5505" s="209"/>
      <c r="J5505" s="221"/>
      <c r="K5505" s="228"/>
      <c r="L5505" s="228"/>
      <c r="Q5505" s="229"/>
    </row>
    <row r="5506" spans="9:17" ht="16">
      <c r="I5506" s="209"/>
      <c r="J5506" s="221"/>
      <c r="K5506" s="228"/>
      <c r="L5506" s="228"/>
      <c r="Q5506" s="229"/>
    </row>
    <row r="5507" spans="9:17" ht="16">
      <c r="I5507" s="209"/>
      <c r="J5507" s="221"/>
      <c r="K5507" s="228"/>
      <c r="L5507" s="228"/>
      <c r="Q5507" s="229"/>
    </row>
    <row r="5508" spans="9:17" ht="16">
      <c r="I5508" s="209"/>
      <c r="J5508" s="221"/>
      <c r="K5508" s="228"/>
      <c r="L5508" s="228"/>
      <c r="Q5508" s="229"/>
    </row>
    <row r="5509" spans="9:17" ht="16">
      <c r="I5509" s="209"/>
      <c r="J5509" s="221"/>
      <c r="K5509" s="228"/>
      <c r="L5509" s="228"/>
      <c r="Q5509" s="229"/>
    </row>
    <row r="5510" spans="9:17" ht="16">
      <c r="I5510" s="209"/>
      <c r="J5510" s="221"/>
      <c r="K5510" s="228"/>
      <c r="L5510" s="228"/>
      <c r="Q5510" s="229"/>
    </row>
    <row r="5511" spans="9:17" ht="16">
      <c r="I5511" s="209"/>
      <c r="J5511" s="221"/>
      <c r="K5511" s="228"/>
      <c r="L5511" s="228"/>
      <c r="Q5511" s="229"/>
    </row>
    <row r="5512" spans="9:17" ht="16">
      <c r="I5512" s="209"/>
      <c r="J5512" s="221"/>
      <c r="K5512" s="228"/>
      <c r="L5512" s="228"/>
      <c r="Q5512" s="229"/>
    </row>
    <row r="5513" spans="9:17" ht="16">
      <c r="I5513" s="209"/>
      <c r="J5513" s="221"/>
      <c r="K5513" s="228"/>
      <c r="L5513" s="228"/>
      <c r="Q5513" s="229"/>
    </row>
    <row r="5514" spans="9:17" ht="16">
      <c r="I5514" s="209"/>
      <c r="J5514" s="221"/>
      <c r="K5514" s="228"/>
      <c r="L5514" s="228"/>
      <c r="Q5514" s="229"/>
    </row>
    <row r="5515" spans="9:17" ht="16">
      <c r="I5515" s="209"/>
      <c r="J5515" s="221"/>
      <c r="K5515" s="228"/>
      <c r="L5515" s="228"/>
      <c r="Q5515" s="229"/>
    </row>
    <row r="5516" spans="9:17" ht="16">
      <c r="I5516" s="209"/>
      <c r="J5516" s="221"/>
      <c r="K5516" s="228"/>
      <c r="L5516" s="228"/>
      <c r="Q5516" s="229"/>
    </row>
    <row r="5517" spans="9:17" ht="16">
      <c r="I5517" s="209"/>
      <c r="J5517" s="221"/>
      <c r="K5517" s="228"/>
      <c r="L5517" s="228"/>
      <c r="Q5517" s="229"/>
    </row>
    <row r="5518" spans="9:17" ht="16">
      <c r="I5518" s="209"/>
      <c r="J5518" s="221"/>
      <c r="K5518" s="228"/>
      <c r="L5518" s="228"/>
      <c r="Q5518" s="229"/>
    </row>
    <row r="5519" spans="9:17" ht="16">
      <c r="I5519" s="209"/>
      <c r="J5519" s="221"/>
      <c r="K5519" s="228"/>
      <c r="L5519" s="228"/>
      <c r="Q5519" s="229"/>
    </row>
    <row r="5520" spans="9:17" ht="16">
      <c r="I5520" s="209"/>
      <c r="J5520" s="221"/>
      <c r="K5520" s="228"/>
      <c r="L5520" s="228"/>
      <c r="Q5520" s="229"/>
    </row>
    <row r="5521" spans="9:17" ht="16">
      <c r="I5521" s="209"/>
      <c r="J5521" s="221"/>
      <c r="K5521" s="228"/>
      <c r="L5521" s="228"/>
      <c r="Q5521" s="229"/>
    </row>
    <row r="5522" spans="9:17" ht="16">
      <c r="I5522" s="209"/>
      <c r="J5522" s="221"/>
      <c r="K5522" s="228"/>
      <c r="L5522" s="228"/>
      <c r="Q5522" s="229"/>
    </row>
    <row r="5523" spans="9:17" ht="16">
      <c r="I5523" s="209"/>
      <c r="J5523" s="221"/>
      <c r="K5523" s="228"/>
      <c r="L5523" s="228"/>
      <c r="Q5523" s="229"/>
    </row>
    <row r="5524" spans="9:17" ht="16">
      <c r="I5524" s="209"/>
      <c r="J5524" s="221"/>
      <c r="K5524" s="228"/>
      <c r="L5524" s="228"/>
      <c r="Q5524" s="229"/>
    </row>
    <row r="5525" spans="9:17" ht="16">
      <c r="I5525" s="209"/>
      <c r="J5525" s="221"/>
      <c r="K5525" s="228"/>
      <c r="L5525" s="228"/>
      <c r="Q5525" s="229"/>
    </row>
    <row r="5526" spans="9:17" ht="16">
      <c r="I5526" s="209"/>
      <c r="J5526" s="221"/>
      <c r="K5526" s="228"/>
      <c r="L5526" s="228"/>
      <c r="Q5526" s="229"/>
    </row>
    <row r="5527" spans="9:17" ht="16">
      <c r="I5527" s="209"/>
      <c r="J5527" s="221"/>
      <c r="K5527" s="228"/>
      <c r="L5527" s="228"/>
      <c r="Q5527" s="229"/>
    </row>
    <row r="5528" spans="9:17" ht="16">
      <c r="I5528" s="209"/>
      <c r="J5528" s="221"/>
      <c r="K5528" s="228"/>
      <c r="L5528" s="228"/>
      <c r="Q5528" s="229"/>
    </row>
    <row r="5529" spans="9:17" ht="16">
      <c r="I5529" s="209"/>
      <c r="J5529" s="221"/>
      <c r="K5529" s="228"/>
      <c r="L5529" s="228"/>
      <c r="Q5529" s="229"/>
    </row>
    <row r="5530" spans="9:17" ht="16">
      <c r="I5530" s="209"/>
      <c r="J5530" s="221"/>
      <c r="K5530" s="228"/>
      <c r="L5530" s="228"/>
      <c r="Q5530" s="229"/>
    </row>
    <row r="5531" spans="9:17" ht="16">
      <c r="I5531" s="209"/>
      <c r="J5531" s="221"/>
      <c r="K5531" s="228"/>
      <c r="L5531" s="228"/>
      <c r="Q5531" s="229"/>
    </row>
    <row r="5532" spans="9:17" ht="16">
      <c r="I5532" s="209"/>
      <c r="J5532" s="221"/>
      <c r="K5532" s="228"/>
      <c r="L5532" s="228"/>
      <c r="Q5532" s="229"/>
    </row>
    <row r="5533" spans="9:17" ht="16">
      <c r="I5533" s="209"/>
      <c r="J5533" s="221"/>
      <c r="K5533" s="228"/>
      <c r="L5533" s="228"/>
      <c r="Q5533" s="229"/>
    </row>
    <row r="5534" spans="9:17" ht="16">
      <c r="I5534" s="209"/>
      <c r="J5534" s="221"/>
      <c r="K5534" s="228"/>
      <c r="L5534" s="228"/>
      <c r="Q5534" s="229"/>
    </row>
    <row r="5535" spans="9:17" ht="16">
      <c r="I5535" s="209"/>
      <c r="J5535" s="221"/>
      <c r="K5535" s="228"/>
      <c r="L5535" s="228"/>
      <c r="Q5535" s="229"/>
    </row>
    <row r="5536" spans="9:17" ht="16">
      <c r="I5536" s="209"/>
      <c r="J5536" s="221"/>
      <c r="K5536" s="228"/>
      <c r="L5536" s="228"/>
      <c r="Q5536" s="229"/>
    </row>
    <row r="5537" spans="9:17" ht="16">
      <c r="I5537" s="209"/>
      <c r="J5537" s="221"/>
      <c r="K5537" s="228"/>
      <c r="L5537" s="228"/>
      <c r="Q5537" s="229"/>
    </row>
    <row r="5538" spans="9:17" ht="16">
      <c r="I5538" s="209"/>
      <c r="J5538" s="221"/>
      <c r="K5538" s="228"/>
      <c r="L5538" s="228"/>
      <c r="Q5538" s="229"/>
    </row>
    <row r="5539" spans="9:17" ht="16">
      <c r="I5539" s="209"/>
      <c r="J5539" s="221"/>
      <c r="K5539" s="228"/>
      <c r="L5539" s="228"/>
      <c r="Q5539" s="229"/>
    </row>
    <row r="5540" spans="9:17" ht="16">
      <c r="I5540" s="209"/>
      <c r="J5540" s="221"/>
      <c r="K5540" s="228"/>
      <c r="L5540" s="228"/>
      <c r="Q5540" s="229"/>
    </row>
    <row r="5541" spans="9:17" ht="16">
      <c r="I5541" s="209"/>
      <c r="J5541" s="221"/>
      <c r="K5541" s="228"/>
      <c r="L5541" s="228"/>
      <c r="Q5541" s="229"/>
    </row>
    <row r="5542" spans="9:17" ht="16">
      <c r="I5542" s="209"/>
      <c r="J5542" s="221"/>
      <c r="K5542" s="228"/>
      <c r="L5542" s="228"/>
      <c r="Q5542" s="229"/>
    </row>
    <row r="5543" spans="9:17" ht="16">
      <c r="I5543" s="209"/>
      <c r="J5543" s="221"/>
      <c r="K5543" s="228"/>
      <c r="L5543" s="228"/>
      <c r="Q5543" s="229"/>
    </row>
    <row r="5544" spans="9:17" ht="16">
      <c r="I5544" s="209"/>
      <c r="J5544" s="221"/>
      <c r="K5544" s="228"/>
      <c r="L5544" s="228"/>
      <c r="Q5544" s="229"/>
    </row>
    <row r="5545" spans="9:17" ht="16">
      <c r="I5545" s="209"/>
      <c r="J5545" s="221"/>
      <c r="K5545" s="228"/>
      <c r="L5545" s="228"/>
      <c r="Q5545" s="229"/>
    </row>
    <row r="5546" spans="9:17" ht="16">
      <c r="I5546" s="209"/>
      <c r="J5546" s="221"/>
      <c r="K5546" s="228"/>
      <c r="L5546" s="228"/>
      <c r="Q5546" s="229"/>
    </row>
    <row r="5547" spans="9:17" ht="16">
      <c r="I5547" s="209"/>
      <c r="J5547" s="221"/>
      <c r="K5547" s="228"/>
      <c r="L5547" s="228"/>
      <c r="Q5547" s="229"/>
    </row>
    <row r="5548" spans="9:17" ht="16">
      <c r="I5548" s="209"/>
      <c r="J5548" s="221"/>
      <c r="K5548" s="228"/>
      <c r="L5548" s="228"/>
      <c r="Q5548" s="229"/>
    </row>
    <row r="5549" spans="9:17" ht="16">
      <c r="I5549" s="209"/>
      <c r="J5549" s="221"/>
      <c r="K5549" s="228"/>
      <c r="L5549" s="228"/>
      <c r="Q5549" s="229"/>
    </row>
    <row r="5550" spans="9:17" ht="16">
      <c r="I5550" s="209"/>
      <c r="J5550" s="221"/>
      <c r="K5550" s="228"/>
      <c r="L5550" s="228"/>
      <c r="Q5550" s="229"/>
    </row>
    <row r="5551" spans="9:17" ht="16">
      <c r="I5551" s="209"/>
      <c r="J5551" s="221"/>
      <c r="K5551" s="228"/>
      <c r="L5551" s="228"/>
      <c r="Q5551" s="229"/>
    </row>
    <row r="5552" spans="9:17" ht="16">
      <c r="I5552" s="209"/>
      <c r="J5552" s="221"/>
      <c r="K5552" s="228"/>
      <c r="L5552" s="228"/>
      <c r="Q5552" s="229"/>
    </row>
    <row r="5553" spans="9:17" ht="16">
      <c r="I5553" s="209"/>
      <c r="J5553" s="221"/>
      <c r="K5553" s="228"/>
      <c r="L5553" s="228"/>
      <c r="Q5553" s="229"/>
    </row>
    <row r="5554" spans="9:17" ht="16">
      <c r="I5554" s="209"/>
      <c r="J5554" s="221"/>
      <c r="K5554" s="228"/>
      <c r="L5554" s="228"/>
      <c r="Q5554" s="229"/>
    </row>
    <row r="5555" spans="9:17" ht="16">
      <c r="I5555" s="209"/>
      <c r="J5555" s="221"/>
      <c r="K5555" s="228"/>
      <c r="L5555" s="228"/>
      <c r="Q5555" s="229"/>
    </row>
    <row r="5556" spans="9:17" ht="16">
      <c r="I5556" s="209"/>
      <c r="J5556" s="221"/>
      <c r="K5556" s="228"/>
      <c r="L5556" s="228"/>
      <c r="Q5556" s="229"/>
    </row>
    <row r="5557" spans="9:17" ht="16">
      <c r="I5557" s="209"/>
      <c r="J5557" s="221"/>
      <c r="K5557" s="228"/>
      <c r="L5557" s="228"/>
      <c r="Q5557" s="229"/>
    </row>
    <row r="5558" spans="9:17" ht="16">
      <c r="I5558" s="209"/>
      <c r="J5558" s="221"/>
      <c r="K5558" s="228"/>
      <c r="L5558" s="228"/>
      <c r="Q5558" s="229"/>
    </row>
    <row r="5559" spans="9:17" ht="16">
      <c r="I5559" s="209"/>
      <c r="J5559" s="221"/>
      <c r="K5559" s="228"/>
      <c r="L5559" s="228"/>
      <c r="Q5559" s="229"/>
    </row>
    <row r="5560" spans="9:17" ht="16">
      <c r="I5560" s="209"/>
      <c r="J5560" s="221"/>
      <c r="K5560" s="228"/>
      <c r="L5560" s="228"/>
      <c r="Q5560" s="229"/>
    </row>
    <row r="5561" spans="9:17" ht="16">
      <c r="I5561" s="209"/>
      <c r="J5561" s="221"/>
      <c r="K5561" s="228"/>
      <c r="L5561" s="228"/>
      <c r="Q5561" s="229"/>
    </row>
    <row r="5562" spans="9:17" ht="16">
      <c r="I5562" s="209"/>
      <c r="J5562" s="221"/>
      <c r="K5562" s="228"/>
      <c r="L5562" s="228"/>
      <c r="Q5562" s="229"/>
    </row>
    <row r="5563" spans="9:17" ht="16">
      <c r="I5563" s="209"/>
      <c r="J5563" s="221"/>
      <c r="K5563" s="228"/>
      <c r="L5563" s="228"/>
      <c r="Q5563" s="229"/>
    </row>
    <row r="5564" spans="9:17" ht="16">
      <c r="I5564" s="209"/>
      <c r="J5564" s="221"/>
      <c r="K5564" s="228"/>
      <c r="L5564" s="228"/>
      <c r="Q5564" s="229"/>
    </row>
    <row r="5565" spans="9:17" ht="16">
      <c r="I5565" s="209"/>
      <c r="J5565" s="221"/>
      <c r="K5565" s="228"/>
      <c r="L5565" s="228"/>
      <c r="Q5565" s="229"/>
    </row>
    <row r="5566" spans="9:17" ht="16">
      <c r="I5566" s="209"/>
      <c r="J5566" s="221"/>
      <c r="K5566" s="228"/>
      <c r="L5566" s="228"/>
      <c r="Q5566" s="229"/>
    </row>
    <row r="5567" spans="9:17" ht="16">
      <c r="I5567" s="209"/>
      <c r="J5567" s="221"/>
      <c r="K5567" s="228"/>
      <c r="L5567" s="228"/>
      <c r="Q5567" s="229"/>
    </row>
    <row r="5568" spans="9:17" ht="16">
      <c r="I5568" s="209"/>
      <c r="J5568" s="221"/>
      <c r="K5568" s="228"/>
      <c r="L5568" s="228"/>
      <c r="Q5568" s="229"/>
    </row>
    <row r="5569" spans="9:17" ht="16">
      <c r="I5569" s="209"/>
      <c r="J5569" s="221"/>
      <c r="K5569" s="228"/>
      <c r="L5569" s="228"/>
      <c r="Q5569" s="229"/>
    </row>
    <row r="5570" spans="9:17" ht="16">
      <c r="I5570" s="209"/>
      <c r="J5570" s="221"/>
      <c r="K5570" s="228"/>
      <c r="L5570" s="228"/>
      <c r="Q5570" s="229"/>
    </row>
    <row r="5571" spans="9:17" ht="16">
      <c r="I5571" s="209"/>
      <c r="J5571" s="221"/>
      <c r="K5571" s="228"/>
      <c r="L5571" s="228"/>
      <c r="Q5571" s="229"/>
    </row>
    <row r="5572" spans="9:17" ht="16">
      <c r="I5572" s="209"/>
      <c r="J5572" s="221"/>
      <c r="K5572" s="228"/>
      <c r="L5572" s="228"/>
      <c r="Q5572" s="229"/>
    </row>
    <row r="5573" spans="9:17" ht="16">
      <c r="I5573" s="209"/>
      <c r="J5573" s="221"/>
      <c r="K5573" s="228"/>
      <c r="L5573" s="228"/>
      <c r="Q5573" s="229"/>
    </row>
    <row r="5574" spans="9:17" ht="16">
      <c r="I5574" s="209"/>
      <c r="J5574" s="221"/>
      <c r="K5574" s="228"/>
      <c r="L5574" s="228"/>
      <c r="Q5574" s="229"/>
    </row>
    <row r="5575" spans="9:17" ht="16">
      <c r="I5575" s="209"/>
      <c r="J5575" s="221"/>
      <c r="K5575" s="228"/>
      <c r="L5575" s="228"/>
      <c r="Q5575" s="229"/>
    </row>
    <row r="5576" spans="9:17" ht="16">
      <c r="I5576" s="209"/>
      <c r="J5576" s="221"/>
      <c r="K5576" s="228"/>
      <c r="L5576" s="228"/>
      <c r="Q5576" s="229"/>
    </row>
    <row r="5577" spans="9:17" ht="16">
      <c r="I5577" s="209"/>
      <c r="J5577" s="221"/>
      <c r="K5577" s="228"/>
      <c r="L5577" s="228"/>
      <c r="Q5577" s="229"/>
    </row>
    <row r="5578" spans="9:17" ht="16">
      <c r="I5578" s="209"/>
      <c r="J5578" s="221"/>
      <c r="K5578" s="228"/>
      <c r="L5578" s="228"/>
      <c r="Q5578" s="229"/>
    </row>
    <row r="5579" spans="9:17" ht="16">
      <c r="I5579" s="209"/>
      <c r="J5579" s="221"/>
      <c r="K5579" s="228"/>
      <c r="L5579" s="228"/>
      <c r="Q5579" s="229"/>
    </row>
    <row r="5580" spans="9:17" ht="16">
      <c r="I5580" s="209"/>
      <c r="J5580" s="221"/>
      <c r="K5580" s="228"/>
      <c r="L5580" s="228"/>
      <c r="Q5580" s="229"/>
    </row>
    <row r="5581" spans="9:17" ht="16">
      <c r="I5581" s="209"/>
      <c r="J5581" s="221"/>
      <c r="K5581" s="228"/>
      <c r="L5581" s="228"/>
      <c r="Q5581" s="229"/>
    </row>
    <row r="5582" spans="9:17" ht="16">
      <c r="I5582" s="209"/>
      <c r="J5582" s="221"/>
      <c r="K5582" s="228"/>
      <c r="L5582" s="228"/>
      <c r="Q5582" s="229"/>
    </row>
    <row r="5583" spans="9:17" ht="16">
      <c r="I5583" s="209"/>
      <c r="J5583" s="221"/>
      <c r="K5583" s="228"/>
      <c r="L5583" s="228"/>
      <c r="Q5583" s="229"/>
    </row>
    <row r="5584" spans="9:17" ht="16">
      <c r="I5584" s="209"/>
      <c r="J5584" s="221"/>
      <c r="K5584" s="228"/>
      <c r="L5584" s="228"/>
      <c r="Q5584" s="229"/>
    </row>
    <row r="5585" spans="9:17" ht="16">
      <c r="I5585" s="209"/>
      <c r="J5585" s="221"/>
      <c r="K5585" s="228"/>
      <c r="L5585" s="228"/>
      <c r="Q5585" s="229"/>
    </row>
    <row r="5586" spans="9:17" ht="16">
      <c r="I5586" s="209"/>
      <c r="J5586" s="221"/>
      <c r="K5586" s="228"/>
      <c r="L5586" s="228"/>
      <c r="Q5586" s="229"/>
    </row>
    <row r="5587" spans="9:17" ht="16">
      <c r="I5587" s="209"/>
      <c r="J5587" s="221"/>
      <c r="K5587" s="228"/>
      <c r="L5587" s="228"/>
      <c r="Q5587" s="229"/>
    </row>
    <row r="5588" spans="9:17" ht="16">
      <c r="I5588" s="209"/>
      <c r="J5588" s="221"/>
      <c r="K5588" s="228"/>
      <c r="L5588" s="228"/>
      <c r="Q5588" s="229"/>
    </row>
    <row r="5589" spans="9:17" ht="16">
      <c r="I5589" s="209"/>
      <c r="J5589" s="221"/>
      <c r="K5589" s="228"/>
      <c r="L5589" s="228"/>
      <c r="Q5589" s="229"/>
    </row>
    <row r="5590" spans="9:17" ht="16">
      <c r="I5590" s="209"/>
      <c r="J5590" s="221"/>
      <c r="K5590" s="228"/>
      <c r="L5590" s="228"/>
      <c r="Q5590" s="229"/>
    </row>
    <row r="5591" spans="9:17" ht="16">
      <c r="I5591" s="209"/>
      <c r="J5591" s="221"/>
      <c r="K5591" s="228"/>
      <c r="L5591" s="228"/>
      <c r="Q5591" s="229"/>
    </row>
    <row r="5592" spans="9:17" ht="16">
      <c r="I5592" s="209"/>
      <c r="J5592" s="221"/>
      <c r="K5592" s="228"/>
      <c r="L5592" s="228"/>
      <c r="Q5592" s="229"/>
    </row>
    <row r="5593" spans="9:17" ht="16">
      <c r="I5593" s="209"/>
      <c r="J5593" s="221"/>
      <c r="K5593" s="228"/>
      <c r="L5593" s="228"/>
      <c r="Q5593" s="229"/>
    </row>
    <row r="5594" spans="9:17" ht="16">
      <c r="I5594" s="209"/>
      <c r="J5594" s="221"/>
      <c r="K5594" s="228"/>
      <c r="L5594" s="228"/>
      <c r="Q5594" s="229"/>
    </row>
    <row r="5595" spans="9:17" ht="16">
      <c r="I5595" s="209"/>
      <c r="J5595" s="221"/>
      <c r="K5595" s="228"/>
      <c r="L5595" s="228"/>
      <c r="Q5595" s="229"/>
    </row>
    <row r="5596" spans="9:17" ht="16">
      <c r="I5596" s="209"/>
      <c r="J5596" s="221"/>
      <c r="K5596" s="228"/>
      <c r="L5596" s="228"/>
      <c r="Q5596" s="229"/>
    </row>
    <row r="5597" spans="9:17" ht="16">
      <c r="I5597" s="209"/>
      <c r="J5597" s="221"/>
      <c r="K5597" s="228"/>
      <c r="L5597" s="228"/>
      <c r="Q5597" s="229"/>
    </row>
    <row r="5598" spans="9:17" ht="16">
      <c r="I5598" s="209"/>
      <c r="J5598" s="221"/>
      <c r="K5598" s="228"/>
      <c r="L5598" s="228"/>
      <c r="Q5598" s="229"/>
    </row>
    <row r="5599" spans="9:17" ht="16">
      <c r="I5599" s="209"/>
      <c r="J5599" s="221"/>
      <c r="K5599" s="228"/>
      <c r="L5599" s="228"/>
      <c r="Q5599" s="229"/>
    </row>
    <row r="5600" spans="9:17" ht="16">
      <c r="I5600" s="209"/>
      <c r="J5600" s="221"/>
      <c r="K5600" s="228"/>
      <c r="L5600" s="228"/>
      <c r="Q5600" s="229"/>
    </row>
    <row r="5601" spans="9:17" ht="16">
      <c r="I5601" s="209"/>
      <c r="J5601" s="221"/>
      <c r="K5601" s="228"/>
      <c r="L5601" s="228"/>
      <c r="Q5601" s="229"/>
    </row>
    <row r="5602" spans="9:17" ht="16">
      <c r="I5602" s="209"/>
      <c r="J5602" s="221"/>
      <c r="K5602" s="228"/>
      <c r="L5602" s="228"/>
      <c r="Q5602" s="229"/>
    </row>
    <row r="5603" spans="9:17" ht="16">
      <c r="I5603" s="209"/>
      <c r="J5603" s="221"/>
      <c r="K5603" s="228"/>
      <c r="L5603" s="228"/>
      <c r="Q5603" s="229"/>
    </row>
    <row r="5604" spans="9:17" ht="16">
      <c r="I5604" s="209"/>
      <c r="J5604" s="221"/>
      <c r="K5604" s="228"/>
      <c r="L5604" s="228"/>
      <c r="Q5604" s="229"/>
    </row>
    <row r="5605" spans="9:17" ht="16">
      <c r="I5605" s="209"/>
      <c r="J5605" s="221"/>
      <c r="K5605" s="228"/>
      <c r="L5605" s="228"/>
      <c r="Q5605" s="229"/>
    </row>
    <row r="5606" spans="9:17" ht="16">
      <c r="I5606" s="209"/>
      <c r="J5606" s="221"/>
      <c r="K5606" s="228"/>
      <c r="L5606" s="228"/>
      <c r="Q5606" s="229"/>
    </row>
    <row r="5607" spans="9:17" ht="16">
      <c r="I5607" s="209"/>
      <c r="J5607" s="221"/>
      <c r="K5607" s="228"/>
      <c r="L5607" s="228"/>
      <c r="Q5607" s="229"/>
    </row>
    <row r="5608" spans="9:17" ht="16">
      <c r="I5608" s="209"/>
      <c r="J5608" s="221"/>
      <c r="K5608" s="228"/>
      <c r="L5608" s="228"/>
      <c r="Q5608" s="229"/>
    </row>
    <row r="5609" spans="9:17" ht="16">
      <c r="I5609" s="209"/>
      <c r="J5609" s="221"/>
      <c r="K5609" s="228"/>
      <c r="L5609" s="228"/>
      <c r="Q5609" s="229"/>
    </row>
    <row r="5610" spans="9:17" ht="16">
      <c r="I5610" s="209"/>
      <c r="J5610" s="221"/>
      <c r="K5610" s="228"/>
      <c r="L5610" s="228"/>
      <c r="Q5610" s="229"/>
    </row>
    <row r="5611" spans="9:17" ht="16">
      <c r="I5611" s="209"/>
      <c r="J5611" s="221"/>
      <c r="K5611" s="228"/>
      <c r="L5611" s="228"/>
      <c r="Q5611" s="229"/>
    </row>
    <row r="5612" spans="9:17" ht="16">
      <c r="I5612" s="209"/>
      <c r="J5612" s="221"/>
      <c r="K5612" s="228"/>
      <c r="L5612" s="228"/>
      <c r="Q5612" s="229"/>
    </row>
    <row r="5613" spans="9:17" ht="16">
      <c r="I5613" s="209"/>
      <c r="J5613" s="221"/>
      <c r="K5613" s="228"/>
      <c r="L5613" s="228"/>
      <c r="Q5613" s="229"/>
    </row>
    <row r="5614" spans="9:17" ht="16">
      <c r="I5614" s="209"/>
      <c r="J5614" s="221"/>
      <c r="K5614" s="228"/>
      <c r="L5614" s="228"/>
      <c r="Q5614" s="229"/>
    </row>
    <row r="5615" spans="9:17" ht="16">
      <c r="I5615" s="209"/>
      <c r="J5615" s="221"/>
      <c r="K5615" s="228"/>
      <c r="L5615" s="228"/>
      <c r="Q5615" s="229"/>
    </row>
    <row r="5616" spans="9:17" ht="16">
      <c r="I5616" s="209"/>
      <c r="J5616" s="221"/>
      <c r="K5616" s="228"/>
      <c r="L5616" s="228"/>
      <c r="Q5616" s="229"/>
    </row>
    <row r="5617" spans="9:17" ht="16">
      <c r="I5617" s="209"/>
      <c r="J5617" s="221"/>
      <c r="K5617" s="228"/>
      <c r="L5617" s="228"/>
      <c r="Q5617" s="229"/>
    </row>
    <row r="5618" spans="9:17" ht="16">
      <c r="I5618" s="209"/>
      <c r="J5618" s="221"/>
      <c r="K5618" s="228"/>
      <c r="L5618" s="228"/>
      <c r="Q5618" s="229"/>
    </row>
    <row r="5619" spans="9:17" ht="16">
      <c r="I5619" s="209"/>
      <c r="J5619" s="221"/>
      <c r="K5619" s="228"/>
      <c r="L5619" s="228"/>
      <c r="Q5619" s="229"/>
    </row>
    <row r="5620" spans="9:17" ht="16">
      <c r="I5620" s="209"/>
      <c r="J5620" s="221"/>
      <c r="K5620" s="228"/>
      <c r="L5620" s="228"/>
      <c r="Q5620" s="229"/>
    </row>
    <row r="5621" spans="9:17" ht="16">
      <c r="I5621" s="209"/>
      <c r="J5621" s="221"/>
      <c r="K5621" s="228"/>
      <c r="L5621" s="228"/>
      <c r="Q5621" s="229"/>
    </row>
    <row r="5622" spans="9:17" ht="16">
      <c r="I5622" s="209"/>
      <c r="J5622" s="221"/>
      <c r="K5622" s="228"/>
      <c r="L5622" s="228"/>
      <c r="Q5622" s="229"/>
    </row>
    <row r="5623" spans="9:17" ht="16">
      <c r="I5623" s="209"/>
      <c r="J5623" s="221"/>
      <c r="K5623" s="228"/>
      <c r="L5623" s="228"/>
      <c r="Q5623" s="229"/>
    </row>
    <row r="5624" spans="9:17" ht="16">
      <c r="I5624" s="209"/>
      <c r="J5624" s="221"/>
      <c r="K5624" s="228"/>
      <c r="L5624" s="228"/>
      <c r="Q5624" s="229"/>
    </row>
    <row r="5625" spans="9:17" ht="16">
      <c r="I5625" s="209"/>
      <c r="J5625" s="221"/>
      <c r="K5625" s="228"/>
      <c r="L5625" s="228"/>
      <c r="Q5625" s="229"/>
    </row>
    <row r="5626" spans="9:17" ht="16">
      <c r="I5626" s="209"/>
      <c r="J5626" s="221"/>
      <c r="K5626" s="228"/>
      <c r="L5626" s="228"/>
      <c r="Q5626" s="229"/>
    </row>
    <row r="5627" spans="9:17" ht="16">
      <c r="I5627" s="209"/>
      <c r="J5627" s="221"/>
      <c r="K5627" s="228"/>
      <c r="L5627" s="228"/>
      <c r="Q5627" s="229"/>
    </row>
    <row r="5628" spans="9:17" ht="16">
      <c r="I5628" s="209"/>
      <c r="J5628" s="221"/>
      <c r="K5628" s="228"/>
      <c r="L5628" s="228"/>
      <c r="Q5628" s="229"/>
    </row>
    <row r="5629" spans="9:17" ht="16">
      <c r="I5629" s="209"/>
      <c r="J5629" s="221"/>
      <c r="K5629" s="228"/>
      <c r="L5629" s="228"/>
      <c r="Q5629" s="229"/>
    </row>
    <row r="5630" spans="9:17" ht="16">
      <c r="I5630" s="209"/>
      <c r="J5630" s="221"/>
      <c r="K5630" s="228"/>
      <c r="L5630" s="228"/>
      <c r="Q5630" s="229"/>
    </row>
    <row r="5631" spans="9:17" ht="16">
      <c r="I5631" s="209"/>
      <c r="J5631" s="221"/>
      <c r="K5631" s="228"/>
      <c r="L5631" s="228"/>
      <c r="Q5631" s="229"/>
    </row>
    <row r="5632" spans="9:17" ht="16">
      <c r="I5632" s="209"/>
      <c r="J5632" s="221"/>
      <c r="K5632" s="228"/>
      <c r="L5632" s="228"/>
      <c r="Q5632" s="229"/>
    </row>
    <row r="5633" spans="9:17" ht="16">
      <c r="I5633" s="209"/>
      <c r="J5633" s="221"/>
      <c r="K5633" s="228"/>
      <c r="L5633" s="228"/>
      <c r="Q5633" s="229"/>
    </row>
    <row r="5634" spans="9:17" ht="16">
      <c r="I5634" s="209"/>
      <c r="J5634" s="221"/>
      <c r="K5634" s="228"/>
      <c r="L5634" s="228"/>
      <c r="Q5634" s="229"/>
    </row>
    <row r="5635" spans="9:17" ht="16">
      <c r="I5635" s="209"/>
      <c r="J5635" s="221"/>
      <c r="K5635" s="228"/>
      <c r="L5635" s="228"/>
      <c r="Q5635" s="229"/>
    </row>
    <row r="5636" spans="9:17" ht="16">
      <c r="I5636" s="209"/>
      <c r="J5636" s="221"/>
      <c r="K5636" s="228"/>
      <c r="L5636" s="228"/>
      <c r="Q5636" s="229"/>
    </row>
    <row r="5637" spans="9:17" ht="16">
      <c r="I5637" s="209"/>
      <c r="J5637" s="221"/>
      <c r="K5637" s="228"/>
      <c r="L5637" s="228"/>
      <c r="Q5637" s="229"/>
    </row>
    <row r="5638" spans="9:17" ht="16">
      <c r="I5638" s="209"/>
      <c r="J5638" s="221"/>
      <c r="K5638" s="228"/>
      <c r="L5638" s="228"/>
      <c r="Q5638" s="229"/>
    </row>
    <row r="5639" spans="9:17" ht="16">
      <c r="I5639" s="209"/>
      <c r="J5639" s="221"/>
      <c r="K5639" s="228"/>
      <c r="L5639" s="228"/>
      <c r="Q5639" s="229"/>
    </row>
    <row r="5640" spans="9:17" ht="16">
      <c r="I5640" s="209"/>
      <c r="J5640" s="221"/>
      <c r="K5640" s="228"/>
      <c r="L5640" s="228"/>
      <c r="Q5640" s="229"/>
    </row>
    <row r="5641" spans="9:17" ht="16">
      <c r="I5641" s="209"/>
      <c r="J5641" s="221"/>
      <c r="K5641" s="228"/>
      <c r="L5641" s="228"/>
      <c r="Q5641" s="229"/>
    </row>
    <row r="5642" spans="9:17" ht="16">
      <c r="I5642" s="209"/>
      <c r="J5642" s="221"/>
      <c r="K5642" s="228"/>
      <c r="L5642" s="228"/>
      <c r="Q5642" s="229"/>
    </row>
    <row r="5643" spans="9:17" ht="16">
      <c r="I5643" s="209"/>
      <c r="J5643" s="221"/>
      <c r="K5643" s="228"/>
      <c r="L5643" s="228"/>
      <c r="Q5643" s="229"/>
    </row>
    <row r="5644" spans="9:17" ht="16">
      <c r="I5644" s="209"/>
      <c r="J5644" s="221"/>
      <c r="K5644" s="228"/>
      <c r="L5644" s="228"/>
      <c r="Q5644" s="229"/>
    </row>
    <row r="5645" spans="9:17" ht="16">
      <c r="I5645" s="209"/>
      <c r="J5645" s="221"/>
      <c r="K5645" s="228"/>
      <c r="L5645" s="228"/>
      <c r="Q5645" s="229"/>
    </row>
    <row r="5646" spans="9:17" ht="16">
      <c r="I5646" s="209"/>
      <c r="J5646" s="221"/>
      <c r="K5646" s="228"/>
      <c r="L5646" s="228"/>
      <c r="Q5646" s="229"/>
    </row>
    <row r="5647" spans="9:17" ht="16">
      <c r="I5647" s="209"/>
      <c r="J5647" s="221"/>
      <c r="K5647" s="228"/>
      <c r="L5647" s="228"/>
      <c r="Q5647" s="229"/>
    </row>
    <row r="5648" spans="9:17" ht="16">
      <c r="I5648" s="209"/>
      <c r="J5648" s="221"/>
      <c r="K5648" s="228"/>
      <c r="L5648" s="228"/>
      <c r="Q5648" s="229"/>
    </row>
    <row r="5649" spans="9:17" ht="16">
      <c r="I5649" s="209"/>
      <c r="J5649" s="221"/>
      <c r="K5649" s="228"/>
      <c r="L5649" s="228"/>
      <c r="Q5649" s="229"/>
    </row>
    <row r="5650" spans="9:17" ht="16">
      <c r="I5650" s="209"/>
      <c r="J5650" s="221"/>
      <c r="K5650" s="228"/>
      <c r="L5650" s="228"/>
      <c r="Q5650" s="229"/>
    </row>
    <row r="5651" spans="9:17" ht="16">
      <c r="I5651" s="209"/>
      <c r="J5651" s="221"/>
      <c r="K5651" s="228"/>
      <c r="L5651" s="228"/>
      <c r="Q5651" s="229"/>
    </row>
    <row r="5652" spans="9:17" ht="16">
      <c r="I5652" s="209"/>
      <c r="J5652" s="221"/>
      <c r="K5652" s="228"/>
      <c r="L5652" s="228"/>
      <c r="Q5652" s="229"/>
    </row>
    <row r="5653" spans="9:17" ht="16">
      <c r="I5653" s="209"/>
      <c r="J5653" s="221"/>
      <c r="K5653" s="228"/>
      <c r="L5653" s="228"/>
      <c r="Q5653" s="229"/>
    </row>
    <row r="5654" spans="9:17" ht="16">
      <c r="I5654" s="209"/>
      <c r="J5654" s="221"/>
      <c r="K5654" s="228"/>
      <c r="L5654" s="228"/>
      <c r="Q5654" s="229"/>
    </row>
    <row r="5655" spans="9:17" ht="16">
      <c r="I5655" s="209"/>
      <c r="J5655" s="221"/>
      <c r="K5655" s="228"/>
      <c r="L5655" s="228"/>
      <c r="Q5655" s="229"/>
    </row>
    <row r="5656" spans="9:17" ht="16">
      <c r="I5656" s="209"/>
      <c r="J5656" s="221"/>
      <c r="K5656" s="228"/>
      <c r="L5656" s="228"/>
      <c r="Q5656" s="229"/>
    </row>
    <row r="5657" spans="9:17" ht="16">
      <c r="I5657" s="209"/>
      <c r="J5657" s="221"/>
      <c r="K5657" s="228"/>
      <c r="L5657" s="228"/>
      <c r="Q5657" s="229"/>
    </row>
    <row r="5658" spans="9:17" ht="16">
      <c r="I5658" s="209"/>
      <c r="J5658" s="221"/>
      <c r="K5658" s="228"/>
      <c r="L5658" s="228"/>
      <c r="Q5658" s="229"/>
    </row>
    <row r="5659" spans="9:17" ht="16">
      <c r="I5659" s="209"/>
      <c r="J5659" s="221"/>
      <c r="K5659" s="228"/>
      <c r="L5659" s="228"/>
      <c r="Q5659" s="229"/>
    </row>
    <row r="5660" spans="9:17" ht="16">
      <c r="I5660" s="209"/>
      <c r="J5660" s="221"/>
      <c r="K5660" s="228"/>
      <c r="L5660" s="228"/>
      <c r="Q5660" s="229"/>
    </row>
    <row r="5661" spans="9:17" ht="16">
      <c r="I5661" s="209"/>
      <c r="J5661" s="221"/>
      <c r="K5661" s="228"/>
      <c r="L5661" s="228"/>
      <c r="Q5661" s="229"/>
    </row>
    <row r="5662" spans="9:17" ht="16">
      <c r="I5662" s="209"/>
      <c r="J5662" s="221"/>
      <c r="K5662" s="228"/>
      <c r="L5662" s="228"/>
      <c r="Q5662" s="229"/>
    </row>
    <row r="5663" spans="9:17" ht="16">
      <c r="I5663" s="209"/>
      <c r="J5663" s="221"/>
      <c r="K5663" s="228"/>
      <c r="L5663" s="228"/>
      <c r="Q5663" s="229"/>
    </row>
    <row r="5664" spans="9:17" ht="16">
      <c r="I5664" s="209"/>
      <c r="J5664" s="221"/>
      <c r="K5664" s="228"/>
      <c r="L5664" s="228"/>
      <c r="Q5664" s="229"/>
    </row>
    <row r="5665" spans="9:17" ht="16">
      <c r="I5665" s="209"/>
      <c r="J5665" s="221"/>
      <c r="K5665" s="228"/>
      <c r="L5665" s="228"/>
      <c r="Q5665" s="229"/>
    </row>
    <row r="5666" spans="9:17" ht="16">
      <c r="I5666" s="209"/>
      <c r="J5666" s="221"/>
      <c r="K5666" s="228"/>
      <c r="L5666" s="228"/>
      <c r="Q5666" s="229"/>
    </row>
    <row r="5667" spans="9:17" ht="16">
      <c r="I5667" s="209"/>
      <c r="J5667" s="221"/>
      <c r="K5667" s="228"/>
      <c r="L5667" s="228"/>
      <c r="Q5667" s="229"/>
    </row>
    <row r="5668" spans="9:17" ht="16">
      <c r="I5668" s="209"/>
      <c r="J5668" s="221"/>
      <c r="K5668" s="228"/>
      <c r="L5668" s="228"/>
      <c r="Q5668" s="229"/>
    </row>
    <row r="5669" spans="9:17" ht="16">
      <c r="I5669" s="209"/>
      <c r="J5669" s="221"/>
      <c r="K5669" s="228"/>
      <c r="L5669" s="228"/>
      <c r="Q5669" s="229"/>
    </row>
    <row r="5670" spans="9:17" ht="16">
      <c r="I5670" s="209"/>
      <c r="J5670" s="221"/>
      <c r="K5670" s="228"/>
      <c r="L5670" s="228"/>
      <c r="Q5670" s="229"/>
    </row>
    <row r="5671" spans="9:17" ht="16">
      <c r="I5671" s="209"/>
      <c r="J5671" s="221"/>
      <c r="K5671" s="228"/>
      <c r="L5671" s="228"/>
      <c r="Q5671" s="229"/>
    </row>
    <row r="5672" spans="9:17" ht="16">
      <c r="I5672" s="209"/>
      <c r="J5672" s="221"/>
      <c r="K5672" s="228"/>
      <c r="L5672" s="228"/>
      <c r="Q5672" s="229"/>
    </row>
    <row r="5673" spans="9:17" ht="16">
      <c r="I5673" s="209"/>
      <c r="J5673" s="221"/>
      <c r="K5673" s="228"/>
      <c r="L5673" s="228"/>
      <c r="Q5673" s="229"/>
    </row>
    <row r="5674" spans="9:17" ht="16">
      <c r="I5674" s="209"/>
      <c r="J5674" s="221"/>
      <c r="K5674" s="228"/>
      <c r="L5674" s="228"/>
      <c r="Q5674" s="229"/>
    </row>
    <row r="5675" spans="9:17" ht="16">
      <c r="I5675" s="209"/>
      <c r="J5675" s="221"/>
      <c r="K5675" s="228"/>
      <c r="L5675" s="228"/>
      <c r="Q5675" s="229"/>
    </row>
    <row r="5676" spans="9:17" ht="16">
      <c r="I5676" s="209"/>
      <c r="J5676" s="221"/>
      <c r="K5676" s="228"/>
      <c r="L5676" s="228"/>
      <c r="Q5676" s="229"/>
    </row>
    <row r="5677" spans="9:17" ht="16">
      <c r="I5677" s="209"/>
      <c r="J5677" s="221"/>
      <c r="K5677" s="228"/>
      <c r="L5677" s="228"/>
      <c r="Q5677" s="229"/>
    </row>
    <row r="5678" spans="9:17" ht="16">
      <c r="I5678" s="209"/>
      <c r="J5678" s="221"/>
      <c r="K5678" s="228"/>
      <c r="L5678" s="228"/>
      <c r="Q5678" s="229"/>
    </row>
    <row r="5679" spans="9:17" ht="16">
      <c r="I5679" s="209"/>
      <c r="J5679" s="221"/>
      <c r="K5679" s="228"/>
      <c r="L5679" s="228"/>
      <c r="Q5679" s="229"/>
    </row>
    <row r="5680" spans="9:17" ht="16">
      <c r="I5680" s="209"/>
      <c r="J5680" s="221"/>
      <c r="K5680" s="228"/>
      <c r="L5680" s="228"/>
      <c r="Q5680" s="229"/>
    </row>
    <row r="5681" spans="9:17" ht="16">
      <c r="I5681" s="209"/>
      <c r="J5681" s="221"/>
      <c r="K5681" s="228"/>
      <c r="L5681" s="228"/>
      <c r="Q5681" s="229"/>
    </row>
    <row r="5682" spans="9:17" ht="16">
      <c r="I5682" s="209"/>
      <c r="J5682" s="221"/>
      <c r="K5682" s="228"/>
      <c r="L5682" s="228"/>
      <c r="Q5682" s="229"/>
    </row>
    <row r="5683" spans="9:17" ht="16">
      <c r="I5683" s="209"/>
      <c r="J5683" s="221"/>
      <c r="K5683" s="228"/>
      <c r="L5683" s="228"/>
      <c r="Q5683" s="229"/>
    </row>
    <row r="5684" spans="9:17" ht="16">
      <c r="I5684" s="209"/>
      <c r="J5684" s="221"/>
      <c r="K5684" s="228"/>
      <c r="L5684" s="228"/>
      <c r="Q5684" s="229"/>
    </row>
    <row r="5685" spans="9:17" ht="16">
      <c r="I5685" s="209"/>
      <c r="J5685" s="221"/>
      <c r="K5685" s="228"/>
      <c r="L5685" s="228"/>
      <c r="Q5685" s="229"/>
    </row>
    <row r="5686" spans="9:17" ht="16">
      <c r="I5686" s="209"/>
      <c r="J5686" s="221"/>
      <c r="K5686" s="228"/>
      <c r="L5686" s="228"/>
      <c r="Q5686" s="229"/>
    </row>
    <row r="5687" spans="9:17" ht="16">
      <c r="I5687" s="209"/>
      <c r="J5687" s="221"/>
      <c r="K5687" s="228"/>
      <c r="L5687" s="228"/>
      <c r="Q5687" s="229"/>
    </row>
    <row r="5688" spans="9:17" ht="16">
      <c r="I5688" s="209"/>
      <c r="J5688" s="221"/>
      <c r="K5688" s="228"/>
      <c r="L5688" s="228"/>
      <c r="Q5688" s="229"/>
    </row>
    <row r="5689" spans="9:17" ht="16">
      <c r="I5689" s="209"/>
      <c r="J5689" s="221"/>
      <c r="K5689" s="228"/>
      <c r="L5689" s="228"/>
      <c r="Q5689" s="229"/>
    </row>
    <row r="5690" spans="9:17" ht="16">
      <c r="I5690" s="209"/>
      <c r="J5690" s="221"/>
      <c r="K5690" s="228"/>
      <c r="L5690" s="228"/>
      <c r="Q5690" s="229"/>
    </row>
    <row r="5691" spans="9:17" ht="16">
      <c r="I5691" s="209"/>
      <c r="J5691" s="221"/>
      <c r="K5691" s="228"/>
      <c r="L5691" s="228"/>
      <c r="Q5691" s="229"/>
    </row>
    <row r="5692" spans="9:17" ht="16">
      <c r="I5692" s="209"/>
      <c r="J5692" s="221"/>
      <c r="K5692" s="228"/>
      <c r="L5692" s="228"/>
      <c r="Q5692" s="229"/>
    </row>
    <row r="5693" spans="9:17" ht="16">
      <c r="I5693" s="209"/>
      <c r="J5693" s="221"/>
      <c r="K5693" s="228"/>
      <c r="L5693" s="228"/>
      <c r="Q5693" s="229"/>
    </row>
    <row r="5694" spans="9:17" ht="16">
      <c r="I5694" s="209"/>
      <c r="J5694" s="221"/>
      <c r="K5694" s="228"/>
      <c r="L5694" s="228"/>
      <c r="Q5694" s="229"/>
    </row>
    <row r="5695" spans="9:17" ht="16">
      <c r="I5695" s="209"/>
      <c r="J5695" s="221"/>
      <c r="K5695" s="228"/>
      <c r="L5695" s="228"/>
      <c r="Q5695" s="229"/>
    </row>
    <row r="5696" spans="9:17" ht="16">
      <c r="I5696" s="209"/>
      <c r="J5696" s="221"/>
      <c r="K5696" s="228"/>
      <c r="L5696" s="228"/>
      <c r="Q5696" s="229"/>
    </row>
    <row r="5697" spans="9:17" ht="16">
      <c r="I5697" s="209"/>
      <c r="J5697" s="221"/>
      <c r="K5697" s="228"/>
      <c r="L5697" s="228"/>
      <c r="Q5697" s="229"/>
    </row>
    <row r="5698" spans="9:17" ht="16">
      <c r="I5698" s="209"/>
      <c r="J5698" s="221"/>
      <c r="K5698" s="228"/>
      <c r="L5698" s="228"/>
      <c r="Q5698" s="229"/>
    </row>
    <row r="5699" spans="9:17" ht="16">
      <c r="I5699" s="209"/>
      <c r="J5699" s="221"/>
      <c r="K5699" s="228"/>
      <c r="L5699" s="228"/>
      <c r="Q5699" s="229"/>
    </row>
    <row r="5700" spans="9:17" ht="16">
      <c r="I5700" s="209"/>
      <c r="J5700" s="221"/>
      <c r="K5700" s="228"/>
      <c r="L5700" s="228"/>
      <c r="Q5700" s="229"/>
    </row>
    <row r="5701" spans="9:17" ht="16">
      <c r="I5701" s="209"/>
      <c r="J5701" s="221"/>
      <c r="K5701" s="228"/>
      <c r="L5701" s="228"/>
      <c r="Q5701" s="229"/>
    </row>
    <row r="5702" spans="9:17" ht="16">
      <c r="I5702" s="209"/>
      <c r="J5702" s="221"/>
      <c r="K5702" s="228"/>
      <c r="L5702" s="228"/>
      <c r="Q5702" s="229"/>
    </row>
    <row r="5703" spans="9:17" ht="16">
      <c r="I5703" s="209"/>
      <c r="J5703" s="221"/>
      <c r="K5703" s="228"/>
      <c r="L5703" s="228"/>
      <c r="Q5703" s="229"/>
    </row>
    <row r="5704" spans="9:17" ht="16">
      <c r="I5704" s="209"/>
      <c r="J5704" s="221"/>
      <c r="K5704" s="228"/>
      <c r="L5704" s="228"/>
      <c r="Q5704" s="229"/>
    </row>
    <row r="5705" spans="9:17" ht="16">
      <c r="I5705" s="209"/>
      <c r="J5705" s="221"/>
      <c r="K5705" s="228"/>
      <c r="L5705" s="228"/>
      <c r="Q5705" s="229"/>
    </row>
    <row r="5706" spans="9:17" ht="16">
      <c r="I5706" s="209"/>
      <c r="J5706" s="221"/>
      <c r="K5706" s="228"/>
      <c r="L5706" s="228"/>
      <c r="Q5706" s="229"/>
    </row>
    <row r="5707" spans="9:17" ht="16">
      <c r="I5707" s="209"/>
      <c r="J5707" s="221"/>
      <c r="K5707" s="228"/>
      <c r="L5707" s="228"/>
      <c r="Q5707" s="229"/>
    </row>
    <row r="5708" spans="9:17" ht="16">
      <c r="I5708" s="209"/>
      <c r="J5708" s="221"/>
      <c r="K5708" s="228"/>
      <c r="L5708" s="228"/>
      <c r="Q5708" s="229"/>
    </row>
    <row r="5709" spans="9:17" ht="16">
      <c r="I5709" s="209"/>
      <c r="J5709" s="221"/>
      <c r="K5709" s="228"/>
      <c r="L5709" s="228"/>
      <c r="Q5709" s="229"/>
    </row>
    <row r="5710" spans="9:17" ht="16">
      <c r="I5710" s="209"/>
      <c r="J5710" s="221"/>
      <c r="K5710" s="228"/>
      <c r="L5710" s="228"/>
      <c r="Q5710" s="229"/>
    </row>
    <row r="5711" spans="9:17" ht="16">
      <c r="I5711" s="209"/>
      <c r="J5711" s="221"/>
      <c r="K5711" s="228"/>
      <c r="L5711" s="228"/>
      <c r="Q5711" s="229"/>
    </row>
    <row r="5712" spans="9:17" ht="16">
      <c r="I5712" s="209"/>
      <c r="J5712" s="221"/>
      <c r="K5712" s="228"/>
      <c r="L5712" s="228"/>
      <c r="Q5712" s="229"/>
    </row>
    <row r="5713" spans="9:17" ht="16">
      <c r="I5713" s="209"/>
      <c r="J5713" s="221"/>
      <c r="K5713" s="228"/>
      <c r="L5713" s="228"/>
      <c r="Q5713" s="229"/>
    </row>
    <row r="5714" spans="9:17" ht="16">
      <c r="I5714" s="209"/>
      <c r="J5714" s="221"/>
      <c r="K5714" s="228"/>
      <c r="L5714" s="228"/>
      <c r="Q5714" s="229"/>
    </row>
    <row r="5715" spans="9:17" ht="16">
      <c r="I5715" s="209"/>
      <c r="J5715" s="221"/>
      <c r="K5715" s="228"/>
      <c r="L5715" s="228"/>
      <c r="Q5715" s="229"/>
    </row>
    <row r="5716" spans="9:17" ht="16">
      <c r="I5716" s="209"/>
      <c r="J5716" s="221"/>
      <c r="K5716" s="228"/>
      <c r="L5716" s="228"/>
      <c r="Q5716" s="229"/>
    </row>
    <row r="5717" spans="9:17" ht="16">
      <c r="I5717" s="209"/>
      <c r="J5717" s="221"/>
      <c r="K5717" s="228"/>
      <c r="L5717" s="228"/>
      <c r="Q5717" s="229"/>
    </row>
    <row r="5718" spans="9:17" ht="16">
      <c r="I5718" s="209"/>
      <c r="J5718" s="221"/>
      <c r="K5718" s="228"/>
      <c r="L5718" s="228"/>
      <c r="Q5718" s="229"/>
    </row>
    <row r="5719" spans="9:17" ht="16">
      <c r="I5719" s="209"/>
      <c r="J5719" s="221"/>
      <c r="K5719" s="228"/>
      <c r="L5719" s="228"/>
      <c r="Q5719" s="229"/>
    </row>
    <row r="5720" spans="9:17" ht="16">
      <c r="I5720" s="209"/>
      <c r="J5720" s="221"/>
      <c r="K5720" s="228"/>
      <c r="L5720" s="228"/>
      <c r="Q5720" s="229"/>
    </row>
    <row r="5721" spans="9:17" ht="16">
      <c r="I5721" s="209"/>
      <c r="J5721" s="221"/>
      <c r="K5721" s="228"/>
      <c r="L5721" s="228"/>
      <c r="Q5721" s="229"/>
    </row>
    <row r="5722" spans="9:17" ht="16">
      <c r="I5722" s="209"/>
      <c r="J5722" s="221"/>
      <c r="K5722" s="228"/>
      <c r="L5722" s="228"/>
      <c r="Q5722" s="229"/>
    </row>
    <row r="5723" spans="9:17" ht="16">
      <c r="I5723" s="209"/>
      <c r="J5723" s="221"/>
      <c r="K5723" s="228"/>
      <c r="L5723" s="228"/>
      <c r="Q5723" s="229"/>
    </row>
    <row r="5724" spans="9:17" ht="16">
      <c r="I5724" s="209"/>
      <c r="J5724" s="221"/>
      <c r="K5724" s="228"/>
      <c r="L5724" s="228"/>
      <c r="Q5724" s="229"/>
    </row>
    <row r="5725" spans="9:17" ht="16">
      <c r="I5725" s="209"/>
      <c r="J5725" s="221"/>
      <c r="K5725" s="228"/>
      <c r="L5725" s="228"/>
      <c r="Q5725" s="229"/>
    </row>
    <row r="5726" spans="9:17" ht="16">
      <c r="I5726" s="209"/>
      <c r="J5726" s="221"/>
      <c r="K5726" s="228"/>
      <c r="L5726" s="228"/>
      <c r="Q5726" s="229"/>
    </row>
    <row r="5727" spans="9:17" ht="16">
      <c r="I5727" s="209"/>
      <c r="J5727" s="221"/>
      <c r="K5727" s="228"/>
      <c r="L5727" s="228"/>
      <c r="Q5727" s="229"/>
    </row>
    <row r="5728" spans="9:17" ht="16">
      <c r="I5728" s="209"/>
      <c r="J5728" s="221"/>
      <c r="K5728" s="228"/>
      <c r="L5728" s="228"/>
      <c r="Q5728" s="229"/>
    </row>
    <row r="5729" spans="9:17" ht="16">
      <c r="I5729" s="209"/>
      <c r="J5729" s="221"/>
      <c r="K5729" s="228"/>
      <c r="L5729" s="228"/>
      <c r="Q5729" s="229"/>
    </row>
    <row r="5730" spans="9:17" ht="16">
      <c r="I5730" s="209"/>
      <c r="J5730" s="221"/>
      <c r="K5730" s="228"/>
      <c r="L5730" s="228"/>
      <c r="Q5730" s="229"/>
    </row>
    <row r="5731" spans="9:17" ht="16">
      <c r="I5731" s="209"/>
      <c r="J5731" s="221"/>
      <c r="K5731" s="228"/>
      <c r="L5731" s="228"/>
      <c r="Q5731" s="229"/>
    </row>
    <row r="5732" spans="9:17" ht="16">
      <c r="I5732" s="209"/>
      <c r="J5732" s="221"/>
      <c r="K5732" s="228"/>
      <c r="L5732" s="228"/>
      <c r="Q5732" s="229"/>
    </row>
    <row r="5733" spans="9:17" ht="16">
      <c r="I5733" s="209"/>
      <c r="J5733" s="221"/>
      <c r="K5733" s="228"/>
      <c r="L5733" s="228"/>
      <c r="Q5733" s="229"/>
    </row>
    <row r="5734" spans="9:17" ht="16">
      <c r="I5734" s="209"/>
      <c r="J5734" s="221"/>
      <c r="K5734" s="228"/>
      <c r="L5734" s="228"/>
      <c r="Q5734" s="229"/>
    </row>
    <row r="5735" spans="9:17" ht="16">
      <c r="I5735" s="209"/>
      <c r="J5735" s="221"/>
      <c r="K5735" s="228"/>
      <c r="L5735" s="228"/>
      <c r="Q5735" s="229"/>
    </row>
    <row r="5736" spans="9:17" ht="16">
      <c r="I5736" s="209"/>
      <c r="J5736" s="221"/>
      <c r="K5736" s="228"/>
      <c r="L5736" s="228"/>
      <c r="Q5736" s="229"/>
    </row>
    <row r="5737" spans="9:17" ht="16">
      <c r="I5737" s="209"/>
      <c r="J5737" s="221"/>
      <c r="K5737" s="228"/>
      <c r="L5737" s="228"/>
      <c r="Q5737" s="229"/>
    </row>
    <row r="5738" spans="9:17" ht="16">
      <c r="I5738" s="209"/>
      <c r="J5738" s="221"/>
      <c r="K5738" s="228"/>
      <c r="L5738" s="228"/>
      <c r="Q5738" s="229"/>
    </row>
    <row r="5739" spans="9:17" ht="16">
      <c r="I5739" s="209"/>
      <c r="J5739" s="221"/>
      <c r="K5739" s="228"/>
      <c r="L5739" s="228"/>
      <c r="Q5739" s="229"/>
    </row>
    <row r="5740" spans="9:17" ht="16">
      <c r="I5740" s="209"/>
      <c r="J5740" s="221"/>
      <c r="K5740" s="228"/>
      <c r="L5740" s="228"/>
      <c r="Q5740" s="229"/>
    </row>
    <row r="5741" spans="9:17" ht="16">
      <c r="I5741" s="209"/>
      <c r="J5741" s="221"/>
      <c r="K5741" s="228"/>
      <c r="L5741" s="228"/>
      <c r="Q5741" s="229"/>
    </row>
    <row r="5742" spans="9:17" ht="16">
      <c r="I5742" s="209"/>
      <c r="J5742" s="221"/>
      <c r="K5742" s="228"/>
      <c r="L5742" s="228"/>
      <c r="Q5742" s="229"/>
    </row>
    <row r="5743" spans="9:17" ht="16">
      <c r="I5743" s="209"/>
      <c r="J5743" s="221"/>
      <c r="K5743" s="228"/>
      <c r="L5743" s="228"/>
      <c r="Q5743" s="229"/>
    </row>
    <row r="5744" spans="9:17" ht="16">
      <c r="I5744" s="209"/>
      <c r="J5744" s="221"/>
      <c r="K5744" s="228"/>
      <c r="L5744" s="228"/>
      <c r="Q5744" s="229"/>
    </row>
    <row r="5745" spans="9:17" ht="16">
      <c r="I5745" s="209"/>
      <c r="J5745" s="221"/>
      <c r="K5745" s="228"/>
      <c r="L5745" s="228"/>
      <c r="Q5745" s="229"/>
    </row>
    <row r="5746" spans="9:17" ht="16">
      <c r="I5746" s="209"/>
      <c r="J5746" s="221"/>
      <c r="K5746" s="228"/>
      <c r="L5746" s="228"/>
      <c r="Q5746" s="229"/>
    </row>
    <row r="5747" spans="9:17" ht="16">
      <c r="I5747" s="209"/>
      <c r="J5747" s="221"/>
      <c r="K5747" s="228"/>
      <c r="L5747" s="228"/>
      <c r="Q5747" s="229"/>
    </row>
    <row r="5748" spans="9:17" ht="16">
      <c r="I5748" s="209"/>
      <c r="J5748" s="221"/>
      <c r="K5748" s="228"/>
      <c r="L5748" s="228"/>
      <c r="Q5748" s="229"/>
    </row>
    <row r="5749" spans="9:17" ht="16">
      <c r="I5749" s="209"/>
      <c r="J5749" s="221"/>
      <c r="K5749" s="228"/>
      <c r="L5749" s="228"/>
      <c r="Q5749" s="229"/>
    </row>
    <row r="5750" spans="9:17" ht="16">
      <c r="I5750" s="209"/>
      <c r="J5750" s="221"/>
      <c r="K5750" s="228"/>
      <c r="L5750" s="228"/>
      <c r="Q5750" s="229"/>
    </row>
    <row r="5751" spans="9:17" ht="16">
      <c r="I5751" s="209"/>
      <c r="J5751" s="221"/>
      <c r="K5751" s="228"/>
      <c r="L5751" s="228"/>
      <c r="Q5751" s="229"/>
    </row>
    <row r="5752" spans="9:17" ht="16">
      <c r="I5752" s="209"/>
      <c r="J5752" s="221"/>
      <c r="K5752" s="228"/>
      <c r="L5752" s="228"/>
      <c r="Q5752" s="229"/>
    </row>
    <row r="5753" spans="9:17" ht="16">
      <c r="I5753" s="209"/>
      <c r="J5753" s="221"/>
      <c r="K5753" s="228"/>
      <c r="L5753" s="228"/>
      <c r="Q5753" s="229"/>
    </row>
    <row r="5754" spans="9:17" ht="16">
      <c r="I5754" s="209"/>
      <c r="J5754" s="221"/>
      <c r="K5754" s="228"/>
      <c r="L5754" s="228"/>
      <c r="Q5754" s="229"/>
    </row>
    <row r="5755" spans="9:17" ht="16">
      <c r="I5755" s="209"/>
      <c r="J5755" s="221"/>
      <c r="K5755" s="228"/>
      <c r="L5755" s="228"/>
      <c r="Q5755" s="229"/>
    </row>
    <row r="5756" spans="9:17" ht="16">
      <c r="I5756" s="209"/>
      <c r="J5756" s="221"/>
      <c r="K5756" s="228"/>
      <c r="L5756" s="228"/>
      <c r="Q5756" s="229"/>
    </row>
    <row r="5757" spans="9:17" ht="16">
      <c r="I5757" s="209"/>
      <c r="J5757" s="221"/>
      <c r="K5757" s="228"/>
      <c r="L5757" s="228"/>
      <c r="Q5757" s="229"/>
    </row>
    <row r="5758" spans="9:17" ht="16">
      <c r="I5758" s="209"/>
      <c r="J5758" s="221"/>
      <c r="K5758" s="228"/>
      <c r="L5758" s="228"/>
      <c r="Q5758" s="229"/>
    </row>
    <row r="5759" spans="9:17" ht="16">
      <c r="I5759" s="209"/>
      <c r="J5759" s="221"/>
      <c r="K5759" s="228"/>
      <c r="L5759" s="228"/>
      <c r="Q5759" s="229"/>
    </row>
    <row r="5760" spans="9:17" ht="16">
      <c r="I5760" s="209"/>
      <c r="J5760" s="221"/>
      <c r="K5760" s="228"/>
      <c r="L5760" s="228"/>
      <c r="Q5760" s="229"/>
    </row>
    <row r="5761" spans="9:17" ht="16">
      <c r="I5761" s="209"/>
      <c r="J5761" s="221"/>
      <c r="K5761" s="228"/>
      <c r="L5761" s="228"/>
      <c r="Q5761" s="229"/>
    </row>
    <row r="5762" spans="9:17" ht="16">
      <c r="I5762" s="209"/>
      <c r="J5762" s="221"/>
      <c r="K5762" s="228"/>
      <c r="L5762" s="228"/>
      <c r="Q5762" s="229"/>
    </row>
    <row r="5763" spans="9:17" ht="16">
      <c r="I5763" s="209"/>
      <c r="J5763" s="221"/>
      <c r="K5763" s="228"/>
      <c r="L5763" s="228"/>
      <c r="Q5763" s="229"/>
    </row>
    <row r="5764" spans="9:17" ht="16">
      <c r="I5764" s="209"/>
      <c r="J5764" s="221"/>
      <c r="K5764" s="228"/>
      <c r="L5764" s="228"/>
      <c r="Q5764" s="229"/>
    </row>
    <row r="5765" spans="9:17" ht="16">
      <c r="I5765" s="209"/>
      <c r="J5765" s="221"/>
      <c r="K5765" s="228"/>
      <c r="L5765" s="228"/>
      <c r="Q5765" s="229"/>
    </row>
    <row r="5766" spans="9:17" ht="16">
      <c r="I5766" s="209"/>
      <c r="J5766" s="221"/>
      <c r="K5766" s="228"/>
      <c r="L5766" s="228"/>
      <c r="Q5766" s="229"/>
    </row>
    <row r="5767" spans="9:17" ht="16">
      <c r="I5767" s="209"/>
      <c r="J5767" s="221"/>
      <c r="K5767" s="228"/>
      <c r="L5767" s="228"/>
      <c r="Q5767" s="229"/>
    </row>
    <row r="5768" spans="9:17" ht="16">
      <c r="I5768" s="209"/>
      <c r="J5768" s="221"/>
      <c r="K5768" s="228"/>
      <c r="L5768" s="228"/>
      <c r="Q5768" s="229"/>
    </row>
    <row r="5769" spans="9:17" ht="16">
      <c r="I5769" s="209"/>
      <c r="J5769" s="221"/>
      <c r="K5769" s="228"/>
      <c r="L5769" s="228"/>
      <c r="Q5769" s="229"/>
    </row>
    <row r="5770" spans="9:17" ht="16">
      <c r="I5770" s="209"/>
      <c r="J5770" s="221"/>
      <c r="K5770" s="228"/>
      <c r="L5770" s="228"/>
      <c r="Q5770" s="229"/>
    </row>
    <row r="5771" spans="9:17" ht="16">
      <c r="I5771" s="209"/>
      <c r="J5771" s="221"/>
      <c r="K5771" s="228"/>
      <c r="L5771" s="228"/>
      <c r="Q5771" s="229"/>
    </row>
    <row r="5772" spans="9:17" ht="16">
      <c r="I5772" s="209"/>
      <c r="J5772" s="221"/>
      <c r="K5772" s="228"/>
      <c r="L5772" s="228"/>
      <c r="Q5772" s="229"/>
    </row>
    <row r="5773" spans="9:17" ht="16">
      <c r="I5773" s="209"/>
      <c r="J5773" s="221"/>
      <c r="K5773" s="228"/>
      <c r="L5773" s="228"/>
      <c r="Q5773" s="229"/>
    </row>
    <row r="5774" spans="9:17" ht="16">
      <c r="I5774" s="209"/>
      <c r="J5774" s="221"/>
      <c r="K5774" s="228"/>
      <c r="L5774" s="228"/>
      <c r="Q5774" s="229"/>
    </row>
    <row r="5775" spans="9:17" ht="16">
      <c r="I5775" s="209"/>
      <c r="J5775" s="221"/>
      <c r="K5775" s="228"/>
      <c r="L5775" s="228"/>
      <c r="Q5775" s="229"/>
    </row>
    <row r="5776" spans="9:17" ht="16">
      <c r="I5776" s="209"/>
      <c r="J5776" s="221"/>
      <c r="K5776" s="228"/>
      <c r="L5776" s="228"/>
      <c r="Q5776" s="229"/>
    </row>
    <row r="5777" spans="9:17" ht="16">
      <c r="I5777" s="209"/>
      <c r="J5777" s="221"/>
      <c r="K5777" s="228"/>
      <c r="L5777" s="228"/>
      <c r="Q5777" s="229"/>
    </row>
    <row r="5778" spans="9:17" ht="16">
      <c r="I5778" s="209"/>
      <c r="J5778" s="221"/>
      <c r="K5778" s="228"/>
      <c r="L5778" s="228"/>
      <c r="Q5778" s="229"/>
    </row>
    <row r="5779" spans="9:17" ht="16">
      <c r="I5779" s="209"/>
      <c r="J5779" s="221"/>
      <c r="K5779" s="228"/>
      <c r="L5779" s="228"/>
      <c r="Q5779" s="229"/>
    </row>
    <row r="5780" spans="9:17" ht="16">
      <c r="I5780" s="209"/>
      <c r="J5780" s="221"/>
      <c r="K5780" s="228"/>
      <c r="L5780" s="228"/>
      <c r="Q5780" s="229"/>
    </row>
    <row r="5781" spans="9:17" ht="16">
      <c r="I5781" s="209"/>
      <c r="J5781" s="221"/>
      <c r="K5781" s="228"/>
      <c r="L5781" s="228"/>
      <c r="Q5781" s="229"/>
    </row>
    <row r="5782" spans="9:17" ht="16">
      <c r="I5782" s="209"/>
      <c r="J5782" s="221"/>
      <c r="K5782" s="228"/>
      <c r="L5782" s="228"/>
      <c r="Q5782" s="229"/>
    </row>
    <row r="5783" spans="9:17" ht="16">
      <c r="I5783" s="209"/>
      <c r="J5783" s="221"/>
      <c r="K5783" s="228"/>
      <c r="L5783" s="228"/>
      <c r="Q5783" s="229"/>
    </row>
    <row r="5784" spans="9:17" ht="16">
      <c r="I5784" s="209"/>
      <c r="J5784" s="221"/>
      <c r="K5784" s="228"/>
      <c r="L5784" s="228"/>
      <c r="Q5784" s="229"/>
    </row>
    <row r="5785" spans="9:17" ht="16">
      <c r="I5785" s="209"/>
      <c r="J5785" s="221"/>
      <c r="K5785" s="228"/>
      <c r="L5785" s="228"/>
      <c r="Q5785" s="229"/>
    </row>
    <row r="5786" spans="9:17" ht="16">
      <c r="I5786" s="209"/>
      <c r="J5786" s="221"/>
      <c r="K5786" s="228"/>
      <c r="L5786" s="228"/>
      <c r="Q5786" s="229"/>
    </row>
    <row r="5787" spans="9:17" ht="16">
      <c r="I5787" s="209"/>
      <c r="J5787" s="221"/>
      <c r="K5787" s="228"/>
      <c r="L5787" s="228"/>
      <c r="Q5787" s="229"/>
    </row>
    <row r="5788" spans="9:17" ht="16">
      <c r="I5788" s="209"/>
      <c r="J5788" s="221"/>
      <c r="K5788" s="228"/>
      <c r="L5788" s="228"/>
      <c r="Q5788" s="229"/>
    </row>
    <row r="5789" spans="9:17" ht="16">
      <c r="I5789" s="209"/>
      <c r="J5789" s="221"/>
      <c r="K5789" s="228"/>
      <c r="L5789" s="228"/>
      <c r="Q5789" s="229"/>
    </row>
    <row r="5790" spans="9:17" ht="16">
      <c r="I5790" s="209"/>
      <c r="J5790" s="221"/>
      <c r="K5790" s="228"/>
      <c r="L5790" s="228"/>
      <c r="Q5790" s="229"/>
    </row>
    <row r="5791" spans="9:17" ht="16">
      <c r="I5791" s="209"/>
      <c r="J5791" s="221"/>
      <c r="K5791" s="228"/>
      <c r="L5791" s="228"/>
      <c r="Q5791" s="229"/>
    </row>
    <row r="5792" spans="9:17" ht="16">
      <c r="I5792" s="209"/>
      <c r="J5792" s="221"/>
      <c r="K5792" s="228"/>
      <c r="L5792" s="228"/>
      <c r="Q5792" s="229"/>
    </row>
    <row r="5793" spans="9:17" ht="16">
      <c r="I5793" s="209"/>
      <c r="J5793" s="221"/>
      <c r="K5793" s="228"/>
      <c r="L5793" s="228"/>
      <c r="Q5793" s="229"/>
    </row>
    <row r="5794" spans="9:17" ht="16">
      <c r="I5794" s="209"/>
      <c r="J5794" s="221"/>
      <c r="K5794" s="228"/>
      <c r="L5794" s="228"/>
      <c r="Q5794" s="229"/>
    </row>
    <row r="5795" spans="9:17" ht="16">
      <c r="I5795" s="209"/>
      <c r="J5795" s="221"/>
      <c r="K5795" s="228"/>
      <c r="L5795" s="228"/>
      <c r="Q5795" s="229"/>
    </row>
    <row r="5796" spans="9:17" ht="16">
      <c r="I5796" s="209"/>
      <c r="J5796" s="221"/>
      <c r="K5796" s="228"/>
      <c r="L5796" s="228"/>
      <c r="Q5796" s="229"/>
    </row>
    <row r="5797" spans="9:17" ht="16">
      <c r="I5797" s="209"/>
      <c r="J5797" s="221"/>
      <c r="K5797" s="228"/>
      <c r="L5797" s="228"/>
      <c r="Q5797" s="229"/>
    </row>
    <row r="5798" spans="9:17" ht="16">
      <c r="I5798" s="209"/>
      <c r="J5798" s="221"/>
      <c r="K5798" s="228"/>
      <c r="L5798" s="228"/>
      <c r="Q5798" s="229"/>
    </row>
    <row r="5799" spans="9:17" ht="16">
      <c r="I5799" s="209"/>
      <c r="J5799" s="221"/>
      <c r="K5799" s="228"/>
      <c r="L5799" s="228"/>
      <c r="Q5799" s="229"/>
    </row>
    <row r="5800" spans="9:17" ht="16">
      <c r="I5800" s="209"/>
      <c r="J5800" s="221"/>
      <c r="K5800" s="228"/>
      <c r="L5800" s="228"/>
      <c r="Q5800" s="229"/>
    </row>
    <row r="5801" spans="9:17" ht="16">
      <c r="I5801" s="209"/>
      <c r="J5801" s="221"/>
      <c r="K5801" s="228"/>
      <c r="L5801" s="228"/>
      <c r="Q5801" s="229"/>
    </row>
    <row r="5802" spans="9:17" ht="16">
      <c r="I5802" s="209"/>
      <c r="J5802" s="221"/>
      <c r="K5802" s="228"/>
      <c r="L5802" s="228"/>
      <c r="Q5802" s="229"/>
    </row>
    <row r="5803" spans="9:17" ht="16">
      <c r="I5803" s="209"/>
      <c r="J5803" s="221"/>
      <c r="K5803" s="228"/>
      <c r="L5803" s="228"/>
      <c r="Q5803" s="229"/>
    </row>
    <row r="5804" spans="9:17" ht="16">
      <c r="I5804" s="209"/>
      <c r="J5804" s="221"/>
      <c r="K5804" s="228"/>
      <c r="L5804" s="228"/>
      <c r="Q5804" s="229"/>
    </row>
    <row r="5805" spans="9:17" ht="16">
      <c r="I5805" s="209"/>
      <c r="J5805" s="221"/>
      <c r="K5805" s="228"/>
      <c r="L5805" s="228"/>
      <c r="Q5805" s="229"/>
    </row>
    <row r="5806" spans="9:17" ht="16">
      <c r="I5806" s="209"/>
      <c r="J5806" s="221"/>
      <c r="K5806" s="228"/>
      <c r="L5806" s="228"/>
      <c r="Q5806" s="229"/>
    </row>
    <row r="5807" spans="9:17" ht="16">
      <c r="I5807" s="209"/>
      <c r="J5807" s="221"/>
      <c r="K5807" s="228"/>
      <c r="L5807" s="228"/>
      <c r="Q5807" s="229"/>
    </row>
    <row r="5808" spans="9:17" ht="16">
      <c r="I5808" s="209"/>
      <c r="J5808" s="221"/>
      <c r="K5808" s="228"/>
      <c r="L5808" s="228"/>
      <c r="Q5808" s="229"/>
    </row>
    <row r="5809" spans="9:17" ht="16">
      <c r="I5809" s="209"/>
      <c r="J5809" s="221"/>
      <c r="K5809" s="228"/>
      <c r="L5809" s="228"/>
      <c r="Q5809" s="229"/>
    </row>
    <row r="5810" spans="9:17" ht="16">
      <c r="I5810" s="209"/>
      <c r="J5810" s="221"/>
      <c r="K5810" s="228"/>
      <c r="L5810" s="228"/>
      <c r="Q5810" s="229"/>
    </row>
    <row r="5811" spans="9:17" ht="16">
      <c r="I5811" s="209"/>
      <c r="J5811" s="221"/>
      <c r="K5811" s="228"/>
      <c r="L5811" s="228"/>
      <c r="Q5811" s="229"/>
    </row>
    <row r="5812" spans="9:17" ht="16">
      <c r="I5812" s="209"/>
      <c r="J5812" s="221"/>
      <c r="K5812" s="228"/>
      <c r="L5812" s="228"/>
      <c r="Q5812" s="229"/>
    </row>
    <row r="5813" spans="9:17" ht="16">
      <c r="I5813" s="209"/>
      <c r="J5813" s="221"/>
      <c r="K5813" s="228"/>
      <c r="L5813" s="228"/>
      <c r="Q5813" s="229"/>
    </row>
    <row r="5814" spans="9:17" ht="16">
      <c r="I5814" s="209"/>
      <c r="J5814" s="221"/>
      <c r="K5814" s="228"/>
      <c r="L5814" s="228"/>
      <c r="Q5814" s="229"/>
    </row>
    <row r="5815" spans="9:17" ht="16">
      <c r="I5815" s="209"/>
      <c r="J5815" s="221"/>
      <c r="K5815" s="228"/>
      <c r="L5815" s="228"/>
      <c r="Q5815" s="229"/>
    </row>
    <row r="5816" spans="9:17" ht="16">
      <c r="I5816" s="209"/>
      <c r="J5816" s="221"/>
      <c r="K5816" s="228"/>
      <c r="L5816" s="228"/>
      <c r="Q5816" s="229"/>
    </row>
    <row r="5817" spans="9:17" ht="16">
      <c r="I5817" s="209"/>
      <c r="J5817" s="221"/>
      <c r="K5817" s="228"/>
      <c r="L5817" s="228"/>
      <c r="Q5817" s="229"/>
    </row>
    <row r="5818" spans="9:17" ht="16">
      <c r="I5818" s="209"/>
      <c r="J5818" s="221"/>
      <c r="K5818" s="228"/>
      <c r="L5818" s="228"/>
      <c r="Q5818" s="229"/>
    </row>
    <row r="5819" spans="9:17" ht="16">
      <c r="I5819" s="209"/>
      <c r="J5819" s="221"/>
      <c r="K5819" s="228"/>
      <c r="L5819" s="228"/>
      <c r="Q5819" s="229"/>
    </row>
    <row r="5820" spans="9:17" ht="16">
      <c r="I5820" s="209"/>
      <c r="J5820" s="221"/>
      <c r="K5820" s="228"/>
      <c r="L5820" s="228"/>
      <c r="Q5820" s="229"/>
    </row>
    <row r="5821" spans="9:17" ht="16">
      <c r="I5821" s="209"/>
      <c r="J5821" s="221"/>
      <c r="K5821" s="228"/>
      <c r="L5821" s="228"/>
      <c r="Q5821" s="229"/>
    </row>
    <row r="5822" spans="9:17" ht="16">
      <c r="I5822" s="209"/>
      <c r="J5822" s="221"/>
      <c r="K5822" s="228"/>
      <c r="L5822" s="228"/>
      <c r="Q5822" s="229"/>
    </row>
    <row r="5823" spans="9:17" ht="16">
      <c r="I5823" s="209"/>
      <c r="J5823" s="221"/>
      <c r="K5823" s="228"/>
      <c r="L5823" s="228"/>
      <c r="Q5823" s="229"/>
    </row>
    <row r="5824" spans="9:17" ht="16">
      <c r="I5824" s="209"/>
      <c r="J5824" s="221"/>
      <c r="K5824" s="228"/>
      <c r="L5824" s="228"/>
      <c r="Q5824" s="229"/>
    </row>
    <row r="5825" spans="9:17" ht="16">
      <c r="I5825" s="209"/>
      <c r="J5825" s="221"/>
      <c r="K5825" s="228"/>
      <c r="L5825" s="228"/>
      <c r="Q5825" s="229"/>
    </row>
    <row r="5826" spans="9:17" ht="16">
      <c r="I5826" s="209"/>
      <c r="J5826" s="221"/>
      <c r="K5826" s="228"/>
      <c r="L5826" s="228"/>
      <c r="Q5826" s="229"/>
    </row>
    <row r="5827" spans="9:17" ht="16">
      <c r="I5827" s="209"/>
      <c r="J5827" s="221"/>
      <c r="K5827" s="228"/>
      <c r="L5827" s="228"/>
      <c r="Q5827" s="229"/>
    </row>
    <row r="5828" spans="9:17" ht="16">
      <c r="I5828" s="209"/>
      <c r="J5828" s="221"/>
      <c r="K5828" s="228"/>
      <c r="L5828" s="228"/>
      <c r="Q5828" s="229"/>
    </row>
    <row r="5829" spans="9:17" ht="16">
      <c r="I5829" s="209"/>
      <c r="J5829" s="221"/>
      <c r="K5829" s="228"/>
      <c r="L5829" s="228"/>
      <c r="Q5829" s="229"/>
    </row>
    <row r="5830" spans="9:17" ht="16">
      <c r="I5830" s="209"/>
      <c r="J5830" s="221"/>
      <c r="K5830" s="228"/>
      <c r="L5830" s="228"/>
      <c r="Q5830" s="229"/>
    </row>
    <row r="5831" spans="9:17" ht="16">
      <c r="I5831" s="209"/>
      <c r="J5831" s="221"/>
      <c r="K5831" s="228"/>
      <c r="L5831" s="228"/>
      <c r="Q5831" s="229"/>
    </row>
    <row r="5832" spans="9:17" ht="16">
      <c r="I5832" s="209"/>
      <c r="J5832" s="221"/>
      <c r="K5832" s="228"/>
      <c r="L5832" s="228"/>
      <c r="Q5832" s="229"/>
    </row>
    <row r="5833" spans="9:17" ht="16">
      <c r="I5833" s="209"/>
      <c r="J5833" s="221"/>
      <c r="K5833" s="228"/>
      <c r="L5833" s="228"/>
      <c r="Q5833" s="229"/>
    </row>
    <row r="5834" spans="9:17" ht="16">
      <c r="I5834" s="209"/>
      <c r="J5834" s="221"/>
      <c r="K5834" s="228"/>
      <c r="L5834" s="228"/>
      <c r="Q5834" s="229"/>
    </row>
    <row r="5835" spans="9:17" ht="16">
      <c r="I5835" s="209"/>
      <c r="J5835" s="221"/>
      <c r="K5835" s="228"/>
      <c r="L5835" s="228"/>
      <c r="Q5835" s="229"/>
    </row>
    <row r="5836" spans="9:17" ht="16">
      <c r="I5836" s="209"/>
      <c r="J5836" s="221"/>
      <c r="K5836" s="228"/>
      <c r="L5836" s="228"/>
      <c r="Q5836" s="229"/>
    </row>
    <row r="5837" spans="9:17" ht="16">
      <c r="I5837" s="209"/>
      <c r="J5837" s="221"/>
      <c r="K5837" s="228"/>
      <c r="L5837" s="228"/>
      <c r="Q5837" s="229"/>
    </row>
    <row r="5838" spans="9:17" ht="16">
      <c r="I5838" s="209"/>
      <c r="J5838" s="221"/>
      <c r="K5838" s="228"/>
      <c r="L5838" s="228"/>
      <c r="Q5838" s="229"/>
    </row>
    <row r="5839" spans="9:17" ht="16">
      <c r="I5839" s="209"/>
      <c r="J5839" s="221"/>
      <c r="K5839" s="228"/>
      <c r="L5839" s="228"/>
      <c r="Q5839" s="229"/>
    </row>
    <row r="5840" spans="9:17" ht="16">
      <c r="I5840" s="209"/>
      <c r="J5840" s="221"/>
      <c r="K5840" s="228"/>
      <c r="L5840" s="228"/>
      <c r="Q5840" s="229"/>
    </row>
    <row r="5841" spans="9:17" ht="16">
      <c r="I5841" s="209"/>
      <c r="J5841" s="221"/>
      <c r="K5841" s="228"/>
      <c r="L5841" s="228"/>
      <c r="Q5841" s="229"/>
    </row>
    <row r="5842" spans="9:17" ht="16">
      <c r="I5842" s="209"/>
      <c r="J5842" s="221"/>
      <c r="K5842" s="228"/>
      <c r="L5842" s="228"/>
      <c r="Q5842" s="229"/>
    </row>
    <row r="5843" spans="9:17" ht="16">
      <c r="I5843" s="209"/>
      <c r="J5843" s="221"/>
      <c r="K5843" s="228"/>
      <c r="L5843" s="228"/>
      <c r="Q5843" s="229"/>
    </row>
    <row r="5844" spans="9:17" ht="16">
      <c r="I5844" s="209"/>
      <c r="J5844" s="221"/>
      <c r="K5844" s="228"/>
      <c r="L5844" s="228"/>
      <c r="Q5844" s="229"/>
    </row>
    <row r="5845" spans="9:17" ht="16">
      <c r="I5845" s="209"/>
      <c r="J5845" s="221"/>
      <c r="K5845" s="228"/>
      <c r="L5845" s="228"/>
      <c r="Q5845" s="229"/>
    </row>
    <row r="5846" spans="9:17" ht="16">
      <c r="I5846" s="209"/>
      <c r="J5846" s="221"/>
      <c r="K5846" s="228"/>
      <c r="L5846" s="228"/>
      <c r="Q5846" s="229"/>
    </row>
    <row r="5847" spans="9:17" ht="16">
      <c r="I5847" s="209"/>
      <c r="J5847" s="221"/>
      <c r="K5847" s="228"/>
      <c r="L5847" s="228"/>
      <c r="Q5847" s="229"/>
    </row>
    <row r="5848" spans="9:17" ht="16">
      <c r="I5848" s="209"/>
      <c r="J5848" s="221"/>
      <c r="K5848" s="228"/>
      <c r="L5848" s="228"/>
      <c r="Q5848" s="229"/>
    </row>
    <row r="5849" spans="9:17" ht="16">
      <c r="I5849" s="209"/>
      <c r="J5849" s="221"/>
      <c r="K5849" s="228"/>
      <c r="L5849" s="228"/>
      <c r="Q5849" s="229"/>
    </row>
    <row r="5850" spans="9:17" ht="16">
      <c r="I5850" s="209"/>
      <c r="J5850" s="221"/>
      <c r="K5850" s="228"/>
      <c r="L5850" s="228"/>
      <c r="Q5850" s="229"/>
    </row>
    <row r="5851" spans="9:17" ht="16">
      <c r="I5851" s="209"/>
      <c r="J5851" s="221"/>
      <c r="K5851" s="228"/>
      <c r="L5851" s="228"/>
      <c r="Q5851" s="229"/>
    </row>
    <row r="5852" spans="9:17" ht="16">
      <c r="I5852" s="209"/>
      <c r="J5852" s="221"/>
      <c r="K5852" s="228"/>
      <c r="L5852" s="228"/>
      <c r="Q5852" s="229"/>
    </row>
    <row r="5853" spans="9:17" ht="16">
      <c r="I5853" s="209"/>
      <c r="J5853" s="221"/>
      <c r="K5853" s="228"/>
      <c r="L5853" s="228"/>
      <c r="Q5853" s="229"/>
    </row>
    <row r="5854" spans="9:17" ht="16">
      <c r="I5854" s="209"/>
      <c r="J5854" s="221"/>
      <c r="K5854" s="228"/>
      <c r="L5854" s="228"/>
      <c r="Q5854" s="229"/>
    </row>
    <row r="5855" spans="9:17" ht="16">
      <c r="I5855" s="209"/>
      <c r="J5855" s="221"/>
      <c r="K5855" s="228"/>
      <c r="L5855" s="228"/>
      <c r="Q5855" s="229"/>
    </row>
    <row r="5856" spans="9:17" ht="16">
      <c r="I5856" s="209"/>
      <c r="J5856" s="221"/>
      <c r="K5856" s="228"/>
      <c r="L5856" s="228"/>
      <c r="Q5856" s="229"/>
    </row>
    <row r="5857" spans="9:17" ht="16">
      <c r="I5857" s="209"/>
      <c r="J5857" s="221"/>
      <c r="K5857" s="228"/>
      <c r="L5857" s="228"/>
      <c r="Q5857" s="229"/>
    </row>
    <row r="5858" spans="9:17" ht="16">
      <c r="I5858" s="209"/>
      <c r="J5858" s="221"/>
      <c r="K5858" s="228"/>
      <c r="L5858" s="228"/>
      <c r="Q5858" s="229"/>
    </row>
    <row r="5859" spans="9:17" ht="16">
      <c r="I5859" s="209"/>
      <c r="J5859" s="221"/>
      <c r="K5859" s="228"/>
      <c r="L5859" s="228"/>
      <c r="Q5859" s="229"/>
    </row>
    <row r="5860" spans="9:17" ht="16">
      <c r="I5860" s="209"/>
      <c r="J5860" s="221"/>
      <c r="K5860" s="228"/>
      <c r="L5860" s="228"/>
      <c r="Q5860" s="229"/>
    </row>
    <row r="5861" spans="9:17" ht="16">
      <c r="I5861" s="209"/>
      <c r="J5861" s="221"/>
      <c r="K5861" s="228"/>
      <c r="L5861" s="228"/>
      <c r="Q5861" s="229"/>
    </row>
    <row r="5862" spans="9:17" ht="16">
      <c r="I5862" s="209"/>
      <c r="J5862" s="221"/>
      <c r="K5862" s="228"/>
      <c r="L5862" s="228"/>
      <c r="Q5862" s="229"/>
    </row>
    <row r="5863" spans="9:17" ht="16">
      <c r="I5863" s="209"/>
      <c r="J5863" s="221"/>
      <c r="K5863" s="228"/>
      <c r="L5863" s="228"/>
      <c r="Q5863" s="229"/>
    </row>
    <row r="5864" spans="9:17" ht="16">
      <c r="I5864" s="209"/>
      <c r="J5864" s="221"/>
      <c r="K5864" s="228"/>
      <c r="L5864" s="228"/>
      <c r="Q5864" s="229"/>
    </row>
    <row r="5865" spans="9:17" ht="16">
      <c r="I5865" s="209"/>
      <c r="J5865" s="221"/>
      <c r="K5865" s="228"/>
      <c r="L5865" s="228"/>
      <c r="Q5865" s="229"/>
    </row>
    <row r="5866" spans="9:17" ht="16">
      <c r="I5866" s="209"/>
      <c r="J5866" s="221"/>
      <c r="K5866" s="228"/>
      <c r="L5866" s="228"/>
      <c r="Q5866" s="229"/>
    </row>
    <row r="5867" spans="9:17" ht="16">
      <c r="I5867" s="209"/>
      <c r="J5867" s="221"/>
      <c r="K5867" s="228"/>
      <c r="L5867" s="228"/>
      <c r="Q5867" s="229"/>
    </row>
    <row r="5868" spans="9:17" ht="16">
      <c r="I5868" s="209"/>
      <c r="J5868" s="221"/>
      <c r="K5868" s="228"/>
      <c r="L5868" s="228"/>
      <c r="Q5868" s="229"/>
    </row>
    <row r="5869" spans="9:17" ht="16">
      <c r="I5869" s="209"/>
      <c r="J5869" s="221"/>
      <c r="K5869" s="228"/>
      <c r="L5869" s="228"/>
      <c r="Q5869" s="229"/>
    </row>
    <row r="5870" spans="9:17" ht="16">
      <c r="I5870" s="209"/>
      <c r="J5870" s="221"/>
      <c r="K5870" s="228"/>
      <c r="L5870" s="228"/>
      <c r="Q5870" s="229"/>
    </row>
    <row r="5871" spans="9:17" ht="16">
      <c r="I5871" s="209"/>
      <c r="J5871" s="221"/>
      <c r="K5871" s="228"/>
      <c r="L5871" s="228"/>
      <c r="Q5871" s="229"/>
    </row>
    <row r="5872" spans="9:17" ht="16">
      <c r="I5872" s="209"/>
      <c r="J5872" s="221"/>
      <c r="K5872" s="228"/>
      <c r="L5872" s="228"/>
      <c r="Q5872" s="229"/>
    </row>
    <row r="5873" spans="9:17" ht="16">
      <c r="I5873" s="209"/>
      <c r="J5873" s="221"/>
      <c r="K5873" s="228"/>
      <c r="L5873" s="228"/>
      <c r="Q5873" s="229"/>
    </row>
    <row r="5874" spans="9:17" ht="16">
      <c r="I5874" s="209"/>
      <c r="J5874" s="221"/>
      <c r="K5874" s="228"/>
      <c r="L5874" s="228"/>
      <c r="Q5874" s="229"/>
    </row>
    <row r="5875" spans="9:17" ht="16">
      <c r="I5875" s="209"/>
      <c r="J5875" s="221"/>
      <c r="K5875" s="228"/>
      <c r="L5875" s="228"/>
      <c r="Q5875" s="229"/>
    </row>
    <row r="5876" spans="9:17" ht="16">
      <c r="I5876" s="209"/>
      <c r="J5876" s="221"/>
      <c r="K5876" s="228"/>
      <c r="L5876" s="228"/>
      <c r="Q5876" s="229"/>
    </row>
    <row r="5877" spans="9:17" ht="16">
      <c r="I5877" s="209"/>
      <c r="J5877" s="221"/>
      <c r="K5877" s="228"/>
      <c r="L5877" s="228"/>
      <c r="Q5877" s="229"/>
    </row>
    <row r="5878" spans="9:17" ht="16">
      <c r="I5878" s="209"/>
      <c r="J5878" s="221"/>
      <c r="K5878" s="228"/>
      <c r="L5878" s="228"/>
      <c r="Q5878" s="229"/>
    </row>
    <row r="5879" spans="9:17" ht="16">
      <c r="I5879" s="209"/>
      <c r="J5879" s="221"/>
      <c r="K5879" s="228"/>
      <c r="L5879" s="228"/>
      <c r="Q5879" s="229"/>
    </row>
    <row r="5880" spans="9:17" ht="16">
      <c r="I5880" s="209"/>
      <c r="J5880" s="221"/>
      <c r="K5880" s="228"/>
      <c r="L5880" s="228"/>
      <c r="Q5880" s="229"/>
    </row>
    <row r="5881" spans="9:17" ht="16">
      <c r="I5881" s="209"/>
      <c r="J5881" s="221"/>
      <c r="K5881" s="228"/>
      <c r="L5881" s="228"/>
      <c r="Q5881" s="229"/>
    </row>
    <row r="5882" spans="9:17" ht="16">
      <c r="I5882" s="209"/>
      <c r="J5882" s="221"/>
      <c r="K5882" s="228"/>
      <c r="L5882" s="228"/>
      <c r="Q5882" s="229"/>
    </row>
    <row r="5883" spans="9:17" ht="16">
      <c r="I5883" s="209"/>
      <c r="J5883" s="221"/>
      <c r="K5883" s="228"/>
      <c r="L5883" s="228"/>
      <c r="Q5883" s="229"/>
    </row>
    <row r="5884" spans="9:17" ht="16">
      <c r="I5884" s="209"/>
      <c r="J5884" s="221"/>
      <c r="K5884" s="228"/>
      <c r="L5884" s="228"/>
      <c r="Q5884" s="229"/>
    </row>
    <row r="5885" spans="9:17" ht="16">
      <c r="I5885" s="209"/>
      <c r="J5885" s="221"/>
      <c r="K5885" s="228"/>
      <c r="L5885" s="228"/>
      <c r="Q5885" s="229"/>
    </row>
    <row r="5886" spans="9:17" ht="16">
      <c r="I5886" s="209"/>
      <c r="J5886" s="221"/>
      <c r="K5886" s="228"/>
      <c r="L5886" s="228"/>
      <c r="Q5886" s="229"/>
    </row>
    <row r="5887" spans="9:17" ht="16">
      <c r="I5887" s="209"/>
      <c r="J5887" s="221"/>
      <c r="K5887" s="228"/>
      <c r="L5887" s="228"/>
      <c r="Q5887" s="229"/>
    </row>
    <row r="5888" spans="9:17" ht="16">
      <c r="I5888" s="209"/>
      <c r="J5888" s="221"/>
      <c r="K5888" s="228"/>
      <c r="L5888" s="228"/>
      <c r="Q5888" s="229"/>
    </row>
    <row r="5889" spans="9:17" ht="16">
      <c r="I5889" s="209"/>
      <c r="J5889" s="221"/>
      <c r="K5889" s="228"/>
      <c r="L5889" s="228"/>
      <c r="Q5889" s="229"/>
    </row>
    <row r="5890" spans="9:17" ht="16">
      <c r="I5890" s="209"/>
      <c r="J5890" s="221"/>
      <c r="K5890" s="228"/>
      <c r="L5890" s="228"/>
      <c r="Q5890" s="229"/>
    </row>
    <row r="5891" spans="9:17" ht="16">
      <c r="I5891" s="209"/>
      <c r="J5891" s="221"/>
      <c r="K5891" s="228"/>
      <c r="L5891" s="228"/>
      <c r="Q5891" s="229"/>
    </row>
    <row r="5892" spans="9:17" ht="16">
      <c r="I5892" s="209"/>
      <c r="J5892" s="221"/>
      <c r="K5892" s="228"/>
      <c r="L5892" s="228"/>
      <c r="Q5892" s="229"/>
    </row>
    <row r="5893" spans="9:17" ht="16">
      <c r="I5893" s="209"/>
      <c r="J5893" s="221"/>
      <c r="K5893" s="228"/>
      <c r="L5893" s="228"/>
      <c r="Q5893" s="229"/>
    </row>
    <row r="5894" spans="9:17" ht="16">
      <c r="I5894" s="209"/>
      <c r="J5894" s="221"/>
      <c r="K5894" s="228"/>
      <c r="L5894" s="228"/>
      <c r="Q5894" s="229"/>
    </row>
    <row r="5895" spans="9:17" ht="16">
      <c r="I5895" s="209"/>
      <c r="J5895" s="221"/>
      <c r="K5895" s="228"/>
      <c r="L5895" s="228"/>
      <c r="Q5895" s="229"/>
    </row>
    <row r="5896" spans="9:17" ht="16">
      <c r="I5896" s="209"/>
      <c r="J5896" s="221"/>
      <c r="K5896" s="228"/>
      <c r="L5896" s="228"/>
      <c r="Q5896" s="229"/>
    </row>
    <row r="5897" spans="9:17" ht="16">
      <c r="I5897" s="209"/>
      <c r="J5897" s="221"/>
      <c r="K5897" s="228"/>
      <c r="L5897" s="228"/>
      <c r="Q5897" s="229"/>
    </row>
    <row r="5898" spans="9:17" ht="16">
      <c r="I5898" s="209"/>
      <c r="J5898" s="221"/>
      <c r="K5898" s="228"/>
      <c r="L5898" s="228"/>
      <c r="Q5898" s="229"/>
    </row>
    <row r="5899" spans="9:17" ht="16">
      <c r="I5899" s="209"/>
      <c r="J5899" s="221"/>
      <c r="K5899" s="228"/>
      <c r="L5899" s="228"/>
      <c r="Q5899" s="229"/>
    </row>
    <row r="5900" spans="9:17" ht="16">
      <c r="I5900" s="209"/>
      <c r="J5900" s="221"/>
      <c r="K5900" s="228"/>
      <c r="L5900" s="228"/>
      <c r="Q5900" s="229"/>
    </row>
    <row r="5901" spans="9:17" ht="16">
      <c r="I5901" s="209"/>
      <c r="J5901" s="221"/>
      <c r="K5901" s="228"/>
      <c r="L5901" s="228"/>
      <c r="Q5901" s="229"/>
    </row>
    <row r="5902" spans="9:17" ht="16">
      <c r="I5902" s="209"/>
      <c r="J5902" s="221"/>
      <c r="K5902" s="228"/>
      <c r="L5902" s="228"/>
      <c r="Q5902" s="229"/>
    </row>
    <row r="5903" spans="9:17" ht="16">
      <c r="I5903" s="209"/>
      <c r="J5903" s="221"/>
      <c r="K5903" s="228"/>
      <c r="L5903" s="228"/>
      <c r="Q5903" s="229"/>
    </row>
    <row r="5904" spans="9:17" ht="16">
      <c r="I5904" s="209"/>
      <c r="J5904" s="221"/>
      <c r="K5904" s="228"/>
      <c r="L5904" s="228"/>
      <c r="Q5904" s="229"/>
    </row>
    <row r="5905" spans="9:17" ht="16">
      <c r="I5905" s="209"/>
      <c r="J5905" s="221"/>
      <c r="K5905" s="228"/>
      <c r="L5905" s="228"/>
      <c r="Q5905" s="229"/>
    </row>
    <row r="5906" spans="9:17" ht="16">
      <c r="I5906" s="209"/>
      <c r="J5906" s="221"/>
      <c r="K5906" s="228"/>
      <c r="L5906" s="228"/>
      <c r="Q5906" s="229"/>
    </row>
    <row r="5907" spans="9:17" ht="16">
      <c r="I5907" s="209"/>
      <c r="J5907" s="221"/>
      <c r="K5907" s="228"/>
      <c r="L5907" s="228"/>
      <c r="Q5907" s="229"/>
    </row>
    <row r="5908" spans="9:17" ht="16">
      <c r="I5908" s="209"/>
      <c r="J5908" s="221"/>
      <c r="K5908" s="228"/>
      <c r="L5908" s="228"/>
      <c r="Q5908" s="229"/>
    </row>
    <row r="5909" spans="9:17" ht="16">
      <c r="I5909" s="209"/>
      <c r="J5909" s="221"/>
      <c r="K5909" s="228"/>
      <c r="L5909" s="228"/>
      <c r="Q5909" s="229"/>
    </row>
    <row r="5910" spans="9:17" ht="16">
      <c r="I5910" s="209"/>
      <c r="J5910" s="221"/>
      <c r="K5910" s="228"/>
      <c r="L5910" s="228"/>
      <c r="Q5910" s="229"/>
    </row>
    <row r="5911" spans="9:17" ht="16">
      <c r="I5911" s="209"/>
      <c r="J5911" s="221"/>
      <c r="K5911" s="228"/>
      <c r="L5911" s="228"/>
      <c r="Q5911" s="229"/>
    </row>
    <row r="5912" spans="9:17" ht="16">
      <c r="I5912" s="209"/>
      <c r="J5912" s="221"/>
      <c r="K5912" s="228"/>
      <c r="L5912" s="228"/>
      <c r="Q5912" s="229"/>
    </row>
    <row r="5913" spans="9:17" ht="16">
      <c r="I5913" s="209"/>
      <c r="J5913" s="221"/>
      <c r="K5913" s="228"/>
      <c r="L5913" s="228"/>
      <c r="Q5913" s="229"/>
    </row>
    <row r="5914" spans="9:17" ht="16">
      <c r="I5914" s="209"/>
      <c r="J5914" s="221"/>
      <c r="K5914" s="228"/>
      <c r="L5914" s="228"/>
      <c r="Q5914" s="229"/>
    </row>
    <row r="5915" spans="9:17" ht="16">
      <c r="I5915" s="209"/>
      <c r="J5915" s="221"/>
      <c r="K5915" s="228"/>
      <c r="L5915" s="228"/>
      <c r="Q5915" s="229"/>
    </row>
    <row r="5916" spans="9:17" ht="16">
      <c r="I5916" s="209"/>
      <c r="J5916" s="221"/>
      <c r="K5916" s="228"/>
      <c r="L5916" s="228"/>
      <c r="Q5916" s="229"/>
    </row>
    <row r="5917" spans="9:17" ht="16">
      <c r="I5917" s="209"/>
      <c r="J5917" s="221"/>
      <c r="K5917" s="228"/>
      <c r="L5917" s="228"/>
      <c r="Q5917" s="229"/>
    </row>
    <row r="5918" spans="9:17" ht="16">
      <c r="I5918" s="209"/>
      <c r="J5918" s="221"/>
      <c r="K5918" s="228"/>
      <c r="L5918" s="228"/>
      <c r="Q5918" s="229"/>
    </row>
    <row r="5919" spans="9:17" ht="16">
      <c r="I5919" s="209"/>
      <c r="J5919" s="221"/>
      <c r="K5919" s="228"/>
      <c r="L5919" s="228"/>
      <c r="Q5919" s="229"/>
    </row>
    <row r="5920" spans="9:17" ht="16">
      <c r="I5920" s="209"/>
      <c r="J5920" s="221"/>
      <c r="K5920" s="228"/>
      <c r="L5920" s="228"/>
      <c r="Q5920" s="229"/>
    </row>
    <row r="5921" spans="9:17" ht="16">
      <c r="I5921" s="209"/>
      <c r="J5921" s="221"/>
      <c r="K5921" s="228"/>
      <c r="L5921" s="228"/>
      <c r="Q5921" s="229"/>
    </row>
    <row r="5922" spans="9:17" ht="16">
      <c r="I5922" s="209"/>
      <c r="J5922" s="221"/>
      <c r="K5922" s="228"/>
      <c r="L5922" s="228"/>
      <c r="Q5922" s="229"/>
    </row>
    <row r="5923" spans="9:17" ht="16">
      <c r="I5923" s="209"/>
      <c r="J5923" s="221"/>
      <c r="K5923" s="228"/>
      <c r="L5923" s="228"/>
      <c r="Q5923" s="229"/>
    </row>
    <row r="5924" spans="9:17" ht="16">
      <c r="I5924" s="209"/>
      <c r="J5924" s="221"/>
      <c r="K5924" s="228"/>
      <c r="L5924" s="228"/>
      <c r="Q5924" s="229"/>
    </row>
    <row r="5925" spans="9:17" ht="16">
      <c r="I5925" s="209"/>
      <c r="J5925" s="221"/>
      <c r="K5925" s="228"/>
      <c r="L5925" s="228"/>
      <c r="Q5925" s="229"/>
    </row>
    <row r="5926" spans="9:17" ht="16">
      <c r="I5926" s="209"/>
      <c r="J5926" s="221"/>
      <c r="K5926" s="228"/>
      <c r="L5926" s="228"/>
      <c r="Q5926" s="229"/>
    </row>
    <row r="5927" spans="9:17" ht="16">
      <c r="I5927" s="209"/>
      <c r="J5927" s="221"/>
      <c r="K5927" s="228"/>
      <c r="L5927" s="228"/>
      <c r="Q5927" s="229"/>
    </row>
    <row r="5928" spans="9:17" ht="16">
      <c r="I5928" s="209"/>
      <c r="J5928" s="221"/>
      <c r="K5928" s="228"/>
      <c r="L5928" s="228"/>
      <c r="Q5928" s="229"/>
    </row>
    <row r="5929" spans="9:17" ht="16">
      <c r="I5929" s="209"/>
      <c r="J5929" s="221"/>
      <c r="K5929" s="228"/>
      <c r="L5929" s="228"/>
      <c r="Q5929" s="229"/>
    </row>
    <row r="5930" spans="9:17" ht="16">
      <c r="I5930" s="209"/>
      <c r="J5930" s="221"/>
      <c r="K5930" s="228"/>
      <c r="L5930" s="228"/>
      <c r="Q5930" s="229"/>
    </row>
    <row r="5931" spans="9:17" ht="16">
      <c r="I5931" s="209"/>
      <c r="J5931" s="221"/>
      <c r="K5931" s="228"/>
      <c r="L5931" s="228"/>
      <c r="Q5931" s="229"/>
    </row>
    <row r="5932" spans="9:17" ht="16">
      <c r="I5932" s="209"/>
      <c r="J5932" s="221"/>
      <c r="K5932" s="228"/>
      <c r="L5932" s="228"/>
      <c r="Q5932" s="229"/>
    </row>
    <row r="5933" spans="9:17" ht="16">
      <c r="I5933" s="209"/>
      <c r="J5933" s="221"/>
      <c r="K5933" s="228"/>
      <c r="L5933" s="228"/>
      <c r="Q5933" s="229"/>
    </row>
    <row r="5934" spans="9:17" ht="16">
      <c r="I5934" s="209"/>
      <c r="J5934" s="221"/>
      <c r="K5934" s="228"/>
      <c r="L5934" s="228"/>
      <c r="Q5934" s="229"/>
    </row>
    <row r="5935" spans="9:17" ht="16">
      <c r="I5935" s="209"/>
      <c r="J5935" s="221"/>
      <c r="K5935" s="228"/>
      <c r="L5935" s="228"/>
      <c r="Q5935" s="229"/>
    </row>
    <row r="5936" spans="9:17" ht="16">
      <c r="I5936" s="209"/>
      <c r="J5936" s="221"/>
      <c r="K5936" s="228"/>
      <c r="L5936" s="228"/>
      <c r="Q5936" s="229"/>
    </row>
    <row r="5937" spans="9:17" ht="16">
      <c r="I5937" s="209"/>
      <c r="J5937" s="221"/>
      <c r="K5937" s="228"/>
      <c r="L5937" s="228"/>
      <c r="Q5937" s="229"/>
    </row>
    <row r="5938" spans="9:17" ht="16">
      <c r="I5938" s="209"/>
      <c r="J5938" s="221"/>
      <c r="K5938" s="228"/>
      <c r="L5938" s="228"/>
      <c r="Q5938" s="229"/>
    </row>
    <row r="5939" spans="9:17" ht="16">
      <c r="I5939" s="209"/>
      <c r="J5939" s="221"/>
      <c r="K5939" s="228"/>
      <c r="L5939" s="228"/>
      <c r="Q5939" s="229"/>
    </row>
    <row r="5940" spans="9:17" ht="16">
      <c r="I5940" s="209"/>
      <c r="J5940" s="221"/>
      <c r="K5940" s="228"/>
      <c r="L5940" s="228"/>
      <c r="Q5940" s="229"/>
    </row>
    <row r="5941" spans="9:17" ht="16">
      <c r="I5941" s="209"/>
      <c r="J5941" s="221"/>
      <c r="K5941" s="228"/>
      <c r="L5941" s="228"/>
      <c r="Q5941" s="229"/>
    </row>
    <row r="5942" spans="9:17" ht="16">
      <c r="I5942" s="209"/>
      <c r="J5942" s="221"/>
      <c r="K5942" s="228"/>
      <c r="L5942" s="228"/>
      <c r="Q5942" s="229"/>
    </row>
    <row r="5943" spans="9:17" ht="16">
      <c r="I5943" s="209"/>
      <c r="J5943" s="221"/>
      <c r="K5943" s="228"/>
      <c r="L5943" s="228"/>
      <c r="Q5943" s="229"/>
    </row>
    <row r="5944" spans="9:17" ht="16">
      <c r="I5944" s="209"/>
      <c r="J5944" s="221"/>
      <c r="K5944" s="228"/>
      <c r="L5944" s="228"/>
      <c r="Q5944" s="229"/>
    </row>
    <row r="5945" spans="9:17" ht="16">
      <c r="I5945" s="209"/>
      <c r="J5945" s="221"/>
      <c r="K5945" s="228"/>
      <c r="L5945" s="228"/>
      <c r="Q5945" s="229"/>
    </row>
    <row r="5946" spans="9:17" ht="16">
      <c r="I5946" s="209"/>
      <c r="J5946" s="221"/>
      <c r="K5946" s="228"/>
      <c r="L5946" s="228"/>
      <c r="Q5946" s="229"/>
    </row>
    <row r="5947" spans="9:17" ht="16">
      <c r="I5947" s="209"/>
      <c r="J5947" s="221"/>
      <c r="K5947" s="228"/>
      <c r="L5947" s="228"/>
      <c r="Q5947" s="229"/>
    </row>
    <row r="5948" spans="9:17" ht="16">
      <c r="I5948" s="209"/>
      <c r="J5948" s="221"/>
      <c r="K5948" s="228"/>
      <c r="L5948" s="228"/>
      <c r="Q5948" s="229"/>
    </row>
    <row r="5949" spans="9:17" ht="16">
      <c r="I5949" s="209"/>
      <c r="J5949" s="221"/>
      <c r="K5949" s="228"/>
      <c r="L5949" s="228"/>
      <c r="Q5949" s="229"/>
    </row>
    <row r="5950" spans="9:17" ht="16">
      <c r="I5950" s="209"/>
      <c r="J5950" s="221"/>
      <c r="K5950" s="228"/>
      <c r="L5950" s="228"/>
      <c r="Q5950" s="229"/>
    </row>
    <row r="5951" spans="9:17" ht="16">
      <c r="I5951" s="209"/>
      <c r="J5951" s="221"/>
      <c r="K5951" s="228"/>
      <c r="L5951" s="228"/>
      <c r="Q5951" s="229"/>
    </row>
    <row r="5952" spans="9:17" ht="16">
      <c r="I5952" s="209"/>
      <c r="J5952" s="221"/>
      <c r="K5952" s="228"/>
      <c r="L5952" s="228"/>
      <c r="Q5952" s="229"/>
    </row>
    <row r="5953" spans="9:17" ht="16">
      <c r="I5953" s="209"/>
      <c r="J5953" s="221"/>
      <c r="K5953" s="228"/>
      <c r="L5953" s="228"/>
      <c r="Q5953" s="229"/>
    </row>
    <row r="5954" spans="9:17" ht="16">
      <c r="I5954" s="209"/>
      <c r="J5954" s="221"/>
      <c r="K5954" s="228"/>
      <c r="L5954" s="228"/>
      <c r="Q5954" s="229"/>
    </row>
    <row r="5955" spans="9:17" ht="16">
      <c r="I5955" s="209"/>
      <c r="J5955" s="221"/>
      <c r="K5955" s="228"/>
      <c r="L5955" s="228"/>
      <c r="Q5955" s="229"/>
    </row>
    <row r="5956" spans="9:17" ht="16">
      <c r="I5956" s="209"/>
      <c r="J5956" s="221"/>
      <c r="K5956" s="228"/>
      <c r="L5956" s="228"/>
      <c r="Q5956" s="229"/>
    </row>
    <row r="5957" spans="9:17" ht="16">
      <c r="I5957" s="209"/>
      <c r="J5957" s="221"/>
      <c r="K5957" s="228"/>
      <c r="L5957" s="228"/>
      <c r="Q5957" s="229"/>
    </row>
    <row r="5958" spans="9:17" ht="16">
      <c r="I5958" s="209"/>
      <c r="J5958" s="221"/>
      <c r="K5958" s="228"/>
      <c r="L5958" s="228"/>
      <c r="Q5958" s="229"/>
    </row>
    <row r="5959" spans="9:17" ht="16">
      <c r="I5959" s="209"/>
      <c r="J5959" s="221"/>
      <c r="K5959" s="228"/>
      <c r="L5959" s="228"/>
      <c r="Q5959" s="229"/>
    </row>
    <row r="5960" spans="9:17" ht="16">
      <c r="I5960" s="209"/>
      <c r="J5960" s="221"/>
      <c r="K5960" s="228"/>
      <c r="L5960" s="228"/>
      <c r="Q5960" s="229"/>
    </row>
    <row r="5961" spans="9:17" ht="16">
      <c r="I5961" s="209"/>
      <c r="J5961" s="221"/>
      <c r="K5961" s="228"/>
      <c r="L5961" s="228"/>
      <c r="Q5961" s="229"/>
    </row>
    <row r="5962" spans="9:17" ht="16">
      <c r="I5962" s="209"/>
      <c r="J5962" s="221"/>
      <c r="K5962" s="228"/>
      <c r="L5962" s="228"/>
      <c r="Q5962" s="229"/>
    </row>
    <row r="5963" spans="9:17" ht="16">
      <c r="I5963" s="209"/>
      <c r="J5963" s="221"/>
      <c r="K5963" s="228"/>
      <c r="L5963" s="228"/>
      <c r="Q5963" s="229"/>
    </row>
    <row r="5964" spans="9:17" ht="16">
      <c r="I5964" s="209"/>
      <c r="J5964" s="221"/>
      <c r="K5964" s="228"/>
      <c r="L5964" s="228"/>
      <c r="Q5964" s="229"/>
    </row>
    <row r="5965" spans="9:17" ht="16">
      <c r="I5965" s="209"/>
      <c r="J5965" s="221"/>
      <c r="K5965" s="228"/>
      <c r="L5965" s="228"/>
      <c r="Q5965" s="229"/>
    </row>
    <row r="5966" spans="9:17" ht="16">
      <c r="I5966" s="209"/>
      <c r="J5966" s="221"/>
      <c r="K5966" s="228"/>
      <c r="L5966" s="228"/>
      <c r="Q5966" s="229"/>
    </row>
    <row r="5967" spans="9:17" ht="16">
      <c r="I5967" s="209"/>
      <c r="J5967" s="221"/>
      <c r="K5967" s="228"/>
      <c r="L5967" s="228"/>
      <c r="Q5967" s="229"/>
    </row>
    <row r="5968" spans="9:17" ht="16">
      <c r="I5968" s="209"/>
      <c r="J5968" s="221"/>
      <c r="K5968" s="228"/>
      <c r="L5968" s="228"/>
      <c r="Q5968" s="229"/>
    </row>
    <row r="5969" spans="9:17" ht="16">
      <c r="I5969" s="209"/>
      <c r="J5969" s="221"/>
      <c r="K5969" s="228"/>
      <c r="L5969" s="228"/>
      <c r="Q5969" s="229"/>
    </row>
    <row r="5970" spans="9:17" ht="16">
      <c r="I5970" s="209"/>
      <c r="J5970" s="221"/>
      <c r="K5970" s="228"/>
      <c r="L5970" s="228"/>
      <c r="Q5970" s="229"/>
    </row>
    <row r="5971" spans="9:17" ht="16">
      <c r="I5971" s="209"/>
      <c r="J5971" s="221"/>
      <c r="K5971" s="228"/>
      <c r="L5971" s="228"/>
      <c r="Q5971" s="229"/>
    </row>
    <row r="5972" spans="9:17" ht="16">
      <c r="I5972" s="209"/>
      <c r="J5972" s="221"/>
      <c r="K5972" s="228"/>
      <c r="L5972" s="228"/>
      <c r="Q5972" s="229"/>
    </row>
    <row r="5973" spans="9:17" ht="16">
      <c r="I5973" s="209"/>
      <c r="J5973" s="221"/>
      <c r="K5973" s="228"/>
      <c r="L5973" s="228"/>
      <c r="Q5973" s="229"/>
    </row>
    <row r="5974" spans="9:17" ht="16">
      <c r="I5974" s="209"/>
      <c r="J5974" s="221"/>
      <c r="K5974" s="228"/>
      <c r="L5974" s="228"/>
      <c r="Q5974" s="229"/>
    </row>
    <row r="5975" spans="9:17" ht="16">
      <c r="I5975" s="209"/>
      <c r="J5975" s="221"/>
      <c r="K5975" s="228"/>
      <c r="L5975" s="228"/>
      <c r="Q5975" s="229"/>
    </row>
    <row r="5976" spans="9:17" ht="16">
      <c r="I5976" s="209"/>
      <c r="J5976" s="221"/>
      <c r="K5976" s="228"/>
      <c r="L5976" s="228"/>
      <c r="Q5976" s="229"/>
    </row>
    <row r="5977" spans="9:17" ht="16">
      <c r="I5977" s="209"/>
      <c r="J5977" s="221"/>
      <c r="K5977" s="228"/>
      <c r="L5977" s="228"/>
      <c r="Q5977" s="229"/>
    </row>
    <row r="5978" spans="9:17" ht="16">
      <c r="I5978" s="209"/>
      <c r="J5978" s="221"/>
      <c r="K5978" s="228"/>
      <c r="L5978" s="228"/>
      <c r="Q5978" s="229"/>
    </row>
    <row r="5979" spans="9:17" ht="16">
      <c r="I5979" s="209"/>
      <c r="J5979" s="221"/>
      <c r="K5979" s="228"/>
      <c r="L5979" s="228"/>
      <c r="Q5979" s="229"/>
    </row>
    <row r="5980" spans="9:17" ht="16">
      <c r="I5980" s="209"/>
      <c r="J5980" s="221"/>
      <c r="K5980" s="228"/>
      <c r="L5980" s="228"/>
      <c r="Q5980" s="229"/>
    </row>
    <row r="5981" spans="9:17" ht="16">
      <c r="I5981" s="209"/>
      <c r="J5981" s="221"/>
      <c r="K5981" s="228"/>
      <c r="L5981" s="228"/>
      <c r="Q5981" s="229"/>
    </row>
    <row r="5982" spans="9:17" ht="16">
      <c r="I5982" s="209"/>
      <c r="J5982" s="221"/>
      <c r="K5982" s="228"/>
      <c r="L5982" s="228"/>
      <c r="Q5982" s="229"/>
    </row>
    <row r="5983" spans="9:17" ht="16">
      <c r="I5983" s="209"/>
      <c r="J5983" s="221"/>
      <c r="K5983" s="228"/>
      <c r="L5983" s="228"/>
      <c r="Q5983" s="229"/>
    </row>
    <row r="5984" spans="9:17" ht="16">
      <c r="I5984" s="209"/>
      <c r="J5984" s="221"/>
      <c r="K5984" s="228"/>
      <c r="L5984" s="228"/>
      <c r="Q5984" s="229"/>
    </row>
    <row r="5985" spans="9:17" ht="16">
      <c r="I5985" s="209"/>
      <c r="J5985" s="221"/>
      <c r="K5985" s="228"/>
      <c r="L5985" s="228"/>
      <c r="Q5985" s="229"/>
    </row>
    <row r="5986" spans="9:17" ht="16">
      <c r="I5986" s="209"/>
      <c r="J5986" s="221"/>
      <c r="K5986" s="228"/>
      <c r="L5986" s="228"/>
      <c r="Q5986" s="229"/>
    </row>
    <row r="5987" spans="9:17" ht="16">
      <c r="I5987" s="209"/>
      <c r="J5987" s="221"/>
      <c r="K5987" s="228"/>
      <c r="L5987" s="228"/>
      <c r="Q5987" s="229"/>
    </row>
    <row r="5988" spans="9:17" ht="16">
      <c r="I5988" s="209"/>
      <c r="J5988" s="221"/>
      <c r="K5988" s="228"/>
      <c r="L5988" s="228"/>
      <c r="Q5988" s="229"/>
    </row>
    <row r="5989" spans="9:17" ht="16">
      <c r="I5989" s="209"/>
      <c r="J5989" s="221"/>
      <c r="K5989" s="228"/>
      <c r="L5989" s="228"/>
      <c r="Q5989" s="229"/>
    </row>
    <row r="5990" spans="9:17" ht="16">
      <c r="I5990" s="209"/>
      <c r="J5990" s="221"/>
      <c r="K5990" s="228"/>
      <c r="L5990" s="228"/>
      <c r="Q5990" s="229"/>
    </row>
    <row r="5991" spans="9:17" ht="16">
      <c r="I5991" s="209"/>
      <c r="J5991" s="221"/>
      <c r="K5991" s="228"/>
      <c r="L5991" s="228"/>
      <c r="Q5991" s="229"/>
    </row>
    <row r="5992" spans="9:17" ht="16">
      <c r="I5992" s="209"/>
      <c r="J5992" s="221"/>
      <c r="K5992" s="228"/>
      <c r="L5992" s="228"/>
      <c r="Q5992" s="229"/>
    </row>
    <row r="5993" spans="9:17" ht="16">
      <c r="I5993" s="209"/>
      <c r="J5993" s="221"/>
      <c r="K5993" s="228"/>
      <c r="L5993" s="228"/>
      <c r="Q5993" s="229"/>
    </row>
    <row r="5994" spans="9:17" ht="16">
      <c r="I5994" s="209"/>
      <c r="J5994" s="221"/>
      <c r="K5994" s="228"/>
      <c r="L5994" s="228"/>
      <c r="Q5994" s="229"/>
    </row>
    <row r="5995" spans="9:17" ht="16">
      <c r="I5995" s="209"/>
      <c r="J5995" s="221"/>
      <c r="K5995" s="228"/>
      <c r="L5995" s="228"/>
      <c r="Q5995" s="229"/>
    </row>
    <row r="5996" spans="9:17" ht="16">
      <c r="I5996" s="209"/>
      <c r="J5996" s="221"/>
      <c r="K5996" s="228"/>
      <c r="L5996" s="228"/>
      <c r="Q5996" s="229"/>
    </row>
    <row r="5997" spans="9:17" ht="16">
      <c r="I5997" s="209"/>
      <c r="J5997" s="221"/>
      <c r="K5997" s="228"/>
      <c r="L5997" s="228"/>
      <c r="Q5997" s="229"/>
    </row>
    <row r="5998" spans="9:17" ht="16">
      <c r="I5998" s="209"/>
      <c r="J5998" s="221"/>
      <c r="K5998" s="228"/>
      <c r="L5998" s="228"/>
      <c r="Q5998" s="229"/>
    </row>
    <row r="5999" spans="9:17" ht="16">
      <c r="I5999" s="209"/>
      <c r="J5999" s="221"/>
      <c r="K5999" s="228"/>
      <c r="L5999" s="228"/>
      <c r="Q5999" s="229"/>
    </row>
    <row r="6000" spans="9:17" ht="16">
      <c r="I6000" s="209"/>
      <c r="J6000" s="221"/>
      <c r="K6000" s="228"/>
      <c r="L6000" s="228"/>
      <c r="Q6000" s="229"/>
    </row>
    <row r="6001" spans="9:17" ht="16">
      <c r="I6001" s="209"/>
      <c r="J6001" s="221"/>
      <c r="K6001" s="228"/>
      <c r="L6001" s="228"/>
      <c r="Q6001" s="229"/>
    </row>
    <row r="6002" spans="9:17" ht="16">
      <c r="I6002" s="209"/>
      <c r="J6002" s="221"/>
      <c r="K6002" s="228"/>
      <c r="L6002" s="228"/>
      <c r="Q6002" s="229"/>
    </row>
    <row r="6003" spans="9:17" ht="16">
      <c r="I6003" s="209"/>
      <c r="J6003" s="221"/>
      <c r="K6003" s="228"/>
      <c r="L6003" s="228"/>
      <c r="Q6003" s="229"/>
    </row>
    <row r="6004" spans="9:17" ht="16">
      <c r="I6004" s="209"/>
      <c r="J6004" s="221"/>
      <c r="K6004" s="228"/>
      <c r="L6004" s="228"/>
      <c r="Q6004" s="229"/>
    </row>
    <row r="6005" spans="9:17" ht="16">
      <c r="I6005" s="209"/>
      <c r="J6005" s="221"/>
      <c r="K6005" s="228"/>
      <c r="L6005" s="228"/>
      <c r="Q6005" s="229"/>
    </row>
    <row r="6006" spans="9:17" ht="16">
      <c r="I6006" s="209"/>
      <c r="J6006" s="221"/>
      <c r="K6006" s="228"/>
      <c r="L6006" s="228"/>
      <c r="Q6006" s="229"/>
    </row>
    <row r="6007" spans="9:17" ht="16">
      <c r="I6007" s="209"/>
      <c r="J6007" s="221"/>
      <c r="K6007" s="228"/>
      <c r="L6007" s="228"/>
      <c r="Q6007" s="229"/>
    </row>
    <row r="6008" spans="9:17" ht="16">
      <c r="I6008" s="209"/>
      <c r="J6008" s="221"/>
      <c r="K6008" s="228"/>
      <c r="L6008" s="228"/>
      <c r="Q6008" s="229"/>
    </row>
    <row r="6009" spans="9:17" ht="16">
      <c r="I6009" s="209"/>
      <c r="J6009" s="221"/>
      <c r="K6009" s="228"/>
      <c r="L6009" s="228"/>
      <c r="Q6009" s="229"/>
    </row>
    <row r="6010" spans="9:17" ht="16">
      <c r="I6010" s="209"/>
      <c r="J6010" s="221"/>
      <c r="K6010" s="228"/>
      <c r="L6010" s="228"/>
      <c r="Q6010" s="229"/>
    </row>
    <row r="6011" spans="9:17" ht="16">
      <c r="I6011" s="209"/>
      <c r="J6011" s="221"/>
      <c r="K6011" s="228"/>
      <c r="L6011" s="228"/>
      <c r="Q6011" s="229"/>
    </row>
    <row r="6012" spans="9:17" ht="16">
      <c r="I6012" s="209"/>
      <c r="J6012" s="221"/>
      <c r="K6012" s="228"/>
      <c r="L6012" s="228"/>
      <c r="Q6012" s="229"/>
    </row>
    <row r="6013" spans="9:17" ht="16">
      <c r="I6013" s="209"/>
      <c r="J6013" s="221"/>
      <c r="K6013" s="228"/>
      <c r="L6013" s="228"/>
      <c r="Q6013" s="229"/>
    </row>
    <row r="6014" spans="9:17" ht="16">
      <c r="I6014" s="209"/>
      <c r="J6014" s="221"/>
      <c r="K6014" s="228"/>
      <c r="L6014" s="228"/>
      <c r="Q6014" s="229"/>
    </row>
    <row r="6015" spans="9:17" ht="16">
      <c r="I6015" s="209"/>
      <c r="J6015" s="221"/>
      <c r="K6015" s="228"/>
      <c r="L6015" s="228"/>
      <c r="Q6015" s="229"/>
    </row>
    <row r="6016" spans="9:17" ht="16">
      <c r="I6016" s="209"/>
      <c r="J6016" s="221"/>
      <c r="K6016" s="228"/>
      <c r="L6016" s="228"/>
      <c r="Q6016" s="229"/>
    </row>
    <row r="6017" spans="9:17" ht="16">
      <c r="I6017" s="209"/>
      <c r="J6017" s="221"/>
      <c r="K6017" s="228"/>
      <c r="L6017" s="228"/>
      <c r="Q6017" s="229"/>
    </row>
    <row r="6018" spans="9:17" ht="16">
      <c r="I6018" s="209"/>
      <c r="J6018" s="221"/>
      <c r="K6018" s="228"/>
      <c r="L6018" s="228"/>
      <c r="Q6018" s="229"/>
    </row>
    <row r="6019" spans="9:17" ht="16">
      <c r="I6019" s="209"/>
      <c r="J6019" s="221"/>
      <c r="K6019" s="228"/>
      <c r="L6019" s="228"/>
      <c r="Q6019" s="229"/>
    </row>
    <row r="6020" spans="9:17" ht="16">
      <c r="I6020" s="209"/>
      <c r="J6020" s="221"/>
      <c r="K6020" s="228"/>
      <c r="L6020" s="228"/>
      <c r="Q6020" s="229"/>
    </row>
    <row r="6021" spans="9:17" ht="16">
      <c r="I6021" s="209"/>
      <c r="J6021" s="221"/>
      <c r="K6021" s="228"/>
      <c r="L6021" s="228"/>
      <c r="Q6021" s="229"/>
    </row>
    <row r="6022" spans="9:17" ht="16">
      <c r="I6022" s="209"/>
      <c r="J6022" s="221"/>
      <c r="K6022" s="228"/>
      <c r="L6022" s="228"/>
      <c r="Q6022" s="229"/>
    </row>
    <row r="6023" spans="9:17" ht="16">
      <c r="I6023" s="209"/>
      <c r="J6023" s="221"/>
      <c r="K6023" s="228"/>
      <c r="L6023" s="228"/>
      <c r="Q6023" s="229"/>
    </row>
    <row r="6024" spans="9:17" ht="16">
      <c r="I6024" s="209"/>
      <c r="J6024" s="221"/>
      <c r="K6024" s="228"/>
      <c r="L6024" s="228"/>
      <c r="Q6024" s="229"/>
    </row>
    <row r="6025" spans="9:17" ht="16">
      <c r="I6025" s="209"/>
      <c r="J6025" s="221"/>
      <c r="K6025" s="228"/>
      <c r="L6025" s="228"/>
      <c r="Q6025" s="229"/>
    </row>
    <row r="6026" spans="9:17" ht="16">
      <c r="I6026" s="209"/>
      <c r="J6026" s="221"/>
      <c r="K6026" s="228"/>
      <c r="L6026" s="228"/>
      <c r="Q6026" s="229"/>
    </row>
    <row r="6027" spans="9:17" ht="16">
      <c r="I6027" s="209"/>
      <c r="J6027" s="221"/>
      <c r="K6027" s="228"/>
      <c r="L6027" s="228"/>
      <c r="Q6027" s="229"/>
    </row>
    <row r="6028" spans="9:17" ht="16">
      <c r="I6028" s="209"/>
      <c r="J6028" s="221"/>
      <c r="K6028" s="228"/>
      <c r="L6028" s="228"/>
      <c r="Q6028" s="229"/>
    </row>
    <row r="6029" spans="9:17" ht="16">
      <c r="I6029" s="209"/>
      <c r="J6029" s="221"/>
      <c r="K6029" s="228"/>
      <c r="L6029" s="228"/>
      <c r="Q6029" s="229"/>
    </row>
    <row r="6030" spans="9:17" ht="16">
      <c r="I6030" s="209"/>
      <c r="J6030" s="221"/>
      <c r="K6030" s="228"/>
      <c r="L6030" s="228"/>
      <c r="Q6030" s="229"/>
    </row>
    <row r="6031" spans="9:17" ht="16">
      <c r="I6031" s="209"/>
      <c r="J6031" s="221"/>
      <c r="K6031" s="228"/>
      <c r="L6031" s="228"/>
      <c r="Q6031" s="229"/>
    </row>
    <row r="6032" spans="9:17" ht="16">
      <c r="I6032" s="209"/>
      <c r="J6032" s="221"/>
      <c r="K6032" s="228"/>
      <c r="L6032" s="228"/>
      <c r="Q6032" s="229"/>
    </row>
    <row r="6033" spans="9:17" ht="16">
      <c r="I6033" s="209"/>
      <c r="J6033" s="221"/>
      <c r="K6033" s="228"/>
      <c r="L6033" s="228"/>
      <c r="Q6033" s="229"/>
    </row>
    <row r="6034" spans="9:17" ht="16">
      <c r="I6034" s="209"/>
      <c r="J6034" s="221"/>
      <c r="K6034" s="228"/>
      <c r="L6034" s="228"/>
      <c r="Q6034" s="229"/>
    </row>
    <row r="6035" spans="9:17" ht="16">
      <c r="I6035" s="209"/>
      <c r="J6035" s="221"/>
      <c r="K6035" s="228"/>
      <c r="L6035" s="228"/>
      <c r="Q6035" s="229"/>
    </row>
    <row r="6036" spans="9:17" ht="16">
      <c r="I6036" s="209"/>
      <c r="J6036" s="221"/>
      <c r="K6036" s="228"/>
      <c r="L6036" s="228"/>
      <c r="Q6036" s="229"/>
    </row>
    <row r="6037" spans="9:17" ht="16">
      <c r="I6037" s="209"/>
      <c r="J6037" s="221"/>
      <c r="K6037" s="228"/>
      <c r="L6037" s="228"/>
      <c r="Q6037" s="229"/>
    </row>
    <row r="6038" spans="9:17" ht="16">
      <c r="I6038" s="209"/>
      <c r="J6038" s="221"/>
      <c r="K6038" s="228"/>
      <c r="L6038" s="228"/>
      <c r="Q6038" s="229"/>
    </row>
    <row r="6039" spans="9:17" ht="16">
      <c r="I6039" s="209"/>
      <c r="J6039" s="221"/>
      <c r="K6039" s="228"/>
      <c r="L6039" s="228"/>
      <c r="Q6039" s="229"/>
    </row>
    <row r="6040" spans="9:17" ht="16">
      <c r="I6040" s="209"/>
      <c r="J6040" s="221"/>
      <c r="K6040" s="228"/>
      <c r="L6040" s="228"/>
      <c r="Q6040" s="229"/>
    </row>
    <row r="6041" spans="9:17" ht="16">
      <c r="I6041" s="209"/>
      <c r="J6041" s="221"/>
      <c r="K6041" s="228"/>
      <c r="L6041" s="228"/>
      <c r="Q6041" s="229"/>
    </row>
    <row r="6042" spans="9:17" ht="16">
      <c r="I6042" s="209"/>
      <c r="J6042" s="221"/>
      <c r="K6042" s="228"/>
      <c r="L6042" s="228"/>
      <c r="Q6042" s="229"/>
    </row>
    <row r="6043" spans="9:17" ht="16">
      <c r="I6043" s="209"/>
      <c r="J6043" s="221"/>
      <c r="K6043" s="228"/>
      <c r="L6043" s="228"/>
      <c r="Q6043" s="229"/>
    </row>
    <row r="6044" spans="9:17" ht="16">
      <c r="I6044" s="209"/>
      <c r="J6044" s="221"/>
      <c r="K6044" s="228"/>
      <c r="L6044" s="228"/>
      <c r="Q6044" s="229"/>
    </row>
    <row r="6045" spans="9:17" ht="16">
      <c r="I6045" s="209"/>
      <c r="J6045" s="221"/>
      <c r="K6045" s="228"/>
      <c r="L6045" s="228"/>
      <c r="Q6045" s="229"/>
    </row>
    <row r="6046" spans="9:17" ht="16">
      <c r="I6046" s="209"/>
      <c r="J6046" s="221"/>
      <c r="K6046" s="228"/>
      <c r="L6046" s="228"/>
      <c r="Q6046" s="229"/>
    </row>
    <row r="6047" spans="9:17" ht="16">
      <c r="I6047" s="209"/>
      <c r="J6047" s="221"/>
      <c r="K6047" s="228"/>
      <c r="L6047" s="228"/>
      <c r="Q6047" s="229"/>
    </row>
    <row r="6048" spans="9:17" ht="16">
      <c r="I6048" s="209"/>
      <c r="J6048" s="221"/>
      <c r="K6048" s="228"/>
      <c r="L6048" s="228"/>
      <c r="Q6048" s="229"/>
    </row>
    <row r="6049" spans="9:17" ht="16">
      <c r="I6049" s="209"/>
      <c r="J6049" s="221"/>
      <c r="K6049" s="228"/>
      <c r="L6049" s="228"/>
      <c r="Q6049" s="229"/>
    </row>
    <row r="6050" spans="9:17" ht="16">
      <c r="I6050" s="209"/>
      <c r="J6050" s="221"/>
      <c r="K6050" s="228"/>
      <c r="L6050" s="228"/>
      <c r="Q6050" s="229"/>
    </row>
    <row r="6051" spans="9:17" ht="16">
      <c r="I6051" s="209"/>
      <c r="J6051" s="221"/>
      <c r="K6051" s="228"/>
      <c r="L6051" s="228"/>
      <c r="Q6051" s="229"/>
    </row>
    <row r="6052" spans="9:17" ht="16">
      <c r="I6052" s="209"/>
      <c r="J6052" s="221"/>
      <c r="K6052" s="228"/>
      <c r="L6052" s="228"/>
      <c r="Q6052" s="229"/>
    </row>
    <row r="6053" spans="9:17" ht="16">
      <c r="I6053" s="209"/>
      <c r="J6053" s="221"/>
      <c r="K6053" s="228"/>
      <c r="L6053" s="228"/>
      <c r="Q6053" s="229"/>
    </row>
    <row r="6054" spans="9:17" ht="16">
      <c r="I6054" s="209"/>
      <c r="J6054" s="221"/>
      <c r="K6054" s="228"/>
      <c r="L6054" s="228"/>
      <c r="Q6054" s="229"/>
    </row>
    <row r="6055" spans="9:17" ht="16">
      <c r="I6055" s="209"/>
      <c r="J6055" s="221"/>
      <c r="K6055" s="228"/>
      <c r="L6055" s="228"/>
      <c r="Q6055" s="229"/>
    </row>
    <row r="6056" spans="9:17" ht="16">
      <c r="I6056" s="209"/>
      <c r="J6056" s="221"/>
      <c r="K6056" s="228"/>
      <c r="L6056" s="228"/>
      <c r="Q6056" s="229"/>
    </row>
    <row r="6057" spans="9:17" ht="16">
      <c r="I6057" s="209"/>
      <c r="J6057" s="221"/>
      <c r="K6057" s="228"/>
      <c r="L6057" s="228"/>
      <c r="Q6057" s="229"/>
    </row>
    <row r="6058" spans="9:17" ht="16">
      <c r="I6058" s="209"/>
      <c r="J6058" s="221"/>
      <c r="K6058" s="228"/>
      <c r="L6058" s="228"/>
      <c r="Q6058" s="229"/>
    </row>
    <row r="6059" spans="9:17" ht="16">
      <c r="I6059" s="209"/>
      <c r="J6059" s="221"/>
      <c r="K6059" s="228"/>
      <c r="L6059" s="228"/>
      <c r="Q6059" s="229"/>
    </row>
    <row r="6060" spans="9:17" ht="16">
      <c r="I6060" s="209"/>
      <c r="J6060" s="221"/>
      <c r="K6060" s="228"/>
      <c r="L6060" s="228"/>
      <c r="Q6060" s="229"/>
    </row>
    <row r="6061" spans="9:17" ht="16">
      <c r="I6061" s="209"/>
      <c r="J6061" s="221"/>
      <c r="K6061" s="228"/>
      <c r="L6061" s="228"/>
      <c r="Q6061" s="229"/>
    </row>
    <row r="6062" spans="9:17" ht="16">
      <c r="I6062" s="209"/>
      <c r="J6062" s="221"/>
      <c r="K6062" s="228"/>
      <c r="L6062" s="228"/>
      <c r="Q6062" s="229"/>
    </row>
    <row r="6063" spans="9:17" ht="16">
      <c r="I6063" s="209"/>
      <c r="J6063" s="221"/>
      <c r="K6063" s="228"/>
      <c r="L6063" s="228"/>
      <c r="Q6063" s="229"/>
    </row>
    <row r="6064" spans="9:17" ht="16">
      <c r="I6064" s="209"/>
      <c r="J6064" s="221"/>
      <c r="K6064" s="228"/>
      <c r="L6064" s="228"/>
      <c r="Q6064" s="229"/>
    </row>
    <row r="6065" spans="9:17" ht="16">
      <c r="I6065" s="209"/>
      <c r="J6065" s="221"/>
      <c r="K6065" s="228"/>
      <c r="L6065" s="228"/>
      <c r="Q6065" s="229"/>
    </row>
    <row r="6066" spans="9:17" ht="16">
      <c r="I6066" s="209"/>
      <c r="J6066" s="221"/>
      <c r="K6066" s="228"/>
      <c r="L6066" s="228"/>
      <c r="Q6066" s="229"/>
    </row>
    <row r="6067" spans="9:17" ht="16">
      <c r="I6067" s="209"/>
      <c r="J6067" s="221"/>
      <c r="K6067" s="228"/>
      <c r="L6067" s="228"/>
      <c r="Q6067" s="229"/>
    </row>
    <row r="6068" spans="9:17" ht="16">
      <c r="I6068" s="209"/>
      <c r="J6068" s="221"/>
      <c r="K6068" s="228"/>
      <c r="L6068" s="228"/>
      <c r="Q6068" s="229"/>
    </row>
    <row r="6069" spans="9:17" ht="16">
      <c r="I6069" s="209"/>
      <c r="J6069" s="221"/>
      <c r="K6069" s="228"/>
      <c r="L6069" s="228"/>
      <c r="Q6069" s="229"/>
    </row>
    <row r="6070" spans="9:17" ht="16">
      <c r="I6070" s="209"/>
      <c r="J6070" s="221"/>
      <c r="K6070" s="228"/>
      <c r="L6070" s="228"/>
      <c r="Q6070" s="229"/>
    </row>
    <row r="6071" spans="9:17" ht="16">
      <c r="I6071" s="209"/>
      <c r="J6071" s="221"/>
      <c r="K6071" s="228"/>
      <c r="L6071" s="228"/>
      <c r="Q6071" s="229"/>
    </row>
    <row r="6072" spans="9:17" ht="16">
      <c r="I6072" s="209"/>
      <c r="J6072" s="221"/>
      <c r="K6072" s="228"/>
      <c r="L6072" s="228"/>
      <c r="Q6072" s="229"/>
    </row>
    <row r="6073" spans="9:17" ht="16">
      <c r="I6073" s="209"/>
      <c r="J6073" s="221"/>
      <c r="K6073" s="228"/>
      <c r="L6073" s="228"/>
      <c r="Q6073" s="229"/>
    </row>
    <row r="6074" spans="9:17" ht="16">
      <c r="I6074" s="209"/>
      <c r="J6074" s="221"/>
      <c r="K6074" s="228"/>
      <c r="L6074" s="228"/>
      <c r="Q6074" s="229"/>
    </row>
    <row r="6075" spans="9:17" ht="16">
      <c r="I6075" s="209"/>
      <c r="J6075" s="221"/>
      <c r="K6075" s="228"/>
      <c r="L6075" s="228"/>
      <c r="Q6075" s="229"/>
    </row>
    <row r="6076" spans="9:17" ht="16">
      <c r="I6076" s="209"/>
      <c r="J6076" s="221"/>
      <c r="K6076" s="228"/>
      <c r="L6076" s="228"/>
      <c r="Q6076" s="229"/>
    </row>
    <row r="6077" spans="9:17" ht="16">
      <c r="I6077" s="209"/>
      <c r="J6077" s="221"/>
      <c r="K6077" s="228"/>
      <c r="L6077" s="228"/>
      <c r="Q6077" s="229"/>
    </row>
    <row r="6078" spans="9:17" ht="16">
      <c r="I6078" s="209"/>
      <c r="J6078" s="221"/>
      <c r="K6078" s="228"/>
      <c r="L6078" s="228"/>
      <c r="Q6078" s="229"/>
    </row>
    <row r="6079" spans="9:17" ht="16">
      <c r="I6079" s="209"/>
      <c r="J6079" s="221"/>
      <c r="K6079" s="228"/>
      <c r="L6079" s="228"/>
      <c r="Q6079" s="229"/>
    </row>
    <row r="6080" spans="9:17" ht="16">
      <c r="I6080" s="209"/>
      <c r="J6080" s="221"/>
      <c r="K6080" s="228"/>
      <c r="L6080" s="228"/>
      <c r="Q6080" s="229"/>
    </row>
    <row r="6081" spans="9:17" ht="16">
      <c r="I6081" s="209"/>
      <c r="J6081" s="221"/>
      <c r="K6081" s="228"/>
      <c r="L6081" s="228"/>
      <c r="Q6081" s="229"/>
    </row>
    <row r="6082" spans="9:17" ht="16">
      <c r="I6082" s="209"/>
      <c r="J6082" s="221"/>
      <c r="K6082" s="228"/>
      <c r="L6082" s="228"/>
      <c r="Q6082" s="229"/>
    </row>
    <row r="6083" spans="9:17" ht="16">
      <c r="I6083" s="209"/>
      <c r="J6083" s="221"/>
      <c r="K6083" s="228"/>
      <c r="L6083" s="228"/>
      <c r="Q6083" s="229"/>
    </row>
    <row r="6084" spans="9:17" ht="16">
      <c r="I6084" s="209"/>
      <c r="J6084" s="221"/>
      <c r="K6084" s="228"/>
      <c r="L6084" s="228"/>
      <c r="Q6084" s="229"/>
    </row>
    <row r="6085" spans="9:17" ht="16">
      <c r="I6085" s="209"/>
      <c r="J6085" s="221"/>
      <c r="K6085" s="228"/>
      <c r="L6085" s="228"/>
      <c r="Q6085" s="229"/>
    </row>
    <row r="6086" spans="9:17" ht="16">
      <c r="I6086" s="209"/>
      <c r="J6086" s="221"/>
      <c r="K6086" s="228"/>
      <c r="L6086" s="228"/>
      <c r="Q6086" s="229"/>
    </row>
    <row r="6087" spans="9:17" ht="16">
      <c r="I6087" s="209"/>
      <c r="J6087" s="221"/>
      <c r="K6087" s="228"/>
      <c r="L6087" s="228"/>
      <c r="Q6087" s="229"/>
    </row>
    <row r="6088" spans="9:17" ht="16">
      <c r="I6088" s="209"/>
      <c r="J6088" s="221"/>
      <c r="K6088" s="228"/>
      <c r="L6088" s="228"/>
      <c r="Q6088" s="229"/>
    </row>
    <row r="6089" spans="9:17" ht="16">
      <c r="I6089" s="209"/>
      <c r="J6089" s="221"/>
      <c r="K6089" s="228"/>
      <c r="L6089" s="228"/>
      <c r="Q6089" s="229"/>
    </row>
    <row r="6090" spans="9:17" ht="16">
      <c r="I6090" s="209"/>
      <c r="J6090" s="221"/>
      <c r="K6090" s="228"/>
      <c r="L6090" s="228"/>
      <c r="Q6090" s="229"/>
    </row>
    <row r="6091" spans="9:17" ht="16">
      <c r="I6091" s="209"/>
      <c r="J6091" s="221"/>
      <c r="K6091" s="228"/>
      <c r="L6091" s="228"/>
      <c r="Q6091" s="229"/>
    </row>
    <row r="6092" spans="9:17" ht="16">
      <c r="I6092" s="209"/>
      <c r="J6092" s="221"/>
      <c r="K6092" s="228"/>
      <c r="L6092" s="228"/>
      <c r="Q6092" s="229"/>
    </row>
    <row r="6093" spans="9:17" ht="16">
      <c r="I6093" s="209"/>
      <c r="J6093" s="221"/>
      <c r="K6093" s="228"/>
      <c r="L6093" s="228"/>
      <c r="Q6093" s="229"/>
    </row>
    <row r="6094" spans="9:17" ht="16">
      <c r="I6094" s="209"/>
      <c r="J6094" s="221"/>
      <c r="K6094" s="228"/>
      <c r="L6094" s="228"/>
      <c r="Q6094" s="229"/>
    </row>
    <row r="6095" spans="9:17" ht="16">
      <c r="I6095" s="209"/>
      <c r="J6095" s="221"/>
      <c r="K6095" s="228"/>
      <c r="L6095" s="228"/>
      <c r="Q6095" s="229"/>
    </row>
    <row r="6096" spans="9:17" ht="16">
      <c r="I6096" s="209"/>
      <c r="J6096" s="221"/>
      <c r="K6096" s="228"/>
      <c r="L6096" s="228"/>
      <c r="Q6096" s="229"/>
    </row>
    <row r="6097" spans="9:17" ht="16">
      <c r="I6097" s="209"/>
      <c r="J6097" s="221"/>
      <c r="K6097" s="228"/>
      <c r="L6097" s="228"/>
      <c r="Q6097" s="229"/>
    </row>
    <row r="6098" spans="9:17" ht="16">
      <c r="I6098" s="209"/>
      <c r="J6098" s="221"/>
      <c r="K6098" s="228"/>
      <c r="L6098" s="228"/>
      <c r="Q6098" s="229"/>
    </row>
    <row r="6099" spans="9:17" ht="16">
      <c r="I6099" s="209"/>
      <c r="J6099" s="221"/>
      <c r="K6099" s="228"/>
      <c r="L6099" s="228"/>
      <c r="Q6099" s="229"/>
    </row>
    <row r="6100" spans="9:17" ht="16">
      <c r="I6100" s="209"/>
      <c r="J6100" s="221"/>
      <c r="K6100" s="228"/>
      <c r="L6100" s="228"/>
      <c r="Q6100" s="229"/>
    </row>
    <row r="6101" spans="9:17" ht="16">
      <c r="I6101" s="209"/>
      <c r="J6101" s="221"/>
      <c r="K6101" s="228"/>
      <c r="L6101" s="228"/>
      <c r="Q6101" s="229"/>
    </row>
    <row r="6102" spans="9:17" ht="16">
      <c r="I6102" s="209"/>
      <c r="J6102" s="221"/>
      <c r="K6102" s="228"/>
      <c r="L6102" s="228"/>
      <c r="Q6102" s="229"/>
    </row>
    <row r="6103" spans="9:17" ht="16">
      <c r="I6103" s="209"/>
      <c r="J6103" s="221"/>
      <c r="K6103" s="228"/>
      <c r="L6103" s="228"/>
      <c r="Q6103" s="229"/>
    </row>
    <row r="6104" spans="9:17" ht="16">
      <c r="I6104" s="209"/>
      <c r="J6104" s="221"/>
      <c r="K6104" s="228"/>
      <c r="L6104" s="228"/>
      <c r="Q6104" s="229"/>
    </row>
    <row r="6105" spans="9:17" ht="16">
      <c r="I6105" s="209"/>
      <c r="J6105" s="221"/>
      <c r="K6105" s="228"/>
      <c r="L6105" s="228"/>
      <c r="Q6105" s="229"/>
    </row>
    <row r="6106" spans="9:17" ht="16">
      <c r="I6106" s="209"/>
      <c r="J6106" s="221"/>
      <c r="K6106" s="228"/>
      <c r="L6106" s="228"/>
      <c r="Q6106" s="229"/>
    </row>
    <row r="6107" spans="9:17" ht="16">
      <c r="I6107" s="209"/>
      <c r="J6107" s="221"/>
      <c r="K6107" s="228"/>
      <c r="L6107" s="228"/>
      <c r="Q6107" s="229"/>
    </row>
    <row r="6108" spans="9:17" ht="16">
      <c r="I6108" s="209"/>
      <c r="J6108" s="221"/>
      <c r="K6108" s="228"/>
      <c r="L6108" s="228"/>
      <c r="Q6108" s="229"/>
    </row>
    <row r="6109" spans="9:17" ht="16">
      <c r="I6109" s="209"/>
      <c r="J6109" s="221"/>
      <c r="K6109" s="228"/>
      <c r="L6109" s="228"/>
      <c r="Q6109" s="229"/>
    </row>
    <row r="6110" spans="9:17" ht="16">
      <c r="I6110" s="209"/>
      <c r="J6110" s="221"/>
      <c r="K6110" s="228"/>
      <c r="L6110" s="228"/>
      <c r="Q6110" s="229"/>
    </row>
    <row r="6111" spans="9:17" ht="16">
      <c r="I6111" s="209"/>
      <c r="J6111" s="221"/>
      <c r="K6111" s="228"/>
      <c r="L6111" s="228"/>
      <c r="Q6111" s="229"/>
    </row>
    <row r="6112" spans="9:17" ht="16">
      <c r="I6112" s="209"/>
      <c r="J6112" s="221"/>
      <c r="K6112" s="228"/>
      <c r="L6112" s="228"/>
      <c r="Q6112" s="229"/>
    </row>
    <row r="6113" spans="9:17" ht="16">
      <c r="I6113" s="209"/>
      <c r="J6113" s="221"/>
      <c r="K6113" s="228"/>
      <c r="L6113" s="228"/>
      <c r="Q6113" s="229"/>
    </row>
    <row r="6114" spans="9:17" ht="16">
      <c r="I6114" s="209"/>
      <c r="J6114" s="221"/>
      <c r="K6114" s="228"/>
      <c r="L6114" s="228"/>
      <c r="Q6114" s="229"/>
    </row>
    <row r="6115" spans="9:17" ht="16">
      <c r="I6115" s="209"/>
      <c r="J6115" s="221"/>
      <c r="K6115" s="228"/>
      <c r="L6115" s="228"/>
      <c r="Q6115" s="229"/>
    </row>
    <row r="6116" spans="9:17" ht="16">
      <c r="I6116" s="209"/>
      <c r="J6116" s="221"/>
      <c r="K6116" s="228"/>
      <c r="L6116" s="228"/>
      <c r="Q6116" s="229"/>
    </row>
    <row r="6117" spans="9:17" ht="16">
      <c r="I6117" s="209"/>
      <c r="J6117" s="221"/>
      <c r="K6117" s="228"/>
      <c r="L6117" s="228"/>
      <c r="Q6117" s="229"/>
    </row>
    <row r="6118" spans="9:17" ht="16">
      <c r="I6118" s="209"/>
      <c r="J6118" s="221"/>
      <c r="K6118" s="228"/>
      <c r="L6118" s="228"/>
      <c r="Q6118" s="229"/>
    </row>
    <row r="6119" spans="9:17" ht="16">
      <c r="I6119" s="209"/>
      <c r="J6119" s="221"/>
      <c r="K6119" s="228"/>
      <c r="L6119" s="228"/>
      <c r="Q6119" s="229"/>
    </row>
    <row r="6120" spans="9:17" ht="16">
      <c r="I6120" s="209"/>
      <c r="J6120" s="221"/>
      <c r="K6120" s="228"/>
      <c r="L6120" s="228"/>
      <c r="Q6120" s="229"/>
    </row>
    <row r="6121" spans="9:17" ht="16">
      <c r="I6121" s="209"/>
      <c r="J6121" s="221"/>
      <c r="K6121" s="228"/>
      <c r="L6121" s="228"/>
      <c r="Q6121" s="229"/>
    </row>
    <row r="6122" spans="9:17" ht="16">
      <c r="I6122" s="209"/>
      <c r="J6122" s="221"/>
      <c r="K6122" s="228"/>
      <c r="L6122" s="228"/>
      <c r="Q6122" s="229"/>
    </row>
    <row r="6123" spans="9:17" ht="16">
      <c r="I6123" s="209"/>
      <c r="J6123" s="221"/>
      <c r="K6123" s="228"/>
      <c r="L6123" s="228"/>
      <c r="Q6123" s="229"/>
    </row>
    <row r="6124" spans="9:17" ht="16">
      <c r="I6124" s="209"/>
      <c r="J6124" s="221"/>
      <c r="K6124" s="228"/>
      <c r="L6124" s="228"/>
      <c r="Q6124" s="229"/>
    </row>
    <row r="6125" spans="9:17" ht="16">
      <c r="I6125" s="209"/>
      <c r="J6125" s="221"/>
      <c r="K6125" s="228"/>
      <c r="L6125" s="228"/>
      <c r="Q6125" s="229"/>
    </row>
    <row r="6126" spans="9:17" ht="16">
      <c r="I6126" s="209"/>
      <c r="J6126" s="221"/>
      <c r="K6126" s="228"/>
      <c r="L6126" s="228"/>
      <c r="Q6126" s="229"/>
    </row>
    <row r="6127" spans="9:17" ht="16">
      <c r="I6127" s="209"/>
      <c r="J6127" s="221"/>
      <c r="K6127" s="228"/>
      <c r="L6127" s="228"/>
      <c r="Q6127" s="229"/>
    </row>
    <row r="6128" spans="9:17" ht="16">
      <c r="I6128" s="209"/>
      <c r="J6128" s="221"/>
      <c r="K6128" s="228"/>
      <c r="L6128" s="228"/>
      <c r="Q6128" s="229"/>
    </row>
    <row r="6129" spans="9:17" ht="16">
      <c r="I6129" s="209"/>
      <c r="J6129" s="221"/>
      <c r="K6129" s="228"/>
      <c r="L6129" s="228"/>
      <c r="Q6129" s="229"/>
    </row>
    <row r="6130" spans="9:17" ht="16">
      <c r="I6130" s="209"/>
      <c r="J6130" s="221"/>
      <c r="K6130" s="228"/>
      <c r="L6130" s="228"/>
      <c r="Q6130" s="229"/>
    </row>
    <row r="6131" spans="9:17" ht="16">
      <c r="I6131" s="209"/>
      <c r="J6131" s="221"/>
      <c r="K6131" s="228"/>
      <c r="L6131" s="228"/>
      <c r="Q6131" s="229"/>
    </row>
    <row r="6132" spans="9:17" ht="16">
      <c r="I6132" s="209"/>
      <c r="J6132" s="221"/>
      <c r="K6132" s="228"/>
      <c r="L6132" s="228"/>
      <c r="Q6132" s="229"/>
    </row>
    <row r="6133" spans="9:17" ht="16">
      <c r="I6133" s="209"/>
      <c r="J6133" s="221"/>
      <c r="K6133" s="228"/>
      <c r="L6133" s="228"/>
      <c r="Q6133" s="229"/>
    </row>
    <row r="6134" spans="9:17" ht="16">
      <c r="I6134" s="209"/>
      <c r="J6134" s="221"/>
      <c r="K6134" s="228"/>
      <c r="L6134" s="228"/>
      <c r="Q6134" s="229"/>
    </row>
    <row r="6135" spans="9:17" ht="16">
      <c r="I6135" s="209"/>
      <c r="J6135" s="221"/>
      <c r="K6135" s="228"/>
      <c r="L6135" s="228"/>
      <c r="Q6135" s="229"/>
    </row>
    <row r="6136" spans="9:17" ht="16">
      <c r="I6136" s="209"/>
      <c r="J6136" s="221"/>
      <c r="K6136" s="228"/>
      <c r="L6136" s="228"/>
      <c r="Q6136" s="229"/>
    </row>
    <row r="6137" spans="9:17" ht="16">
      <c r="I6137" s="209"/>
      <c r="J6137" s="221"/>
      <c r="K6137" s="228"/>
      <c r="L6137" s="228"/>
      <c r="Q6137" s="229"/>
    </row>
    <row r="6138" spans="9:17" ht="16">
      <c r="I6138" s="209"/>
      <c r="J6138" s="221"/>
      <c r="K6138" s="228"/>
      <c r="L6138" s="228"/>
      <c r="Q6138" s="229"/>
    </row>
    <row r="6139" spans="9:17" ht="16">
      <c r="I6139" s="209"/>
      <c r="J6139" s="221"/>
      <c r="K6139" s="228"/>
      <c r="L6139" s="228"/>
      <c r="Q6139" s="229"/>
    </row>
    <row r="6140" spans="9:17" ht="16">
      <c r="I6140" s="209"/>
      <c r="J6140" s="221"/>
      <c r="K6140" s="228"/>
      <c r="L6140" s="228"/>
      <c r="Q6140" s="229"/>
    </row>
    <row r="6141" spans="9:17" ht="16">
      <c r="I6141" s="209"/>
      <c r="J6141" s="221"/>
      <c r="K6141" s="228"/>
      <c r="L6141" s="228"/>
      <c r="Q6141" s="229"/>
    </row>
    <row r="6142" spans="9:17" ht="16">
      <c r="I6142" s="209"/>
      <c r="J6142" s="221"/>
      <c r="K6142" s="228"/>
      <c r="L6142" s="228"/>
      <c r="Q6142" s="229"/>
    </row>
    <row r="6143" spans="9:17" ht="16">
      <c r="I6143" s="209"/>
      <c r="J6143" s="221"/>
      <c r="K6143" s="228"/>
      <c r="L6143" s="228"/>
      <c r="Q6143" s="229"/>
    </row>
    <row r="6144" spans="9:17" ht="16">
      <c r="I6144" s="209"/>
      <c r="J6144" s="221"/>
      <c r="K6144" s="228"/>
      <c r="L6144" s="228"/>
      <c r="Q6144" s="229"/>
    </row>
    <row r="6145" spans="9:17" ht="16">
      <c r="I6145" s="209"/>
      <c r="J6145" s="221"/>
      <c r="K6145" s="228"/>
      <c r="L6145" s="228"/>
      <c r="Q6145" s="229"/>
    </row>
    <row r="6146" spans="9:17" ht="16">
      <c r="I6146" s="209"/>
      <c r="J6146" s="221"/>
      <c r="K6146" s="228"/>
      <c r="L6146" s="228"/>
      <c r="Q6146" s="229"/>
    </row>
    <row r="6147" spans="9:17" ht="16">
      <c r="I6147" s="209"/>
      <c r="J6147" s="221"/>
      <c r="K6147" s="228"/>
      <c r="L6147" s="228"/>
      <c r="Q6147" s="229"/>
    </row>
    <row r="6148" spans="9:17" ht="16">
      <c r="I6148" s="209"/>
      <c r="J6148" s="221"/>
      <c r="K6148" s="228"/>
      <c r="L6148" s="228"/>
      <c r="Q6148" s="229"/>
    </row>
    <row r="6149" spans="9:17" ht="16">
      <c r="I6149" s="209"/>
      <c r="J6149" s="221"/>
      <c r="K6149" s="228"/>
      <c r="L6149" s="228"/>
      <c r="Q6149" s="229"/>
    </row>
    <row r="6150" spans="9:17" ht="16">
      <c r="I6150" s="209"/>
      <c r="J6150" s="221"/>
      <c r="K6150" s="228"/>
      <c r="L6150" s="228"/>
      <c r="Q6150" s="229"/>
    </row>
    <row r="6151" spans="9:17" ht="16">
      <c r="I6151" s="209"/>
      <c r="J6151" s="221"/>
      <c r="K6151" s="228"/>
      <c r="L6151" s="228"/>
      <c r="Q6151" s="229"/>
    </row>
    <row r="6152" spans="9:17" ht="16">
      <c r="I6152" s="209"/>
      <c r="J6152" s="221"/>
      <c r="K6152" s="228"/>
      <c r="L6152" s="228"/>
      <c r="Q6152" s="229"/>
    </row>
    <row r="6153" spans="9:17" ht="16">
      <c r="I6153" s="209"/>
      <c r="J6153" s="221"/>
      <c r="K6153" s="228"/>
      <c r="L6153" s="228"/>
      <c r="Q6153" s="229"/>
    </row>
    <row r="6154" spans="9:17" ht="16">
      <c r="I6154" s="209"/>
      <c r="J6154" s="221"/>
      <c r="K6154" s="228"/>
      <c r="L6154" s="228"/>
      <c r="Q6154" s="229"/>
    </row>
    <row r="6155" spans="9:17" ht="16">
      <c r="I6155" s="209"/>
      <c r="J6155" s="221"/>
      <c r="K6155" s="228"/>
      <c r="L6155" s="228"/>
      <c r="Q6155" s="229"/>
    </row>
    <row r="6156" spans="9:17" ht="16">
      <c r="I6156" s="209"/>
      <c r="J6156" s="221"/>
      <c r="K6156" s="228"/>
      <c r="L6156" s="228"/>
      <c r="Q6156" s="229"/>
    </row>
    <row r="6157" spans="9:17" ht="16">
      <c r="I6157" s="209"/>
      <c r="J6157" s="221"/>
      <c r="K6157" s="228"/>
      <c r="L6157" s="228"/>
      <c r="Q6157" s="229"/>
    </row>
    <row r="6158" spans="9:17" ht="16">
      <c r="I6158" s="209"/>
      <c r="J6158" s="221"/>
      <c r="K6158" s="228"/>
      <c r="L6158" s="228"/>
      <c r="Q6158" s="229"/>
    </row>
    <row r="6159" spans="9:17" ht="16">
      <c r="I6159" s="209"/>
      <c r="J6159" s="221"/>
      <c r="K6159" s="228"/>
      <c r="L6159" s="228"/>
      <c r="Q6159" s="229"/>
    </row>
    <row r="6160" spans="9:17" ht="16">
      <c r="I6160" s="209"/>
      <c r="J6160" s="221"/>
      <c r="K6160" s="228"/>
      <c r="L6160" s="228"/>
      <c r="Q6160" s="229"/>
    </row>
    <row r="6161" spans="9:17" ht="16">
      <c r="I6161" s="209"/>
      <c r="J6161" s="221"/>
      <c r="K6161" s="228"/>
      <c r="L6161" s="228"/>
      <c r="Q6161" s="229"/>
    </row>
    <row r="6162" spans="9:17" ht="16">
      <c r="I6162" s="209"/>
      <c r="J6162" s="221"/>
      <c r="K6162" s="228"/>
      <c r="L6162" s="228"/>
      <c r="Q6162" s="229"/>
    </row>
    <row r="6163" spans="9:17" ht="16">
      <c r="I6163" s="209"/>
      <c r="J6163" s="221"/>
      <c r="K6163" s="228"/>
      <c r="L6163" s="228"/>
      <c r="Q6163" s="229"/>
    </row>
    <row r="6164" spans="9:17" ht="16">
      <c r="I6164" s="209"/>
      <c r="J6164" s="221"/>
      <c r="K6164" s="228"/>
      <c r="L6164" s="228"/>
      <c r="Q6164" s="229"/>
    </row>
    <row r="6165" spans="9:17" ht="16">
      <c r="I6165" s="209"/>
      <c r="J6165" s="221"/>
      <c r="K6165" s="228"/>
      <c r="L6165" s="228"/>
      <c r="Q6165" s="229"/>
    </row>
    <row r="6166" spans="9:17" ht="16">
      <c r="I6166" s="209"/>
      <c r="J6166" s="221"/>
      <c r="K6166" s="228"/>
      <c r="L6166" s="228"/>
      <c r="Q6166" s="229"/>
    </row>
    <row r="6167" spans="9:17" ht="16">
      <c r="I6167" s="209"/>
      <c r="J6167" s="221"/>
      <c r="K6167" s="228"/>
      <c r="L6167" s="228"/>
      <c r="Q6167" s="229"/>
    </row>
    <row r="6168" spans="9:17" ht="16">
      <c r="I6168" s="209"/>
      <c r="J6168" s="221"/>
      <c r="K6168" s="228"/>
      <c r="L6168" s="228"/>
      <c r="Q6168" s="229"/>
    </row>
    <row r="6169" spans="9:17" ht="16">
      <c r="I6169" s="209"/>
      <c r="J6169" s="221"/>
      <c r="K6169" s="228"/>
      <c r="L6169" s="228"/>
      <c r="Q6169" s="229"/>
    </row>
    <row r="6170" spans="9:17" ht="16">
      <c r="I6170" s="209"/>
      <c r="J6170" s="221"/>
      <c r="K6170" s="228"/>
      <c r="L6170" s="228"/>
      <c r="Q6170" s="229"/>
    </row>
    <row r="6171" spans="9:17" ht="16">
      <c r="I6171" s="209"/>
      <c r="J6171" s="221"/>
      <c r="K6171" s="228"/>
      <c r="L6171" s="228"/>
      <c r="Q6171" s="229"/>
    </row>
    <row r="6172" spans="9:17" ht="16">
      <c r="I6172" s="209"/>
      <c r="J6172" s="221"/>
      <c r="K6172" s="228"/>
      <c r="L6172" s="228"/>
      <c r="Q6172" s="229"/>
    </row>
    <row r="6173" spans="9:17" ht="16">
      <c r="I6173" s="209"/>
      <c r="J6173" s="221"/>
      <c r="K6173" s="228"/>
      <c r="L6173" s="228"/>
      <c r="Q6173" s="229"/>
    </row>
    <row r="6174" spans="9:17" ht="16">
      <c r="I6174" s="209"/>
      <c r="J6174" s="221"/>
      <c r="K6174" s="228"/>
      <c r="L6174" s="228"/>
      <c r="Q6174" s="229"/>
    </row>
    <row r="6175" spans="9:17" ht="16">
      <c r="I6175" s="209"/>
      <c r="J6175" s="221"/>
      <c r="K6175" s="228"/>
      <c r="L6175" s="228"/>
      <c r="Q6175" s="229"/>
    </row>
    <row r="6176" spans="9:17" ht="16">
      <c r="I6176" s="209"/>
      <c r="J6176" s="221"/>
      <c r="K6176" s="228"/>
      <c r="L6176" s="228"/>
      <c r="Q6176" s="229"/>
    </row>
    <row r="6177" spans="9:17" ht="16">
      <c r="I6177" s="209"/>
      <c r="J6177" s="221"/>
      <c r="K6177" s="228"/>
      <c r="L6177" s="228"/>
      <c r="Q6177" s="229"/>
    </row>
    <row r="6178" spans="9:17" ht="16">
      <c r="I6178" s="209"/>
      <c r="J6178" s="221"/>
      <c r="K6178" s="228"/>
      <c r="L6178" s="228"/>
      <c r="Q6178" s="229"/>
    </row>
    <row r="6179" spans="9:17" ht="16">
      <c r="I6179" s="209"/>
      <c r="J6179" s="221"/>
      <c r="K6179" s="228"/>
      <c r="L6179" s="228"/>
      <c r="Q6179" s="229"/>
    </row>
    <row r="6180" spans="9:17" ht="16">
      <c r="I6180" s="209"/>
      <c r="J6180" s="221"/>
      <c r="K6180" s="228"/>
      <c r="L6180" s="228"/>
      <c r="Q6180" s="229"/>
    </row>
    <row r="6181" spans="9:17" ht="16">
      <c r="I6181" s="209"/>
      <c r="J6181" s="221"/>
      <c r="K6181" s="228"/>
      <c r="L6181" s="228"/>
      <c r="Q6181" s="229"/>
    </row>
    <row r="6182" spans="9:17" ht="16">
      <c r="I6182" s="209"/>
      <c r="J6182" s="221"/>
      <c r="K6182" s="228"/>
      <c r="L6182" s="228"/>
      <c r="Q6182" s="229"/>
    </row>
    <row r="6183" spans="9:17" ht="16">
      <c r="I6183" s="209"/>
      <c r="J6183" s="221"/>
      <c r="K6183" s="228"/>
      <c r="L6183" s="228"/>
      <c r="Q6183" s="229"/>
    </row>
    <row r="6184" spans="9:17" ht="16">
      <c r="I6184" s="209"/>
      <c r="J6184" s="221"/>
      <c r="K6184" s="228"/>
      <c r="L6184" s="228"/>
      <c r="Q6184" s="229"/>
    </row>
    <row r="6185" spans="9:17" ht="16">
      <c r="I6185" s="209"/>
      <c r="J6185" s="221"/>
      <c r="K6185" s="228"/>
      <c r="L6185" s="228"/>
      <c r="Q6185" s="229"/>
    </row>
    <row r="6186" spans="9:17" ht="16">
      <c r="I6186" s="209"/>
      <c r="J6186" s="221"/>
      <c r="K6186" s="228"/>
      <c r="L6186" s="228"/>
      <c r="Q6186" s="229"/>
    </row>
    <row r="6187" spans="9:17" ht="16">
      <c r="I6187" s="209"/>
      <c r="J6187" s="221"/>
      <c r="K6187" s="228"/>
      <c r="L6187" s="228"/>
      <c r="Q6187" s="229"/>
    </row>
    <row r="6188" spans="9:17" ht="16">
      <c r="I6188" s="209"/>
      <c r="J6188" s="221"/>
      <c r="K6188" s="228"/>
      <c r="L6188" s="228"/>
      <c r="Q6188" s="229"/>
    </row>
    <row r="6189" spans="9:17" ht="16">
      <c r="I6189" s="209"/>
      <c r="J6189" s="221"/>
      <c r="K6189" s="228"/>
      <c r="L6189" s="228"/>
      <c r="Q6189" s="229"/>
    </row>
    <row r="6190" spans="9:17" ht="16">
      <c r="I6190" s="209"/>
      <c r="J6190" s="221"/>
      <c r="K6190" s="228"/>
      <c r="L6190" s="228"/>
      <c r="Q6190" s="229"/>
    </row>
    <row r="6191" spans="9:17" ht="16">
      <c r="I6191" s="209"/>
      <c r="J6191" s="221"/>
      <c r="K6191" s="228"/>
      <c r="L6191" s="228"/>
      <c r="Q6191" s="229"/>
    </row>
    <row r="6192" spans="9:17" ht="16">
      <c r="I6192" s="209"/>
      <c r="J6192" s="221"/>
      <c r="K6192" s="228"/>
      <c r="L6192" s="228"/>
      <c r="Q6192" s="229"/>
    </row>
    <row r="6193" spans="9:17" ht="16">
      <c r="I6193" s="209"/>
      <c r="J6193" s="221"/>
      <c r="K6193" s="228"/>
      <c r="L6193" s="228"/>
      <c r="Q6193" s="229"/>
    </row>
    <row r="6194" spans="9:17" ht="16">
      <c r="I6194" s="209"/>
      <c r="J6194" s="221"/>
      <c r="K6194" s="228"/>
      <c r="L6194" s="228"/>
      <c r="Q6194" s="229"/>
    </row>
    <row r="6195" spans="9:17" ht="16">
      <c r="I6195" s="209"/>
      <c r="J6195" s="221"/>
      <c r="K6195" s="228"/>
      <c r="L6195" s="228"/>
      <c r="Q6195" s="229"/>
    </row>
    <row r="6196" spans="9:17" ht="16">
      <c r="I6196" s="209"/>
      <c r="J6196" s="221"/>
      <c r="K6196" s="228"/>
      <c r="L6196" s="228"/>
      <c r="Q6196" s="229"/>
    </row>
    <row r="6197" spans="9:17" ht="16">
      <c r="I6197" s="209"/>
      <c r="J6197" s="221"/>
      <c r="K6197" s="228"/>
      <c r="L6197" s="228"/>
      <c r="Q6197" s="229"/>
    </row>
    <row r="6198" spans="9:17" ht="16">
      <c r="I6198" s="209"/>
      <c r="J6198" s="221"/>
      <c r="K6198" s="228"/>
      <c r="L6198" s="228"/>
      <c r="Q6198" s="229"/>
    </row>
    <row r="6199" spans="9:17" ht="16">
      <c r="I6199" s="209"/>
      <c r="J6199" s="221"/>
      <c r="K6199" s="228"/>
      <c r="L6199" s="228"/>
      <c r="Q6199" s="229"/>
    </row>
    <row r="6200" spans="9:17" ht="16">
      <c r="I6200" s="209"/>
      <c r="J6200" s="221"/>
      <c r="K6200" s="228"/>
      <c r="L6200" s="228"/>
      <c r="Q6200" s="229"/>
    </row>
    <row r="6201" spans="9:17" ht="16">
      <c r="I6201" s="209"/>
      <c r="J6201" s="221"/>
      <c r="K6201" s="228"/>
      <c r="L6201" s="228"/>
      <c r="Q6201" s="229"/>
    </row>
    <row r="6202" spans="9:17" ht="16">
      <c r="I6202" s="209"/>
      <c r="J6202" s="221"/>
      <c r="K6202" s="228"/>
      <c r="L6202" s="228"/>
      <c r="Q6202" s="229"/>
    </row>
    <row r="6203" spans="9:17" ht="16">
      <c r="I6203" s="209"/>
      <c r="J6203" s="221"/>
      <c r="K6203" s="228"/>
      <c r="L6203" s="228"/>
      <c r="Q6203" s="229"/>
    </row>
    <row r="6204" spans="9:17" ht="16">
      <c r="I6204" s="209"/>
      <c r="J6204" s="221"/>
      <c r="K6204" s="228"/>
      <c r="L6204" s="228"/>
      <c r="Q6204" s="229"/>
    </row>
    <row r="6205" spans="9:17" ht="16">
      <c r="I6205" s="209"/>
      <c r="J6205" s="221"/>
      <c r="K6205" s="228"/>
      <c r="L6205" s="228"/>
      <c r="Q6205" s="229"/>
    </row>
    <row r="6206" spans="9:17" ht="16">
      <c r="I6206" s="209"/>
      <c r="J6206" s="221"/>
      <c r="K6206" s="228"/>
      <c r="L6206" s="228"/>
      <c r="Q6206" s="229"/>
    </row>
    <row r="6207" spans="9:17" ht="16">
      <c r="I6207" s="209"/>
      <c r="J6207" s="221"/>
      <c r="K6207" s="228"/>
      <c r="L6207" s="228"/>
      <c r="Q6207" s="229"/>
    </row>
    <row r="6208" spans="9:17" ht="16">
      <c r="I6208" s="209"/>
      <c r="J6208" s="221"/>
      <c r="K6208" s="228"/>
      <c r="L6208" s="228"/>
      <c r="Q6208" s="229"/>
    </row>
    <row r="6209" spans="9:17" ht="16">
      <c r="I6209" s="209"/>
      <c r="J6209" s="221"/>
      <c r="K6209" s="228"/>
      <c r="L6209" s="228"/>
      <c r="Q6209" s="229"/>
    </row>
    <row r="6210" spans="9:17" ht="16">
      <c r="I6210" s="209"/>
      <c r="J6210" s="221"/>
      <c r="K6210" s="228"/>
      <c r="L6210" s="228"/>
      <c r="Q6210" s="229"/>
    </row>
    <row r="6211" spans="9:17" ht="16">
      <c r="I6211" s="209"/>
      <c r="J6211" s="221"/>
      <c r="K6211" s="228"/>
      <c r="L6211" s="228"/>
      <c r="Q6211" s="229"/>
    </row>
    <row r="6212" spans="9:17" ht="16">
      <c r="I6212" s="209"/>
      <c r="J6212" s="221"/>
      <c r="K6212" s="228"/>
      <c r="L6212" s="228"/>
      <c r="Q6212" s="229"/>
    </row>
    <row r="6213" spans="9:17" ht="16">
      <c r="I6213" s="209"/>
      <c r="J6213" s="221"/>
      <c r="K6213" s="228"/>
      <c r="L6213" s="228"/>
      <c r="Q6213" s="229"/>
    </row>
    <row r="6214" spans="9:17" ht="16">
      <c r="I6214" s="209"/>
      <c r="J6214" s="221"/>
      <c r="K6214" s="228"/>
      <c r="L6214" s="228"/>
      <c r="Q6214" s="229"/>
    </row>
    <row r="6215" spans="9:17" ht="16">
      <c r="I6215" s="209"/>
      <c r="J6215" s="221"/>
      <c r="K6215" s="228"/>
      <c r="L6215" s="228"/>
      <c r="Q6215" s="229"/>
    </row>
    <row r="6216" spans="9:17" ht="16">
      <c r="I6216" s="209"/>
      <c r="J6216" s="221"/>
      <c r="K6216" s="228"/>
      <c r="L6216" s="228"/>
      <c r="Q6216" s="229"/>
    </row>
    <row r="6217" spans="9:17" ht="16">
      <c r="I6217" s="209"/>
      <c r="J6217" s="221"/>
      <c r="K6217" s="228"/>
      <c r="L6217" s="228"/>
      <c r="Q6217" s="229"/>
    </row>
    <row r="6218" spans="9:17" ht="16">
      <c r="I6218" s="209"/>
      <c r="J6218" s="221"/>
      <c r="K6218" s="228"/>
      <c r="L6218" s="228"/>
      <c r="Q6218" s="229"/>
    </row>
    <row r="6219" spans="9:17" ht="16">
      <c r="I6219" s="209"/>
      <c r="J6219" s="221"/>
      <c r="K6219" s="228"/>
      <c r="L6219" s="228"/>
      <c r="Q6219" s="229"/>
    </row>
    <row r="6220" spans="9:17" ht="16">
      <c r="I6220" s="209"/>
      <c r="J6220" s="221"/>
      <c r="K6220" s="228"/>
      <c r="L6220" s="228"/>
      <c r="Q6220" s="229"/>
    </row>
    <row r="6221" spans="9:17" ht="16">
      <c r="I6221" s="209"/>
      <c r="J6221" s="221"/>
      <c r="K6221" s="228"/>
      <c r="L6221" s="228"/>
      <c r="Q6221" s="229"/>
    </row>
    <row r="6222" spans="9:17" ht="16">
      <c r="I6222" s="209"/>
      <c r="J6222" s="221"/>
      <c r="K6222" s="228"/>
      <c r="L6222" s="228"/>
      <c r="Q6222" s="229"/>
    </row>
    <row r="6223" spans="9:17" ht="16">
      <c r="I6223" s="209"/>
      <c r="J6223" s="221"/>
      <c r="K6223" s="228"/>
      <c r="L6223" s="228"/>
      <c r="Q6223" s="229"/>
    </row>
    <row r="6224" spans="9:17" ht="16">
      <c r="I6224" s="209"/>
      <c r="J6224" s="221"/>
      <c r="K6224" s="228"/>
      <c r="L6224" s="228"/>
      <c r="Q6224" s="229"/>
    </row>
    <row r="6225" spans="9:17" ht="16">
      <c r="I6225" s="209"/>
      <c r="J6225" s="221"/>
      <c r="K6225" s="228"/>
      <c r="L6225" s="228"/>
      <c r="Q6225" s="229"/>
    </row>
    <row r="6226" spans="9:17" ht="16">
      <c r="I6226" s="209"/>
      <c r="J6226" s="221"/>
      <c r="K6226" s="228"/>
      <c r="L6226" s="228"/>
      <c r="Q6226" s="229"/>
    </row>
    <row r="6227" spans="9:17" ht="16">
      <c r="I6227" s="209"/>
      <c r="J6227" s="221"/>
      <c r="K6227" s="228"/>
      <c r="L6227" s="228"/>
      <c r="Q6227" s="229"/>
    </row>
    <row r="6228" spans="9:17" ht="16">
      <c r="I6228" s="209"/>
      <c r="J6228" s="221"/>
      <c r="K6228" s="228"/>
      <c r="L6228" s="228"/>
      <c r="Q6228" s="229"/>
    </row>
    <row r="6229" spans="9:17" ht="16">
      <c r="I6229" s="209"/>
      <c r="J6229" s="221"/>
      <c r="K6229" s="228"/>
      <c r="L6229" s="228"/>
      <c r="Q6229" s="229"/>
    </row>
    <row r="6230" spans="9:17" ht="16">
      <c r="I6230" s="209"/>
      <c r="J6230" s="221"/>
      <c r="K6230" s="228"/>
      <c r="L6230" s="228"/>
      <c r="Q6230" s="229"/>
    </row>
    <row r="6231" spans="9:17" ht="16">
      <c r="I6231" s="209"/>
      <c r="J6231" s="221"/>
      <c r="K6231" s="228"/>
      <c r="L6231" s="228"/>
      <c r="Q6231" s="229"/>
    </row>
    <row r="6232" spans="9:17" ht="16">
      <c r="I6232" s="209"/>
      <c r="J6232" s="221"/>
      <c r="K6232" s="228"/>
      <c r="L6232" s="228"/>
      <c r="Q6232" s="229"/>
    </row>
    <row r="6233" spans="9:17" ht="16">
      <c r="I6233" s="209"/>
      <c r="J6233" s="221"/>
      <c r="K6233" s="228"/>
      <c r="L6233" s="228"/>
      <c r="Q6233" s="229"/>
    </row>
    <row r="6234" spans="9:17" ht="16">
      <c r="I6234" s="209"/>
      <c r="J6234" s="221"/>
      <c r="K6234" s="228"/>
      <c r="L6234" s="228"/>
      <c r="Q6234" s="229"/>
    </row>
    <row r="6235" spans="9:17" ht="16">
      <c r="I6235" s="209"/>
      <c r="J6235" s="221"/>
      <c r="K6235" s="228"/>
      <c r="L6235" s="228"/>
      <c r="Q6235" s="229"/>
    </row>
    <row r="6236" spans="9:17" ht="16">
      <c r="I6236" s="209"/>
      <c r="J6236" s="221"/>
      <c r="K6236" s="228"/>
      <c r="L6236" s="228"/>
      <c r="Q6236" s="229"/>
    </row>
    <row r="6237" spans="9:17" ht="16">
      <c r="I6237" s="209"/>
      <c r="J6237" s="221"/>
      <c r="K6237" s="228"/>
      <c r="L6237" s="228"/>
      <c r="Q6237" s="229"/>
    </row>
    <row r="6238" spans="9:17" ht="16">
      <c r="I6238" s="209"/>
      <c r="J6238" s="221"/>
      <c r="K6238" s="228"/>
      <c r="L6238" s="228"/>
      <c r="Q6238" s="229"/>
    </row>
    <row r="6239" spans="9:17" ht="16">
      <c r="I6239" s="209"/>
      <c r="J6239" s="221"/>
      <c r="K6239" s="228"/>
      <c r="L6239" s="228"/>
      <c r="Q6239" s="229"/>
    </row>
    <row r="6240" spans="9:17" ht="16">
      <c r="I6240" s="209"/>
      <c r="J6240" s="221"/>
      <c r="K6240" s="228"/>
      <c r="L6240" s="228"/>
      <c r="Q6240" s="229"/>
    </row>
    <row r="6241" spans="9:17" ht="16">
      <c r="I6241" s="209"/>
      <c r="J6241" s="221"/>
      <c r="K6241" s="228"/>
      <c r="L6241" s="228"/>
      <c r="Q6241" s="229"/>
    </row>
    <row r="6242" spans="9:17" ht="16">
      <c r="I6242" s="209"/>
      <c r="J6242" s="221"/>
      <c r="K6242" s="228"/>
      <c r="L6242" s="228"/>
      <c r="Q6242" s="229"/>
    </row>
    <row r="6243" spans="9:17" ht="16">
      <c r="I6243" s="209"/>
      <c r="J6243" s="221"/>
      <c r="K6243" s="228"/>
      <c r="L6243" s="228"/>
      <c r="Q6243" s="229"/>
    </row>
    <row r="6244" spans="9:17" ht="16">
      <c r="I6244" s="209"/>
      <c r="J6244" s="221"/>
      <c r="K6244" s="228"/>
      <c r="L6244" s="228"/>
      <c r="Q6244" s="229"/>
    </row>
    <row r="6245" spans="9:17" ht="16">
      <c r="I6245" s="209"/>
      <c r="J6245" s="221"/>
      <c r="K6245" s="228"/>
      <c r="L6245" s="228"/>
      <c r="Q6245" s="229"/>
    </row>
    <row r="6246" spans="9:17" ht="16">
      <c r="I6246" s="209"/>
      <c r="J6246" s="221"/>
      <c r="K6246" s="228"/>
      <c r="L6246" s="228"/>
      <c r="Q6246" s="229"/>
    </row>
    <row r="6247" spans="9:17" ht="16">
      <c r="I6247" s="209"/>
      <c r="J6247" s="221"/>
      <c r="K6247" s="228"/>
      <c r="L6247" s="228"/>
      <c r="Q6247" s="229"/>
    </row>
    <row r="6248" spans="9:17" ht="16">
      <c r="I6248" s="209"/>
      <c r="J6248" s="221"/>
      <c r="K6248" s="228"/>
      <c r="L6248" s="228"/>
      <c r="Q6248" s="229"/>
    </row>
    <row r="6249" spans="9:17" ht="16">
      <c r="I6249" s="209"/>
      <c r="J6249" s="221"/>
      <c r="K6249" s="228"/>
      <c r="L6249" s="228"/>
      <c r="Q6249" s="229"/>
    </row>
    <row r="6250" spans="9:17" ht="16">
      <c r="I6250" s="209"/>
      <c r="J6250" s="221"/>
      <c r="K6250" s="228"/>
      <c r="L6250" s="228"/>
      <c r="Q6250" s="229"/>
    </row>
    <row r="6251" spans="9:17" ht="16">
      <c r="I6251" s="209"/>
      <c r="J6251" s="221"/>
      <c r="K6251" s="228"/>
      <c r="L6251" s="228"/>
      <c r="Q6251" s="229"/>
    </row>
    <row r="6252" spans="9:17" ht="16">
      <c r="I6252" s="209"/>
      <c r="J6252" s="221"/>
      <c r="K6252" s="228"/>
      <c r="L6252" s="228"/>
      <c r="Q6252" s="229"/>
    </row>
    <row r="6253" spans="9:17" ht="16">
      <c r="I6253" s="209"/>
      <c r="J6253" s="221"/>
      <c r="K6253" s="228"/>
      <c r="L6253" s="228"/>
      <c r="Q6253" s="229"/>
    </row>
    <row r="6254" spans="9:17" ht="16">
      <c r="I6254" s="209"/>
      <c r="J6254" s="221"/>
      <c r="K6254" s="228"/>
      <c r="L6254" s="228"/>
      <c r="Q6254" s="229"/>
    </row>
    <row r="6255" spans="9:17" ht="16">
      <c r="I6255" s="209"/>
      <c r="J6255" s="221"/>
      <c r="K6255" s="228"/>
      <c r="L6255" s="228"/>
      <c r="Q6255" s="229"/>
    </row>
    <row r="6256" spans="9:17" ht="16">
      <c r="I6256" s="209"/>
      <c r="J6256" s="221"/>
      <c r="K6256" s="228"/>
      <c r="L6256" s="228"/>
      <c r="Q6256" s="229"/>
    </row>
    <row r="6257" spans="9:17" ht="16">
      <c r="I6257" s="209"/>
      <c r="J6257" s="221"/>
      <c r="K6257" s="228"/>
      <c r="L6257" s="228"/>
      <c r="Q6257" s="229"/>
    </row>
    <row r="6258" spans="9:17" ht="16">
      <c r="I6258" s="209"/>
      <c r="J6258" s="221"/>
      <c r="K6258" s="228"/>
      <c r="L6258" s="228"/>
      <c r="Q6258" s="229"/>
    </row>
    <row r="6259" spans="9:17" ht="16">
      <c r="I6259" s="209"/>
      <c r="J6259" s="221"/>
      <c r="K6259" s="228"/>
      <c r="L6259" s="228"/>
      <c r="Q6259" s="229"/>
    </row>
    <row r="6260" spans="9:17" ht="16">
      <c r="I6260" s="209"/>
      <c r="J6260" s="221"/>
      <c r="K6260" s="228"/>
      <c r="L6260" s="228"/>
      <c r="Q6260" s="229"/>
    </row>
    <row r="6261" spans="9:17" ht="16">
      <c r="I6261" s="209"/>
      <c r="J6261" s="221"/>
      <c r="K6261" s="228"/>
      <c r="L6261" s="228"/>
      <c r="Q6261" s="229"/>
    </row>
    <row r="6262" spans="9:17" ht="16">
      <c r="I6262" s="209"/>
      <c r="J6262" s="221"/>
      <c r="K6262" s="228"/>
      <c r="L6262" s="228"/>
      <c r="Q6262" s="229"/>
    </row>
    <row r="6263" spans="9:17" ht="16">
      <c r="I6263" s="209"/>
      <c r="J6263" s="221"/>
      <c r="K6263" s="228"/>
      <c r="L6263" s="228"/>
      <c r="Q6263" s="229"/>
    </row>
    <row r="6264" spans="9:17" ht="16">
      <c r="I6264" s="209"/>
      <c r="J6264" s="221"/>
      <c r="K6264" s="228"/>
      <c r="L6264" s="228"/>
      <c r="Q6264" s="229"/>
    </row>
    <row r="6265" spans="9:17" ht="16">
      <c r="I6265" s="209"/>
      <c r="J6265" s="221"/>
      <c r="K6265" s="228"/>
      <c r="L6265" s="228"/>
      <c r="Q6265" s="229"/>
    </row>
    <row r="6266" spans="9:17" ht="16">
      <c r="I6266" s="209"/>
      <c r="J6266" s="221"/>
      <c r="K6266" s="228"/>
      <c r="L6266" s="228"/>
      <c r="Q6266" s="229"/>
    </row>
    <row r="6267" spans="9:17" ht="16">
      <c r="I6267" s="209"/>
      <c r="J6267" s="221"/>
      <c r="K6267" s="228"/>
      <c r="L6267" s="228"/>
      <c r="Q6267" s="229"/>
    </row>
    <row r="6268" spans="9:17" ht="16">
      <c r="I6268" s="209"/>
      <c r="J6268" s="221"/>
      <c r="K6268" s="228"/>
      <c r="L6268" s="228"/>
      <c r="Q6268" s="229"/>
    </row>
    <row r="6269" spans="9:17" ht="16">
      <c r="I6269" s="209"/>
      <c r="J6269" s="221"/>
      <c r="K6269" s="228"/>
      <c r="L6269" s="228"/>
      <c r="Q6269" s="229"/>
    </row>
    <row r="6270" spans="9:17" ht="16">
      <c r="I6270" s="209"/>
      <c r="J6270" s="221"/>
      <c r="K6270" s="228"/>
      <c r="L6270" s="228"/>
      <c r="Q6270" s="229"/>
    </row>
    <row r="6271" spans="9:17" ht="16">
      <c r="I6271" s="209"/>
      <c r="J6271" s="221"/>
      <c r="K6271" s="228"/>
      <c r="L6271" s="228"/>
      <c r="Q6271" s="229"/>
    </row>
    <row r="6272" spans="9:17" ht="16">
      <c r="I6272" s="209"/>
      <c r="J6272" s="221"/>
      <c r="K6272" s="228"/>
      <c r="L6272" s="228"/>
      <c r="Q6272" s="229"/>
    </row>
    <row r="6273" spans="9:17" ht="16">
      <c r="I6273" s="209"/>
      <c r="J6273" s="221"/>
      <c r="K6273" s="228"/>
      <c r="L6273" s="228"/>
      <c r="Q6273" s="229"/>
    </row>
    <row r="6274" spans="9:17" ht="16">
      <c r="I6274" s="209"/>
      <c r="J6274" s="221"/>
      <c r="K6274" s="228"/>
      <c r="L6274" s="228"/>
      <c r="Q6274" s="229"/>
    </row>
    <row r="6275" spans="9:17" ht="16">
      <c r="I6275" s="209"/>
      <c r="J6275" s="221"/>
      <c r="K6275" s="228"/>
      <c r="L6275" s="228"/>
      <c r="Q6275" s="229"/>
    </row>
    <row r="6276" spans="9:17" ht="16">
      <c r="I6276" s="209"/>
      <c r="J6276" s="221"/>
      <c r="K6276" s="228"/>
      <c r="L6276" s="228"/>
      <c r="Q6276" s="229"/>
    </row>
    <row r="6277" spans="9:17" ht="16">
      <c r="I6277" s="209"/>
      <c r="J6277" s="221"/>
      <c r="K6277" s="228"/>
      <c r="L6277" s="228"/>
      <c r="Q6277" s="229"/>
    </row>
    <row r="6278" spans="9:17" ht="16">
      <c r="I6278" s="209"/>
      <c r="J6278" s="221"/>
      <c r="K6278" s="228"/>
      <c r="L6278" s="228"/>
      <c r="Q6278" s="229"/>
    </row>
    <row r="6279" spans="9:17" ht="16">
      <c r="I6279" s="209"/>
      <c r="J6279" s="221"/>
      <c r="K6279" s="228"/>
      <c r="L6279" s="228"/>
      <c r="Q6279" s="229"/>
    </row>
    <row r="6280" spans="9:17" ht="16">
      <c r="I6280" s="209"/>
      <c r="J6280" s="221"/>
      <c r="K6280" s="228"/>
      <c r="L6280" s="228"/>
      <c r="Q6280" s="229"/>
    </row>
    <row r="6281" spans="9:17" ht="16">
      <c r="I6281" s="209"/>
      <c r="J6281" s="221"/>
      <c r="K6281" s="228"/>
      <c r="L6281" s="228"/>
      <c r="Q6281" s="229"/>
    </row>
    <row r="6282" spans="9:17" ht="16">
      <c r="I6282" s="209"/>
      <c r="J6282" s="221"/>
      <c r="K6282" s="228"/>
      <c r="L6282" s="228"/>
      <c r="Q6282" s="229"/>
    </row>
    <row r="6283" spans="9:17" ht="16">
      <c r="I6283" s="209"/>
      <c r="J6283" s="221"/>
      <c r="K6283" s="228"/>
      <c r="L6283" s="228"/>
      <c r="Q6283" s="229"/>
    </row>
    <row r="6284" spans="9:17" ht="16">
      <c r="I6284" s="209"/>
      <c r="J6284" s="221"/>
      <c r="K6284" s="228"/>
      <c r="L6284" s="228"/>
      <c r="Q6284" s="229"/>
    </row>
    <row r="6285" spans="9:17" ht="16">
      <c r="I6285" s="209"/>
      <c r="J6285" s="221"/>
      <c r="K6285" s="228"/>
      <c r="L6285" s="228"/>
      <c r="Q6285" s="229"/>
    </row>
    <row r="6286" spans="9:17" ht="16">
      <c r="I6286" s="209"/>
      <c r="J6286" s="221"/>
      <c r="K6286" s="228"/>
      <c r="L6286" s="228"/>
      <c r="Q6286" s="229"/>
    </row>
    <row r="6287" spans="9:17" ht="16">
      <c r="I6287" s="209"/>
      <c r="J6287" s="221"/>
      <c r="K6287" s="228"/>
      <c r="L6287" s="228"/>
      <c r="Q6287" s="229"/>
    </row>
    <row r="6288" spans="9:17" ht="16">
      <c r="I6288" s="209"/>
      <c r="J6288" s="221"/>
      <c r="K6288" s="228"/>
      <c r="L6288" s="228"/>
      <c r="Q6288" s="229"/>
    </row>
    <row r="6289" spans="9:17" ht="16">
      <c r="I6289" s="209"/>
      <c r="J6289" s="221"/>
      <c r="K6289" s="228"/>
      <c r="L6289" s="228"/>
      <c r="Q6289" s="229"/>
    </row>
    <row r="6290" spans="9:17" ht="16">
      <c r="I6290" s="209"/>
      <c r="J6290" s="221"/>
      <c r="K6290" s="228"/>
      <c r="L6290" s="228"/>
      <c r="Q6290" s="229"/>
    </row>
    <row r="6291" spans="9:17" ht="16">
      <c r="I6291" s="209"/>
      <c r="J6291" s="221"/>
      <c r="K6291" s="228"/>
      <c r="L6291" s="228"/>
      <c r="Q6291" s="229"/>
    </row>
    <row r="6292" spans="9:17" ht="16">
      <c r="I6292" s="209"/>
      <c r="J6292" s="221"/>
      <c r="K6292" s="228"/>
      <c r="L6292" s="228"/>
      <c r="Q6292" s="229"/>
    </row>
    <row r="6293" spans="9:17" ht="16">
      <c r="I6293" s="209"/>
      <c r="J6293" s="221"/>
      <c r="K6293" s="228"/>
      <c r="L6293" s="228"/>
      <c r="Q6293" s="229"/>
    </row>
    <row r="6294" spans="9:17" ht="16">
      <c r="I6294" s="209"/>
      <c r="J6294" s="221"/>
      <c r="K6294" s="228"/>
      <c r="L6294" s="228"/>
      <c r="Q6294" s="229"/>
    </row>
    <row r="6295" spans="9:17" ht="16">
      <c r="I6295" s="209"/>
      <c r="J6295" s="221"/>
      <c r="K6295" s="228"/>
      <c r="L6295" s="228"/>
      <c r="Q6295" s="229"/>
    </row>
    <row r="6296" spans="9:17" ht="16">
      <c r="I6296" s="209"/>
      <c r="J6296" s="221"/>
      <c r="K6296" s="228"/>
      <c r="L6296" s="228"/>
      <c r="Q6296" s="229"/>
    </row>
    <row r="6297" spans="9:17" ht="16">
      <c r="I6297" s="209"/>
      <c r="J6297" s="221"/>
      <c r="K6297" s="228"/>
      <c r="L6297" s="228"/>
      <c r="Q6297" s="229"/>
    </row>
    <row r="6298" spans="9:17" ht="16">
      <c r="I6298" s="209"/>
      <c r="J6298" s="221"/>
      <c r="K6298" s="228"/>
      <c r="L6298" s="228"/>
      <c r="Q6298" s="229"/>
    </row>
    <row r="6299" spans="9:17" ht="16">
      <c r="I6299" s="209"/>
      <c r="J6299" s="221"/>
      <c r="K6299" s="228"/>
      <c r="L6299" s="228"/>
      <c r="Q6299" s="229"/>
    </row>
    <row r="6300" spans="9:17" ht="16">
      <c r="I6300" s="209"/>
      <c r="J6300" s="221"/>
      <c r="K6300" s="228"/>
      <c r="L6300" s="228"/>
      <c r="Q6300" s="229"/>
    </row>
    <row r="6301" spans="9:17" ht="16">
      <c r="I6301" s="209"/>
      <c r="J6301" s="221"/>
      <c r="K6301" s="228"/>
      <c r="L6301" s="228"/>
      <c r="Q6301" s="229"/>
    </row>
    <row r="6302" spans="9:17" ht="16">
      <c r="I6302" s="209"/>
      <c r="J6302" s="221"/>
      <c r="K6302" s="228"/>
      <c r="L6302" s="228"/>
      <c r="Q6302" s="229"/>
    </row>
    <row r="6303" spans="9:17" ht="16">
      <c r="I6303" s="209"/>
      <c r="J6303" s="221"/>
      <c r="K6303" s="228"/>
      <c r="L6303" s="228"/>
      <c r="Q6303" s="229"/>
    </row>
    <row r="6304" spans="9:17" ht="16">
      <c r="I6304" s="209"/>
      <c r="J6304" s="221"/>
      <c r="K6304" s="228"/>
      <c r="L6304" s="228"/>
      <c r="Q6304" s="229"/>
    </row>
    <row r="6305" spans="9:17" ht="16">
      <c r="I6305" s="209"/>
      <c r="J6305" s="221"/>
      <c r="K6305" s="228"/>
      <c r="L6305" s="228"/>
      <c r="Q6305" s="229"/>
    </row>
    <row r="6306" spans="9:17" ht="16">
      <c r="I6306" s="209"/>
      <c r="J6306" s="221"/>
      <c r="K6306" s="228"/>
      <c r="L6306" s="228"/>
      <c r="Q6306" s="229"/>
    </row>
    <row r="6307" spans="9:17" ht="16">
      <c r="I6307" s="209"/>
      <c r="J6307" s="221"/>
      <c r="K6307" s="228"/>
      <c r="L6307" s="228"/>
      <c r="Q6307" s="229"/>
    </row>
    <row r="6308" spans="9:17" ht="16">
      <c r="I6308" s="209"/>
      <c r="J6308" s="221"/>
      <c r="K6308" s="228"/>
      <c r="L6308" s="228"/>
      <c r="Q6308" s="229"/>
    </row>
    <row r="6309" spans="9:17" ht="16">
      <c r="I6309" s="209"/>
      <c r="J6309" s="221"/>
      <c r="K6309" s="228"/>
      <c r="L6309" s="228"/>
      <c r="Q6309" s="229"/>
    </row>
    <row r="6310" spans="9:17" ht="16">
      <c r="I6310" s="209"/>
      <c r="J6310" s="221"/>
      <c r="K6310" s="228"/>
      <c r="L6310" s="228"/>
      <c r="Q6310" s="229"/>
    </row>
    <row r="6311" spans="9:17" ht="16">
      <c r="I6311" s="209"/>
      <c r="J6311" s="221"/>
      <c r="K6311" s="228"/>
      <c r="L6311" s="228"/>
      <c r="Q6311" s="229"/>
    </row>
    <row r="6312" spans="9:17" ht="16">
      <c r="I6312" s="209"/>
      <c r="J6312" s="221"/>
      <c r="K6312" s="228"/>
      <c r="L6312" s="228"/>
      <c r="Q6312" s="229"/>
    </row>
    <row r="6313" spans="9:17" ht="16">
      <c r="I6313" s="209"/>
      <c r="J6313" s="221"/>
      <c r="K6313" s="228"/>
      <c r="L6313" s="228"/>
      <c r="Q6313" s="229"/>
    </row>
    <row r="6314" spans="9:17" ht="16">
      <c r="I6314" s="209"/>
      <c r="J6314" s="221"/>
      <c r="K6314" s="228"/>
      <c r="L6314" s="228"/>
      <c r="Q6314" s="229"/>
    </row>
    <row r="6315" spans="9:17" ht="16">
      <c r="I6315" s="209"/>
      <c r="J6315" s="221"/>
      <c r="K6315" s="228"/>
      <c r="L6315" s="228"/>
      <c r="Q6315" s="229"/>
    </row>
    <row r="6316" spans="9:17" ht="16">
      <c r="I6316" s="209"/>
      <c r="J6316" s="221"/>
      <c r="K6316" s="228"/>
      <c r="L6316" s="228"/>
      <c r="Q6316" s="229"/>
    </row>
    <row r="6317" spans="9:17" ht="16">
      <c r="I6317" s="209"/>
      <c r="J6317" s="221"/>
      <c r="K6317" s="228"/>
      <c r="L6317" s="228"/>
      <c r="Q6317" s="229"/>
    </row>
    <row r="6318" spans="9:17" ht="16">
      <c r="I6318" s="209"/>
      <c r="J6318" s="221"/>
      <c r="K6318" s="228"/>
      <c r="L6318" s="228"/>
      <c r="Q6318" s="229"/>
    </row>
    <row r="6319" spans="9:17" ht="16">
      <c r="I6319" s="209"/>
      <c r="J6319" s="221"/>
      <c r="K6319" s="228"/>
      <c r="L6319" s="228"/>
      <c r="Q6319" s="229"/>
    </row>
    <row r="6320" spans="9:17" ht="16">
      <c r="I6320" s="209"/>
      <c r="J6320" s="221"/>
      <c r="K6320" s="228"/>
      <c r="L6320" s="228"/>
      <c r="Q6320" s="229"/>
    </row>
    <row r="6321" spans="9:17" ht="16">
      <c r="I6321" s="209"/>
      <c r="J6321" s="221"/>
      <c r="K6321" s="228"/>
      <c r="L6321" s="228"/>
      <c r="Q6321" s="229"/>
    </row>
    <row r="6322" spans="9:17" ht="16">
      <c r="I6322" s="209"/>
      <c r="J6322" s="221"/>
      <c r="K6322" s="228"/>
      <c r="L6322" s="228"/>
      <c r="Q6322" s="229"/>
    </row>
    <row r="6323" spans="9:17" ht="16">
      <c r="I6323" s="209"/>
      <c r="J6323" s="221"/>
      <c r="K6323" s="228"/>
      <c r="L6323" s="228"/>
      <c r="Q6323" s="229"/>
    </row>
    <row r="6324" spans="9:17" ht="16">
      <c r="I6324" s="209"/>
      <c r="J6324" s="221"/>
      <c r="K6324" s="228"/>
      <c r="L6324" s="228"/>
      <c r="Q6324" s="229"/>
    </row>
    <row r="6325" spans="9:17" ht="16">
      <c r="I6325" s="209"/>
      <c r="J6325" s="221"/>
      <c r="K6325" s="228"/>
      <c r="L6325" s="228"/>
      <c r="Q6325" s="229"/>
    </row>
    <row r="6326" spans="9:17" ht="16">
      <c r="I6326" s="209"/>
      <c r="J6326" s="221"/>
      <c r="K6326" s="228"/>
      <c r="L6326" s="228"/>
      <c r="Q6326" s="229"/>
    </row>
    <row r="6327" spans="9:17" ht="16">
      <c r="I6327" s="209"/>
      <c r="J6327" s="221"/>
      <c r="K6327" s="228"/>
      <c r="L6327" s="228"/>
      <c r="Q6327" s="229"/>
    </row>
    <row r="6328" spans="9:17" ht="16">
      <c r="I6328" s="209"/>
      <c r="J6328" s="221"/>
      <c r="K6328" s="228"/>
      <c r="L6328" s="228"/>
      <c r="Q6328" s="229"/>
    </row>
    <row r="6329" spans="9:17" ht="16">
      <c r="I6329" s="209"/>
      <c r="J6329" s="221"/>
      <c r="K6329" s="228"/>
      <c r="L6329" s="228"/>
      <c r="Q6329" s="229"/>
    </row>
    <row r="6330" spans="9:17" ht="16">
      <c r="I6330" s="209"/>
      <c r="J6330" s="221"/>
      <c r="K6330" s="228"/>
      <c r="L6330" s="228"/>
      <c r="Q6330" s="229"/>
    </row>
    <row r="6331" spans="9:17" ht="16">
      <c r="I6331" s="209"/>
      <c r="J6331" s="221"/>
      <c r="K6331" s="228"/>
      <c r="L6331" s="228"/>
      <c r="Q6331" s="229"/>
    </row>
    <row r="6332" spans="9:17" ht="16">
      <c r="I6332" s="209"/>
      <c r="J6332" s="221"/>
      <c r="K6332" s="228"/>
      <c r="L6332" s="228"/>
      <c r="Q6332" s="229"/>
    </row>
    <row r="6333" spans="9:17" ht="16">
      <c r="I6333" s="209"/>
      <c r="J6333" s="221"/>
      <c r="K6333" s="228"/>
      <c r="L6333" s="228"/>
      <c r="Q6333" s="229"/>
    </row>
    <row r="6334" spans="9:17" ht="16">
      <c r="I6334" s="209"/>
      <c r="J6334" s="221"/>
      <c r="K6334" s="228"/>
      <c r="L6334" s="228"/>
      <c r="Q6334" s="229"/>
    </row>
    <row r="6335" spans="9:17" ht="16">
      <c r="I6335" s="209"/>
      <c r="J6335" s="221"/>
      <c r="K6335" s="228"/>
      <c r="L6335" s="228"/>
      <c r="Q6335" s="229"/>
    </row>
    <row r="6336" spans="9:17" ht="16">
      <c r="I6336" s="209"/>
      <c r="J6336" s="221"/>
      <c r="K6336" s="228"/>
      <c r="L6336" s="228"/>
      <c r="Q6336" s="229"/>
    </row>
    <row r="6337" spans="9:17" ht="16">
      <c r="I6337" s="209"/>
      <c r="J6337" s="221"/>
      <c r="K6337" s="228"/>
      <c r="L6337" s="228"/>
      <c r="Q6337" s="229"/>
    </row>
    <row r="6338" spans="9:17" ht="16">
      <c r="I6338" s="209"/>
      <c r="J6338" s="221"/>
      <c r="K6338" s="228"/>
      <c r="L6338" s="228"/>
      <c r="Q6338" s="229"/>
    </row>
    <row r="6339" spans="9:17" ht="16">
      <c r="I6339" s="209"/>
      <c r="J6339" s="221"/>
      <c r="K6339" s="228"/>
      <c r="L6339" s="228"/>
      <c r="Q6339" s="229"/>
    </row>
    <row r="6340" spans="9:17" ht="16">
      <c r="I6340" s="209"/>
      <c r="J6340" s="221"/>
      <c r="K6340" s="228"/>
      <c r="L6340" s="228"/>
      <c r="Q6340" s="229"/>
    </row>
    <row r="6341" spans="9:17" ht="16">
      <c r="I6341" s="209"/>
      <c r="J6341" s="221"/>
      <c r="K6341" s="228"/>
      <c r="L6341" s="228"/>
      <c r="Q6341" s="229"/>
    </row>
    <row r="6342" spans="9:17" ht="16">
      <c r="I6342" s="209"/>
      <c r="J6342" s="221"/>
      <c r="K6342" s="228"/>
      <c r="L6342" s="228"/>
      <c r="Q6342" s="229"/>
    </row>
    <row r="6343" spans="9:17" ht="16">
      <c r="I6343" s="209"/>
      <c r="J6343" s="221"/>
      <c r="K6343" s="228"/>
      <c r="L6343" s="228"/>
      <c r="Q6343" s="229"/>
    </row>
    <row r="6344" spans="9:17" ht="16">
      <c r="I6344" s="209"/>
      <c r="J6344" s="221"/>
      <c r="K6344" s="228"/>
      <c r="L6344" s="228"/>
      <c r="Q6344" s="229"/>
    </row>
    <row r="6345" spans="9:17" ht="16">
      <c r="I6345" s="209"/>
      <c r="J6345" s="221"/>
      <c r="K6345" s="228"/>
      <c r="L6345" s="228"/>
      <c r="Q6345" s="229"/>
    </row>
    <row r="6346" spans="9:17" ht="16">
      <c r="I6346" s="209"/>
      <c r="J6346" s="221"/>
      <c r="K6346" s="228"/>
      <c r="L6346" s="228"/>
      <c r="Q6346" s="229"/>
    </row>
    <row r="6347" spans="9:17" ht="16">
      <c r="I6347" s="209"/>
      <c r="J6347" s="221"/>
      <c r="K6347" s="228"/>
      <c r="L6347" s="228"/>
      <c r="Q6347" s="229"/>
    </row>
    <row r="6348" spans="9:17" ht="16">
      <c r="I6348" s="209"/>
      <c r="J6348" s="221"/>
      <c r="K6348" s="228"/>
      <c r="L6348" s="228"/>
      <c r="Q6348" s="229"/>
    </row>
    <row r="6349" spans="9:17" ht="16">
      <c r="I6349" s="209"/>
      <c r="J6349" s="221"/>
      <c r="K6349" s="228"/>
      <c r="L6349" s="228"/>
      <c r="Q6349" s="229"/>
    </row>
    <row r="6350" spans="9:17" ht="16">
      <c r="I6350" s="209"/>
      <c r="J6350" s="221"/>
      <c r="K6350" s="228"/>
      <c r="L6350" s="228"/>
      <c r="Q6350" s="229"/>
    </row>
    <row r="6351" spans="9:17" ht="16">
      <c r="I6351" s="209"/>
      <c r="J6351" s="221"/>
      <c r="K6351" s="228"/>
      <c r="L6351" s="228"/>
      <c r="Q6351" s="229"/>
    </row>
    <row r="6352" spans="9:17" ht="16">
      <c r="I6352" s="209"/>
      <c r="J6352" s="221"/>
      <c r="K6352" s="228"/>
      <c r="L6352" s="228"/>
      <c r="Q6352" s="229"/>
    </row>
    <row r="6353" spans="9:17" ht="16">
      <c r="I6353" s="209"/>
      <c r="J6353" s="221"/>
      <c r="K6353" s="228"/>
      <c r="L6353" s="228"/>
      <c r="Q6353" s="229"/>
    </row>
    <row r="6354" spans="9:17" ht="16">
      <c r="I6354" s="209"/>
      <c r="J6354" s="221"/>
      <c r="K6354" s="228"/>
      <c r="L6354" s="228"/>
      <c r="Q6354" s="229"/>
    </row>
    <row r="6355" spans="9:17" ht="16">
      <c r="I6355" s="209"/>
      <c r="J6355" s="221"/>
      <c r="K6355" s="228"/>
      <c r="L6355" s="228"/>
      <c r="Q6355" s="229"/>
    </row>
    <row r="6356" spans="9:17" ht="16">
      <c r="I6356" s="209"/>
      <c r="J6356" s="221"/>
      <c r="K6356" s="228"/>
      <c r="L6356" s="228"/>
      <c r="Q6356" s="229"/>
    </row>
    <row r="6357" spans="9:17" ht="16">
      <c r="I6357" s="209"/>
      <c r="J6357" s="221"/>
      <c r="K6357" s="228"/>
      <c r="L6357" s="228"/>
      <c r="Q6357" s="229"/>
    </row>
    <row r="6358" spans="9:17" ht="16">
      <c r="I6358" s="209"/>
      <c r="J6358" s="221"/>
      <c r="K6358" s="228"/>
      <c r="L6358" s="228"/>
      <c r="Q6358" s="229"/>
    </row>
    <row r="6359" spans="9:17" ht="16">
      <c r="I6359" s="209"/>
      <c r="J6359" s="221"/>
      <c r="K6359" s="228"/>
      <c r="L6359" s="228"/>
      <c r="Q6359" s="229"/>
    </row>
    <row r="6360" spans="9:17" ht="16">
      <c r="I6360" s="209"/>
      <c r="J6360" s="221"/>
      <c r="K6360" s="228"/>
      <c r="L6360" s="228"/>
      <c r="Q6360" s="229"/>
    </row>
    <row r="6361" spans="9:17" ht="16">
      <c r="I6361" s="209"/>
      <c r="J6361" s="221"/>
      <c r="K6361" s="228"/>
      <c r="L6361" s="228"/>
      <c r="Q6361" s="229"/>
    </row>
    <row r="6362" spans="9:17" ht="16">
      <c r="I6362" s="209"/>
      <c r="J6362" s="221"/>
      <c r="K6362" s="228"/>
      <c r="L6362" s="228"/>
      <c r="Q6362" s="229"/>
    </row>
    <row r="6363" spans="9:17" ht="16">
      <c r="I6363" s="209"/>
      <c r="J6363" s="221"/>
      <c r="K6363" s="228"/>
      <c r="L6363" s="228"/>
      <c r="Q6363" s="229"/>
    </row>
    <row r="6364" spans="9:17" ht="16">
      <c r="I6364" s="209"/>
      <c r="J6364" s="221"/>
      <c r="K6364" s="228"/>
      <c r="L6364" s="228"/>
      <c r="Q6364" s="229"/>
    </row>
    <row r="6365" spans="9:17" ht="16">
      <c r="I6365" s="209"/>
      <c r="J6365" s="221"/>
      <c r="K6365" s="228"/>
      <c r="L6365" s="228"/>
      <c r="Q6365" s="229"/>
    </row>
    <row r="6366" spans="9:17" ht="16">
      <c r="I6366" s="209"/>
      <c r="J6366" s="221"/>
      <c r="K6366" s="228"/>
      <c r="L6366" s="228"/>
      <c r="Q6366" s="229"/>
    </row>
    <row r="6367" spans="9:17" ht="16">
      <c r="I6367" s="209"/>
      <c r="J6367" s="221"/>
      <c r="K6367" s="228"/>
      <c r="L6367" s="228"/>
      <c r="Q6367" s="229"/>
    </row>
    <row r="6368" spans="9:17" ht="16">
      <c r="I6368" s="209"/>
      <c r="J6368" s="221"/>
      <c r="K6368" s="228"/>
      <c r="L6368" s="228"/>
      <c r="Q6368" s="229"/>
    </row>
    <row r="6369" spans="9:17" ht="16">
      <c r="I6369" s="209"/>
      <c r="J6369" s="221"/>
      <c r="K6369" s="228"/>
      <c r="L6369" s="228"/>
      <c r="Q6369" s="229"/>
    </row>
    <row r="6370" spans="9:17" ht="16">
      <c r="I6370" s="209"/>
      <c r="J6370" s="221"/>
      <c r="K6370" s="228"/>
      <c r="L6370" s="228"/>
      <c r="Q6370" s="229"/>
    </row>
    <row r="6371" spans="9:17" ht="16">
      <c r="I6371" s="209"/>
      <c r="J6371" s="221"/>
      <c r="K6371" s="228"/>
      <c r="L6371" s="228"/>
      <c r="Q6371" s="229"/>
    </row>
    <row r="6372" spans="9:17" ht="16">
      <c r="I6372" s="209"/>
      <c r="J6372" s="221"/>
      <c r="K6372" s="228"/>
      <c r="L6372" s="228"/>
      <c r="Q6372" s="229"/>
    </row>
    <row r="6373" spans="9:17" ht="16">
      <c r="I6373" s="209"/>
      <c r="J6373" s="221"/>
      <c r="K6373" s="228"/>
      <c r="L6373" s="228"/>
      <c r="Q6373" s="229"/>
    </row>
    <row r="6374" spans="9:17" ht="16">
      <c r="I6374" s="209"/>
      <c r="J6374" s="221"/>
      <c r="K6374" s="228"/>
      <c r="L6374" s="228"/>
      <c r="Q6374" s="229"/>
    </row>
    <row r="6375" spans="9:17" ht="16">
      <c r="I6375" s="209"/>
      <c r="J6375" s="221"/>
      <c r="K6375" s="228"/>
      <c r="L6375" s="228"/>
      <c r="Q6375" s="229"/>
    </row>
    <row r="6376" spans="9:17" ht="16">
      <c r="I6376" s="209"/>
      <c r="J6376" s="221"/>
      <c r="K6376" s="228"/>
      <c r="L6376" s="228"/>
      <c r="Q6376" s="229"/>
    </row>
    <row r="6377" spans="9:17" ht="16">
      <c r="I6377" s="209"/>
      <c r="J6377" s="221"/>
      <c r="K6377" s="228"/>
      <c r="L6377" s="228"/>
      <c r="Q6377" s="229"/>
    </row>
    <row r="6378" spans="9:17" ht="16">
      <c r="I6378" s="209"/>
      <c r="J6378" s="221"/>
      <c r="K6378" s="228"/>
      <c r="L6378" s="228"/>
      <c r="Q6378" s="229"/>
    </row>
    <row r="6379" spans="9:17" ht="16">
      <c r="I6379" s="209"/>
      <c r="J6379" s="221"/>
      <c r="K6379" s="228"/>
      <c r="L6379" s="228"/>
      <c r="Q6379" s="229"/>
    </row>
    <row r="6380" spans="9:17" ht="16">
      <c r="I6380" s="209"/>
      <c r="J6380" s="221"/>
      <c r="K6380" s="228"/>
      <c r="L6380" s="228"/>
      <c r="Q6380" s="229"/>
    </row>
    <row r="6381" spans="9:17" ht="16">
      <c r="I6381" s="209"/>
      <c r="J6381" s="221"/>
      <c r="K6381" s="228"/>
      <c r="L6381" s="228"/>
      <c r="Q6381" s="229"/>
    </row>
    <row r="6382" spans="9:17" ht="16">
      <c r="I6382" s="209"/>
      <c r="J6382" s="221"/>
      <c r="K6382" s="228"/>
      <c r="L6382" s="228"/>
      <c r="Q6382" s="229"/>
    </row>
    <row r="6383" spans="9:17" ht="16">
      <c r="I6383" s="209"/>
      <c r="J6383" s="221"/>
      <c r="K6383" s="228"/>
      <c r="L6383" s="228"/>
      <c r="Q6383" s="229"/>
    </row>
    <row r="6384" spans="9:17" ht="16">
      <c r="I6384" s="209"/>
      <c r="J6384" s="221"/>
      <c r="K6384" s="228"/>
      <c r="L6384" s="228"/>
      <c r="Q6384" s="229"/>
    </row>
    <row r="6385" spans="9:17" ht="16">
      <c r="I6385" s="209"/>
      <c r="J6385" s="221"/>
      <c r="K6385" s="228"/>
      <c r="L6385" s="228"/>
      <c r="Q6385" s="229"/>
    </row>
    <row r="6386" spans="9:17" ht="16">
      <c r="I6386" s="209"/>
      <c r="J6386" s="221"/>
      <c r="K6386" s="228"/>
      <c r="L6386" s="228"/>
      <c r="Q6386" s="229"/>
    </row>
    <row r="6387" spans="9:17" ht="16">
      <c r="I6387" s="209"/>
      <c r="J6387" s="221"/>
      <c r="K6387" s="228"/>
      <c r="L6387" s="228"/>
      <c r="Q6387" s="229"/>
    </row>
    <row r="6388" spans="9:17" ht="16">
      <c r="I6388" s="209"/>
      <c r="J6388" s="221"/>
      <c r="K6388" s="228"/>
      <c r="L6388" s="228"/>
      <c r="Q6388" s="229"/>
    </row>
    <row r="6389" spans="9:17" ht="16">
      <c r="I6389" s="209"/>
      <c r="J6389" s="221"/>
      <c r="K6389" s="228"/>
      <c r="L6389" s="228"/>
      <c r="Q6389" s="229"/>
    </row>
    <row r="6390" spans="9:17" ht="16">
      <c r="I6390" s="209"/>
      <c r="J6390" s="221"/>
      <c r="K6390" s="228"/>
      <c r="L6390" s="228"/>
      <c r="Q6390" s="229"/>
    </row>
    <row r="6391" spans="9:17" ht="16">
      <c r="I6391" s="209"/>
      <c r="J6391" s="221"/>
      <c r="K6391" s="228"/>
      <c r="L6391" s="228"/>
      <c r="Q6391" s="229"/>
    </row>
    <row r="6392" spans="9:17" ht="16">
      <c r="I6392" s="209"/>
      <c r="J6392" s="221"/>
      <c r="K6392" s="228"/>
      <c r="L6392" s="228"/>
      <c r="Q6392" s="229"/>
    </row>
    <row r="6393" spans="9:17" ht="16">
      <c r="I6393" s="209"/>
      <c r="J6393" s="221"/>
      <c r="K6393" s="228"/>
      <c r="L6393" s="228"/>
      <c r="Q6393" s="229"/>
    </row>
    <row r="6394" spans="9:17" ht="16">
      <c r="I6394" s="209"/>
      <c r="J6394" s="221"/>
      <c r="K6394" s="228"/>
      <c r="L6394" s="228"/>
      <c r="Q6394" s="229"/>
    </row>
    <row r="6395" spans="9:17" ht="16">
      <c r="I6395" s="209"/>
      <c r="J6395" s="221"/>
      <c r="K6395" s="228"/>
      <c r="L6395" s="228"/>
      <c r="Q6395" s="229"/>
    </row>
    <row r="6396" spans="9:17" ht="16">
      <c r="I6396" s="209"/>
      <c r="J6396" s="221"/>
      <c r="K6396" s="228"/>
      <c r="L6396" s="228"/>
      <c r="Q6396" s="229"/>
    </row>
    <row r="6397" spans="9:17" ht="16">
      <c r="I6397" s="209"/>
      <c r="J6397" s="221"/>
      <c r="K6397" s="228"/>
      <c r="L6397" s="228"/>
      <c r="Q6397" s="229"/>
    </row>
    <row r="6398" spans="9:17" ht="16">
      <c r="I6398" s="209"/>
      <c r="J6398" s="221"/>
      <c r="K6398" s="228"/>
      <c r="L6398" s="228"/>
      <c r="Q6398" s="229"/>
    </row>
    <row r="6399" spans="9:17" ht="16">
      <c r="I6399" s="209"/>
      <c r="J6399" s="221"/>
      <c r="K6399" s="228"/>
      <c r="L6399" s="228"/>
      <c r="Q6399" s="229"/>
    </row>
    <row r="6400" spans="9:17" ht="16">
      <c r="I6400" s="209"/>
      <c r="J6400" s="221"/>
      <c r="K6400" s="228"/>
      <c r="L6400" s="228"/>
      <c r="Q6400" s="229"/>
    </row>
    <row r="6401" spans="9:17" ht="16">
      <c r="I6401" s="209"/>
      <c r="J6401" s="221"/>
      <c r="K6401" s="228"/>
      <c r="L6401" s="228"/>
      <c r="Q6401" s="229"/>
    </row>
    <row r="6402" spans="9:17" ht="16">
      <c r="I6402" s="209"/>
      <c r="J6402" s="221"/>
      <c r="K6402" s="228"/>
      <c r="L6402" s="228"/>
      <c r="Q6402" s="229"/>
    </row>
    <row r="6403" spans="9:17" ht="16">
      <c r="I6403" s="209"/>
      <c r="J6403" s="221"/>
      <c r="K6403" s="228"/>
      <c r="L6403" s="228"/>
      <c r="Q6403" s="229"/>
    </row>
    <row r="6404" spans="9:17" ht="16">
      <c r="I6404" s="209"/>
      <c r="J6404" s="221"/>
      <c r="K6404" s="228"/>
      <c r="L6404" s="228"/>
      <c r="Q6404" s="229"/>
    </row>
    <row r="6405" spans="9:17" ht="16">
      <c r="I6405" s="209"/>
      <c r="J6405" s="221"/>
      <c r="K6405" s="228"/>
      <c r="L6405" s="228"/>
      <c r="Q6405" s="229"/>
    </row>
    <row r="6406" spans="9:17" ht="16">
      <c r="I6406" s="209"/>
      <c r="J6406" s="221"/>
      <c r="K6406" s="228"/>
      <c r="L6406" s="228"/>
      <c r="Q6406" s="229"/>
    </row>
    <row r="6407" spans="9:17" ht="16">
      <c r="I6407" s="209"/>
      <c r="J6407" s="221"/>
      <c r="K6407" s="228"/>
      <c r="L6407" s="228"/>
      <c r="Q6407" s="229"/>
    </row>
    <row r="6408" spans="9:17" ht="16">
      <c r="I6408" s="209"/>
      <c r="J6408" s="221"/>
      <c r="K6408" s="228"/>
      <c r="L6408" s="228"/>
      <c r="Q6408" s="229"/>
    </row>
    <row r="6409" spans="9:17" ht="16">
      <c r="I6409" s="209"/>
      <c r="J6409" s="221"/>
      <c r="K6409" s="228"/>
      <c r="L6409" s="228"/>
      <c r="Q6409" s="229"/>
    </row>
    <row r="6410" spans="9:17" ht="16">
      <c r="I6410" s="209"/>
      <c r="J6410" s="221"/>
      <c r="K6410" s="228"/>
      <c r="L6410" s="228"/>
      <c r="Q6410" s="229"/>
    </row>
    <row r="6411" spans="9:17" ht="16">
      <c r="I6411" s="209"/>
      <c r="J6411" s="221"/>
      <c r="K6411" s="228"/>
      <c r="L6411" s="228"/>
      <c r="Q6411" s="229"/>
    </row>
    <row r="6412" spans="9:17" ht="16">
      <c r="I6412" s="209"/>
      <c r="J6412" s="221"/>
      <c r="K6412" s="228"/>
      <c r="L6412" s="228"/>
      <c r="Q6412" s="229"/>
    </row>
    <row r="6413" spans="9:17" ht="16">
      <c r="I6413" s="209"/>
      <c r="J6413" s="221"/>
      <c r="K6413" s="228"/>
      <c r="L6413" s="228"/>
      <c r="Q6413" s="229"/>
    </row>
    <row r="6414" spans="9:17" ht="16">
      <c r="I6414" s="209"/>
      <c r="J6414" s="221"/>
      <c r="K6414" s="228"/>
      <c r="L6414" s="228"/>
      <c r="Q6414" s="229"/>
    </row>
    <row r="6415" spans="9:17" ht="16">
      <c r="I6415" s="209"/>
      <c r="J6415" s="221"/>
      <c r="K6415" s="228"/>
      <c r="L6415" s="228"/>
      <c r="Q6415" s="229"/>
    </row>
    <row r="6416" spans="9:17" ht="16">
      <c r="I6416" s="209"/>
      <c r="J6416" s="221"/>
      <c r="K6416" s="228"/>
      <c r="L6416" s="228"/>
      <c r="Q6416" s="229"/>
    </row>
    <row r="6417" spans="9:17" ht="16">
      <c r="I6417" s="209"/>
      <c r="J6417" s="221"/>
      <c r="K6417" s="228"/>
      <c r="L6417" s="228"/>
      <c r="Q6417" s="229"/>
    </row>
    <row r="6418" spans="9:17" ht="16">
      <c r="I6418" s="209"/>
      <c r="J6418" s="221"/>
      <c r="K6418" s="228"/>
      <c r="L6418" s="228"/>
      <c r="Q6418" s="229"/>
    </row>
    <row r="6419" spans="9:17" ht="16">
      <c r="I6419" s="209"/>
      <c r="J6419" s="221"/>
      <c r="K6419" s="228"/>
      <c r="L6419" s="228"/>
      <c r="Q6419" s="229"/>
    </row>
    <row r="6420" spans="9:17" ht="16">
      <c r="I6420" s="209"/>
      <c r="J6420" s="221"/>
      <c r="K6420" s="228"/>
      <c r="L6420" s="228"/>
      <c r="Q6420" s="229"/>
    </row>
    <row r="6421" spans="9:17" ht="16">
      <c r="I6421" s="209"/>
      <c r="J6421" s="221"/>
      <c r="K6421" s="228"/>
      <c r="L6421" s="228"/>
      <c r="Q6421" s="229"/>
    </row>
    <row r="6422" spans="9:17" ht="16">
      <c r="I6422" s="209"/>
      <c r="J6422" s="221"/>
      <c r="K6422" s="228"/>
      <c r="L6422" s="228"/>
      <c r="Q6422" s="229"/>
    </row>
    <row r="6423" spans="9:17" ht="16">
      <c r="I6423" s="209"/>
      <c r="J6423" s="221"/>
      <c r="K6423" s="228"/>
      <c r="L6423" s="228"/>
      <c r="Q6423" s="229"/>
    </row>
    <row r="6424" spans="9:17" ht="16">
      <c r="I6424" s="209"/>
      <c r="J6424" s="221"/>
      <c r="K6424" s="228"/>
      <c r="L6424" s="228"/>
      <c r="Q6424" s="229"/>
    </row>
    <row r="6425" spans="9:17" ht="16">
      <c r="I6425" s="209"/>
      <c r="J6425" s="221"/>
      <c r="K6425" s="228"/>
      <c r="L6425" s="228"/>
      <c r="Q6425" s="229"/>
    </row>
    <row r="6426" spans="9:17" ht="16">
      <c r="I6426" s="209"/>
      <c r="J6426" s="221"/>
      <c r="K6426" s="228"/>
      <c r="L6426" s="228"/>
      <c r="Q6426" s="229"/>
    </row>
    <row r="6427" spans="9:17" ht="16">
      <c r="I6427" s="209"/>
      <c r="J6427" s="221"/>
      <c r="K6427" s="228"/>
      <c r="L6427" s="228"/>
      <c r="Q6427" s="229"/>
    </row>
    <row r="6428" spans="9:17" ht="16">
      <c r="I6428" s="209"/>
      <c r="J6428" s="221"/>
      <c r="K6428" s="228"/>
      <c r="L6428" s="228"/>
      <c r="Q6428" s="229"/>
    </row>
    <row r="6429" spans="9:17" ht="16">
      <c r="I6429" s="209"/>
      <c r="J6429" s="221"/>
      <c r="K6429" s="228"/>
      <c r="L6429" s="228"/>
      <c r="Q6429" s="229"/>
    </row>
    <row r="6430" spans="9:17" ht="16">
      <c r="I6430" s="209"/>
      <c r="J6430" s="221"/>
      <c r="K6430" s="228"/>
      <c r="L6430" s="228"/>
      <c r="Q6430" s="229"/>
    </row>
    <row r="6431" spans="9:17" ht="16">
      <c r="I6431" s="209"/>
      <c r="J6431" s="221"/>
      <c r="K6431" s="228"/>
      <c r="L6431" s="228"/>
      <c r="Q6431" s="229"/>
    </row>
    <row r="6432" spans="9:17" ht="16">
      <c r="I6432" s="209"/>
      <c r="J6432" s="221"/>
      <c r="K6432" s="228"/>
      <c r="L6432" s="228"/>
      <c r="Q6432" s="229"/>
    </row>
    <row r="6433" spans="9:17" ht="16">
      <c r="I6433" s="209"/>
      <c r="J6433" s="221"/>
      <c r="K6433" s="228"/>
      <c r="L6433" s="228"/>
      <c r="Q6433" s="229"/>
    </row>
    <row r="6434" spans="9:17" ht="16">
      <c r="I6434" s="209"/>
      <c r="J6434" s="221"/>
      <c r="K6434" s="228"/>
      <c r="L6434" s="228"/>
      <c r="Q6434" s="229"/>
    </row>
    <row r="6435" spans="9:17" ht="16">
      <c r="I6435" s="209"/>
      <c r="J6435" s="221"/>
      <c r="K6435" s="228"/>
      <c r="L6435" s="228"/>
      <c r="Q6435" s="229"/>
    </row>
    <row r="6436" spans="9:17" ht="16">
      <c r="I6436" s="209"/>
      <c r="J6436" s="221"/>
      <c r="K6436" s="228"/>
      <c r="L6436" s="228"/>
      <c r="Q6436" s="229"/>
    </row>
    <row r="6437" spans="9:17" ht="16">
      <c r="I6437" s="209"/>
      <c r="J6437" s="221"/>
      <c r="K6437" s="228"/>
      <c r="L6437" s="228"/>
      <c r="Q6437" s="229"/>
    </row>
    <row r="6438" spans="9:17" ht="16">
      <c r="I6438" s="209"/>
      <c r="J6438" s="221"/>
      <c r="K6438" s="228"/>
      <c r="L6438" s="228"/>
      <c r="Q6438" s="229"/>
    </row>
    <row r="6439" spans="9:17" ht="16">
      <c r="I6439" s="209"/>
      <c r="J6439" s="221"/>
      <c r="K6439" s="228"/>
      <c r="L6439" s="228"/>
      <c r="Q6439" s="229"/>
    </row>
    <row r="6440" spans="9:17" ht="16">
      <c r="I6440" s="209"/>
      <c r="J6440" s="221"/>
      <c r="K6440" s="228"/>
      <c r="L6440" s="228"/>
      <c r="Q6440" s="229"/>
    </row>
    <row r="6441" spans="9:17" ht="16">
      <c r="I6441" s="209"/>
      <c r="J6441" s="221"/>
      <c r="K6441" s="228"/>
      <c r="L6441" s="228"/>
      <c r="Q6441" s="229"/>
    </row>
    <row r="6442" spans="9:17" ht="16">
      <c r="I6442" s="209"/>
      <c r="J6442" s="221"/>
      <c r="K6442" s="228"/>
      <c r="L6442" s="228"/>
      <c r="Q6442" s="229"/>
    </row>
    <row r="6443" spans="9:17" ht="16">
      <c r="I6443" s="209"/>
      <c r="J6443" s="221"/>
      <c r="K6443" s="228"/>
      <c r="L6443" s="228"/>
      <c r="Q6443" s="229"/>
    </row>
    <row r="6444" spans="9:17" ht="16">
      <c r="I6444" s="209"/>
      <c r="J6444" s="221"/>
      <c r="K6444" s="228"/>
      <c r="L6444" s="228"/>
      <c r="Q6444" s="229"/>
    </row>
    <row r="6445" spans="9:17" ht="16">
      <c r="I6445" s="209"/>
      <c r="J6445" s="221"/>
      <c r="K6445" s="228"/>
      <c r="L6445" s="228"/>
      <c r="Q6445" s="229"/>
    </row>
    <row r="6446" spans="9:17" ht="16">
      <c r="I6446" s="209"/>
      <c r="J6446" s="221"/>
      <c r="K6446" s="228"/>
      <c r="L6446" s="228"/>
      <c r="Q6446" s="229"/>
    </row>
    <row r="6447" spans="9:17" ht="16">
      <c r="I6447" s="209"/>
      <c r="J6447" s="221"/>
      <c r="K6447" s="228"/>
      <c r="L6447" s="228"/>
      <c r="Q6447" s="229"/>
    </row>
    <row r="6448" spans="9:17" ht="16">
      <c r="I6448" s="209"/>
      <c r="J6448" s="221"/>
      <c r="K6448" s="228"/>
      <c r="L6448" s="228"/>
      <c r="Q6448" s="229"/>
    </row>
    <row r="6449" spans="9:17" ht="16">
      <c r="I6449" s="209"/>
      <c r="J6449" s="221"/>
      <c r="K6449" s="228"/>
      <c r="L6449" s="228"/>
      <c r="Q6449" s="229"/>
    </row>
    <row r="6450" spans="9:17" ht="16">
      <c r="I6450" s="209"/>
      <c r="J6450" s="221"/>
      <c r="K6450" s="228"/>
      <c r="L6450" s="228"/>
      <c r="Q6450" s="229"/>
    </row>
    <row r="6451" spans="9:17" ht="16">
      <c r="I6451" s="209"/>
      <c r="J6451" s="221"/>
      <c r="K6451" s="228"/>
      <c r="L6451" s="228"/>
      <c r="Q6451" s="229"/>
    </row>
    <row r="6452" spans="9:17" ht="16">
      <c r="I6452" s="209"/>
      <c r="J6452" s="221"/>
      <c r="K6452" s="228"/>
      <c r="L6452" s="228"/>
      <c r="Q6452" s="229"/>
    </row>
    <row r="6453" spans="9:17" ht="16">
      <c r="I6453" s="209"/>
      <c r="J6453" s="221"/>
      <c r="K6453" s="228"/>
      <c r="L6453" s="228"/>
      <c r="Q6453" s="229"/>
    </row>
    <row r="6454" spans="9:17" ht="16">
      <c r="I6454" s="209"/>
      <c r="J6454" s="221"/>
      <c r="K6454" s="228"/>
      <c r="L6454" s="228"/>
      <c r="Q6454" s="229"/>
    </row>
    <row r="6455" spans="9:17" ht="16">
      <c r="I6455" s="209"/>
      <c r="J6455" s="221"/>
      <c r="K6455" s="228"/>
      <c r="L6455" s="228"/>
      <c r="Q6455" s="229"/>
    </row>
    <row r="6456" spans="9:17" ht="16">
      <c r="I6456" s="209"/>
      <c r="J6456" s="221"/>
      <c r="K6456" s="228"/>
      <c r="L6456" s="228"/>
      <c r="Q6456" s="229"/>
    </row>
    <row r="6457" spans="9:17" ht="16">
      <c r="I6457" s="209"/>
      <c r="J6457" s="221"/>
      <c r="K6457" s="228"/>
      <c r="L6457" s="228"/>
      <c r="Q6457" s="229"/>
    </row>
    <row r="6458" spans="9:17" ht="16">
      <c r="I6458" s="209"/>
      <c r="J6458" s="221"/>
      <c r="K6458" s="228"/>
      <c r="L6458" s="228"/>
      <c r="Q6458" s="229"/>
    </row>
    <row r="6459" spans="9:17" ht="16">
      <c r="I6459" s="209"/>
      <c r="J6459" s="221"/>
      <c r="K6459" s="228"/>
      <c r="L6459" s="228"/>
      <c r="Q6459" s="229"/>
    </row>
    <row r="6460" spans="9:17" ht="16">
      <c r="I6460" s="209"/>
      <c r="J6460" s="221"/>
      <c r="K6460" s="228"/>
      <c r="L6460" s="228"/>
      <c r="Q6460" s="229"/>
    </row>
    <row r="6461" spans="9:17" ht="16">
      <c r="I6461" s="209"/>
      <c r="J6461" s="221"/>
      <c r="K6461" s="228"/>
      <c r="L6461" s="228"/>
      <c r="Q6461" s="229"/>
    </row>
    <row r="6462" spans="9:17" ht="16">
      <c r="I6462" s="209"/>
      <c r="J6462" s="221"/>
      <c r="K6462" s="228"/>
      <c r="L6462" s="228"/>
      <c r="Q6462" s="229"/>
    </row>
    <row r="6463" spans="9:17" ht="16">
      <c r="I6463" s="209"/>
      <c r="J6463" s="221"/>
      <c r="K6463" s="228"/>
      <c r="L6463" s="228"/>
      <c r="Q6463" s="229"/>
    </row>
    <row r="6464" spans="9:17" ht="16">
      <c r="I6464" s="209"/>
      <c r="J6464" s="221"/>
      <c r="K6464" s="228"/>
      <c r="L6464" s="228"/>
      <c r="Q6464" s="229"/>
    </row>
    <row r="6465" spans="9:17" ht="16">
      <c r="I6465" s="209"/>
      <c r="J6465" s="221"/>
      <c r="K6465" s="228"/>
      <c r="L6465" s="228"/>
      <c r="Q6465" s="229"/>
    </row>
    <row r="6466" spans="9:17" ht="16">
      <c r="I6466" s="209"/>
      <c r="J6466" s="221"/>
      <c r="K6466" s="228"/>
      <c r="L6466" s="228"/>
      <c r="Q6466" s="229"/>
    </row>
    <row r="6467" spans="9:17" ht="16">
      <c r="I6467" s="209"/>
      <c r="J6467" s="221"/>
      <c r="K6467" s="228"/>
      <c r="L6467" s="228"/>
      <c r="Q6467" s="229"/>
    </row>
    <row r="6468" spans="9:17" ht="16">
      <c r="I6468" s="209"/>
      <c r="J6468" s="221"/>
      <c r="K6468" s="228"/>
      <c r="L6468" s="228"/>
      <c r="Q6468" s="229"/>
    </row>
    <row r="6469" spans="9:17" ht="16">
      <c r="I6469" s="209"/>
      <c r="J6469" s="221"/>
      <c r="K6469" s="228"/>
      <c r="L6469" s="228"/>
      <c r="Q6469" s="229"/>
    </row>
    <row r="6470" spans="9:17" ht="16">
      <c r="I6470" s="209"/>
      <c r="J6470" s="221"/>
      <c r="K6470" s="228"/>
      <c r="L6470" s="228"/>
      <c r="Q6470" s="229"/>
    </row>
    <row r="6471" spans="9:17" ht="16">
      <c r="I6471" s="209"/>
      <c r="J6471" s="221"/>
      <c r="K6471" s="228"/>
      <c r="L6471" s="228"/>
      <c r="Q6471" s="229"/>
    </row>
    <row r="6472" spans="9:17" ht="16">
      <c r="I6472" s="209"/>
      <c r="J6472" s="221"/>
      <c r="K6472" s="228"/>
      <c r="L6472" s="228"/>
      <c r="Q6472" s="229"/>
    </row>
    <row r="6473" spans="9:17" ht="16">
      <c r="I6473" s="209"/>
      <c r="J6473" s="221"/>
      <c r="K6473" s="228"/>
      <c r="L6473" s="228"/>
      <c r="Q6473" s="229"/>
    </row>
    <row r="6474" spans="9:17" ht="16">
      <c r="I6474" s="209"/>
      <c r="J6474" s="221"/>
      <c r="K6474" s="228"/>
      <c r="L6474" s="228"/>
      <c r="Q6474" s="229"/>
    </row>
    <row r="6475" spans="9:17" ht="16">
      <c r="I6475" s="209"/>
      <c r="J6475" s="221"/>
      <c r="K6475" s="228"/>
      <c r="L6475" s="228"/>
      <c r="Q6475" s="229"/>
    </row>
    <row r="6476" spans="9:17" ht="16">
      <c r="I6476" s="209"/>
      <c r="J6476" s="221"/>
      <c r="K6476" s="228"/>
      <c r="L6476" s="228"/>
      <c r="Q6476" s="229"/>
    </row>
    <row r="6477" spans="9:17" ht="16">
      <c r="I6477" s="209"/>
      <c r="J6477" s="221"/>
      <c r="K6477" s="228"/>
      <c r="L6477" s="228"/>
      <c r="Q6477" s="229"/>
    </row>
    <row r="6478" spans="9:17" ht="16">
      <c r="I6478" s="209"/>
      <c r="J6478" s="221"/>
      <c r="K6478" s="228"/>
      <c r="L6478" s="228"/>
      <c r="Q6478" s="229"/>
    </row>
    <row r="6479" spans="9:17" ht="16">
      <c r="I6479" s="209"/>
      <c r="J6479" s="221"/>
      <c r="K6479" s="228"/>
      <c r="L6479" s="228"/>
      <c r="Q6479" s="229"/>
    </row>
    <row r="6480" spans="9:17" ht="16">
      <c r="I6480" s="209"/>
      <c r="J6480" s="221"/>
      <c r="K6480" s="228"/>
      <c r="L6480" s="228"/>
      <c r="Q6480" s="229"/>
    </row>
    <row r="6481" spans="9:17" ht="16">
      <c r="I6481" s="209"/>
      <c r="J6481" s="221"/>
      <c r="K6481" s="228"/>
      <c r="L6481" s="228"/>
      <c r="Q6481" s="229"/>
    </row>
    <row r="6482" spans="9:17" ht="16">
      <c r="I6482" s="209"/>
      <c r="J6482" s="221"/>
      <c r="K6482" s="228"/>
      <c r="L6482" s="228"/>
      <c r="Q6482" s="229"/>
    </row>
    <row r="6483" spans="9:17" ht="16">
      <c r="I6483" s="209"/>
      <c r="J6483" s="221"/>
      <c r="K6483" s="228"/>
      <c r="L6483" s="228"/>
      <c r="Q6483" s="229"/>
    </row>
    <row r="6484" spans="9:17" ht="16">
      <c r="I6484" s="209"/>
      <c r="J6484" s="221"/>
      <c r="K6484" s="228"/>
      <c r="L6484" s="228"/>
      <c r="Q6484" s="229"/>
    </row>
    <row r="6485" spans="9:17" ht="16">
      <c r="I6485" s="209"/>
      <c r="J6485" s="221"/>
      <c r="K6485" s="228"/>
      <c r="L6485" s="228"/>
      <c r="Q6485" s="229"/>
    </row>
    <row r="6486" spans="9:17" ht="16">
      <c r="I6486" s="209"/>
      <c r="J6486" s="221"/>
      <c r="K6486" s="228"/>
      <c r="L6486" s="228"/>
      <c r="Q6486" s="229"/>
    </row>
    <row r="6487" spans="9:17" ht="16">
      <c r="I6487" s="209"/>
      <c r="J6487" s="221"/>
      <c r="K6487" s="228"/>
      <c r="L6487" s="228"/>
      <c r="Q6487" s="229"/>
    </row>
    <row r="6488" spans="9:17" ht="16">
      <c r="I6488" s="209"/>
      <c r="J6488" s="221"/>
      <c r="K6488" s="228"/>
      <c r="L6488" s="228"/>
      <c r="Q6488" s="229"/>
    </row>
    <row r="6489" spans="9:17" ht="16">
      <c r="I6489" s="209"/>
      <c r="J6489" s="221"/>
      <c r="K6489" s="228"/>
      <c r="L6489" s="228"/>
      <c r="Q6489" s="229"/>
    </row>
    <row r="6490" spans="9:17" ht="16">
      <c r="I6490" s="209"/>
      <c r="J6490" s="221"/>
      <c r="K6490" s="228"/>
      <c r="L6490" s="228"/>
      <c r="Q6490" s="229"/>
    </row>
    <row r="6491" spans="9:17" ht="16">
      <c r="I6491" s="209"/>
      <c r="J6491" s="221"/>
      <c r="K6491" s="228"/>
      <c r="L6491" s="228"/>
      <c r="Q6491" s="229"/>
    </row>
    <row r="6492" spans="9:17" ht="16">
      <c r="I6492" s="209"/>
      <c r="J6492" s="221"/>
      <c r="K6492" s="228"/>
      <c r="L6492" s="228"/>
      <c r="Q6492" s="229"/>
    </row>
    <row r="6493" spans="9:17" ht="16">
      <c r="I6493" s="209"/>
      <c r="J6493" s="221"/>
      <c r="K6493" s="228"/>
      <c r="L6493" s="228"/>
      <c r="Q6493" s="229"/>
    </row>
    <row r="6494" spans="9:17" ht="16">
      <c r="I6494" s="209"/>
      <c r="J6494" s="221"/>
      <c r="K6494" s="228"/>
      <c r="L6494" s="228"/>
      <c r="Q6494" s="229"/>
    </row>
    <row r="6495" spans="9:17" ht="16">
      <c r="I6495" s="209"/>
      <c r="J6495" s="221"/>
      <c r="K6495" s="228"/>
      <c r="L6495" s="228"/>
      <c r="Q6495" s="229"/>
    </row>
    <row r="6496" spans="9:17" ht="16">
      <c r="I6496" s="209"/>
      <c r="J6496" s="221"/>
      <c r="K6496" s="228"/>
      <c r="L6496" s="228"/>
      <c r="Q6496" s="229"/>
    </row>
    <row r="6497" spans="9:17" ht="16">
      <c r="I6497" s="209"/>
      <c r="J6497" s="221"/>
      <c r="K6497" s="228"/>
      <c r="L6497" s="228"/>
      <c r="Q6497" s="229"/>
    </row>
    <row r="6498" spans="9:17" ht="16">
      <c r="I6498" s="209"/>
      <c r="J6498" s="221"/>
      <c r="K6498" s="228"/>
      <c r="L6498" s="228"/>
      <c r="Q6498" s="229"/>
    </row>
    <row r="6499" spans="9:17" ht="16">
      <c r="I6499" s="209"/>
      <c r="J6499" s="221"/>
      <c r="K6499" s="228"/>
      <c r="L6499" s="228"/>
      <c r="Q6499" s="229"/>
    </row>
    <row r="6500" spans="9:17" ht="16">
      <c r="I6500" s="209"/>
      <c r="J6500" s="221"/>
      <c r="K6500" s="228"/>
      <c r="L6500" s="228"/>
      <c r="Q6500" s="229"/>
    </row>
    <row r="6501" spans="9:17" ht="16">
      <c r="I6501" s="209"/>
      <c r="J6501" s="221"/>
      <c r="K6501" s="228"/>
      <c r="L6501" s="228"/>
      <c r="Q6501" s="229"/>
    </row>
    <row r="6502" spans="9:17" ht="16">
      <c r="I6502" s="209"/>
      <c r="J6502" s="221"/>
      <c r="K6502" s="228"/>
      <c r="L6502" s="228"/>
      <c r="Q6502" s="229"/>
    </row>
    <row r="6503" spans="9:17" ht="16">
      <c r="I6503" s="209"/>
      <c r="J6503" s="221"/>
      <c r="K6503" s="228"/>
      <c r="L6503" s="228"/>
      <c r="Q6503" s="229"/>
    </row>
    <row r="6504" spans="9:17" ht="16">
      <c r="I6504" s="209"/>
      <c r="J6504" s="221"/>
      <c r="K6504" s="228"/>
      <c r="L6504" s="228"/>
      <c r="Q6504" s="229"/>
    </row>
    <row r="6505" spans="9:17" ht="16">
      <c r="I6505" s="209"/>
      <c r="J6505" s="221"/>
      <c r="K6505" s="228"/>
      <c r="L6505" s="228"/>
      <c r="Q6505" s="229"/>
    </row>
    <row r="6506" spans="9:17" ht="16">
      <c r="I6506" s="209"/>
      <c r="J6506" s="221"/>
      <c r="K6506" s="228"/>
      <c r="L6506" s="228"/>
      <c r="Q6506" s="229"/>
    </row>
    <row r="6507" spans="9:17" ht="16">
      <c r="I6507" s="209"/>
      <c r="J6507" s="221"/>
      <c r="K6507" s="228"/>
      <c r="L6507" s="228"/>
      <c r="Q6507" s="229"/>
    </row>
    <row r="6508" spans="9:17" ht="16">
      <c r="I6508" s="209"/>
      <c r="J6508" s="221"/>
      <c r="K6508" s="228"/>
      <c r="L6508" s="228"/>
      <c r="Q6508" s="229"/>
    </row>
    <row r="6509" spans="9:17" ht="16">
      <c r="I6509" s="209"/>
      <c r="J6509" s="221"/>
      <c r="K6509" s="228"/>
      <c r="L6509" s="228"/>
      <c r="Q6509" s="229"/>
    </row>
    <row r="6510" spans="9:17" ht="16">
      <c r="I6510" s="209"/>
      <c r="J6510" s="221"/>
      <c r="K6510" s="228"/>
      <c r="L6510" s="228"/>
      <c r="Q6510" s="229"/>
    </row>
    <row r="6511" spans="9:17" ht="16">
      <c r="I6511" s="209"/>
      <c r="J6511" s="221"/>
      <c r="K6511" s="228"/>
      <c r="L6511" s="228"/>
      <c r="Q6511" s="229"/>
    </row>
    <row r="6512" spans="9:17" ht="16">
      <c r="I6512" s="209"/>
      <c r="J6512" s="221"/>
      <c r="K6512" s="228"/>
      <c r="L6512" s="228"/>
      <c r="Q6512" s="229"/>
    </row>
    <row r="6513" spans="9:17" ht="16">
      <c r="I6513" s="209"/>
      <c r="J6513" s="221"/>
      <c r="K6513" s="228"/>
      <c r="L6513" s="228"/>
      <c r="Q6513" s="229"/>
    </row>
    <row r="6514" spans="9:17" ht="16">
      <c r="I6514" s="209"/>
      <c r="J6514" s="221"/>
      <c r="K6514" s="228"/>
      <c r="L6514" s="228"/>
      <c r="Q6514" s="229"/>
    </row>
    <row r="6515" spans="9:17" ht="16">
      <c r="I6515" s="209"/>
      <c r="J6515" s="221"/>
      <c r="K6515" s="228"/>
      <c r="L6515" s="228"/>
      <c r="Q6515" s="229"/>
    </row>
    <row r="6516" spans="9:17" ht="16">
      <c r="I6516" s="209"/>
      <c r="J6516" s="221"/>
      <c r="K6516" s="228"/>
      <c r="L6516" s="228"/>
      <c r="Q6516" s="229"/>
    </row>
    <row r="6517" spans="9:17" ht="16">
      <c r="I6517" s="209"/>
      <c r="J6517" s="221"/>
      <c r="K6517" s="228"/>
      <c r="L6517" s="228"/>
      <c r="Q6517" s="229"/>
    </row>
    <row r="6518" spans="9:17" ht="16">
      <c r="I6518" s="209"/>
      <c r="J6518" s="221"/>
      <c r="K6518" s="228"/>
      <c r="L6518" s="228"/>
      <c r="Q6518" s="229"/>
    </row>
    <row r="6519" spans="9:17" ht="16">
      <c r="I6519" s="209"/>
      <c r="J6519" s="221"/>
      <c r="K6519" s="228"/>
      <c r="L6519" s="228"/>
      <c r="Q6519" s="229"/>
    </row>
    <row r="6520" spans="9:17" ht="16">
      <c r="I6520" s="209"/>
      <c r="J6520" s="221"/>
      <c r="K6520" s="228"/>
      <c r="L6520" s="228"/>
      <c r="Q6520" s="229"/>
    </row>
    <row r="6521" spans="9:17" ht="16">
      <c r="I6521" s="209"/>
      <c r="J6521" s="221"/>
      <c r="K6521" s="228"/>
      <c r="L6521" s="228"/>
      <c r="Q6521" s="229"/>
    </row>
    <row r="6522" spans="9:17" ht="16">
      <c r="I6522" s="209"/>
      <c r="J6522" s="221"/>
      <c r="K6522" s="228"/>
      <c r="L6522" s="228"/>
      <c r="Q6522" s="229"/>
    </row>
    <row r="6523" spans="9:17" ht="16">
      <c r="I6523" s="209"/>
      <c r="J6523" s="221"/>
      <c r="K6523" s="228"/>
      <c r="L6523" s="228"/>
      <c r="Q6523" s="229"/>
    </row>
    <row r="6524" spans="9:17" ht="16">
      <c r="I6524" s="209"/>
      <c r="J6524" s="221"/>
      <c r="K6524" s="228"/>
      <c r="L6524" s="228"/>
      <c r="Q6524" s="229"/>
    </row>
    <row r="6525" spans="9:17" ht="16">
      <c r="I6525" s="209"/>
      <c r="J6525" s="221"/>
      <c r="K6525" s="228"/>
      <c r="L6525" s="228"/>
      <c r="Q6525" s="229"/>
    </row>
    <row r="6526" spans="9:17" ht="16">
      <c r="I6526" s="209"/>
      <c r="J6526" s="221"/>
      <c r="K6526" s="228"/>
      <c r="L6526" s="228"/>
      <c r="Q6526" s="229"/>
    </row>
    <row r="6527" spans="9:17" ht="16">
      <c r="I6527" s="209"/>
      <c r="J6527" s="221"/>
      <c r="K6527" s="228"/>
      <c r="L6527" s="228"/>
      <c r="Q6527" s="229"/>
    </row>
    <row r="6528" spans="9:17" ht="16">
      <c r="I6528" s="209"/>
      <c r="J6528" s="221"/>
      <c r="K6528" s="228"/>
      <c r="L6528" s="228"/>
      <c r="Q6528" s="229"/>
    </row>
    <row r="6529" spans="9:17" ht="16">
      <c r="I6529" s="209"/>
      <c r="J6529" s="221"/>
      <c r="K6529" s="228"/>
      <c r="L6529" s="228"/>
      <c r="Q6529" s="229"/>
    </row>
    <row r="6530" spans="9:17" ht="16">
      <c r="I6530" s="209"/>
      <c r="J6530" s="221"/>
      <c r="K6530" s="228"/>
      <c r="L6530" s="228"/>
      <c r="Q6530" s="229"/>
    </row>
    <row r="6531" spans="9:17" ht="16">
      <c r="I6531" s="209"/>
      <c r="J6531" s="221"/>
      <c r="K6531" s="228"/>
      <c r="L6531" s="228"/>
      <c r="Q6531" s="229"/>
    </row>
    <row r="6532" spans="9:17" ht="16">
      <c r="I6532" s="209"/>
      <c r="J6532" s="221"/>
      <c r="K6532" s="228"/>
      <c r="L6532" s="228"/>
      <c r="Q6532" s="229"/>
    </row>
    <row r="6533" spans="9:17" ht="16">
      <c r="I6533" s="209"/>
      <c r="J6533" s="221"/>
      <c r="K6533" s="228"/>
      <c r="L6533" s="228"/>
      <c r="Q6533" s="229"/>
    </row>
    <row r="6534" spans="9:17" ht="16">
      <c r="I6534" s="209"/>
      <c r="J6534" s="221"/>
      <c r="K6534" s="228"/>
      <c r="L6534" s="228"/>
      <c r="Q6534" s="229"/>
    </row>
    <row r="6535" spans="9:17" ht="16">
      <c r="I6535" s="209"/>
      <c r="J6535" s="221"/>
      <c r="K6535" s="228"/>
      <c r="L6535" s="228"/>
      <c r="Q6535" s="229"/>
    </row>
    <row r="6536" spans="9:17" ht="16">
      <c r="I6536" s="209"/>
      <c r="J6536" s="221"/>
      <c r="K6536" s="228"/>
      <c r="L6536" s="228"/>
      <c r="Q6536" s="229"/>
    </row>
    <row r="6537" spans="9:17" ht="16">
      <c r="I6537" s="209"/>
      <c r="J6537" s="221"/>
      <c r="K6537" s="228"/>
      <c r="L6537" s="228"/>
      <c r="Q6537" s="229"/>
    </row>
    <row r="6538" spans="9:17" ht="16">
      <c r="I6538" s="209"/>
      <c r="J6538" s="221"/>
      <c r="K6538" s="228"/>
      <c r="L6538" s="228"/>
      <c r="Q6538" s="229"/>
    </row>
    <row r="6539" spans="9:17" ht="16">
      <c r="I6539" s="209"/>
      <c r="J6539" s="221"/>
      <c r="K6539" s="228"/>
      <c r="L6539" s="228"/>
      <c r="Q6539" s="229"/>
    </row>
    <row r="6540" spans="9:17" ht="16">
      <c r="I6540" s="209"/>
      <c r="J6540" s="221"/>
      <c r="K6540" s="228"/>
      <c r="L6540" s="228"/>
      <c r="Q6540" s="229"/>
    </row>
    <row r="6541" spans="9:17" ht="16">
      <c r="I6541" s="209"/>
      <c r="J6541" s="221"/>
      <c r="K6541" s="228"/>
      <c r="L6541" s="228"/>
      <c r="Q6541" s="229"/>
    </row>
    <row r="6542" spans="9:17" ht="16">
      <c r="I6542" s="209"/>
      <c r="J6542" s="221"/>
      <c r="K6542" s="228"/>
      <c r="L6542" s="228"/>
      <c r="Q6542" s="229"/>
    </row>
    <row r="6543" spans="9:17" ht="16">
      <c r="I6543" s="209"/>
      <c r="J6543" s="221"/>
      <c r="K6543" s="228"/>
      <c r="L6543" s="228"/>
      <c r="Q6543" s="229"/>
    </row>
    <row r="6544" spans="9:17" ht="16">
      <c r="I6544" s="209"/>
      <c r="J6544" s="221"/>
      <c r="K6544" s="228"/>
      <c r="L6544" s="228"/>
      <c r="Q6544" s="229"/>
    </row>
    <row r="6545" spans="9:17" ht="16">
      <c r="I6545" s="209"/>
      <c r="J6545" s="221"/>
      <c r="K6545" s="228"/>
      <c r="L6545" s="228"/>
      <c r="Q6545" s="229"/>
    </row>
    <row r="6546" spans="9:17" ht="16">
      <c r="I6546" s="209"/>
      <c r="J6546" s="221"/>
      <c r="K6546" s="228"/>
      <c r="L6546" s="228"/>
      <c r="Q6546" s="229"/>
    </row>
    <row r="6547" spans="9:17" ht="16">
      <c r="I6547" s="209"/>
      <c r="J6547" s="221"/>
      <c r="K6547" s="228"/>
      <c r="L6547" s="228"/>
      <c r="Q6547" s="229"/>
    </row>
    <row r="6548" spans="9:17" ht="16">
      <c r="I6548" s="209"/>
      <c r="J6548" s="221"/>
      <c r="K6548" s="228"/>
      <c r="L6548" s="228"/>
      <c r="Q6548" s="229"/>
    </row>
    <row r="6549" spans="9:17" ht="16">
      <c r="I6549" s="209"/>
      <c r="J6549" s="221"/>
      <c r="K6549" s="228"/>
      <c r="L6549" s="228"/>
      <c r="Q6549" s="229"/>
    </row>
    <row r="6550" spans="9:17" ht="16">
      <c r="I6550" s="209"/>
      <c r="J6550" s="221"/>
      <c r="K6550" s="228"/>
      <c r="L6550" s="228"/>
      <c r="Q6550" s="229"/>
    </row>
    <row r="6551" spans="9:17" ht="16">
      <c r="I6551" s="209"/>
      <c r="J6551" s="221"/>
      <c r="K6551" s="228"/>
      <c r="L6551" s="228"/>
      <c r="Q6551" s="229"/>
    </row>
    <row r="6552" spans="9:17" ht="16">
      <c r="I6552" s="209"/>
      <c r="J6552" s="221"/>
      <c r="K6552" s="228"/>
      <c r="L6552" s="228"/>
      <c r="Q6552" s="229"/>
    </row>
    <row r="6553" spans="9:17" ht="16">
      <c r="I6553" s="209"/>
      <c r="J6553" s="221"/>
      <c r="K6553" s="228"/>
      <c r="L6553" s="228"/>
      <c r="Q6553" s="229"/>
    </row>
    <row r="6554" spans="9:17" ht="16">
      <c r="I6554" s="209"/>
      <c r="J6554" s="221"/>
      <c r="K6554" s="228"/>
      <c r="L6554" s="228"/>
      <c r="Q6554" s="229"/>
    </row>
    <row r="6555" spans="9:17" ht="16">
      <c r="I6555" s="209"/>
      <c r="J6555" s="221"/>
      <c r="K6555" s="228"/>
      <c r="L6555" s="228"/>
      <c r="Q6555" s="229"/>
    </row>
    <row r="6556" spans="9:17" ht="16">
      <c r="I6556" s="209"/>
      <c r="J6556" s="221"/>
      <c r="K6556" s="228"/>
      <c r="L6556" s="228"/>
      <c r="Q6556" s="229"/>
    </row>
    <row r="6557" spans="9:17" ht="16">
      <c r="I6557" s="209"/>
      <c r="J6557" s="221"/>
      <c r="K6557" s="228"/>
      <c r="L6557" s="228"/>
      <c r="Q6557" s="229"/>
    </row>
    <row r="6558" spans="9:17" ht="16">
      <c r="I6558" s="209"/>
      <c r="J6558" s="221"/>
      <c r="K6558" s="228"/>
      <c r="L6558" s="228"/>
      <c r="Q6558" s="229"/>
    </row>
    <row r="6559" spans="9:17" ht="16">
      <c r="I6559" s="209"/>
      <c r="J6559" s="221"/>
      <c r="K6559" s="228"/>
      <c r="L6559" s="228"/>
      <c r="Q6559" s="229"/>
    </row>
    <row r="6560" spans="9:17" ht="16">
      <c r="I6560" s="209"/>
      <c r="J6560" s="221"/>
      <c r="K6560" s="228"/>
      <c r="L6560" s="228"/>
      <c r="Q6560" s="229"/>
    </row>
    <row r="6561" spans="9:17" ht="16">
      <c r="I6561" s="209"/>
      <c r="J6561" s="221"/>
      <c r="K6561" s="228"/>
      <c r="L6561" s="228"/>
      <c r="Q6561" s="229"/>
    </row>
    <row r="6562" spans="9:17" ht="16">
      <c r="I6562" s="209"/>
      <c r="J6562" s="221"/>
      <c r="K6562" s="228"/>
      <c r="L6562" s="228"/>
      <c r="Q6562" s="229"/>
    </row>
    <row r="6563" spans="9:17" ht="16">
      <c r="I6563" s="209"/>
      <c r="J6563" s="221"/>
      <c r="K6563" s="228"/>
      <c r="L6563" s="228"/>
      <c r="Q6563" s="229"/>
    </row>
    <row r="6564" spans="9:17" ht="16">
      <c r="I6564" s="209"/>
      <c r="J6564" s="221"/>
      <c r="K6564" s="228"/>
      <c r="L6564" s="228"/>
      <c r="Q6564" s="229"/>
    </row>
    <row r="6565" spans="9:17" ht="16">
      <c r="I6565" s="209"/>
      <c r="J6565" s="221"/>
      <c r="K6565" s="228"/>
      <c r="L6565" s="228"/>
      <c r="Q6565" s="229"/>
    </row>
    <row r="6566" spans="9:17" ht="16">
      <c r="I6566" s="209"/>
      <c r="J6566" s="221"/>
      <c r="K6566" s="228"/>
      <c r="L6566" s="228"/>
      <c r="Q6566" s="229"/>
    </row>
    <row r="6567" spans="9:17" ht="16">
      <c r="I6567" s="209"/>
      <c r="J6567" s="221"/>
      <c r="K6567" s="228"/>
      <c r="L6567" s="228"/>
      <c r="Q6567" s="229"/>
    </row>
    <row r="6568" spans="9:17" ht="16">
      <c r="I6568" s="209"/>
      <c r="J6568" s="221"/>
      <c r="K6568" s="228"/>
      <c r="L6568" s="228"/>
      <c r="Q6568" s="229"/>
    </row>
    <row r="6569" spans="9:17" ht="16">
      <c r="I6569" s="209"/>
      <c r="J6569" s="221"/>
      <c r="K6569" s="228"/>
      <c r="L6569" s="228"/>
      <c r="Q6569" s="229"/>
    </row>
    <row r="6570" spans="9:17" ht="16">
      <c r="I6570" s="209"/>
      <c r="J6570" s="221"/>
      <c r="K6570" s="228"/>
      <c r="L6570" s="228"/>
      <c r="Q6570" s="229"/>
    </row>
    <row r="6571" spans="9:17" ht="16">
      <c r="I6571" s="209"/>
      <c r="J6571" s="221"/>
      <c r="K6571" s="228"/>
      <c r="L6571" s="228"/>
      <c r="Q6571" s="229"/>
    </row>
    <row r="6572" spans="9:17" ht="16">
      <c r="I6572" s="209"/>
      <c r="J6572" s="221"/>
      <c r="K6572" s="228"/>
      <c r="L6572" s="228"/>
      <c r="Q6572" s="229"/>
    </row>
    <row r="6573" spans="9:17" ht="16">
      <c r="I6573" s="209"/>
      <c r="J6573" s="221"/>
      <c r="K6573" s="228"/>
      <c r="L6573" s="228"/>
      <c r="Q6573" s="229"/>
    </row>
    <row r="6574" spans="9:17" ht="16">
      <c r="I6574" s="209"/>
      <c r="J6574" s="221"/>
      <c r="K6574" s="228"/>
      <c r="L6574" s="228"/>
      <c r="Q6574" s="229"/>
    </row>
    <row r="6575" spans="9:17" ht="16">
      <c r="I6575" s="209"/>
      <c r="J6575" s="221"/>
      <c r="K6575" s="228"/>
      <c r="L6575" s="228"/>
      <c r="Q6575" s="229"/>
    </row>
    <row r="6576" spans="9:17" ht="16">
      <c r="I6576" s="209"/>
      <c r="J6576" s="221"/>
      <c r="K6576" s="228"/>
      <c r="L6576" s="228"/>
      <c r="Q6576" s="229"/>
    </row>
    <row r="6577" spans="9:17" ht="16">
      <c r="I6577" s="209"/>
      <c r="J6577" s="221"/>
      <c r="K6577" s="228"/>
      <c r="L6577" s="228"/>
      <c r="Q6577" s="229"/>
    </row>
    <row r="6578" spans="9:17" ht="16">
      <c r="I6578" s="209"/>
      <c r="J6578" s="221"/>
      <c r="K6578" s="228"/>
      <c r="L6578" s="228"/>
      <c r="Q6578" s="229"/>
    </row>
    <row r="6579" spans="9:17" ht="16">
      <c r="I6579" s="209"/>
      <c r="J6579" s="221"/>
      <c r="K6579" s="228"/>
      <c r="L6579" s="228"/>
      <c r="Q6579" s="229"/>
    </row>
    <row r="6580" spans="9:17" ht="16">
      <c r="I6580" s="209"/>
      <c r="J6580" s="221"/>
      <c r="K6580" s="228"/>
      <c r="L6580" s="228"/>
      <c r="Q6580" s="229"/>
    </row>
    <row r="6581" spans="9:17" ht="16">
      <c r="I6581" s="209"/>
      <c r="J6581" s="221"/>
      <c r="K6581" s="228"/>
      <c r="L6581" s="228"/>
      <c r="Q6581" s="229"/>
    </row>
    <row r="6582" spans="9:17" ht="16">
      <c r="I6582" s="209"/>
      <c r="J6582" s="221"/>
      <c r="K6582" s="228"/>
      <c r="L6582" s="228"/>
      <c r="Q6582" s="229"/>
    </row>
    <row r="6583" spans="9:17" ht="16">
      <c r="I6583" s="209"/>
      <c r="J6583" s="221"/>
      <c r="K6583" s="228"/>
      <c r="L6583" s="228"/>
      <c r="Q6583" s="229"/>
    </row>
    <row r="6584" spans="9:17" ht="16">
      <c r="I6584" s="209"/>
      <c r="J6584" s="221"/>
      <c r="K6584" s="228"/>
      <c r="L6584" s="228"/>
      <c r="Q6584" s="229"/>
    </row>
    <row r="6585" spans="9:17" ht="16">
      <c r="I6585" s="209"/>
      <c r="J6585" s="221"/>
      <c r="K6585" s="228"/>
      <c r="L6585" s="228"/>
      <c r="Q6585" s="229"/>
    </row>
    <row r="6586" spans="9:17" ht="16">
      <c r="I6586" s="209"/>
      <c r="J6586" s="221"/>
      <c r="K6586" s="228"/>
      <c r="L6586" s="228"/>
      <c r="Q6586" s="229"/>
    </row>
    <row r="6587" spans="9:17" ht="16">
      <c r="I6587" s="209"/>
      <c r="J6587" s="221"/>
      <c r="K6587" s="228"/>
      <c r="L6587" s="228"/>
      <c r="Q6587" s="229"/>
    </row>
    <row r="6588" spans="9:17" ht="16">
      <c r="I6588" s="209"/>
      <c r="J6588" s="221"/>
      <c r="K6588" s="228"/>
      <c r="L6588" s="228"/>
      <c r="Q6588" s="229"/>
    </row>
    <row r="6589" spans="9:17" ht="16">
      <c r="I6589" s="209"/>
      <c r="J6589" s="221"/>
      <c r="K6589" s="228"/>
      <c r="L6589" s="228"/>
      <c r="Q6589" s="229"/>
    </row>
    <row r="6590" spans="9:17" ht="16">
      <c r="I6590" s="209"/>
      <c r="J6590" s="221"/>
      <c r="K6590" s="228"/>
      <c r="L6590" s="228"/>
      <c r="Q6590" s="229"/>
    </row>
    <row r="6591" spans="9:17" ht="16">
      <c r="I6591" s="209"/>
      <c r="J6591" s="221"/>
      <c r="K6591" s="228"/>
      <c r="L6591" s="228"/>
      <c r="Q6591" s="229"/>
    </row>
    <row r="6592" spans="9:17" ht="16">
      <c r="I6592" s="209"/>
      <c r="J6592" s="221"/>
      <c r="K6592" s="228"/>
      <c r="L6592" s="228"/>
      <c r="Q6592" s="229"/>
    </row>
    <row r="6593" spans="9:17" ht="16">
      <c r="I6593" s="209"/>
      <c r="J6593" s="221"/>
      <c r="K6593" s="228"/>
      <c r="L6593" s="228"/>
      <c r="Q6593" s="229"/>
    </row>
    <row r="6594" spans="9:17" ht="16">
      <c r="I6594" s="209"/>
      <c r="J6594" s="221"/>
      <c r="K6594" s="228"/>
      <c r="L6594" s="228"/>
      <c r="Q6594" s="229"/>
    </row>
    <row r="6595" spans="9:17" ht="16">
      <c r="I6595" s="209"/>
      <c r="J6595" s="221"/>
      <c r="K6595" s="228"/>
      <c r="L6595" s="228"/>
      <c r="Q6595" s="229"/>
    </row>
    <row r="6596" spans="9:17" ht="16">
      <c r="I6596" s="209"/>
      <c r="J6596" s="221"/>
      <c r="K6596" s="228"/>
      <c r="L6596" s="228"/>
      <c r="Q6596" s="229"/>
    </row>
    <row r="6597" spans="9:17" ht="16">
      <c r="I6597" s="209"/>
      <c r="J6597" s="221"/>
      <c r="K6597" s="228"/>
      <c r="L6597" s="228"/>
      <c r="Q6597" s="229"/>
    </row>
    <row r="6598" spans="9:17" ht="16">
      <c r="I6598" s="209"/>
      <c r="J6598" s="221"/>
      <c r="K6598" s="228"/>
      <c r="L6598" s="228"/>
      <c r="Q6598" s="229"/>
    </row>
    <row r="6599" spans="9:17" ht="16">
      <c r="I6599" s="209"/>
      <c r="J6599" s="221"/>
      <c r="K6599" s="228"/>
      <c r="L6599" s="228"/>
      <c r="Q6599" s="229"/>
    </row>
    <row r="6600" spans="9:17" ht="16">
      <c r="I6600" s="209"/>
      <c r="J6600" s="221"/>
      <c r="K6600" s="228"/>
      <c r="L6600" s="228"/>
      <c r="Q6600" s="229"/>
    </row>
    <row r="6601" spans="9:17" ht="16">
      <c r="I6601" s="209"/>
      <c r="J6601" s="221"/>
      <c r="K6601" s="228"/>
      <c r="L6601" s="228"/>
      <c r="Q6601" s="229"/>
    </row>
    <row r="6602" spans="9:17" ht="16">
      <c r="I6602" s="209"/>
      <c r="J6602" s="221"/>
      <c r="K6602" s="228"/>
      <c r="L6602" s="228"/>
      <c r="Q6602" s="229"/>
    </row>
    <row r="6603" spans="9:17" ht="16">
      <c r="I6603" s="209"/>
      <c r="J6603" s="221"/>
      <c r="K6603" s="228"/>
      <c r="L6603" s="228"/>
      <c r="Q6603" s="229"/>
    </row>
    <row r="6604" spans="9:17" ht="16">
      <c r="I6604" s="209"/>
      <c r="J6604" s="221"/>
      <c r="K6604" s="228"/>
      <c r="L6604" s="228"/>
      <c r="Q6604" s="229"/>
    </row>
    <row r="6605" spans="9:17" ht="16">
      <c r="I6605" s="209"/>
      <c r="J6605" s="221"/>
      <c r="K6605" s="228"/>
      <c r="L6605" s="228"/>
      <c r="Q6605" s="229"/>
    </row>
    <row r="6606" spans="9:17" ht="16">
      <c r="I6606" s="209"/>
      <c r="J6606" s="221"/>
      <c r="K6606" s="228"/>
      <c r="L6606" s="228"/>
      <c r="Q6606" s="229"/>
    </row>
    <row r="6607" spans="9:17" ht="16">
      <c r="I6607" s="209"/>
      <c r="J6607" s="221"/>
      <c r="K6607" s="228"/>
      <c r="L6607" s="228"/>
      <c r="Q6607" s="229"/>
    </row>
    <row r="6608" spans="9:17" ht="16">
      <c r="I6608" s="209"/>
      <c r="J6608" s="221"/>
      <c r="K6608" s="228"/>
      <c r="L6608" s="228"/>
      <c r="Q6608" s="229"/>
    </row>
    <row r="6609" spans="9:17" ht="16">
      <c r="I6609" s="209"/>
      <c r="J6609" s="221"/>
      <c r="K6609" s="228"/>
      <c r="L6609" s="228"/>
      <c r="Q6609" s="229"/>
    </row>
    <row r="6610" spans="9:17" ht="16">
      <c r="I6610" s="209"/>
      <c r="J6610" s="221"/>
      <c r="K6610" s="228"/>
      <c r="L6610" s="228"/>
      <c r="Q6610" s="229"/>
    </row>
    <row r="6611" spans="9:17" ht="16">
      <c r="I6611" s="209"/>
      <c r="J6611" s="221"/>
      <c r="K6611" s="228"/>
      <c r="L6611" s="228"/>
      <c r="Q6611" s="229"/>
    </row>
    <row r="6612" spans="9:17" ht="16">
      <c r="I6612" s="209"/>
      <c r="J6612" s="221"/>
      <c r="K6612" s="228"/>
      <c r="L6612" s="228"/>
      <c r="Q6612" s="229"/>
    </row>
    <row r="6613" spans="9:17" ht="16">
      <c r="I6613" s="209"/>
      <c r="J6613" s="221"/>
      <c r="K6613" s="228"/>
      <c r="L6613" s="228"/>
      <c r="Q6613" s="229"/>
    </row>
    <row r="6614" spans="9:17" ht="16">
      <c r="I6614" s="209"/>
      <c r="J6614" s="221"/>
      <c r="K6614" s="228"/>
      <c r="L6614" s="228"/>
      <c r="Q6614" s="229"/>
    </row>
    <row r="6615" spans="9:17" ht="16">
      <c r="I6615" s="209"/>
      <c r="J6615" s="221"/>
      <c r="K6615" s="228"/>
      <c r="L6615" s="228"/>
      <c r="Q6615" s="229"/>
    </row>
    <row r="6616" spans="9:17" ht="16">
      <c r="I6616" s="209"/>
      <c r="J6616" s="221"/>
      <c r="K6616" s="228"/>
      <c r="L6616" s="228"/>
      <c r="Q6616" s="229"/>
    </row>
    <row r="6617" spans="9:17" ht="16">
      <c r="I6617" s="209"/>
      <c r="J6617" s="221"/>
      <c r="K6617" s="228"/>
      <c r="L6617" s="228"/>
      <c r="Q6617" s="229"/>
    </row>
    <row r="6618" spans="9:17" ht="16">
      <c r="I6618" s="209"/>
      <c r="J6618" s="221"/>
      <c r="K6618" s="228"/>
      <c r="L6618" s="228"/>
      <c r="Q6618" s="229"/>
    </row>
    <row r="6619" spans="9:17" ht="16">
      <c r="I6619" s="209"/>
      <c r="J6619" s="221"/>
      <c r="K6619" s="228"/>
      <c r="L6619" s="228"/>
      <c r="Q6619" s="229"/>
    </row>
    <row r="6620" spans="9:17" ht="16">
      <c r="I6620" s="209"/>
      <c r="J6620" s="221"/>
      <c r="K6620" s="228"/>
      <c r="L6620" s="228"/>
      <c r="Q6620" s="229"/>
    </row>
    <row r="6621" spans="9:17" ht="16">
      <c r="I6621" s="209"/>
      <c r="J6621" s="221"/>
      <c r="K6621" s="228"/>
      <c r="L6621" s="228"/>
      <c r="Q6621" s="229"/>
    </row>
    <row r="6622" spans="9:17" ht="16">
      <c r="I6622" s="209"/>
      <c r="J6622" s="221"/>
      <c r="K6622" s="228"/>
      <c r="L6622" s="228"/>
      <c r="Q6622" s="229"/>
    </row>
    <row r="6623" spans="9:17" ht="16">
      <c r="I6623" s="209"/>
      <c r="J6623" s="221"/>
      <c r="K6623" s="228"/>
      <c r="L6623" s="228"/>
      <c r="Q6623" s="229"/>
    </row>
    <row r="6624" spans="9:17" ht="16">
      <c r="I6624" s="209"/>
      <c r="J6624" s="221"/>
      <c r="K6624" s="228"/>
      <c r="L6624" s="228"/>
      <c r="Q6624" s="229"/>
    </row>
    <row r="6625" spans="9:17" ht="16">
      <c r="I6625" s="209"/>
      <c r="J6625" s="221"/>
      <c r="K6625" s="228"/>
      <c r="L6625" s="228"/>
      <c r="Q6625" s="229"/>
    </row>
    <row r="6626" spans="9:17" ht="16">
      <c r="I6626" s="209"/>
      <c r="J6626" s="221"/>
      <c r="K6626" s="228"/>
      <c r="L6626" s="228"/>
      <c r="Q6626" s="229"/>
    </row>
    <row r="6627" spans="9:17" ht="16">
      <c r="I6627" s="209"/>
      <c r="J6627" s="221"/>
      <c r="K6627" s="228"/>
      <c r="L6627" s="228"/>
      <c r="Q6627" s="229"/>
    </row>
    <row r="6628" spans="9:17" ht="16">
      <c r="I6628" s="209"/>
      <c r="J6628" s="221"/>
      <c r="K6628" s="228"/>
      <c r="L6628" s="228"/>
      <c r="Q6628" s="229"/>
    </row>
    <row r="6629" spans="9:17" ht="16">
      <c r="I6629" s="209"/>
      <c r="J6629" s="221"/>
      <c r="K6629" s="228"/>
      <c r="L6629" s="228"/>
      <c r="Q6629" s="229"/>
    </row>
    <row r="6630" spans="9:17" ht="16">
      <c r="I6630" s="209"/>
      <c r="J6630" s="221"/>
      <c r="K6630" s="228"/>
      <c r="L6630" s="228"/>
      <c r="Q6630" s="229"/>
    </row>
    <row r="6631" spans="9:17" ht="16">
      <c r="I6631" s="209"/>
      <c r="J6631" s="221"/>
      <c r="K6631" s="228"/>
      <c r="L6631" s="228"/>
      <c r="Q6631" s="229"/>
    </row>
    <row r="6632" spans="9:17" ht="16">
      <c r="I6632" s="209"/>
      <c r="J6632" s="221"/>
      <c r="K6632" s="228"/>
      <c r="L6632" s="228"/>
      <c r="Q6632" s="229"/>
    </row>
    <row r="6633" spans="9:17" ht="16">
      <c r="I6633" s="209"/>
      <c r="J6633" s="221"/>
      <c r="K6633" s="228"/>
      <c r="L6633" s="228"/>
      <c r="Q6633" s="229"/>
    </row>
    <row r="6634" spans="9:17" ht="16">
      <c r="I6634" s="209"/>
      <c r="J6634" s="221"/>
      <c r="K6634" s="228"/>
      <c r="L6634" s="228"/>
      <c r="Q6634" s="229"/>
    </row>
    <row r="6635" spans="9:17" ht="16">
      <c r="I6635" s="209"/>
      <c r="J6635" s="221"/>
      <c r="K6635" s="228"/>
      <c r="L6635" s="228"/>
      <c r="Q6635" s="229"/>
    </row>
    <row r="6636" spans="9:17" ht="16">
      <c r="I6636" s="209"/>
      <c r="J6636" s="221"/>
      <c r="K6636" s="228"/>
      <c r="L6636" s="228"/>
      <c r="Q6636" s="229"/>
    </row>
    <row r="6637" spans="9:17" ht="16">
      <c r="I6637" s="209"/>
      <c r="J6637" s="221"/>
      <c r="K6637" s="228"/>
      <c r="L6637" s="228"/>
      <c r="Q6637" s="229"/>
    </row>
    <row r="6638" spans="9:17" ht="16">
      <c r="I6638" s="209"/>
      <c r="J6638" s="221"/>
      <c r="K6638" s="228"/>
      <c r="L6638" s="228"/>
      <c r="Q6638" s="229"/>
    </row>
    <row r="6639" spans="9:17" ht="16">
      <c r="I6639" s="209"/>
      <c r="J6639" s="221"/>
      <c r="K6639" s="228"/>
      <c r="L6639" s="228"/>
      <c r="Q6639" s="229"/>
    </row>
    <row r="6640" spans="9:17" ht="16">
      <c r="I6640" s="209"/>
      <c r="J6640" s="221"/>
      <c r="K6640" s="228"/>
      <c r="L6640" s="228"/>
      <c r="Q6640" s="229"/>
    </row>
    <row r="6641" spans="9:17" ht="16">
      <c r="I6641" s="209"/>
      <c r="J6641" s="221"/>
      <c r="K6641" s="228"/>
      <c r="L6641" s="228"/>
      <c r="Q6641" s="229"/>
    </row>
    <row r="6642" spans="9:17" ht="16">
      <c r="I6642" s="209"/>
      <c r="J6642" s="221"/>
      <c r="K6642" s="228"/>
      <c r="L6642" s="228"/>
      <c r="Q6642" s="229"/>
    </row>
    <row r="6643" spans="9:17" ht="16">
      <c r="I6643" s="209"/>
      <c r="J6643" s="221"/>
      <c r="K6643" s="228"/>
      <c r="L6643" s="228"/>
      <c r="Q6643" s="229"/>
    </row>
    <row r="6644" spans="9:17" ht="16">
      <c r="I6644" s="209"/>
      <c r="J6644" s="221"/>
      <c r="K6644" s="228"/>
      <c r="L6644" s="228"/>
      <c r="Q6644" s="229"/>
    </row>
    <row r="6645" spans="9:17" ht="16">
      <c r="I6645" s="209"/>
      <c r="J6645" s="221"/>
      <c r="K6645" s="228"/>
      <c r="L6645" s="228"/>
      <c r="Q6645" s="229"/>
    </row>
    <row r="6646" spans="9:17" ht="16">
      <c r="I6646" s="209"/>
      <c r="J6646" s="221"/>
      <c r="K6646" s="228"/>
      <c r="L6646" s="228"/>
      <c r="Q6646" s="229"/>
    </row>
    <row r="6647" spans="9:17" ht="16">
      <c r="I6647" s="209"/>
      <c r="J6647" s="221"/>
      <c r="K6647" s="228"/>
      <c r="L6647" s="228"/>
      <c r="Q6647" s="229"/>
    </row>
    <row r="6648" spans="9:17" ht="16">
      <c r="I6648" s="209"/>
      <c r="J6648" s="221"/>
      <c r="K6648" s="228"/>
      <c r="L6648" s="228"/>
      <c r="Q6648" s="229"/>
    </row>
    <row r="6649" spans="9:17" ht="16">
      <c r="I6649" s="209"/>
      <c r="J6649" s="221"/>
      <c r="K6649" s="228"/>
      <c r="L6649" s="228"/>
      <c r="Q6649" s="229"/>
    </row>
    <row r="6650" spans="9:17" ht="16">
      <c r="I6650" s="209"/>
      <c r="J6650" s="221"/>
      <c r="K6650" s="228"/>
      <c r="L6650" s="228"/>
      <c r="Q6650" s="229"/>
    </row>
    <row r="6651" spans="9:17" ht="16">
      <c r="I6651" s="209"/>
      <c r="J6651" s="221"/>
      <c r="K6651" s="228"/>
      <c r="L6651" s="228"/>
      <c r="Q6651" s="229"/>
    </row>
    <row r="6652" spans="9:17" ht="16">
      <c r="I6652" s="209"/>
      <c r="J6652" s="221"/>
      <c r="K6652" s="228"/>
      <c r="L6652" s="228"/>
      <c r="Q6652" s="229"/>
    </row>
    <row r="6653" spans="9:17" ht="16">
      <c r="I6653" s="209"/>
      <c r="J6653" s="221"/>
      <c r="K6653" s="228"/>
      <c r="L6653" s="228"/>
      <c r="Q6653" s="229"/>
    </row>
    <row r="6654" spans="9:17" ht="16">
      <c r="I6654" s="209"/>
      <c r="J6654" s="221"/>
      <c r="K6654" s="228"/>
      <c r="L6654" s="228"/>
      <c r="Q6654" s="229"/>
    </row>
    <row r="6655" spans="9:17" ht="16">
      <c r="I6655" s="209"/>
      <c r="J6655" s="221"/>
      <c r="K6655" s="228"/>
      <c r="L6655" s="228"/>
      <c r="Q6655" s="229"/>
    </row>
    <row r="6656" spans="9:17" ht="16">
      <c r="I6656" s="209"/>
      <c r="J6656" s="221"/>
      <c r="K6656" s="228"/>
      <c r="L6656" s="228"/>
      <c r="Q6656" s="229"/>
    </row>
    <row r="6657" spans="9:17" ht="16">
      <c r="I6657" s="209"/>
      <c r="J6657" s="221"/>
      <c r="K6657" s="228"/>
      <c r="L6657" s="228"/>
      <c r="Q6657" s="229"/>
    </row>
    <row r="6658" spans="9:17" ht="16">
      <c r="I6658" s="209"/>
      <c r="J6658" s="221"/>
      <c r="K6658" s="228"/>
      <c r="L6658" s="228"/>
      <c r="Q6658" s="229"/>
    </row>
    <row r="6659" spans="9:17" ht="16">
      <c r="I6659" s="209"/>
      <c r="J6659" s="221"/>
      <c r="K6659" s="228"/>
      <c r="L6659" s="228"/>
      <c r="Q6659" s="229"/>
    </row>
    <row r="6660" spans="9:17" ht="16">
      <c r="I6660" s="209"/>
      <c r="J6660" s="221"/>
      <c r="K6660" s="228"/>
      <c r="L6660" s="228"/>
      <c r="Q6660" s="229"/>
    </row>
    <row r="6661" spans="9:17" ht="16">
      <c r="I6661" s="209"/>
      <c r="J6661" s="221"/>
      <c r="K6661" s="228"/>
      <c r="L6661" s="228"/>
      <c r="Q6661" s="229"/>
    </row>
    <row r="6662" spans="9:17" ht="16">
      <c r="I6662" s="209"/>
      <c r="J6662" s="221"/>
      <c r="K6662" s="228"/>
      <c r="L6662" s="228"/>
      <c r="Q6662" s="229"/>
    </row>
    <row r="6663" spans="9:17" ht="16">
      <c r="I6663" s="209"/>
      <c r="J6663" s="221"/>
      <c r="K6663" s="228"/>
      <c r="L6663" s="228"/>
      <c r="Q6663" s="229"/>
    </row>
    <row r="6664" spans="9:17" ht="16">
      <c r="I6664" s="209"/>
      <c r="J6664" s="221"/>
      <c r="K6664" s="228"/>
      <c r="L6664" s="228"/>
      <c r="Q6664" s="229"/>
    </row>
    <row r="6665" spans="9:17" ht="16">
      <c r="I6665" s="209"/>
      <c r="J6665" s="221"/>
      <c r="K6665" s="228"/>
      <c r="L6665" s="228"/>
      <c r="Q6665" s="229"/>
    </row>
    <row r="6666" spans="9:17" ht="16">
      <c r="I6666" s="209"/>
      <c r="J6666" s="221"/>
      <c r="K6666" s="228"/>
      <c r="L6666" s="228"/>
      <c r="Q6666" s="229"/>
    </row>
    <row r="6667" spans="9:17" ht="16">
      <c r="I6667" s="209"/>
      <c r="J6667" s="221"/>
      <c r="K6667" s="228"/>
      <c r="L6667" s="228"/>
      <c r="Q6667" s="229"/>
    </row>
    <row r="6668" spans="9:17" ht="16">
      <c r="I6668" s="209"/>
      <c r="J6668" s="221"/>
      <c r="K6668" s="228"/>
      <c r="L6668" s="228"/>
      <c r="Q6668" s="229"/>
    </row>
    <row r="6669" spans="9:17" ht="16">
      <c r="I6669" s="209"/>
      <c r="J6669" s="221"/>
      <c r="K6669" s="228"/>
      <c r="L6669" s="228"/>
      <c r="Q6669" s="229"/>
    </row>
    <row r="6670" spans="9:17" ht="16">
      <c r="I6670" s="209"/>
      <c r="J6670" s="221"/>
      <c r="K6670" s="228"/>
      <c r="L6670" s="228"/>
      <c r="Q6670" s="229"/>
    </row>
    <row r="6671" spans="9:17" ht="16">
      <c r="I6671" s="209"/>
      <c r="J6671" s="221"/>
      <c r="K6671" s="228"/>
      <c r="L6671" s="228"/>
      <c r="Q6671" s="229"/>
    </row>
    <row r="6672" spans="9:17" ht="16">
      <c r="I6672" s="209"/>
      <c r="J6672" s="221"/>
      <c r="K6672" s="228"/>
      <c r="L6672" s="228"/>
      <c r="Q6672" s="229"/>
    </row>
    <row r="6673" spans="9:17" ht="16">
      <c r="I6673" s="209"/>
      <c r="J6673" s="221"/>
      <c r="K6673" s="228"/>
      <c r="L6673" s="228"/>
      <c r="Q6673" s="229"/>
    </row>
    <row r="6674" spans="9:17" ht="16">
      <c r="I6674" s="209"/>
      <c r="J6674" s="221"/>
      <c r="K6674" s="228"/>
      <c r="L6674" s="228"/>
      <c r="Q6674" s="229"/>
    </row>
    <row r="6675" spans="9:17" ht="16">
      <c r="I6675" s="209"/>
      <c r="J6675" s="221"/>
      <c r="K6675" s="228"/>
      <c r="L6675" s="228"/>
      <c r="Q6675" s="229"/>
    </row>
    <row r="6676" spans="9:17" ht="16">
      <c r="I6676" s="209"/>
      <c r="J6676" s="221"/>
      <c r="K6676" s="228"/>
      <c r="L6676" s="228"/>
      <c r="Q6676" s="229"/>
    </row>
    <row r="6677" spans="9:17" ht="16">
      <c r="I6677" s="209"/>
      <c r="J6677" s="221"/>
      <c r="K6677" s="228"/>
      <c r="L6677" s="228"/>
      <c r="Q6677" s="229"/>
    </row>
    <row r="6678" spans="9:17" ht="16">
      <c r="I6678" s="209"/>
      <c r="J6678" s="221"/>
      <c r="K6678" s="228"/>
      <c r="L6678" s="228"/>
      <c r="Q6678" s="229"/>
    </row>
    <row r="6679" spans="9:17" ht="16">
      <c r="I6679" s="209"/>
      <c r="J6679" s="221"/>
      <c r="K6679" s="228"/>
      <c r="L6679" s="228"/>
      <c r="Q6679" s="229"/>
    </row>
    <row r="6680" spans="9:17" ht="16">
      <c r="I6680" s="209"/>
      <c r="J6680" s="221"/>
      <c r="K6680" s="228"/>
      <c r="L6680" s="228"/>
      <c r="Q6680" s="229"/>
    </row>
    <row r="6681" spans="9:17" ht="16">
      <c r="I6681" s="209"/>
      <c r="J6681" s="221"/>
      <c r="K6681" s="228"/>
      <c r="L6681" s="228"/>
      <c r="Q6681" s="229"/>
    </row>
    <row r="6682" spans="9:17" ht="16">
      <c r="I6682" s="209"/>
      <c r="J6682" s="221"/>
      <c r="K6682" s="228"/>
      <c r="L6682" s="228"/>
      <c r="Q6682" s="229"/>
    </row>
    <row r="6683" spans="9:17" ht="16">
      <c r="I6683" s="209"/>
      <c r="J6683" s="221"/>
      <c r="K6683" s="228"/>
      <c r="L6683" s="228"/>
      <c r="Q6683" s="229"/>
    </row>
    <row r="6684" spans="9:17" ht="16">
      <c r="I6684" s="209"/>
      <c r="J6684" s="221"/>
      <c r="K6684" s="228"/>
      <c r="L6684" s="228"/>
      <c r="Q6684" s="229"/>
    </row>
    <row r="6685" spans="9:17" ht="16">
      <c r="I6685" s="209"/>
      <c r="J6685" s="221"/>
      <c r="K6685" s="228"/>
      <c r="L6685" s="228"/>
      <c r="Q6685" s="229"/>
    </row>
    <row r="6686" spans="9:17" ht="16">
      <c r="I6686" s="209"/>
      <c r="J6686" s="221"/>
      <c r="K6686" s="228"/>
      <c r="L6686" s="228"/>
      <c r="Q6686" s="229"/>
    </row>
    <row r="6687" spans="9:17" ht="16">
      <c r="I6687" s="209"/>
      <c r="J6687" s="221"/>
      <c r="K6687" s="228"/>
      <c r="L6687" s="228"/>
      <c r="Q6687" s="229"/>
    </row>
    <row r="6688" spans="9:17" ht="16">
      <c r="I6688" s="209"/>
      <c r="J6688" s="221"/>
      <c r="K6688" s="228"/>
      <c r="L6688" s="228"/>
      <c r="Q6688" s="229"/>
    </row>
    <row r="6689" spans="9:17" ht="16">
      <c r="I6689" s="209"/>
      <c r="J6689" s="221"/>
      <c r="K6689" s="228"/>
      <c r="L6689" s="228"/>
      <c r="Q6689" s="229"/>
    </row>
    <row r="6690" spans="9:17" ht="16">
      <c r="I6690" s="209"/>
      <c r="J6690" s="221"/>
      <c r="K6690" s="228"/>
      <c r="L6690" s="228"/>
      <c r="Q6690" s="229"/>
    </row>
    <row r="6691" spans="9:17" ht="16">
      <c r="I6691" s="209"/>
      <c r="J6691" s="221"/>
      <c r="K6691" s="228"/>
      <c r="L6691" s="228"/>
      <c r="Q6691" s="229"/>
    </row>
    <row r="6692" spans="9:17" ht="16">
      <c r="I6692" s="209"/>
      <c r="J6692" s="221"/>
      <c r="K6692" s="228"/>
      <c r="L6692" s="228"/>
      <c r="Q6692" s="229"/>
    </row>
    <row r="6693" spans="9:17" ht="16">
      <c r="I6693" s="209"/>
      <c r="J6693" s="221"/>
      <c r="K6693" s="228"/>
      <c r="L6693" s="228"/>
      <c r="Q6693" s="229"/>
    </row>
    <row r="6694" spans="9:17" ht="16">
      <c r="I6694" s="209"/>
      <c r="J6694" s="221"/>
      <c r="K6694" s="228"/>
      <c r="L6694" s="228"/>
      <c r="Q6694" s="229"/>
    </row>
    <row r="6695" spans="9:17" ht="16">
      <c r="I6695" s="209"/>
      <c r="J6695" s="221"/>
      <c r="K6695" s="228"/>
      <c r="L6695" s="228"/>
      <c r="Q6695" s="229"/>
    </row>
    <row r="6696" spans="9:17" ht="16">
      <c r="I6696" s="209"/>
      <c r="J6696" s="221"/>
      <c r="K6696" s="228"/>
      <c r="L6696" s="228"/>
      <c r="Q6696" s="229"/>
    </row>
    <row r="6697" spans="9:17" ht="16">
      <c r="I6697" s="209"/>
      <c r="J6697" s="221"/>
      <c r="K6697" s="228"/>
      <c r="L6697" s="228"/>
      <c r="Q6697" s="229"/>
    </row>
    <row r="6698" spans="9:17" ht="16">
      <c r="I6698" s="209"/>
      <c r="J6698" s="221"/>
      <c r="K6698" s="228"/>
      <c r="L6698" s="228"/>
      <c r="Q6698" s="229"/>
    </row>
    <row r="6699" spans="9:17" ht="16">
      <c r="I6699" s="209"/>
      <c r="J6699" s="221"/>
      <c r="K6699" s="228"/>
      <c r="L6699" s="228"/>
      <c r="Q6699" s="229"/>
    </row>
    <row r="6700" spans="9:17" ht="16">
      <c r="I6700" s="209"/>
      <c r="J6700" s="221"/>
      <c r="K6700" s="228"/>
      <c r="L6700" s="228"/>
      <c r="Q6700" s="229"/>
    </row>
    <row r="6701" spans="9:17" ht="16">
      <c r="I6701" s="209"/>
      <c r="J6701" s="221"/>
      <c r="K6701" s="228"/>
      <c r="L6701" s="228"/>
      <c r="Q6701" s="229"/>
    </row>
    <row r="6702" spans="9:17" ht="16">
      <c r="I6702" s="209"/>
      <c r="J6702" s="221"/>
      <c r="K6702" s="228"/>
      <c r="L6702" s="228"/>
      <c r="Q6702" s="229"/>
    </row>
    <row r="6703" spans="9:17" ht="16">
      <c r="I6703" s="209"/>
      <c r="J6703" s="221"/>
      <c r="K6703" s="228"/>
      <c r="L6703" s="228"/>
      <c r="Q6703" s="229"/>
    </row>
    <row r="6704" spans="9:17" ht="16">
      <c r="I6704" s="209"/>
      <c r="J6704" s="221"/>
      <c r="K6704" s="228"/>
      <c r="L6704" s="228"/>
      <c r="Q6704" s="229"/>
    </row>
    <row r="6705" spans="9:17" ht="16">
      <c r="I6705" s="209"/>
      <c r="J6705" s="221"/>
      <c r="K6705" s="228"/>
      <c r="L6705" s="228"/>
      <c r="Q6705" s="229"/>
    </row>
    <row r="6706" spans="9:17" ht="16">
      <c r="I6706" s="209"/>
      <c r="J6706" s="221"/>
      <c r="K6706" s="228"/>
      <c r="L6706" s="228"/>
      <c r="Q6706" s="229"/>
    </row>
    <row r="6707" spans="9:17" ht="16">
      <c r="I6707" s="209"/>
      <c r="J6707" s="221"/>
      <c r="K6707" s="228"/>
      <c r="L6707" s="228"/>
      <c r="Q6707" s="229"/>
    </row>
    <row r="6708" spans="9:17" ht="16">
      <c r="I6708" s="209"/>
      <c r="J6708" s="221"/>
      <c r="K6708" s="228"/>
      <c r="L6708" s="228"/>
      <c r="Q6708" s="229"/>
    </row>
    <row r="6709" spans="9:17" ht="16">
      <c r="I6709" s="209"/>
      <c r="J6709" s="221"/>
      <c r="K6709" s="228"/>
      <c r="L6709" s="228"/>
      <c r="Q6709" s="229"/>
    </row>
    <row r="6710" spans="9:17" ht="16">
      <c r="I6710" s="209"/>
      <c r="J6710" s="221"/>
      <c r="K6710" s="228"/>
      <c r="L6710" s="228"/>
      <c r="Q6710" s="229"/>
    </row>
    <row r="6711" spans="9:17" ht="16">
      <c r="I6711" s="209"/>
      <c r="J6711" s="221"/>
      <c r="K6711" s="228"/>
      <c r="L6711" s="228"/>
      <c r="Q6711" s="229"/>
    </row>
    <row r="6712" spans="9:17" ht="16">
      <c r="I6712" s="209"/>
      <c r="J6712" s="221"/>
      <c r="K6712" s="228"/>
      <c r="L6712" s="228"/>
      <c r="Q6712" s="229"/>
    </row>
    <row r="6713" spans="9:17" ht="16">
      <c r="I6713" s="209"/>
      <c r="J6713" s="221"/>
      <c r="K6713" s="228"/>
      <c r="L6713" s="228"/>
      <c r="Q6713" s="229"/>
    </row>
    <row r="6714" spans="9:17" ht="16">
      <c r="I6714" s="209"/>
      <c r="J6714" s="221"/>
      <c r="K6714" s="228"/>
      <c r="L6714" s="228"/>
      <c r="Q6714" s="229"/>
    </row>
    <row r="6715" spans="9:17" ht="16">
      <c r="I6715" s="209"/>
      <c r="J6715" s="221"/>
      <c r="K6715" s="228"/>
      <c r="L6715" s="228"/>
      <c r="Q6715" s="229"/>
    </row>
    <row r="6716" spans="9:17" ht="16">
      <c r="I6716" s="209"/>
      <c r="J6716" s="221"/>
      <c r="K6716" s="228"/>
      <c r="L6716" s="228"/>
      <c r="Q6716" s="229"/>
    </row>
    <row r="6717" spans="9:17" ht="16">
      <c r="I6717" s="209"/>
      <c r="J6717" s="221"/>
      <c r="K6717" s="228"/>
      <c r="L6717" s="228"/>
      <c r="Q6717" s="229"/>
    </row>
    <row r="6718" spans="9:17" ht="16">
      <c r="I6718" s="209"/>
      <c r="J6718" s="221"/>
      <c r="K6718" s="228"/>
      <c r="L6718" s="228"/>
      <c r="Q6718" s="229"/>
    </row>
    <row r="6719" spans="9:17" ht="16">
      <c r="I6719" s="209"/>
      <c r="J6719" s="221"/>
      <c r="K6719" s="228"/>
      <c r="L6719" s="228"/>
      <c r="Q6719" s="229"/>
    </row>
    <row r="6720" spans="9:17" ht="16">
      <c r="I6720" s="209"/>
      <c r="J6720" s="221"/>
      <c r="K6720" s="228"/>
      <c r="L6720" s="228"/>
      <c r="Q6720" s="229"/>
    </row>
    <row r="6721" spans="9:17" ht="16">
      <c r="I6721" s="209"/>
      <c r="J6721" s="221"/>
      <c r="K6721" s="228"/>
      <c r="L6721" s="228"/>
      <c r="Q6721" s="229"/>
    </row>
    <row r="6722" spans="9:17" ht="16">
      <c r="I6722" s="209"/>
      <c r="J6722" s="221"/>
      <c r="K6722" s="228"/>
      <c r="L6722" s="228"/>
      <c r="Q6722" s="229"/>
    </row>
    <row r="6723" spans="9:17" ht="16">
      <c r="I6723" s="209"/>
      <c r="J6723" s="221"/>
      <c r="K6723" s="228"/>
      <c r="L6723" s="228"/>
      <c r="Q6723" s="229"/>
    </row>
    <row r="6724" spans="9:17" ht="16">
      <c r="I6724" s="209"/>
      <c r="J6724" s="221"/>
      <c r="K6724" s="228"/>
      <c r="L6724" s="228"/>
      <c r="Q6724" s="229"/>
    </row>
    <row r="6725" spans="9:17" ht="16">
      <c r="I6725" s="209"/>
      <c r="J6725" s="221"/>
      <c r="K6725" s="228"/>
      <c r="L6725" s="228"/>
      <c r="Q6725" s="229"/>
    </row>
    <row r="6726" spans="9:17" ht="16">
      <c r="I6726" s="209"/>
      <c r="J6726" s="221"/>
      <c r="K6726" s="228"/>
      <c r="L6726" s="228"/>
      <c r="Q6726" s="229"/>
    </row>
    <row r="6727" spans="9:17" ht="16">
      <c r="I6727" s="209"/>
      <c r="J6727" s="221"/>
      <c r="K6727" s="228"/>
      <c r="L6727" s="228"/>
      <c r="Q6727" s="229"/>
    </row>
    <row r="6728" spans="9:17" ht="16">
      <c r="I6728" s="209"/>
      <c r="J6728" s="221"/>
      <c r="K6728" s="228"/>
      <c r="L6728" s="228"/>
      <c r="Q6728" s="229"/>
    </row>
    <row r="6729" spans="9:17" ht="16">
      <c r="I6729" s="209"/>
      <c r="J6729" s="221"/>
      <c r="K6729" s="228"/>
      <c r="L6729" s="228"/>
      <c r="Q6729" s="229"/>
    </row>
    <row r="6730" spans="9:17" ht="16">
      <c r="I6730" s="209"/>
      <c r="J6730" s="221"/>
      <c r="K6730" s="228"/>
      <c r="L6730" s="228"/>
      <c r="Q6730" s="229"/>
    </row>
    <row r="6731" spans="9:17" ht="16">
      <c r="I6731" s="209"/>
      <c r="J6731" s="221"/>
      <c r="K6731" s="228"/>
      <c r="L6731" s="228"/>
      <c r="Q6731" s="229"/>
    </row>
    <row r="6732" spans="9:17" ht="16">
      <c r="I6732" s="209"/>
      <c r="J6732" s="221"/>
      <c r="K6732" s="228"/>
      <c r="L6732" s="228"/>
      <c r="Q6732" s="229"/>
    </row>
    <row r="6733" spans="9:17" ht="16">
      <c r="I6733" s="209"/>
      <c r="J6733" s="221"/>
      <c r="K6733" s="228"/>
      <c r="L6733" s="228"/>
      <c r="Q6733" s="229"/>
    </row>
    <row r="6734" spans="9:17" ht="16">
      <c r="I6734" s="209"/>
      <c r="J6734" s="221"/>
      <c r="K6734" s="228"/>
      <c r="L6734" s="228"/>
      <c r="Q6734" s="229"/>
    </row>
    <row r="6735" spans="9:17" ht="16">
      <c r="I6735" s="209"/>
      <c r="J6735" s="221"/>
      <c r="K6735" s="228"/>
      <c r="L6735" s="228"/>
      <c r="Q6735" s="229"/>
    </row>
    <row r="6736" spans="9:17" ht="16">
      <c r="I6736" s="209"/>
      <c r="J6736" s="221"/>
      <c r="K6736" s="228"/>
      <c r="L6736" s="228"/>
      <c r="Q6736" s="229"/>
    </row>
    <row r="6737" spans="9:17" ht="16">
      <c r="I6737" s="209"/>
      <c r="J6737" s="221"/>
      <c r="K6737" s="228"/>
      <c r="L6737" s="228"/>
      <c r="Q6737" s="229"/>
    </row>
    <row r="6738" spans="9:17" ht="16">
      <c r="I6738" s="209"/>
      <c r="J6738" s="221"/>
      <c r="K6738" s="228"/>
      <c r="L6738" s="228"/>
      <c r="Q6738" s="229"/>
    </row>
    <row r="6739" spans="9:17" ht="16">
      <c r="I6739" s="209"/>
      <c r="J6739" s="221"/>
      <c r="K6739" s="228"/>
      <c r="L6739" s="228"/>
      <c r="Q6739" s="229"/>
    </row>
    <row r="6740" spans="9:17" ht="16">
      <c r="I6740" s="209"/>
      <c r="J6740" s="221"/>
      <c r="K6740" s="228"/>
      <c r="L6740" s="228"/>
      <c r="Q6740" s="229"/>
    </row>
    <row r="6741" spans="9:17" ht="16">
      <c r="I6741" s="209"/>
      <c r="J6741" s="221"/>
      <c r="K6741" s="228"/>
      <c r="L6741" s="228"/>
      <c r="Q6741" s="229"/>
    </row>
    <row r="6742" spans="9:17" ht="16">
      <c r="I6742" s="209"/>
      <c r="J6742" s="221"/>
      <c r="K6742" s="228"/>
      <c r="L6742" s="228"/>
      <c r="Q6742" s="229"/>
    </row>
    <row r="6743" spans="9:17" ht="16">
      <c r="I6743" s="209"/>
      <c r="J6743" s="221"/>
      <c r="K6743" s="228"/>
      <c r="L6743" s="228"/>
      <c r="Q6743" s="229"/>
    </row>
    <row r="6744" spans="9:17" ht="16">
      <c r="I6744" s="209"/>
      <c r="J6744" s="221"/>
      <c r="K6744" s="228"/>
      <c r="L6744" s="228"/>
      <c r="Q6744" s="229"/>
    </row>
    <row r="6745" spans="9:17" ht="16">
      <c r="I6745" s="209"/>
      <c r="J6745" s="221"/>
      <c r="K6745" s="228"/>
      <c r="L6745" s="228"/>
      <c r="Q6745" s="229"/>
    </row>
    <row r="6746" spans="9:17" ht="16">
      <c r="I6746" s="209"/>
      <c r="J6746" s="221"/>
      <c r="K6746" s="228"/>
      <c r="L6746" s="228"/>
      <c r="Q6746" s="229"/>
    </row>
    <row r="6747" spans="9:17" ht="16">
      <c r="I6747" s="209"/>
      <c r="J6747" s="221"/>
      <c r="K6747" s="228"/>
      <c r="L6747" s="228"/>
      <c r="Q6747" s="229"/>
    </row>
    <row r="6748" spans="9:17" ht="16">
      <c r="I6748" s="209"/>
      <c r="J6748" s="221"/>
      <c r="K6748" s="228"/>
      <c r="L6748" s="228"/>
      <c r="Q6748" s="229"/>
    </row>
    <row r="6749" spans="9:17" ht="16">
      <c r="I6749" s="209"/>
      <c r="J6749" s="221"/>
      <c r="K6749" s="228"/>
      <c r="L6749" s="228"/>
      <c r="Q6749" s="229"/>
    </row>
    <row r="6750" spans="9:17" ht="16">
      <c r="I6750" s="209"/>
      <c r="J6750" s="221"/>
      <c r="K6750" s="228"/>
      <c r="L6750" s="228"/>
      <c r="Q6750" s="229"/>
    </row>
    <row r="6751" spans="9:17" ht="16">
      <c r="I6751" s="209"/>
      <c r="J6751" s="221"/>
      <c r="K6751" s="228"/>
      <c r="L6751" s="228"/>
      <c r="Q6751" s="229"/>
    </row>
    <row r="6752" spans="9:17" ht="16">
      <c r="I6752" s="209"/>
      <c r="J6752" s="221"/>
      <c r="K6752" s="228"/>
      <c r="L6752" s="228"/>
      <c r="Q6752" s="229"/>
    </row>
    <row r="6753" spans="9:17" ht="16">
      <c r="I6753" s="209"/>
      <c r="J6753" s="221"/>
      <c r="K6753" s="228"/>
      <c r="L6753" s="228"/>
      <c r="Q6753" s="229"/>
    </row>
    <row r="6754" spans="9:17" ht="16">
      <c r="I6754" s="209"/>
      <c r="J6754" s="221"/>
      <c r="K6754" s="228"/>
      <c r="L6754" s="228"/>
      <c r="Q6754" s="229"/>
    </row>
    <row r="6755" spans="9:17" ht="16">
      <c r="I6755" s="209"/>
      <c r="J6755" s="221"/>
      <c r="K6755" s="228"/>
      <c r="L6755" s="228"/>
      <c r="Q6755" s="229"/>
    </row>
    <row r="6756" spans="9:17" ht="16">
      <c r="I6756" s="209"/>
      <c r="J6756" s="221"/>
      <c r="K6756" s="228"/>
      <c r="L6756" s="228"/>
      <c r="Q6756" s="229"/>
    </row>
    <row r="6757" spans="9:17" ht="16">
      <c r="I6757" s="209"/>
      <c r="J6757" s="221"/>
      <c r="K6757" s="228"/>
      <c r="L6757" s="228"/>
      <c r="Q6757" s="229"/>
    </row>
    <row r="6758" spans="9:17" ht="16">
      <c r="I6758" s="209"/>
      <c r="J6758" s="221"/>
      <c r="K6758" s="228"/>
      <c r="L6758" s="228"/>
      <c r="Q6758" s="229"/>
    </row>
    <row r="6759" spans="9:17" ht="16">
      <c r="I6759" s="209"/>
      <c r="J6759" s="221"/>
      <c r="K6759" s="228"/>
      <c r="L6759" s="228"/>
      <c r="Q6759" s="229"/>
    </row>
    <row r="6760" spans="9:17" ht="16">
      <c r="I6760" s="209"/>
      <c r="J6760" s="221"/>
      <c r="K6760" s="228"/>
      <c r="L6760" s="228"/>
      <c r="Q6760" s="229"/>
    </row>
    <row r="6761" spans="9:17" ht="16">
      <c r="I6761" s="209"/>
      <c r="J6761" s="221"/>
      <c r="K6761" s="228"/>
      <c r="L6761" s="228"/>
      <c r="Q6761" s="229"/>
    </row>
    <row r="6762" spans="9:17" ht="16">
      <c r="I6762" s="209"/>
      <c r="J6762" s="221"/>
      <c r="K6762" s="228"/>
      <c r="L6762" s="228"/>
      <c r="Q6762" s="229"/>
    </row>
    <row r="6763" spans="9:17" ht="16">
      <c r="I6763" s="209"/>
      <c r="J6763" s="221"/>
      <c r="K6763" s="228"/>
      <c r="L6763" s="228"/>
      <c r="Q6763" s="229"/>
    </row>
    <row r="6764" spans="9:17" ht="16">
      <c r="I6764" s="209"/>
      <c r="J6764" s="221"/>
      <c r="K6764" s="228"/>
      <c r="L6764" s="228"/>
      <c r="Q6764" s="229"/>
    </row>
    <row r="6765" spans="9:17" ht="16">
      <c r="I6765" s="209"/>
      <c r="J6765" s="221"/>
      <c r="K6765" s="228"/>
      <c r="L6765" s="228"/>
      <c r="Q6765" s="229"/>
    </row>
    <row r="6766" spans="9:17" ht="16">
      <c r="I6766" s="209"/>
      <c r="J6766" s="221"/>
      <c r="K6766" s="228"/>
      <c r="L6766" s="228"/>
      <c r="Q6766" s="229"/>
    </row>
    <row r="6767" spans="9:17" ht="16">
      <c r="I6767" s="209"/>
      <c r="J6767" s="221"/>
      <c r="K6767" s="228"/>
      <c r="L6767" s="228"/>
      <c r="Q6767" s="229"/>
    </row>
    <row r="6768" spans="9:17" ht="16">
      <c r="I6768" s="209"/>
      <c r="J6768" s="221"/>
      <c r="K6768" s="228"/>
      <c r="L6768" s="228"/>
      <c r="Q6768" s="229"/>
    </row>
    <row r="6769" spans="9:17" ht="16">
      <c r="I6769" s="209"/>
      <c r="J6769" s="221"/>
      <c r="K6769" s="228"/>
      <c r="L6769" s="228"/>
      <c r="Q6769" s="229"/>
    </row>
    <row r="6770" spans="9:17" ht="16">
      <c r="I6770" s="209"/>
      <c r="J6770" s="221"/>
      <c r="K6770" s="228"/>
      <c r="L6770" s="228"/>
      <c r="Q6770" s="229"/>
    </row>
    <row r="6771" spans="9:17" ht="16">
      <c r="I6771" s="209"/>
      <c r="J6771" s="221"/>
      <c r="K6771" s="228"/>
      <c r="L6771" s="228"/>
      <c r="Q6771" s="229"/>
    </row>
    <row r="6772" spans="9:17" ht="16">
      <c r="I6772" s="209"/>
      <c r="J6772" s="221"/>
      <c r="K6772" s="228"/>
      <c r="L6772" s="228"/>
      <c r="Q6772" s="229"/>
    </row>
    <row r="6773" spans="9:17" ht="16">
      <c r="I6773" s="209"/>
      <c r="J6773" s="221"/>
      <c r="K6773" s="228"/>
      <c r="L6773" s="228"/>
      <c r="Q6773" s="229"/>
    </row>
    <row r="6774" spans="9:17" ht="16">
      <c r="I6774" s="209"/>
      <c r="J6774" s="221"/>
      <c r="K6774" s="228"/>
      <c r="L6774" s="228"/>
      <c r="Q6774" s="229"/>
    </row>
    <row r="6775" spans="9:17" ht="16">
      <c r="I6775" s="209"/>
      <c r="J6775" s="221"/>
      <c r="K6775" s="228"/>
      <c r="L6775" s="228"/>
      <c r="Q6775" s="229"/>
    </row>
    <row r="6776" spans="9:17" ht="16">
      <c r="I6776" s="209"/>
      <c r="J6776" s="221"/>
      <c r="K6776" s="228"/>
      <c r="L6776" s="228"/>
      <c r="Q6776" s="229"/>
    </row>
    <row r="6777" spans="9:17" ht="16">
      <c r="I6777" s="209"/>
      <c r="J6777" s="221"/>
      <c r="K6777" s="228"/>
      <c r="L6777" s="228"/>
      <c r="Q6777" s="229"/>
    </row>
    <row r="6778" spans="9:17" ht="16">
      <c r="I6778" s="209"/>
      <c r="J6778" s="221"/>
      <c r="K6778" s="228"/>
      <c r="L6778" s="228"/>
      <c r="Q6778" s="229"/>
    </row>
    <row r="6779" spans="9:17" ht="16">
      <c r="I6779" s="209"/>
      <c r="J6779" s="221"/>
      <c r="K6779" s="228"/>
      <c r="L6779" s="228"/>
      <c r="Q6779" s="229"/>
    </row>
    <row r="6780" spans="9:17" ht="16">
      <c r="I6780" s="209"/>
      <c r="J6780" s="221"/>
      <c r="K6780" s="228"/>
      <c r="L6780" s="228"/>
      <c r="Q6780" s="229"/>
    </row>
    <row r="6781" spans="9:17" ht="16">
      <c r="I6781" s="209"/>
      <c r="J6781" s="221"/>
      <c r="K6781" s="228"/>
      <c r="L6781" s="228"/>
      <c r="Q6781" s="229"/>
    </row>
    <row r="6782" spans="9:17" ht="16">
      <c r="I6782" s="209"/>
      <c r="J6782" s="221"/>
      <c r="K6782" s="228"/>
      <c r="L6782" s="228"/>
      <c r="Q6782" s="229"/>
    </row>
    <row r="6783" spans="9:17" ht="16">
      <c r="I6783" s="209"/>
      <c r="J6783" s="221"/>
      <c r="K6783" s="228"/>
      <c r="L6783" s="228"/>
      <c r="Q6783" s="229"/>
    </row>
    <row r="6784" spans="9:17" ht="16">
      <c r="I6784" s="209"/>
      <c r="J6784" s="221"/>
      <c r="K6784" s="228"/>
      <c r="L6784" s="228"/>
      <c r="Q6784" s="229"/>
    </row>
    <row r="6785" spans="9:17" ht="16">
      <c r="I6785" s="209"/>
      <c r="J6785" s="221"/>
      <c r="K6785" s="228"/>
      <c r="L6785" s="228"/>
      <c r="Q6785" s="229"/>
    </row>
    <row r="6786" spans="9:17" ht="16">
      <c r="I6786" s="209"/>
      <c r="J6786" s="221"/>
      <c r="K6786" s="228"/>
      <c r="L6786" s="228"/>
      <c r="Q6786" s="229"/>
    </row>
    <row r="6787" spans="9:17" ht="16">
      <c r="I6787" s="209"/>
      <c r="J6787" s="221"/>
      <c r="K6787" s="228"/>
      <c r="L6787" s="228"/>
      <c r="Q6787" s="229"/>
    </row>
    <row r="6788" spans="9:17" ht="16">
      <c r="I6788" s="209"/>
      <c r="J6788" s="221"/>
      <c r="K6788" s="228"/>
      <c r="L6788" s="228"/>
      <c r="Q6788" s="229"/>
    </row>
    <row r="6789" spans="9:17" ht="16">
      <c r="I6789" s="209"/>
      <c r="J6789" s="221"/>
      <c r="K6789" s="228"/>
      <c r="L6789" s="228"/>
      <c r="Q6789" s="229"/>
    </row>
    <row r="6790" spans="9:17" ht="16">
      <c r="I6790" s="209"/>
      <c r="J6790" s="221"/>
      <c r="K6790" s="228"/>
      <c r="L6790" s="228"/>
      <c r="Q6790" s="229"/>
    </row>
    <row r="6791" spans="9:17" ht="16">
      <c r="I6791" s="209"/>
      <c r="J6791" s="221"/>
      <c r="K6791" s="228"/>
      <c r="L6791" s="228"/>
      <c r="Q6791" s="229"/>
    </row>
    <row r="6792" spans="9:17" ht="16">
      <c r="I6792" s="209"/>
      <c r="J6792" s="221"/>
      <c r="K6792" s="228"/>
      <c r="L6792" s="228"/>
      <c r="Q6792" s="229"/>
    </row>
    <row r="6793" spans="9:17" ht="16">
      <c r="I6793" s="209"/>
      <c r="J6793" s="221"/>
      <c r="K6793" s="228"/>
      <c r="L6793" s="228"/>
      <c r="Q6793" s="229"/>
    </row>
    <row r="6794" spans="9:17" ht="16">
      <c r="I6794" s="209"/>
      <c r="J6794" s="221"/>
      <c r="K6794" s="228"/>
      <c r="L6794" s="228"/>
      <c r="Q6794" s="229"/>
    </row>
    <row r="6795" spans="9:17" ht="16">
      <c r="I6795" s="209"/>
      <c r="J6795" s="221"/>
      <c r="K6795" s="228"/>
      <c r="L6795" s="228"/>
      <c r="Q6795" s="229"/>
    </row>
    <row r="6796" spans="9:17" ht="16">
      <c r="I6796" s="209"/>
      <c r="J6796" s="221"/>
      <c r="K6796" s="228"/>
      <c r="L6796" s="228"/>
      <c r="Q6796" s="229"/>
    </row>
    <row r="6797" spans="9:17" ht="16">
      <c r="I6797" s="209"/>
      <c r="J6797" s="221"/>
      <c r="K6797" s="228"/>
      <c r="L6797" s="228"/>
      <c r="Q6797" s="229"/>
    </row>
    <row r="6798" spans="9:17" ht="16">
      <c r="I6798" s="209"/>
      <c r="J6798" s="221"/>
      <c r="K6798" s="228"/>
      <c r="L6798" s="228"/>
      <c r="Q6798" s="229"/>
    </row>
    <row r="6799" spans="9:17" ht="16">
      <c r="I6799" s="209"/>
      <c r="J6799" s="221"/>
      <c r="K6799" s="228"/>
      <c r="L6799" s="228"/>
      <c r="Q6799" s="229"/>
    </row>
    <row r="6800" spans="9:17" ht="16">
      <c r="I6800" s="209"/>
      <c r="J6800" s="221"/>
      <c r="K6800" s="228"/>
      <c r="L6800" s="228"/>
      <c r="Q6800" s="229"/>
    </row>
    <row r="6801" spans="9:17" ht="16">
      <c r="I6801" s="209"/>
      <c r="J6801" s="221"/>
      <c r="K6801" s="228"/>
      <c r="L6801" s="228"/>
      <c r="Q6801" s="229"/>
    </row>
    <row r="6802" spans="9:17" ht="16">
      <c r="I6802" s="209"/>
      <c r="J6802" s="221"/>
      <c r="K6802" s="228"/>
      <c r="L6802" s="228"/>
      <c r="Q6802" s="229"/>
    </row>
    <row r="6803" spans="9:17" ht="16">
      <c r="I6803" s="209"/>
      <c r="J6803" s="221"/>
      <c r="K6803" s="228"/>
      <c r="L6803" s="228"/>
      <c r="Q6803" s="229"/>
    </row>
    <row r="6804" spans="9:17" ht="16">
      <c r="I6804" s="209"/>
      <c r="J6804" s="221"/>
      <c r="K6804" s="228"/>
      <c r="L6804" s="228"/>
      <c r="Q6804" s="229"/>
    </row>
    <row r="6805" spans="9:17" ht="16">
      <c r="I6805" s="209"/>
      <c r="J6805" s="221"/>
      <c r="K6805" s="228"/>
      <c r="L6805" s="228"/>
      <c r="Q6805" s="229"/>
    </row>
    <row r="6806" spans="9:17" ht="16">
      <c r="I6806" s="209"/>
      <c r="J6806" s="221"/>
      <c r="K6806" s="228"/>
      <c r="L6806" s="228"/>
      <c r="Q6806" s="229"/>
    </row>
    <row r="6807" spans="9:17" ht="16">
      <c r="I6807" s="209"/>
      <c r="J6807" s="221"/>
      <c r="K6807" s="228"/>
      <c r="L6807" s="228"/>
      <c r="Q6807" s="229"/>
    </row>
    <row r="6808" spans="9:17" ht="16">
      <c r="I6808" s="209"/>
      <c r="J6808" s="221"/>
      <c r="K6808" s="228"/>
      <c r="L6808" s="228"/>
      <c r="Q6808" s="229"/>
    </row>
    <row r="6809" spans="9:17" ht="16">
      <c r="I6809" s="209"/>
      <c r="J6809" s="221"/>
      <c r="K6809" s="228"/>
      <c r="L6809" s="228"/>
      <c r="Q6809" s="229"/>
    </row>
    <row r="6810" spans="9:17" ht="16">
      <c r="I6810" s="209"/>
      <c r="J6810" s="221"/>
      <c r="K6810" s="228"/>
      <c r="L6810" s="228"/>
      <c r="Q6810" s="229"/>
    </row>
    <row r="6811" spans="9:17" ht="16">
      <c r="I6811" s="209"/>
      <c r="J6811" s="221"/>
      <c r="K6811" s="228"/>
      <c r="L6811" s="228"/>
      <c r="Q6811" s="229"/>
    </row>
    <row r="6812" spans="9:17" ht="16">
      <c r="I6812" s="209"/>
      <c r="J6812" s="221"/>
      <c r="K6812" s="228"/>
      <c r="L6812" s="228"/>
      <c r="Q6812" s="229"/>
    </row>
    <row r="6813" spans="9:17" ht="16">
      <c r="I6813" s="209"/>
      <c r="J6813" s="221"/>
      <c r="K6813" s="228"/>
      <c r="L6813" s="228"/>
      <c r="Q6813" s="229"/>
    </row>
    <row r="6814" spans="9:17" ht="16">
      <c r="I6814" s="209"/>
      <c r="J6814" s="221"/>
      <c r="K6814" s="228"/>
      <c r="L6814" s="228"/>
      <c r="Q6814" s="229"/>
    </row>
    <row r="6815" spans="9:17" ht="16">
      <c r="I6815" s="209"/>
      <c r="J6815" s="221"/>
      <c r="K6815" s="228"/>
      <c r="L6815" s="228"/>
      <c r="Q6815" s="229"/>
    </row>
    <row r="6816" spans="9:17" ht="16">
      <c r="I6816" s="209"/>
      <c r="J6816" s="221"/>
      <c r="K6816" s="228"/>
      <c r="L6816" s="228"/>
      <c r="Q6816" s="229"/>
    </row>
    <row r="6817" spans="9:17" ht="16">
      <c r="I6817" s="209"/>
      <c r="J6817" s="221"/>
      <c r="K6817" s="228"/>
      <c r="L6817" s="228"/>
      <c r="Q6817" s="229"/>
    </row>
    <row r="6818" spans="9:17" ht="16">
      <c r="I6818" s="209"/>
      <c r="J6818" s="221"/>
      <c r="K6818" s="228"/>
      <c r="L6818" s="228"/>
      <c r="Q6818" s="229"/>
    </row>
    <row r="6819" spans="9:17" ht="16">
      <c r="I6819" s="209"/>
      <c r="J6819" s="221"/>
      <c r="K6819" s="228"/>
      <c r="L6819" s="228"/>
      <c r="Q6819" s="229"/>
    </row>
    <row r="6820" spans="9:17" ht="16">
      <c r="I6820" s="209"/>
      <c r="J6820" s="221"/>
      <c r="K6820" s="228"/>
      <c r="L6820" s="228"/>
      <c r="Q6820" s="229"/>
    </row>
    <row r="6821" spans="9:17" ht="16">
      <c r="I6821" s="209"/>
      <c r="J6821" s="221"/>
      <c r="K6821" s="228"/>
      <c r="L6821" s="228"/>
      <c r="Q6821" s="229"/>
    </row>
    <row r="6822" spans="9:17" ht="16">
      <c r="I6822" s="209"/>
      <c r="J6822" s="221"/>
      <c r="K6822" s="228"/>
      <c r="L6822" s="228"/>
      <c r="Q6822" s="229"/>
    </row>
    <row r="6823" spans="9:17" ht="16">
      <c r="I6823" s="209"/>
      <c r="J6823" s="221"/>
      <c r="K6823" s="228"/>
      <c r="L6823" s="228"/>
      <c r="Q6823" s="229"/>
    </row>
    <row r="6824" spans="9:17" ht="16">
      <c r="I6824" s="209"/>
      <c r="J6824" s="221"/>
      <c r="K6824" s="228"/>
      <c r="L6824" s="228"/>
      <c r="Q6824" s="229"/>
    </row>
    <row r="6825" spans="9:17" ht="16">
      <c r="I6825" s="209"/>
      <c r="J6825" s="221"/>
      <c r="K6825" s="228"/>
      <c r="L6825" s="228"/>
      <c r="Q6825" s="229"/>
    </row>
    <row r="6826" spans="9:17" ht="16">
      <c r="I6826" s="209"/>
      <c r="J6826" s="221"/>
      <c r="K6826" s="228"/>
      <c r="L6826" s="228"/>
      <c r="Q6826" s="229"/>
    </row>
    <row r="6827" spans="9:17" ht="16">
      <c r="I6827" s="209"/>
      <c r="J6827" s="221"/>
      <c r="K6827" s="228"/>
      <c r="L6827" s="228"/>
      <c r="Q6827" s="229"/>
    </row>
    <row r="6828" spans="9:17" ht="16">
      <c r="I6828" s="209"/>
      <c r="J6828" s="221"/>
      <c r="K6828" s="228"/>
      <c r="L6828" s="228"/>
      <c r="Q6828" s="229"/>
    </row>
    <row r="6829" spans="9:17" ht="16">
      <c r="I6829" s="209"/>
      <c r="J6829" s="221"/>
      <c r="K6829" s="228"/>
      <c r="L6829" s="228"/>
      <c r="Q6829" s="229"/>
    </row>
    <row r="6830" spans="9:17" ht="16">
      <c r="I6830" s="209"/>
      <c r="J6830" s="221"/>
      <c r="K6830" s="228"/>
      <c r="L6830" s="228"/>
      <c r="Q6830" s="229"/>
    </row>
    <row r="6831" spans="9:17" ht="16">
      <c r="I6831" s="209"/>
      <c r="J6831" s="221"/>
      <c r="K6831" s="228"/>
      <c r="L6831" s="228"/>
      <c r="Q6831" s="229"/>
    </row>
    <row r="6832" spans="9:17" ht="16">
      <c r="I6832" s="209"/>
      <c r="J6832" s="221"/>
      <c r="K6832" s="228"/>
      <c r="L6832" s="228"/>
      <c r="Q6832" s="229"/>
    </row>
    <row r="6833" spans="9:17" ht="16">
      <c r="I6833" s="209"/>
      <c r="J6833" s="221"/>
      <c r="K6833" s="228"/>
      <c r="L6833" s="228"/>
      <c r="Q6833" s="229"/>
    </row>
    <row r="6834" spans="9:17" ht="16">
      <c r="I6834" s="209"/>
      <c r="J6834" s="221"/>
      <c r="K6834" s="228"/>
      <c r="L6834" s="228"/>
      <c r="Q6834" s="229"/>
    </row>
    <row r="6835" spans="9:17" ht="16">
      <c r="I6835" s="209"/>
      <c r="J6835" s="221"/>
      <c r="K6835" s="228"/>
      <c r="L6835" s="228"/>
      <c r="Q6835" s="229"/>
    </row>
    <row r="6836" spans="9:17" ht="16">
      <c r="I6836" s="209"/>
      <c r="J6836" s="221"/>
      <c r="K6836" s="228"/>
      <c r="L6836" s="228"/>
      <c r="Q6836" s="229"/>
    </row>
    <row r="6837" spans="9:17" ht="16">
      <c r="I6837" s="209"/>
      <c r="J6837" s="221"/>
      <c r="K6837" s="228"/>
      <c r="L6837" s="228"/>
      <c r="Q6837" s="229"/>
    </row>
    <row r="6838" spans="9:17" ht="16">
      <c r="I6838" s="209"/>
      <c r="J6838" s="221"/>
      <c r="K6838" s="228"/>
      <c r="L6838" s="228"/>
      <c r="Q6838" s="229"/>
    </row>
    <row r="6839" spans="9:17" ht="16">
      <c r="I6839" s="209"/>
      <c r="J6839" s="221"/>
      <c r="K6839" s="228"/>
      <c r="L6839" s="228"/>
      <c r="Q6839" s="229"/>
    </row>
    <row r="6840" spans="9:17" ht="16">
      <c r="I6840" s="209"/>
      <c r="J6840" s="221"/>
      <c r="K6840" s="228"/>
      <c r="L6840" s="228"/>
      <c r="Q6840" s="229"/>
    </row>
    <row r="6841" spans="9:17" ht="16">
      <c r="I6841" s="209"/>
      <c r="J6841" s="221"/>
      <c r="K6841" s="228"/>
      <c r="L6841" s="228"/>
      <c r="Q6841" s="229"/>
    </row>
    <row r="6842" spans="9:17" ht="16">
      <c r="I6842" s="209"/>
      <c r="J6842" s="221"/>
      <c r="K6842" s="228"/>
      <c r="L6842" s="228"/>
      <c r="Q6842" s="229"/>
    </row>
    <row r="6843" spans="9:17" ht="16">
      <c r="I6843" s="209"/>
      <c r="J6843" s="221"/>
      <c r="K6843" s="228"/>
      <c r="L6843" s="228"/>
      <c r="Q6843" s="229"/>
    </row>
    <row r="6844" spans="9:17" ht="16">
      <c r="I6844" s="209"/>
      <c r="J6844" s="221"/>
      <c r="K6844" s="228"/>
      <c r="L6844" s="228"/>
      <c r="Q6844" s="229"/>
    </row>
    <row r="6845" spans="9:17" ht="16">
      <c r="I6845" s="209"/>
      <c r="J6845" s="221"/>
      <c r="K6845" s="228"/>
      <c r="L6845" s="228"/>
      <c r="Q6845" s="229"/>
    </row>
    <row r="6846" spans="9:17" ht="16">
      <c r="I6846" s="209"/>
      <c r="J6846" s="221"/>
      <c r="K6846" s="228"/>
      <c r="L6846" s="228"/>
      <c r="Q6846" s="229"/>
    </row>
    <row r="6847" spans="9:17" ht="16">
      <c r="I6847" s="209"/>
      <c r="J6847" s="221"/>
      <c r="K6847" s="228"/>
      <c r="L6847" s="228"/>
      <c r="Q6847" s="229"/>
    </row>
    <row r="6848" spans="9:17" ht="16">
      <c r="I6848" s="209"/>
      <c r="J6848" s="221"/>
      <c r="K6848" s="228"/>
      <c r="L6848" s="228"/>
      <c r="Q6848" s="229"/>
    </row>
    <row r="6849" spans="9:17" ht="16">
      <c r="I6849" s="209"/>
      <c r="J6849" s="221"/>
      <c r="K6849" s="228"/>
      <c r="L6849" s="228"/>
      <c r="Q6849" s="229"/>
    </row>
    <row r="6850" spans="9:17" ht="16">
      <c r="I6850" s="209"/>
      <c r="J6850" s="221"/>
      <c r="K6850" s="228"/>
      <c r="L6850" s="228"/>
      <c r="Q6850" s="229"/>
    </row>
    <row r="6851" spans="9:17" ht="16">
      <c r="I6851" s="209"/>
      <c r="J6851" s="221"/>
      <c r="K6851" s="228"/>
      <c r="L6851" s="228"/>
      <c r="Q6851" s="229"/>
    </row>
    <row r="6852" spans="9:17" ht="16">
      <c r="I6852" s="209"/>
      <c r="J6852" s="221"/>
      <c r="K6852" s="228"/>
      <c r="L6852" s="228"/>
      <c r="Q6852" s="229"/>
    </row>
    <row r="6853" spans="9:17" ht="16">
      <c r="I6853" s="209"/>
      <c r="J6853" s="221"/>
      <c r="K6853" s="228"/>
      <c r="L6853" s="228"/>
      <c r="Q6853" s="229"/>
    </row>
    <row r="6854" spans="9:17" ht="16">
      <c r="I6854" s="209"/>
      <c r="J6854" s="221"/>
      <c r="K6854" s="228"/>
      <c r="L6854" s="228"/>
      <c r="Q6854" s="229"/>
    </row>
    <row r="6855" spans="9:17" ht="16">
      <c r="I6855" s="209"/>
      <c r="J6855" s="221"/>
      <c r="K6855" s="228"/>
      <c r="L6855" s="228"/>
      <c r="Q6855" s="229"/>
    </row>
    <row r="6856" spans="9:17" ht="16">
      <c r="I6856" s="209"/>
      <c r="J6856" s="221"/>
      <c r="K6856" s="228"/>
      <c r="L6856" s="228"/>
      <c r="Q6856" s="229"/>
    </row>
    <row r="6857" spans="9:17" ht="16">
      <c r="I6857" s="209"/>
      <c r="J6857" s="221"/>
      <c r="K6857" s="228"/>
      <c r="L6857" s="228"/>
      <c r="Q6857" s="229"/>
    </row>
    <row r="6858" spans="9:17" ht="16">
      <c r="I6858" s="209"/>
      <c r="J6858" s="221"/>
      <c r="K6858" s="228"/>
      <c r="L6858" s="228"/>
      <c r="Q6858" s="229"/>
    </row>
    <row r="6859" spans="9:17" ht="16">
      <c r="I6859" s="209"/>
      <c r="J6859" s="221"/>
      <c r="K6859" s="228"/>
      <c r="L6859" s="228"/>
      <c r="Q6859" s="229"/>
    </row>
    <row r="6860" spans="9:17" ht="16">
      <c r="I6860" s="209"/>
      <c r="J6860" s="221"/>
      <c r="K6860" s="228"/>
      <c r="L6860" s="228"/>
      <c r="Q6860" s="229"/>
    </row>
    <row r="6861" spans="9:17" ht="16">
      <c r="I6861" s="209"/>
      <c r="J6861" s="221"/>
      <c r="K6861" s="228"/>
      <c r="L6861" s="228"/>
      <c r="Q6861" s="229"/>
    </row>
    <row r="6862" spans="9:17" ht="16">
      <c r="I6862" s="209"/>
      <c r="J6862" s="221"/>
      <c r="K6862" s="228"/>
      <c r="L6862" s="228"/>
      <c r="Q6862" s="229"/>
    </row>
    <row r="6863" spans="9:17" ht="16">
      <c r="I6863" s="209"/>
      <c r="J6863" s="221"/>
      <c r="K6863" s="228"/>
      <c r="L6863" s="228"/>
      <c r="Q6863" s="229"/>
    </row>
    <row r="6864" spans="9:17" ht="16">
      <c r="I6864" s="209"/>
      <c r="J6864" s="221"/>
      <c r="K6864" s="228"/>
      <c r="L6864" s="228"/>
      <c r="Q6864" s="229"/>
    </row>
    <row r="6865" spans="9:17" ht="16">
      <c r="I6865" s="209"/>
      <c r="J6865" s="221"/>
      <c r="K6865" s="228"/>
      <c r="L6865" s="228"/>
      <c r="Q6865" s="229"/>
    </row>
    <row r="6866" spans="9:17" ht="16">
      <c r="I6866" s="209"/>
      <c r="J6866" s="221"/>
      <c r="K6866" s="228"/>
      <c r="L6866" s="228"/>
      <c r="Q6866" s="229"/>
    </row>
    <row r="6867" spans="9:17" ht="16">
      <c r="I6867" s="209"/>
      <c r="J6867" s="221"/>
      <c r="K6867" s="228"/>
      <c r="L6867" s="228"/>
      <c r="Q6867" s="229"/>
    </row>
    <row r="6868" spans="9:17" ht="16">
      <c r="I6868" s="209"/>
      <c r="J6868" s="221"/>
      <c r="K6868" s="228"/>
      <c r="L6868" s="228"/>
      <c r="Q6868" s="229"/>
    </row>
    <row r="6869" spans="9:17" ht="16">
      <c r="I6869" s="209"/>
      <c r="J6869" s="221"/>
      <c r="K6869" s="228"/>
      <c r="L6869" s="228"/>
      <c r="Q6869" s="229"/>
    </row>
    <row r="6870" spans="9:17" ht="16">
      <c r="I6870" s="209"/>
      <c r="J6870" s="221"/>
      <c r="K6870" s="228"/>
      <c r="L6870" s="228"/>
      <c r="Q6870" s="229"/>
    </row>
    <row r="6871" spans="9:17" ht="16">
      <c r="I6871" s="209"/>
      <c r="J6871" s="221"/>
      <c r="K6871" s="228"/>
      <c r="L6871" s="228"/>
      <c r="Q6871" s="229"/>
    </row>
    <row r="6872" spans="9:17" ht="16">
      <c r="I6872" s="209"/>
      <c r="J6872" s="221"/>
      <c r="K6872" s="228"/>
      <c r="L6872" s="228"/>
      <c r="Q6872" s="229"/>
    </row>
    <row r="6873" spans="9:17" ht="16">
      <c r="I6873" s="209"/>
      <c r="J6873" s="221"/>
      <c r="K6873" s="228"/>
      <c r="L6873" s="228"/>
      <c r="Q6873" s="229"/>
    </row>
    <row r="6874" spans="9:17" ht="16">
      <c r="I6874" s="209"/>
      <c r="J6874" s="221"/>
      <c r="K6874" s="228"/>
      <c r="L6874" s="228"/>
      <c r="Q6874" s="229"/>
    </row>
    <row r="6875" spans="9:17" ht="16">
      <c r="I6875" s="209"/>
      <c r="J6875" s="221"/>
      <c r="K6875" s="228"/>
      <c r="L6875" s="228"/>
      <c r="Q6875" s="229"/>
    </row>
    <row r="6876" spans="9:17" ht="16">
      <c r="I6876" s="209"/>
      <c r="J6876" s="221"/>
      <c r="K6876" s="228"/>
      <c r="L6876" s="228"/>
      <c r="Q6876" s="229"/>
    </row>
    <row r="6877" spans="9:17" ht="16">
      <c r="I6877" s="209"/>
      <c r="J6877" s="221"/>
      <c r="K6877" s="228"/>
      <c r="L6877" s="228"/>
      <c r="Q6877" s="229"/>
    </row>
    <row r="6878" spans="9:17" ht="16">
      <c r="I6878" s="209"/>
      <c r="J6878" s="221"/>
      <c r="K6878" s="228"/>
      <c r="L6878" s="228"/>
      <c r="Q6878" s="229"/>
    </row>
    <row r="6879" spans="9:17" ht="16">
      <c r="I6879" s="209"/>
      <c r="J6879" s="221"/>
      <c r="K6879" s="228"/>
      <c r="L6879" s="228"/>
      <c r="Q6879" s="229"/>
    </row>
    <row r="6880" spans="9:17" ht="16">
      <c r="I6880" s="209"/>
      <c r="J6880" s="221"/>
      <c r="K6880" s="228"/>
      <c r="L6880" s="228"/>
      <c r="Q6880" s="229"/>
    </row>
    <row r="6881" spans="9:17" ht="16">
      <c r="I6881" s="209"/>
      <c r="J6881" s="221"/>
      <c r="K6881" s="228"/>
      <c r="L6881" s="228"/>
      <c r="Q6881" s="229"/>
    </row>
    <row r="6882" spans="9:17" ht="16">
      <c r="I6882" s="209"/>
      <c r="J6882" s="221"/>
      <c r="K6882" s="228"/>
      <c r="L6882" s="228"/>
      <c r="Q6882" s="229"/>
    </row>
    <row r="6883" spans="9:17" ht="16">
      <c r="I6883" s="209"/>
      <c r="J6883" s="221"/>
      <c r="K6883" s="228"/>
      <c r="L6883" s="228"/>
      <c r="Q6883" s="229"/>
    </row>
    <row r="6884" spans="9:17" ht="16">
      <c r="I6884" s="209"/>
      <c r="J6884" s="221"/>
      <c r="K6884" s="228"/>
      <c r="L6884" s="228"/>
      <c r="Q6884" s="229"/>
    </row>
    <row r="6885" spans="9:17" ht="16">
      <c r="I6885" s="209"/>
      <c r="J6885" s="221"/>
      <c r="K6885" s="228"/>
      <c r="L6885" s="228"/>
      <c r="Q6885" s="229"/>
    </row>
    <row r="6886" spans="9:17" ht="16">
      <c r="I6886" s="209"/>
      <c r="J6886" s="221"/>
      <c r="K6886" s="228"/>
      <c r="L6886" s="228"/>
      <c r="Q6886" s="229"/>
    </row>
    <row r="6887" spans="9:17" ht="16">
      <c r="I6887" s="209"/>
      <c r="J6887" s="221"/>
      <c r="K6887" s="228"/>
      <c r="L6887" s="228"/>
      <c r="Q6887" s="229"/>
    </row>
    <row r="6888" spans="9:17" ht="16">
      <c r="I6888" s="209"/>
      <c r="J6888" s="221"/>
      <c r="K6888" s="228"/>
      <c r="L6888" s="228"/>
      <c r="Q6888" s="229"/>
    </row>
    <row r="6889" spans="9:17" ht="16">
      <c r="I6889" s="209"/>
      <c r="J6889" s="221"/>
      <c r="K6889" s="228"/>
      <c r="L6889" s="228"/>
      <c r="Q6889" s="229"/>
    </row>
    <row r="6890" spans="9:17" ht="16">
      <c r="I6890" s="209"/>
      <c r="J6890" s="221"/>
      <c r="K6890" s="228"/>
      <c r="L6890" s="228"/>
      <c r="Q6890" s="229"/>
    </row>
    <row r="6891" spans="9:17" ht="16">
      <c r="I6891" s="209"/>
      <c r="J6891" s="221"/>
      <c r="K6891" s="228"/>
      <c r="L6891" s="228"/>
      <c r="Q6891" s="229"/>
    </row>
    <row r="6892" spans="9:17" ht="16">
      <c r="I6892" s="209"/>
      <c r="J6892" s="221"/>
      <c r="K6892" s="228"/>
      <c r="L6892" s="228"/>
      <c r="Q6892" s="229"/>
    </row>
    <row r="6893" spans="9:17" ht="16">
      <c r="I6893" s="209"/>
      <c r="J6893" s="221"/>
      <c r="K6893" s="228"/>
      <c r="L6893" s="228"/>
      <c r="Q6893" s="229"/>
    </row>
    <row r="6894" spans="9:17" ht="16">
      <c r="I6894" s="209"/>
      <c r="J6894" s="221"/>
      <c r="K6894" s="228"/>
      <c r="L6894" s="228"/>
      <c r="Q6894" s="229"/>
    </row>
    <row r="6895" spans="9:17" ht="16">
      <c r="I6895" s="209"/>
      <c r="J6895" s="221"/>
      <c r="K6895" s="228"/>
      <c r="L6895" s="228"/>
      <c r="Q6895" s="229"/>
    </row>
    <row r="6896" spans="9:17" ht="16">
      <c r="I6896" s="209"/>
      <c r="J6896" s="221"/>
      <c r="K6896" s="228"/>
      <c r="L6896" s="228"/>
      <c r="Q6896" s="229"/>
    </row>
    <row r="6897" spans="9:17" ht="16">
      <c r="I6897" s="209"/>
      <c r="J6897" s="221"/>
      <c r="K6897" s="228"/>
      <c r="L6897" s="228"/>
      <c r="Q6897" s="229"/>
    </row>
    <row r="6898" spans="9:17" ht="16">
      <c r="I6898" s="209"/>
      <c r="J6898" s="221"/>
      <c r="K6898" s="228"/>
      <c r="L6898" s="228"/>
      <c r="Q6898" s="229"/>
    </row>
    <row r="6899" spans="9:17" ht="16">
      <c r="I6899" s="209"/>
      <c r="J6899" s="221"/>
      <c r="K6899" s="228"/>
      <c r="L6899" s="228"/>
      <c r="Q6899" s="229"/>
    </row>
    <row r="6900" spans="9:17" ht="16">
      <c r="I6900" s="209"/>
      <c r="J6900" s="221"/>
      <c r="K6900" s="228"/>
      <c r="L6900" s="228"/>
      <c r="Q6900" s="229"/>
    </row>
    <row r="6901" spans="9:17" ht="16">
      <c r="I6901" s="209"/>
      <c r="J6901" s="221"/>
      <c r="K6901" s="228"/>
      <c r="L6901" s="228"/>
      <c r="Q6901" s="229"/>
    </row>
    <row r="6902" spans="9:17" ht="16">
      <c r="I6902" s="209"/>
      <c r="J6902" s="221"/>
      <c r="K6902" s="228"/>
      <c r="L6902" s="228"/>
      <c r="Q6902" s="229"/>
    </row>
    <row r="6903" spans="9:17" ht="16">
      <c r="I6903" s="209"/>
      <c r="J6903" s="221"/>
      <c r="K6903" s="228"/>
      <c r="L6903" s="228"/>
      <c r="Q6903" s="229"/>
    </row>
    <row r="6904" spans="9:17" ht="16">
      <c r="I6904" s="209"/>
      <c r="J6904" s="221"/>
      <c r="K6904" s="228"/>
      <c r="L6904" s="228"/>
      <c r="Q6904" s="229"/>
    </row>
    <row r="6905" spans="9:17" ht="16">
      <c r="I6905" s="209"/>
      <c r="J6905" s="221"/>
      <c r="K6905" s="228"/>
      <c r="L6905" s="228"/>
      <c r="Q6905" s="229"/>
    </row>
    <row r="6906" spans="9:17" ht="16">
      <c r="I6906" s="209"/>
      <c r="J6906" s="221"/>
      <c r="K6906" s="228"/>
      <c r="L6906" s="228"/>
      <c r="Q6906" s="229"/>
    </row>
    <row r="6907" spans="9:17" ht="16">
      <c r="I6907" s="209"/>
      <c r="J6907" s="221"/>
      <c r="K6907" s="228"/>
      <c r="L6907" s="228"/>
      <c r="Q6907" s="229"/>
    </row>
    <row r="6908" spans="9:17" ht="16">
      <c r="I6908" s="209"/>
      <c r="J6908" s="221"/>
      <c r="K6908" s="228"/>
      <c r="L6908" s="228"/>
      <c r="Q6908" s="229"/>
    </row>
    <row r="6909" spans="9:17" ht="16">
      <c r="I6909" s="209"/>
      <c r="J6909" s="221"/>
      <c r="K6909" s="228"/>
      <c r="L6909" s="228"/>
      <c r="Q6909" s="229"/>
    </row>
    <row r="6910" spans="9:17" ht="16">
      <c r="I6910" s="209"/>
      <c r="J6910" s="221"/>
      <c r="K6910" s="228"/>
      <c r="L6910" s="228"/>
      <c r="Q6910" s="229"/>
    </row>
    <row r="6911" spans="9:17" ht="16">
      <c r="I6911" s="209"/>
      <c r="J6911" s="221"/>
      <c r="K6911" s="228"/>
      <c r="L6911" s="228"/>
      <c r="Q6911" s="229"/>
    </row>
    <row r="6912" spans="9:17" ht="16">
      <c r="I6912" s="209"/>
      <c r="J6912" s="221"/>
      <c r="K6912" s="228"/>
      <c r="L6912" s="228"/>
      <c r="Q6912" s="229"/>
    </row>
    <row r="6913" spans="9:17" ht="16">
      <c r="I6913" s="209"/>
      <c r="J6913" s="221"/>
      <c r="K6913" s="228"/>
      <c r="L6913" s="228"/>
      <c r="Q6913" s="229"/>
    </row>
    <row r="6914" spans="9:17" ht="16">
      <c r="I6914" s="209"/>
      <c r="J6914" s="221"/>
      <c r="K6914" s="228"/>
      <c r="L6914" s="228"/>
      <c r="Q6914" s="229"/>
    </row>
    <row r="6915" spans="9:17" ht="16">
      <c r="I6915" s="209"/>
      <c r="J6915" s="221"/>
      <c r="K6915" s="228"/>
      <c r="L6915" s="228"/>
      <c r="Q6915" s="229"/>
    </row>
    <row r="6916" spans="9:17" ht="16">
      <c r="I6916" s="209"/>
      <c r="J6916" s="221"/>
      <c r="K6916" s="228"/>
      <c r="L6916" s="228"/>
      <c r="Q6916" s="229"/>
    </row>
    <row r="6917" spans="9:17" ht="16">
      <c r="I6917" s="209"/>
      <c r="J6917" s="221"/>
      <c r="K6917" s="228"/>
      <c r="L6917" s="228"/>
      <c r="Q6917" s="229"/>
    </row>
    <row r="6918" spans="9:17" ht="16">
      <c r="I6918" s="209"/>
      <c r="J6918" s="221"/>
      <c r="K6918" s="228"/>
      <c r="L6918" s="228"/>
      <c r="Q6918" s="229"/>
    </row>
    <row r="6919" spans="9:17" ht="16">
      <c r="I6919" s="209"/>
      <c r="J6919" s="221"/>
      <c r="K6919" s="228"/>
      <c r="L6919" s="228"/>
      <c r="Q6919" s="229"/>
    </row>
    <row r="6920" spans="9:17" ht="16">
      <c r="I6920" s="209"/>
      <c r="J6920" s="221"/>
      <c r="K6920" s="228"/>
      <c r="L6920" s="228"/>
      <c r="Q6920" s="229"/>
    </row>
    <row r="6921" spans="9:17" ht="16">
      <c r="I6921" s="209"/>
      <c r="J6921" s="221"/>
      <c r="K6921" s="228"/>
      <c r="L6921" s="228"/>
      <c r="Q6921" s="229"/>
    </row>
    <row r="6922" spans="9:17" ht="16">
      <c r="I6922" s="209"/>
      <c r="J6922" s="221"/>
      <c r="K6922" s="228"/>
      <c r="L6922" s="228"/>
      <c r="Q6922" s="229"/>
    </row>
    <row r="6923" spans="9:17" ht="16">
      <c r="I6923" s="209"/>
      <c r="J6923" s="221"/>
      <c r="K6923" s="228"/>
      <c r="L6923" s="228"/>
      <c r="Q6923" s="229"/>
    </row>
    <row r="6924" spans="9:17" ht="16">
      <c r="I6924" s="209"/>
      <c r="J6924" s="221"/>
      <c r="K6924" s="228"/>
      <c r="L6924" s="228"/>
      <c r="Q6924" s="229"/>
    </row>
    <row r="6925" spans="9:17" ht="16">
      <c r="I6925" s="209"/>
      <c r="J6925" s="221"/>
      <c r="K6925" s="228"/>
      <c r="L6925" s="228"/>
      <c r="Q6925" s="229"/>
    </row>
    <row r="6926" spans="9:17" ht="16">
      <c r="I6926" s="209"/>
      <c r="J6926" s="221"/>
      <c r="K6926" s="228"/>
      <c r="L6926" s="228"/>
      <c r="Q6926" s="229"/>
    </row>
    <row r="6927" spans="9:17" ht="16">
      <c r="I6927" s="209"/>
      <c r="J6927" s="221"/>
      <c r="K6927" s="228"/>
      <c r="L6927" s="228"/>
      <c r="Q6927" s="229"/>
    </row>
    <row r="6928" spans="9:17" ht="16">
      <c r="I6928" s="209"/>
      <c r="J6928" s="221"/>
      <c r="K6928" s="228"/>
      <c r="L6928" s="228"/>
      <c r="Q6928" s="229"/>
    </row>
    <row r="6929" spans="9:17" ht="16">
      <c r="I6929" s="209"/>
      <c r="J6929" s="221"/>
      <c r="K6929" s="228"/>
      <c r="L6929" s="228"/>
      <c r="Q6929" s="229"/>
    </row>
    <row r="6930" spans="9:17" ht="16">
      <c r="I6930" s="209"/>
      <c r="J6930" s="221"/>
      <c r="K6930" s="228"/>
      <c r="L6930" s="228"/>
      <c r="Q6930" s="229"/>
    </row>
    <row r="6931" spans="9:17" ht="16">
      <c r="I6931" s="209"/>
      <c r="J6931" s="221"/>
      <c r="K6931" s="228"/>
      <c r="L6931" s="228"/>
      <c r="Q6931" s="229"/>
    </row>
    <row r="6932" spans="9:17" ht="16">
      <c r="I6932" s="209"/>
      <c r="J6932" s="221"/>
      <c r="K6932" s="228"/>
      <c r="L6932" s="228"/>
      <c r="Q6932" s="229"/>
    </row>
    <row r="6933" spans="9:17" ht="16">
      <c r="I6933" s="209"/>
      <c r="J6933" s="221"/>
      <c r="K6933" s="228"/>
      <c r="L6933" s="228"/>
      <c r="Q6933" s="229"/>
    </row>
    <row r="6934" spans="9:17" ht="16">
      <c r="I6934" s="209"/>
      <c r="J6934" s="221"/>
      <c r="K6934" s="228"/>
      <c r="L6934" s="228"/>
      <c r="Q6934" s="229"/>
    </row>
    <row r="6935" spans="9:17" ht="16">
      <c r="I6935" s="209"/>
      <c r="J6935" s="221"/>
      <c r="K6935" s="228"/>
      <c r="L6935" s="228"/>
      <c r="Q6935" s="229"/>
    </row>
    <row r="6936" spans="9:17" ht="16">
      <c r="I6936" s="209"/>
      <c r="J6936" s="221"/>
      <c r="K6936" s="228"/>
      <c r="L6936" s="228"/>
      <c r="Q6936" s="229"/>
    </row>
    <row r="6937" spans="9:17" ht="16">
      <c r="I6937" s="209"/>
      <c r="J6937" s="221"/>
      <c r="K6937" s="228"/>
      <c r="L6937" s="228"/>
      <c r="Q6937" s="229"/>
    </row>
    <row r="6938" spans="9:17" ht="16">
      <c r="I6938" s="209"/>
      <c r="J6938" s="221"/>
      <c r="K6938" s="228"/>
      <c r="L6938" s="228"/>
      <c r="Q6938" s="229"/>
    </row>
    <row r="6939" spans="9:17" ht="16">
      <c r="I6939" s="209"/>
      <c r="J6939" s="221"/>
      <c r="K6939" s="228"/>
      <c r="L6939" s="228"/>
      <c r="Q6939" s="229"/>
    </row>
    <row r="6940" spans="9:17" ht="16">
      <c r="I6940" s="209"/>
      <c r="J6940" s="221"/>
      <c r="K6940" s="228"/>
      <c r="L6940" s="228"/>
      <c r="Q6940" s="229"/>
    </row>
    <row r="6941" spans="9:17" ht="16">
      <c r="I6941" s="209"/>
      <c r="J6941" s="221"/>
      <c r="K6941" s="228"/>
      <c r="L6941" s="228"/>
      <c r="Q6941" s="229"/>
    </row>
    <row r="6942" spans="9:17" ht="16">
      <c r="I6942" s="209"/>
      <c r="J6942" s="221"/>
      <c r="K6942" s="228"/>
      <c r="L6942" s="228"/>
      <c r="Q6942" s="229"/>
    </row>
    <row r="6943" spans="9:17" ht="16">
      <c r="I6943" s="209"/>
      <c r="J6943" s="221"/>
      <c r="K6943" s="228"/>
      <c r="L6943" s="228"/>
      <c r="Q6943" s="229"/>
    </row>
    <row r="6944" spans="9:17" ht="16">
      <c r="I6944" s="209"/>
      <c r="J6944" s="221"/>
      <c r="K6944" s="228"/>
      <c r="L6944" s="228"/>
      <c r="Q6944" s="229"/>
    </row>
    <row r="6945" spans="9:17" ht="16">
      <c r="I6945" s="209"/>
      <c r="J6945" s="221"/>
      <c r="K6945" s="228"/>
      <c r="L6945" s="228"/>
      <c r="Q6945" s="229"/>
    </row>
    <row r="6946" spans="9:17" ht="16">
      <c r="I6946" s="209"/>
      <c r="J6946" s="221"/>
      <c r="K6946" s="228"/>
      <c r="L6946" s="228"/>
      <c r="Q6946" s="229"/>
    </row>
    <row r="6947" spans="9:17" ht="16">
      <c r="I6947" s="209"/>
      <c r="J6947" s="221"/>
      <c r="K6947" s="228"/>
      <c r="L6947" s="228"/>
      <c r="Q6947" s="229"/>
    </row>
    <row r="6948" spans="9:17" ht="16">
      <c r="I6948" s="209"/>
      <c r="J6948" s="221"/>
      <c r="K6948" s="228"/>
      <c r="L6948" s="228"/>
      <c r="Q6948" s="229"/>
    </row>
    <row r="6949" spans="9:17" ht="16">
      <c r="I6949" s="209"/>
      <c r="J6949" s="221"/>
      <c r="K6949" s="228"/>
      <c r="L6949" s="228"/>
      <c r="Q6949" s="229"/>
    </row>
    <row r="6950" spans="9:17" ht="16">
      <c r="I6950" s="209"/>
      <c r="J6950" s="221"/>
      <c r="K6950" s="228"/>
      <c r="L6950" s="228"/>
      <c r="Q6950" s="229"/>
    </row>
    <row r="6951" spans="9:17" ht="16">
      <c r="I6951" s="209"/>
      <c r="J6951" s="221"/>
      <c r="K6951" s="228"/>
      <c r="L6951" s="228"/>
      <c r="Q6951" s="229"/>
    </row>
    <row r="6952" spans="9:17" ht="16">
      <c r="I6952" s="209"/>
      <c r="J6952" s="221"/>
      <c r="K6952" s="228"/>
      <c r="L6952" s="228"/>
      <c r="Q6952" s="229"/>
    </row>
    <row r="6953" spans="9:17" ht="16">
      <c r="I6953" s="209"/>
      <c r="J6953" s="221"/>
      <c r="K6953" s="228"/>
      <c r="L6953" s="228"/>
      <c r="Q6953" s="229"/>
    </row>
    <row r="6954" spans="9:17" ht="16">
      <c r="I6954" s="209"/>
      <c r="J6954" s="221"/>
      <c r="K6954" s="228"/>
      <c r="L6954" s="228"/>
      <c r="Q6954" s="229"/>
    </row>
    <row r="6955" spans="9:17" ht="16">
      <c r="I6955" s="209"/>
      <c r="J6955" s="221"/>
      <c r="K6955" s="228"/>
      <c r="L6955" s="228"/>
      <c r="Q6955" s="229"/>
    </row>
    <row r="6956" spans="9:17" ht="16">
      <c r="I6956" s="209"/>
      <c r="J6956" s="221"/>
      <c r="K6956" s="228"/>
      <c r="L6956" s="228"/>
      <c r="Q6956" s="229"/>
    </row>
    <row r="6957" spans="9:17" ht="16">
      <c r="I6957" s="209"/>
      <c r="J6957" s="221"/>
      <c r="K6957" s="228"/>
      <c r="L6957" s="228"/>
      <c r="Q6957" s="229"/>
    </row>
    <row r="6958" spans="9:17" ht="16">
      <c r="I6958" s="209"/>
      <c r="J6958" s="221"/>
      <c r="K6958" s="228"/>
      <c r="L6958" s="228"/>
      <c r="Q6958" s="229"/>
    </row>
    <row r="6959" spans="9:17" ht="16">
      <c r="I6959" s="209"/>
      <c r="J6959" s="221"/>
      <c r="K6959" s="228"/>
      <c r="L6959" s="228"/>
      <c r="Q6959" s="229"/>
    </row>
    <row r="6960" spans="9:17" ht="16">
      <c r="I6960" s="209"/>
      <c r="J6960" s="221"/>
      <c r="K6960" s="228"/>
      <c r="L6960" s="228"/>
      <c r="Q6960" s="229"/>
    </row>
    <row r="6961" spans="9:17" ht="16">
      <c r="I6961" s="209"/>
      <c r="J6961" s="221"/>
      <c r="K6961" s="228"/>
      <c r="L6961" s="228"/>
      <c r="Q6961" s="229"/>
    </row>
    <row r="6962" spans="9:17" ht="16">
      <c r="I6962" s="209"/>
      <c r="J6962" s="221"/>
      <c r="K6962" s="228"/>
      <c r="L6962" s="228"/>
      <c r="Q6962" s="229"/>
    </row>
    <row r="6963" spans="9:17" ht="16">
      <c r="I6963" s="209"/>
      <c r="J6963" s="221"/>
      <c r="K6963" s="228"/>
      <c r="L6963" s="228"/>
      <c r="Q6963" s="229"/>
    </row>
    <row r="6964" spans="9:17" ht="16">
      <c r="I6964" s="209"/>
      <c r="J6964" s="221"/>
      <c r="K6964" s="228"/>
      <c r="L6964" s="228"/>
      <c r="Q6964" s="229"/>
    </row>
    <row r="6965" spans="9:17" ht="16">
      <c r="I6965" s="209"/>
      <c r="J6965" s="221"/>
      <c r="K6965" s="228"/>
      <c r="L6965" s="228"/>
      <c r="Q6965" s="229"/>
    </row>
    <row r="6966" spans="9:17" ht="16">
      <c r="I6966" s="209"/>
      <c r="J6966" s="221"/>
      <c r="K6966" s="228"/>
      <c r="L6966" s="228"/>
      <c r="Q6966" s="229"/>
    </row>
    <row r="6967" spans="9:17" ht="16">
      <c r="I6967" s="209"/>
      <c r="J6967" s="221"/>
      <c r="K6967" s="228"/>
      <c r="L6967" s="228"/>
      <c r="Q6967" s="229"/>
    </row>
    <row r="6968" spans="9:17" ht="16">
      <c r="I6968" s="209"/>
      <c r="J6968" s="221"/>
      <c r="K6968" s="228"/>
      <c r="L6968" s="228"/>
      <c r="Q6968" s="229"/>
    </row>
    <row r="6969" spans="9:17" ht="16">
      <c r="I6969" s="209"/>
      <c r="J6969" s="221"/>
      <c r="K6969" s="228"/>
      <c r="L6969" s="228"/>
      <c r="Q6969" s="229"/>
    </row>
    <row r="6970" spans="9:17" ht="16">
      <c r="I6970" s="209"/>
      <c r="J6970" s="221"/>
      <c r="K6970" s="228"/>
      <c r="L6970" s="228"/>
      <c r="Q6970" s="229"/>
    </row>
    <row r="6971" spans="9:17" ht="16">
      <c r="I6971" s="209"/>
      <c r="J6971" s="221"/>
      <c r="K6971" s="228"/>
      <c r="L6971" s="228"/>
      <c r="Q6971" s="229"/>
    </row>
    <row r="6972" spans="9:17" ht="16">
      <c r="I6972" s="209"/>
      <c r="J6972" s="221"/>
      <c r="K6972" s="228"/>
      <c r="L6972" s="228"/>
      <c r="Q6972" s="229"/>
    </row>
    <row r="6973" spans="9:17" ht="16">
      <c r="I6973" s="209"/>
      <c r="J6973" s="221"/>
      <c r="K6973" s="228"/>
      <c r="L6973" s="228"/>
      <c r="Q6973" s="229"/>
    </row>
    <row r="6974" spans="9:17" ht="16">
      <c r="I6974" s="209"/>
      <c r="J6974" s="221"/>
      <c r="K6974" s="228"/>
      <c r="L6974" s="228"/>
      <c r="Q6974" s="229"/>
    </row>
    <row r="6975" spans="9:17" ht="16">
      <c r="I6975" s="209"/>
      <c r="J6975" s="221"/>
      <c r="K6975" s="228"/>
      <c r="L6975" s="228"/>
      <c r="Q6975" s="229"/>
    </row>
    <row r="6976" spans="9:17" ht="16">
      <c r="I6976" s="209"/>
      <c r="J6976" s="221"/>
      <c r="K6976" s="228"/>
      <c r="L6976" s="228"/>
      <c r="Q6976" s="229"/>
    </row>
    <row r="6977" spans="9:17" ht="16">
      <c r="I6977" s="209"/>
      <c r="J6977" s="221"/>
      <c r="K6977" s="228"/>
      <c r="L6977" s="228"/>
      <c r="Q6977" s="229"/>
    </row>
    <row r="6978" spans="9:17" ht="16">
      <c r="I6978" s="209"/>
      <c r="J6978" s="221"/>
      <c r="K6978" s="228"/>
      <c r="L6978" s="228"/>
      <c r="Q6978" s="229"/>
    </row>
    <row r="6979" spans="9:17" ht="16">
      <c r="I6979" s="209"/>
      <c r="J6979" s="221"/>
      <c r="K6979" s="228"/>
      <c r="L6979" s="228"/>
      <c r="Q6979" s="229"/>
    </row>
    <row r="6980" spans="9:17" ht="16">
      <c r="I6980" s="209"/>
      <c r="J6980" s="221"/>
      <c r="K6980" s="228"/>
      <c r="L6980" s="228"/>
      <c r="Q6980" s="229"/>
    </row>
    <row r="6981" spans="9:17" ht="16">
      <c r="I6981" s="209"/>
      <c r="J6981" s="221"/>
      <c r="K6981" s="228"/>
      <c r="L6981" s="228"/>
      <c r="Q6981" s="229"/>
    </row>
    <row r="6982" spans="9:17" ht="16">
      <c r="I6982" s="209"/>
      <c r="J6982" s="221"/>
      <c r="K6982" s="228"/>
      <c r="L6982" s="228"/>
      <c r="Q6982" s="229"/>
    </row>
    <row r="6983" spans="9:17" ht="16">
      <c r="I6983" s="209"/>
      <c r="J6983" s="221"/>
      <c r="K6983" s="228"/>
      <c r="L6983" s="228"/>
      <c r="Q6983" s="229"/>
    </row>
    <row r="6984" spans="9:17" ht="16">
      <c r="I6984" s="209"/>
      <c r="J6984" s="221"/>
      <c r="K6984" s="228"/>
      <c r="L6984" s="228"/>
      <c r="Q6984" s="229"/>
    </row>
    <row r="6985" spans="9:17" ht="16">
      <c r="I6985" s="209"/>
      <c r="J6985" s="221"/>
      <c r="K6985" s="228"/>
      <c r="L6985" s="228"/>
      <c r="Q6985" s="229"/>
    </row>
    <row r="6986" spans="9:17" ht="16">
      <c r="I6986" s="209"/>
      <c r="J6986" s="221"/>
      <c r="K6986" s="228"/>
      <c r="L6986" s="228"/>
      <c r="Q6986" s="229"/>
    </row>
    <row r="6987" spans="9:17" ht="16">
      <c r="I6987" s="209"/>
      <c r="J6987" s="221"/>
      <c r="K6987" s="228"/>
      <c r="L6987" s="228"/>
      <c r="Q6987" s="229"/>
    </row>
    <row r="6988" spans="9:17" ht="16">
      <c r="I6988" s="209"/>
      <c r="J6988" s="221"/>
      <c r="K6988" s="228"/>
      <c r="L6988" s="228"/>
      <c r="Q6988" s="229"/>
    </row>
    <row r="6989" spans="9:17" ht="16">
      <c r="I6989" s="209"/>
      <c r="J6989" s="221"/>
      <c r="K6989" s="228"/>
      <c r="L6989" s="228"/>
      <c r="Q6989" s="229"/>
    </row>
    <row r="6990" spans="9:17" ht="16">
      <c r="I6990" s="209"/>
      <c r="J6990" s="221"/>
      <c r="K6990" s="228"/>
      <c r="L6990" s="228"/>
      <c r="Q6990" s="229"/>
    </row>
    <row r="6991" spans="9:17" ht="16">
      <c r="I6991" s="209"/>
      <c r="J6991" s="221"/>
      <c r="K6991" s="228"/>
      <c r="L6991" s="228"/>
      <c r="Q6991" s="229"/>
    </row>
    <row r="6992" spans="9:17" ht="16">
      <c r="I6992" s="209"/>
      <c r="J6992" s="221"/>
      <c r="K6992" s="228"/>
      <c r="L6992" s="228"/>
      <c r="Q6992" s="229"/>
    </row>
    <row r="6993" spans="9:17" ht="16">
      <c r="I6993" s="209"/>
      <c r="J6993" s="221"/>
      <c r="K6993" s="228"/>
      <c r="L6993" s="228"/>
      <c r="Q6993" s="229"/>
    </row>
    <row r="6994" spans="9:17" ht="16">
      <c r="I6994" s="209"/>
      <c r="J6994" s="221"/>
      <c r="K6994" s="228"/>
      <c r="L6994" s="228"/>
      <c r="Q6994" s="229"/>
    </row>
    <row r="6995" spans="9:17" ht="16">
      <c r="I6995" s="209"/>
      <c r="J6995" s="221"/>
      <c r="K6995" s="228"/>
      <c r="L6995" s="228"/>
      <c r="Q6995" s="229"/>
    </row>
    <row r="6996" spans="9:17" ht="16">
      <c r="I6996" s="209"/>
      <c r="J6996" s="221"/>
      <c r="K6996" s="228"/>
      <c r="L6996" s="228"/>
      <c r="Q6996" s="229"/>
    </row>
    <row r="6997" spans="9:17" ht="16">
      <c r="I6997" s="209"/>
      <c r="J6997" s="221"/>
      <c r="K6997" s="228"/>
      <c r="L6997" s="228"/>
      <c r="Q6997" s="229"/>
    </row>
    <row r="6998" spans="9:17" ht="16">
      <c r="I6998" s="209"/>
      <c r="J6998" s="221"/>
      <c r="K6998" s="228"/>
      <c r="L6998" s="228"/>
      <c r="Q6998" s="229"/>
    </row>
    <row r="6999" spans="9:17" ht="16">
      <c r="I6999" s="209"/>
      <c r="J6999" s="221"/>
      <c r="K6999" s="228"/>
      <c r="L6999" s="228"/>
      <c r="Q6999" s="229"/>
    </row>
    <row r="7000" spans="9:17" ht="16">
      <c r="I7000" s="209"/>
      <c r="J7000" s="221"/>
      <c r="K7000" s="228"/>
      <c r="L7000" s="228"/>
      <c r="Q7000" s="229"/>
    </row>
    <row r="7001" spans="9:17" ht="16">
      <c r="I7001" s="209"/>
      <c r="J7001" s="221"/>
      <c r="K7001" s="228"/>
      <c r="L7001" s="228"/>
      <c r="Q7001" s="229"/>
    </row>
    <row r="7002" spans="9:17" ht="16">
      <c r="I7002" s="209"/>
      <c r="J7002" s="221"/>
      <c r="K7002" s="228"/>
      <c r="L7002" s="228"/>
      <c r="Q7002" s="229"/>
    </row>
    <row r="7003" spans="9:17" ht="16">
      <c r="I7003" s="209"/>
      <c r="J7003" s="221"/>
      <c r="K7003" s="228"/>
      <c r="L7003" s="228"/>
      <c r="Q7003" s="229"/>
    </row>
    <row r="7004" spans="9:17" ht="16">
      <c r="I7004" s="209"/>
      <c r="J7004" s="221"/>
      <c r="K7004" s="228"/>
      <c r="L7004" s="228"/>
      <c r="Q7004" s="229"/>
    </row>
    <row r="7005" spans="9:17" ht="16">
      <c r="I7005" s="209"/>
      <c r="J7005" s="221"/>
      <c r="K7005" s="228"/>
      <c r="L7005" s="228"/>
      <c r="Q7005" s="229"/>
    </row>
    <row r="7006" spans="9:17" ht="16">
      <c r="I7006" s="209"/>
      <c r="J7006" s="221"/>
      <c r="K7006" s="228"/>
      <c r="L7006" s="228"/>
      <c r="Q7006" s="229"/>
    </row>
    <row r="7007" spans="9:17" ht="16">
      <c r="I7007" s="209"/>
      <c r="J7007" s="221"/>
      <c r="K7007" s="228"/>
      <c r="L7007" s="228"/>
      <c r="Q7007" s="229"/>
    </row>
    <row r="7008" spans="9:17" ht="16">
      <c r="I7008" s="209"/>
      <c r="J7008" s="221"/>
      <c r="K7008" s="228"/>
      <c r="L7008" s="228"/>
      <c r="Q7008" s="229"/>
    </row>
    <row r="7009" spans="9:17" ht="16">
      <c r="I7009" s="209"/>
      <c r="J7009" s="221"/>
      <c r="K7009" s="228"/>
      <c r="L7009" s="228"/>
      <c r="Q7009" s="229"/>
    </row>
    <row r="7010" spans="9:17" ht="16">
      <c r="I7010" s="209"/>
      <c r="J7010" s="221"/>
      <c r="K7010" s="228"/>
      <c r="L7010" s="228"/>
      <c r="Q7010" s="229"/>
    </row>
    <row r="7011" spans="9:17" ht="16">
      <c r="I7011" s="209"/>
      <c r="J7011" s="221"/>
      <c r="K7011" s="228"/>
      <c r="L7011" s="228"/>
      <c r="Q7011" s="229"/>
    </row>
    <row r="7012" spans="9:17" ht="16">
      <c r="I7012" s="209"/>
      <c r="J7012" s="221"/>
      <c r="K7012" s="228"/>
      <c r="L7012" s="228"/>
      <c r="Q7012" s="229"/>
    </row>
    <row r="7013" spans="9:17" ht="16">
      <c r="I7013" s="209"/>
      <c r="J7013" s="221"/>
      <c r="K7013" s="228"/>
      <c r="L7013" s="228"/>
      <c r="Q7013" s="229"/>
    </row>
    <row r="7014" spans="9:17" ht="16">
      <c r="I7014" s="209"/>
      <c r="J7014" s="221"/>
      <c r="K7014" s="228"/>
      <c r="L7014" s="228"/>
      <c r="Q7014" s="229"/>
    </row>
    <row r="7015" spans="9:17" ht="16">
      <c r="I7015" s="209"/>
      <c r="J7015" s="221"/>
      <c r="K7015" s="228"/>
      <c r="L7015" s="228"/>
      <c r="Q7015" s="229"/>
    </row>
    <row r="7016" spans="9:17" ht="16">
      <c r="I7016" s="209"/>
      <c r="J7016" s="221"/>
      <c r="K7016" s="228"/>
      <c r="L7016" s="228"/>
      <c r="Q7016" s="229"/>
    </row>
    <row r="7017" spans="9:17" ht="16">
      <c r="I7017" s="209"/>
      <c r="J7017" s="221"/>
      <c r="K7017" s="228"/>
      <c r="L7017" s="228"/>
      <c r="Q7017" s="229"/>
    </row>
    <row r="7018" spans="9:17" ht="16">
      <c r="I7018" s="209"/>
      <c r="J7018" s="221"/>
      <c r="K7018" s="228"/>
      <c r="L7018" s="228"/>
      <c r="Q7018" s="229"/>
    </row>
    <row r="7019" spans="9:17" ht="16">
      <c r="I7019" s="209"/>
      <c r="J7019" s="221"/>
      <c r="K7019" s="228"/>
      <c r="L7019" s="228"/>
      <c r="Q7019" s="229"/>
    </row>
    <row r="7020" spans="9:17" ht="16">
      <c r="I7020" s="209"/>
      <c r="J7020" s="221"/>
      <c r="K7020" s="228"/>
      <c r="L7020" s="228"/>
      <c r="Q7020" s="229"/>
    </row>
    <row r="7021" spans="9:17" ht="16">
      <c r="I7021" s="209"/>
      <c r="J7021" s="221"/>
      <c r="K7021" s="228"/>
      <c r="L7021" s="228"/>
      <c r="Q7021" s="229"/>
    </row>
    <row r="7022" spans="9:17" ht="16">
      <c r="I7022" s="209"/>
      <c r="J7022" s="221"/>
      <c r="K7022" s="228"/>
      <c r="L7022" s="228"/>
      <c r="Q7022" s="229"/>
    </row>
    <row r="7023" spans="9:17" ht="16">
      <c r="I7023" s="209"/>
      <c r="J7023" s="221"/>
      <c r="K7023" s="228"/>
      <c r="L7023" s="228"/>
      <c r="Q7023" s="229"/>
    </row>
    <row r="7024" spans="9:17" ht="16">
      <c r="I7024" s="209"/>
      <c r="J7024" s="221"/>
      <c r="K7024" s="228"/>
      <c r="L7024" s="228"/>
      <c r="Q7024" s="229"/>
    </row>
    <row r="7025" spans="9:17" ht="16">
      <c r="I7025" s="209"/>
      <c r="J7025" s="221"/>
      <c r="K7025" s="228"/>
      <c r="L7025" s="228"/>
      <c r="Q7025" s="229"/>
    </row>
    <row r="7026" spans="9:17" ht="16">
      <c r="I7026" s="209"/>
      <c r="J7026" s="221"/>
      <c r="K7026" s="228"/>
      <c r="L7026" s="228"/>
      <c r="Q7026" s="229"/>
    </row>
    <row r="7027" spans="9:17" ht="16">
      <c r="I7027" s="209"/>
      <c r="J7027" s="221"/>
      <c r="K7027" s="228"/>
      <c r="L7027" s="228"/>
      <c r="Q7027" s="229"/>
    </row>
    <row r="7028" spans="9:17" ht="16">
      <c r="I7028" s="209"/>
      <c r="J7028" s="221"/>
      <c r="K7028" s="228"/>
      <c r="L7028" s="228"/>
      <c r="Q7028" s="229"/>
    </row>
    <row r="7029" spans="9:17" ht="16">
      <c r="I7029" s="209"/>
      <c r="J7029" s="221"/>
      <c r="K7029" s="228"/>
      <c r="L7029" s="228"/>
      <c r="Q7029" s="229"/>
    </row>
    <row r="7030" spans="9:17" ht="16">
      <c r="I7030" s="209"/>
      <c r="J7030" s="221"/>
      <c r="K7030" s="228"/>
      <c r="L7030" s="228"/>
      <c r="Q7030" s="229"/>
    </row>
    <row r="7031" spans="9:17" ht="16">
      <c r="I7031" s="209"/>
      <c r="J7031" s="221"/>
      <c r="K7031" s="228"/>
      <c r="L7031" s="228"/>
      <c r="Q7031" s="229"/>
    </row>
    <row r="7032" spans="9:17" ht="16">
      <c r="I7032" s="209"/>
      <c r="J7032" s="221"/>
      <c r="K7032" s="228"/>
      <c r="L7032" s="228"/>
      <c r="Q7032" s="229"/>
    </row>
    <row r="7033" spans="9:17" ht="16">
      <c r="I7033" s="209"/>
      <c r="J7033" s="221"/>
      <c r="K7033" s="228"/>
      <c r="L7033" s="228"/>
      <c r="Q7033" s="229"/>
    </row>
    <row r="7034" spans="9:17" ht="16">
      <c r="I7034" s="209"/>
      <c r="J7034" s="221"/>
      <c r="K7034" s="228"/>
      <c r="L7034" s="228"/>
      <c r="Q7034" s="229"/>
    </row>
    <row r="7035" spans="9:17" ht="16">
      <c r="I7035" s="209"/>
      <c r="J7035" s="221"/>
      <c r="K7035" s="228"/>
      <c r="L7035" s="228"/>
      <c r="Q7035" s="229"/>
    </row>
    <row r="7036" spans="9:17" ht="16">
      <c r="I7036" s="209"/>
      <c r="J7036" s="221"/>
      <c r="K7036" s="228"/>
      <c r="L7036" s="228"/>
      <c r="Q7036" s="229"/>
    </row>
    <row r="7037" spans="9:17" ht="16">
      <c r="I7037" s="209"/>
      <c r="J7037" s="221"/>
      <c r="K7037" s="228"/>
      <c r="L7037" s="228"/>
      <c r="Q7037" s="229"/>
    </row>
    <row r="7038" spans="9:17" ht="16">
      <c r="I7038" s="209"/>
      <c r="J7038" s="221"/>
      <c r="K7038" s="228"/>
      <c r="L7038" s="228"/>
      <c r="Q7038" s="229"/>
    </row>
    <row r="7039" spans="9:17" ht="16">
      <c r="I7039" s="209"/>
      <c r="J7039" s="221"/>
      <c r="K7039" s="228"/>
      <c r="L7039" s="228"/>
      <c r="Q7039" s="229"/>
    </row>
    <row r="7040" spans="9:17" ht="16">
      <c r="I7040" s="209"/>
      <c r="J7040" s="221"/>
      <c r="K7040" s="228"/>
      <c r="L7040" s="228"/>
      <c r="Q7040" s="229"/>
    </row>
    <row r="7041" spans="9:17" ht="16">
      <c r="I7041" s="209"/>
      <c r="J7041" s="221"/>
      <c r="K7041" s="228"/>
      <c r="L7041" s="228"/>
      <c r="Q7041" s="229"/>
    </row>
    <row r="7042" spans="9:17" ht="16">
      <c r="I7042" s="209"/>
      <c r="J7042" s="221"/>
      <c r="K7042" s="228"/>
      <c r="L7042" s="228"/>
      <c r="Q7042" s="229"/>
    </row>
    <row r="7043" spans="9:17" ht="16">
      <c r="I7043" s="209"/>
      <c r="J7043" s="221"/>
      <c r="K7043" s="228"/>
      <c r="L7043" s="228"/>
      <c r="Q7043" s="229"/>
    </row>
    <row r="7044" spans="9:17" ht="16">
      <c r="I7044" s="209"/>
      <c r="J7044" s="221"/>
      <c r="K7044" s="228"/>
      <c r="L7044" s="228"/>
      <c r="Q7044" s="229"/>
    </row>
    <row r="7045" spans="9:17" ht="16">
      <c r="I7045" s="209"/>
      <c r="J7045" s="221"/>
      <c r="K7045" s="228"/>
      <c r="L7045" s="228"/>
      <c r="Q7045" s="229"/>
    </row>
    <row r="7046" spans="9:17" ht="16">
      <c r="I7046" s="209"/>
      <c r="J7046" s="221"/>
      <c r="K7046" s="228"/>
      <c r="L7046" s="228"/>
      <c r="Q7046" s="229"/>
    </row>
    <row r="7047" spans="9:17" ht="16">
      <c r="I7047" s="209"/>
      <c r="J7047" s="221"/>
      <c r="K7047" s="228"/>
      <c r="L7047" s="228"/>
      <c r="Q7047" s="229"/>
    </row>
    <row r="7048" spans="9:17" ht="16">
      <c r="I7048" s="209"/>
      <c r="J7048" s="221"/>
      <c r="K7048" s="228"/>
      <c r="L7048" s="228"/>
      <c r="Q7048" s="229"/>
    </row>
    <row r="7049" spans="9:17" ht="16">
      <c r="I7049" s="209"/>
      <c r="J7049" s="221"/>
      <c r="K7049" s="228"/>
      <c r="L7049" s="228"/>
      <c r="Q7049" s="229"/>
    </row>
    <row r="7050" spans="9:17" ht="16">
      <c r="I7050" s="209"/>
      <c r="J7050" s="221"/>
      <c r="K7050" s="228"/>
      <c r="L7050" s="228"/>
      <c r="Q7050" s="229"/>
    </row>
    <row r="7051" spans="9:17" ht="16">
      <c r="I7051" s="209"/>
      <c r="J7051" s="221"/>
      <c r="K7051" s="228"/>
      <c r="L7051" s="228"/>
      <c r="Q7051" s="229"/>
    </row>
    <row r="7052" spans="9:17" ht="16">
      <c r="I7052" s="209"/>
      <c r="J7052" s="221"/>
      <c r="K7052" s="228"/>
      <c r="L7052" s="228"/>
      <c r="Q7052" s="229"/>
    </row>
    <row r="7053" spans="9:17" ht="16">
      <c r="I7053" s="209"/>
      <c r="J7053" s="221"/>
      <c r="K7053" s="228"/>
      <c r="L7053" s="228"/>
      <c r="Q7053" s="229"/>
    </row>
    <row r="7054" spans="9:17" ht="16">
      <c r="I7054" s="209"/>
      <c r="J7054" s="221"/>
      <c r="K7054" s="228"/>
      <c r="L7054" s="228"/>
      <c r="Q7054" s="229"/>
    </row>
    <row r="7055" spans="9:17" ht="16">
      <c r="I7055" s="209"/>
      <c r="J7055" s="221"/>
      <c r="K7055" s="228"/>
      <c r="L7055" s="228"/>
      <c r="Q7055" s="229"/>
    </row>
    <row r="7056" spans="9:17" ht="16">
      <c r="I7056" s="209"/>
      <c r="J7056" s="221"/>
      <c r="K7056" s="228"/>
      <c r="L7056" s="228"/>
      <c r="Q7056" s="229"/>
    </row>
    <row r="7057" spans="9:17" ht="16">
      <c r="I7057" s="209"/>
      <c r="J7057" s="221"/>
      <c r="K7057" s="228"/>
      <c r="L7057" s="228"/>
      <c r="Q7057" s="229"/>
    </row>
    <row r="7058" spans="9:17" ht="16">
      <c r="I7058" s="209"/>
      <c r="J7058" s="221"/>
      <c r="K7058" s="228"/>
      <c r="L7058" s="228"/>
      <c r="Q7058" s="229"/>
    </row>
    <row r="7059" spans="9:17" ht="16">
      <c r="I7059" s="209"/>
      <c r="J7059" s="221"/>
      <c r="K7059" s="228"/>
      <c r="L7059" s="228"/>
      <c r="Q7059" s="229"/>
    </row>
    <row r="7060" spans="9:17" ht="16">
      <c r="I7060" s="209"/>
      <c r="J7060" s="221"/>
      <c r="K7060" s="228"/>
      <c r="L7060" s="228"/>
      <c r="Q7060" s="229"/>
    </row>
    <row r="7061" spans="9:17" ht="16">
      <c r="I7061" s="209"/>
      <c r="J7061" s="221"/>
      <c r="K7061" s="228"/>
      <c r="L7061" s="228"/>
      <c r="Q7061" s="229"/>
    </row>
    <row r="7062" spans="9:17" ht="16">
      <c r="I7062" s="209"/>
      <c r="J7062" s="221"/>
      <c r="K7062" s="228"/>
      <c r="L7062" s="228"/>
      <c r="Q7062" s="229"/>
    </row>
    <row r="7063" spans="9:17" ht="16">
      <c r="I7063" s="209"/>
      <c r="J7063" s="221"/>
      <c r="K7063" s="228"/>
      <c r="L7063" s="228"/>
      <c r="Q7063" s="229"/>
    </row>
    <row r="7064" spans="9:17" ht="16">
      <c r="I7064" s="209"/>
      <c r="J7064" s="221"/>
      <c r="K7064" s="228"/>
      <c r="L7064" s="228"/>
      <c r="Q7064" s="229"/>
    </row>
    <row r="7065" spans="9:17" ht="16">
      <c r="I7065" s="209"/>
      <c r="J7065" s="221"/>
      <c r="K7065" s="228"/>
      <c r="L7065" s="228"/>
      <c r="Q7065" s="229"/>
    </row>
    <row r="7066" spans="9:17" ht="16">
      <c r="I7066" s="209"/>
      <c r="J7066" s="221"/>
      <c r="K7066" s="228"/>
      <c r="L7066" s="228"/>
      <c r="Q7066" s="229"/>
    </row>
    <row r="7067" spans="9:17" ht="16">
      <c r="I7067" s="209"/>
      <c r="J7067" s="221"/>
      <c r="K7067" s="228"/>
      <c r="L7067" s="228"/>
      <c r="Q7067" s="229"/>
    </row>
    <row r="7068" spans="9:17" ht="16">
      <c r="I7068" s="209"/>
      <c r="J7068" s="221"/>
      <c r="K7068" s="228"/>
      <c r="L7068" s="228"/>
      <c r="Q7068" s="229"/>
    </row>
    <row r="7069" spans="9:17" ht="16">
      <c r="I7069" s="209"/>
      <c r="J7069" s="221"/>
      <c r="K7069" s="228"/>
      <c r="L7069" s="228"/>
      <c r="Q7069" s="229"/>
    </row>
    <row r="7070" spans="9:17" ht="16">
      <c r="I7070" s="209"/>
      <c r="J7070" s="221"/>
      <c r="K7070" s="228"/>
      <c r="L7070" s="228"/>
      <c r="Q7070" s="229"/>
    </row>
    <row r="7071" spans="9:17" ht="16">
      <c r="I7071" s="209"/>
      <c r="J7071" s="221"/>
      <c r="K7071" s="228"/>
      <c r="L7071" s="228"/>
      <c r="Q7071" s="229"/>
    </row>
    <row r="7072" spans="9:17" ht="16">
      <c r="I7072" s="209"/>
      <c r="J7072" s="221"/>
      <c r="K7072" s="228"/>
      <c r="L7072" s="228"/>
      <c r="Q7072" s="229"/>
    </row>
    <row r="7073" spans="9:17" ht="16">
      <c r="I7073" s="209"/>
      <c r="J7073" s="221"/>
      <c r="K7073" s="228"/>
      <c r="L7073" s="228"/>
      <c r="Q7073" s="229"/>
    </row>
    <row r="7074" spans="9:17" ht="16">
      <c r="I7074" s="209"/>
      <c r="J7074" s="221"/>
      <c r="K7074" s="228"/>
      <c r="L7074" s="228"/>
      <c r="Q7074" s="229"/>
    </row>
    <row r="7075" spans="9:17" ht="16">
      <c r="I7075" s="209"/>
      <c r="J7075" s="221"/>
      <c r="K7075" s="228"/>
      <c r="L7075" s="228"/>
      <c r="Q7075" s="229"/>
    </row>
    <row r="7076" spans="9:17" ht="16">
      <c r="I7076" s="209"/>
      <c r="J7076" s="221"/>
      <c r="K7076" s="228"/>
      <c r="L7076" s="228"/>
      <c r="Q7076" s="229"/>
    </row>
    <row r="7077" spans="9:17" ht="16">
      <c r="I7077" s="209"/>
      <c r="J7077" s="221"/>
      <c r="K7077" s="228"/>
      <c r="L7077" s="228"/>
      <c r="Q7077" s="229"/>
    </row>
    <row r="7078" spans="9:17" ht="16">
      <c r="I7078" s="209"/>
      <c r="J7078" s="221"/>
      <c r="K7078" s="228"/>
      <c r="L7078" s="228"/>
      <c r="Q7078" s="229"/>
    </row>
    <row r="7079" spans="9:17" ht="16">
      <c r="I7079" s="209"/>
      <c r="J7079" s="221"/>
      <c r="K7079" s="228"/>
      <c r="L7079" s="228"/>
      <c r="Q7079" s="229"/>
    </row>
    <row r="7080" spans="9:17" ht="16">
      <c r="I7080" s="209"/>
      <c r="J7080" s="221"/>
      <c r="K7080" s="228"/>
      <c r="L7080" s="228"/>
      <c r="Q7080" s="229"/>
    </row>
    <row r="7081" spans="9:17" ht="16">
      <c r="I7081" s="209"/>
      <c r="J7081" s="221"/>
      <c r="K7081" s="228"/>
      <c r="L7081" s="228"/>
      <c r="Q7081" s="229"/>
    </row>
    <row r="7082" spans="9:17" ht="16">
      <c r="I7082" s="209"/>
      <c r="J7082" s="221"/>
      <c r="K7082" s="228"/>
      <c r="L7082" s="228"/>
      <c r="Q7082" s="229"/>
    </row>
    <row r="7083" spans="9:17" ht="16">
      <c r="I7083" s="209"/>
      <c r="J7083" s="221"/>
      <c r="K7083" s="228"/>
      <c r="L7083" s="228"/>
      <c r="Q7083" s="229"/>
    </row>
    <row r="7084" spans="9:17" ht="16">
      <c r="I7084" s="209"/>
      <c r="J7084" s="221"/>
      <c r="K7084" s="228"/>
      <c r="L7084" s="228"/>
      <c r="Q7084" s="229"/>
    </row>
    <row r="7085" spans="9:17" ht="16">
      <c r="I7085" s="209"/>
      <c r="J7085" s="221"/>
      <c r="K7085" s="228"/>
      <c r="L7085" s="228"/>
      <c r="Q7085" s="229"/>
    </row>
    <row r="7086" spans="9:17" ht="16">
      <c r="I7086" s="209"/>
      <c r="J7086" s="221"/>
      <c r="K7086" s="228"/>
      <c r="L7086" s="228"/>
      <c r="Q7086" s="229"/>
    </row>
    <row r="7087" spans="9:17" ht="16">
      <c r="I7087" s="209"/>
      <c r="J7087" s="221"/>
      <c r="K7087" s="228"/>
      <c r="L7087" s="228"/>
      <c r="Q7087" s="229"/>
    </row>
    <row r="7088" spans="9:17" ht="16">
      <c r="I7088" s="209"/>
      <c r="J7088" s="221"/>
      <c r="K7088" s="228"/>
      <c r="L7088" s="228"/>
      <c r="Q7088" s="229"/>
    </row>
    <row r="7089" spans="9:17" ht="16">
      <c r="I7089" s="209"/>
      <c r="J7089" s="221"/>
      <c r="K7089" s="228"/>
      <c r="L7089" s="228"/>
      <c r="Q7089" s="229"/>
    </row>
    <row r="7090" spans="9:17" ht="16">
      <c r="I7090" s="209"/>
      <c r="J7090" s="221"/>
      <c r="K7090" s="228"/>
      <c r="L7090" s="228"/>
      <c r="Q7090" s="229"/>
    </row>
    <row r="7091" spans="9:17" ht="16">
      <c r="I7091" s="209"/>
      <c r="J7091" s="221"/>
      <c r="K7091" s="228"/>
      <c r="L7091" s="228"/>
      <c r="Q7091" s="229"/>
    </row>
    <row r="7092" spans="9:17" ht="16">
      <c r="I7092" s="209"/>
      <c r="J7092" s="221"/>
      <c r="K7092" s="228"/>
      <c r="L7092" s="228"/>
      <c r="Q7092" s="229"/>
    </row>
    <row r="7093" spans="9:17" ht="16">
      <c r="I7093" s="209"/>
      <c r="J7093" s="221"/>
      <c r="K7093" s="228"/>
      <c r="L7093" s="228"/>
      <c r="Q7093" s="229"/>
    </row>
    <row r="7094" spans="9:17" ht="16">
      <c r="I7094" s="209"/>
      <c r="J7094" s="221"/>
      <c r="K7094" s="228"/>
      <c r="L7094" s="228"/>
      <c r="Q7094" s="229"/>
    </row>
    <row r="7095" spans="9:17" ht="16">
      <c r="I7095" s="209"/>
      <c r="J7095" s="221"/>
      <c r="K7095" s="228"/>
      <c r="L7095" s="228"/>
      <c r="Q7095" s="229"/>
    </row>
    <row r="7096" spans="9:17" ht="16">
      <c r="I7096" s="209"/>
      <c r="J7096" s="221"/>
      <c r="K7096" s="228"/>
      <c r="L7096" s="228"/>
      <c r="Q7096" s="229"/>
    </row>
    <row r="7097" spans="9:17" ht="16">
      <c r="I7097" s="209"/>
      <c r="J7097" s="221"/>
      <c r="K7097" s="228"/>
      <c r="L7097" s="228"/>
      <c r="Q7097" s="229"/>
    </row>
    <row r="7098" spans="9:17" ht="16">
      <c r="I7098" s="209"/>
      <c r="J7098" s="221"/>
      <c r="K7098" s="228"/>
      <c r="L7098" s="228"/>
      <c r="Q7098" s="229"/>
    </row>
    <row r="7099" spans="9:17" ht="16">
      <c r="I7099" s="209"/>
      <c r="J7099" s="221"/>
      <c r="K7099" s="228"/>
      <c r="L7099" s="228"/>
      <c r="Q7099" s="229"/>
    </row>
    <row r="7100" spans="9:17" ht="16">
      <c r="I7100" s="209"/>
      <c r="J7100" s="221"/>
      <c r="K7100" s="228"/>
      <c r="L7100" s="228"/>
      <c r="Q7100" s="229"/>
    </row>
    <row r="7101" spans="9:17" ht="16">
      <c r="I7101" s="209"/>
      <c r="J7101" s="221"/>
      <c r="K7101" s="228"/>
      <c r="L7101" s="228"/>
      <c r="Q7101" s="229"/>
    </row>
    <row r="7102" spans="9:17" ht="16">
      <c r="I7102" s="209"/>
      <c r="J7102" s="221"/>
      <c r="K7102" s="228"/>
      <c r="L7102" s="228"/>
      <c r="Q7102" s="229"/>
    </row>
    <row r="7103" spans="9:17" ht="16">
      <c r="I7103" s="209"/>
      <c r="J7103" s="221"/>
      <c r="K7103" s="228"/>
      <c r="L7103" s="228"/>
      <c r="Q7103" s="229"/>
    </row>
    <row r="7104" spans="9:17" ht="16">
      <c r="I7104" s="209"/>
      <c r="J7104" s="221"/>
      <c r="K7104" s="228"/>
      <c r="L7104" s="228"/>
      <c r="Q7104" s="229"/>
    </row>
    <row r="7105" spans="9:17" ht="16">
      <c r="I7105" s="209"/>
      <c r="J7105" s="221"/>
      <c r="K7105" s="228"/>
      <c r="L7105" s="228"/>
      <c r="Q7105" s="229"/>
    </row>
    <row r="7106" spans="9:17" ht="16">
      <c r="I7106" s="209"/>
      <c r="J7106" s="221"/>
      <c r="K7106" s="228"/>
      <c r="L7106" s="228"/>
      <c r="Q7106" s="229"/>
    </row>
    <row r="7107" spans="9:17" ht="16">
      <c r="I7107" s="209"/>
      <c r="J7107" s="221"/>
      <c r="K7107" s="228"/>
      <c r="L7107" s="228"/>
      <c r="Q7107" s="229"/>
    </row>
    <row r="7108" spans="9:17" ht="16">
      <c r="I7108" s="209"/>
      <c r="J7108" s="221"/>
      <c r="K7108" s="228"/>
      <c r="L7108" s="228"/>
      <c r="Q7108" s="229"/>
    </row>
    <row r="7109" spans="9:17" ht="16">
      <c r="I7109" s="209"/>
      <c r="J7109" s="221"/>
      <c r="K7109" s="228"/>
      <c r="L7109" s="228"/>
      <c r="Q7109" s="229"/>
    </row>
    <row r="7110" spans="9:17" ht="16">
      <c r="I7110" s="209"/>
      <c r="J7110" s="221"/>
      <c r="K7110" s="228"/>
      <c r="L7110" s="228"/>
      <c r="Q7110" s="229"/>
    </row>
    <row r="7111" spans="9:17" ht="16">
      <c r="I7111" s="209"/>
      <c r="J7111" s="221"/>
      <c r="K7111" s="228"/>
      <c r="L7111" s="228"/>
      <c r="Q7111" s="229"/>
    </row>
    <row r="7112" spans="9:17" ht="16">
      <c r="I7112" s="209"/>
      <c r="J7112" s="221"/>
      <c r="K7112" s="228"/>
      <c r="L7112" s="228"/>
      <c r="Q7112" s="229"/>
    </row>
    <row r="7113" spans="9:17" ht="16">
      <c r="I7113" s="209"/>
      <c r="J7113" s="221"/>
      <c r="K7113" s="228"/>
      <c r="L7113" s="228"/>
      <c r="Q7113" s="229"/>
    </row>
    <row r="7114" spans="9:17" ht="16">
      <c r="I7114" s="209"/>
      <c r="J7114" s="221"/>
      <c r="K7114" s="228"/>
      <c r="L7114" s="228"/>
      <c r="Q7114" s="229"/>
    </row>
    <row r="7115" spans="9:17" ht="16">
      <c r="I7115" s="209"/>
      <c r="J7115" s="221"/>
      <c r="K7115" s="228"/>
      <c r="L7115" s="228"/>
      <c r="Q7115" s="229"/>
    </row>
    <row r="7116" spans="9:17" ht="16">
      <c r="I7116" s="209"/>
      <c r="J7116" s="221"/>
      <c r="K7116" s="228"/>
      <c r="L7116" s="228"/>
      <c r="Q7116" s="229"/>
    </row>
    <row r="7117" spans="9:17" ht="16">
      <c r="I7117" s="209"/>
      <c r="J7117" s="221"/>
      <c r="K7117" s="228"/>
      <c r="L7117" s="228"/>
      <c r="Q7117" s="229"/>
    </row>
    <row r="7118" spans="9:17" ht="16">
      <c r="I7118" s="209"/>
      <c r="J7118" s="221"/>
      <c r="K7118" s="228"/>
      <c r="L7118" s="228"/>
      <c r="Q7118" s="229"/>
    </row>
    <row r="7119" spans="9:17" ht="16">
      <c r="I7119" s="209"/>
      <c r="J7119" s="221"/>
      <c r="K7119" s="228"/>
      <c r="L7119" s="228"/>
      <c r="Q7119" s="229"/>
    </row>
    <row r="7120" spans="9:17" ht="16">
      <c r="I7120" s="209"/>
      <c r="J7120" s="221"/>
      <c r="K7120" s="228"/>
      <c r="L7120" s="228"/>
      <c r="Q7120" s="229"/>
    </row>
    <row r="7121" spans="9:17" ht="16">
      <c r="I7121" s="209"/>
      <c r="J7121" s="221"/>
      <c r="K7121" s="228"/>
      <c r="L7121" s="228"/>
      <c r="Q7121" s="229"/>
    </row>
    <row r="7122" spans="9:17" ht="16">
      <c r="I7122" s="209"/>
      <c r="J7122" s="221"/>
      <c r="K7122" s="228"/>
      <c r="L7122" s="228"/>
      <c r="Q7122" s="229"/>
    </row>
    <row r="7123" spans="9:17" ht="16">
      <c r="I7123" s="209"/>
      <c r="J7123" s="221"/>
      <c r="K7123" s="228"/>
      <c r="L7123" s="228"/>
      <c r="Q7123" s="229"/>
    </row>
    <row r="7124" spans="9:17" ht="16">
      <c r="I7124" s="209"/>
      <c r="J7124" s="221"/>
      <c r="K7124" s="228"/>
      <c r="L7124" s="228"/>
      <c r="Q7124" s="229"/>
    </row>
    <row r="7125" spans="9:17" ht="16">
      <c r="I7125" s="209"/>
      <c r="J7125" s="221"/>
      <c r="K7125" s="228"/>
      <c r="L7125" s="228"/>
      <c r="Q7125" s="229"/>
    </row>
    <row r="7126" spans="9:17" ht="16">
      <c r="I7126" s="209"/>
      <c r="J7126" s="221"/>
      <c r="K7126" s="228"/>
      <c r="L7126" s="228"/>
      <c r="Q7126" s="229"/>
    </row>
    <row r="7127" spans="9:17" ht="16">
      <c r="I7127" s="209"/>
      <c r="J7127" s="221"/>
      <c r="K7127" s="228"/>
      <c r="L7127" s="228"/>
      <c r="Q7127" s="229"/>
    </row>
    <row r="7128" spans="9:17" ht="16">
      <c r="I7128" s="209"/>
      <c r="J7128" s="221"/>
      <c r="K7128" s="228"/>
      <c r="L7128" s="228"/>
      <c r="Q7128" s="229"/>
    </row>
    <row r="7129" spans="9:17" ht="16">
      <c r="I7129" s="209"/>
      <c r="J7129" s="221"/>
      <c r="K7129" s="228"/>
      <c r="L7129" s="228"/>
      <c r="Q7129" s="229"/>
    </row>
    <row r="7130" spans="9:17" ht="16">
      <c r="I7130" s="209"/>
      <c r="J7130" s="221"/>
      <c r="K7130" s="228"/>
      <c r="L7130" s="228"/>
      <c r="Q7130" s="229"/>
    </row>
    <row r="7131" spans="9:17" ht="16">
      <c r="I7131" s="209"/>
      <c r="J7131" s="221"/>
      <c r="K7131" s="228"/>
      <c r="L7131" s="228"/>
      <c r="Q7131" s="229"/>
    </row>
    <row r="7132" spans="9:17" ht="16">
      <c r="I7132" s="209"/>
      <c r="J7132" s="221"/>
      <c r="K7132" s="228"/>
      <c r="L7132" s="228"/>
      <c r="Q7132" s="229"/>
    </row>
    <row r="7133" spans="9:17" ht="16">
      <c r="I7133" s="209"/>
      <c r="J7133" s="221"/>
      <c r="K7133" s="228"/>
      <c r="L7133" s="228"/>
      <c r="Q7133" s="229"/>
    </row>
    <row r="7134" spans="9:17" ht="16">
      <c r="I7134" s="209"/>
      <c r="J7134" s="221"/>
      <c r="K7134" s="228"/>
      <c r="L7134" s="228"/>
      <c r="Q7134" s="229"/>
    </row>
    <row r="7135" spans="9:17" ht="16">
      <c r="I7135" s="209"/>
      <c r="J7135" s="221"/>
      <c r="K7135" s="228"/>
      <c r="L7135" s="228"/>
      <c r="Q7135" s="229"/>
    </row>
    <row r="7136" spans="9:17" ht="16">
      <c r="I7136" s="209"/>
      <c r="J7136" s="221"/>
      <c r="K7136" s="228"/>
      <c r="L7136" s="228"/>
      <c r="Q7136" s="229"/>
    </row>
    <row r="7137" spans="9:17" ht="16">
      <c r="I7137" s="209"/>
      <c r="J7137" s="221"/>
      <c r="K7137" s="228"/>
      <c r="L7137" s="228"/>
      <c r="Q7137" s="229"/>
    </row>
    <row r="7138" spans="9:17" ht="16">
      <c r="I7138" s="209"/>
      <c r="J7138" s="221"/>
      <c r="K7138" s="228"/>
      <c r="L7138" s="228"/>
      <c r="Q7138" s="229"/>
    </row>
    <row r="7139" spans="9:17" ht="16">
      <c r="I7139" s="209"/>
      <c r="J7139" s="221"/>
      <c r="K7139" s="228"/>
      <c r="L7139" s="228"/>
      <c r="Q7139" s="229"/>
    </row>
    <row r="7140" spans="9:17" ht="16">
      <c r="I7140" s="209"/>
      <c r="J7140" s="221"/>
      <c r="K7140" s="228"/>
      <c r="L7140" s="228"/>
      <c r="Q7140" s="229"/>
    </row>
    <row r="7141" spans="9:17" ht="16">
      <c r="I7141" s="209"/>
      <c r="J7141" s="221"/>
      <c r="K7141" s="228"/>
      <c r="L7141" s="228"/>
      <c r="Q7141" s="229"/>
    </row>
    <row r="7142" spans="9:17" ht="16">
      <c r="I7142" s="209"/>
      <c r="J7142" s="221"/>
      <c r="K7142" s="228"/>
      <c r="L7142" s="228"/>
      <c r="Q7142" s="229"/>
    </row>
    <row r="7143" spans="9:17" ht="16">
      <c r="I7143" s="209"/>
      <c r="J7143" s="221"/>
      <c r="K7143" s="228"/>
      <c r="L7143" s="228"/>
      <c r="Q7143" s="229"/>
    </row>
    <row r="7144" spans="9:17" ht="16">
      <c r="I7144" s="209"/>
      <c r="J7144" s="221"/>
      <c r="K7144" s="228"/>
      <c r="L7144" s="228"/>
      <c r="Q7144" s="229"/>
    </row>
    <row r="7145" spans="9:17" ht="16">
      <c r="I7145" s="209"/>
      <c r="J7145" s="221"/>
      <c r="K7145" s="228"/>
      <c r="L7145" s="228"/>
      <c r="Q7145" s="229"/>
    </row>
    <row r="7146" spans="9:17" ht="16">
      <c r="I7146" s="209"/>
      <c r="J7146" s="221"/>
      <c r="K7146" s="228"/>
      <c r="L7146" s="228"/>
      <c r="Q7146" s="229"/>
    </row>
    <row r="7147" spans="9:17" ht="16">
      <c r="I7147" s="209"/>
      <c r="J7147" s="221"/>
      <c r="K7147" s="228"/>
      <c r="L7147" s="228"/>
      <c r="Q7147" s="229"/>
    </row>
    <row r="7148" spans="9:17" ht="16">
      <c r="I7148" s="209"/>
      <c r="J7148" s="221"/>
      <c r="K7148" s="228"/>
      <c r="L7148" s="228"/>
      <c r="Q7148" s="229"/>
    </row>
    <row r="7149" spans="9:17" ht="16">
      <c r="I7149" s="209"/>
      <c r="J7149" s="221"/>
      <c r="K7149" s="228"/>
      <c r="L7149" s="228"/>
      <c r="Q7149" s="229"/>
    </row>
    <row r="7150" spans="9:17" ht="16">
      <c r="I7150" s="209"/>
      <c r="J7150" s="221"/>
      <c r="K7150" s="228"/>
      <c r="L7150" s="228"/>
      <c r="Q7150" s="229"/>
    </row>
    <row r="7151" spans="9:17" ht="16">
      <c r="I7151" s="209"/>
      <c r="J7151" s="221"/>
      <c r="K7151" s="228"/>
      <c r="L7151" s="228"/>
      <c r="Q7151" s="229"/>
    </row>
    <row r="7152" spans="9:17" ht="16">
      <c r="I7152" s="209"/>
      <c r="J7152" s="221"/>
      <c r="K7152" s="228"/>
      <c r="L7152" s="228"/>
      <c r="Q7152" s="229"/>
    </row>
    <row r="7153" spans="9:17" ht="16">
      <c r="I7153" s="209"/>
      <c r="J7153" s="221"/>
      <c r="K7153" s="228"/>
      <c r="L7153" s="228"/>
      <c r="Q7153" s="229"/>
    </row>
    <row r="7154" spans="9:17" ht="16">
      <c r="I7154" s="209"/>
      <c r="J7154" s="221"/>
      <c r="K7154" s="228"/>
      <c r="L7154" s="228"/>
      <c r="Q7154" s="229"/>
    </row>
    <row r="7155" spans="9:17" ht="16">
      <c r="I7155" s="209"/>
      <c r="J7155" s="221"/>
      <c r="K7155" s="228"/>
      <c r="L7155" s="228"/>
      <c r="Q7155" s="229"/>
    </row>
    <row r="7156" spans="9:17" ht="16">
      <c r="I7156" s="209"/>
      <c r="J7156" s="221"/>
      <c r="K7156" s="228"/>
      <c r="L7156" s="228"/>
      <c r="Q7156" s="229"/>
    </row>
    <row r="7157" spans="9:17" ht="16">
      <c r="I7157" s="209"/>
      <c r="J7157" s="221"/>
      <c r="K7157" s="228"/>
      <c r="L7157" s="228"/>
      <c r="Q7157" s="229"/>
    </row>
    <row r="7158" spans="9:17" ht="16">
      <c r="I7158" s="209"/>
      <c r="J7158" s="221"/>
      <c r="K7158" s="228"/>
      <c r="L7158" s="228"/>
      <c r="Q7158" s="229"/>
    </row>
    <row r="7159" spans="9:17" ht="16">
      <c r="I7159" s="209"/>
      <c r="J7159" s="221"/>
      <c r="K7159" s="228"/>
      <c r="L7159" s="228"/>
      <c r="Q7159" s="229"/>
    </row>
    <row r="7160" spans="9:17" ht="16">
      <c r="I7160" s="209"/>
      <c r="J7160" s="221"/>
      <c r="K7160" s="228"/>
      <c r="L7160" s="228"/>
      <c r="Q7160" s="229"/>
    </row>
    <row r="7161" spans="9:17" ht="16">
      <c r="I7161" s="209"/>
      <c r="J7161" s="221"/>
      <c r="K7161" s="228"/>
      <c r="L7161" s="228"/>
      <c r="Q7161" s="229"/>
    </row>
    <row r="7162" spans="9:17" ht="16">
      <c r="I7162" s="209"/>
      <c r="J7162" s="221"/>
      <c r="K7162" s="228"/>
      <c r="L7162" s="228"/>
      <c r="Q7162" s="229"/>
    </row>
    <row r="7163" spans="9:17" ht="16">
      <c r="I7163" s="209"/>
      <c r="J7163" s="221"/>
      <c r="K7163" s="228"/>
      <c r="L7163" s="228"/>
      <c r="Q7163" s="229"/>
    </row>
    <row r="7164" spans="9:17" ht="16">
      <c r="I7164" s="209"/>
      <c r="J7164" s="221"/>
      <c r="K7164" s="228"/>
      <c r="L7164" s="228"/>
      <c r="Q7164" s="229"/>
    </row>
    <row r="7165" spans="9:17" ht="16">
      <c r="I7165" s="209"/>
      <c r="J7165" s="221"/>
      <c r="K7165" s="228"/>
      <c r="L7165" s="228"/>
      <c r="Q7165" s="229"/>
    </row>
    <row r="7166" spans="9:17" ht="16">
      <c r="I7166" s="209"/>
      <c r="J7166" s="221"/>
      <c r="K7166" s="228"/>
      <c r="L7166" s="228"/>
      <c r="Q7166" s="229"/>
    </row>
    <row r="7167" spans="9:17" ht="16">
      <c r="I7167" s="209"/>
      <c r="J7167" s="221"/>
      <c r="K7167" s="228"/>
      <c r="L7167" s="228"/>
      <c r="Q7167" s="229"/>
    </row>
    <row r="7168" spans="9:17" ht="16">
      <c r="I7168" s="209"/>
      <c r="J7168" s="221"/>
      <c r="K7168" s="228"/>
      <c r="L7168" s="228"/>
      <c r="Q7168" s="229"/>
    </row>
    <row r="7169" spans="9:17" ht="16">
      <c r="I7169" s="209"/>
      <c r="J7169" s="221"/>
      <c r="K7169" s="228"/>
      <c r="L7169" s="228"/>
      <c r="Q7169" s="229"/>
    </row>
    <row r="7170" spans="9:17" ht="16">
      <c r="I7170" s="209"/>
      <c r="J7170" s="221"/>
      <c r="K7170" s="228"/>
      <c r="L7170" s="228"/>
      <c r="Q7170" s="229"/>
    </row>
    <row r="7171" spans="9:17" ht="16">
      <c r="I7171" s="209"/>
      <c r="J7171" s="221"/>
      <c r="K7171" s="228"/>
      <c r="L7171" s="228"/>
      <c r="Q7171" s="229"/>
    </row>
    <row r="7172" spans="9:17" ht="16">
      <c r="I7172" s="209"/>
      <c r="J7172" s="221"/>
      <c r="K7172" s="228"/>
      <c r="L7172" s="228"/>
      <c r="Q7172" s="229"/>
    </row>
    <row r="7173" spans="9:17" ht="16">
      <c r="I7173" s="209"/>
      <c r="J7173" s="221"/>
      <c r="K7173" s="228"/>
      <c r="L7173" s="228"/>
      <c r="Q7173" s="229"/>
    </row>
    <row r="7174" spans="9:17" ht="16">
      <c r="I7174" s="209"/>
      <c r="J7174" s="221"/>
      <c r="K7174" s="228"/>
      <c r="L7174" s="228"/>
      <c r="Q7174" s="229"/>
    </row>
    <row r="7175" spans="9:17" ht="16">
      <c r="I7175" s="209"/>
      <c r="J7175" s="221"/>
      <c r="K7175" s="228"/>
      <c r="L7175" s="228"/>
      <c r="Q7175" s="229"/>
    </row>
    <row r="7176" spans="9:17" ht="16">
      <c r="I7176" s="209"/>
      <c r="J7176" s="221"/>
      <c r="K7176" s="228"/>
      <c r="L7176" s="228"/>
      <c r="Q7176" s="229"/>
    </row>
    <row r="7177" spans="9:17" ht="16">
      <c r="I7177" s="209"/>
      <c r="J7177" s="221"/>
      <c r="K7177" s="228"/>
      <c r="L7177" s="228"/>
      <c r="Q7177" s="229"/>
    </row>
    <row r="7178" spans="9:17" ht="16">
      <c r="I7178" s="209"/>
      <c r="J7178" s="221"/>
      <c r="K7178" s="228"/>
      <c r="L7178" s="228"/>
      <c r="Q7178" s="229"/>
    </row>
    <row r="7179" spans="9:17" ht="16">
      <c r="I7179" s="209"/>
      <c r="J7179" s="221"/>
      <c r="K7179" s="228"/>
      <c r="L7179" s="228"/>
      <c r="Q7179" s="229"/>
    </row>
    <row r="7180" spans="9:17" ht="16">
      <c r="I7180" s="209"/>
      <c r="J7180" s="221"/>
      <c r="K7180" s="228"/>
      <c r="L7180" s="228"/>
      <c r="Q7180" s="229"/>
    </row>
    <row r="7181" spans="9:17" ht="16">
      <c r="I7181" s="209"/>
      <c r="J7181" s="221"/>
      <c r="K7181" s="228"/>
      <c r="L7181" s="228"/>
      <c r="Q7181" s="229"/>
    </row>
    <row r="7182" spans="9:17" ht="16">
      <c r="I7182" s="209"/>
      <c r="J7182" s="221"/>
      <c r="K7182" s="228"/>
      <c r="L7182" s="228"/>
      <c r="Q7182" s="229"/>
    </row>
    <row r="7183" spans="9:17" ht="16">
      <c r="I7183" s="209"/>
      <c r="J7183" s="221"/>
      <c r="K7183" s="228"/>
      <c r="L7183" s="228"/>
      <c r="Q7183" s="229"/>
    </row>
    <row r="7184" spans="9:17" ht="16">
      <c r="I7184" s="209"/>
      <c r="J7184" s="221"/>
      <c r="K7184" s="228"/>
      <c r="L7184" s="228"/>
      <c r="Q7184" s="229"/>
    </row>
    <row r="7185" spans="9:17" ht="16">
      <c r="I7185" s="209"/>
      <c r="J7185" s="221"/>
      <c r="K7185" s="228"/>
      <c r="L7185" s="228"/>
      <c r="Q7185" s="229"/>
    </row>
    <row r="7186" spans="9:17" ht="16">
      <c r="I7186" s="209"/>
      <c r="J7186" s="221"/>
      <c r="K7186" s="228"/>
      <c r="L7186" s="228"/>
      <c r="Q7186" s="229"/>
    </row>
    <row r="7187" spans="9:17" ht="16">
      <c r="I7187" s="209"/>
      <c r="J7187" s="221"/>
      <c r="K7187" s="228"/>
      <c r="L7187" s="228"/>
      <c r="Q7187" s="229"/>
    </row>
    <row r="7188" spans="9:17" ht="16">
      <c r="I7188" s="209"/>
      <c r="J7188" s="221"/>
      <c r="K7188" s="228"/>
      <c r="L7188" s="228"/>
      <c r="Q7188" s="229"/>
    </row>
    <row r="7189" spans="9:17" ht="16">
      <c r="I7189" s="209"/>
      <c r="J7189" s="221"/>
      <c r="K7189" s="228"/>
      <c r="L7189" s="228"/>
      <c r="Q7189" s="229"/>
    </row>
    <row r="7190" spans="9:17" ht="16">
      <c r="I7190" s="209"/>
      <c r="J7190" s="221"/>
      <c r="K7190" s="228"/>
      <c r="L7190" s="228"/>
      <c r="Q7190" s="229"/>
    </row>
    <row r="7191" spans="9:17" ht="16">
      <c r="I7191" s="209"/>
      <c r="J7191" s="221"/>
      <c r="K7191" s="228"/>
      <c r="L7191" s="228"/>
      <c r="Q7191" s="229"/>
    </row>
    <row r="7192" spans="9:17" ht="16">
      <c r="I7192" s="209"/>
      <c r="J7192" s="221"/>
      <c r="K7192" s="228"/>
      <c r="L7192" s="228"/>
      <c r="Q7192" s="229"/>
    </row>
    <row r="7193" spans="9:17" ht="16">
      <c r="I7193" s="209"/>
      <c r="J7193" s="221"/>
      <c r="K7193" s="228"/>
      <c r="L7193" s="228"/>
      <c r="Q7193" s="229"/>
    </row>
    <row r="7194" spans="9:17" ht="16">
      <c r="I7194" s="209"/>
      <c r="J7194" s="221"/>
      <c r="K7194" s="228"/>
      <c r="L7194" s="228"/>
      <c r="Q7194" s="229"/>
    </row>
    <row r="7195" spans="9:17" ht="16">
      <c r="I7195" s="209"/>
      <c r="J7195" s="221"/>
      <c r="K7195" s="228"/>
      <c r="L7195" s="228"/>
      <c r="Q7195" s="229"/>
    </row>
    <row r="7196" spans="9:17" ht="16">
      <c r="I7196" s="209"/>
      <c r="J7196" s="221"/>
      <c r="K7196" s="228"/>
      <c r="L7196" s="228"/>
      <c r="Q7196" s="229"/>
    </row>
    <row r="7197" spans="9:17" ht="16">
      <c r="I7197" s="209"/>
      <c r="J7197" s="221"/>
      <c r="K7197" s="228"/>
      <c r="L7197" s="228"/>
      <c r="Q7197" s="229"/>
    </row>
    <row r="7198" spans="9:17" ht="16">
      <c r="I7198" s="209"/>
      <c r="J7198" s="221"/>
      <c r="K7198" s="228"/>
      <c r="L7198" s="228"/>
      <c r="Q7198" s="229"/>
    </row>
    <row r="7199" spans="9:17" ht="16">
      <c r="I7199" s="209"/>
      <c r="J7199" s="221"/>
      <c r="K7199" s="228"/>
      <c r="L7199" s="228"/>
      <c r="Q7199" s="229"/>
    </row>
    <row r="7200" spans="9:17" ht="16">
      <c r="I7200" s="209"/>
      <c r="J7200" s="221"/>
      <c r="K7200" s="228"/>
      <c r="L7200" s="228"/>
      <c r="Q7200" s="229"/>
    </row>
    <row r="7201" spans="9:17" ht="16">
      <c r="I7201" s="209"/>
      <c r="J7201" s="221"/>
      <c r="K7201" s="228"/>
      <c r="L7201" s="228"/>
      <c r="Q7201" s="229"/>
    </row>
    <row r="7202" spans="9:17" ht="16">
      <c r="I7202" s="209"/>
      <c r="J7202" s="221"/>
      <c r="K7202" s="228"/>
      <c r="L7202" s="228"/>
      <c r="Q7202" s="229"/>
    </row>
    <row r="7203" spans="9:17" ht="16">
      <c r="I7203" s="209"/>
      <c r="J7203" s="221"/>
      <c r="K7203" s="228"/>
      <c r="L7203" s="228"/>
      <c r="Q7203" s="229"/>
    </row>
    <row r="7204" spans="9:17" ht="16">
      <c r="I7204" s="209"/>
      <c r="J7204" s="221"/>
      <c r="K7204" s="228"/>
      <c r="L7204" s="228"/>
      <c r="Q7204" s="229"/>
    </row>
    <row r="7205" spans="9:17" ht="16">
      <c r="I7205" s="209"/>
      <c r="J7205" s="221"/>
      <c r="K7205" s="228"/>
      <c r="L7205" s="228"/>
      <c r="Q7205" s="229"/>
    </row>
    <row r="7206" spans="9:17" ht="16">
      <c r="I7206" s="209"/>
      <c r="J7206" s="221"/>
      <c r="K7206" s="228"/>
      <c r="L7206" s="228"/>
      <c r="Q7206" s="229"/>
    </row>
    <row r="7207" spans="9:17" ht="16">
      <c r="I7207" s="209"/>
      <c r="J7207" s="221"/>
      <c r="K7207" s="228"/>
      <c r="L7207" s="228"/>
      <c r="Q7207" s="229"/>
    </row>
    <row r="7208" spans="9:17" ht="16">
      <c r="I7208" s="209"/>
      <c r="J7208" s="221"/>
      <c r="K7208" s="228"/>
      <c r="L7208" s="228"/>
      <c r="Q7208" s="229"/>
    </row>
    <row r="7209" spans="9:17" ht="16">
      <c r="I7209" s="209"/>
      <c r="J7209" s="221"/>
      <c r="K7209" s="228"/>
      <c r="L7209" s="228"/>
      <c r="Q7209" s="229"/>
    </row>
    <row r="7210" spans="9:17" ht="16">
      <c r="I7210" s="209"/>
      <c r="J7210" s="221"/>
      <c r="K7210" s="228"/>
      <c r="L7210" s="228"/>
      <c r="Q7210" s="229"/>
    </row>
    <row r="7211" spans="9:17" ht="16">
      <c r="I7211" s="209"/>
      <c r="J7211" s="221"/>
      <c r="K7211" s="228"/>
      <c r="L7211" s="228"/>
      <c r="Q7211" s="229"/>
    </row>
    <row r="7212" spans="9:17" ht="16">
      <c r="I7212" s="209"/>
      <c r="J7212" s="221"/>
      <c r="K7212" s="228"/>
      <c r="L7212" s="228"/>
      <c r="Q7212" s="229"/>
    </row>
    <row r="7213" spans="9:17" ht="16">
      <c r="I7213" s="209"/>
      <c r="J7213" s="221"/>
      <c r="K7213" s="228"/>
      <c r="L7213" s="228"/>
      <c r="Q7213" s="229"/>
    </row>
    <row r="7214" spans="9:17" ht="16">
      <c r="I7214" s="209"/>
      <c r="J7214" s="221"/>
      <c r="K7214" s="228"/>
      <c r="L7214" s="228"/>
      <c r="Q7214" s="229"/>
    </row>
    <row r="7215" spans="9:17" ht="16">
      <c r="I7215" s="209"/>
      <c r="J7215" s="221"/>
      <c r="K7215" s="228"/>
      <c r="L7215" s="228"/>
      <c r="Q7215" s="229"/>
    </row>
    <row r="7216" spans="9:17" ht="16">
      <c r="I7216" s="209"/>
      <c r="J7216" s="221"/>
      <c r="K7216" s="228"/>
      <c r="L7216" s="228"/>
      <c r="Q7216" s="229"/>
    </row>
    <row r="7217" spans="9:17" ht="16">
      <c r="I7217" s="209"/>
      <c r="J7217" s="221"/>
      <c r="K7217" s="228"/>
      <c r="L7217" s="228"/>
      <c r="Q7217" s="229"/>
    </row>
    <row r="7218" spans="9:17" ht="16">
      <c r="I7218" s="209"/>
      <c r="J7218" s="221"/>
      <c r="K7218" s="228"/>
      <c r="L7218" s="228"/>
      <c r="Q7218" s="229"/>
    </row>
    <row r="7219" spans="9:17" ht="16">
      <c r="I7219" s="209"/>
      <c r="J7219" s="221"/>
      <c r="K7219" s="228"/>
      <c r="L7219" s="228"/>
      <c r="Q7219" s="229"/>
    </row>
    <row r="7220" spans="9:17" ht="16">
      <c r="I7220" s="209"/>
      <c r="J7220" s="221"/>
      <c r="K7220" s="228"/>
      <c r="L7220" s="228"/>
      <c r="Q7220" s="229"/>
    </row>
    <row r="7221" spans="9:17" ht="16">
      <c r="I7221" s="209"/>
      <c r="J7221" s="221"/>
      <c r="K7221" s="228"/>
      <c r="L7221" s="228"/>
      <c r="Q7221" s="229"/>
    </row>
    <row r="7222" spans="9:17" ht="16">
      <c r="I7222" s="209"/>
      <c r="J7222" s="221"/>
      <c r="K7222" s="228"/>
      <c r="L7222" s="228"/>
      <c r="Q7222" s="229"/>
    </row>
    <row r="7223" spans="9:17" ht="16">
      <c r="I7223" s="209"/>
      <c r="J7223" s="221"/>
      <c r="K7223" s="228"/>
      <c r="L7223" s="228"/>
      <c r="Q7223" s="229"/>
    </row>
    <row r="7224" spans="9:17" ht="16">
      <c r="I7224" s="209"/>
      <c r="J7224" s="221"/>
      <c r="K7224" s="228"/>
      <c r="L7224" s="228"/>
      <c r="Q7224" s="229"/>
    </row>
    <row r="7225" spans="9:17" ht="16">
      <c r="I7225" s="209"/>
      <c r="J7225" s="221"/>
      <c r="K7225" s="228"/>
      <c r="L7225" s="228"/>
      <c r="Q7225" s="229"/>
    </row>
    <row r="7226" spans="9:17" ht="16">
      <c r="I7226" s="209"/>
      <c r="J7226" s="221"/>
      <c r="K7226" s="228"/>
      <c r="L7226" s="228"/>
      <c r="Q7226" s="229"/>
    </row>
    <row r="7227" spans="9:17" ht="16">
      <c r="I7227" s="209"/>
      <c r="J7227" s="221"/>
      <c r="K7227" s="228"/>
      <c r="L7227" s="228"/>
      <c r="Q7227" s="229"/>
    </row>
    <row r="7228" spans="9:17" ht="16">
      <c r="I7228" s="209"/>
      <c r="J7228" s="221"/>
      <c r="K7228" s="228"/>
      <c r="L7228" s="228"/>
      <c r="Q7228" s="229"/>
    </row>
    <row r="7229" spans="9:17" ht="16">
      <c r="I7229" s="209"/>
      <c r="J7229" s="221"/>
      <c r="K7229" s="228"/>
      <c r="L7229" s="228"/>
      <c r="Q7229" s="229"/>
    </row>
    <row r="7230" spans="9:17" ht="16">
      <c r="I7230" s="209"/>
      <c r="J7230" s="221"/>
      <c r="K7230" s="228"/>
      <c r="L7230" s="228"/>
      <c r="Q7230" s="229"/>
    </row>
    <row r="7231" spans="9:17" ht="16">
      <c r="I7231" s="209"/>
      <c r="J7231" s="221"/>
      <c r="K7231" s="228"/>
      <c r="L7231" s="228"/>
      <c r="Q7231" s="229"/>
    </row>
    <row r="7232" spans="9:17" ht="16">
      <c r="I7232" s="209"/>
      <c r="J7232" s="221"/>
      <c r="K7232" s="228"/>
      <c r="L7232" s="228"/>
      <c r="Q7232" s="229"/>
    </row>
    <row r="7233" spans="9:17" ht="16">
      <c r="I7233" s="209"/>
      <c r="J7233" s="221"/>
      <c r="K7233" s="228"/>
      <c r="L7233" s="228"/>
      <c r="Q7233" s="229"/>
    </row>
    <row r="7234" spans="9:17" ht="16">
      <c r="I7234" s="209"/>
      <c r="J7234" s="221"/>
      <c r="K7234" s="228"/>
      <c r="L7234" s="228"/>
      <c r="Q7234" s="229"/>
    </row>
    <row r="7235" spans="9:17" ht="16">
      <c r="I7235" s="209"/>
      <c r="J7235" s="221"/>
      <c r="K7235" s="228"/>
      <c r="L7235" s="228"/>
      <c r="Q7235" s="229"/>
    </row>
    <row r="7236" spans="9:17" ht="16">
      <c r="I7236" s="209"/>
      <c r="J7236" s="221"/>
      <c r="K7236" s="228"/>
      <c r="L7236" s="228"/>
      <c r="Q7236" s="229"/>
    </row>
    <row r="7237" spans="9:17" ht="16">
      <c r="I7237" s="209"/>
      <c r="J7237" s="221"/>
      <c r="K7237" s="228"/>
      <c r="L7237" s="228"/>
      <c r="Q7237" s="229"/>
    </row>
    <row r="7238" spans="9:17" ht="16">
      <c r="I7238" s="209"/>
      <c r="J7238" s="221"/>
      <c r="K7238" s="228"/>
      <c r="L7238" s="228"/>
      <c r="Q7238" s="229"/>
    </row>
    <row r="7239" spans="9:17" ht="16">
      <c r="I7239" s="209"/>
      <c r="J7239" s="221"/>
      <c r="K7239" s="228"/>
      <c r="L7239" s="228"/>
      <c r="Q7239" s="229"/>
    </row>
    <row r="7240" spans="9:17" ht="16">
      <c r="I7240" s="209"/>
      <c r="J7240" s="221"/>
      <c r="K7240" s="228"/>
      <c r="L7240" s="228"/>
      <c r="Q7240" s="229"/>
    </row>
    <row r="7241" spans="9:17" ht="16">
      <c r="I7241" s="209"/>
      <c r="J7241" s="221"/>
      <c r="K7241" s="228"/>
      <c r="L7241" s="228"/>
      <c r="Q7241" s="229"/>
    </row>
    <row r="7242" spans="9:17" ht="16">
      <c r="I7242" s="209"/>
      <c r="J7242" s="221"/>
      <c r="K7242" s="228"/>
      <c r="L7242" s="228"/>
      <c r="Q7242" s="229"/>
    </row>
    <row r="7243" spans="9:17" ht="16">
      <c r="I7243" s="209"/>
      <c r="J7243" s="221"/>
      <c r="K7243" s="228"/>
      <c r="L7243" s="228"/>
      <c r="Q7243" s="229"/>
    </row>
    <row r="7244" spans="9:17" ht="16">
      <c r="I7244" s="209"/>
      <c r="J7244" s="221"/>
      <c r="K7244" s="228"/>
      <c r="L7244" s="228"/>
      <c r="Q7244" s="229"/>
    </row>
    <row r="7245" spans="9:17" ht="16">
      <c r="I7245" s="209"/>
      <c r="J7245" s="221"/>
      <c r="K7245" s="228"/>
      <c r="L7245" s="228"/>
      <c r="Q7245" s="229"/>
    </row>
    <row r="7246" spans="9:17" ht="16">
      <c r="I7246" s="209"/>
      <c r="J7246" s="221"/>
      <c r="K7246" s="228"/>
      <c r="L7246" s="228"/>
      <c r="Q7246" s="229"/>
    </row>
    <row r="7247" spans="9:17" ht="16">
      <c r="I7247" s="209"/>
      <c r="J7247" s="221"/>
      <c r="K7247" s="228"/>
      <c r="L7247" s="228"/>
      <c r="Q7247" s="229"/>
    </row>
    <row r="7248" spans="9:17" ht="16">
      <c r="I7248" s="209"/>
      <c r="J7248" s="221"/>
      <c r="K7248" s="228"/>
      <c r="L7248" s="228"/>
      <c r="Q7248" s="229"/>
    </row>
    <row r="7249" spans="9:17" ht="16">
      <c r="I7249" s="209"/>
      <c r="J7249" s="221"/>
      <c r="K7249" s="228"/>
      <c r="L7249" s="228"/>
      <c r="Q7249" s="229"/>
    </row>
    <row r="7250" spans="9:17" ht="16">
      <c r="I7250" s="209"/>
      <c r="J7250" s="221"/>
      <c r="K7250" s="228"/>
      <c r="L7250" s="228"/>
      <c r="Q7250" s="229"/>
    </row>
    <row r="7251" spans="9:17" ht="16">
      <c r="I7251" s="209"/>
      <c r="J7251" s="221"/>
      <c r="K7251" s="228"/>
      <c r="L7251" s="228"/>
      <c r="Q7251" s="229"/>
    </row>
    <row r="7252" spans="9:17" ht="16">
      <c r="I7252" s="209"/>
      <c r="J7252" s="221"/>
      <c r="K7252" s="228"/>
      <c r="L7252" s="228"/>
      <c r="Q7252" s="229"/>
    </row>
    <row r="7253" spans="9:17" ht="16">
      <c r="I7253" s="209"/>
      <c r="J7253" s="221"/>
      <c r="K7253" s="228"/>
      <c r="L7253" s="228"/>
      <c r="Q7253" s="229"/>
    </row>
    <row r="7254" spans="9:17" ht="16">
      <c r="I7254" s="209"/>
      <c r="J7254" s="221"/>
      <c r="K7254" s="228"/>
      <c r="L7254" s="228"/>
      <c r="Q7254" s="229"/>
    </row>
    <row r="7255" spans="9:17" ht="16">
      <c r="I7255" s="209"/>
      <c r="J7255" s="221"/>
      <c r="K7255" s="228"/>
      <c r="L7255" s="228"/>
      <c r="Q7255" s="229"/>
    </row>
    <row r="7256" spans="9:17" ht="16">
      <c r="I7256" s="209"/>
      <c r="J7256" s="221"/>
      <c r="K7256" s="228"/>
      <c r="L7256" s="228"/>
      <c r="Q7256" s="229"/>
    </row>
    <row r="7257" spans="9:17" ht="16">
      <c r="I7257" s="209"/>
      <c r="J7257" s="221"/>
      <c r="K7257" s="228"/>
      <c r="L7257" s="228"/>
      <c r="Q7257" s="229"/>
    </row>
    <row r="7258" spans="9:17" ht="16">
      <c r="I7258" s="209"/>
      <c r="J7258" s="221"/>
      <c r="K7258" s="228"/>
      <c r="L7258" s="228"/>
      <c r="Q7258" s="229"/>
    </row>
    <row r="7259" spans="9:17" ht="16">
      <c r="I7259" s="209"/>
      <c r="J7259" s="221"/>
      <c r="K7259" s="228"/>
      <c r="L7259" s="228"/>
      <c r="Q7259" s="229"/>
    </row>
    <row r="7260" spans="9:17" ht="16">
      <c r="I7260" s="209"/>
      <c r="J7260" s="221"/>
      <c r="K7260" s="228"/>
      <c r="L7260" s="228"/>
      <c r="Q7260" s="229"/>
    </row>
    <row r="7261" spans="9:17" ht="16">
      <c r="I7261" s="209"/>
      <c r="J7261" s="221"/>
      <c r="K7261" s="228"/>
      <c r="L7261" s="228"/>
      <c r="Q7261" s="229"/>
    </row>
    <row r="7262" spans="9:17" ht="16">
      <c r="I7262" s="209"/>
      <c r="J7262" s="221"/>
      <c r="K7262" s="228"/>
      <c r="L7262" s="228"/>
      <c r="Q7262" s="229"/>
    </row>
    <row r="7263" spans="9:17" ht="16">
      <c r="I7263" s="209"/>
      <c r="J7263" s="221"/>
      <c r="K7263" s="228"/>
      <c r="L7263" s="228"/>
      <c r="Q7263" s="229"/>
    </row>
    <row r="7264" spans="9:17" ht="16">
      <c r="I7264" s="209"/>
      <c r="J7264" s="221"/>
      <c r="K7264" s="228"/>
      <c r="L7264" s="228"/>
      <c r="Q7264" s="229"/>
    </row>
    <row r="7265" spans="9:17" ht="16">
      <c r="I7265" s="209"/>
      <c r="J7265" s="221"/>
      <c r="K7265" s="228"/>
      <c r="L7265" s="228"/>
      <c r="Q7265" s="229"/>
    </row>
    <row r="7266" spans="9:17" ht="16">
      <c r="I7266" s="209"/>
      <c r="J7266" s="221"/>
      <c r="K7266" s="228"/>
      <c r="L7266" s="228"/>
      <c r="Q7266" s="229"/>
    </row>
    <row r="7267" spans="9:17" ht="16">
      <c r="I7267" s="209"/>
      <c r="J7267" s="221"/>
      <c r="K7267" s="228"/>
      <c r="L7267" s="228"/>
      <c r="Q7267" s="229"/>
    </row>
    <row r="7268" spans="9:17" ht="16">
      <c r="I7268" s="209"/>
      <c r="J7268" s="221"/>
      <c r="K7268" s="228"/>
      <c r="L7268" s="228"/>
      <c r="Q7268" s="229"/>
    </row>
    <row r="7269" spans="9:17" ht="16">
      <c r="I7269" s="209"/>
      <c r="J7269" s="221"/>
      <c r="K7269" s="228"/>
      <c r="L7269" s="228"/>
      <c r="Q7269" s="229"/>
    </row>
    <row r="7270" spans="9:17" ht="16">
      <c r="I7270" s="209"/>
      <c r="J7270" s="221"/>
      <c r="K7270" s="228"/>
      <c r="L7270" s="228"/>
      <c r="Q7270" s="229"/>
    </row>
    <row r="7271" spans="9:17" ht="16">
      <c r="I7271" s="209"/>
      <c r="J7271" s="221"/>
      <c r="K7271" s="228"/>
      <c r="L7271" s="228"/>
      <c r="Q7271" s="229"/>
    </row>
    <row r="7272" spans="9:17" ht="16">
      <c r="I7272" s="209"/>
      <c r="J7272" s="221"/>
      <c r="K7272" s="228"/>
      <c r="L7272" s="228"/>
      <c r="Q7272" s="229"/>
    </row>
    <row r="7273" spans="9:17" ht="16">
      <c r="I7273" s="209"/>
      <c r="J7273" s="221"/>
      <c r="K7273" s="228"/>
      <c r="L7273" s="228"/>
      <c r="Q7273" s="229"/>
    </row>
    <row r="7274" spans="9:17" ht="16">
      <c r="I7274" s="209"/>
      <c r="J7274" s="221"/>
      <c r="K7274" s="228"/>
      <c r="L7274" s="228"/>
      <c r="Q7274" s="229"/>
    </row>
    <row r="7275" spans="9:17" ht="16">
      <c r="I7275" s="209"/>
      <c r="J7275" s="221"/>
      <c r="K7275" s="228"/>
      <c r="L7275" s="228"/>
      <c r="Q7275" s="229"/>
    </row>
    <row r="7276" spans="9:17" ht="16">
      <c r="I7276" s="209"/>
      <c r="J7276" s="221"/>
      <c r="K7276" s="228"/>
      <c r="L7276" s="228"/>
      <c r="Q7276" s="229"/>
    </row>
    <row r="7277" spans="9:17" ht="16">
      <c r="I7277" s="209"/>
      <c r="J7277" s="221"/>
      <c r="K7277" s="228"/>
      <c r="L7277" s="228"/>
      <c r="Q7277" s="229"/>
    </row>
    <row r="7278" spans="9:17" ht="16">
      <c r="I7278" s="209"/>
      <c r="J7278" s="221"/>
      <c r="K7278" s="228"/>
      <c r="L7278" s="228"/>
      <c r="Q7278" s="229"/>
    </row>
    <row r="7279" spans="9:17" ht="16">
      <c r="I7279" s="209"/>
      <c r="J7279" s="221"/>
      <c r="K7279" s="228"/>
      <c r="L7279" s="228"/>
      <c r="Q7279" s="229"/>
    </row>
    <row r="7280" spans="9:17" ht="16">
      <c r="I7280" s="209"/>
      <c r="J7280" s="221"/>
      <c r="K7280" s="228"/>
      <c r="L7280" s="228"/>
      <c r="Q7280" s="229"/>
    </row>
    <row r="7281" spans="9:17" ht="16">
      <c r="I7281" s="209"/>
      <c r="J7281" s="221"/>
      <c r="K7281" s="228"/>
      <c r="L7281" s="228"/>
      <c r="Q7281" s="229"/>
    </row>
    <row r="7282" spans="9:17" ht="16">
      <c r="I7282" s="209"/>
      <c r="J7282" s="221"/>
      <c r="K7282" s="228"/>
      <c r="L7282" s="228"/>
      <c r="Q7282" s="229"/>
    </row>
    <row r="7283" spans="9:17" ht="16">
      <c r="I7283" s="209"/>
      <c r="J7283" s="221"/>
      <c r="K7283" s="228"/>
      <c r="L7283" s="228"/>
      <c r="Q7283" s="229"/>
    </row>
    <row r="7284" spans="9:17" ht="16">
      <c r="I7284" s="209"/>
      <c r="J7284" s="221"/>
      <c r="K7284" s="228"/>
      <c r="L7284" s="228"/>
      <c r="Q7284" s="229"/>
    </row>
    <row r="7285" spans="9:17" ht="16">
      <c r="I7285" s="209"/>
      <c r="J7285" s="221"/>
      <c r="K7285" s="228"/>
      <c r="L7285" s="228"/>
      <c r="Q7285" s="229"/>
    </row>
    <row r="7286" spans="9:17" ht="16">
      <c r="I7286" s="209"/>
      <c r="J7286" s="221"/>
      <c r="K7286" s="228"/>
      <c r="L7286" s="228"/>
      <c r="Q7286" s="229"/>
    </row>
    <row r="7287" spans="9:17" ht="16">
      <c r="I7287" s="209"/>
      <c r="J7287" s="221"/>
      <c r="K7287" s="228"/>
      <c r="L7287" s="228"/>
      <c r="Q7287" s="229"/>
    </row>
    <row r="7288" spans="9:17" ht="16">
      <c r="I7288" s="209"/>
      <c r="J7288" s="221"/>
      <c r="K7288" s="228"/>
      <c r="L7288" s="228"/>
      <c r="Q7288" s="229"/>
    </row>
    <row r="7289" spans="9:17" ht="16">
      <c r="I7289" s="209"/>
      <c r="J7289" s="221"/>
      <c r="K7289" s="228"/>
      <c r="L7289" s="228"/>
      <c r="Q7289" s="229"/>
    </row>
    <row r="7290" spans="9:17" ht="16">
      <c r="I7290" s="209"/>
      <c r="J7290" s="221"/>
      <c r="K7290" s="228"/>
      <c r="L7290" s="228"/>
      <c r="Q7290" s="229"/>
    </row>
    <row r="7291" spans="9:17" ht="16">
      <c r="I7291" s="209"/>
      <c r="J7291" s="221"/>
      <c r="K7291" s="228"/>
      <c r="L7291" s="228"/>
      <c r="Q7291" s="229"/>
    </row>
    <row r="7292" spans="9:17" ht="16">
      <c r="I7292" s="209"/>
      <c r="J7292" s="221"/>
      <c r="K7292" s="228"/>
      <c r="L7292" s="228"/>
      <c r="Q7292" s="229"/>
    </row>
    <row r="7293" spans="9:17" ht="16">
      <c r="I7293" s="209"/>
      <c r="J7293" s="221"/>
      <c r="K7293" s="228"/>
      <c r="L7293" s="228"/>
      <c r="Q7293" s="229"/>
    </row>
    <row r="7294" spans="9:17" ht="16">
      <c r="I7294" s="209"/>
      <c r="J7294" s="221"/>
      <c r="K7294" s="228"/>
      <c r="L7294" s="228"/>
      <c r="Q7294" s="229"/>
    </row>
    <row r="7295" spans="9:17" ht="16">
      <c r="I7295" s="209"/>
      <c r="J7295" s="221"/>
      <c r="K7295" s="228"/>
      <c r="L7295" s="228"/>
      <c r="Q7295" s="229"/>
    </row>
    <row r="7296" spans="9:17" ht="16">
      <c r="I7296" s="209"/>
      <c r="J7296" s="221"/>
      <c r="K7296" s="228"/>
      <c r="L7296" s="228"/>
      <c r="Q7296" s="229"/>
    </row>
    <row r="7297" spans="9:17" ht="16">
      <c r="I7297" s="209"/>
      <c r="J7297" s="221"/>
      <c r="K7297" s="228"/>
      <c r="L7297" s="228"/>
      <c r="Q7297" s="229"/>
    </row>
    <row r="7298" spans="9:17" ht="16">
      <c r="I7298" s="209"/>
      <c r="J7298" s="221"/>
      <c r="K7298" s="228"/>
      <c r="L7298" s="228"/>
      <c r="Q7298" s="229"/>
    </row>
    <row r="7299" spans="9:17" ht="16">
      <c r="I7299" s="209"/>
      <c r="J7299" s="221"/>
      <c r="K7299" s="228"/>
      <c r="L7299" s="228"/>
      <c r="Q7299" s="229"/>
    </row>
    <row r="7300" spans="9:17" ht="16">
      <c r="I7300" s="209"/>
      <c r="J7300" s="221"/>
      <c r="K7300" s="228"/>
      <c r="L7300" s="228"/>
      <c r="Q7300" s="229"/>
    </row>
    <row r="7301" spans="9:17" ht="16">
      <c r="I7301" s="209"/>
      <c r="J7301" s="221"/>
      <c r="K7301" s="228"/>
      <c r="L7301" s="228"/>
      <c r="Q7301" s="229"/>
    </row>
    <row r="7302" spans="9:17" ht="16">
      <c r="I7302" s="209"/>
      <c r="J7302" s="221"/>
      <c r="K7302" s="228"/>
      <c r="L7302" s="228"/>
      <c r="Q7302" s="229"/>
    </row>
    <row r="7303" spans="9:17" ht="16">
      <c r="I7303" s="209"/>
      <c r="J7303" s="221"/>
      <c r="K7303" s="228"/>
      <c r="L7303" s="228"/>
      <c r="Q7303" s="229"/>
    </row>
    <row r="7304" spans="9:17" ht="16">
      <c r="I7304" s="209"/>
      <c r="J7304" s="221"/>
      <c r="K7304" s="228"/>
      <c r="L7304" s="228"/>
      <c r="Q7304" s="229"/>
    </row>
    <row r="7305" spans="9:17" ht="16">
      <c r="I7305" s="209"/>
      <c r="J7305" s="221"/>
      <c r="K7305" s="228"/>
      <c r="L7305" s="228"/>
      <c r="Q7305" s="229"/>
    </row>
    <row r="7306" spans="9:17" ht="16">
      <c r="I7306" s="209"/>
      <c r="J7306" s="221"/>
      <c r="K7306" s="228"/>
      <c r="L7306" s="228"/>
      <c r="Q7306" s="229"/>
    </row>
    <row r="7307" spans="9:17" ht="16">
      <c r="I7307" s="209"/>
      <c r="J7307" s="221"/>
      <c r="K7307" s="228"/>
      <c r="L7307" s="228"/>
      <c r="Q7307" s="229"/>
    </row>
    <row r="7308" spans="9:17" ht="16">
      <c r="I7308" s="209"/>
      <c r="J7308" s="221"/>
      <c r="K7308" s="228"/>
      <c r="L7308" s="228"/>
      <c r="Q7308" s="229"/>
    </row>
    <row r="7309" spans="9:17" ht="16">
      <c r="I7309" s="209"/>
      <c r="J7309" s="221"/>
      <c r="K7309" s="228"/>
      <c r="L7309" s="228"/>
      <c r="Q7309" s="229"/>
    </row>
    <row r="7310" spans="9:17" ht="16">
      <c r="I7310" s="209"/>
      <c r="J7310" s="221"/>
      <c r="K7310" s="228"/>
      <c r="L7310" s="228"/>
      <c r="Q7310" s="229"/>
    </row>
    <row r="7311" spans="9:17" ht="16">
      <c r="I7311" s="209"/>
      <c r="J7311" s="221"/>
      <c r="K7311" s="228"/>
      <c r="L7311" s="228"/>
      <c r="Q7311" s="229"/>
    </row>
    <row r="7312" spans="9:17" ht="16">
      <c r="I7312" s="209"/>
      <c r="J7312" s="221"/>
      <c r="K7312" s="228"/>
      <c r="L7312" s="228"/>
      <c r="Q7312" s="229"/>
    </row>
    <row r="7313" spans="9:17" ht="16">
      <c r="I7313" s="209"/>
      <c r="J7313" s="221"/>
      <c r="K7313" s="228"/>
      <c r="L7313" s="228"/>
      <c r="Q7313" s="229"/>
    </row>
    <row r="7314" spans="9:17" ht="16">
      <c r="I7314" s="209"/>
      <c r="J7314" s="221"/>
      <c r="K7314" s="228"/>
      <c r="L7314" s="228"/>
      <c r="Q7314" s="229"/>
    </row>
    <row r="7315" spans="9:17" ht="16">
      <c r="I7315" s="209"/>
      <c r="J7315" s="221"/>
      <c r="K7315" s="228"/>
      <c r="L7315" s="228"/>
      <c r="Q7315" s="229"/>
    </row>
    <row r="7316" spans="9:17" ht="16">
      <c r="I7316" s="209"/>
      <c r="J7316" s="221"/>
      <c r="K7316" s="228"/>
      <c r="L7316" s="228"/>
      <c r="Q7316" s="229"/>
    </row>
    <row r="7317" spans="9:17" ht="16">
      <c r="I7317" s="209"/>
      <c r="J7317" s="221"/>
      <c r="K7317" s="228"/>
      <c r="L7317" s="228"/>
      <c r="Q7317" s="229"/>
    </row>
    <row r="7318" spans="9:17" ht="16">
      <c r="I7318" s="209"/>
      <c r="J7318" s="221"/>
      <c r="K7318" s="228"/>
      <c r="L7318" s="228"/>
      <c r="Q7318" s="229"/>
    </row>
    <row r="7319" spans="9:17" ht="16">
      <c r="I7319" s="209"/>
      <c r="J7319" s="221"/>
      <c r="K7319" s="228"/>
      <c r="L7319" s="228"/>
      <c r="Q7319" s="229"/>
    </row>
    <row r="7320" spans="9:17" ht="16">
      <c r="I7320" s="209"/>
      <c r="J7320" s="221"/>
      <c r="K7320" s="228"/>
      <c r="L7320" s="228"/>
      <c r="Q7320" s="229"/>
    </row>
    <row r="7321" spans="9:17" ht="16">
      <c r="I7321" s="209"/>
      <c r="J7321" s="221"/>
      <c r="K7321" s="228"/>
      <c r="L7321" s="228"/>
      <c r="Q7321" s="229"/>
    </row>
    <row r="7322" spans="9:17" ht="16">
      <c r="I7322" s="209"/>
      <c r="J7322" s="221"/>
      <c r="K7322" s="228"/>
      <c r="L7322" s="228"/>
      <c r="Q7322" s="229"/>
    </row>
    <row r="7323" spans="9:17" ht="16">
      <c r="I7323" s="209"/>
      <c r="J7323" s="221"/>
      <c r="K7323" s="228"/>
      <c r="L7323" s="228"/>
      <c r="Q7323" s="229"/>
    </row>
    <row r="7324" spans="9:17" ht="16">
      <c r="I7324" s="209"/>
      <c r="J7324" s="221"/>
      <c r="K7324" s="228"/>
      <c r="L7324" s="228"/>
      <c r="Q7324" s="229"/>
    </row>
    <row r="7325" spans="9:17" ht="16">
      <c r="I7325" s="209"/>
      <c r="J7325" s="221"/>
      <c r="K7325" s="228"/>
      <c r="L7325" s="228"/>
      <c r="Q7325" s="229"/>
    </row>
    <row r="7326" spans="9:17" ht="16">
      <c r="I7326" s="209"/>
      <c r="J7326" s="221"/>
      <c r="K7326" s="228"/>
      <c r="L7326" s="228"/>
      <c r="Q7326" s="229"/>
    </row>
    <row r="7327" spans="9:17" ht="16">
      <c r="I7327" s="209"/>
      <c r="J7327" s="221"/>
      <c r="K7327" s="228"/>
      <c r="L7327" s="228"/>
      <c r="Q7327" s="229"/>
    </row>
    <row r="7328" spans="9:17" ht="16">
      <c r="I7328" s="209"/>
      <c r="J7328" s="221"/>
      <c r="K7328" s="228"/>
      <c r="L7328" s="228"/>
      <c r="Q7328" s="229"/>
    </row>
    <row r="7329" spans="9:17" ht="16">
      <c r="I7329" s="209"/>
      <c r="J7329" s="221"/>
      <c r="K7329" s="228"/>
      <c r="L7329" s="228"/>
      <c r="Q7329" s="229"/>
    </row>
    <row r="7330" spans="9:17" ht="16">
      <c r="I7330" s="209"/>
      <c r="J7330" s="221"/>
      <c r="K7330" s="228"/>
      <c r="L7330" s="228"/>
      <c r="Q7330" s="229"/>
    </row>
    <row r="7331" spans="9:17" ht="16">
      <c r="I7331" s="209"/>
      <c r="J7331" s="221"/>
      <c r="K7331" s="228"/>
      <c r="L7331" s="228"/>
      <c r="Q7331" s="229"/>
    </row>
    <row r="7332" spans="9:17" ht="16">
      <c r="I7332" s="209"/>
      <c r="J7332" s="221"/>
      <c r="K7332" s="228"/>
      <c r="L7332" s="228"/>
      <c r="Q7332" s="229"/>
    </row>
    <row r="7333" spans="9:17" ht="16">
      <c r="I7333" s="209"/>
      <c r="J7333" s="221"/>
      <c r="K7333" s="228"/>
      <c r="L7333" s="228"/>
      <c r="Q7333" s="229"/>
    </row>
    <row r="7334" spans="9:17" ht="16">
      <c r="I7334" s="209"/>
      <c r="J7334" s="221"/>
      <c r="K7334" s="228"/>
      <c r="L7334" s="228"/>
      <c r="Q7334" s="229"/>
    </row>
    <row r="7335" spans="9:17" ht="16">
      <c r="I7335" s="209"/>
      <c r="J7335" s="221"/>
      <c r="K7335" s="228"/>
      <c r="L7335" s="228"/>
      <c r="Q7335" s="229"/>
    </row>
    <row r="7336" spans="9:17" ht="16">
      <c r="I7336" s="209"/>
      <c r="J7336" s="221"/>
      <c r="K7336" s="228"/>
      <c r="L7336" s="228"/>
      <c r="Q7336" s="229"/>
    </row>
    <row r="7337" spans="9:17" ht="16">
      <c r="I7337" s="209"/>
      <c r="J7337" s="221"/>
      <c r="K7337" s="228"/>
      <c r="L7337" s="228"/>
      <c r="Q7337" s="229"/>
    </row>
    <row r="7338" spans="9:17" ht="16">
      <c r="I7338" s="209"/>
      <c r="J7338" s="221"/>
      <c r="K7338" s="228"/>
      <c r="L7338" s="228"/>
      <c r="Q7338" s="229"/>
    </row>
    <row r="7339" spans="9:17" ht="16">
      <c r="I7339" s="209"/>
      <c r="J7339" s="221"/>
      <c r="K7339" s="228"/>
      <c r="L7339" s="228"/>
      <c r="Q7339" s="229"/>
    </row>
    <row r="7340" spans="9:17" ht="16">
      <c r="I7340" s="209"/>
      <c r="J7340" s="221"/>
      <c r="K7340" s="228"/>
      <c r="L7340" s="228"/>
      <c r="Q7340" s="229"/>
    </row>
    <row r="7341" spans="9:17" ht="16">
      <c r="I7341" s="209"/>
      <c r="J7341" s="221"/>
      <c r="K7341" s="228"/>
      <c r="L7341" s="228"/>
      <c r="Q7341" s="229"/>
    </row>
    <row r="7342" spans="9:17" ht="16">
      <c r="I7342" s="209"/>
      <c r="J7342" s="221"/>
      <c r="K7342" s="228"/>
      <c r="L7342" s="228"/>
      <c r="Q7342" s="229"/>
    </row>
    <row r="7343" spans="9:17" ht="16">
      <c r="I7343" s="209"/>
      <c r="J7343" s="221"/>
      <c r="K7343" s="228"/>
      <c r="L7343" s="228"/>
      <c r="Q7343" s="229"/>
    </row>
    <row r="7344" spans="9:17" ht="16">
      <c r="I7344" s="209"/>
      <c r="J7344" s="221"/>
      <c r="K7344" s="228"/>
      <c r="L7344" s="228"/>
      <c r="Q7344" s="229"/>
    </row>
    <row r="7345" spans="9:17" ht="16">
      <c r="I7345" s="209"/>
      <c r="J7345" s="221"/>
      <c r="K7345" s="228"/>
      <c r="L7345" s="228"/>
      <c r="Q7345" s="229"/>
    </row>
    <row r="7346" spans="9:17" ht="16">
      <c r="I7346" s="209"/>
      <c r="J7346" s="221"/>
      <c r="K7346" s="228"/>
      <c r="L7346" s="228"/>
      <c r="Q7346" s="229"/>
    </row>
    <row r="7347" spans="9:17" ht="16">
      <c r="I7347" s="209"/>
      <c r="J7347" s="221"/>
      <c r="K7347" s="228"/>
      <c r="L7347" s="228"/>
      <c r="Q7347" s="229"/>
    </row>
    <row r="7348" spans="9:17" ht="16">
      <c r="I7348" s="209"/>
      <c r="J7348" s="221"/>
      <c r="K7348" s="228"/>
      <c r="L7348" s="228"/>
      <c r="Q7348" s="229"/>
    </row>
    <row r="7349" spans="9:17" ht="16">
      <c r="I7349" s="209"/>
      <c r="J7349" s="221"/>
      <c r="K7349" s="228"/>
      <c r="L7349" s="228"/>
      <c r="Q7349" s="229"/>
    </row>
    <row r="7350" spans="9:17" ht="16">
      <c r="I7350" s="209"/>
      <c r="J7350" s="221"/>
      <c r="K7350" s="228"/>
      <c r="L7350" s="228"/>
      <c r="Q7350" s="229"/>
    </row>
    <row r="7351" spans="9:17" ht="16">
      <c r="I7351" s="209"/>
      <c r="J7351" s="221"/>
      <c r="K7351" s="228"/>
      <c r="L7351" s="228"/>
      <c r="Q7351" s="229"/>
    </row>
    <row r="7352" spans="9:17" ht="16">
      <c r="I7352" s="209"/>
      <c r="J7352" s="221"/>
      <c r="K7352" s="228"/>
      <c r="L7352" s="228"/>
      <c r="Q7352" s="229"/>
    </row>
    <row r="7353" spans="9:17" ht="16">
      <c r="I7353" s="209"/>
      <c r="J7353" s="221"/>
      <c r="K7353" s="228"/>
      <c r="L7353" s="228"/>
      <c r="Q7353" s="229"/>
    </row>
    <row r="7354" spans="9:17" ht="16">
      <c r="I7354" s="209"/>
      <c r="J7354" s="221"/>
      <c r="K7354" s="228"/>
      <c r="L7354" s="228"/>
      <c r="Q7354" s="229"/>
    </row>
    <row r="7355" spans="9:17" ht="16">
      <c r="I7355" s="209"/>
      <c r="J7355" s="221"/>
      <c r="K7355" s="228"/>
      <c r="L7355" s="228"/>
      <c r="Q7355" s="229"/>
    </row>
    <row r="7356" spans="9:17" ht="16">
      <c r="I7356" s="209"/>
      <c r="J7356" s="221"/>
      <c r="K7356" s="228"/>
      <c r="L7356" s="228"/>
      <c r="Q7356" s="229"/>
    </row>
    <row r="7357" spans="9:17" ht="16">
      <c r="I7357" s="209"/>
      <c r="J7357" s="221"/>
      <c r="K7357" s="228"/>
      <c r="L7357" s="228"/>
      <c r="Q7357" s="229"/>
    </row>
    <row r="7358" spans="9:17" ht="16">
      <c r="I7358" s="209"/>
      <c r="J7358" s="221"/>
      <c r="K7358" s="228"/>
      <c r="L7358" s="228"/>
      <c r="Q7358" s="229"/>
    </row>
    <row r="7359" spans="9:17" ht="16">
      <c r="I7359" s="209"/>
      <c r="J7359" s="221"/>
      <c r="K7359" s="228"/>
      <c r="L7359" s="228"/>
      <c r="Q7359" s="229"/>
    </row>
    <row r="7360" spans="9:17" ht="16">
      <c r="I7360" s="209"/>
      <c r="J7360" s="221"/>
      <c r="K7360" s="228"/>
      <c r="L7360" s="228"/>
      <c r="Q7360" s="229"/>
    </row>
    <row r="7361" spans="9:17" ht="16">
      <c r="I7361" s="209"/>
      <c r="J7361" s="221"/>
      <c r="K7361" s="228"/>
      <c r="L7361" s="228"/>
      <c r="Q7361" s="229"/>
    </row>
    <row r="7362" spans="9:17" ht="16">
      <c r="I7362" s="209"/>
      <c r="J7362" s="221"/>
      <c r="K7362" s="228"/>
      <c r="L7362" s="228"/>
      <c r="Q7362" s="229"/>
    </row>
    <row r="7363" spans="9:17" ht="16">
      <c r="I7363" s="209"/>
      <c r="J7363" s="221"/>
      <c r="K7363" s="228"/>
      <c r="L7363" s="228"/>
      <c r="Q7363" s="229"/>
    </row>
    <row r="7364" spans="9:17" ht="16">
      <c r="I7364" s="209"/>
      <c r="J7364" s="221"/>
      <c r="K7364" s="228"/>
      <c r="L7364" s="228"/>
      <c r="Q7364" s="229"/>
    </row>
    <row r="7365" spans="9:17" ht="16">
      <c r="I7365" s="209"/>
      <c r="J7365" s="221"/>
      <c r="K7365" s="228"/>
      <c r="L7365" s="228"/>
      <c r="Q7365" s="229"/>
    </row>
    <row r="7366" spans="9:17" ht="16">
      <c r="I7366" s="209"/>
      <c r="J7366" s="221"/>
      <c r="K7366" s="228"/>
      <c r="L7366" s="228"/>
      <c r="Q7366" s="229"/>
    </row>
    <row r="7367" spans="9:17" ht="16">
      <c r="I7367" s="209"/>
      <c r="J7367" s="221"/>
      <c r="K7367" s="228"/>
      <c r="L7367" s="228"/>
      <c r="Q7367" s="229"/>
    </row>
    <row r="7368" spans="9:17" ht="16">
      <c r="I7368" s="209"/>
      <c r="J7368" s="221"/>
      <c r="K7368" s="228"/>
      <c r="L7368" s="228"/>
      <c r="Q7368" s="229"/>
    </row>
    <row r="7369" spans="9:17" ht="16">
      <c r="I7369" s="209"/>
      <c r="J7369" s="221"/>
      <c r="K7369" s="228"/>
      <c r="L7369" s="228"/>
      <c r="Q7369" s="229"/>
    </row>
    <row r="7370" spans="9:17" ht="16">
      <c r="I7370" s="209"/>
      <c r="J7370" s="221"/>
      <c r="K7370" s="228"/>
      <c r="L7370" s="228"/>
      <c r="Q7370" s="229"/>
    </row>
    <row r="7371" spans="9:17" ht="16">
      <c r="I7371" s="209"/>
      <c r="J7371" s="221"/>
      <c r="K7371" s="228"/>
      <c r="L7371" s="228"/>
      <c r="Q7371" s="229"/>
    </row>
    <row r="7372" spans="9:17" ht="16">
      <c r="I7372" s="209"/>
      <c r="J7372" s="221"/>
      <c r="K7372" s="228"/>
      <c r="L7372" s="228"/>
      <c r="Q7372" s="229"/>
    </row>
    <row r="7373" spans="9:17" ht="16">
      <c r="I7373" s="209"/>
      <c r="J7373" s="221"/>
      <c r="K7373" s="228"/>
      <c r="L7373" s="228"/>
      <c r="Q7373" s="229"/>
    </row>
    <row r="7374" spans="9:17" ht="16">
      <c r="I7374" s="209"/>
      <c r="J7374" s="221"/>
      <c r="K7374" s="228"/>
      <c r="L7374" s="228"/>
      <c r="Q7374" s="229"/>
    </row>
    <row r="7375" spans="9:17" ht="16">
      <c r="I7375" s="209"/>
      <c r="J7375" s="221"/>
      <c r="K7375" s="228"/>
      <c r="L7375" s="228"/>
      <c r="Q7375" s="229"/>
    </row>
    <row r="7376" spans="9:17" ht="16">
      <c r="I7376" s="209"/>
      <c r="J7376" s="221"/>
      <c r="K7376" s="228"/>
      <c r="L7376" s="228"/>
      <c r="Q7376" s="229"/>
    </row>
    <row r="7377" spans="9:17" ht="16">
      <c r="I7377" s="209"/>
      <c r="J7377" s="221"/>
      <c r="K7377" s="228"/>
      <c r="L7377" s="228"/>
      <c r="Q7377" s="229"/>
    </row>
    <row r="7378" spans="9:17" ht="16">
      <c r="I7378" s="209"/>
      <c r="J7378" s="221"/>
      <c r="K7378" s="228"/>
      <c r="L7378" s="228"/>
      <c r="Q7378" s="229"/>
    </row>
    <row r="7379" spans="9:17" ht="16">
      <c r="I7379" s="209"/>
      <c r="J7379" s="221"/>
      <c r="K7379" s="228"/>
      <c r="L7379" s="228"/>
      <c r="Q7379" s="229"/>
    </row>
    <row r="7380" spans="9:17" ht="16">
      <c r="I7380" s="209"/>
      <c r="J7380" s="221"/>
      <c r="K7380" s="228"/>
      <c r="L7380" s="228"/>
      <c r="Q7380" s="229"/>
    </row>
    <row r="7381" spans="9:17" ht="16">
      <c r="I7381" s="209"/>
      <c r="J7381" s="221"/>
      <c r="K7381" s="228"/>
      <c r="L7381" s="228"/>
      <c r="Q7381" s="229"/>
    </row>
    <row r="7382" spans="9:17" ht="16">
      <c r="I7382" s="209"/>
      <c r="J7382" s="221"/>
      <c r="K7382" s="228"/>
      <c r="L7382" s="228"/>
      <c r="Q7382" s="229"/>
    </row>
    <row r="7383" spans="9:17" ht="16">
      <c r="I7383" s="209"/>
      <c r="J7383" s="221"/>
      <c r="K7383" s="228"/>
      <c r="L7383" s="228"/>
      <c r="Q7383" s="229"/>
    </row>
    <row r="7384" spans="9:17" ht="16">
      <c r="I7384" s="209"/>
      <c r="J7384" s="221"/>
      <c r="K7384" s="228"/>
      <c r="L7384" s="228"/>
      <c r="Q7384" s="229"/>
    </row>
    <row r="7385" spans="9:17" ht="16">
      <c r="I7385" s="209"/>
      <c r="J7385" s="221"/>
      <c r="K7385" s="228"/>
      <c r="L7385" s="228"/>
      <c r="Q7385" s="229"/>
    </row>
    <row r="7386" spans="9:17" ht="16">
      <c r="I7386" s="209"/>
      <c r="J7386" s="221"/>
      <c r="K7386" s="228"/>
      <c r="L7386" s="228"/>
      <c r="Q7386" s="229"/>
    </row>
    <row r="7387" spans="9:17" ht="16">
      <c r="I7387" s="209"/>
      <c r="J7387" s="221"/>
      <c r="K7387" s="228"/>
      <c r="L7387" s="228"/>
      <c r="Q7387" s="229"/>
    </row>
    <row r="7388" spans="9:17" ht="16">
      <c r="I7388" s="209"/>
      <c r="J7388" s="221"/>
      <c r="K7388" s="228"/>
      <c r="L7388" s="228"/>
      <c r="Q7388" s="229"/>
    </row>
    <row r="7389" spans="9:17" ht="16">
      <c r="I7389" s="209"/>
      <c r="J7389" s="221"/>
      <c r="K7389" s="228"/>
      <c r="L7389" s="228"/>
      <c r="Q7389" s="229"/>
    </row>
    <row r="7390" spans="9:17" ht="16">
      <c r="I7390" s="209"/>
      <c r="J7390" s="221"/>
      <c r="K7390" s="228"/>
      <c r="L7390" s="228"/>
      <c r="Q7390" s="229"/>
    </row>
    <row r="7391" spans="9:17" ht="16">
      <c r="I7391" s="209"/>
      <c r="J7391" s="221"/>
      <c r="K7391" s="228"/>
      <c r="L7391" s="228"/>
      <c r="Q7391" s="229"/>
    </row>
    <row r="7392" spans="9:17" ht="16">
      <c r="I7392" s="209"/>
      <c r="J7392" s="221"/>
      <c r="K7392" s="228"/>
      <c r="L7392" s="228"/>
      <c r="Q7392" s="229"/>
    </row>
    <row r="7393" spans="9:17" ht="16">
      <c r="I7393" s="209"/>
      <c r="J7393" s="221"/>
      <c r="K7393" s="228"/>
      <c r="L7393" s="228"/>
      <c r="Q7393" s="229"/>
    </row>
    <row r="7394" spans="9:17" ht="16">
      <c r="I7394" s="209"/>
      <c r="J7394" s="221"/>
      <c r="K7394" s="228"/>
      <c r="L7394" s="228"/>
      <c r="Q7394" s="229"/>
    </row>
    <row r="7395" spans="9:17" ht="16">
      <c r="I7395" s="209"/>
      <c r="J7395" s="221"/>
      <c r="K7395" s="228"/>
      <c r="L7395" s="228"/>
      <c r="Q7395" s="229"/>
    </row>
    <row r="7396" spans="9:17" ht="16">
      <c r="I7396" s="209"/>
      <c r="J7396" s="221"/>
      <c r="K7396" s="228"/>
      <c r="L7396" s="228"/>
      <c r="Q7396" s="229"/>
    </row>
    <row r="7397" spans="9:17" ht="16">
      <c r="I7397" s="209"/>
      <c r="J7397" s="221"/>
      <c r="K7397" s="228"/>
      <c r="L7397" s="228"/>
      <c r="Q7397" s="229"/>
    </row>
    <row r="7398" spans="9:17" ht="16">
      <c r="I7398" s="209"/>
      <c r="J7398" s="221"/>
      <c r="K7398" s="228"/>
      <c r="L7398" s="228"/>
      <c r="Q7398" s="229"/>
    </row>
    <row r="7399" spans="9:17" ht="16">
      <c r="I7399" s="209"/>
      <c r="J7399" s="221"/>
      <c r="K7399" s="228"/>
      <c r="L7399" s="228"/>
      <c r="Q7399" s="229"/>
    </row>
    <row r="7400" spans="9:17" ht="16">
      <c r="I7400" s="209"/>
      <c r="J7400" s="221"/>
      <c r="K7400" s="228"/>
      <c r="L7400" s="228"/>
      <c r="Q7400" s="229"/>
    </row>
    <row r="7401" spans="9:17" ht="16">
      <c r="I7401" s="209"/>
      <c r="J7401" s="221"/>
      <c r="K7401" s="228"/>
      <c r="L7401" s="228"/>
      <c r="Q7401" s="229"/>
    </row>
    <row r="7402" spans="9:17" ht="16">
      <c r="I7402" s="209"/>
      <c r="J7402" s="221"/>
      <c r="K7402" s="228"/>
      <c r="L7402" s="228"/>
      <c r="Q7402" s="229"/>
    </row>
    <row r="7403" spans="9:17" ht="16">
      <c r="I7403" s="209"/>
      <c r="J7403" s="221"/>
      <c r="K7403" s="228"/>
      <c r="L7403" s="228"/>
      <c r="Q7403" s="229"/>
    </row>
    <row r="7404" spans="9:17" ht="16">
      <c r="I7404" s="209"/>
      <c r="J7404" s="221"/>
      <c r="K7404" s="228"/>
      <c r="L7404" s="228"/>
      <c r="Q7404" s="229"/>
    </row>
    <row r="7405" spans="9:17" ht="16">
      <c r="I7405" s="209"/>
      <c r="J7405" s="221"/>
      <c r="K7405" s="228"/>
      <c r="L7405" s="228"/>
      <c r="Q7405" s="229"/>
    </row>
    <row r="7406" spans="9:17" ht="16">
      <c r="I7406" s="209"/>
      <c r="J7406" s="221"/>
      <c r="K7406" s="228"/>
      <c r="L7406" s="228"/>
      <c r="Q7406" s="229"/>
    </row>
    <row r="7407" spans="9:17" ht="16">
      <c r="I7407" s="209"/>
      <c r="J7407" s="221"/>
      <c r="K7407" s="228"/>
      <c r="L7407" s="228"/>
      <c r="Q7407" s="229"/>
    </row>
    <row r="7408" spans="9:17" ht="16">
      <c r="I7408" s="209"/>
      <c r="J7408" s="221"/>
      <c r="K7408" s="228"/>
      <c r="L7408" s="228"/>
      <c r="Q7408" s="229"/>
    </row>
    <row r="7409" spans="9:17" ht="16">
      <c r="I7409" s="209"/>
      <c r="J7409" s="221"/>
      <c r="K7409" s="228"/>
      <c r="L7409" s="228"/>
      <c r="Q7409" s="229"/>
    </row>
    <row r="7410" spans="9:17" ht="16">
      <c r="I7410" s="209"/>
      <c r="J7410" s="221"/>
      <c r="K7410" s="228"/>
      <c r="L7410" s="228"/>
      <c r="Q7410" s="229"/>
    </row>
    <row r="7411" spans="9:17" ht="16">
      <c r="I7411" s="209"/>
      <c r="J7411" s="221"/>
      <c r="K7411" s="228"/>
      <c r="L7411" s="228"/>
      <c r="Q7411" s="229"/>
    </row>
    <row r="7412" spans="9:17" ht="16">
      <c r="I7412" s="209"/>
      <c r="J7412" s="221"/>
      <c r="K7412" s="228"/>
      <c r="L7412" s="228"/>
      <c r="Q7412" s="229"/>
    </row>
    <row r="7413" spans="9:17" ht="16">
      <c r="I7413" s="209"/>
      <c r="J7413" s="221"/>
      <c r="K7413" s="228"/>
      <c r="L7413" s="228"/>
      <c r="Q7413" s="229"/>
    </row>
    <row r="7414" spans="9:17" ht="16">
      <c r="I7414" s="209"/>
      <c r="J7414" s="221"/>
      <c r="K7414" s="228"/>
      <c r="L7414" s="228"/>
      <c r="Q7414" s="229"/>
    </row>
    <row r="7415" spans="9:17" ht="16">
      <c r="I7415" s="209"/>
      <c r="J7415" s="221"/>
      <c r="K7415" s="228"/>
      <c r="L7415" s="228"/>
      <c r="Q7415" s="229"/>
    </row>
    <row r="7416" spans="9:17" ht="16">
      <c r="I7416" s="209"/>
      <c r="J7416" s="221"/>
      <c r="K7416" s="228"/>
      <c r="L7416" s="228"/>
      <c r="Q7416" s="229"/>
    </row>
    <row r="7417" spans="9:17" ht="16">
      <c r="I7417" s="209"/>
      <c r="J7417" s="221"/>
      <c r="K7417" s="228"/>
      <c r="L7417" s="228"/>
      <c r="Q7417" s="229"/>
    </row>
    <row r="7418" spans="9:17" ht="16">
      <c r="I7418" s="209"/>
      <c r="J7418" s="221"/>
      <c r="K7418" s="228"/>
      <c r="L7418" s="228"/>
      <c r="Q7418" s="229"/>
    </row>
    <row r="7419" spans="9:17" ht="16">
      <c r="I7419" s="209"/>
      <c r="J7419" s="221"/>
      <c r="K7419" s="228"/>
      <c r="L7419" s="228"/>
      <c r="Q7419" s="229"/>
    </row>
    <row r="7420" spans="9:17" ht="16">
      <c r="I7420" s="209"/>
      <c r="J7420" s="221"/>
      <c r="K7420" s="228"/>
      <c r="L7420" s="228"/>
      <c r="Q7420" s="229"/>
    </row>
    <row r="7421" spans="9:17" ht="16">
      <c r="I7421" s="209"/>
      <c r="J7421" s="221"/>
      <c r="K7421" s="228"/>
      <c r="L7421" s="228"/>
      <c r="Q7421" s="229"/>
    </row>
    <row r="7422" spans="9:17" ht="16">
      <c r="I7422" s="209"/>
      <c r="J7422" s="221"/>
      <c r="K7422" s="228"/>
      <c r="L7422" s="228"/>
      <c r="Q7422" s="229"/>
    </row>
    <row r="7423" spans="9:17" ht="16">
      <c r="I7423" s="209"/>
      <c r="J7423" s="221"/>
      <c r="K7423" s="228"/>
      <c r="L7423" s="228"/>
      <c r="Q7423" s="229"/>
    </row>
    <row r="7424" spans="9:17" ht="16">
      <c r="I7424" s="209"/>
      <c r="J7424" s="221"/>
      <c r="K7424" s="228"/>
      <c r="L7424" s="228"/>
      <c r="Q7424" s="229"/>
    </row>
    <row r="7425" spans="9:17" ht="16">
      <c r="I7425" s="209"/>
      <c r="J7425" s="221"/>
      <c r="K7425" s="228"/>
      <c r="L7425" s="228"/>
      <c r="Q7425" s="229"/>
    </row>
    <row r="7426" spans="9:17" ht="16">
      <c r="I7426" s="209"/>
      <c r="J7426" s="221"/>
      <c r="K7426" s="228"/>
      <c r="L7426" s="228"/>
      <c r="Q7426" s="229"/>
    </row>
    <row r="7427" spans="9:17" ht="16">
      <c r="I7427" s="209"/>
      <c r="J7427" s="221"/>
      <c r="K7427" s="228"/>
      <c r="L7427" s="228"/>
      <c r="Q7427" s="229"/>
    </row>
    <row r="7428" spans="9:17" ht="16">
      <c r="I7428" s="209"/>
      <c r="J7428" s="221"/>
      <c r="K7428" s="228"/>
      <c r="L7428" s="228"/>
      <c r="Q7428" s="229"/>
    </row>
    <row r="7429" spans="9:17" ht="16">
      <c r="I7429" s="209"/>
      <c r="J7429" s="221"/>
      <c r="K7429" s="228"/>
      <c r="L7429" s="228"/>
      <c r="Q7429" s="229"/>
    </row>
    <row r="7430" spans="9:17" ht="16">
      <c r="I7430" s="209"/>
      <c r="J7430" s="221"/>
      <c r="K7430" s="228"/>
      <c r="L7430" s="228"/>
      <c r="Q7430" s="229"/>
    </row>
    <row r="7431" spans="9:17" ht="16">
      <c r="I7431" s="209"/>
      <c r="J7431" s="221"/>
      <c r="K7431" s="228"/>
      <c r="L7431" s="228"/>
      <c r="Q7431" s="229"/>
    </row>
    <row r="7432" spans="9:17" ht="16">
      <c r="I7432" s="209"/>
      <c r="J7432" s="221"/>
      <c r="K7432" s="228"/>
      <c r="L7432" s="228"/>
      <c r="Q7432" s="229"/>
    </row>
    <row r="7433" spans="9:17" ht="16">
      <c r="I7433" s="209"/>
      <c r="J7433" s="221"/>
      <c r="K7433" s="228"/>
      <c r="L7433" s="228"/>
      <c r="Q7433" s="229"/>
    </row>
    <row r="7434" spans="9:17" ht="16">
      <c r="I7434" s="209"/>
      <c r="J7434" s="221"/>
      <c r="K7434" s="228"/>
      <c r="L7434" s="228"/>
      <c r="Q7434" s="229"/>
    </row>
    <row r="7435" spans="9:17" ht="16">
      <c r="I7435" s="209"/>
      <c r="J7435" s="221"/>
      <c r="K7435" s="228"/>
      <c r="L7435" s="228"/>
      <c r="Q7435" s="229"/>
    </row>
    <row r="7436" spans="9:17" ht="16">
      <c r="I7436" s="209"/>
      <c r="J7436" s="221"/>
      <c r="K7436" s="228"/>
      <c r="L7436" s="228"/>
      <c r="Q7436" s="229"/>
    </row>
    <row r="7437" spans="9:17" ht="16">
      <c r="I7437" s="209"/>
      <c r="J7437" s="221"/>
      <c r="K7437" s="228"/>
      <c r="L7437" s="228"/>
      <c r="Q7437" s="229"/>
    </row>
    <row r="7438" spans="9:17" ht="16">
      <c r="I7438" s="209"/>
      <c r="J7438" s="221"/>
      <c r="K7438" s="228"/>
      <c r="L7438" s="228"/>
      <c r="Q7438" s="229"/>
    </row>
    <row r="7439" spans="9:17" ht="16">
      <c r="I7439" s="209"/>
      <c r="J7439" s="221"/>
      <c r="K7439" s="228"/>
      <c r="L7439" s="228"/>
      <c r="Q7439" s="229"/>
    </row>
    <row r="7440" spans="9:17" ht="16">
      <c r="I7440" s="209"/>
      <c r="J7440" s="221"/>
      <c r="K7440" s="228"/>
      <c r="L7440" s="228"/>
      <c r="Q7440" s="229"/>
    </row>
    <row r="7441" spans="9:17" ht="16">
      <c r="I7441" s="209"/>
      <c r="J7441" s="221"/>
      <c r="K7441" s="228"/>
      <c r="L7441" s="228"/>
      <c r="Q7441" s="229"/>
    </row>
    <row r="7442" spans="9:17" ht="16">
      <c r="I7442" s="209"/>
      <c r="J7442" s="221"/>
      <c r="K7442" s="228"/>
      <c r="L7442" s="228"/>
      <c r="Q7442" s="229"/>
    </row>
    <row r="7443" spans="9:17" ht="16">
      <c r="I7443" s="209"/>
      <c r="J7443" s="221"/>
      <c r="K7443" s="228"/>
      <c r="L7443" s="228"/>
      <c r="Q7443" s="229"/>
    </row>
    <row r="7444" spans="9:17" ht="16">
      <c r="I7444" s="209"/>
      <c r="J7444" s="221"/>
      <c r="K7444" s="228"/>
      <c r="L7444" s="228"/>
      <c r="Q7444" s="229"/>
    </row>
    <row r="7445" spans="9:17" ht="16">
      <c r="I7445" s="209"/>
      <c r="J7445" s="221"/>
      <c r="K7445" s="228"/>
      <c r="L7445" s="228"/>
      <c r="Q7445" s="229"/>
    </row>
    <row r="7446" spans="9:17" ht="16">
      <c r="I7446" s="209"/>
      <c r="J7446" s="221"/>
      <c r="K7446" s="228"/>
      <c r="L7446" s="228"/>
      <c r="Q7446" s="229"/>
    </row>
    <row r="7447" spans="9:17" ht="16">
      <c r="I7447" s="209"/>
      <c r="J7447" s="221"/>
      <c r="K7447" s="228"/>
      <c r="L7447" s="228"/>
      <c r="Q7447" s="229"/>
    </row>
    <row r="7448" spans="9:17" ht="16">
      <c r="I7448" s="209"/>
      <c r="J7448" s="221"/>
      <c r="K7448" s="228"/>
      <c r="L7448" s="228"/>
      <c r="Q7448" s="229"/>
    </row>
    <row r="7449" spans="9:17" ht="16">
      <c r="I7449" s="209"/>
      <c r="J7449" s="221"/>
      <c r="K7449" s="228"/>
      <c r="L7449" s="228"/>
      <c r="Q7449" s="229"/>
    </row>
    <row r="7450" spans="9:17" ht="16">
      <c r="I7450" s="209"/>
      <c r="J7450" s="221"/>
      <c r="K7450" s="228"/>
      <c r="L7450" s="228"/>
      <c r="Q7450" s="229"/>
    </row>
    <row r="7451" spans="9:17" ht="16">
      <c r="I7451" s="209"/>
      <c r="J7451" s="221"/>
      <c r="K7451" s="228"/>
      <c r="L7451" s="228"/>
      <c r="Q7451" s="229"/>
    </row>
    <row r="7452" spans="9:17" ht="16">
      <c r="I7452" s="209"/>
      <c r="J7452" s="221"/>
      <c r="K7452" s="228"/>
      <c r="L7452" s="228"/>
      <c r="Q7452" s="229"/>
    </row>
    <row r="7453" spans="9:17" ht="16">
      <c r="I7453" s="209"/>
      <c r="J7453" s="221"/>
      <c r="K7453" s="228"/>
      <c r="L7453" s="228"/>
      <c r="Q7453" s="229"/>
    </row>
    <row r="7454" spans="9:17" ht="16">
      <c r="I7454" s="209"/>
      <c r="J7454" s="221"/>
      <c r="K7454" s="228"/>
      <c r="L7454" s="228"/>
      <c r="Q7454" s="229"/>
    </row>
    <row r="7455" spans="9:17" ht="16">
      <c r="I7455" s="209"/>
      <c r="J7455" s="221"/>
      <c r="K7455" s="228"/>
      <c r="L7455" s="228"/>
      <c r="Q7455" s="229"/>
    </row>
    <row r="7456" spans="9:17" ht="16">
      <c r="I7456" s="209"/>
      <c r="J7456" s="221"/>
      <c r="K7456" s="228"/>
      <c r="L7456" s="228"/>
      <c r="Q7456" s="229"/>
    </row>
    <row r="7457" spans="9:17" ht="16">
      <c r="I7457" s="209"/>
      <c r="J7457" s="221"/>
      <c r="K7457" s="228"/>
      <c r="L7457" s="228"/>
      <c r="Q7457" s="229"/>
    </row>
    <row r="7458" spans="9:17" ht="16">
      <c r="I7458" s="209"/>
      <c r="J7458" s="221"/>
      <c r="K7458" s="228"/>
      <c r="L7458" s="228"/>
      <c r="Q7458" s="229"/>
    </row>
    <row r="7459" spans="9:17" ht="16">
      <c r="I7459" s="209"/>
      <c r="J7459" s="221"/>
      <c r="K7459" s="228"/>
      <c r="L7459" s="228"/>
      <c r="Q7459" s="229"/>
    </row>
    <row r="7460" spans="9:17" ht="16">
      <c r="I7460" s="209"/>
      <c r="J7460" s="221"/>
      <c r="K7460" s="228"/>
      <c r="L7460" s="228"/>
      <c r="Q7460" s="229"/>
    </row>
    <row r="7461" spans="9:17" ht="16">
      <c r="I7461" s="209"/>
      <c r="J7461" s="221"/>
      <c r="K7461" s="228"/>
      <c r="L7461" s="228"/>
      <c r="Q7461" s="229"/>
    </row>
    <row r="7462" spans="9:17" ht="16">
      <c r="I7462" s="209"/>
      <c r="J7462" s="221"/>
      <c r="K7462" s="228"/>
      <c r="L7462" s="228"/>
      <c r="Q7462" s="229"/>
    </row>
    <row r="7463" spans="9:17" ht="16">
      <c r="I7463" s="209"/>
      <c r="J7463" s="221"/>
      <c r="K7463" s="228"/>
      <c r="L7463" s="228"/>
      <c r="Q7463" s="229"/>
    </row>
    <row r="7464" spans="9:17" ht="16">
      <c r="I7464" s="209"/>
      <c r="J7464" s="221"/>
      <c r="K7464" s="228"/>
      <c r="L7464" s="228"/>
      <c r="Q7464" s="229"/>
    </row>
    <row r="7465" spans="9:17" ht="16">
      <c r="I7465" s="209"/>
      <c r="J7465" s="221"/>
      <c r="K7465" s="228"/>
      <c r="L7465" s="228"/>
      <c r="Q7465" s="229"/>
    </row>
    <row r="7466" spans="9:17" ht="16">
      <c r="I7466" s="209"/>
      <c r="J7466" s="221"/>
      <c r="K7466" s="228"/>
      <c r="L7466" s="228"/>
      <c r="Q7466" s="229"/>
    </row>
    <row r="7467" spans="9:17" ht="16">
      <c r="I7467" s="209"/>
      <c r="J7467" s="221"/>
      <c r="K7467" s="228"/>
      <c r="L7467" s="228"/>
      <c r="Q7467" s="229"/>
    </row>
    <row r="7468" spans="9:17" ht="16">
      <c r="I7468" s="209"/>
      <c r="J7468" s="221"/>
      <c r="K7468" s="228"/>
      <c r="L7468" s="228"/>
      <c r="Q7468" s="229"/>
    </row>
    <row r="7469" spans="9:17" ht="16">
      <c r="I7469" s="209"/>
      <c r="J7469" s="221"/>
      <c r="K7469" s="228"/>
      <c r="L7469" s="228"/>
      <c r="Q7469" s="229"/>
    </row>
    <row r="7470" spans="9:17" ht="16">
      <c r="I7470" s="209"/>
      <c r="J7470" s="221"/>
      <c r="K7470" s="228"/>
      <c r="L7470" s="228"/>
      <c r="Q7470" s="229"/>
    </row>
    <row r="7471" spans="9:17" ht="16">
      <c r="I7471" s="209"/>
      <c r="J7471" s="221"/>
      <c r="K7471" s="228"/>
      <c r="L7471" s="228"/>
      <c r="Q7471" s="229"/>
    </row>
    <row r="7472" spans="9:17" ht="16">
      <c r="I7472" s="209"/>
      <c r="J7472" s="221"/>
      <c r="K7472" s="228"/>
      <c r="L7472" s="228"/>
      <c r="Q7472" s="229"/>
    </row>
    <row r="7473" spans="9:17" ht="16">
      <c r="I7473" s="209"/>
      <c r="J7473" s="221"/>
      <c r="K7473" s="228"/>
      <c r="L7473" s="228"/>
      <c r="Q7473" s="229"/>
    </row>
    <row r="7474" spans="9:17" ht="16">
      <c r="I7474" s="209"/>
      <c r="J7474" s="221"/>
      <c r="K7474" s="228"/>
      <c r="L7474" s="228"/>
      <c r="Q7474" s="229"/>
    </row>
    <row r="7475" spans="9:17" ht="16">
      <c r="I7475" s="209"/>
      <c r="J7475" s="221"/>
      <c r="K7475" s="228"/>
      <c r="L7475" s="228"/>
      <c r="Q7475" s="229"/>
    </row>
    <row r="7476" spans="9:17" ht="16">
      <c r="I7476" s="209"/>
      <c r="J7476" s="221"/>
      <c r="K7476" s="228"/>
      <c r="L7476" s="228"/>
      <c r="Q7476" s="229"/>
    </row>
    <row r="7477" spans="9:17" ht="16">
      <c r="I7477" s="209"/>
      <c r="J7477" s="221"/>
      <c r="K7477" s="228"/>
      <c r="L7477" s="228"/>
      <c r="Q7477" s="229"/>
    </row>
    <row r="7478" spans="9:17" ht="16">
      <c r="I7478" s="209"/>
      <c r="J7478" s="221"/>
      <c r="K7478" s="228"/>
      <c r="L7478" s="228"/>
      <c r="Q7478" s="229"/>
    </row>
    <row r="7479" spans="9:17" ht="16">
      <c r="I7479" s="209"/>
      <c r="J7479" s="221"/>
      <c r="K7479" s="228"/>
      <c r="L7479" s="228"/>
      <c r="Q7479" s="229"/>
    </row>
    <row r="7480" spans="9:17" ht="16">
      <c r="I7480" s="209"/>
      <c r="J7480" s="221"/>
      <c r="K7480" s="228"/>
      <c r="L7480" s="228"/>
      <c r="Q7480" s="229"/>
    </row>
    <row r="7481" spans="9:17" ht="16">
      <c r="I7481" s="209"/>
      <c r="J7481" s="221"/>
      <c r="K7481" s="228"/>
      <c r="L7481" s="228"/>
      <c r="Q7481" s="229"/>
    </row>
    <row r="7482" spans="9:17" ht="16">
      <c r="I7482" s="209"/>
      <c r="J7482" s="221"/>
      <c r="K7482" s="228"/>
      <c r="L7482" s="228"/>
      <c r="Q7482" s="229"/>
    </row>
    <row r="7483" spans="9:17" ht="16">
      <c r="I7483" s="209"/>
      <c r="J7483" s="221"/>
      <c r="K7483" s="228"/>
      <c r="L7483" s="228"/>
      <c r="Q7483" s="229"/>
    </row>
    <row r="7484" spans="9:17" ht="16">
      <c r="I7484" s="209"/>
      <c r="J7484" s="221"/>
      <c r="K7484" s="228"/>
      <c r="L7484" s="228"/>
      <c r="Q7484" s="229"/>
    </row>
    <row r="7485" spans="9:17" ht="16">
      <c r="I7485" s="209"/>
      <c r="J7485" s="221"/>
      <c r="K7485" s="228"/>
      <c r="L7485" s="228"/>
      <c r="Q7485" s="229"/>
    </row>
    <row r="7486" spans="9:17" ht="16">
      <c r="I7486" s="209"/>
      <c r="J7486" s="221"/>
      <c r="K7486" s="228"/>
      <c r="L7486" s="228"/>
      <c r="Q7486" s="229"/>
    </row>
    <row r="7487" spans="9:17" ht="16">
      <c r="I7487" s="209"/>
      <c r="J7487" s="221"/>
      <c r="K7487" s="228"/>
      <c r="L7487" s="228"/>
      <c r="Q7487" s="229"/>
    </row>
    <row r="7488" spans="9:17" ht="16">
      <c r="I7488" s="209"/>
      <c r="J7488" s="221"/>
      <c r="K7488" s="228"/>
      <c r="L7488" s="228"/>
      <c r="Q7488" s="229"/>
    </row>
    <row r="7489" spans="9:17" ht="16">
      <c r="I7489" s="209"/>
      <c r="J7489" s="221"/>
      <c r="K7489" s="228"/>
      <c r="L7489" s="228"/>
      <c r="Q7489" s="229"/>
    </row>
    <row r="7490" spans="9:17" ht="16">
      <c r="I7490" s="209"/>
      <c r="J7490" s="221"/>
      <c r="K7490" s="228"/>
      <c r="L7490" s="228"/>
      <c r="Q7490" s="229"/>
    </row>
    <row r="7491" spans="9:17" ht="16">
      <c r="I7491" s="209"/>
      <c r="J7491" s="221"/>
      <c r="K7491" s="228"/>
      <c r="L7491" s="228"/>
      <c r="Q7491" s="229"/>
    </row>
    <row r="7492" spans="9:17" ht="16">
      <c r="I7492" s="209"/>
      <c r="J7492" s="221"/>
      <c r="K7492" s="228"/>
      <c r="L7492" s="228"/>
      <c r="Q7492" s="229"/>
    </row>
    <row r="7493" spans="9:17" ht="16">
      <c r="I7493" s="209"/>
      <c r="J7493" s="221"/>
      <c r="K7493" s="228"/>
      <c r="L7493" s="228"/>
      <c r="Q7493" s="229"/>
    </row>
    <row r="7494" spans="9:17" ht="16">
      <c r="I7494" s="209"/>
      <c r="J7494" s="221"/>
      <c r="K7494" s="228"/>
      <c r="L7494" s="228"/>
      <c r="Q7494" s="229"/>
    </row>
    <row r="7495" spans="9:17" ht="16">
      <c r="I7495" s="209"/>
      <c r="J7495" s="221"/>
      <c r="K7495" s="228"/>
      <c r="L7495" s="228"/>
      <c r="Q7495" s="229"/>
    </row>
    <row r="7496" spans="9:17" ht="16">
      <c r="I7496" s="209"/>
      <c r="J7496" s="221"/>
      <c r="K7496" s="228"/>
      <c r="L7496" s="228"/>
      <c r="Q7496" s="229"/>
    </row>
    <row r="7497" spans="9:17" ht="16">
      <c r="I7497" s="209"/>
      <c r="J7497" s="221"/>
      <c r="K7497" s="228"/>
      <c r="L7497" s="228"/>
      <c r="Q7497" s="229"/>
    </row>
    <row r="7498" spans="9:17" ht="16">
      <c r="I7498" s="209"/>
      <c r="J7498" s="221"/>
      <c r="K7498" s="228"/>
      <c r="L7498" s="228"/>
      <c r="Q7498" s="229"/>
    </row>
    <row r="7499" spans="9:17" ht="16">
      <c r="I7499" s="209"/>
      <c r="J7499" s="221"/>
      <c r="K7499" s="228"/>
      <c r="L7499" s="228"/>
      <c r="Q7499" s="229"/>
    </row>
    <row r="7500" spans="9:17" ht="16">
      <c r="I7500" s="209"/>
      <c r="J7500" s="221"/>
      <c r="K7500" s="228"/>
      <c r="L7500" s="228"/>
      <c r="Q7500" s="229"/>
    </row>
    <row r="7501" spans="9:17" ht="16">
      <c r="I7501" s="209"/>
      <c r="J7501" s="221"/>
      <c r="K7501" s="228"/>
      <c r="L7501" s="228"/>
      <c r="Q7501" s="229"/>
    </row>
    <row r="7502" spans="9:17" ht="16">
      <c r="I7502" s="209"/>
      <c r="J7502" s="221"/>
      <c r="K7502" s="228"/>
      <c r="L7502" s="228"/>
      <c r="Q7502" s="229"/>
    </row>
    <row r="7503" spans="9:17" ht="16">
      <c r="I7503" s="209"/>
      <c r="J7503" s="221"/>
      <c r="K7503" s="228"/>
      <c r="L7503" s="228"/>
      <c r="Q7503" s="229"/>
    </row>
    <row r="7504" spans="9:17" ht="16">
      <c r="I7504" s="209"/>
      <c r="J7504" s="221"/>
      <c r="K7504" s="228"/>
      <c r="L7504" s="228"/>
      <c r="Q7504" s="229"/>
    </row>
    <row r="7505" spans="9:17" ht="16">
      <c r="I7505" s="209"/>
      <c r="J7505" s="221"/>
      <c r="K7505" s="228"/>
      <c r="L7505" s="228"/>
      <c r="Q7505" s="229"/>
    </row>
    <row r="7506" spans="9:17" ht="16">
      <c r="I7506" s="209"/>
      <c r="J7506" s="221"/>
      <c r="K7506" s="228"/>
      <c r="L7506" s="228"/>
      <c r="Q7506" s="229"/>
    </row>
    <row r="7507" spans="9:17" ht="16">
      <c r="I7507" s="209"/>
      <c r="J7507" s="221"/>
      <c r="K7507" s="228"/>
      <c r="L7507" s="228"/>
      <c r="Q7507" s="229"/>
    </row>
    <row r="7508" spans="9:17" ht="16">
      <c r="I7508" s="209"/>
      <c r="J7508" s="221"/>
      <c r="K7508" s="228"/>
      <c r="L7508" s="228"/>
      <c r="Q7508" s="229"/>
    </row>
    <row r="7509" spans="9:17" ht="16">
      <c r="I7509" s="209"/>
      <c r="J7509" s="221"/>
      <c r="K7509" s="228"/>
      <c r="L7509" s="228"/>
      <c r="Q7509" s="229"/>
    </row>
    <row r="7510" spans="9:17" ht="16">
      <c r="I7510" s="209"/>
      <c r="J7510" s="221"/>
      <c r="K7510" s="228"/>
      <c r="L7510" s="228"/>
      <c r="Q7510" s="229"/>
    </row>
    <row r="7511" spans="9:17" ht="16">
      <c r="I7511" s="209"/>
      <c r="J7511" s="221"/>
      <c r="K7511" s="228"/>
      <c r="L7511" s="228"/>
      <c r="Q7511" s="229"/>
    </row>
    <row r="7512" spans="9:17" ht="16">
      <c r="I7512" s="209"/>
      <c r="J7512" s="221"/>
      <c r="K7512" s="228"/>
      <c r="L7512" s="228"/>
      <c r="Q7512" s="229"/>
    </row>
    <row r="7513" spans="9:17" ht="16">
      <c r="I7513" s="209"/>
      <c r="J7513" s="221"/>
      <c r="K7513" s="228"/>
      <c r="L7513" s="228"/>
      <c r="Q7513" s="229"/>
    </row>
    <row r="7514" spans="9:17" ht="16">
      <c r="I7514" s="209"/>
      <c r="J7514" s="221"/>
      <c r="K7514" s="228"/>
      <c r="L7514" s="228"/>
      <c r="Q7514" s="229"/>
    </row>
    <row r="7515" spans="9:17" ht="16">
      <c r="I7515" s="209"/>
      <c r="J7515" s="221"/>
      <c r="K7515" s="228"/>
      <c r="L7515" s="228"/>
      <c r="Q7515" s="229"/>
    </row>
    <row r="7516" spans="9:17" ht="16">
      <c r="I7516" s="209"/>
      <c r="J7516" s="221"/>
      <c r="K7516" s="228"/>
      <c r="L7516" s="228"/>
      <c r="Q7516" s="229"/>
    </row>
    <row r="7517" spans="9:17" ht="16">
      <c r="I7517" s="209"/>
      <c r="J7517" s="221"/>
      <c r="K7517" s="228"/>
      <c r="L7517" s="228"/>
      <c r="Q7517" s="229"/>
    </row>
    <row r="7518" spans="9:17" ht="16">
      <c r="I7518" s="209"/>
      <c r="J7518" s="221"/>
      <c r="K7518" s="228"/>
      <c r="L7518" s="228"/>
      <c r="Q7518" s="229"/>
    </row>
    <row r="7519" spans="9:17" ht="16">
      <c r="I7519" s="209"/>
      <c r="J7519" s="221"/>
      <c r="K7519" s="228"/>
      <c r="L7519" s="228"/>
      <c r="Q7519" s="229"/>
    </row>
    <row r="7520" spans="9:17" ht="16">
      <c r="I7520" s="209"/>
      <c r="J7520" s="221"/>
      <c r="K7520" s="228"/>
      <c r="L7520" s="228"/>
      <c r="Q7520" s="229"/>
    </row>
    <row r="7521" spans="9:17" ht="16">
      <c r="I7521" s="209"/>
      <c r="J7521" s="221"/>
      <c r="K7521" s="228"/>
      <c r="L7521" s="228"/>
      <c r="Q7521" s="229"/>
    </row>
    <row r="7522" spans="9:17" ht="16">
      <c r="I7522" s="209"/>
      <c r="J7522" s="221"/>
      <c r="K7522" s="228"/>
      <c r="L7522" s="228"/>
      <c r="Q7522" s="229"/>
    </row>
    <row r="7523" spans="9:17" ht="16">
      <c r="I7523" s="209"/>
      <c r="J7523" s="221"/>
      <c r="K7523" s="228"/>
      <c r="L7523" s="228"/>
      <c r="Q7523" s="229"/>
    </row>
    <row r="7524" spans="9:17" ht="16">
      <c r="I7524" s="209"/>
      <c r="J7524" s="221"/>
      <c r="K7524" s="228"/>
      <c r="L7524" s="228"/>
      <c r="Q7524" s="229"/>
    </row>
    <row r="7525" spans="9:17" ht="16">
      <c r="I7525" s="209"/>
      <c r="J7525" s="221"/>
      <c r="K7525" s="228"/>
      <c r="L7525" s="228"/>
      <c r="Q7525" s="229"/>
    </row>
    <row r="7526" spans="9:17" ht="16">
      <c r="I7526" s="209"/>
      <c r="J7526" s="221"/>
      <c r="K7526" s="228"/>
      <c r="L7526" s="228"/>
      <c r="Q7526" s="229"/>
    </row>
    <row r="7527" spans="9:17" ht="16">
      <c r="I7527" s="209"/>
      <c r="J7527" s="221"/>
      <c r="K7527" s="228"/>
      <c r="L7527" s="228"/>
      <c r="Q7527" s="229"/>
    </row>
    <row r="7528" spans="9:17" ht="16">
      <c r="I7528" s="209"/>
      <c r="J7528" s="221"/>
      <c r="K7528" s="228"/>
      <c r="L7528" s="228"/>
      <c r="Q7528" s="229"/>
    </row>
    <row r="7529" spans="9:17" ht="16">
      <c r="I7529" s="209"/>
      <c r="J7529" s="221"/>
      <c r="K7529" s="228"/>
      <c r="L7529" s="228"/>
      <c r="Q7529" s="229"/>
    </row>
    <row r="7530" spans="9:17" ht="16">
      <c r="I7530" s="209"/>
      <c r="J7530" s="221"/>
      <c r="K7530" s="228"/>
      <c r="L7530" s="228"/>
      <c r="Q7530" s="229"/>
    </row>
    <row r="7531" spans="9:17" ht="16">
      <c r="I7531" s="209"/>
      <c r="J7531" s="221"/>
      <c r="K7531" s="228"/>
      <c r="L7531" s="228"/>
      <c r="Q7531" s="229"/>
    </row>
    <row r="7532" spans="9:17" ht="16">
      <c r="I7532" s="209"/>
      <c r="J7532" s="221"/>
      <c r="K7532" s="228"/>
      <c r="L7532" s="228"/>
      <c r="Q7532" s="229"/>
    </row>
    <row r="7533" spans="9:17" ht="16">
      <c r="I7533" s="209"/>
      <c r="J7533" s="221"/>
      <c r="K7533" s="228"/>
      <c r="L7533" s="228"/>
      <c r="Q7533" s="229"/>
    </row>
    <row r="7534" spans="9:17" ht="16">
      <c r="I7534" s="209"/>
      <c r="J7534" s="221"/>
      <c r="K7534" s="228"/>
      <c r="L7534" s="228"/>
      <c r="Q7534" s="229"/>
    </row>
    <row r="7535" spans="9:17" ht="16">
      <c r="I7535" s="209"/>
      <c r="J7535" s="221"/>
      <c r="K7535" s="228"/>
      <c r="L7535" s="228"/>
      <c r="Q7535" s="229"/>
    </row>
    <row r="7536" spans="9:17" ht="16">
      <c r="I7536" s="209"/>
      <c r="J7536" s="221"/>
      <c r="K7536" s="228"/>
      <c r="L7536" s="228"/>
      <c r="Q7536" s="229"/>
    </row>
    <row r="7537" spans="9:17" ht="16">
      <c r="I7537" s="209"/>
      <c r="J7537" s="221"/>
      <c r="K7537" s="228"/>
      <c r="L7537" s="228"/>
      <c r="Q7537" s="229"/>
    </row>
    <row r="7538" spans="9:17" ht="16">
      <c r="I7538" s="209"/>
      <c r="J7538" s="221"/>
      <c r="K7538" s="228"/>
      <c r="L7538" s="228"/>
      <c r="Q7538" s="229"/>
    </row>
    <row r="7539" spans="9:17" ht="16">
      <c r="I7539" s="209"/>
      <c r="J7539" s="221"/>
      <c r="K7539" s="228"/>
      <c r="L7539" s="228"/>
      <c r="Q7539" s="229"/>
    </row>
    <row r="7540" spans="9:17" ht="16">
      <c r="I7540" s="209"/>
      <c r="J7540" s="221"/>
      <c r="K7540" s="228"/>
      <c r="L7540" s="228"/>
      <c r="Q7540" s="229"/>
    </row>
    <row r="7541" spans="9:17" ht="16">
      <c r="I7541" s="209"/>
      <c r="J7541" s="221"/>
      <c r="K7541" s="228"/>
      <c r="L7541" s="228"/>
      <c r="Q7541" s="229"/>
    </row>
    <row r="7542" spans="9:17" ht="16">
      <c r="I7542" s="209"/>
      <c r="J7542" s="221"/>
      <c r="K7542" s="228"/>
      <c r="L7542" s="228"/>
      <c r="Q7542" s="229"/>
    </row>
    <row r="7543" spans="9:17" ht="16">
      <c r="I7543" s="209"/>
      <c r="J7543" s="221"/>
      <c r="K7543" s="228"/>
      <c r="L7543" s="228"/>
      <c r="Q7543" s="229"/>
    </row>
    <row r="7544" spans="9:17" ht="16">
      <c r="I7544" s="209"/>
      <c r="J7544" s="221"/>
      <c r="K7544" s="228"/>
      <c r="L7544" s="228"/>
      <c r="Q7544" s="229"/>
    </row>
    <row r="7545" spans="9:17" ht="16">
      <c r="I7545" s="209"/>
      <c r="J7545" s="221"/>
      <c r="K7545" s="228"/>
      <c r="L7545" s="228"/>
      <c r="Q7545" s="229"/>
    </row>
    <row r="7546" spans="9:17" ht="16">
      <c r="I7546" s="209"/>
      <c r="J7546" s="221"/>
      <c r="K7546" s="228"/>
      <c r="L7546" s="228"/>
      <c r="Q7546" s="229"/>
    </row>
    <row r="7547" spans="9:17" ht="16">
      <c r="I7547" s="209"/>
      <c r="J7547" s="221"/>
      <c r="K7547" s="228"/>
      <c r="L7547" s="228"/>
      <c r="Q7547" s="229"/>
    </row>
    <row r="7548" spans="9:17" ht="16">
      <c r="I7548" s="209"/>
      <c r="J7548" s="221"/>
      <c r="K7548" s="228"/>
      <c r="L7548" s="228"/>
      <c r="Q7548" s="229"/>
    </row>
    <row r="7549" spans="9:17" ht="16">
      <c r="I7549" s="209"/>
      <c r="J7549" s="221"/>
      <c r="K7549" s="228"/>
      <c r="L7549" s="228"/>
      <c r="Q7549" s="229"/>
    </row>
    <row r="7550" spans="9:17" ht="16">
      <c r="I7550" s="209"/>
      <c r="J7550" s="221"/>
      <c r="K7550" s="228"/>
      <c r="L7550" s="228"/>
      <c r="Q7550" s="229"/>
    </row>
    <row r="7551" spans="9:17" ht="16">
      <c r="I7551" s="209"/>
      <c r="J7551" s="221"/>
      <c r="K7551" s="228"/>
      <c r="L7551" s="228"/>
      <c r="Q7551" s="229"/>
    </row>
    <row r="7552" spans="9:17" ht="16">
      <c r="I7552" s="209"/>
      <c r="J7552" s="221"/>
      <c r="K7552" s="228"/>
      <c r="L7552" s="228"/>
      <c r="Q7552" s="229"/>
    </row>
    <row r="7553" spans="9:17" ht="16">
      <c r="I7553" s="209"/>
      <c r="J7553" s="221"/>
      <c r="K7553" s="228"/>
      <c r="L7553" s="228"/>
      <c r="Q7553" s="229"/>
    </row>
    <row r="7554" spans="9:17" ht="16">
      <c r="I7554" s="209"/>
      <c r="J7554" s="221"/>
      <c r="K7554" s="228"/>
      <c r="L7554" s="228"/>
      <c r="Q7554" s="229"/>
    </row>
    <row r="7555" spans="9:17" ht="16">
      <c r="I7555" s="209"/>
      <c r="J7555" s="221"/>
      <c r="K7555" s="228"/>
      <c r="L7555" s="228"/>
      <c r="Q7555" s="229"/>
    </row>
    <row r="7556" spans="9:17" ht="16">
      <c r="I7556" s="209"/>
      <c r="J7556" s="221"/>
      <c r="K7556" s="228"/>
      <c r="L7556" s="228"/>
      <c r="Q7556" s="229"/>
    </row>
    <row r="7557" spans="9:17" ht="16">
      <c r="I7557" s="209"/>
      <c r="J7557" s="221"/>
      <c r="K7557" s="228"/>
      <c r="L7557" s="228"/>
      <c r="Q7557" s="229"/>
    </row>
    <row r="7558" spans="9:17" ht="16">
      <c r="I7558" s="209"/>
      <c r="J7558" s="221"/>
      <c r="K7558" s="228"/>
      <c r="L7558" s="228"/>
      <c r="Q7558" s="229"/>
    </row>
    <row r="7559" spans="9:17" ht="16">
      <c r="I7559" s="209"/>
      <c r="J7559" s="221"/>
      <c r="K7559" s="228"/>
      <c r="L7559" s="228"/>
      <c r="Q7559" s="229"/>
    </row>
    <row r="7560" spans="9:17" ht="16">
      <c r="I7560" s="209"/>
      <c r="J7560" s="221"/>
      <c r="K7560" s="228"/>
      <c r="L7560" s="228"/>
      <c r="Q7560" s="229"/>
    </row>
    <row r="7561" spans="9:17" ht="16">
      <c r="I7561" s="209"/>
      <c r="J7561" s="221"/>
      <c r="K7561" s="228"/>
      <c r="L7561" s="228"/>
      <c r="Q7561" s="229"/>
    </row>
    <row r="7562" spans="9:17" ht="16">
      <c r="I7562" s="209"/>
      <c r="J7562" s="221"/>
      <c r="K7562" s="228"/>
      <c r="L7562" s="228"/>
      <c r="Q7562" s="229"/>
    </row>
    <row r="7563" spans="9:17" ht="16">
      <c r="I7563" s="209"/>
      <c r="J7563" s="221"/>
      <c r="K7563" s="228"/>
      <c r="L7563" s="228"/>
      <c r="Q7563" s="229"/>
    </row>
    <row r="7564" spans="9:17" ht="16">
      <c r="I7564" s="209"/>
      <c r="J7564" s="221"/>
      <c r="K7564" s="228"/>
      <c r="L7564" s="228"/>
      <c r="Q7564" s="229"/>
    </row>
    <row r="7565" spans="9:17" ht="16">
      <c r="I7565" s="209"/>
      <c r="J7565" s="221"/>
      <c r="K7565" s="228"/>
      <c r="L7565" s="228"/>
      <c r="Q7565" s="229"/>
    </row>
    <row r="7566" spans="9:17" ht="16">
      <c r="I7566" s="209"/>
      <c r="J7566" s="221"/>
      <c r="K7566" s="228"/>
      <c r="L7566" s="228"/>
      <c r="Q7566" s="229"/>
    </row>
    <row r="7567" spans="9:17" ht="16">
      <c r="I7567" s="209"/>
      <c r="J7567" s="221"/>
      <c r="K7567" s="228"/>
      <c r="L7567" s="228"/>
      <c r="Q7567" s="229"/>
    </row>
    <row r="7568" spans="9:17" ht="16">
      <c r="I7568" s="209"/>
      <c r="J7568" s="221"/>
      <c r="K7568" s="228"/>
      <c r="L7568" s="228"/>
      <c r="Q7568" s="229"/>
    </row>
    <row r="7569" spans="9:17" ht="16">
      <c r="I7569" s="209"/>
      <c r="J7569" s="221"/>
      <c r="K7569" s="228"/>
      <c r="L7569" s="228"/>
      <c r="Q7569" s="229"/>
    </row>
    <row r="7570" spans="9:17" ht="16">
      <c r="I7570" s="209"/>
      <c r="J7570" s="221"/>
      <c r="K7570" s="228"/>
      <c r="L7570" s="228"/>
      <c r="Q7570" s="229"/>
    </row>
    <row r="7571" spans="9:17" ht="16">
      <c r="I7571" s="209"/>
      <c r="J7571" s="221"/>
      <c r="K7571" s="228"/>
      <c r="L7571" s="228"/>
      <c r="Q7571" s="229"/>
    </row>
    <row r="7572" spans="9:17" ht="16">
      <c r="I7572" s="209"/>
      <c r="J7572" s="221"/>
      <c r="K7572" s="228"/>
      <c r="L7572" s="228"/>
      <c r="Q7572" s="229"/>
    </row>
    <row r="7573" spans="9:17" ht="16">
      <c r="I7573" s="209"/>
      <c r="J7573" s="221"/>
      <c r="K7573" s="228"/>
      <c r="L7573" s="228"/>
      <c r="Q7573" s="229"/>
    </row>
    <row r="7574" spans="9:17" ht="16">
      <c r="I7574" s="209"/>
      <c r="J7574" s="221"/>
      <c r="K7574" s="228"/>
      <c r="L7574" s="228"/>
      <c r="Q7574" s="229"/>
    </row>
    <row r="7575" spans="9:17" ht="16">
      <c r="I7575" s="209"/>
      <c r="J7575" s="221"/>
      <c r="K7575" s="228"/>
      <c r="L7575" s="228"/>
      <c r="Q7575" s="229"/>
    </row>
    <row r="7576" spans="9:17" ht="16">
      <c r="I7576" s="209"/>
      <c r="J7576" s="221"/>
      <c r="K7576" s="228"/>
      <c r="L7576" s="228"/>
      <c r="Q7576" s="229"/>
    </row>
    <row r="7577" spans="9:17" ht="16">
      <c r="I7577" s="209"/>
      <c r="J7577" s="221"/>
      <c r="K7577" s="228"/>
      <c r="L7577" s="228"/>
      <c r="Q7577" s="229"/>
    </row>
    <row r="7578" spans="9:17" ht="16">
      <c r="I7578" s="209"/>
      <c r="J7578" s="221"/>
      <c r="K7578" s="228"/>
      <c r="L7578" s="228"/>
      <c r="Q7578" s="229"/>
    </row>
    <row r="7579" spans="9:17" ht="16">
      <c r="I7579" s="209"/>
      <c r="J7579" s="221"/>
      <c r="K7579" s="228"/>
      <c r="L7579" s="228"/>
      <c r="Q7579" s="229"/>
    </row>
    <row r="7580" spans="9:17" ht="16">
      <c r="I7580" s="209"/>
      <c r="J7580" s="221"/>
      <c r="K7580" s="228"/>
      <c r="L7580" s="228"/>
      <c r="Q7580" s="229"/>
    </row>
    <row r="7581" spans="9:17" ht="16">
      <c r="I7581" s="209"/>
      <c r="J7581" s="221"/>
      <c r="K7581" s="228"/>
      <c r="L7581" s="228"/>
      <c r="Q7581" s="229"/>
    </row>
    <row r="7582" spans="9:17" ht="16">
      <c r="I7582" s="209"/>
      <c r="J7582" s="221"/>
      <c r="K7582" s="228"/>
      <c r="L7582" s="228"/>
      <c r="Q7582" s="229"/>
    </row>
    <row r="7583" spans="9:17" ht="16">
      <c r="I7583" s="209"/>
      <c r="J7583" s="221"/>
      <c r="K7583" s="228"/>
      <c r="L7583" s="228"/>
      <c r="Q7583" s="229"/>
    </row>
    <row r="7584" spans="9:17" ht="16">
      <c r="I7584" s="209"/>
      <c r="J7584" s="221"/>
      <c r="K7584" s="228"/>
      <c r="L7584" s="228"/>
      <c r="Q7584" s="229"/>
    </row>
    <row r="7585" spans="9:17" ht="16">
      <c r="I7585" s="209"/>
      <c r="J7585" s="221"/>
      <c r="K7585" s="228"/>
      <c r="L7585" s="228"/>
      <c r="Q7585" s="229"/>
    </row>
    <row r="7586" spans="9:17" ht="16">
      <c r="I7586" s="209"/>
      <c r="J7586" s="221"/>
      <c r="K7586" s="228"/>
      <c r="L7586" s="228"/>
      <c r="Q7586" s="229"/>
    </row>
    <row r="7587" spans="9:17" ht="16">
      <c r="I7587" s="209"/>
      <c r="J7587" s="221"/>
      <c r="K7587" s="228"/>
      <c r="L7587" s="228"/>
      <c r="Q7587" s="229"/>
    </row>
    <row r="7588" spans="9:17" ht="16">
      <c r="I7588" s="209"/>
      <c r="J7588" s="221"/>
      <c r="K7588" s="228"/>
      <c r="L7588" s="228"/>
      <c r="Q7588" s="229"/>
    </row>
    <row r="7589" spans="9:17" ht="16">
      <c r="I7589" s="209"/>
      <c r="J7589" s="221"/>
      <c r="K7589" s="228"/>
      <c r="L7589" s="228"/>
      <c r="Q7589" s="229"/>
    </row>
    <row r="7590" spans="9:17" ht="16">
      <c r="I7590" s="209"/>
      <c r="J7590" s="221"/>
      <c r="K7590" s="228"/>
      <c r="L7590" s="228"/>
      <c r="Q7590" s="229"/>
    </row>
    <row r="7591" spans="9:17" ht="16">
      <c r="I7591" s="209"/>
      <c r="J7591" s="221"/>
      <c r="K7591" s="228"/>
      <c r="L7591" s="228"/>
      <c r="Q7591" s="229"/>
    </row>
    <row r="7592" spans="9:17" ht="16">
      <c r="I7592" s="209"/>
      <c r="J7592" s="221"/>
      <c r="K7592" s="228"/>
      <c r="L7592" s="228"/>
      <c r="Q7592" s="229"/>
    </row>
    <row r="7593" spans="9:17" ht="16">
      <c r="I7593" s="209"/>
      <c r="J7593" s="221"/>
      <c r="K7593" s="228"/>
      <c r="L7593" s="228"/>
      <c r="Q7593" s="229"/>
    </row>
    <row r="7594" spans="9:17" ht="16">
      <c r="I7594" s="209"/>
      <c r="J7594" s="221"/>
      <c r="K7594" s="228"/>
      <c r="L7594" s="228"/>
      <c r="Q7594" s="229"/>
    </row>
    <row r="7595" spans="9:17" ht="16">
      <c r="I7595" s="209"/>
      <c r="J7595" s="221"/>
      <c r="K7595" s="228"/>
      <c r="L7595" s="228"/>
      <c r="Q7595" s="229"/>
    </row>
    <row r="7596" spans="9:17" ht="16">
      <c r="I7596" s="209"/>
      <c r="J7596" s="221"/>
      <c r="K7596" s="228"/>
      <c r="L7596" s="228"/>
      <c r="Q7596" s="229"/>
    </row>
    <row r="7597" spans="9:17" ht="16">
      <c r="I7597" s="209"/>
      <c r="J7597" s="221"/>
      <c r="K7597" s="228"/>
      <c r="L7597" s="228"/>
      <c r="Q7597" s="229"/>
    </row>
    <row r="7598" spans="9:17" ht="16">
      <c r="I7598" s="209"/>
      <c r="J7598" s="221"/>
      <c r="K7598" s="228"/>
      <c r="L7598" s="228"/>
      <c r="Q7598" s="229"/>
    </row>
    <row r="7599" spans="9:17" ht="16">
      <c r="I7599" s="209"/>
      <c r="J7599" s="221"/>
      <c r="K7599" s="228"/>
      <c r="L7599" s="228"/>
      <c r="Q7599" s="229"/>
    </row>
    <row r="7600" spans="9:17" ht="16">
      <c r="I7600" s="209"/>
      <c r="J7600" s="221"/>
      <c r="K7600" s="228"/>
      <c r="L7600" s="228"/>
      <c r="Q7600" s="229"/>
    </row>
    <row r="7601" spans="9:17" ht="16">
      <c r="I7601" s="209"/>
      <c r="J7601" s="221"/>
      <c r="K7601" s="228"/>
      <c r="L7601" s="228"/>
      <c r="Q7601" s="229"/>
    </row>
    <row r="7602" spans="9:17" ht="16">
      <c r="I7602" s="209"/>
      <c r="J7602" s="221"/>
      <c r="K7602" s="228"/>
      <c r="L7602" s="228"/>
      <c r="Q7602" s="229"/>
    </row>
    <row r="7603" spans="9:17" ht="16">
      <c r="I7603" s="209"/>
      <c r="J7603" s="221"/>
      <c r="K7603" s="228"/>
      <c r="L7603" s="228"/>
      <c r="Q7603" s="229"/>
    </row>
    <row r="7604" spans="9:17" ht="16">
      <c r="I7604" s="209"/>
      <c r="J7604" s="221"/>
      <c r="K7604" s="228"/>
      <c r="L7604" s="228"/>
      <c r="Q7604" s="229"/>
    </row>
    <row r="7605" spans="9:17" ht="16">
      <c r="I7605" s="209"/>
      <c r="J7605" s="221"/>
      <c r="K7605" s="228"/>
      <c r="L7605" s="228"/>
      <c r="Q7605" s="229"/>
    </row>
    <row r="7606" spans="9:17" ht="16">
      <c r="I7606" s="209"/>
      <c r="J7606" s="221"/>
      <c r="K7606" s="228"/>
      <c r="L7606" s="228"/>
      <c r="Q7606" s="229"/>
    </row>
    <row r="7607" spans="9:17" ht="16">
      <c r="I7607" s="209"/>
      <c r="J7607" s="221"/>
      <c r="K7607" s="228"/>
      <c r="L7607" s="228"/>
      <c r="Q7607" s="229"/>
    </row>
    <row r="7608" spans="9:17" ht="16">
      <c r="I7608" s="209"/>
      <c r="J7608" s="221"/>
      <c r="K7608" s="228"/>
      <c r="L7608" s="228"/>
      <c r="Q7608" s="229"/>
    </row>
    <row r="7609" spans="9:17" ht="16">
      <c r="I7609" s="209"/>
      <c r="J7609" s="221"/>
      <c r="K7609" s="228"/>
      <c r="L7609" s="228"/>
      <c r="Q7609" s="229"/>
    </row>
    <row r="7610" spans="9:17" ht="16">
      <c r="I7610" s="209"/>
      <c r="J7610" s="221"/>
      <c r="K7610" s="228"/>
      <c r="L7610" s="228"/>
      <c r="Q7610" s="229"/>
    </row>
    <row r="7611" spans="9:17" ht="16">
      <c r="I7611" s="209"/>
      <c r="J7611" s="221"/>
      <c r="K7611" s="228"/>
      <c r="L7611" s="228"/>
      <c r="Q7611" s="229"/>
    </row>
    <row r="7612" spans="9:17" ht="16">
      <c r="I7612" s="209"/>
      <c r="J7612" s="221"/>
      <c r="K7612" s="228"/>
      <c r="L7612" s="228"/>
      <c r="Q7612" s="229"/>
    </row>
    <row r="7613" spans="9:17" ht="16">
      <c r="I7613" s="209"/>
      <c r="J7613" s="221"/>
      <c r="K7613" s="228"/>
      <c r="L7613" s="228"/>
      <c r="Q7613" s="229"/>
    </row>
    <row r="7614" spans="9:17" ht="16">
      <c r="I7614" s="209"/>
      <c r="J7614" s="221"/>
      <c r="K7614" s="228"/>
      <c r="L7614" s="228"/>
      <c r="Q7614" s="229"/>
    </row>
    <row r="7615" spans="9:17" ht="16">
      <c r="I7615" s="209"/>
      <c r="J7615" s="221"/>
      <c r="K7615" s="228"/>
      <c r="L7615" s="228"/>
      <c r="Q7615" s="229"/>
    </row>
    <row r="7616" spans="9:17" ht="16">
      <c r="I7616" s="209"/>
      <c r="J7616" s="221"/>
      <c r="K7616" s="228"/>
      <c r="L7616" s="228"/>
      <c r="Q7616" s="229"/>
    </row>
    <row r="7617" spans="9:17" ht="16">
      <c r="I7617" s="209"/>
      <c r="J7617" s="221"/>
      <c r="K7617" s="228"/>
      <c r="L7617" s="228"/>
      <c r="Q7617" s="229"/>
    </row>
    <row r="7618" spans="9:17" ht="16">
      <c r="I7618" s="209"/>
      <c r="J7618" s="221"/>
      <c r="K7618" s="228"/>
      <c r="L7618" s="228"/>
      <c r="Q7618" s="229"/>
    </row>
    <row r="7619" spans="9:17" ht="16">
      <c r="I7619" s="209"/>
      <c r="J7619" s="221"/>
      <c r="K7619" s="228"/>
      <c r="L7619" s="228"/>
      <c r="Q7619" s="229"/>
    </row>
    <row r="7620" spans="9:17" ht="16">
      <c r="I7620" s="209"/>
      <c r="J7620" s="221"/>
      <c r="K7620" s="228"/>
      <c r="L7620" s="228"/>
      <c r="Q7620" s="229"/>
    </row>
    <row r="7621" spans="9:17" ht="16">
      <c r="I7621" s="209"/>
      <c r="J7621" s="221"/>
      <c r="K7621" s="228"/>
      <c r="L7621" s="228"/>
      <c r="Q7621" s="229"/>
    </row>
    <row r="7622" spans="9:17" ht="16">
      <c r="I7622" s="209"/>
      <c r="J7622" s="221"/>
      <c r="K7622" s="228"/>
      <c r="L7622" s="228"/>
      <c r="Q7622" s="229"/>
    </row>
    <row r="7623" spans="9:17" ht="16">
      <c r="I7623" s="209"/>
      <c r="J7623" s="221"/>
      <c r="K7623" s="228"/>
      <c r="L7623" s="228"/>
      <c r="Q7623" s="229"/>
    </row>
    <row r="7624" spans="9:17" ht="16">
      <c r="I7624" s="209"/>
      <c r="J7624" s="221"/>
      <c r="K7624" s="228"/>
      <c r="L7624" s="228"/>
      <c r="Q7624" s="229"/>
    </row>
    <row r="7625" spans="9:17" ht="16">
      <c r="I7625" s="209"/>
      <c r="J7625" s="221"/>
      <c r="K7625" s="228"/>
      <c r="L7625" s="228"/>
      <c r="Q7625" s="229"/>
    </row>
    <row r="7626" spans="9:17" ht="16">
      <c r="I7626" s="209"/>
      <c r="J7626" s="221"/>
      <c r="K7626" s="228"/>
      <c r="L7626" s="228"/>
      <c r="Q7626" s="229"/>
    </row>
    <row r="7627" spans="9:17" ht="16">
      <c r="I7627" s="209"/>
      <c r="J7627" s="221"/>
      <c r="K7627" s="228"/>
      <c r="L7627" s="228"/>
      <c r="Q7627" s="229"/>
    </row>
    <row r="7628" spans="9:17" ht="16">
      <c r="I7628" s="209"/>
      <c r="J7628" s="221"/>
      <c r="K7628" s="228"/>
      <c r="L7628" s="228"/>
      <c r="Q7628" s="229"/>
    </row>
    <row r="7629" spans="9:17" ht="16">
      <c r="I7629" s="209"/>
      <c r="J7629" s="221"/>
      <c r="K7629" s="228"/>
      <c r="L7629" s="228"/>
      <c r="Q7629" s="229"/>
    </row>
    <row r="7630" spans="9:17" ht="16">
      <c r="I7630" s="209"/>
      <c r="J7630" s="221"/>
      <c r="K7630" s="228"/>
      <c r="L7630" s="228"/>
      <c r="Q7630" s="229"/>
    </row>
    <row r="7631" spans="9:17" ht="16">
      <c r="I7631" s="209"/>
      <c r="J7631" s="221"/>
      <c r="K7631" s="228"/>
      <c r="L7631" s="228"/>
      <c r="Q7631" s="229"/>
    </row>
    <row r="7632" spans="9:17" ht="16">
      <c r="I7632" s="209"/>
      <c r="J7632" s="221"/>
      <c r="K7632" s="228"/>
      <c r="L7632" s="228"/>
      <c r="Q7632" s="229"/>
    </row>
    <row r="7633" spans="9:17" ht="16">
      <c r="I7633" s="209"/>
      <c r="J7633" s="221"/>
      <c r="K7633" s="228"/>
      <c r="L7633" s="228"/>
      <c r="Q7633" s="229"/>
    </row>
    <row r="7634" spans="9:17" ht="16">
      <c r="I7634" s="209"/>
      <c r="J7634" s="221"/>
      <c r="K7634" s="228"/>
      <c r="L7634" s="228"/>
      <c r="Q7634" s="229"/>
    </row>
    <row r="7635" spans="9:17" ht="16">
      <c r="I7635" s="209"/>
      <c r="J7635" s="221"/>
      <c r="K7635" s="228"/>
      <c r="L7635" s="228"/>
      <c r="Q7635" s="229"/>
    </row>
    <row r="7636" spans="9:17" ht="16">
      <c r="I7636" s="209"/>
      <c r="J7636" s="221"/>
      <c r="K7636" s="228"/>
      <c r="L7636" s="228"/>
      <c r="Q7636" s="229"/>
    </row>
    <row r="7637" spans="9:17" ht="16">
      <c r="I7637" s="209"/>
      <c r="J7637" s="221"/>
      <c r="K7637" s="228"/>
      <c r="L7637" s="228"/>
      <c r="Q7637" s="229"/>
    </row>
    <row r="7638" spans="9:17" ht="16">
      <c r="I7638" s="209"/>
      <c r="J7638" s="221"/>
      <c r="K7638" s="228"/>
      <c r="L7638" s="228"/>
      <c r="Q7638" s="229"/>
    </row>
    <row r="7639" spans="9:17" ht="16">
      <c r="I7639" s="209"/>
      <c r="J7639" s="221"/>
      <c r="K7639" s="228"/>
      <c r="L7639" s="228"/>
      <c r="Q7639" s="229"/>
    </row>
    <row r="7640" spans="9:17" ht="16">
      <c r="I7640" s="209"/>
      <c r="J7640" s="221"/>
      <c r="K7640" s="228"/>
      <c r="L7640" s="228"/>
      <c r="Q7640" s="229"/>
    </row>
    <row r="7641" spans="9:17" ht="16">
      <c r="I7641" s="209"/>
      <c r="J7641" s="221"/>
      <c r="K7641" s="228"/>
      <c r="L7641" s="228"/>
      <c r="Q7641" s="229"/>
    </row>
    <row r="7642" spans="9:17" ht="16">
      <c r="I7642" s="209"/>
      <c r="J7642" s="221"/>
      <c r="K7642" s="228"/>
      <c r="L7642" s="228"/>
      <c r="Q7642" s="229"/>
    </row>
    <row r="7643" spans="9:17" ht="16">
      <c r="I7643" s="209"/>
      <c r="J7643" s="221"/>
      <c r="K7643" s="228"/>
      <c r="L7643" s="228"/>
      <c r="Q7643" s="229"/>
    </row>
    <row r="7644" spans="9:17" ht="16">
      <c r="I7644" s="209"/>
      <c r="J7644" s="221"/>
      <c r="K7644" s="228"/>
      <c r="L7644" s="228"/>
      <c r="Q7644" s="229"/>
    </row>
    <row r="7645" spans="9:17" ht="16">
      <c r="I7645" s="209"/>
      <c r="J7645" s="221"/>
      <c r="K7645" s="228"/>
      <c r="L7645" s="228"/>
      <c r="Q7645" s="229"/>
    </row>
    <row r="7646" spans="9:17" ht="16">
      <c r="I7646" s="209"/>
      <c r="J7646" s="221"/>
      <c r="K7646" s="228"/>
      <c r="L7646" s="228"/>
      <c r="Q7646" s="229"/>
    </row>
    <row r="7647" spans="9:17" ht="16">
      <c r="I7647" s="209"/>
      <c r="J7647" s="221"/>
      <c r="K7647" s="228"/>
      <c r="L7647" s="228"/>
      <c r="Q7647" s="229"/>
    </row>
    <row r="7648" spans="9:17" ht="16">
      <c r="I7648" s="209"/>
      <c r="J7648" s="221"/>
      <c r="K7648" s="228"/>
      <c r="L7648" s="228"/>
      <c r="Q7648" s="229"/>
    </row>
    <row r="7649" spans="9:17" ht="16">
      <c r="I7649" s="209"/>
      <c r="J7649" s="221"/>
      <c r="K7649" s="228"/>
      <c r="L7649" s="228"/>
      <c r="Q7649" s="229"/>
    </row>
    <row r="7650" spans="9:17" ht="16">
      <c r="I7650" s="209"/>
      <c r="J7650" s="221"/>
      <c r="K7650" s="228"/>
      <c r="L7650" s="228"/>
      <c r="Q7650" s="229"/>
    </row>
    <row r="7651" spans="9:17" ht="16">
      <c r="I7651" s="209"/>
      <c r="J7651" s="221"/>
      <c r="K7651" s="228"/>
      <c r="L7651" s="228"/>
      <c r="Q7651" s="229"/>
    </row>
    <row r="7652" spans="9:17" ht="16">
      <c r="I7652" s="209"/>
      <c r="J7652" s="221"/>
      <c r="K7652" s="228"/>
      <c r="L7652" s="228"/>
      <c r="Q7652" s="229"/>
    </row>
    <row r="7653" spans="9:17" ht="16">
      <c r="I7653" s="209"/>
      <c r="J7653" s="221"/>
      <c r="K7653" s="228"/>
      <c r="L7653" s="228"/>
      <c r="Q7653" s="229"/>
    </row>
    <row r="7654" spans="9:17" ht="16">
      <c r="I7654" s="209"/>
      <c r="J7654" s="221"/>
      <c r="K7654" s="228"/>
      <c r="L7654" s="228"/>
      <c r="Q7654" s="229"/>
    </row>
    <row r="7655" spans="9:17" ht="16">
      <c r="I7655" s="209"/>
      <c r="J7655" s="221"/>
      <c r="K7655" s="228"/>
      <c r="L7655" s="228"/>
      <c r="Q7655" s="229"/>
    </row>
    <row r="7656" spans="9:17" ht="16">
      <c r="I7656" s="209"/>
      <c r="J7656" s="221"/>
      <c r="K7656" s="228"/>
      <c r="L7656" s="228"/>
      <c r="Q7656" s="229"/>
    </row>
    <row r="7657" spans="9:17" ht="16">
      <c r="I7657" s="209"/>
      <c r="J7657" s="221"/>
      <c r="K7657" s="228"/>
      <c r="L7657" s="228"/>
      <c r="Q7657" s="229"/>
    </row>
    <row r="7658" spans="9:17" ht="16">
      <c r="I7658" s="209"/>
      <c r="J7658" s="221"/>
      <c r="K7658" s="228"/>
      <c r="L7658" s="228"/>
      <c r="Q7658" s="229"/>
    </row>
    <row r="7659" spans="9:17" ht="16">
      <c r="I7659" s="209"/>
      <c r="J7659" s="221"/>
      <c r="K7659" s="228"/>
      <c r="L7659" s="228"/>
      <c r="Q7659" s="229"/>
    </row>
    <row r="7660" spans="9:17" ht="16">
      <c r="I7660" s="209"/>
      <c r="J7660" s="221"/>
      <c r="K7660" s="228"/>
      <c r="L7660" s="228"/>
      <c r="Q7660" s="229"/>
    </row>
    <row r="7661" spans="9:17" ht="16">
      <c r="I7661" s="209"/>
      <c r="J7661" s="221"/>
      <c r="K7661" s="228"/>
      <c r="L7661" s="228"/>
      <c r="Q7661" s="229"/>
    </row>
    <row r="7662" spans="9:17" ht="16">
      <c r="I7662" s="209"/>
      <c r="J7662" s="221"/>
      <c r="K7662" s="228"/>
      <c r="L7662" s="228"/>
      <c r="Q7662" s="229"/>
    </row>
    <row r="7663" spans="9:17" ht="16">
      <c r="I7663" s="209"/>
      <c r="J7663" s="221"/>
      <c r="K7663" s="228"/>
      <c r="L7663" s="228"/>
      <c r="Q7663" s="229"/>
    </row>
    <row r="7664" spans="9:17" ht="16">
      <c r="I7664" s="209"/>
      <c r="J7664" s="221"/>
      <c r="K7664" s="228"/>
      <c r="L7664" s="228"/>
      <c r="Q7664" s="229"/>
    </row>
    <row r="7665" spans="9:17" ht="16">
      <c r="I7665" s="209"/>
      <c r="J7665" s="221"/>
      <c r="K7665" s="228"/>
      <c r="L7665" s="228"/>
      <c r="Q7665" s="229"/>
    </row>
    <row r="7666" spans="9:17" ht="16">
      <c r="I7666" s="209"/>
      <c r="J7666" s="221"/>
      <c r="K7666" s="228"/>
      <c r="L7666" s="228"/>
      <c r="Q7666" s="229"/>
    </row>
    <row r="7667" spans="9:17" ht="16">
      <c r="I7667" s="209"/>
      <c r="J7667" s="221"/>
      <c r="K7667" s="228"/>
      <c r="L7667" s="228"/>
      <c r="Q7667" s="229"/>
    </row>
    <row r="7668" spans="9:17" ht="16">
      <c r="I7668" s="209"/>
      <c r="J7668" s="221"/>
      <c r="K7668" s="228"/>
      <c r="L7668" s="228"/>
      <c r="Q7668" s="229"/>
    </row>
    <row r="7669" spans="9:17" ht="16">
      <c r="I7669" s="209"/>
      <c r="J7669" s="221"/>
      <c r="K7669" s="228"/>
      <c r="L7669" s="228"/>
      <c r="Q7669" s="229"/>
    </row>
    <row r="7670" spans="9:17" ht="16">
      <c r="I7670" s="209"/>
      <c r="J7670" s="221"/>
      <c r="K7670" s="228"/>
      <c r="L7670" s="228"/>
      <c r="Q7670" s="229"/>
    </row>
    <row r="7671" spans="9:17" ht="16">
      <c r="I7671" s="209"/>
      <c r="J7671" s="221"/>
      <c r="K7671" s="228"/>
      <c r="L7671" s="228"/>
      <c r="Q7671" s="229"/>
    </row>
    <row r="7672" spans="9:17" ht="16">
      <c r="I7672" s="209"/>
      <c r="J7672" s="221"/>
      <c r="K7672" s="228"/>
      <c r="L7672" s="228"/>
      <c r="Q7672" s="229"/>
    </row>
    <row r="7673" spans="9:17" ht="16">
      <c r="I7673" s="209"/>
      <c r="J7673" s="221"/>
      <c r="K7673" s="228"/>
      <c r="L7673" s="228"/>
      <c r="Q7673" s="229"/>
    </row>
    <row r="7674" spans="9:17" ht="16">
      <c r="I7674" s="209"/>
      <c r="J7674" s="221"/>
      <c r="K7674" s="228"/>
      <c r="L7674" s="228"/>
      <c r="Q7674" s="229"/>
    </row>
    <row r="7675" spans="9:17" ht="16">
      <c r="I7675" s="209"/>
      <c r="J7675" s="221"/>
      <c r="K7675" s="228"/>
      <c r="L7675" s="228"/>
      <c r="Q7675" s="229"/>
    </row>
    <row r="7676" spans="9:17" ht="16">
      <c r="I7676" s="209"/>
      <c r="J7676" s="221"/>
      <c r="K7676" s="228"/>
      <c r="L7676" s="228"/>
      <c r="Q7676" s="229"/>
    </row>
    <row r="7677" spans="9:17" ht="16">
      <c r="I7677" s="209"/>
      <c r="J7677" s="221"/>
      <c r="K7677" s="228"/>
      <c r="L7677" s="228"/>
      <c r="Q7677" s="229"/>
    </row>
    <row r="7678" spans="9:17" ht="16">
      <c r="I7678" s="209"/>
      <c r="J7678" s="221"/>
      <c r="K7678" s="228"/>
      <c r="L7678" s="228"/>
      <c r="Q7678" s="229"/>
    </row>
    <row r="7679" spans="9:17" ht="16">
      <c r="I7679" s="209"/>
      <c r="J7679" s="221"/>
      <c r="K7679" s="228"/>
      <c r="L7679" s="228"/>
      <c r="Q7679" s="229"/>
    </row>
    <row r="7680" spans="9:17" ht="16">
      <c r="I7680" s="209"/>
      <c r="J7680" s="221"/>
      <c r="K7680" s="228"/>
      <c r="L7680" s="228"/>
      <c r="Q7680" s="229"/>
    </row>
    <row r="7681" spans="9:17" ht="16">
      <c r="I7681" s="209"/>
      <c r="J7681" s="221"/>
      <c r="K7681" s="228"/>
      <c r="L7681" s="228"/>
      <c r="Q7681" s="229"/>
    </row>
    <row r="7682" spans="9:17" ht="16">
      <c r="I7682" s="209"/>
      <c r="J7682" s="221"/>
      <c r="K7682" s="228"/>
      <c r="L7682" s="228"/>
      <c r="Q7682" s="229"/>
    </row>
    <row r="7683" spans="9:17" ht="16">
      <c r="I7683" s="209"/>
      <c r="J7683" s="221"/>
      <c r="K7683" s="228"/>
      <c r="L7683" s="228"/>
      <c r="Q7683" s="229"/>
    </row>
    <row r="7684" spans="9:17" ht="16">
      <c r="I7684" s="209"/>
      <c r="J7684" s="221"/>
      <c r="K7684" s="228"/>
      <c r="L7684" s="228"/>
      <c r="Q7684" s="229"/>
    </row>
    <row r="7685" spans="9:17" ht="16">
      <c r="I7685" s="209"/>
      <c r="J7685" s="221"/>
      <c r="K7685" s="228"/>
      <c r="L7685" s="228"/>
      <c r="Q7685" s="229"/>
    </row>
    <row r="7686" spans="9:17" ht="16">
      <c r="I7686" s="209"/>
      <c r="J7686" s="221"/>
      <c r="K7686" s="228"/>
      <c r="L7686" s="228"/>
      <c r="Q7686" s="229"/>
    </row>
    <row r="7687" spans="9:17" ht="16">
      <c r="I7687" s="209"/>
      <c r="J7687" s="221"/>
      <c r="K7687" s="228"/>
      <c r="L7687" s="228"/>
      <c r="Q7687" s="229"/>
    </row>
    <row r="7688" spans="9:17" ht="16">
      <c r="I7688" s="209"/>
      <c r="J7688" s="221"/>
      <c r="K7688" s="228"/>
      <c r="L7688" s="228"/>
      <c r="Q7688" s="229"/>
    </row>
    <row r="7689" spans="9:17" ht="16">
      <c r="I7689" s="209"/>
      <c r="J7689" s="221"/>
      <c r="K7689" s="228"/>
      <c r="L7689" s="228"/>
      <c r="Q7689" s="229"/>
    </row>
    <row r="7690" spans="9:17" ht="16">
      <c r="I7690" s="209"/>
      <c r="J7690" s="221"/>
      <c r="K7690" s="228"/>
      <c r="L7690" s="228"/>
      <c r="Q7690" s="229"/>
    </row>
    <row r="7691" spans="9:17" ht="16">
      <c r="I7691" s="209"/>
      <c r="J7691" s="221"/>
      <c r="K7691" s="228"/>
      <c r="L7691" s="228"/>
      <c r="Q7691" s="229"/>
    </row>
    <row r="7692" spans="9:17" ht="16">
      <c r="I7692" s="209"/>
      <c r="J7692" s="221"/>
      <c r="K7692" s="228"/>
      <c r="L7692" s="228"/>
      <c r="Q7692" s="229"/>
    </row>
    <row r="7693" spans="9:17" ht="16">
      <c r="I7693" s="209"/>
      <c r="J7693" s="221"/>
      <c r="K7693" s="228"/>
      <c r="L7693" s="228"/>
      <c r="Q7693" s="229"/>
    </row>
    <row r="7694" spans="9:17" ht="16">
      <c r="I7694" s="209"/>
      <c r="J7694" s="221"/>
      <c r="K7694" s="228"/>
      <c r="L7694" s="228"/>
      <c r="Q7694" s="229"/>
    </row>
    <row r="7695" spans="9:17" ht="16">
      <c r="I7695" s="209"/>
      <c r="J7695" s="221"/>
      <c r="K7695" s="228"/>
      <c r="L7695" s="228"/>
      <c r="Q7695" s="229"/>
    </row>
    <row r="7696" spans="9:17" ht="16">
      <c r="I7696" s="209"/>
      <c r="J7696" s="221"/>
      <c r="K7696" s="228"/>
      <c r="L7696" s="228"/>
      <c r="Q7696" s="229"/>
    </row>
    <row r="7697" spans="9:17" ht="16">
      <c r="I7697" s="209"/>
      <c r="J7697" s="221"/>
      <c r="K7697" s="228"/>
      <c r="L7697" s="228"/>
      <c r="Q7697" s="229"/>
    </row>
    <row r="7698" spans="9:17" ht="16">
      <c r="I7698" s="209"/>
      <c r="J7698" s="221"/>
      <c r="K7698" s="228"/>
      <c r="L7698" s="228"/>
      <c r="Q7698" s="229"/>
    </row>
    <row r="7699" spans="9:17" ht="16">
      <c r="I7699" s="209"/>
      <c r="J7699" s="221"/>
      <c r="K7699" s="228"/>
      <c r="L7699" s="228"/>
      <c r="Q7699" s="229"/>
    </row>
    <row r="7700" spans="9:17" ht="16">
      <c r="I7700" s="209"/>
      <c r="J7700" s="221"/>
      <c r="K7700" s="228"/>
      <c r="L7700" s="228"/>
      <c r="Q7700" s="229"/>
    </row>
    <row r="7701" spans="9:17" ht="16">
      <c r="I7701" s="209"/>
      <c r="J7701" s="221"/>
      <c r="K7701" s="228"/>
      <c r="L7701" s="228"/>
      <c r="Q7701" s="229"/>
    </row>
    <row r="7702" spans="9:17" ht="16">
      <c r="I7702" s="209"/>
      <c r="J7702" s="221"/>
      <c r="K7702" s="228"/>
      <c r="L7702" s="228"/>
      <c r="Q7702" s="229"/>
    </row>
    <row r="7703" spans="9:17" ht="16">
      <c r="I7703" s="209"/>
      <c r="J7703" s="221"/>
      <c r="K7703" s="228"/>
      <c r="L7703" s="228"/>
      <c r="Q7703" s="229"/>
    </row>
    <row r="7704" spans="9:17" ht="16">
      <c r="I7704" s="209"/>
      <c r="J7704" s="221"/>
      <c r="K7704" s="228"/>
      <c r="L7704" s="228"/>
      <c r="Q7704" s="229"/>
    </row>
    <row r="7705" spans="9:17" ht="16">
      <c r="I7705" s="209"/>
      <c r="J7705" s="221"/>
      <c r="K7705" s="228"/>
      <c r="L7705" s="228"/>
      <c r="Q7705" s="229"/>
    </row>
    <row r="7706" spans="9:17" ht="16">
      <c r="I7706" s="209"/>
      <c r="J7706" s="221"/>
      <c r="K7706" s="228"/>
      <c r="L7706" s="228"/>
      <c r="Q7706" s="229"/>
    </row>
    <row r="7707" spans="9:17" ht="16">
      <c r="I7707" s="209"/>
      <c r="J7707" s="221"/>
      <c r="K7707" s="228"/>
      <c r="L7707" s="228"/>
      <c r="Q7707" s="229"/>
    </row>
    <row r="7708" spans="9:17" ht="16">
      <c r="I7708" s="209"/>
      <c r="J7708" s="221"/>
      <c r="K7708" s="228"/>
      <c r="L7708" s="228"/>
      <c r="Q7708" s="229"/>
    </row>
    <row r="7709" spans="9:17" ht="16">
      <c r="I7709" s="209"/>
      <c r="J7709" s="221"/>
      <c r="K7709" s="228"/>
      <c r="L7709" s="228"/>
      <c r="Q7709" s="229"/>
    </row>
    <row r="7710" spans="9:17" ht="16">
      <c r="I7710" s="209"/>
      <c r="J7710" s="221"/>
      <c r="K7710" s="228"/>
      <c r="L7710" s="228"/>
      <c r="Q7710" s="229"/>
    </row>
    <row r="7711" spans="9:17" ht="16">
      <c r="I7711" s="209"/>
      <c r="J7711" s="221"/>
      <c r="K7711" s="228"/>
      <c r="L7711" s="228"/>
      <c r="Q7711" s="229"/>
    </row>
    <row r="7712" spans="9:17" ht="16">
      <c r="I7712" s="209"/>
      <c r="J7712" s="221"/>
      <c r="K7712" s="228"/>
      <c r="L7712" s="228"/>
      <c r="Q7712" s="229"/>
    </row>
    <row r="7713" spans="9:17" ht="16">
      <c r="I7713" s="209"/>
      <c r="J7713" s="221"/>
      <c r="K7713" s="228"/>
      <c r="L7713" s="228"/>
      <c r="Q7713" s="229"/>
    </row>
    <row r="7714" spans="9:17" ht="16">
      <c r="I7714" s="209"/>
      <c r="J7714" s="221"/>
      <c r="K7714" s="228"/>
      <c r="L7714" s="228"/>
      <c r="Q7714" s="229"/>
    </row>
    <row r="7715" spans="9:17" ht="16">
      <c r="I7715" s="209"/>
      <c r="J7715" s="221"/>
      <c r="K7715" s="228"/>
      <c r="L7715" s="228"/>
      <c r="Q7715" s="229"/>
    </row>
    <row r="7716" spans="9:17" ht="16">
      <c r="I7716" s="209"/>
      <c r="J7716" s="221"/>
      <c r="K7716" s="228"/>
      <c r="L7716" s="228"/>
      <c r="Q7716" s="229"/>
    </row>
    <row r="7717" spans="9:17" ht="16">
      <c r="I7717" s="209"/>
      <c r="J7717" s="221"/>
      <c r="K7717" s="228"/>
      <c r="L7717" s="228"/>
      <c r="Q7717" s="229"/>
    </row>
    <row r="7718" spans="9:17" ht="16">
      <c r="I7718" s="209"/>
      <c r="J7718" s="221"/>
      <c r="K7718" s="228"/>
      <c r="L7718" s="228"/>
      <c r="Q7718" s="229"/>
    </row>
    <row r="7719" spans="9:17" ht="16">
      <c r="I7719" s="209"/>
      <c r="J7719" s="221"/>
      <c r="K7719" s="228"/>
      <c r="L7719" s="228"/>
      <c r="Q7719" s="229"/>
    </row>
    <row r="7720" spans="9:17" ht="16">
      <c r="I7720" s="209"/>
      <c r="J7720" s="221"/>
      <c r="K7720" s="228"/>
      <c r="L7720" s="228"/>
      <c r="Q7720" s="229"/>
    </row>
    <row r="7721" spans="9:17" ht="16">
      <c r="I7721" s="209"/>
      <c r="J7721" s="221"/>
      <c r="K7721" s="228"/>
      <c r="L7721" s="228"/>
      <c r="Q7721" s="229"/>
    </row>
    <row r="7722" spans="9:17" ht="16">
      <c r="I7722" s="209"/>
      <c r="J7722" s="221"/>
      <c r="K7722" s="228"/>
      <c r="L7722" s="228"/>
      <c r="Q7722" s="229"/>
    </row>
    <row r="7723" spans="9:17" ht="16">
      <c r="I7723" s="209"/>
      <c r="J7723" s="221"/>
      <c r="K7723" s="228"/>
      <c r="L7723" s="228"/>
      <c r="Q7723" s="229"/>
    </row>
    <row r="7724" spans="9:17" ht="16">
      <c r="I7724" s="209"/>
      <c r="J7724" s="221"/>
      <c r="K7724" s="228"/>
      <c r="L7724" s="228"/>
      <c r="Q7724" s="229"/>
    </row>
    <row r="7725" spans="9:17" ht="16">
      <c r="I7725" s="209"/>
      <c r="J7725" s="221"/>
      <c r="K7725" s="228"/>
      <c r="L7725" s="228"/>
      <c r="Q7725" s="229"/>
    </row>
    <row r="7726" spans="9:17" ht="16">
      <c r="I7726" s="209"/>
      <c r="J7726" s="221"/>
      <c r="K7726" s="228"/>
      <c r="L7726" s="228"/>
      <c r="Q7726" s="229"/>
    </row>
    <row r="7727" spans="9:17" ht="16">
      <c r="I7727" s="209"/>
      <c r="J7727" s="221"/>
      <c r="K7727" s="228"/>
      <c r="L7727" s="228"/>
      <c r="Q7727" s="229"/>
    </row>
    <row r="7728" spans="9:17" ht="16">
      <c r="I7728" s="209"/>
      <c r="J7728" s="221"/>
      <c r="K7728" s="228"/>
      <c r="L7728" s="228"/>
      <c r="Q7728" s="229"/>
    </row>
    <row r="7729" spans="9:17" ht="16">
      <c r="I7729" s="209"/>
      <c r="J7729" s="221"/>
      <c r="K7729" s="228"/>
      <c r="L7729" s="228"/>
      <c r="Q7729" s="229"/>
    </row>
    <row r="7730" spans="9:17" ht="16">
      <c r="I7730" s="209"/>
      <c r="J7730" s="221"/>
      <c r="K7730" s="228"/>
      <c r="L7730" s="228"/>
      <c r="Q7730" s="229"/>
    </row>
    <row r="7731" spans="9:17" ht="16">
      <c r="I7731" s="209"/>
      <c r="J7731" s="221"/>
      <c r="K7731" s="228"/>
      <c r="L7731" s="228"/>
      <c r="Q7731" s="229"/>
    </row>
    <row r="7732" spans="9:17" ht="16">
      <c r="I7732" s="209"/>
      <c r="J7732" s="221"/>
      <c r="K7732" s="228"/>
      <c r="L7732" s="228"/>
      <c r="Q7732" s="229"/>
    </row>
    <row r="7733" spans="9:17" ht="16">
      <c r="I7733" s="209"/>
      <c r="J7733" s="221"/>
      <c r="K7733" s="228"/>
      <c r="L7733" s="228"/>
      <c r="Q7733" s="229"/>
    </row>
    <row r="7734" spans="9:17" ht="16">
      <c r="I7734" s="209"/>
      <c r="J7734" s="221"/>
      <c r="K7734" s="228"/>
      <c r="L7734" s="228"/>
      <c r="Q7734" s="229"/>
    </row>
    <row r="7735" spans="9:17" ht="16">
      <c r="I7735" s="209"/>
      <c r="J7735" s="221"/>
      <c r="K7735" s="228"/>
      <c r="L7735" s="228"/>
      <c r="Q7735" s="229"/>
    </row>
    <row r="7736" spans="9:17" ht="16">
      <c r="I7736" s="209"/>
      <c r="J7736" s="221"/>
      <c r="K7736" s="228"/>
      <c r="L7736" s="228"/>
      <c r="Q7736" s="229"/>
    </row>
    <row r="7737" spans="9:17" ht="16">
      <c r="I7737" s="209"/>
      <c r="J7737" s="221"/>
      <c r="K7737" s="228"/>
      <c r="L7737" s="228"/>
      <c r="Q7737" s="229"/>
    </row>
    <row r="7738" spans="9:17" ht="16">
      <c r="I7738" s="209"/>
      <c r="J7738" s="221"/>
      <c r="K7738" s="228"/>
      <c r="L7738" s="228"/>
      <c r="Q7738" s="229"/>
    </row>
    <row r="7739" spans="9:17" ht="16">
      <c r="I7739" s="209"/>
      <c r="J7739" s="221"/>
      <c r="K7739" s="228"/>
      <c r="L7739" s="228"/>
      <c r="Q7739" s="229"/>
    </row>
    <row r="7740" spans="9:17" ht="16">
      <c r="I7740" s="209"/>
      <c r="J7740" s="221"/>
      <c r="K7740" s="228"/>
      <c r="L7740" s="228"/>
      <c r="Q7740" s="229"/>
    </row>
    <row r="7741" spans="9:17" ht="16">
      <c r="I7741" s="209"/>
      <c r="J7741" s="221"/>
      <c r="K7741" s="228"/>
      <c r="L7741" s="228"/>
      <c r="Q7741" s="229"/>
    </row>
    <row r="7742" spans="9:17" ht="16">
      <c r="I7742" s="209"/>
      <c r="J7742" s="221"/>
      <c r="K7742" s="228"/>
      <c r="L7742" s="228"/>
      <c r="Q7742" s="229"/>
    </row>
    <row r="7743" spans="9:17" ht="16">
      <c r="I7743" s="209"/>
      <c r="J7743" s="221"/>
      <c r="K7743" s="228"/>
      <c r="L7743" s="228"/>
      <c r="Q7743" s="229"/>
    </row>
    <row r="7744" spans="9:17" ht="16">
      <c r="I7744" s="209"/>
      <c r="J7744" s="221"/>
      <c r="K7744" s="228"/>
      <c r="L7744" s="228"/>
      <c r="Q7744" s="229"/>
    </row>
    <row r="7745" spans="9:17" ht="16">
      <c r="I7745" s="209"/>
      <c r="J7745" s="221"/>
      <c r="K7745" s="228"/>
      <c r="L7745" s="228"/>
      <c r="Q7745" s="229"/>
    </row>
    <row r="7746" spans="9:17" ht="16">
      <c r="I7746" s="209"/>
      <c r="J7746" s="221"/>
      <c r="K7746" s="228"/>
      <c r="L7746" s="228"/>
      <c r="Q7746" s="229"/>
    </row>
    <row r="7747" spans="9:17" ht="16">
      <c r="I7747" s="209"/>
      <c r="J7747" s="221"/>
      <c r="K7747" s="228"/>
      <c r="L7747" s="228"/>
      <c r="Q7747" s="229"/>
    </row>
    <row r="7748" spans="9:17" ht="16">
      <c r="I7748" s="209"/>
      <c r="J7748" s="221"/>
      <c r="K7748" s="228"/>
      <c r="L7748" s="228"/>
      <c r="Q7748" s="229"/>
    </row>
    <row r="7749" spans="9:17" ht="16">
      <c r="I7749" s="209"/>
      <c r="J7749" s="221"/>
      <c r="K7749" s="228"/>
      <c r="L7749" s="228"/>
      <c r="Q7749" s="229"/>
    </row>
    <row r="7750" spans="9:17" ht="16">
      <c r="I7750" s="209"/>
      <c r="J7750" s="221"/>
      <c r="K7750" s="228"/>
      <c r="L7750" s="228"/>
      <c r="Q7750" s="229"/>
    </row>
    <row r="7751" spans="9:17" ht="16">
      <c r="I7751" s="209"/>
      <c r="J7751" s="221"/>
      <c r="K7751" s="228"/>
      <c r="L7751" s="228"/>
      <c r="Q7751" s="229"/>
    </row>
    <row r="7752" spans="9:17" ht="16">
      <c r="I7752" s="209"/>
      <c r="J7752" s="221"/>
      <c r="K7752" s="228"/>
      <c r="L7752" s="228"/>
      <c r="Q7752" s="229"/>
    </row>
    <row r="7753" spans="9:17" ht="16">
      <c r="I7753" s="209"/>
      <c r="J7753" s="221"/>
      <c r="K7753" s="228"/>
      <c r="L7753" s="228"/>
      <c r="Q7753" s="229"/>
    </row>
    <row r="7754" spans="9:17" ht="16">
      <c r="I7754" s="209"/>
      <c r="J7754" s="221"/>
      <c r="K7754" s="228"/>
      <c r="L7754" s="228"/>
      <c r="Q7754" s="229"/>
    </row>
    <row r="7755" spans="9:17" ht="16">
      <c r="I7755" s="209"/>
      <c r="J7755" s="221"/>
      <c r="K7755" s="228"/>
      <c r="L7755" s="228"/>
      <c r="Q7755" s="229"/>
    </row>
    <row r="7756" spans="9:17" ht="16">
      <c r="I7756" s="209"/>
      <c r="J7756" s="221"/>
      <c r="K7756" s="228"/>
      <c r="L7756" s="228"/>
      <c r="Q7756" s="229"/>
    </row>
    <row r="7757" spans="9:17" ht="16">
      <c r="I7757" s="209"/>
      <c r="J7757" s="221"/>
      <c r="K7757" s="228"/>
      <c r="L7757" s="228"/>
      <c r="Q7757" s="229"/>
    </row>
    <row r="7758" spans="9:17" ht="16">
      <c r="I7758" s="209"/>
      <c r="J7758" s="221"/>
      <c r="K7758" s="228"/>
      <c r="L7758" s="228"/>
      <c r="Q7758" s="229"/>
    </row>
    <row r="7759" spans="9:17" ht="16">
      <c r="I7759" s="209"/>
      <c r="J7759" s="221"/>
      <c r="K7759" s="228"/>
      <c r="L7759" s="228"/>
      <c r="Q7759" s="229"/>
    </row>
    <row r="7760" spans="9:17" ht="16">
      <c r="I7760" s="209"/>
      <c r="J7760" s="221"/>
      <c r="K7760" s="228"/>
      <c r="L7760" s="228"/>
      <c r="Q7760" s="229"/>
    </row>
    <row r="7761" spans="9:17" ht="16">
      <c r="I7761" s="209"/>
      <c r="J7761" s="221"/>
      <c r="K7761" s="228"/>
      <c r="L7761" s="228"/>
      <c r="Q7761" s="229"/>
    </row>
    <row r="7762" spans="9:17" ht="16">
      <c r="I7762" s="209"/>
      <c r="J7762" s="221"/>
      <c r="K7762" s="228"/>
      <c r="L7762" s="228"/>
      <c r="Q7762" s="229"/>
    </row>
    <row r="7763" spans="9:17" ht="16">
      <c r="I7763" s="209"/>
      <c r="J7763" s="221"/>
      <c r="K7763" s="228"/>
      <c r="L7763" s="228"/>
      <c r="Q7763" s="229"/>
    </row>
    <row r="7764" spans="9:17" ht="16">
      <c r="I7764" s="209"/>
      <c r="J7764" s="221"/>
      <c r="K7764" s="228"/>
      <c r="L7764" s="228"/>
      <c r="Q7764" s="229"/>
    </row>
    <row r="7765" spans="9:17" ht="16">
      <c r="I7765" s="209"/>
      <c r="J7765" s="221"/>
      <c r="K7765" s="228"/>
      <c r="L7765" s="228"/>
      <c r="Q7765" s="229"/>
    </row>
    <row r="7766" spans="9:17" ht="16">
      <c r="I7766" s="209"/>
      <c r="J7766" s="221"/>
      <c r="K7766" s="228"/>
      <c r="L7766" s="228"/>
      <c r="Q7766" s="229"/>
    </row>
    <row r="7767" spans="9:17" ht="16">
      <c r="I7767" s="209"/>
      <c r="J7767" s="221"/>
      <c r="K7767" s="228"/>
      <c r="L7767" s="228"/>
      <c r="Q7767" s="229"/>
    </row>
    <row r="7768" spans="9:17" ht="16">
      <c r="I7768" s="209"/>
      <c r="J7768" s="221"/>
      <c r="K7768" s="228"/>
      <c r="L7768" s="228"/>
      <c r="Q7768" s="229"/>
    </row>
    <row r="7769" spans="9:17" ht="16">
      <c r="I7769" s="209"/>
      <c r="J7769" s="221"/>
      <c r="K7769" s="228"/>
      <c r="L7769" s="228"/>
      <c r="Q7769" s="229"/>
    </row>
    <row r="7770" spans="9:17" ht="16">
      <c r="I7770" s="209"/>
      <c r="J7770" s="221"/>
      <c r="K7770" s="228"/>
      <c r="L7770" s="228"/>
      <c r="Q7770" s="229"/>
    </row>
    <row r="7771" spans="9:17" ht="16">
      <c r="I7771" s="209"/>
      <c r="J7771" s="221"/>
      <c r="K7771" s="228"/>
      <c r="L7771" s="228"/>
      <c r="Q7771" s="229"/>
    </row>
    <row r="7772" spans="9:17" ht="16">
      <c r="I7772" s="209"/>
      <c r="J7772" s="221"/>
      <c r="K7772" s="228"/>
      <c r="L7772" s="228"/>
      <c r="Q7772" s="229"/>
    </row>
    <row r="7773" spans="9:17" ht="16">
      <c r="I7773" s="209"/>
      <c r="J7773" s="221"/>
      <c r="K7773" s="228"/>
      <c r="L7773" s="228"/>
      <c r="Q7773" s="229"/>
    </row>
    <row r="7774" spans="9:17" ht="16">
      <c r="I7774" s="209"/>
      <c r="J7774" s="221"/>
      <c r="K7774" s="228"/>
      <c r="L7774" s="228"/>
      <c r="Q7774" s="229"/>
    </row>
    <row r="7775" spans="9:17" ht="16">
      <c r="I7775" s="209"/>
      <c r="J7775" s="221"/>
      <c r="K7775" s="228"/>
      <c r="L7775" s="228"/>
      <c r="Q7775" s="229"/>
    </row>
    <row r="7776" spans="9:17" ht="16">
      <c r="I7776" s="209"/>
      <c r="J7776" s="221"/>
      <c r="K7776" s="228"/>
      <c r="L7776" s="228"/>
      <c r="Q7776" s="229"/>
    </row>
    <row r="7777" spans="9:17" ht="16">
      <c r="I7777" s="209"/>
      <c r="J7777" s="221"/>
      <c r="K7777" s="228"/>
      <c r="L7777" s="228"/>
      <c r="Q7777" s="229"/>
    </row>
    <row r="7778" spans="9:17" ht="16">
      <c r="I7778" s="209"/>
      <c r="J7778" s="221"/>
      <c r="K7778" s="228"/>
      <c r="L7778" s="228"/>
      <c r="Q7778" s="229"/>
    </row>
    <row r="7779" spans="9:17" ht="16">
      <c r="I7779" s="209"/>
      <c r="J7779" s="221"/>
      <c r="K7779" s="228"/>
      <c r="L7779" s="228"/>
      <c r="Q7779" s="229"/>
    </row>
    <row r="7780" spans="9:17" ht="16">
      <c r="I7780" s="209"/>
      <c r="J7780" s="221"/>
      <c r="K7780" s="228"/>
      <c r="L7780" s="228"/>
      <c r="Q7780" s="229"/>
    </row>
    <row r="7781" spans="9:17" ht="16">
      <c r="I7781" s="209"/>
      <c r="J7781" s="221"/>
      <c r="K7781" s="228"/>
      <c r="L7781" s="228"/>
      <c r="Q7781" s="229"/>
    </row>
    <row r="7782" spans="9:17" ht="16">
      <c r="I7782" s="209"/>
      <c r="J7782" s="221"/>
      <c r="K7782" s="228"/>
      <c r="L7782" s="228"/>
      <c r="Q7782" s="229"/>
    </row>
    <row r="7783" spans="9:17" ht="16">
      <c r="I7783" s="209"/>
      <c r="J7783" s="221"/>
      <c r="K7783" s="228"/>
      <c r="L7783" s="228"/>
      <c r="Q7783" s="229"/>
    </row>
    <row r="7784" spans="9:17" ht="16">
      <c r="I7784" s="209"/>
      <c r="J7784" s="221"/>
      <c r="K7784" s="228"/>
      <c r="L7784" s="228"/>
      <c r="Q7784" s="229"/>
    </row>
    <row r="7785" spans="9:17" ht="16">
      <c r="I7785" s="209"/>
      <c r="J7785" s="221"/>
      <c r="K7785" s="228"/>
      <c r="L7785" s="228"/>
      <c r="Q7785" s="229"/>
    </row>
    <row r="7786" spans="9:17" ht="16">
      <c r="I7786" s="209"/>
      <c r="J7786" s="221"/>
      <c r="K7786" s="228"/>
      <c r="L7786" s="228"/>
      <c r="Q7786" s="229"/>
    </row>
    <row r="7787" spans="9:17" ht="16">
      <c r="I7787" s="209"/>
      <c r="J7787" s="221"/>
      <c r="K7787" s="228"/>
      <c r="L7787" s="228"/>
      <c r="Q7787" s="229"/>
    </row>
    <row r="7788" spans="9:17" ht="16">
      <c r="I7788" s="209"/>
      <c r="J7788" s="221"/>
      <c r="K7788" s="228"/>
      <c r="L7788" s="228"/>
      <c r="Q7788" s="229"/>
    </row>
    <row r="7789" spans="9:17" ht="16">
      <c r="I7789" s="209"/>
      <c r="J7789" s="221"/>
      <c r="K7789" s="228"/>
      <c r="L7789" s="228"/>
      <c r="Q7789" s="229"/>
    </row>
    <row r="7790" spans="9:17" ht="16">
      <c r="I7790" s="209"/>
      <c r="J7790" s="221"/>
      <c r="K7790" s="228"/>
      <c r="L7790" s="228"/>
      <c r="Q7790" s="229"/>
    </row>
    <row r="7791" spans="9:17" ht="16">
      <c r="I7791" s="209"/>
      <c r="J7791" s="221"/>
      <c r="K7791" s="228"/>
      <c r="L7791" s="228"/>
      <c r="Q7791" s="229"/>
    </row>
    <row r="7792" spans="9:17" ht="16">
      <c r="I7792" s="209"/>
      <c r="J7792" s="221"/>
      <c r="K7792" s="228"/>
      <c r="L7792" s="228"/>
      <c r="Q7792" s="229"/>
    </row>
    <row r="7793" spans="9:17" ht="16">
      <c r="I7793" s="209"/>
      <c r="J7793" s="221"/>
      <c r="K7793" s="228"/>
      <c r="L7793" s="228"/>
      <c r="Q7793" s="229"/>
    </row>
    <row r="7794" spans="9:17" ht="16">
      <c r="I7794" s="209"/>
      <c r="J7794" s="221"/>
      <c r="K7794" s="228"/>
      <c r="L7794" s="228"/>
      <c r="Q7794" s="229"/>
    </row>
    <row r="7795" spans="9:17" ht="16">
      <c r="I7795" s="209"/>
      <c r="J7795" s="221"/>
      <c r="K7795" s="228"/>
      <c r="L7795" s="228"/>
      <c r="Q7795" s="229"/>
    </row>
    <row r="7796" spans="9:17" ht="16">
      <c r="I7796" s="209"/>
      <c r="J7796" s="221"/>
      <c r="K7796" s="228"/>
      <c r="L7796" s="228"/>
      <c r="Q7796" s="229"/>
    </row>
    <row r="7797" spans="9:17" ht="16">
      <c r="I7797" s="209"/>
      <c r="J7797" s="221"/>
      <c r="K7797" s="228"/>
      <c r="L7797" s="228"/>
      <c r="Q7797" s="229"/>
    </row>
    <row r="7798" spans="9:17" ht="16">
      <c r="I7798" s="209"/>
      <c r="J7798" s="221"/>
      <c r="K7798" s="228"/>
      <c r="L7798" s="228"/>
      <c r="Q7798" s="229"/>
    </row>
    <row r="7799" spans="9:17" ht="16">
      <c r="I7799" s="209"/>
      <c r="J7799" s="221"/>
      <c r="K7799" s="228"/>
      <c r="L7799" s="228"/>
      <c r="Q7799" s="229"/>
    </row>
    <row r="7800" spans="9:17" ht="16">
      <c r="I7800" s="209"/>
      <c r="J7800" s="221"/>
      <c r="K7800" s="228"/>
      <c r="L7800" s="228"/>
      <c r="Q7800" s="229"/>
    </row>
    <row r="7801" spans="9:17" ht="16">
      <c r="I7801" s="209"/>
      <c r="J7801" s="221"/>
      <c r="K7801" s="228"/>
      <c r="L7801" s="228"/>
      <c r="Q7801" s="229"/>
    </row>
    <row r="7802" spans="9:17" ht="16">
      <c r="I7802" s="209"/>
      <c r="J7802" s="221"/>
      <c r="K7802" s="228"/>
      <c r="L7802" s="228"/>
      <c r="Q7802" s="229"/>
    </row>
    <row r="7803" spans="9:17" ht="16">
      <c r="I7803" s="209"/>
      <c r="J7803" s="221"/>
      <c r="K7803" s="228"/>
      <c r="L7803" s="228"/>
      <c r="Q7803" s="229"/>
    </row>
    <row r="7804" spans="9:17" ht="16">
      <c r="I7804" s="209"/>
      <c r="J7804" s="221"/>
      <c r="K7804" s="228"/>
      <c r="L7804" s="228"/>
      <c r="Q7804" s="229"/>
    </row>
    <row r="7805" spans="9:17" ht="16">
      <c r="I7805" s="209"/>
      <c r="J7805" s="221"/>
      <c r="K7805" s="228"/>
      <c r="L7805" s="228"/>
      <c r="Q7805" s="229"/>
    </row>
    <row r="7806" spans="9:17" ht="16">
      <c r="I7806" s="209"/>
      <c r="J7806" s="221"/>
      <c r="K7806" s="228"/>
      <c r="L7806" s="228"/>
      <c r="Q7806" s="229"/>
    </row>
    <row r="7807" spans="9:17" ht="16">
      <c r="I7807" s="209"/>
      <c r="J7807" s="221"/>
      <c r="K7807" s="228"/>
      <c r="L7807" s="228"/>
      <c r="Q7807" s="229"/>
    </row>
    <row r="7808" spans="9:17" ht="16">
      <c r="I7808" s="209"/>
      <c r="J7808" s="221"/>
      <c r="K7808" s="228"/>
      <c r="L7808" s="228"/>
      <c r="Q7808" s="229"/>
    </row>
    <row r="7809" spans="9:17" ht="16">
      <c r="I7809" s="209"/>
      <c r="J7809" s="221"/>
      <c r="K7809" s="228"/>
      <c r="L7809" s="228"/>
      <c r="Q7809" s="229"/>
    </row>
    <row r="7810" spans="9:17" ht="16">
      <c r="I7810" s="209"/>
      <c r="J7810" s="221"/>
      <c r="K7810" s="228"/>
      <c r="L7810" s="228"/>
      <c r="Q7810" s="229"/>
    </row>
    <row r="7811" spans="9:17" ht="16">
      <c r="I7811" s="209"/>
      <c r="J7811" s="221"/>
      <c r="K7811" s="228"/>
      <c r="L7811" s="228"/>
      <c r="Q7811" s="229"/>
    </row>
    <row r="7812" spans="9:17" ht="16">
      <c r="I7812" s="209"/>
      <c r="J7812" s="221"/>
      <c r="K7812" s="228"/>
      <c r="L7812" s="228"/>
      <c r="Q7812" s="229"/>
    </row>
    <row r="7813" spans="9:17" ht="16">
      <c r="I7813" s="209"/>
      <c r="J7813" s="221"/>
      <c r="K7813" s="228"/>
      <c r="L7813" s="228"/>
      <c r="Q7813" s="229"/>
    </row>
    <row r="7814" spans="9:17" ht="16">
      <c r="I7814" s="209"/>
      <c r="J7814" s="221"/>
      <c r="K7814" s="228"/>
      <c r="L7814" s="228"/>
      <c r="Q7814" s="229"/>
    </row>
    <row r="7815" spans="9:17" ht="16">
      <c r="I7815" s="209"/>
      <c r="J7815" s="221"/>
      <c r="K7815" s="228"/>
      <c r="L7815" s="228"/>
      <c r="Q7815" s="229"/>
    </row>
    <row r="7816" spans="9:17" ht="16">
      <c r="I7816" s="209"/>
      <c r="J7816" s="221"/>
      <c r="K7816" s="228"/>
      <c r="L7816" s="228"/>
      <c r="Q7816" s="229"/>
    </row>
    <row r="7817" spans="9:17" ht="16">
      <c r="I7817" s="209"/>
      <c r="J7817" s="221"/>
      <c r="K7817" s="228"/>
      <c r="L7817" s="228"/>
      <c r="Q7817" s="229"/>
    </row>
    <row r="7818" spans="9:17" ht="16">
      <c r="I7818" s="209"/>
      <c r="J7818" s="221"/>
      <c r="K7818" s="228"/>
      <c r="L7818" s="228"/>
      <c r="Q7818" s="229"/>
    </row>
    <row r="7819" spans="9:17" ht="16">
      <c r="I7819" s="209"/>
      <c r="J7819" s="221"/>
      <c r="K7819" s="228"/>
      <c r="L7819" s="228"/>
      <c r="Q7819" s="229"/>
    </row>
    <row r="7820" spans="9:17" ht="16">
      <c r="I7820" s="209"/>
      <c r="J7820" s="221"/>
      <c r="K7820" s="228"/>
      <c r="L7820" s="228"/>
      <c r="Q7820" s="229"/>
    </row>
    <row r="7821" spans="9:17" ht="16">
      <c r="I7821" s="209"/>
      <c r="J7821" s="221"/>
      <c r="K7821" s="228"/>
      <c r="L7821" s="228"/>
      <c r="Q7821" s="229"/>
    </row>
    <row r="7822" spans="9:17" ht="16">
      <c r="I7822" s="209"/>
      <c r="J7822" s="221"/>
      <c r="K7822" s="228"/>
      <c r="L7822" s="228"/>
      <c r="Q7822" s="229"/>
    </row>
    <row r="7823" spans="9:17" ht="16">
      <c r="I7823" s="209"/>
      <c r="J7823" s="221"/>
      <c r="K7823" s="228"/>
      <c r="L7823" s="228"/>
      <c r="Q7823" s="229"/>
    </row>
    <row r="7824" spans="9:17" ht="16">
      <c r="I7824" s="209"/>
      <c r="J7824" s="221"/>
      <c r="K7824" s="228"/>
      <c r="L7824" s="228"/>
      <c r="Q7824" s="229"/>
    </row>
    <row r="7825" spans="9:17" ht="16">
      <c r="I7825" s="209"/>
      <c r="J7825" s="221"/>
      <c r="K7825" s="228"/>
      <c r="L7825" s="228"/>
      <c r="Q7825" s="229"/>
    </row>
    <row r="7826" spans="9:17" ht="16">
      <c r="I7826" s="209"/>
      <c r="J7826" s="221"/>
      <c r="K7826" s="228"/>
      <c r="L7826" s="228"/>
      <c r="Q7826" s="229"/>
    </row>
    <row r="7827" spans="9:17" ht="16">
      <c r="I7827" s="209"/>
      <c r="J7827" s="221"/>
      <c r="K7827" s="228"/>
      <c r="L7827" s="228"/>
      <c r="Q7827" s="229"/>
    </row>
    <row r="7828" spans="9:17" ht="16">
      <c r="I7828" s="209"/>
      <c r="J7828" s="221"/>
      <c r="K7828" s="228"/>
      <c r="L7828" s="228"/>
      <c r="Q7828" s="229"/>
    </row>
    <row r="7829" spans="9:17" ht="16">
      <c r="I7829" s="209"/>
      <c r="J7829" s="221"/>
      <c r="K7829" s="228"/>
      <c r="L7829" s="228"/>
      <c r="Q7829" s="229"/>
    </row>
    <row r="7830" spans="9:17" ht="16">
      <c r="I7830" s="209"/>
      <c r="J7830" s="221"/>
      <c r="K7830" s="228"/>
      <c r="L7830" s="228"/>
      <c r="Q7830" s="229"/>
    </row>
    <row r="7831" spans="9:17" ht="16">
      <c r="I7831" s="209"/>
      <c r="J7831" s="221"/>
      <c r="K7831" s="228"/>
      <c r="L7831" s="228"/>
      <c r="Q7831" s="229"/>
    </row>
    <row r="7832" spans="9:17" ht="16">
      <c r="I7832" s="209"/>
      <c r="J7832" s="221"/>
      <c r="K7832" s="228"/>
      <c r="L7832" s="228"/>
      <c r="Q7832" s="229"/>
    </row>
    <row r="7833" spans="9:17" ht="16">
      <c r="I7833" s="209"/>
      <c r="J7833" s="221"/>
      <c r="K7833" s="228"/>
      <c r="L7833" s="228"/>
      <c r="Q7833" s="229"/>
    </row>
    <row r="7834" spans="9:17" ht="16">
      <c r="I7834" s="209"/>
      <c r="J7834" s="221"/>
      <c r="K7834" s="228"/>
      <c r="L7834" s="228"/>
      <c r="Q7834" s="229"/>
    </row>
    <row r="7835" spans="9:17" ht="16">
      <c r="I7835" s="209"/>
      <c r="J7835" s="221"/>
      <c r="K7835" s="228"/>
      <c r="L7835" s="228"/>
      <c r="Q7835" s="229"/>
    </row>
    <row r="7836" spans="9:17" ht="16">
      <c r="I7836" s="209"/>
      <c r="J7836" s="221"/>
      <c r="K7836" s="228"/>
      <c r="L7836" s="228"/>
      <c r="Q7836" s="229"/>
    </row>
    <row r="7837" spans="9:17" ht="16">
      <c r="I7837" s="209"/>
      <c r="J7837" s="221"/>
      <c r="K7837" s="228"/>
      <c r="L7837" s="228"/>
      <c r="Q7837" s="229"/>
    </row>
    <row r="7838" spans="9:17" ht="16">
      <c r="I7838" s="209"/>
      <c r="J7838" s="221"/>
      <c r="K7838" s="228"/>
      <c r="L7838" s="228"/>
      <c r="Q7838" s="229"/>
    </row>
    <row r="7839" spans="9:17" ht="16">
      <c r="I7839" s="209"/>
      <c r="J7839" s="221"/>
      <c r="K7839" s="228"/>
      <c r="L7839" s="228"/>
      <c r="Q7839" s="229"/>
    </row>
    <row r="7840" spans="9:17" ht="16">
      <c r="I7840" s="209"/>
      <c r="J7840" s="221"/>
      <c r="K7840" s="228"/>
      <c r="L7840" s="228"/>
      <c r="Q7840" s="229"/>
    </row>
    <row r="7841" spans="9:17" ht="16">
      <c r="I7841" s="209"/>
      <c r="J7841" s="221"/>
      <c r="K7841" s="228"/>
      <c r="L7841" s="228"/>
      <c r="Q7841" s="229"/>
    </row>
    <row r="7842" spans="9:17" ht="16">
      <c r="I7842" s="209"/>
      <c r="J7842" s="221"/>
      <c r="K7842" s="228"/>
      <c r="L7842" s="228"/>
      <c r="Q7842" s="229"/>
    </row>
    <row r="7843" spans="9:17" ht="16">
      <c r="I7843" s="209"/>
      <c r="J7843" s="221"/>
      <c r="K7843" s="228"/>
      <c r="L7843" s="228"/>
      <c r="Q7843" s="229"/>
    </row>
    <row r="7844" spans="9:17" ht="16">
      <c r="I7844" s="209"/>
      <c r="J7844" s="221"/>
      <c r="K7844" s="228"/>
      <c r="L7844" s="228"/>
      <c r="Q7844" s="229"/>
    </row>
    <row r="7845" spans="9:17" ht="16">
      <c r="I7845" s="209"/>
      <c r="J7845" s="221"/>
      <c r="K7845" s="228"/>
      <c r="L7845" s="228"/>
      <c r="Q7845" s="229"/>
    </row>
    <row r="7846" spans="9:17" ht="16">
      <c r="I7846" s="209"/>
      <c r="J7846" s="221"/>
      <c r="K7846" s="228"/>
      <c r="L7846" s="228"/>
      <c r="Q7846" s="229"/>
    </row>
    <row r="7847" spans="9:17" ht="16">
      <c r="I7847" s="209"/>
      <c r="J7847" s="221"/>
      <c r="K7847" s="228"/>
      <c r="L7847" s="228"/>
      <c r="Q7847" s="229"/>
    </row>
    <row r="7848" spans="9:17" ht="16">
      <c r="I7848" s="209"/>
      <c r="J7848" s="221"/>
      <c r="K7848" s="228"/>
      <c r="L7848" s="228"/>
      <c r="Q7848" s="229"/>
    </row>
    <row r="7849" spans="9:17" ht="16">
      <c r="I7849" s="209"/>
      <c r="J7849" s="221"/>
      <c r="K7849" s="228"/>
      <c r="L7849" s="228"/>
      <c r="Q7849" s="229"/>
    </row>
    <row r="7850" spans="9:17" ht="16">
      <c r="I7850" s="209"/>
      <c r="J7850" s="221"/>
      <c r="K7850" s="228"/>
      <c r="L7850" s="228"/>
      <c r="Q7850" s="229"/>
    </row>
    <row r="7851" spans="9:17" ht="16">
      <c r="I7851" s="209"/>
      <c r="J7851" s="221"/>
      <c r="K7851" s="228"/>
      <c r="L7851" s="228"/>
      <c r="Q7851" s="229"/>
    </row>
    <row r="7852" spans="9:17" ht="16">
      <c r="I7852" s="209"/>
      <c r="J7852" s="221"/>
      <c r="K7852" s="228"/>
      <c r="L7852" s="228"/>
      <c r="Q7852" s="229"/>
    </row>
    <row r="7853" spans="9:17" ht="16">
      <c r="I7853" s="209"/>
      <c r="J7853" s="221"/>
      <c r="K7853" s="228"/>
      <c r="L7853" s="228"/>
      <c r="Q7853" s="229"/>
    </row>
    <row r="7854" spans="9:17" ht="16">
      <c r="I7854" s="209"/>
      <c r="J7854" s="221"/>
      <c r="K7854" s="228"/>
      <c r="L7854" s="228"/>
      <c r="Q7854" s="229"/>
    </row>
    <row r="7855" spans="9:17" ht="16">
      <c r="I7855" s="209"/>
      <c r="J7855" s="221"/>
      <c r="K7855" s="228"/>
      <c r="L7855" s="228"/>
      <c r="Q7855" s="229"/>
    </row>
    <row r="7856" spans="9:17" ht="16">
      <c r="I7856" s="209"/>
      <c r="J7856" s="221"/>
      <c r="K7856" s="228"/>
      <c r="L7856" s="228"/>
      <c r="Q7856" s="229"/>
    </row>
    <row r="7857" spans="9:17" ht="16">
      <c r="I7857" s="209"/>
      <c r="J7857" s="221"/>
      <c r="K7857" s="228"/>
      <c r="L7857" s="228"/>
      <c r="Q7857" s="229"/>
    </row>
    <row r="7858" spans="9:17" ht="16">
      <c r="I7858" s="209"/>
      <c r="J7858" s="221"/>
      <c r="K7858" s="228"/>
      <c r="L7858" s="228"/>
      <c r="Q7858" s="229"/>
    </row>
    <row r="7859" spans="9:17" ht="16">
      <c r="I7859" s="209"/>
      <c r="J7859" s="221"/>
      <c r="K7859" s="228"/>
      <c r="L7859" s="228"/>
      <c r="Q7859" s="229"/>
    </row>
    <row r="7860" spans="9:17" ht="16">
      <c r="I7860" s="209"/>
      <c r="J7860" s="221"/>
      <c r="K7860" s="228"/>
      <c r="L7860" s="228"/>
      <c r="Q7860" s="229"/>
    </row>
    <row r="7861" spans="9:17" ht="16">
      <c r="I7861" s="209"/>
      <c r="J7861" s="221"/>
      <c r="K7861" s="228"/>
      <c r="L7861" s="228"/>
      <c r="Q7861" s="229"/>
    </row>
    <row r="7862" spans="9:17" ht="16">
      <c r="I7862" s="209"/>
      <c r="J7862" s="221"/>
      <c r="K7862" s="228"/>
      <c r="L7862" s="228"/>
      <c r="Q7862" s="229"/>
    </row>
    <row r="7863" spans="9:17" ht="16">
      <c r="I7863" s="209"/>
      <c r="J7863" s="221"/>
      <c r="K7863" s="228"/>
      <c r="L7863" s="228"/>
      <c r="Q7863" s="229"/>
    </row>
    <row r="7864" spans="9:17" ht="16">
      <c r="I7864" s="209"/>
      <c r="J7864" s="221"/>
      <c r="K7864" s="228"/>
      <c r="L7864" s="228"/>
      <c r="Q7864" s="229"/>
    </row>
    <row r="7865" spans="9:17" ht="16">
      <c r="I7865" s="209"/>
      <c r="J7865" s="221"/>
      <c r="K7865" s="228"/>
      <c r="L7865" s="228"/>
      <c r="Q7865" s="229"/>
    </row>
    <row r="7866" spans="9:17" ht="16">
      <c r="I7866" s="209"/>
      <c r="J7866" s="221"/>
      <c r="K7866" s="228"/>
      <c r="L7866" s="228"/>
      <c r="Q7866" s="229"/>
    </row>
    <row r="7867" spans="9:17" ht="16">
      <c r="I7867" s="209"/>
      <c r="J7867" s="221"/>
      <c r="K7867" s="228"/>
      <c r="L7867" s="228"/>
      <c r="Q7867" s="229"/>
    </row>
    <row r="7868" spans="9:17" ht="16">
      <c r="I7868" s="209"/>
      <c r="J7868" s="221"/>
      <c r="K7868" s="228"/>
      <c r="L7868" s="228"/>
      <c r="Q7868" s="229"/>
    </row>
    <row r="7869" spans="9:17" ht="16">
      <c r="I7869" s="209"/>
      <c r="J7869" s="221"/>
      <c r="K7869" s="228"/>
      <c r="L7869" s="228"/>
      <c r="Q7869" s="229"/>
    </row>
    <row r="7870" spans="9:17" ht="16">
      <c r="I7870" s="209"/>
      <c r="J7870" s="221"/>
      <c r="K7870" s="228"/>
      <c r="L7870" s="228"/>
      <c r="Q7870" s="229"/>
    </row>
    <row r="7871" spans="9:17" ht="16">
      <c r="I7871" s="209"/>
      <c r="J7871" s="221"/>
      <c r="K7871" s="228"/>
      <c r="L7871" s="228"/>
      <c r="Q7871" s="229"/>
    </row>
    <row r="7872" spans="9:17" ht="16">
      <c r="I7872" s="209"/>
      <c r="J7872" s="221"/>
      <c r="K7872" s="228"/>
      <c r="L7872" s="228"/>
      <c r="Q7872" s="229"/>
    </row>
    <row r="7873" spans="9:17" ht="16">
      <c r="I7873" s="209"/>
      <c r="J7873" s="221"/>
      <c r="K7873" s="228"/>
      <c r="L7873" s="228"/>
      <c r="Q7873" s="229"/>
    </row>
    <row r="7874" spans="9:17" ht="16">
      <c r="I7874" s="209"/>
      <c r="J7874" s="221"/>
      <c r="K7874" s="228"/>
      <c r="L7874" s="228"/>
      <c r="Q7874" s="229"/>
    </row>
    <row r="7875" spans="9:17" ht="16">
      <c r="I7875" s="209"/>
      <c r="J7875" s="221"/>
      <c r="K7875" s="228"/>
      <c r="L7875" s="228"/>
      <c r="Q7875" s="229"/>
    </row>
    <row r="7876" spans="9:17" ht="16">
      <c r="I7876" s="209"/>
      <c r="J7876" s="221"/>
      <c r="K7876" s="228"/>
      <c r="L7876" s="228"/>
      <c r="Q7876" s="229"/>
    </row>
    <row r="7877" spans="9:17" ht="16">
      <c r="I7877" s="209"/>
      <c r="J7877" s="221"/>
      <c r="K7877" s="228"/>
      <c r="L7877" s="228"/>
      <c r="Q7877" s="229"/>
    </row>
    <row r="7878" spans="9:17" ht="16">
      <c r="I7878" s="209"/>
      <c r="J7878" s="221"/>
      <c r="K7878" s="228"/>
      <c r="L7878" s="228"/>
      <c r="Q7878" s="229"/>
    </row>
    <row r="7879" spans="9:17" ht="16">
      <c r="I7879" s="209"/>
      <c r="J7879" s="221"/>
      <c r="K7879" s="228"/>
      <c r="L7879" s="228"/>
      <c r="Q7879" s="229"/>
    </row>
    <row r="7880" spans="9:17" ht="16">
      <c r="I7880" s="209"/>
      <c r="J7880" s="221"/>
      <c r="K7880" s="228"/>
      <c r="L7880" s="228"/>
      <c r="Q7880" s="229"/>
    </row>
    <row r="7881" spans="9:17" ht="16">
      <c r="I7881" s="209"/>
      <c r="J7881" s="221"/>
      <c r="K7881" s="228"/>
      <c r="L7881" s="228"/>
      <c r="Q7881" s="229"/>
    </row>
    <row r="7882" spans="9:17" ht="16">
      <c r="I7882" s="209"/>
      <c r="J7882" s="221"/>
      <c r="K7882" s="228"/>
      <c r="L7882" s="228"/>
      <c r="Q7882" s="229"/>
    </row>
    <row r="7883" spans="9:17" ht="16">
      <c r="I7883" s="209"/>
      <c r="J7883" s="221"/>
      <c r="K7883" s="228"/>
      <c r="L7883" s="228"/>
      <c r="Q7883" s="229"/>
    </row>
    <row r="7884" spans="9:17" ht="16">
      <c r="I7884" s="209"/>
      <c r="J7884" s="221"/>
      <c r="K7884" s="228"/>
      <c r="L7884" s="228"/>
      <c r="Q7884" s="229"/>
    </row>
    <row r="7885" spans="9:17" ht="16">
      <c r="I7885" s="209"/>
      <c r="J7885" s="221"/>
      <c r="K7885" s="228"/>
      <c r="L7885" s="228"/>
      <c r="Q7885" s="229"/>
    </row>
    <row r="7886" spans="9:17" ht="16">
      <c r="I7886" s="209"/>
      <c r="J7886" s="221"/>
      <c r="K7886" s="228"/>
      <c r="L7886" s="228"/>
      <c r="Q7886" s="229"/>
    </row>
    <row r="7887" spans="9:17" ht="16">
      <c r="I7887" s="209"/>
      <c r="J7887" s="221"/>
      <c r="K7887" s="228"/>
      <c r="L7887" s="228"/>
      <c r="Q7887" s="229"/>
    </row>
    <row r="7888" spans="9:17" ht="16">
      <c r="I7888" s="209"/>
      <c r="J7888" s="221"/>
      <c r="K7888" s="228"/>
      <c r="L7888" s="228"/>
      <c r="Q7888" s="229"/>
    </row>
    <row r="7889" spans="9:17" ht="16">
      <c r="I7889" s="209"/>
      <c r="J7889" s="221"/>
      <c r="K7889" s="228"/>
      <c r="L7889" s="228"/>
      <c r="Q7889" s="229"/>
    </row>
    <row r="7890" spans="9:17" ht="16">
      <c r="I7890" s="209"/>
      <c r="J7890" s="221"/>
      <c r="K7890" s="228"/>
      <c r="L7890" s="228"/>
      <c r="Q7890" s="229"/>
    </row>
    <row r="7891" spans="9:17" ht="16">
      <c r="I7891" s="209"/>
      <c r="J7891" s="221"/>
      <c r="K7891" s="228"/>
      <c r="L7891" s="228"/>
      <c r="Q7891" s="229"/>
    </row>
    <row r="7892" spans="9:17" ht="16">
      <c r="I7892" s="209"/>
      <c r="J7892" s="221"/>
      <c r="K7892" s="228"/>
      <c r="L7892" s="228"/>
      <c r="Q7892" s="229"/>
    </row>
    <row r="7893" spans="9:17" ht="16">
      <c r="I7893" s="209"/>
      <c r="J7893" s="221"/>
      <c r="K7893" s="228"/>
      <c r="L7893" s="228"/>
      <c r="Q7893" s="229"/>
    </row>
    <row r="7894" spans="9:17" ht="16">
      <c r="I7894" s="209"/>
      <c r="J7894" s="221"/>
      <c r="K7894" s="228"/>
      <c r="L7894" s="228"/>
      <c r="Q7894" s="229"/>
    </row>
    <row r="7895" spans="9:17" ht="16">
      <c r="I7895" s="209"/>
      <c r="J7895" s="221"/>
      <c r="K7895" s="228"/>
      <c r="L7895" s="228"/>
      <c r="Q7895" s="229"/>
    </row>
    <row r="7896" spans="9:17" ht="16">
      <c r="I7896" s="209"/>
      <c r="J7896" s="221"/>
      <c r="K7896" s="228"/>
      <c r="L7896" s="228"/>
      <c r="Q7896" s="229"/>
    </row>
    <row r="7897" spans="9:17" ht="16">
      <c r="I7897" s="209"/>
      <c r="J7897" s="221"/>
      <c r="K7897" s="228"/>
      <c r="L7897" s="228"/>
      <c r="Q7897" s="229"/>
    </row>
    <row r="7898" spans="9:17" ht="16">
      <c r="I7898" s="209"/>
      <c r="J7898" s="221"/>
      <c r="K7898" s="228"/>
      <c r="L7898" s="228"/>
      <c r="Q7898" s="229"/>
    </row>
    <row r="7899" spans="9:17" ht="16">
      <c r="I7899" s="209"/>
      <c r="J7899" s="221"/>
      <c r="K7899" s="228"/>
      <c r="L7899" s="228"/>
      <c r="Q7899" s="229"/>
    </row>
    <row r="7900" spans="9:17" ht="16">
      <c r="I7900" s="209"/>
      <c r="J7900" s="221"/>
      <c r="K7900" s="228"/>
      <c r="L7900" s="228"/>
      <c r="Q7900" s="229"/>
    </row>
    <row r="7901" spans="9:17" ht="16">
      <c r="I7901" s="209"/>
      <c r="J7901" s="221"/>
      <c r="K7901" s="228"/>
      <c r="L7901" s="228"/>
      <c r="Q7901" s="229"/>
    </row>
    <row r="7902" spans="9:17" ht="16">
      <c r="I7902" s="209"/>
      <c r="J7902" s="221"/>
      <c r="K7902" s="228"/>
      <c r="L7902" s="228"/>
      <c r="Q7902" s="229"/>
    </row>
    <row r="7903" spans="9:17" ht="16">
      <c r="I7903" s="209"/>
      <c r="J7903" s="221"/>
      <c r="K7903" s="228"/>
      <c r="L7903" s="228"/>
      <c r="Q7903" s="229"/>
    </row>
    <row r="7904" spans="9:17" ht="16">
      <c r="I7904" s="209"/>
      <c r="J7904" s="221"/>
      <c r="K7904" s="228"/>
      <c r="L7904" s="228"/>
      <c r="Q7904" s="229"/>
    </row>
    <row r="7905" spans="9:17" ht="16">
      <c r="I7905" s="209"/>
      <c r="J7905" s="221"/>
      <c r="K7905" s="228"/>
      <c r="L7905" s="228"/>
      <c r="Q7905" s="229"/>
    </row>
    <row r="7906" spans="9:17" ht="16">
      <c r="I7906" s="209"/>
      <c r="J7906" s="221"/>
      <c r="K7906" s="228"/>
      <c r="L7906" s="228"/>
      <c r="Q7906" s="229"/>
    </row>
    <row r="7907" spans="9:17" ht="16">
      <c r="I7907" s="209"/>
      <c r="J7907" s="221"/>
      <c r="K7907" s="228"/>
      <c r="L7907" s="228"/>
      <c r="Q7907" s="229"/>
    </row>
    <row r="7908" spans="9:17" ht="16">
      <c r="I7908" s="209"/>
      <c r="J7908" s="221"/>
      <c r="K7908" s="228"/>
      <c r="L7908" s="228"/>
      <c r="Q7908" s="229"/>
    </row>
    <row r="7909" spans="9:17" ht="16">
      <c r="I7909" s="209"/>
      <c r="J7909" s="221"/>
      <c r="K7909" s="228"/>
      <c r="L7909" s="228"/>
      <c r="Q7909" s="229"/>
    </row>
    <row r="7910" spans="9:17" ht="16">
      <c r="I7910" s="209"/>
      <c r="J7910" s="221"/>
      <c r="K7910" s="228"/>
      <c r="L7910" s="228"/>
      <c r="Q7910" s="229"/>
    </row>
    <row r="7911" spans="9:17" ht="16">
      <c r="I7911" s="209"/>
      <c r="J7911" s="221"/>
      <c r="K7911" s="228"/>
      <c r="L7911" s="228"/>
      <c r="Q7911" s="229"/>
    </row>
    <row r="7912" spans="9:17" ht="16">
      <c r="I7912" s="209"/>
      <c r="J7912" s="221"/>
      <c r="K7912" s="228"/>
      <c r="L7912" s="228"/>
      <c r="Q7912" s="229"/>
    </row>
    <row r="7913" spans="9:17" ht="16">
      <c r="I7913" s="209"/>
      <c r="J7913" s="221"/>
      <c r="K7913" s="228"/>
      <c r="L7913" s="228"/>
      <c r="Q7913" s="229"/>
    </row>
    <row r="7914" spans="9:17" ht="16">
      <c r="I7914" s="209"/>
      <c r="J7914" s="221"/>
      <c r="K7914" s="228"/>
      <c r="L7914" s="228"/>
      <c r="Q7914" s="229"/>
    </row>
    <row r="7915" spans="9:17" ht="16">
      <c r="I7915" s="209"/>
      <c r="J7915" s="221"/>
      <c r="K7915" s="228"/>
      <c r="L7915" s="228"/>
      <c r="Q7915" s="229"/>
    </row>
    <row r="7916" spans="9:17" ht="16">
      <c r="I7916" s="209"/>
      <c r="J7916" s="221"/>
      <c r="K7916" s="228"/>
      <c r="L7916" s="228"/>
      <c r="Q7916" s="229"/>
    </row>
    <row r="7917" spans="9:17" ht="16">
      <c r="I7917" s="209"/>
      <c r="J7917" s="221"/>
      <c r="K7917" s="228"/>
      <c r="L7917" s="228"/>
      <c r="Q7917" s="229"/>
    </row>
    <row r="7918" spans="9:17" ht="16">
      <c r="I7918" s="209"/>
      <c r="J7918" s="221"/>
      <c r="K7918" s="228"/>
      <c r="L7918" s="228"/>
      <c r="Q7918" s="229"/>
    </row>
    <row r="7919" spans="9:17" ht="16">
      <c r="I7919" s="209"/>
      <c r="J7919" s="221"/>
      <c r="K7919" s="228"/>
      <c r="L7919" s="228"/>
      <c r="Q7919" s="229"/>
    </row>
    <row r="7920" spans="9:17" ht="16">
      <c r="I7920" s="209"/>
      <c r="J7920" s="221"/>
      <c r="K7920" s="228"/>
      <c r="L7920" s="228"/>
      <c r="Q7920" s="229"/>
    </row>
    <row r="7921" spans="9:17" ht="16">
      <c r="I7921" s="209"/>
      <c r="J7921" s="221"/>
      <c r="K7921" s="228"/>
      <c r="L7921" s="228"/>
      <c r="Q7921" s="229"/>
    </row>
    <row r="7922" spans="9:17" ht="16">
      <c r="I7922" s="209"/>
      <c r="J7922" s="221"/>
      <c r="K7922" s="228"/>
      <c r="L7922" s="228"/>
      <c r="Q7922" s="229"/>
    </row>
    <row r="7923" spans="9:17" ht="16">
      <c r="I7923" s="209"/>
      <c r="J7923" s="221"/>
      <c r="K7923" s="228"/>
      <c r="L7923" s="228"/>
      <c r="Q7923" s="229"/>
    </row>
    <row r="7924" spans="9:17" ht="16">
      <c r="I7924" s="209"/>
      <c r="J7924" s="221"/>
      <c r="K7924" s="228"/>
      <c r="L7924" s="228"/>
      <c r="Q7924" s="229"/>
    </row>
    <row r="7925" spans="9:17" ht="16">
      <c r="I7925" s="209"/>
      <c r="J7925" s="221"/>
      <c r="K7925" s="228"/>
      <c r="L7925" s="228"/>
      <c r="Q7925" s="229"/>
    </row>
    <row r="7926" spans="9:17" ht="16">
      <c r="I7926" s="209"/>
      <c r="J7926" s="221"/>
      <c r="K7926" s="228"/>
      <c r="L7926" s="228"/>
      <c r="Q7926" s="229"/>
    </row>
    <row r="7927" spans="9:17" ht="16">
      <c r="I7927" s="209"/>
      <c r="J7927" s="221"/>
      <c r="K7927" s="228"/>
      <c r="L7927" s="228"/>
      <c r="Q7927" s="229"/>
    </row>
    <row r="7928" spans="9:17" ht="16">
      <c r="I7928" s="209"/>
      <c r="J7928" s="221"/>
      <c r="K7928" s="228"/>
      <c r="L7928" s="228"/>
      <c r="Q7928" s="229"/>
    </row>
    <row r="7929" spans="9:17" ht="16">
      <c r="I7929" s="209"/>
      <c r="J7929" s="221"/>
      <c r="K7929" s="228"/>
      <c r="L7929" s="228"/>
      <c r="Q7929" s="229"/>
    </row>
    <row r="7930" spans="9:17" ht="16">
      <c r="I7930" s="209"/>
      <c r="J7930" s="221"/>
      <c r="K7930" s="228"/>
      <c r="L7930" s="228"/>
      <c r="Q7930" s="229"/>
    </row>
    <row r="7931" spans="9:17" ht="16">
      <c r="I7931" s="209"/>
      <c r="J7931" s="221"/>
      <c r="K7931" s="228"/>
      <c r="L7931" s="228"/>
      <c r="Q7931" s="229"/>
    </row>
    <row r="7932" spans="9:17" ht="16">
      <c r="I7932" s="209"/>
      <c r="J7932" s="221"/>
      <c r="K7932" s="228"/>
      <c r="L7932" s="228"/>
      <c r="Q7932" s="229"/>
    </row>
    <row r="7933" spans="9:17" ht="16">
      <c r="I7933" s="209"/>
      <c r="J7933" s="221"/>
      <c r="K7933" s="228"/>
      <c r="L7933" s="228"/>
      <c r="Q7933" s="229"/>
    </row>
    <row r="7934" spans="9:17" ht="16">
      <c r="I7934" s="209"/>
      <c r="J7934" s="221"/>
      <c r="K7934" s="228"/>
      <c r="L7934" s="228"/>
      <c r="Q7934" s="229"/>
    </row>
    <row r="7935" spans="9:17" ht="16">
      <c r="I7935" s="209"/>
      <c r="J7935" s="221"/>
      <c r="K7935" s="228"/>
      <c r="L7935" s="228"/>
      <c r="Q7935" s="229"/>
    </row>
    <row r="7936" spans="9:17" ht="16">
      <c r="I7936" s="209"/>
      <c r="J7936" s="221"/>
      <c r="K7936" s="228"/>
      <c r="L7936" s="228"/>
      <c r="Q7936" s="229"/>
    </row>
    <row r="7937" spans="9:17" ht="16">
      <c r="I7937" s="209"/>
      <c r="J7937" s="221"/>
      <c r="K7937" s="228"/>
      <c r="L7937" s="228"/>
      <c r="Q7937" s="229"/>
    </row>
    <row r="7938" spans="9:17" ht="16">
      <c r="I7938" s="209"/>
      <c r="J7938" s="221"/>
      <c r="K7938" s="228"/>
      <c r="L7938" s="228"/>
      <c r="Q7938" s="229"/>
    </row>
    <row r="7939" spans="9:17" ht="16">
      <c r="I7939" s="209"/>
      <c r="J7939" s="221"/>
      <c r="K7939" s="228"/>
      <c r="L7939" s="228"/>
      <c r="Q7939" s="229"/>
    </row>
    <row r="7940" spans="9:17" ht="16">
      <c r="I7940" s="209"/>
      <c r="J7940" s="221"/>
      <c r="K7940" s="228"/>
      <c r="L7940" s="228"/>
      <c r="Q7940" s="229"/>
    </row>
    <row r="7941" spans="9:17" ht="16">
      <c r="I7941" s="209"/>
      <c r="J7941" s="221"/>
      <c r="K7941" s="228"/>
      <c r="L7941" s="228"/>
      <c r="Q7941" s="229"/>
    </row>
    <row r="7942" spans="9:17" ht="16">
      <c r="I7942" s="209"/>
      <c r="J7942" s="221"/>
      <c r="K7942" s="228"/>
      <c r="L7942" s="228"/>
      <c r="Q7942" s="229"/>
    </row>
    <row r="7943" spans="9:17" ht="16">
      <c r="I7943" s="209"/>
      <c r="J7943" s="221"/>
      <c r="K7943" s="228"/>
      <c r="L7943" s="228"/>
      <c r="Q7943" s="229"/>
    </row>
    <row r="7944" spans="9:17" ht="16">
      <c r="I7944" s="209"/>
      <c r="J7944" s="221"/>
      <c r="K7944" s="228"/>
      <c r="L7944" s="228"/>
      <c r="Q7944" s="229"/>
    </row>
    <row r="7945" spans="9:17" ht="16">
      <c r="I7945" s="209"/>
      <c r="J7945" s="221"/>
      <c r="K7945" s="228"/>
      <c r="L7945" s="228"/>
      <c r="Q7945" s="229"/>
    </row>
    <row r="7946" spans="9:17" ht="16">
      <c r="I7946" s="209"/>
      <c r="J7946" s="221"/>
      <c r="K7946" s="228"/>
      <c r="L7946" s="228"/>
      <c r="Q7946" s="229"/>
    </row>
    <row r="7947" spans="9:17" ht="16">
      <c r="I7947" s="209"/>
      <c r="J7947" s="221"/>
      <c r="K7947" s="228"/>
      <c r="L7947" s="228"/>
      <c r="Q7947" s="229"/>
    </row>
    <row r="7948" spans="9:17" ht="16">
      <c r="I7948" s="209"/>
      <c r="J7948" s="221"/>
      <c r="K7948" s="228"/>
      <c r="L7948" s="228"/>
      <c r="Q7948" s="229"/>
    </row>
    <row r="7949" spans="9:17" ht="16">
      <c r="I7949" s="209"/>
      <c r="J7949" s="221"/>
      <c r="K7949" s="228"/>
      <c r="L7949" s="228"/>
      <c r="Q7949" s="229"/>
    </row>
    <row r="7950" spans="9:17" ht="16">
      <c r="I7950" s="209"/>
      <c r="J7950" s="221"/>
      <c r="K7950" s="228"/>
      <c r="L7950" s="228"/>
      <c r="Q7950" s="229"/>
    </row>
    <row r="7951" spans="9:17" ht="16">
      <c r="I7951" s="209"/>
      <c r="J7951" s="221"/>
      <c r="K7951" s="228"/>
      <c r="L7951" s="228"/>
      <c r="Q7951" s="229"/>
    </row>
    <row r="7952" spans="9:17" ht="16">
      <c r="I7952" s="209"/>
      <c r="J7952" s="221"/>
      <c r="K7952" s="228"/>
      <c r="L7952" s="228"/>
      <c r="Q7952" s="229"/>
    </row>
    <row r="7953" spans="9:17" ht="16">
      <c r="I7953" s="209"/>
      <c r="J7953" s="221"/>
      <c r="K7953" s="228"/>
      <c r="L7953" s="228"/>
      <c r="Q7953" s="229"/>
    </row>
    <row r="7954" spans="9:17" ht="16">
      <c r="I7954" s="209"/>
      <c r="J7954" s="221"/>
      <c r="K7954" s="228"/>
      <c r="L7954" s="228"/>
      <c r="Q7954" s="229"/>
    </row>
    <row r="7955" spans="9:17" ht="16">
      <c r="I7955" s="209"/>
      <c r="J7955" s="221"/>
      <c r="K7955" s="228"/>
      <c r="L7955" s="228"/>
      <c r="Q7955" s="229"/>
    </row>
    <row r="7956" spans="9:17" ht="16">
      <c r="I7956" s="209"/>
      <c r="J7956" s="221"/>
      <c r="K7956" s="228"/>
      <c r="L7956" s="228"/>
      <c r="Q7956" s="229"/>
    </row>
    <row r="7957" spans="9:17" ht="16">
      <c r="I7957" s="209"/>
      <c r="J7957" s="221"/>
      <c r="K7957" s="228"/>
      <c r="L7957" s="228"/>
      <c r="Q7957" s="229"/>
    </row>
    <row r="7958" spans="9:17" ht="16">
      <c r="I7958" s="209"/>
      <c r="J7958" s="221"/>
      <c r="K7958" s="228"/>
      <c r="L7958" s="228"/>
      <c r="Q7958" s="229"/>
    </row>
    <row r="7959" spans="9:17" ht="16">
      <c r="I7959" s="209"/>
      <c r="J7959" s="221"/>
      <c r="K7959" s="228"/>
      <c r="L7959" s="228"/>
      <c r="Q7959" s="229"/>
    </row>
    <row r="7960" spans="9:17" ht="16">
      <c r="I7960" s="209"/>
      <c r="J7960" s="221"/>
      <c r="K7960" s="228"/>
      <c r="L7960" s="228"/>
      <c r="Q7960" s="229"/>
    </row>
    <row r="7961" spans="9:17" ht="16">
      <c r="I7961" s="209"/>
      <c r="J7961" s="221"/>
      <c r="K7961" s="228"/>
      <c r="L7961" s="228"/>
      <c r="Q7961" s="229"/>
    </row>
    <row r="7962" spans="9:17" ht="16">
      <c r="I7962" s="209"/>
      <c r="J7962" s="221"/>
      <c r="K7962" s="228"/>
      <c r="L7962" s="228"/>
      <c r="Q7962" s="229"/>
    </row>
    <row r="7963" spans="9:17" ht="16">
      <c r="I7963" s="209"/>
      <c r="J7963" s="221"/>
      <c r="K7963" s="228"/>
      <c r="L7963" s="228"/>
      <c r="Q7963" s="229"/>
    </row>
    <row r="7964" spans="9:17" ht="16">
      <c r="I7964" s="209"/>
      <c r="J7964" s="221"/>
      <c r="K7964" s="228"/>
      <c r="L7964" s="228"/>
      <c r="Q7964" s="229"/>
    </row>
    <row r="7965" spans="9:17" ht="16">
      <c r="I7965" s="209"/>
      <c r="J7965" s="221"/>
      <c r="K7965" s="228"/>
      <c r="L7965" s="228"/>
      <c r="Q7965" s="229"/>
    </row>
    <row r="7966" spans="9:17" ht="16">
      <c r="I7966" s="209"/>
      <c r="J7966" s="221"/>
      <c r="K7966" s="228"/>
      <c r="L7966" s="228"/>
      <c r="Q7966" s="229"/>
    </row>
    <row r="7967" spans="9:17" ht="16">
      <c r="I7967" s="209"/>
      <c r="J7967" s="221"/>
      <c r="K7967" s="228"/>
      <c r="L7967" s="228"/>
      <c r="Q7967" s="229"/>
    </row>
    <row r="7968" spans="9:17" ht="16">
      <c r="I7968" s="209"/>
      <c r="J7968" s="221"/>
      <c r="K7968" s="228"/>
      <c r="L7968" s="228"/>
      <c r="Q7968" s="229"/>
    </row>
    <row r="7969" spans="9:17" ht="16">
      <c r="I7969" s="209"/>
      <c r="J7969" s="221"/>
      <c r="K7969" s="228"/>
      <c r="L7969" s="228"/>
      <c r="Q7969" s="229"/>
    </row>
    <row r="7970" spans="9:17" ht="16">
      <c r="I7970" s="209"/>
      <c r="J7970" s="221"/>
      <c r="K7970" s="228"/>
      <c r="L7970" s="228"/>
      <c r="Q7970" s="229"/>
    </row>
    <row r="7971" spans="9:17" ht="16">
      <c r="I7971" s="209"/>
      <c r="J7971" s="221"/>
      <c r="K7971" s="228"/>
      <c r="L7971" s="228"/>
      <c r="Q7971" s="229"/>
    </row>
    <row r="7972" spans="9:17" ht="16">
      <c r="I7972" s="209"/>
      <c r="J7972" s="221"/>
      <c r="K7972" s="228"/>
      <c r="L7972" s="228"/>
      <c r="Q7972" s="229"/>
    </row>
    <row r="7973" spans="9:17" ht="16">
      <c r="I7973" s="209"/>
      <c r="J7973" s="221"/>
      <c r="K7973" s="228"/>
      <c r="L7973" s="228"/>
      <c r="Q7973" s="229"/>
    </row>
    <row r="7974" spans="9:17" ht="16">
      <c r="I7974" s="209"/>
      <c r="J7974" s="221"/>
      <c r="K7974" s="228"/>
      <c r="L7974" s="228"/>
      <c r="Q7974" s="229"/>
    </row>
    <row r="7975" spans="9:17" ht="16">
      <c r="I7975" s="209"/>
      <c r="J7975" s="221"/>
      <c r="K7975" s="228"/>
      <c r="L7975" s="228"/>
      <c r="Q7975" s="229"/>
    </row>
    <row r="7976" spans="9:17" ht="16">
      <c r="I7976" s="209"/>
      <c r="J7976" s="221"/>
      <c r="K7976" s="228"/>
      <c r="L7976" s="228"/>
      <c r="Q7976" s="229"/>
    </row>
    <row r="7977" spans="9:17" ht="16">
      <c r="I7977" s="209"/>
      <c r="J7977" s="221"/>
      <c r="K7977" s="228"/>
      <c r="L7977" s="228"/>
      <c r="Q7977" s="229"/>
    </row>
    <row r="7978" spans="9:17" ht="16">
      <c r="I7978" s="209"/>
      <c r="J7978" s="221"/>
      <c r="K7978" s="228"/>
      <c r="L7978" s="228"/>
      <c r="Q7978" s="229"/>
    </row>
    <row r="7979" spans="9:17" ht="16">
      <c r="I7979" s="209"/>
      <c r="J7979" s="221"/>
      <c r="K7979" s="228"/>
      <c r="L7979" s="228"/>
      <c r="Q7979" s="229"/>
    </row>
    <row r="7980" spans="9:17" ht="16">
      <c r="I7980" s="209"/>
      <c r="J7980" s="221"/>
      <c r="K7980" s="228"/>
      <c r="L7980" s="228"/>
      <c r="Q7980" s="229"/>
    </row>
    <row r="7981" spans="9:17" ht="16">
      <c r="I7981" s="209"/>
      <c r="J7981" s="221"/>
      <c r="K7981" s="228"/>
      <c r="L7981" s="228"/>
      <c r="Q7981" s="229"/>
    </row>
    <row r="7982" spans="9:17" ht="16">
      <c r="I7982" s="209"/>
      <c r="J7982" s="221"/>
      <c r="K7982" s="228"/>
      <c r="L7982" s="228"/>
      <c r="Q7982" s="229"/>
    </row>
    <row r="7983" spans="9:17" ht="16">
      <c r="I7983" s="209"/>
      <c r="J7983" s="221"/>
      <c r="K7983" s="228"/>
      <c r="L7983" s="228"/>
      <c r="Q7983" s="229"/>
    </row>
    <row r="7984" spans="9:17" ht="16">
      <c r="I7984" s="209"/>
      <c r="J7984" s="221"/>
      <c r="K7984" s="228"/>
      <c r="L7984" s="228"/>
      <c r="Q7984" s="229"/>
    </row>
    <row r="7985" spans="9:17" ht="16">
      <c r="I7985" s="209"/>
      <c r="J7985" s="221"/>
      <c r="K7985" s="228"/>
      <c r="L7985" s="228"/>
      <c r="Q7985" s="229"/>
    </row>
    <row r="7986" spans="9:17" ht="16">
      <c r="I7986" s="209"/>
      <c r="J7986" s="221"/>
      <c r="K7986" s="228"/>
      <c r="L7986" s="228"/>
      <c r="Q7986" s="229"/>
    </row>
    <row r="7987" spans="9:17" ht="16">
      <c r="I7987" s="209"/>
      <c r="J7987" s="221"/>
      <c r="K7987" s="228"/>
      <c r="L7987" s="228"/>
      <c r="Q7987" s="229"/>
    </row>
    <row r="7988" spans="9:17" ht="16">
      <c r="I7988" s="209"/>
      <c r="J7988" s="221"/>
      <c r="K7988" s="228"/>
      <c r="L7988" s="228"/>
      <c r="Q7988" s="229"/>
    </row>
    <row r="7989" spans="9:17" ht="16">
      <c r="I7989" s="209"/>
      <c r="J7989" s="221"/>
      <c r="K7989" s="228"/>
      <c r="L7989" s="228"/>
      <c r="Q7989" s="229"/>
    </row>
    <row r="7990" spans="9:17" ht="16">
      <c r="I7990" s="209"/>
      <c r="J7990" s="221"/>
      <c r="K7990" s="228"/>
      <c r="L7990" s="228"/>
      <c r="Q7990" s="229"/>
    </row>
    <row r="7991" spans="9:17" ht="16">
      <c r="I7991" s="209"/>
      <c r="J7991" s="221"/>
      <c r="K7991" s="228"/>
      <c r="L7991" s="228"/>
      <c r="Q7991" s="229"/>
    </row>
    <row r="7992" spans="9:17" ht="16">
      <c r="I7992" s="209"/>
      <c r="J7992" s="221"/>
      <c r="K7992" s="228"/>
      <c r="L7992" s="228"/>
      <c r="Q7992" s="229"/>
    </row>
    <row r="7993" spans="9:17" ht="16">
      <c r="I7993" s="209"/>
      <c r="J7993" s="221"/>
      <c r="K7993" s="228"/>
      <c r="L7993" s="228"/>
      <c r="Q7993" s="229"/>
    </row>
    <row r="7994" spans="9:17" ht="16">
      <c r="I7994" s="209"/>
      <c r="J7994" s="221"/>
      <c r="K7994" s="228"/>
      <c r="L7994" s="228"/>
      <c r="Q7994" s="229"/>
    </row>
    <row r="7995" spans="9:17" ht="16">
      <c r="I7995" s="209"/>
      <c r="J7995" s="221"/>
      <c r="K7995" s="228"/>
      <c r="L7995" s="228"/>
      <c r="Q7995" s="229"/>
    </row>
    <row r="7996" spans="9:17" ht="16">
      <c r="I7996" s="209"/>
      <c r="J7996" s="221"/>
      <c r="K7996" s="228"/>
      <c r="L7996" s="228"/>
      <c r="Q7996" s="229"/>
    </row>
    <row r="7997" spans="9:17" ht="16">
      <c r="I7997" s="209"/>
      <c r="J7997" s="221"/>
      <c r="K7997" s="228"/>
      <c r="L7997" s="228"/>
      <c r="Q7997" s="229"/>
    </row>
    <row r="7998" spans="9:17" ht="16">
      <c r="I7998" s="209"/>
      <c r="J7998" s="221"/>
      <c r="K7998" s="228"/>
      <c r="L7998" s="228"/>
      <c r="Q7998" s="229"/>
    </row>
    <row r="7999" spans="9:17" ht="16">
      <c r="I7999" s="209"/>
      <c r="J7999" s="221"/>
      <c r="K7999" s="228"/>
      <c r="L7999" s="228"/>
      <c r="Q7999" s="229"/>
    </row>
    <row r="8000" spans="9:17" ht="16">
      <c r="I8000" s="209"/>
      <c r="J8000" s="221"/>
      <c r="K8000" s="228"/>
      <c r="L8000" s="228"/>
      <c r="Q8000" s="229"/>
    </row>
    <row r="8001" spans="9:17" ht="16">
      <c r="I8001" s="209"/>
      <c r="J8001" s="221"/>
      <c r="K8001" s="228"/>
      <c r="L8001" s="228"/>
      <c r="Q8001" s="229"/>
    </row>
    <row r="8002" spans="9:17" ht="16">
      <c r="I8002" s="209"/>
      <c r="J8002" s="221"/>
      <c r="K8002" s="228"/>
      <c r="L8002" s="228"/>
      <c r="Q8002" s="229"/>
    </row>
    <row r="8003" spans="9:17" ht="16">
      <c r="I8003" s="209"/>
      <c r="J8003" s="221"/>
      <c r="K8003" s="228"/>
      <c r="L8003" s="228"/>
      <c r="Q8003" s="229"/>
    </row>
    <row r="8004" spans="9:17" ht="16">
      <c r="I8004" s="209"/>
      <c r="J8004" s="221"/>
      <c r="K8004" s="228"/>
      <c r="L8004" s="228"/>
      <c r="Q8004" s="229"/>
    </row>
    <row r="8005" spans="9:17" ht="16">
      <c r="I8005" s="209"/>
      <c r="J8005" s="221"/>
      <c r="K8005" s="228"/>
      <c r="L8005" s="228"/>
      <c r="Q8005" s="229"/>
    </row>
    <row r="8006" spans="9:17" ht="16">
      <c r="I8006" s="209"/>
      <c r="J8006" s="221"/>
      <c r="K8006" s="228"/>
      <c r="L8006" s="228"/>
      <c r="Q8006" s="229"/>
    </row>
    <row r="8007" spans="9:17" ht="16">
      <c r="I8007" s="209"/>
      <c r="J8007" s="221"/>
      <c r="K8007" s="228"/>
      <c r="L8007" s="228"/>
      <c r="Q8007" s="229"/>
    </row>
    <row r="8008" spans="9:17" ht="16">
      <c r="I8008" s="209"/>
      <c r="J8008" s="221"/>
      <c r="K8008" s="228"/>
      <c r="L8008" s="228"/>
      <c r="Q8008" s="229"/>
    </row>
    <row r="8009" spans="9:17" ht="16">
      <c r="I8009" s="209"/>
      <c r="J8009" s="221"/>
      <c r="K8009" s="228"/>
      <c r="L8009" s="228"/>
      <c r="Q8009" s="229"/>
    </row>
    <row r="8010" spans="9:17" ht="16">
      <c r="I8010" s="209"/>
      <c r="J8010" s="221"/>
      <c r="K8010" s="228"/>
      <c r="L8010" s="228"/>
      <c r="Q8010" s="229"/>
    </row>
    <row r="8011" spans="9:17" ht="16">
      <c r="I8011" s="209"/>
      <c r="J8011" s="221"/>
      <c r="K8011" s="228"/>
      <c r="L8011" s="228"/>
      <c r="Q8011" s="229"/>
    </row>
    <row r="8012" spans="9:17" ht="16">
      <c r="I8012" s="209"/>
      <c r="J8012" s="221"/>
      <c r="K8012" s="228"/>
      <c r="L8012" s="228"/>
      <c r="Q8012" s="229"/>
    </row>
    <row r="8013" spans="9:17" ht="16">
      <c r="I8013" s="209"/>
      <c r="J8013" s="221"/>
      <c r="K8013" s="228"/>
      <c r="L8013" s="228"/>
      <c r="Q8013" s="229"/>
    </row>
    <row r="8014" spans="9:17" ht="16">
      <c r="I8014" s="209"/>
      <c r="J8014" s="221"/>
      <c r="K8014" s="228"/>
      <c r="L8014" s="228"/>
      <c r="Q8014" s="229"/>
    </row>
    <row r="8015" spans="9:17" ht="16">
      <c r="I8015" s="209"/>
      <c r="J8015" s="221"/>
      <c r="K8015" s="228"/>
      <c r="L8015" s="228"/>
      <c r="Q8015" s="229"/>
    </row>
    <row r="8016" spans="9:17" ht="16">
      <c r="I8016" s="209"/>
      <c r="J8016" s="221"/>
      <c r="K8016" s="228"/>
      <c r="L8016" s="228"/>
      <c r="Q8016" s="229"/>
    </row>
    <row r="8017" spans="9:17" ht="16">
      <c r="I8017" s="209"/>
      <c r="J8017" s="221"/>
      <c r="K8017" s="228"/>
      <c r="L8017" s="228"/>
      <c r="Q8017" s="229"/>
    </row>
    <row r="8018" spans="9:17" ht="16">
      <c r="I8018" s="209"/>
      <c r="J8018" s="221"/>
      <c r="K8018" s="228"/>
      <c r="L8018" s="228"/>
      <c r="Q8018" s="229"/>
    </row>
    <row r="8019" spans="9:17" ht="16">
      <c r="I8019" s="209"/>
      <c r="J8019" s="221"/>
      <c r="K8019" s="228"/>
      <c r="L8019" s="228"/>
      <c r="Q8019" s="229"/>
    </row>
    <row r="8020" spans="9:17" ht="16">
      <c r="I8020" s="209"/>
      <c r="J8020" s="221"/>
      <c r="K8020" s="228"/>
      <c r="L8020" s="228"/>
      <c r="Q8020" s="229"/>
    </row>
    <row r="8021" spans="9:17" ht="16">
      <c r="I8021" s="209"/>
      <c r="J8021" s="221"/>
      <c r="K8021" s="228"/>
      <c r="L8021" s="228"/>
      <c r="Q8021" s="229"/>
    </row>
    <row r="8022" spans="9:17" ht="16">
      <c r="I8022" s="209"/>
      <c r="J8022" s="221"/>
      <c r="K8022" s="228"/>
      <c r="L8022" s="228"/>
      <c r="Q8022" s="229"/>
    </row>
    <row r="8023" spans="9:17" ht="16">
      <c r="I8023" s="209"/>
      <c r="J8023" s="221"/>
      <c r="K8023" s="228"/>
      <c r="L8023" s="228"/>
      <c r="Q8023" s="229"/>
    </row>
    <row r="8024" spans="9:17" ht="16">
      <c r="I8024" s="209"/>
      <c r="J8024" s="221"/>
      <c r="K8024" s="228"/>
      <c r="L8024" s="228"/>
      <c r="Q8024" s="229"/>
    </row>
    <row r="8025" spans="9:17" ht="16">
      <c r="I8025" s="209"/>
      <c r="J8025" s="221"/>
      <c r="K8025" s="228"/>
      <c r="L8025" s="228"/>
      <c r="Q8025" s="229"/>
    </row>
    <row r="8026" spans="9:17" ht="16">
      <c r="I8026" s="209"/>
      <c r="J8026" s="221"/>
      <c r="K8026" s="228"/>
      <c r="L8026" s="228"/>
      <c r="Q8026" s="229"/>
    </row>
    <row r="8027" spans="9:17" ht="16">
      <c r="I8027" s="209"/>
      <c r="J8027" s="221"/>
      <c r="K8027" s="228"/>
      <c r="L8027" s="228"/>
      <c r="Q8027" s="229"/>
    </row>
    <row r="8028" spans="9:17" ht="16">
      <c r="I8028" s="209"/>
      <c r="J8028" s="221"/>
      <c r="K8028" s="228"/>
      <c r="L8028" s="228"/>
      <c r="Q8028" s="229"/>
    </row>
    <row r="8029" spans="9:17" ht="16">
      <c r="I8029" s="209"/>
      <c r="J8029" s="221"/>
      <c r="K8029" s="228"/>
      <c r="L8029" s="228"/>
      <c r="Q8029" s="229"/>
    </row>
    <row r="8030" spans="9:17" ht="16">
      <c r="I8030" s="209"/>
      <c r="J8030" s="221"/>
      <c r="K8030" s="228"/>
      <c r="L8030" s="228"/>
      <c r="Q8030" s="229"/>
    </row>
    <row r="8031" spans="9:17" ht="16">
      <c r="I8031" s="209"/>
      <c r="J8031" s="221"/>
      <c r="K8031" s="228"/>
      <c r="L8031" s="228"/>
      <c r="Q8031" s="229"/>
    </row>
    <row r="8032" spans="9:17" ht="16">
      <c r="I8032" s="209"/>
      <c r="J8032" s="221"/>
      <c r="K8032" s="228"/>
      <c r="L8032" s="228"/>
      <c r="Q8032" s="229"/>
    </row>
    <row r="8033" spans="9:17" ht="16">
      <c r="I8033" s="209"/>
      <c r="J8033" s="221"/>
      <c r="K8033" s="228"/>
      <c r="L8033" s="228"/>
      <c r="Q8033" s="229"/>
    </row>
    <row r="8034" spans="9:17" ht="16">
      <c r="I8034" s="209"/>
      <c r="J8034" s="221"/>
      <c r="K8034" s="228"/>
      <c r="L8034" s="228"/>
      <c r="Q8034" s="229"/>
    </row>
    <row r="8035" spans="9:17" ht="16">
      <c r="I8035" s="209"/>
      <c r="J8035" s="221"/>
      <c r="K8035" s="228"/>
      <c r="L8035" s="228"/>
      <c r="Q8035" s="229"/>
    </row>
    <row r="8036" spans="9:17" ht="16">
      <c r="I8036" s="209"/>
      <c r="J8036" s="221"/>
      <c r="K8036" s="228"/>
      <c r="L8036" s="228"/>
      <c r="Q8036" s="229"/>
    </row>
    <row r="8037" spans="9:17" ht="16">
      <c r="I8037" s="209"/>
      <c r="J8037" s="221"/>
      <c r="K8037" s="228"/>
      <c r="L8037" s="228"/>
      <c r="Q8037" s="229"/>
    </row>
    <row r="8038" spans="9:17" ht="16">
      <c r="I8038" s="209"/>
      <c r="J8038" s="221"/>
      <c r="K8038" s="228"/>
      <c r="L8038" s="228"/>
      <c r="Q8038" s="229"/>
    </row>
    <row r="8039" spans="9:17" ht="16">
      <c r="I8039" s="209"/>
      <c r="J8039" s="221"/>
      <c r="K8039" s="228"/>
      <c r="L8039" s="228"/>
      <c r="Q8039" s="229"/>
    </row>
    <row r="8040" spans="9:17" ht="16">
      <c r="I8040" s="209"/>
      <c r="J8040" s="221"/>
      <c r="K8040" s="228"/>
      <c r="L8040" s="228"/>
      <c r="Q8040" s="229"/>
    </row>
    <row r="8041" spans="9:17" ht="16">
      <c r="I8041" s="209"/>
      <c r="J8041" s="221"/>
      <c r="K8041" s="228"/>
      <c r="L8041" s="228"/>
      <c r="Q8041" s="229"/>
    </row>
    <row r="8042" spans="9:17" ht="16">
      <c r="I8042" s="209"/>
      <c r="J8042" s="221"/>
      <c r="K8042" s="228"/>
      <c r="L8042" s="228"/>
      <c r="Q8042" s="229"/>
    </row>
    <row r="8043" spans="9:17" ht="16">
      <c r="I8043" s="209"/>
      <c r="J8043" s="221"/>
      <c r="K8043" s="228"/>
      <c r="L8043" s="228"/>
      <c r="Q8043" s="229"/>
    </row>
    <row r="8044" spans="9:17" ht="16">
      <c r="I8044" s="209"/>
      <c r="J8044" s="221"/>
      <c r="K8044" s="228"/>
      <c r="L8044" s="228"/>
      <c r="Q8044" s="229"/>
    </row>
    <row r="8045" spans="9:17" ht="16">
      <c r="I8045" s="209"/>
      <c r="J8045" s="221"/>
      <c r="K8045" s="228"/>
      <c r="L8045" s="228"/>
      <c r="Q8045" s="229"/>
    </row>
    <row r="8046" spans="9:17" ht="16">
      <c r="I8046" s="209"/>
      <c r="J8046" s="221"/>
      <c r="K8046" s="228"/>
      <c r="L8046" s="228"/>
      <c r="Q8046" s="229"/>
    </row>
    <row r="8047" spans="9:17" ht="16">
      <c r="I8047" s="209"/>
      <c r="J8047" s="221"/>
      <c r="K8047" s="228"/>
      <c r="L8047" s="228"/>
      <c r="Q8047" s="229"/>
    </row>
    <row r="8048" spans="9:17" ht="16">
      <c r="I8048" s="209"/>
      <c r="J8048" s="221"/>
      <c r="K8048" s="228"/>
      <c r="L8048" s="228"/>
      <c r="Q8048" s="229"/>
    </row>
    <row r="8049" spans="9:17" ht="16">
      <c r="I8049" s="209"/>
      <c r="J8049" s="221"/>
      <c r="K8049" s="228"/>
      <c r="L8049" s="228"/>
      <c r="Q8049" s="229"/>
    </row>
    <row r="8050" spans="9:17" ht="16">
      <c r="I8050" s="209"/>
      <c r="J8050" s="221"/>
      <c r="K8050" s="228"/>
      <c r="L8050" s="228"/>
      <c r="Q8050" s="229"/>
    </row>
    <row r="8051" spans="9:17" ht="16">
      <c r="I8051" s="209"/>
      <c r="J8051" s="221"/>
      <c r="K8051" s="228"/>
      <c r="L8051" s="228"/>
      <c r="Q8051" s="229"/>
    </row>
    <row r="8052" spans="9:17" ht="16">
      <c r="I8052" s="209"/>
      <c r="J8052" s="221"/>
      <c r="K8052" s="228"/>
      <c r="L8052" s="228"/>
      <c r="Q8052" s="229"/>
    </row>
    <row r="8053" spans="9:17" ht="16">
      <c r="I8053" s="209"/>
      <c r="J8053" s="221"/>
      <c r="K8053" s="228"/>
      <c r="L8053" s="228"/>
      <c r="Q8053" s="229"/>
    </row>
    <row r="8054" spans="9:17" ht="16">
      <c r="I8054" s="209"/>
      <c r="J8054" s="221"/>
      <c r="K8054" s="228"/>
      <c r="L8054" s="228"/>
      <c r="Q8054" s="229"/>
    </row>
    <row r="8055" spans="9:17" ht="16">
      <c r="I8055" s="209"/>
      <c r="J8055" s="221"/>
      <c r="K8055" s="228"/>
      <c r="L8055" s="228"/>
      <c r="Q8055" s="229"/>
    </row>
    <row r="8056" spans="9:17" ht="16">
      <c r="I8056" s="209"/>
      <c r="J8056" s="221"/>
      <c r="K8056" s="228"/>
      <c r="L8056" s="228"/>
      <c r="Q8056" s="229"/>
    </row>
    <row r="8057" spans="9:17" ht="16">
      <c r="I8057" s="209"/>
      <c r="J8057" s="221"/>
      <c r="K8057" s="228"/>
      <c r="L8057" s="228"/>
      <c r="Q8057" s="229"/>
    </row>
    <row r="8058" spans="9:17" ht="16">
      <c r="I8058" s="209"/>
      <c r="J8058" s="221"/>
      <c r="K8058" s="228"/>
      <c r="L8058" s="228"/>
      <c r="Q8058" s="229"/>
    </row>
    <row r="8059" spans="9:17" ht="16">
      <c r="I8059" s="209"/>
      <c r="J8059" s="221"/>
      <c r="K8059" s="228"/>
      <c r="L8059" s="228"/>
      <c r="Q8059" s="229"/>
    </row>
    <row r="8060" spans="9:17" ht="16">
      <c r="I8060" s="209"/>
      <c r="J8060" s="221"/>
      <c r="K8060" s="228"/>
      <c r="L8060" s="228"/>
      <c r="Q8060" s="229"/>
    </row>
    <row r="8061" spans="9:17" ht="16">
      <c r="I8061" s="209"/>
      <c r="J8061" s="221"/>
      <c r="K8061" s="228"/>
      <c r="L8061" s="228"/>
      <c r="Q8061" s="229"/>
    </row>
    <row r="8062" spans="9:17" ht="16">
      <c r="I8062" s="209"/>
      <c r="J8062" s="221"/>
      <c r="K8062" s="228"/>
      <c r="L8062" s="228"/>
      <c r="Q8062" s="229"/>
    </row>
    <row r="8063" spans="9:17" ht="16">
      <c r="I8063" s="209"/>
      <c r="J8063" s="221"/>
      <c r="K8063" s="228"/>
      <c r="L8063" s="228"/>
      <c r="Q8063" s="229"/>
    </row>
    <row r="8064" spans="9:17" ht="16">
      <c r="I8064" s="209"/>
      <c r="J8064" s="221"/>
      <c r="K8064" s="228"/>
      <c r="L8064" s="228"/>
      <c r="Q8064" s="229"/>
    </row>
    <row r="8065" spans="9:17" ht="16">
      <c r="I8065" s="209"/>
      <c r="J8065" s="221"/>
      <c r="K8065" s="228"/>
      <c r="L8065" s="228"/>
      <c r="Q8065" s="229"/>
    </row>
    <row r="8066" spans="9:17" ht="16">
      <c r="I8066" s="209"/>
      <c r="J8066" s="221"/>
      <c r="K8066" s="228"/>
      <c r="L8066" s="228"/>
      <c r="Q8066" s="229"/>
    </row>
    <row r="8067" spans="9:17" ht="16">
      <c r="I8067" s="209"/>
      <c r="J8067" s="221"/>
      <c r="K8067" s="228"/>
      <c r="L8067" s="228"/>
      <c r="Q8067" s="229"/>
    </row>
    <row r="8068" spans="9:17" ht="16">
      <c r="I8068" s="209"/>
      <c r="J8068" s="221"/>
      <c r="K8068" s="228"/>
      <c r="L8068" s="228"/>
      <c r="Q8068" s="229"/>
    </row>
    <row r="8069" spans="9:17" ht="16">
      <c r="I8069" s="209"/>
      <c r="J8069" s="221"/>
      <c r="K8069" s="228"/>
      <c r="L8069" s="228"/>
      <c r="Q8069" s="229"/>
    </row>
    <row r="8070" spans="9:17" ht="16">
      <c r="I8070" s="209"/>
      <c r="J8070" s="221"/>
      <c r="K8070" s="228"/>
      <c r="L8070" s="228"/>
      <c r="Q8070" s="229"/>
    </row>
    <row r="8071" spans="9:17" ht="16">
      <c r="I8071" s="209"/>
      <c r="J8071" s="221"/>
      <c r="K8071" s="228"/>
      <c r="L8071" s="228"/>
      <c r="Q8071" s="229"/>
    </row>
    <row r="8072" spans="9:17" ht="16">
      <c r="I8072" s="209"/>
      <c r="J8072" s="221"/>
      <c r="K8072" s="228"/>
      <c r="L8072" s="228"/>
      <c r="Q8072" s="229"/>
    </row>
    <row r="8073" spans="9:17" ht="16">
      <c r="I8073" s="209"/>
      <c r="J8073" s="221"/>
      <c r="K8073" s="228"/>
      <c r="L8073" s="228"/>
      <c r="Q8073" s="229"/>
    </row>
    <row r="8074" spans="9:17" ht="16">
      <c r="I8074" s="209"/>
      <c r="J8074" s="221"/>
      <c r="K8074" s="228"/>
      <c r="L8074" s="228"/>
      <c r="Q8074" s="229"/>
    </row>
    <row r="8075" spans="9:17" ht="16">
      <c r="I8075" s="209"/>
      <c r="J8075" s="221"/>
      <c r="K8075" s="228"/>
      <c r="L8075" s="228"/>
      <c r="Q8075" s="229"/>
    </row>
    <row r="8076" spans="9:17" ht="16">
      <c r="I8076" s="209"/>
      <c r="J8076" s="221"/>
      <c r="K8076" s="228"/>
      <c r="L8076" s="228"/>
      <c r="Q8076" s="229"/>
    </row>
    <row r="8077" spans="9:17" ht="16">
      <c r="I8077" s="209"/>
      <c r="J8077" s="221"/>
      <c r="K8077" s="228"/>
      <c r="L8077" s="228"/>
      <c r="Q8077" s="229"/>
    </row>
    <row r="8078" spans="9:17" ht="16">
      <c r="I8078" s="209"/>
      <c r="J8078" s="221"/>
      <c r="K8078" s="228"/>
      <c r="L8078" s="228"/>
      <c r="Q8078" s="229"/>
    </row>
    <row r="8079" spans="9:17" ht="16">
      <c r="I8079" s="209"/>
      <c r="J8079" s="221"/>
      <c r="K8079" s="228"/>
      <c r="L8079" s="228"/>
      <c r="Q8079" s="229"/>
    </row>
    <row r="8080" spans="9:17" ht="16">
      <c r="I8080" s="209"/>
      <c r="J8080" s="221"/>
      <c r="K8080" s="228"/>
      <c r="L8080" s="228"/>
      <c r="Q8080" s="229"/>
    </row>
    <row r="8081" spans="9:17" ht="16">
      <c r="I8081" s="209"/>
      <c r="J8081" s="221"/>
      <c r="K8081" s="228"/>
      <c r="L8081" s="228"/>
      <c r="Q8081" s="229"/>
    </row>
    <row r="8082" spans="9:17" ht="16">
      <c r="I8082" s="209"/>
      <c r="J8082" s="221"/>
      <c r="K8082" s="228"/>
      <c r="L8082" s="228"/>
      <c r="Q8082" s="229"/>
    </row>
    <row r="8083" spans="9:17" ht="16">
      <c r="I8083" s="209"/>
      <c r="J8083" s="221"/>
      <c r="K8083" s="228"/>
      <c r="L8083" s="228"/>
      <c r="Q8083" s="229"/>
    </row>
    <row r="8084" spans="9:17" ht="16">
      <c r="I8084" s="209"/>
      <c r="J8084" s="221"/>
      <c r="K8084" s="228"/>
      <c r="L8084" s="228"/>
      <c r="Q8084" s="229"/>
    </row>
    <row r="8085" spans="9:17" ht="16">
      <c r="I8085" s="209"/>
      <c r="J8085" s="221"/>
      <c r="K8085" s="228"/>
      <c r="L8085" s="228"/>
      <c r="Q8085" s="229"/>
    </row>
    <row r="8086" spans="9:17" ht="16">
      <c r="I8086" s="209"/>
      <c r="J8086" s="221"/>
      <c r="K8086" s="228"/>
      <c r="L8086" s="228"/>
      <c r="Q8086" s="229"/>
    </row>
    <row r="8087" spans="9:17" ht="16">
      <c r="I8087" s="209"/>
      <c r="J8087" s="221"/>
      <c r="K8087" s="228"/>
      <c r="L8087" s="228"/>
      <c r="Q8087" s="229"/>
    </row>
    <row r="8088" spans="9:17" ht="16">
      <c r="I8088" s="209"/>
      <c r="J8088" s="221"/>
      <c r="K8088" s="228"/>
      <c r="L8088" s="228"/>
      <c r="Q8088" s="229"/>
    </row>
    <row r="8089" spans="9:17" ht="16">
      <c r="I8089" s="209"/>
      <c r="J8089" s="221"/>
      <c r="K8089" s="228"/>
      <c r="L8089" s="228"/>
      <c r="Q8089" s="229"/>
    </row>
    <row r="8090" spans="9:17" ht="16">
      <c r="I8090" s="209"/>
      <c r="J8090" s="221"/>
      <c r="K8090" s="228"/>
      <c r="L8090" s="228"/>
      <c r="Q8090" s="229"/>
    </row>
    <row r="8091" spans="9:17" ht="16">
      <c r="I8091" s="209"/>
      <c r="J8091" s="221"/>
      <c r="K8091" s="228"/>
      <c r="L8091" s="228"/>
      <c r="Q8091" s="229"/>
    </row>
    <row r="8092" spans="9:17" ht="16">
      <c r="I8092" s="209"/>
      <c r="J8092" s="221"/>
      <c r="K8092" s="228"/>
      <c r="L8092" s="228"/>
      <c r="Q8092" s="229"/>
    </row>
    <row r="8093" spans="9:17" ht="16">
      <c r="I8093" s="209"/>
      <c r="J8093" s="221"/>
      <c r="K8093" s="228"/>
      <c r="L8093" s="228"/>
      <c r="Q8093" s="229"/>
    </row>
    <row r="8094" spans="9:17" ht="16">
      <c r="I8094" s="209"/>
      <c r="J8094" s="221"/>
      <c r="K8094" s="228"/>
      <c r="L8094" s="228"/>
      <c r="Q8094" s="229"/>
    </row>
    <row r="8095" spans="9:17" ht="16">
      <c r="I8095" s="209"/>
      <c r="J8095" s="221"/>
      <c r="K8095" s="228"/>
      <c r="L8095" s="228"/>
      <c r="Q8095" s="229"/>
    </row>
    <row r="8096" spans="9:17" ht="16">
      <c r="I8096" s="209"/>
      <c r="J8096" s="221"/>
      <c r="K8096" s="228"/>
      <c r="L8096" s="228"/>
      <c r="Q8096" s="229"/>
    </row>
    <row r="8097" spans="9:17" ht="16">
      <c r="I8097" s="209"/>
      <c r="J8097" s="221"/>
      <c r="K8097" s="228"/>
      <c r="L8097" s="228"/>
      <c r="Q8097" s="229"/>
    </row>
    <row r="8098" spans="9:17" ht="16">
      <c r="I8098" s="209"/>
      <c r="J8098" s="221"/>
      <c r="K8098" s="228"/>
      <c r="L8098" s="228"/>
      <c r="Q8098" s="229"/>
    </row>
    <row r="8099" spans="9:17" ht="16">
      <c r="I8099" s="209"/>
      <c r="J8099" s="221"/>
      <c r="K8099" s="228"/>
      <c r="L8099" s="228"/>
      <c r="Q8099" s="229"/>
    </row>
    <row r="8100" spans="9:17" ht="16">
      <c r="I8100" s="209"/>
      <c r="J8100" s="221"/>
      <c r="K8100" s="228"/>
      <c r="L8100" s="228"/>
      <c r="Q8100" s="229"/>
    </row>
    <row r="8101" spans="9:17" ht="16">
      <c r="I8101" s="209"/>
      <c r="J8101" s="221"/>
      <c r="K8101" s="228"/>
      <c r="L8101" s="228"/>
      <c r="Q8101" s="229"/>
    </row>
    <row r="8102" spans="9:17" ht="16">
      <c r="I8102" s="209"/>
      <c r="J8102" s="221"/>
      <c r="K8102" s="228"/>
      <c r="L8102" s="228"/>
      <c r="Q8102" s="229"/>
    </row>
    <row r="8103" spans="9:17" ht="16">
      <c r="I8103" s="209"/>
      <c r="J8103" s="221"/>
      <c r="K8103" s="228"/>
      <c r="L8103" s="228"/>
      <c r="Q8103" s="229"/>
    </row>
    <row r="8104" spans="9:17" ht="16">
      <c r="I8104" s="209"/>
      <c r="J8104" s="221"/>
      <c r="K8104" s="228"/>
      <c r="L8104" s="228"/>
      <c r="Q8104" s="229"/>
    </row>
    <row r="8105" spans="9:17" ht="16">
      <c r="I8105" s="209"/>
      <c r="J8105" s="221"/>
      <c r="K8105" s="228"/>
      <c r="L8105" s="228"/>
      <c r="Q8105" s="229"/>
    </row>
    <row r="8106" spans="9:17" ht="16">
      <c r="I8106" s="209"/>
      <c r="J8106" s="221"/>
      <c r="K8106" s="228"/>
      <c r="L8106" s="228"/>
      <c r="Q8106" s="229"/>
    </row>
    <row r="8107" spans="9:17" ht="16">
      <c r="I8107" s="209"/>
      <c r="J8107" s="221"/>
      <c r="K8107" s="228"/>
      <c r="L8107" s="228"/>
      <c r="Q8107" s="229"/>
    </row>
    <row r="8108" spans="9:17" ht="16">
      <c r="I8108" s="209"/>
      <c r="J8108" s="221"/>
      <c r="K8108" s="228"/>
      <c r="L8108" s="228"/>
      <c r="Q8108" s="229"/>
    </row>
    <row r="8109" spans="9:17" ht="16">
      <c r="I8109" s="209"/>
      <c r="J8109" s="221"/>
      <c r="K8109" s="228"/>
      <c r="L8109" s="228"/>
      <c r="Q8109" s="229"/>
    </row>
    <row r="8110" spans="9:17" ht="16">
      <c r="I8110" s="209"/>
      <c r="J8110" s="221"/>
      <c r="K8110" s="228"/>
      <c r="L8110" s="228"/>
      <c r="Q8110" s="229"/>
    </row>
    <row r="8111" spans="9:17" ht="16">
      <c r="I8111" s="209"/>
      <c r="J8111" s="221"/>
      <c r="K8111" s="228"/>
      <c r="L8111" s="228"/>
      <c r="Q8111" s="229"/>
    </row>
    <row r="8112" spans="9:17" ht="16">
      <c r="I8112" s="209"/>
      <c r="J8112" s="221"/>
      <c r="K8112" s="228"/>
      <c r="L8112" s="228"/>
      <c r="Q8112" s="229"/>
    </row>
    <row r="8113" spans="9:17" ht="16">
      <c r="I8113" s="209"/>
      <c r="J8113" s="221"/>
      <c r="K8113" s="228"/>
      <c r="L8113" s="228"/>
      <c r="Q8113" s="229"/>
    </row>
    <row r="8114" spans="9:17" ht="16">
      <c r="I8114" s="209"/>
      <c r="J8114" s="221"/>
      <c r="K8114" s="228"/>
      <c r="L8114" s="228"/>
      <c r="Q8114" s="229"/>
    </row>
    <row r="8115" spans="9:17" ht="16">
      <c r="I8115" s="209"/>
      <c r="J8115" s="221"/>
      <c r="K8115" s="228"/>
      <c r="L8115" s="228"/>
      <c r="Q8115" s="229"/>
    </row>
    <row r="8116" spans="9:17" ht="16">
      <c r="I8116" s="209"/>
      <c r="J8116" s="221"/>
      <c r="K8116" s="228"/>
      <c r="L8116" s="228"/>
      <c r="Q8116" s="229"/>
    </row>
    <row r="8117" spans="9:17" ht="16">
      <c r="I8117" s="209"/>
      <c r="J8117" s="221"/>
      <c r="K8117" s="228"/>
      <c r="L8117" s="228"/>
      <c r="Q8117" s="229"/>
    </row>
    <row r="8118" spans="9:17" ht="16">
      <c r="I8118" s="209"/>
      <c r="J8118" s="221"/>
      <c r="K8118" s="228"/>
      <c r="L8118" s="228"/>
      <c r="Q8118" s="229"/>
    </row>
    <row r="8119" spans="9:17" ht="16">
      <c r="I8119" s="209"/>
      <c r="J8119" s="221"/>
      <c r="K8119" s="228"/>
      <c r="L8119" s="228"/>
      <c r="Q8119" s="229"/>
    </row>
    <row r="8120" spans="9:17" ht="16">
      <c r="I8120" s="209"/>
      <c r="J8120" s="221"/>
      <c r="K8120" s="228"/>
      <c r="L8120" s="228"/>
      <c r="Q8120" s="229"/>
    </row>
    <row r="8121" spans="9:17" ht="16">
      <c r="I8121" s="209"/>
      <c r="J8121" s="221"/>
      <c r="K8121" s="228"/>
      <c r="L8121" s="228"/>
      <c r="Q8121" s="229"/>
    </row>
    <row r="8122" spans="9:17" ht="16">
      <c r="I8122" s="209"/>
      <c r="J8122" s="221"/>
      <c r="K8122" s="228"/>
      <c r="L8122" s="228"/>
      <c r="Q8122" s="229"/>
    </row>
    <row r="8123" spans="9:17" ht="16">
      <c r="I8123" s="209"/>
      <c r="J8123" s="221"/>
      <c r="K8123" s="228"/>
      <c r="L8123" s="228"/>
      <c r="Q8123" s="229"/>
    </row>
    <row r="8124" spans="9:17" ht="16">
      <c r="I8124" s="209"/>
      <c r="J8124" s="221"/>
      <c r="K8124" s="228"/>
      <c r="L8124" s="228"/>
      <c r="Q8124" s="229"/>
    </row>
    <row r="8125" spans="9:17" ht="16">
      <c r="I8125" s="209"/>
      <c r="J8125" s="221"/>
      <c r="K8125" s="228"/>
      <c r="L8125" s="228"/>
      <c r="Q8125" s="229"/>
    </row>
    <row r="8126" spans="9:17" ht="16">
      <c r="I8126" s="209"/>
      <c r="J8126" s="221"/>
      <c r="K8126" s="228"/>
      <c r="L8126" s="228"/>
      <c r="Q8126" s="229"/>
    </row>
    <row r="8127" spans="9:17" ht="16">
      <c r="I8127" s="209"/>
      <c r="J8127" s="221"/>
      <c r="K8127" s="228"/>
      <c r="L8127" s="228"/>
      <c r="Q8127" s="229"/>
    </row>
    <row r="8128" spans="9:17" ht="16">
      <c r="I8128" s="209"/>
      <c r="J8128" s="221"/>
      <c r="K8128" s="228"/>
      <c r="L8128" s="228"/>
      <c r="Q8128" s="229"/>
    </row>
    <row r="8129" spans="9:17" ht="16">
      <c r="I8129" s="209"/>
      <c r="J8129" s="221"/>
      <c r="K8129" s="228"/>
      <c r="L8129" s="228"/>
      <c r="Q8129" s="229"/>
    </row>
    <row r="8130" spans="9:17" ht="16">
      <c r="I8130" s="209"/>
      <c r="J8130" s="221"/>
      <c r="K8130" s="228"/>
      <c r="L8130" s="228"/>
      <c r="Q8130" s="229"/>
    </row>
    <row r="8131" spans="9:17" ht="16">
      <c r="I8131" s="209"/>
      <c r="J8131" s="221"/>
      <c r="K8131" s="228"/>
      <c r="L8131" s="228"/>
      <c r="Q8131" s="229"/>
    </row>
    <row r="8132" spans="9:17" ht="16">
      <c r="I8132" s="209"/>
      <c r="J8132" s="221"/>
      <c r="K8132" s="228"/>
      <c r="L8132" s="228"/>
      <c r="Q8132" s="229"/>
    </row>
    <row r="8133" spans="9:17" ht="16">
      <c r="I8133" s="209"/>
      <c r="J8133" s="221"/>
      <c r="K8133" s="228"/>
      <c r="L8133" s="228"/>
      <c r="Q8133" s="229"/>
    </row>
    <row r="8134" spans="9:17" ht="16">
      <c r="I8134" s="209"/>
      <c r="J8134" s="221"/>
      <c r="K8134" s="228"/>
      <c r="L8134" s="228"/>
      <c r="Q8134" s="229"/>
    </row>
    <row r="8135" spans="9:17" ht="16">
      <c r="I8135" s="209"/>
      <c r="J8135" s="221"/>
      <c r="K8135" s="228"/>
      <c r="L8135" s="228"/>
      <c r="Q8135" s="229"/>
    </row>
    <row r="8136" spans="9:17" ht="16">
      <c r="I8136" s="209"/>
      <c r="J8136" s="221"/>
      <c r="K8136" s="228"/>
      <c r="L8136" s="228"/>
      <c r="Q8136" s="229"/>
    </row>
    <row r="8137" spans="9:17" ht="16">
      <c r="I8137" s="209"/>
      <c r="J8137" s="221"/>
      <c r="K8137" s="228"/>
      <c r="L8137" s="228"/>
      <c r="Q8137" s="229"/>
    </row>
    <row r="8138" spans="9:17" ht="16">
      <c r="I8138" s="209"/>
      <c r="J8138" s="221"/>
      <c r="K8138" s="228"/>
      <c r="L8138" s="228"/>
      <c r="Q8138" s="229"/>
    </row>
    <row r="8139" spans="9:17" ht="16">
      <c r="I8139" s="209"/>
      <c r="J8139" s="221"/>
      <c r="K8139" s="228"/>
      <c r="L8139" s="228"/>
      <c r="Q8139" s="229"/>
    </row>
    <row r="8140" spans="9:17" ht="16">
      <c r="I8140" s="209"/>
      <c r="J8140" s="221"/>
      <c r="K8140" s="228"/>
      <c r="L8140" s="228"/>
      <c r="Q8140" s="229"/>
    </row>
    <row r="8141" spans="9:17" ht="16">
      <c r="I8141" s="209"/>
      <c r="J8141" s="221"/>
      <c r="K8141" s="228"/>
      <c r="L8141" s="228"/>
      <c r="Q8141" s="229"/>
    </row>
    <row r="8142" spans="9:17" ht="16">
      <c r="I8142" s="209"/>
      <c r="J8142" s="221"/>
      <c r="K8142" s="228"/>
      <c r="L8142" s="228"/>
      <c r="Q8142" s="229"/>
    </row>
    <row r="8143" spans="9:17" ht="16">
      <c r="I8143" s="209"/>
      <c r="J8143" s="221"/>
      <c r="K8143" s="228"/>
      <c r="L8143" s="228"/>
      <c r="Q8143" s="229"/>
    </row>
    <row r="8144" spans="9:17" ht="16">
      <c r="I8144" s="209"/>
      <c r="J8144" s="221"/>
      <c r="K8144" s="228"/>
      <c r="L8144" s="228"/>
      <c r="Q8144" s="229"/>
    </row>
    <row r="8145" spans="9:17" ht="16">
      <c r="I8145" s="209"/>
      <c r="J8145" s="221"/>
      <c r="K8145" s="228"/>
      <c r="L8145" s="228"/>
      <c r="Q8145" s="229"/>
    </row>
    <row r="8146" spans="9:17" ht="16">
      <c r="I8146" s="209"/>
      <c r="J8146" s="221"/>
      <c r="K8146" s="228"/>
      <c r="L8146" s="228"/>
      <c r="Q8146" s="229"/>
    </row>
    <row r="8147" spans="9:17" ht="16">
      <c r="I8147" s="209"/>
      <c r="J8147" s="221"/>
      <c r="K8147" s="228"/>
      <c r="L8147" s="228"/>
      <c r="Q8147" s="229"/>
    </row>
    <row r="8148" spans="9:17" ht="16">
      <c r="I8148" s="209"/>
      <c r="J8148" s="221"/>
      <c r="K8148" s="228"/>
      <c r="L8148" s="228"/>
      <c r="Q8148" s="229"/>
    </row>
    <row r="8149" spans="9:17" ht="16">
      <c r="I8149" s="209"/>
      <c r="J8149" s="221"/>
      <c r="K8149" s="228"/>
      <c r="L8149" s="228"/>
      <c r="Q8149" s="229"/>
    </row>
    <row r="8150" spans="9:17" ht="16">
      <c r="I8150" s="209"/>
      <c r="J8150" s="221"/>
      <c r="K8150" s="228"/>
      <c r="L8150" s="228"/>
      <c r="Q8150" s="229"/>
    </row>
    <row r="8151" spans="9:17" ht="16">
      <c r="I8151" s="209"/>
      <c r="J8151" s="221"/>
      <c r="K8151" s="228"/>
      <c r="L8151" s="228"/>
      <c r="Q8151" s="229"/>
    </row>
    <row r="8152" spans="9:17" ht="16">
      <c r="I8152" s="209"/>
      <c r="J8152" s="221"/>
      <c r="K8152" s="228"/>
      <c r="L8152" s="228"/>
      <c r="Q8152" s="229"/>
    </row>
    <row r="8153" spans="9:17" ht="16">
      <c r="I8153" s="209"/>
      <c r="J8153" s="221"/>
      <c r="K8153" s="228"/>
      <c r="L8153" s="228"/>
      <c r="Q8153" s="229"/>
    </row>
    <row r="8154" spans="9:17" ht="16">
      <c r="I8154" s="209"/>
      <c r="J8154" s="221"/>
      <c r="K8154" s="228"/>
      <c r="L8154" s="228"/>
      <c r="Q8154" s="229"/>
    </row>
    <row r="8155" spans="9:17" ht="16">
      <c r="I8155" s="209"/>
      <c r="J8155" s="221"/>
      <c r="K8155" s="228"/>
      <c r="L8155" s="228"/>
      <c r="Q8155" s="229"/>
    </row>
    <row r="8156" spans="9:17" ht="16">
      <c r="I8156" s="209"/>
      <c r="J8156" s="221"/>
      <c r="K8156" s="228"/>
      <c r="L8156" s="228"/>
      <c r="Q8156" s="229"/>
    </row>
    <row r="8157" spans="9:17" ht="16">
      <c r="I8157" s="209"/>
      <c r="J8157" s="221"/>
      <c r="K8157" s="228"/>
      <c r="L8157" s="228"/>
      <c r="Q8157" s="229"/>
    </row>
    <row r="8158" spans="9:17" ht="16">
      <c r="I8158" s="209"/>
      <c r="J8158" s="221"/>
      <c r="K8158" s="228"/>
      <c r="L8158" s="228"/>
      <c r="Q8158" s="229"/>
    </row>
    <row r="8159" spans="9:17" ht="16">
      <c r="I8159" s="209"/>
      <c r="J8159" s="221"/>
      <c r="K8159" s="228"/>
      <c r="L8159" s="228"/>
      <c r="Q8159" s="229"/>
    </row>
    <row r="8160" spans="9:17" ht="16">
      <c r="I8160" s="209"/>
      <c r="J8160" s="221"/>
      <c r="K8160" s="228"/>
      <c r="L8160" s="228"/>
      <c r="Q8160" s="229"/>
    </row>
    <row r="8161" spans="9:17" ht="16">
      <c r="I8161" s="209"/>
      <c r="J8161" s="221"/>
      <c r="K8161" s="228"/>
      <c r="L8161" s="228"/>
      <c r="Q8161" s="229"/>
    </row>
    <row r="8162" spans="9:17" ht="16">
      <c r="I8162" s="209"/>
      <c r="J8162" s="221"/>
      <c r="K8162" s="228"/>
      <c r="L8162" s="228"/>
      <c r="Q8162" s="229"/>
    </row>
    <row r="8163" spans="9:17" ht="16">
      <c r="I8163" s="209"/>
      <c r="J8163" s="221"/>
      <c r="K8163" s="228"/>
      <c r="L8163" s="228"/>
      <c r="Q8163" s="229"/>
    </row>
    <row r="8164" spans="9:17" ht="16">
      <c r="I8164" s="209"/>
      <c r="J8164" s="221"/>
      <c r="K8164" s="228"/>
      <c r="L8164" s="228"/>
      <c r="Q8164" s="229"/>
    </row>
    <row r="8165" spans="9:17" ht="16">
      <c r="I8165" s="209"/>
      <c r="J8165" s="221"/>
      <c r="K8165" s="228"/>
      <c r="L8165" s="228"/>
      <c r="Q8165" s="229"/>
    </row>
    <row r="8166" spans="9:17" ht="16">
      <c r="I8166" s="209"/>
      <c r="J8166" s="221"/>
      <c r="K8166" s="228"/>
      <c r="L8166" s="228"/>
      <c r="Q8166" s="229"/>
    </row>
    <row r="8167" spans="9:17" ht="16">
      <c r="I8167" s="209"/>
      <c r="J8167" s="221"/>
      <c r="K8167" s="228"/>
      <c r="L8167" s="228"/>
      <c r="Q8167" s="229"/>
    </row>
    <row r="8168" spans="9:17" ht="16">
      <c r="I8168" s="209"/>
      <c r="J8168" s="221"/>
      <c r="K8168" s="228"/>
      <c r="L8168" s="228"/>
      <c r="Q8168" s="229"/>
    </row>
    <row r="8169" spans="9:17" ht="16">
      <c r="I8169" s="209"/>
      <c r="J8169" s="221"/>
      <c r="K8169" s="228"/>
      <c r="L8169" s="228"/>
      <c r="Q8169" s="229"/>
    </row>
    <row r="8170" spans="9:17" ht="16">
      <c r="I8170" s="209"/>
      <c r="J8170" s="221"/>
      <c r="K8170" s="228"/>
      <c r="L8170" s="228"/>
      <c r="Q8170" s="229"/>
    </row>
    <row r="8171" spans="9:17" ht="16">
      <c r="I8171" s="209"/>
      <c r="J8171" s="221"/>
      <c r="K8171" s="228"/>
      <c r="L8171" s="228"/>
      <c r="Q8171" s="229"/>
    </row>
    <row r="8172" spans="9:17" ht="16">
      <c r="I8172" s="209"/>
      <c r="J8172" s="221"/>
      <c r="K8172" s="228"/>
      <c r="L8172" s="228"/>
      <c r="Q8172" s="229"/>
    </row>
    <row r="8173" spans="9:17" ht="16">
      <c r="I8173" s="209"/>
      <c r="J8173" s="221"/>
      <c r="K8173" s="228"/>
      <c r="L8173" s="228"/>
      <c r="Q8173" s="229"/>
    </row>
    <row r="8174" spans="9:17" ht="16">
      <c r="I8174" s="209"/>
      <c r="J8174" s="221"/>
      <c r="K8174" s="228"/>
      <c r="L8174" s="228"/>
      <c r="Q8174" s="229"/>
    </row>
    <row r="8175" spans="9:17" ht="16">
      <c r="I8175" s="209"/>
      <c r="J8175" s="221"/>
      <c r="K8175" s="228"/>
      <c r="L8175" s="228"/>
      <c r="Q8175" s="229"/>
    </row>
    <row r="8176" spans="9:17" ht="16">
      <c r="I8176" s="209"/>
      <c r="J8176" s="221"/>
      <c r="K8176" s="228"/>
      <c r="L8176" s="228"/>
      <c r="Q8176" s="229"/>
    </row>
    <row r="8177" spans="9:17" ht="16">
      <c r="I8177" s="209"/>
      <c r="J8177" s="221"/>
      <c r="K8177" s="228"/>
      <c r="L8177" s="228"/>
      <c r="Q8177" s="229"/>
    </row>
    <row r="8178" spans="9:17" ht="16">
      <c r="I8178" s="209"/>
      <c r="J8178" s="221"/>
      <c r="K8178" s="228"/>
      <c r="L8178" s="228"/>
      <c r="Q8178" s="229"/>
    </row>
    <row r="8179" spans="9:17" ht="16">
      <c r="I8179" s="209"/>
      <c r="J8179" s="221"/>
      <c r="K8179" s="228"/>
      <c r="L8179" s="228"/>
      <c r="Q8179" s="229"/>
    </row>
    <row r="8180" spans="9:17" ht="16">
      <c r="I8180" s="209"/>
      <c r="J8180" s="221"/>
      <c r="K8180" s="228"/>
      <c r="L8180" s="228"/>
      <c r="Q8180" s="229"/>
    </row>
    <row r="8181" spans="9:17" ht="16">
      <c r="I8181" s="209"/>
      <c r="J8181" s="221"/>
      <c r="K8181" s="228"/>
      <c r="L8181" s="228"/>
      <c r="Q8181" s="229"/>
    </row>
    <row r="8182" spans="9:17" ht="16">
      <c r="I8182" s="209"/>
      <c r="J8182" s="221"/>
      <c r="K8182" s="228"/>
      <c r="L8182" s="228"/>
      <c r="Q8182" s="229"/>
    </row>
    <row r="8183" spans="9:17" ht="16">
      <c r="I8183" s="209"/>
      <c r="J8183" s="221"/>
      <c r="K8183" s="228"/>
      <c r="L8183" s="228"/>
      <c r="Q8183" s="229"/>
    </row>
    <row r="8184" spans="9:17" ht="16">
      <c r="I8184" s="209"/>
      <c r="J8184" s="221"/>
      <c r="K8184" s="228"/>
      <c r="L8184" s="228"/>
      <c r="Q8184" s="229"/>
    </row>
    <row r="8185" spans="9:17" ht="16">
      <c r="I8185" s="209"/>
      <c r="J8185" s="221"/>
      <c r="K8185" s="228"/>
      <c r="L8185" s="228"/>
      <c r="Q8185" s="229"/>
    </row>
    <row r="8186" spans="9:17" ht="16">
      <c r="I8186" s="209"/>
      <c r="J8186" s="221"/>
      <c r="K8186" s="228"/>
      <c r="L8186" s="228"/>
      <c r="Q8186" s="229"/>
    </row>
    <row r="8187" spans="9:17" ht="16">
      <c r="I8187" s="209"/>
      <c r="J8187" s="221"/>
      <c r="K8187" s="228"/>
      <c r="L8187" s="228"/>
      <c r="Q8187" s="229"/>
    </row>
    <row r="8188" spans="9:17" ht="16">
      <c r="I8188" s="209"/>
      <c r="J8188" s="221"/>
      <c r="K8188" s="228"/>
      <c r="L8188" s="228"/>
      <c r="Q8188" s="229"/>
    </row>
    <row r="8189" spans="9:17" ht="16">
      <c r="I8189" s="209"/>
      <c r="J8189" s="221"/>
      <c r="K8189" s="228"/>
      <c r="L8189" s="228"/>
      <c r="Q8189" s="229"/>
    </row>
    <row r="8190" spans="9:17" ht="16">
      <c r="I8190" s="209"/>
      <c r="J8190" s="221"/>
      <c r="K8190" s="228"/>
      <c r="L8190" s="228"/>
      <c r="Q8190" s="229"/>
    </row>
    <row r="8191" spans="9:17" ht="16">
      <c r="I8191" s="209"/>
      <c r="J8191" s="221"/>
      <c r="K8191" s="228"/>
      <c r="L8191" s="228"/>
      <c r="Q8191" s="229"/>
    </row>
    <row r="8192" spans="9:17" ht="16">
      <c r="I8192" s="209"/>
      <c r="J8192" s="221"/>
      <c r="K8192" s="228"/>
      <c r="L8192" s="228"/>
      <c r="Q8192" s="229"/>
    </row>
    <row r="8193" spans="9:17" ht="16">
      <c r="I8193" s="209"/>
      <c r="J8193" s="221"/>
      <c r="K8193" s="228"/>
      <c r="L8193" s="228"/>
      <c r="Q8193" s="229"/>
    </row>
    <row r="8194" spans="9:17" ht="16">
      <c r="I8194" s="209"/>
      <c r="J8194" s="221"/>
      <c r="K8194" s="228"/>
      <c r="L8194" s="228"/>
      <c r="Q8194" s="229"/>
    </row>
    <row r="8195" spans="9:17" ht="16">
      <c r="I8195" s="209"/>
      <c r="J8195" s="221"/>
      <c r="K8195" s="228"/>
      <c r="L8195" s="228"/>
      <c r="Q8195" s="229"/>
    </row>
    <row r="8196" spans="9:17" ht="16">
      <c r="I8196" s="209"/>
      <c r="J8196" s="221"/>
      <c r="K8196" s="228"/>
      <c r="L8196" s="228"/>
      <c r="Q8196" s="229"/>
    </row>
    <row r="8197" spans="9:17" ht="16">
      <c r="I8197" s="209"/>
      <c r="J8197" s="221"/>
      <c r="K8197" s="228"/>
      <c r="L8197" s="228"/>
      <c r="Q8197" s="229"/>
    </row>
    <row r="8198" spans="9:17" ht="16">
      <c r="I8198" s="209"/>
      <c r="J8198" s="221"/>
      <c r="K8198" s="228"/>
      <c r="L8198" s="228"/>
      <c r="Q8198" s="229"/>
    </row>
    <row r="8199" spans="9:17" ht="16">
      <c r="I8199" s="209"/>
      <c r="J8199" s="221"/>
      <c r="K8199" s="228"/>
      <c r="L8199" s="228"/>
      <c r="Q8199" s="229"/>
    </row>
    <row r="8200" spans="9:17" ht="16">
      <c r="I8200" s="209"/>
      <c r="J8200" s="221"/>
      <c r="K8200" s="228"/>
      <c r="L8200" s="228"/>
      <c r="Q8200" s="229"/>
    </row>
    <row r="8201" spans="9:17" ht="16">
      <c r="I8201" s="209"/>
      <c r="J8201" s="221"/>
      <c r="K8201" s="228"/>
      <c r="L8201" s="228"/>
      <c r="Q8201" s="229"/>
    </row>
    <row r="8202" spans="9:17" ht="16">
      <c r="I8202" s="209"/>
      <c r="J8202" s="221"/>
      <c r="K8202" s="228"/>
      <c r="L8202" s="228"/>
      <c r="Q8202" s="229"/>
    </row>
    <row r="8203" spans="9:17" ht="16">
      <c r="I8203" s="209"/>
      <c r="J8203" s="221"/>
      <c r="K8203" s="228"/>
      <c r="L8203" s="228"/>
      <c r="Q8203" s="229"/>
    </row>
    <row r="8204" spans="9:17" ht="16">
      <c r="I8204" s="209"/>
      <c r="J8204" s="221"/>
      <c r="K8204" s="228"/>
      <c r="L8204" s="228"/>
      <c r="Q8204" s="229"/>
    </row>
    <row r="8205" spans="9:17" ht="16">
      <c r="I8205" s="209"/>
      <c r="J8205" s="221"/>
      <c r="K8205" s="228"/>
      <c r="L8205" s="228"/>
      <c r="Q8205" s="229"/>
    </row>
    <row r="8206" spans="9:17" ht="16">
      <c r="I8206" s="209"/>
      <c r="J8206" s="221"/>
      <c r="K8206" s="228"/>
      <c r="L8206" s="228"/>
      <c r="Q8206" s="229"/>
    </row>
    <row r="8207" spans="9:17" ht="16">
      <c r="I8207" s="209"/>
      <c r="J8207" s="221"/>
      <c r="K8207" s="228"/>
      <c r="L8207" s="228"/>
      <c r="Q8207" s="229"/>
    </row>
    <row r="8208" spans="9:17" ht="16">
      <c r="I8208" s="209"/>
      <c r="J8208" s="221"/>
      <c r="K8208" s="228"/>
      <c r="L8208" s="228"/>
      <c r="Q8208" s="229"/>
    </row>
    <row r="8209" spans="9:17" ht="16">
      <c r="I8209" s="209"/>
      <c r="J8209" s="221"/>
      <c r="K8209" s="228"/>
      <c r="L8209" s="228"/>
      <c r="Q8209" s="229"/>
    </row>
    <row r="8210" spans="9:17" ht="16">
      <c r="I8210" s="209"/>
      <c r="J8210" s="221"/>
      <c r="K8210" s="228"/>
      <c r="L8210" s="228"/>
      <c r="Q8210" s="229"/>
    </row>
    <row r="8211" spans="9:17" ht="16">
      <c r="I8211" s="209"/>
      <c r="J8211" s="221"/>
      <c r="K8211" s="228"/>
      <c r="L8211" s="228"/>
      <c r="Q8211" s="229"/>
    </row>
    <row r="8212" spans="9:17" ht="16">
      <c r="I8212" s="209"/>
      <c r="J8212" s="221"/>
      <c r="K8212" s="228"/>
      <c r="L8212" s="228"/>
      <c r="Q8212" s="229"/>
    </row>
    <row r="8213" spans="9:17" ht="16">
      <c r="I8213" s="209"/>
      <c r="J8213" s="221"/>
      <c r="K8213" s="228"/>
      <c r="L8213" s="228"/>
      <c r="Q8213" s="229"/>
    </row>
    <row r="8214" spans="9:17" ht="16">
      <c r="I8214" s="209"/>
      <c r="J8214" s="221"/>
      <c r="K8214" s="228"/>
      <c r="L8214" s="228"/>
      <c r="Q8214" s="229"/>
    </row>
    <row r="8215" spans="9:17" ht="16">
      <c r="I8215" s="209"/>
      <c r="J8215" s="221"/>
      <c r="K8215" s="228"/>
      <c r="L8215" s="228"/>
      <c r="Q8215" s="229"/>
    </row>
    <row r="8216" spans="9:17" ht="16">
      <c r="I8216" s="209"/>
      <c r="J8216" s="221"/>
      <c r="K8216" s="228"/>
      <c r="L8216" s="228"/>
      <c r="Q8216" s="229"/>
    </row>
    <row r="8217" spans="9:17" ht="16">
      <c r="I8217" s="209"/>
      <c r="J8217" s="221"/>
      <c r="K8217" s="228"/>
      <c r="L8217" s="228"/>
      <c r="Q8217" s="229"/>
    </row>
    <row r="8218" spans="9:17" ht="16">
      <c r="I8218" s="209"/>
      <c r="J8218" s="221"/>
      <c r="K8218" s="228"/>
      <c r="L8218" s="228"/>
      <c r="Q8218" s="229"/>
    </row>
    <row r="8219" spans="9:17" ht="16">
      <c r="I8219" s="209"/>
      <c r="J8219" s="221"/>
      <c r="K8219" s="228"/>
      <c r="L8219" s="228"/>
      <c r="Q8219" s="229"/>
    </row>
    <row r="8220" spans="9:17" ht="16">
      <c r="I8220" s="209"/>
      <c r="J8220" s="221"/>
      <c r="K8220" s="228"/>
      <c r="L8220" s="228"/>
      <c r="Q8220" s="229"/>
    </row>
    <row r="8221" spans="9:17" ht="16">
      <c r="I8221" s="209"/>
      <c r="J8221" s="221"/>
      <c r="K8221" s="228"/>
      <c r="L8221" s="228"/>
      <c r="Q8221" s="229"/>
    </row>
    <row r="8222" spans="9:17" ht="16">
      <c r="I8222" s="209"/>
      <c r="J8222" s="221"/>
      <c r="K8222" s="228"/>
      <c r="L8222" s="228"/>
      <c r="Q8222" s="229"/>
    </row>
    <row r="8223" spans="9:17" ht="16">
      <c r="I8223" s="209"/>
      <c r="J8223" s="221"/>
      <c r="K8223" s="228"/>
      <c r="L8223" s="228"/>
      <c r="Q8223" s="229"/>
    </row>
    <row r="8224" spans="9:17" ht="16">
      <c r="I8224" s="209"/>
      <c r="J8224" s="221"/>
      <c r="K8224" s="228"/>
      <c r="L8224" s="228"/>
      <c r="Q8224" s="229"/>
    </row>
    <row r="8225" spans="9:17" ht="16">
      <c r="I8225" s="209"/>
      <c r="J8225" s="221"/>
      <c r="K8225" s="228"/>
      <c r="L8225" s="228"/>
      <c r="Q8225" s="229"/>
    </row>
    <row r="8226" spans="9:17" ht="16">
      <c r="I8226" s="209"/>
      <c r="J8226" s="221"/>
      <c r="K8226" s="228"/>
      <c r="L8226" s="228"/>
      <c r="Q8226" s="229"/>
    </row>
    <row r="8227" spans="9:17" ht="16">
      <c r="I8227" s="209"/>
      <c r="J8227" s="221"/>
      <c r="K8227" s="228"/>
      <c r="L8227" s="228"/>
      <c r="Q8227" s="229"/>
    </row>
    <row r="8228" spans="9:17" ht="16">
      <c r="I8228" s="209"/>
      <c r="J8228" s="221"/>
      <c r="K8228" s="228"/>
      <c r="L8228" s="228"/>
      <c r="Q8228" s="229"/>
    </row>
    <row r="8229" spans="9:17" ht="16">
      <c r="I8229" s="209"/>
      <c r="J8229" s="221"/>
      <c r="K8229" s="228"/>
      <c r="L8229" s="228"/>
      <c r="Q8229" s="229"/>
    </row>
    <row r="8230" spans="9:17" ht="16">
      <c r="I8230" s="209"/>
      <c r="J8230" s="221"/>
      <c r="K8230" s="228"/>
      <c r="L8230" s="228"/>
      <c r="Q8230" s="229"/>
    </row>
    <row r="8231" spans="9:17" ht="16">
      <c r="I8231" s="209"/>
      <c r="J8231" s="221"/>
      <c r="K8231" s="228"/>
      <c r="L8231" s="228"/>
      <c r="Q8231" s="229"/>
    </row>
    <row r="8232" spans="9:17" ht="16">
      <c r="I8232" s="209"/>
      <c r="J8232" s="221"/>
      <c r="K8232" s="228"/>
      <c r="L8232" s="228"/>
      <c r="Q8232" s="229"/>
    </row>
    <row r="8233" spans="9:17" ht="16">
      <c r="I8233" s="209"/>
      <c r="J8233" s="221"/>
      <c r="K8233" s="228"/>
      <c r="L8233" s="228"/>
      <c r="Q8233" s="229"/>
    </row>
    <row r="8234" spans="9:17" ht="16">
      <c r="I8234" s="209"/>
      <c r="J8234" s="221"/>
      <c r="K8234" s="228"/>
      <c r="L8234" s="228"/>
      <c r="Q8234" s="229"/>
    </row>
    <row r="8235" spans="9:17" ht="16">
      <c r="I8235" s="209"/>
      <c r="J8235" s="221"/>
      <c r="K8235" s="228"/>
      <c r="L8235" s="228"/>
      <c r="Q8235" s="229"/>
    </row>
    <row r="8236" spans="9:17" ht="16">
      <c r="I8236" s="209"/>
      <c r="J8236" s="221"/>
      <c r="K8236" s="228"/>
      <c r="L8236" s="228"/>
      <c r="Q8236" s="229"/>
    </row>
    <row r="8237" spans="9:17" ht="16">
      <c r="I8237" s="209"/>
      <c r="J8237" s="221"/>
      <c r="K8237" s="228"/>
      <c r="L8237" s="228"/>
      <c r="Q8237" s="229"/>
    </row>
    <row r="8238" spans="9:17" ht="16">
      <c r="I8238" s="209"/>
      <c r="J8238" s="221"/>
      <c r="K8238" s="228"/>
      <c r="L8238" s="228"/>
      <c r="Q8238" s="229"/>
    </row>
    <row r="8239" spans="9:17" ht="16">
      <c r="I8239" s="209"/>
      <c r="J8239" s="221"/>
      <c r="K8239" s="228"/>
      <c r="L8239" s="228"/>
      <c r="Q8239" s="229"/>
    </row>
    <row r="8240" spans="9:17" ht="16">
      <c r="I8240" s="209"/>
      <c r="J8240" s="221"/>
      <c r="K8240" s="228"/>
      <c r="L8240" s="228"/>
      <c r="Q8240" s="229"/>
    </row>
    <row r="8241" spans="9:17" ht="16">
      <c r="I8241" s="209"/>
      <c r="J8241" s="221"/>
      <c r="K8241" s="228"/>
      <c r="L8241" s="228"/>
      <c r="Q8241" s="229"/>
    </row>
    <row r="8242" spans="9:17" ht="16">
      <c r="I8242" s="209"/>
      <c r="J8242" s="221"/>
      <c r="K8242" s="228"/>
      <c r="L8242" s="228"/>
      <c r="Q8242" s="229"/>
    </row>
    <row r="8243" spans="9:17" ht="16">
      <c r="I8243" s="209"/>
      <c r="J8243" s="221"/>
      <c r="K8243" s="228"/>
      <c r="L8243" s="228"/>
      <c r="Q8243" s="229"/>
    </row>
    <row r="8244" spans="9:17" ht="16">
      <c r="I8244" s="209"/>
      <c r="J8244" s="221"/>
      <c r="K8244" s="228"/>
      <c r="L8244" s="228"/>
      <c r="Q8244" s="229"/>
    </row>
    <row r="8245" spans="9:17" ht="16">
      <c r="I8245" s="209"/>
      <c r="J8245" s="221"/>
      <c r="K8245" s="228"/>
      <c r="L8245" s="228"/>
      <c r="Q8245" s="229"/>
    </row>
    <row r="8246" spans="9:17" ht="16">
      <c r="I8246" s="209"/>
      <c r="J8246" s="221"/>
      <c r="K8246" s="228"/>
      <c r="L8246" s="228"/>
      <c r="Q8246" s="229"/>
    </row>
    <row r="8247" spans="9:17" ht="16">
      <c r="I8247" s="209"/>
      <c r="J8247" s="221"/>
      <c r="K8247" s="228"/>
      <c r="L8247" s="228"/>
      <c r="Q8247" s="229"/>
    </row>
    <row r="8248" spans="9:17" ht="16">
      <c r="I8248" s="209"/>
      <c r="J8248" s="221"/>
      <c r="K8248" s="228"/>
      <c r="L8248" s="228"/>
      <c r="Q8248" s="229"/>
    </row>
    <row r="8249" spans="9:17" ht="16">
      <c r="I8249" s="209"/>
      <c r="J8249" s="221"/>
      <c r="K8249" s="228"/>
      <c r="L8249" s="228"/>
      <c r="Q8249" s="229"/>
    </row>
    <row r="8250" spans="9:17" ht="16">
      <c r="I8250" s="209"/>
      <c r="J8250" s="221"/>
      <c r="K8250" s="228"/>
      <c r="L8250" s="228"/>
      <c r="Q8250" s="229"/>
    </row>
    <row r="8251" spans="9:17" ht="16">
      <c r="I8251" s="209"/>
      <c r="J8251" s="221"/>
      <c r="K8251" s="228"/>
      <c r="L8251" s="228"/>
      <c r="Q8251" s="229"/>
    </row>
    <row r="8252" spans="9:17" ht="16">
      <c r="I8252" s="209"/>
      <c r="J8252" s="221"/>
      <c r="K8252" s="228"/>
      <c r="L8252" s="228"/>
      <c r="Q8252" s="229"/>
    </row>
    <row r="8253" spans="9:17" ht="16">
      <c r="I8253" s="209"/>
      <c r="J8253" s="221"/>
      <c r="K8253" s="228"/>
      <c r="L8253" s="228"/>
      <c r="Q8253" s="229"/>
    </row>
    <row r="8254" spans="9:17" ht="16">
      <c r="I8254" s="209"/>
      <c r="J8254" s="221"/>
      <c r="K8254" s="228"/>
      <c r="L8254" s="228"/>
      <c r="Q8254" s="229"/>
    </row>
    <row r="8255" spans="9:17" ht="16">
      <c r="I8255" s="209"/>
      <c r="J8255" s="221"/>
      <c r="K8255" s="228"/>
      <c r="L8255" s="228"/>
      <c r="Q8255" s="229"/>
    </row>
    <row r="8256" spans="9:17" ht="16">
      <c r="I8256" s="209"/>
      <c r="J8256" s="221"/>
      <c r="K8256" s="228"/>
      <c r="L8256" s="228"/>
      <c r="Q8256" s="229"/>
    </row>
    <row r="8257" spans="9:17" ht="16">
      <c r="I8257" s="209"/>
      <c r="J8257" s="221"/>
      <c r="K8257" s="228"/>
      <c r="L8257" s="228"/>
      <c r="Q8257" s="229"/>
    </row>
    <row r="8258" spans="9:17" ht="16">
      <c r="I8258" s="209"/>
      <c r="J8258" s="221"/>
      <c r="K8258" s="228"/>
      <c r="L8258" s="228"/>
      <c r="Q8258" s="229"/>
    </row>
    <row r="8259" spans="9:17" ht="16">
      <c r="I8259" s="209"/>
      <c r="J8259" s="221"/>
      <c r="K8259" s="228"/>
      <c r="L8259" s="228"/>
      <c r="Q8259" s="229"/>
    </row>
    <row r="8260" spans="9:17" ht="16">
      <c r="I8260" s="209"/>
      <c r="J8260" s="221"/>
      <c r="K8260" s="228"/>
      <c r="L8260" s="228"/>
      <c r="Q8260" s="229"/>
    </row>
    <row r="8261" spans="9:17" ht="16">
      <c r="I8261" s="209"/>
      <c r="J8261" s="221"/>
      <c r="K8261" s="228"/>
      <c r="L8261" s="228"/>
      <c r="Q8261" s="229"/>
    </row>
    <row r="8262" spans="9:17" ht="16">
      <c r="I8262" s="209"/>
      <c r="J8262" s="221"/>
      <c r="K8262" s="228"/>
      <c r="L8262" s="228"/>
      <c r="Q8262" s="229"/>
    </row>
    <row r="8263" spans="9:17" ht="16">
      <c r="I8263" s="209"/>
      <c r="J8263" s="221"/>
      <c r="K8263" s="228"/>
      <c r="L8263" s="228"/>
      <c r="Q8263" s="229"/>
    </row>
    <row r="8264" spans="9:17" ht="16">
      <c r="I8264" s="209"/>
      <c r="J8264" s="221"/>
      <c r="K8264" s="228"/>
      <c r="L8264" s="228"/>
      <c r="Q8264" s="229"/>
    </row>
    <row r="8265" spans="9:17" ht="16">
      <c r="I8265" s="209"/>
      <c r="J8265" s="221"/>
      <c r="K8265" s="228"/>
      <c r="L8265" s="228"/>
      <c r="Q8265" s="229"/>
    </row>
    <row r="8266" spans="9:17" ht="16">
      <c r="I8266" s="209"/>
      <c r="J8266" s="221"/>
      <c r="K8266" s="228"/>
      <c r="L8266" s="228"/>
      <c r="Q8266" s="229"/>
    </row>
    <row r="8267" spans="9:17" ht="16">
      <c r="I8267" s="209"/>
      <c r="J8267" s="221"/>
      <c r="K8267" s="228"/>
      <c r="L8267" s="228"/>
      <c r="Q8267" s="229"/>
    </row>
    <row r="8268" spans="9:17" ht="16">
      <c r="I8268" s="209"/>
      <c r="J8268" s="221"/>
      <c r="K8268" s="228"/>
      <c r="L8268" s="228"/>
      <c r="Q8268" s="229"/>
    </row>
    <row r="8269" spans="9:17" ht="16">
      <c r="I8269" s="209"/>
      <c r="J8269" s="221"/>
      <c r="K8269" s="228"/>
      <c r="L8269" s="228"/>
      <c r="Q8269" s="229"/>
    </row>
    <row r="8270" spans="9:17" ht="16">
      <c r="I8270" s="209"/>
      <c r="J8270" s="221"/>
      <c r="K8270" s="228"/>
      <c r="L8270" s="228"/>
      <c r="Q8270" s="229"/>
    </row>
    <row r="8271" spans="9:17" ht="16">
      <c r="I8271" s="209"/>
      <c r="J8271" s="221"/>
      <c r="K8271" s="228"/>
      <c r="L8271" s="228"/>
      <c r="Q8271" s="229"/>
    </row>
    <row r="8272" spans="9:17" ht="16">
      <c r="I8272" s="209"/>
      <c r="J8272" s="221"/>
      <c r="K8272" s="228"/>
      <c r="L8272" s="228"/>
      <c r="Q8272" s="229"/>
    </row>
    <row r="8273" spans="9:17" ht="16">
      <c r="I8273" s="209"/>
      <c r="J8273" s="221"/>
      <c r="K8273" s="228"/>
      <c r="L8273" s="228"/>
      <c r="Q8273" s="229"/>
    </row>
    <row r="8274" spans="9:17" ht="16">
      <c r="I8274" s="209"/>
      <c r="J8274" s="221"/>
      <c r="K8274" s="228"/>
      <c r="L8274" s="228"/>
      <c r="Q8274" s="229"/>
    </row>
    <row r="8275" spans="9:17" ht="16">
      <c r="I8275" s="209"/>
      <c r="J8275" s="221"/>
      <c r="K8275" s="228"/>
      <c r="L8275" s="228"/>
      <c r="Q8275" s="229"/>
    </row>
    <row r="8276" spans="9:17" ht="16">
      <c r="I8276" s="209"/>
      <c r="J8276" s="221"/>
      <c r="K8276" s="228"/>
      <c r="L8276" s="228"/>
      <c r="Q8276" s="229"/>
    </row>
    <row r="8277" spans="9:17" ht="16">
      <c r="I8277" s="209"/>
      <c r="J8277" s="221"/>
      <c r="K8277" s="228"/>
      <c r="L8277" s="228"/>
      <c r="Q8277" s="229"/>
    </row>
    <row r="8278" spans="9:17" ht="16">
      <c r="I8278" s="209"/>
      <c r="J8278" s="221"/>
      <c r="K8278" s="228"/>
      <c r="L8278" s="228"/>
      <c r="Q8278" s="229"/>
    </row>
    <row r="8279" spans="9:17" ht="16">
      <c r="I8279" s="209"/>
      <c r="J8279" s="221"/>
      <c r="K8279" s="228"/>
      <c r="L8279" s="228"/>
      <c r="Q8279" s="229"/>
    </row>
    <row r="8280" spans="9:17" ht="16">
      <c r="I8280" s="209"/>
      <c r="J8280" s="221"/>
      <c r="K8280" s="228"/>
      <c r="L8280" s="228"/>
      <c r="Q8280" s="229"/>
    </row>
    <row r="8281" spans="9:17" ht="16">
      <c r="I8281" s="209"/>
      <c r="J8281" s="221"/>
      <c r="K8281" s="228"/>
      <c r="L8281" s="228"/>
      <c r="Q8281" s="229"/>
    </row>
    <row r="8282" spans="9:17" ht="16">
      <c r="I8282" s="209"/>
      <c r="J8282" s="221"/>
      <c r="K8282" s="228"/>
      <c r="L8282" s="228"/>
      <c r="Q8282" s="229"/>
    </row>
    <row r="8283" spans="9:17" ht="16">
      <c r="I8283" s="209"/>
      <c r="J8283" s="221"/>
      <c r="K8283" s="228"/>
      <c r="L8283" s="228"/>
      <c r="Q8283" s="229"/>
    </row>
    <row r="8284" spans="9:17" ht="16">
      <c r="I8284" s="209"/>
      <c r="J8284" s="221"/>
      <c r="K8284" s="228"/>
      <c r="L8284" s="228"/>
      <c r="Q8284" s="229"/>
    </row>
    <row r="8285" spans="9:17" ht="16">
      <c r="I8285" s="209"/>
      <c r="J8285" s="221"/>
      <c r="K8285" s="228"/>
      <c r="L8285" s="228"/>
      <c r="Q8285" s="229"/>
    </row>
    <row r="8286" spans="9:17" ht="16">
      <c r="I8286" s="209"/>
      <c r="J8286" s="221"/>
      <c r="K8286" s="228"/>
      <c r="L8286" s="228"/>
      <c r="Q8286" s="229"/>
    </row>
    <row r="8287" spans="9:17" ht="16">
      <c r="I8287" s="209"/>
      <c r="J8287" s="221"/>
      <c r="K8287" s="228"/>
      <c r="L8287" s="228"/>
      <c r="Q8287" s="229"/>
    </row>
    <row r="8288" spans="9:17" ht="16">
      <c r="I8288" s="209"/>
      <c r="J8288" s="221"/>
      <c r="K8288" s="228"/>
      <c r="L8288" s="228"/>
      <c r="Q8288" s="229"/>
    </row>
    <row r="8289" spans="9:17" ht="16">
      <c r="I8289" s="209"/>
      <c r="J8289" s="221"/>
      <c r="K8289" s="228"/>
      <c r="L8289" s="228"/>
      <c r="Q8289" s="229"/>
    </row>
    <row r="8290" spans="9:17" ht="16">
      <c r="I8290" s="209"/>
      <c r="J8290" s="221"/>
      <c r="K8290" s="228"/>
      <c r="L8290" s="228"/>
      <c r="Q8290" s="229"/>
    </row>
    <row r="8291" spans="9:17" ht="16">
      <c r="I8291" s="209"/>
      <c r="J8291" s="221"/>
      <c r="K8291" s="228"/>
      <c r="L8291" s="228"/>
      <c r="Q8291" s="229"/>
    </row>
    <row r="8292" spans="9:17" ht="16">
      <c r="I8292" s="209"/>
      <c r="J8292" s="221"/>
      <c r="K8292" s="228"/>
      <c r="L8292" s="228"/>
      <c r="Q8292" s="229"/>
    </row>
    <row r="8293" spans="9:17" ht="16">
      <c r="I8293" s="209"/>
      <c r="J8293" s="221"/>
      <c r="K8293" s="228"/>
      <c r="L8293" s="228"/>
      <c r="Q8293" s="229"/>
    </row>
    <row r="8294" spans="9:17" ht="16">
      <c r="I8294" s="209"/>
      <c r="J8294" s="221"/>
      <c r="K8294" s="228"/>
      <c r="L8294" s="228"/>
      <c r="Q8294" s="229"/>
    </row>
    <row r="8295" spans="9:17" ht="16">
      <c r="I8295" s="209"/>
      <c r="J8295" s="221"/>
      <c r="K8295" s="228"/>
      <c r="L8295" s="228"/>
      <c r="Q8295" s="229"/>
    </row>
    <row r="8296" spans="9:17" ht="16">
      <c r="I8296" s="209"/>
      <c r="J8296" s="221"/>
      <c r="K8296" s="228"/>
      <c r="L8296" s="228"/>
      <c r="Q8296" s="229"/>
    </row>
    <row r="8297" spans="9:17" ht="16">
      <c r="I8297" s="209"/>
      <c r="J8297" s="221"/>
      <c r="K8297" s="228"/>
      <c r="L8297" s="228"/>
      <c r="Q8297" s="229"/>
    </row>
    <row r="8298" spans="9:17" ht="16">
      <c r="I8298" s="209"/>
      <c r="J8298" s="221"/>
      <c r="K8298" s="228"/>
      <c r="L8298" s="228"/>
      <c r="Q8298" s="229"/>
    </row>
    <row r="8299" spans="9:17" ht="16">
      <c r="I8299" s="209"/>
      <c r="J8299" s="221"/>
      <c r="K8299" s="228"/>
      <c r="L8299" s="228"/>
      <c r="Q8299" s="229"/>
    </row>
    <row r="8300" spans="9:17" ht="16">
      <c r="I8300" s="209"/>
      <c r="J8300" s="221"/>
      <c r="K8300" s="228"/>
      <c r="L8300" s="228"/>
      <c r="Q8300" s="229"/>
    </row>
    <row r="8301" spans="9:17" ht="16">
      <c r="I8301" s="209"/>
      <c r="J8301" s="221"/>
      <c r="K8301" s="228"/>
      <c r="L8301" s="228"/>
      <c r="Q8301" s="229"/>
    </row>
    <row r="8302" spans="9:17" ht="16">
      <c r="I8302" s="209"/>
      <c r="J8302" s="221"/>
      <c r="K8302" s="228"/>
      <c r="L8302" s="228"/>
      <c r="Q8302" s="229"/>
    </row>
    <row r="8303" spans="9:17" ht="16">
      <c r="I8303" s="209"/>
      <c r="J8303" s="221"/>
      <c r="K8303" s="228"/>
      <c r="L8303" s="228"/>
      <c r="Q8303" s="229"/>
    </row>
    <row r="8304" spans="9:17" ht="16">
      <c r="I8304" s="209"/>
      <c r="J8304" s="221"/>
      <c r="K8304" s="228"/>
      <c r="L8304" s="228"/>
      <c r="Q8304" s="229"/>
    </row>
    <row r="8305" spans="9:17" ht="16">
      <c r="I8305" s="209"/>
      <c r="J8305" s="221"/>
      <c r="K8305" s="228"/>
      <c r="L8305" s="228"/>
      <c r="Q8305" s="229"/>
    </row>
    <row r="8306" spans="9:17" ht="16">
      <c r="I8306" s="209"/>
      <c r="J8306" s="221"/>
      <c r="K8306" s="228"/>
      <c r="L8306" s="228"/>
      <c r="Q8306" s="229"/>
    </row>
    <row r="8307" spans="9:17" ht="16">
      <c r="I8307" s="209"/>
      <c r="J8307" s="221"/>
      <c r="K8307" s="228"/>
      <c r="L8307" s="228"/>
      <c r="Q8307" s="229"/>
    </row>
    <row r="8308" spans="9:17" ht="16">
      <c r="I8308" s="209"/>
      <c r="J8308" s="221"/>
      <c r="K8308" s="228"/>
      <c r="L8308" s="228"/>
      <c r="Q8308" s="229"/>
    </row>
    <row r="8309" spans="9:17" ht="16">
      <c r="I8309" s="209"/>
      <c r="J8309" s="221"/>
      <c r="K8309" s="228"/>
      <c r="L8309" s="228"/>
      <c r="Q8309" s="229"/>
    </row>
    <row r="8310" spans="9:17" ht="16">
      <c r="I8310" s="209"/>
      <c r="J8310" s="221"/>
      <c r="K8310" s="228"/>
      <c r="L8310" s="228"/>
      <c r="Q8310" s="229"/>
    </row>
    <row r="8311" spans="9:17" ht="16">
      <c r="I8311" s="209"/>
      <c r="J8311" s="221"/>
      <c r="K8311" s="228"/>
      <c r="L8311" s="228"/>
      <c r="Q8311" s="229"/>
    </row>
    <row r="8312" spans="9:17" ht="16">
      <c r="I8312" s="209"/>
      <c r="J8312" s="221"/>
      <c r="K8312" s="228"/>
      <c r="L8312" s="228"/>
      <c r="Q8312" s="229"/>
    </row>
    <row r="8313" spans="9:17" ht="16">
      <c r="I8313" s="209"/>
      <c r="J8313" s="221"/>
      <c r="K8313" s="228"/>
      <c r="L8313" s="228"/>
      <c r="Q8313" s="229"/>
    </row>
    <row r="8314" spans="9:17" ht="16">
      <c r="I8314" s="209"/>
      <c r="J8314" s="221"/>
      <c r="K8314" s="228"/>
      <c r="L8314" s="228"/>
      <c r="Q8314" s="229"/>
    </row>
    <row r="8315" spans="9:17" ht="16">
      <c r="I8315" s="209"/>
      <c r="J8315" s="221"/>
      <c r="K8315" s="228"/>
      <c r="L8315" s="228"/>
      <c r="Q8315" s="229"/>
    </row>
    <row r="8316" spans="9:17" ht="16">
      <c r="I8316" s="209"/>
      <c r="J8316" s="221"/>
      <c r="K8316" s="228"/>
      <c r="L8316" s="228"/>
      <c r="Q8316" s="229"/>
    </row>
    <row r="8317" spans="9:17" ht="16">
      <c r="I8317" s="209"/>
      <c r="J8317" s="221"/>
      <c r="K8317" s="228"/>
      <c r="L8317" s="228"/>
      <c r="Q8317" s="229"/>
    </row>
    <row r="8318" spans="9:17" ht="16">
      <c r="I8318" s="209"/>
      <c r="J8318" s="221"/>
      <c r="K8318" s="228"/>
      <c r="L8318" s="228"/>
      <c r="Q8318" s="229"/>
    </row>
    <row r="8319" spans="9:17" ht="16">
      <c r="I8319" s="209"/>
      <c r="J8319" s="221"/>
      <c r="K8319" s="228"/>
      <c r="L8319" s="228"/>
      <c r="Q8319" s="229"/>
    </row>
    <row r="8320" spans="9:17" ht="16">
      <c r="I8320" s="209"/>
      <c r="J8320" s="221"/>
      <c r="K8320" s="228"/>
      <c r="L8320" s="228"/>
      <c r="Q8320" s="229"/>
    </row>
    <row r="8321" spans="9:17" ht="16">
      <c r="I8321" s="209"/>
      <c r="J8321" s="221"/>
      <c r="K8321" s="228"/>
      <c r="L8321" s="228"/>
      <c r="Q8321" s="229"/>
    </row>
    <row r="8322" spans="9:17" ht="16">
      <c r="I8322" s="209"/>
      <c r="J8322" s="221"/>
      <c r="K8322" s="228"/>
      <c r="L8322" s="228"/>
      <c r="Q8322" s="229"/>
    </row>
    <row r="8323" spans="9:17" ht="16">
      <c r="I8323" s="209"/>
      <c r="J8323" s="221"/>
      <c r="K8323" s="228"/>
      <c r="L8323" s="228"/>
      <c r="Q8323" s="229"/>
    </row>
    <row r="8324" spans="9:17" ht="16">
      <c r="I8324" s="209"/>
      <c r="J8324" s="221"/>
      <c r="K8324" s="228"/>
      <c r="L8324" s="228"/>
      <c r="Q8324" s="229"/>
    </row>
    <row r="8325" spans="9:17" ht="16">
      <c r="I8325" s="209"/>
      <c r="J8325" s="221"/>
      <c r="K8325" s="228"/>
      <c r="L8325" s="228"/>
      <c r="Q8325" s="229"/>
    </row>
    <row r="8326" spans="9:17" ht="16">
      <c r="I8326" s="209"/>
      <c r="J8326" s="221"/>
      <c r="K8326" s="228"/>
      <c r="L8326" s="228"/>
      <c r="Q8326" s="229"/>
    </row>
    <row r="8327" spans="9:17" ht="16">
      <c r="I8327" s="209"/>
      <c r="J8327" s="221"/>
      <c r="K8327" s="228"/>
      <c r="L8327" s="228"/>
      <c r="Q8327" s="229"/>
    </row>
    <row r="8328" spans="9:17" ht="16">
      <c r="I8328" s="209"/>
      <c r="J8328" s="221"/>
      <c r="K8328" s="228"/>
      <c r="L8328" s="228"/>
      <c r="Q8328" s="229"/>
    </row>
    <row r="8329" spans="9:17" ht="16">
      <c r="I8329" s="209"/>
      <c r="J8329" s="221"/>
      <c r="K8329" s="228"/>
      <c r="L8329" s="228"/>
      <c r="Q8329" s="229"/>
    </row>
    <row r="8330" spans="9:17" ht="16">
      <c r="I8330" s="209"/>
      <c r="J8330" s="221"/>
      <c r="K8330" s="228"/>
      <c r="L8330" s="228"/>
      <c r="Q8330" s="229"/>
    </row>
    <row r="8331" spans="9:17" ht="16">
      <c r="I8331" s="209"/>
      <c r="J8331" s="221"/>
      <c r="K8331" s="228"/>
      <c r="L8331" s="228"/>
      <c r="Q8331" s="229"/>
    </row>
    <row r="8332" spans="9:17" ht="16">
      <c r="I8332" s="209"/>
      <c r="J8332" s="221"/>
      <c r="K8332" s="228"/>
      <c r="L8332" s="228"/>
      <c r="Q8332" s="229"/>
    </row>
    <row r="8333" spans="9:17" ht="16">
      <c r="I8333" s="209"/>
      <c r="J8333" s="221"/>
      <c r="K8333" s="228"/>
      <c r="L8333" s="228"/>
      <c r="Q8333" s="229"/>
    </row>
    <row r="8334" spans="9:17" ht="16">
      <c r="I8334" s="209"/>
      <c r="J8334" s="221"/>
      <c r="K8334" s="228"/>
      <c r="L8334" s="228"/>
      <c r="Q8334" s="229"/>
    </row>
    <row r="8335" spans="9:17" ht="16">
      <c r="I8335" s="209"/>
      <c r="J8335" s="221"/>
      <c r="K8335" s="228"/>
      <c r="L8335" s="228"/>
      <c r="Q8335" s="229"/>
    </row>
    <row r="8336" spans="9:17" ht="16">
      <c r="I8336" s="209"/>
      <c r="J8336" s="221"/>
      <c r="K8336" s="228"/>
      <c r="L8336" s="228"/>
      <c r="Q8336" s="229"/>
    </row>
    <row r="8337" spans="9:17" ht="16">
      <c r="I8337" s="209"/>
      <c r="J8337" s="221"/>
      <c r="K8337" s="228"/>
      <c r="L8337" s="228"/>
      <c r="Q8337" s="229"/>
    </row>
    <row r="8338" spans="9:17" ht="16">
      <c r="I8338" s="209"/>
      <c r="J8338" s="221"/>
      <c r="K8338" s="228"/>
      <c r="L8338" s="228"/>
      <c r="Q8338" s="229"/>
    </row>
    <row r="8339" spans="9:17" ht="16">
      <c r="I8339" s="209"/>
      <c r="J8339" s="221"/>
      <c r="K8339" s="228"/>
      <c r="L8339" s="228"/>
      <c r="Q8339" s="229"/>
    </row>
    <row r="8340" spans="9:17" ht="16">
      <c r="I8340" s="209"/>
      <c r="J8340" s="221"/>
      <c r="K8340" s="228"/>
      <c r="L8340" s="228"/>
      <c r="Q8340" s="229"/>
    </row>
    <row r="8341" spans="9:17" ht="16">
      <c r="I8341" s="209"/>
      <c r="J8341" s="221"/>
      <c r="K8341" s="228"/>
      <c r="L8341" s="228"/>
      <c r="Q8341" s="229"/>
    </row>
    <row r="8342" spans="9:17" ht="16">
      <c r="I8342" s="209"/>
      <c r="J8342" s="221"/>
      <c r="K8342" s="228"/>
      <c r="L8342" s="228"/>
      <c r="Q8342" s="229"/>
    </row>
    <row r="8343" spans="9:17" ht="16">
      <c r="I8343" s="209"/>
      <c r="J8343" s="221"/>
      <c r="K8343" s="228"/>
      <c r="L8343" s="228"/>
      <c r="Q8343" s="229"/>
    </row>
    <row r="8344" spans="9:17" ht="16">
      <c r="I8344" s="209"/>
      <c r="J8344" s="221"/>
      <c r="K8344" s="228"/>
      <c r="L8344" s="228"/>
      <c r="Q8344" s="229"/>
    </row>
    <row r="8345" spans="9:17" ht="16">
      <c r="I8345" s="209"/>
      <c r="J8345" s="221"/>
      <c r="K8345" s="228"/>
      <c r="L8345" s="228"/>
      <c r="Q8345" s="229"/>
    </row>
    <row r="8346" spans="9:17" ht="16">
      <c r="I8346" s="209"/>
      <c r="J8346" s="221"/>
      <c r="K8346" s="228"/>
      <c r="L8346" s="228"/>
      <c r="Q8346" s="229"/>
    </row>
    <row r="8347" spans="9:17" ht="16">
      <c r="I8347" s="209"/>
      <c r="J8347" s="221"/>
      <c r="K8347" s="228"/>
      <c r="L8347" s="228"/>
      <c r="Q8347" s="229"/>
    </row>
    <row r="8348" spans="9:17" ht="16">
      <c r="I8348" s="209"/>
      <c r="J8348" s="221"/>
      <c r="K8348" s="228"/>
      <c r="L8348" s="228"/>
      <c r="Q8348" s="229"/>
    </row>
    <row r="8349" spans="9:17" ht="16">
      <c r="I8349" s="209"/>
      <c r="J8349" s="221"/>
      <c r="K8349" s="228"/>
      <c r="L8349" s="228"/>
      <c r="Q8349" s="229"/>
    </row>
    <row r="8350" spans="9:17" ht="16">
      <c r="I8350" s="209"/>
      <c r="J8350" s="221"/>
      <c r="K8350" s="228"/>
      <c r="L8350" s="228"/>
      <c r="Q8350" s="229"/>
    </row>
    <row r="8351" spans="9:17" ht="16">
      <c r="I8351" s="209"/>
      <c r="J8351" s="221"/>
      <c r="K8351" s="228"/>
      <c r="L8351" s="228"/>
      <c r="Q8351" s="229"/>
    </row>
    <row r="8352" spans="9:17" ht="16">
      <c r="I8352" s="209"/>
      <c r="J8352" s="221"/>
      <c r="K8352" s="228"/>
      <c r="L8352" s="228"/>
      <c r="Q8352" s="229"/>
    </row>
    <row r="8353" spans="9:17" ht="16">
      <c r="I8353" s="209"/>
      <c r="J8353" s="221"/>
      <c r="K8353" s="228"/>
      <c r="L8353" s="228"/>
      <c r="Q8353" s="229"/>
    </row>
    <row r="8354" spans="9:17" ht="16">
      <c r="I8354" s="209"/>
      <c r="J8354" s="221"/>
      <c r="K8354" s="228"/>
      <c r="L8354" s="228"/>
      <c r="Q8354" s="229"/>
    </row>
    <row r="8355" spans="9:17" ht="16">
      <c r="I8355" s="209"/>
      <c r="J8355" s="221"/>
      <c r="K8355" s="228"/>
      <c r="L8355" s="228"/>
      <c r="Q8355" s="229"/>
    </row>
    <row r="8356" spans="9:17" ht="16">
      <c r="I8356" s="209"/>
      <c r="J8356" s="221"/>
      <c r="K8356" s="228"/>
      <c r="L8356" s="228"/>
      <c r="Q8356" s="229"/>
    </row>
    <row r="8357" spans="9:17" ht="16">
      <c r="I8357" s="209"/>
      <c r="J8357" s="221"/>
      <c r="K8357" s="228"/>
      <c r="L8357" s="228"/>
      <c r="Q8357" s="229"/>
    </row>
    <row r="8358" spans="9:17" ht="16">
      <c r="I8358" s="209"/>
      <c r="J8358" s="221"/>
      <c r="K8358" s="228"/>
      <c r="L8358" s="228"/>
      <c r="Q8358" s="229"/>
    </row>
    <row r="8359" spans="9:17" ht="16">
      <c r="I8359" s="209"/>
      <c r="J8359" s="221"/>
      <c r="K8359" s="228"/>
      <c r="L8359" s="228"/>
      <c r="Q8359" s="229"/>
    </row>
    <row r="8360" spans="9:17" ht="16">
      <c r="I8360" s="209"/>
      <c r="J8360" s="221"/>
      <c r="K8360" s="228"/>
      <c r="L8360" s="228"/>
      <c r="Q8360" s="229"/>
    </row>
    <row r="8361" spans="9:17" ht="16">
      <c r="I8361" s="209"/>
      <c r="J8361" s="221"/>
      <c r="K8361" s="228"/>
      <c r="L8361" s="228"/>
      <c r="Q8361" s="229"/>
    </row>
    <row r="8362" spans="9:17" ht="16">
      <c r="I8362" s="209"/>
      <c r="J8362" s="221"/>
      <c r="K8362" s="228"/>
      <c r="L8362" s="228"/>
      <c r="Q8362" s="229"/>
    </row>
    <row r="8363" spans="9:17" ht="16">
      <c r="I8363" s="209"/>
      <c r="J8363" s="221"/>
      <c r="K8363" s="228"/>
      <c r="L8363" s="228"/>
      <c r="Q8363" s="229"/>
    </row>
    <row r="8364" spans="9:17" ht="16">
      <c r="I8364" s="209"/>
      <c r="J8364" s="221"/>
      <c r="K8364" s="228"/>
      <c r="L8364" s="228"/>
      <c r="Q8364" s="229"/>
    </row>
    <row r="8365" spans="9:17" ht="16">
      <c r="I8365" s="209"/>
      <c r="J8365" s="221"/>
      <c r="K8365" s="228"/>
      <c r="L8365" s="228"/>
      <c r="Q8365" s="229"/>
    </row>
    <row r="8366" spans="9:17" ht="16">
      <c r="I8366" s="209"/>
      <c r="J8366" s="221"/>
      <c r="K8366" s="228"/>
      <c r="L8366" s="228"/>
      <c r="Q8366" s="229"/>
    </row>
    <row r="8367" spans="9:17" ht="16">
      <c r="I8367" s="209"/>
      <c r="J8367" s="221"/>
      <c r="K8367" s="228"/>
      <c r="L8367" s="228"/>
      <c r="Q8367" s="229"/>
    </row>
    <row r="8368" spans="9:17" ht="16">
      <c r="I8368" s="209"/>
      <c r="J8368" s="221"/>
      <c r="K8368" s="228"/>
      <c r="L8368" s="228"/>
      <c r="Q8368" s="229"/>
    </row>
    <row r="8369" spans="9:17" ht="16">
      <c r="I8369" s="209"/>
      <c r="J8369" s="221"/>
      <c r="K8369" s="228"/>
      <c r="L8369" s="228"/>
      <c r="Q8369" s="229"/>
    </row>
    <row r="8370" spans="9:17" ht="16">
      <c r="I8370" s="209"/>
      <c r="J8370" s="221"/>
      <c r="K8370" s="228"/>
      <c r="L8370" s="228"/>
      <c r="Q8370" s="229"/>
    </row>
    <row r="8371" spans="9:17" ht="16">
      <c r="I8371" s="209"/>
      <c r="J8371" s="221"/>
      <c r="K8371" s="228"/>
      <c r="L8371" s="228"/>
      <c r="Q8371" s="229"/>
    </row>
    <row r="8372" spans="9:17" ht="16">
      <c r="I8372" s="209"/>
      <c r="J8372" s="221"/>
      <c r="K8372" s="228"/>
      <c r="L8372" s="228"/>
      <c r="Q8372" s="229"/>
    </row>
    <row r="8373" spans="9:17" ht="16">
      <c r="I8373" s="209"/>
      <c r="J8373" s="221"/>
      <c r="K8373" s="228"/>
      <c r="L8373" s="228"/>
      <c r="Q8373" s="229"/>
    </row>
    <row r="8374" spans="9:17" ht="16">
      <c r="I8374" s="209"/>
      <c r="J8374" s="221"/>
      <c r="K8374" s="228"/>
      <c r="L8374" s="228"/>
      <c r="Q8374" s="229"/>
    </row>
    <row r="8375" spans="9:17" ht="16">
      <c r="I8375" s="209"/>
      <c r="J8375" s="221"/>
      <c r="K8375" s="228"/>
      <c r="L8375" s="228"/>
      <c r="Q8375" s="229"/>
    </row>
    <row r="8376" spans="9:17" ht="16">
      <c r="I8376" s="209"/>
      <c r="J8376" s="221"/>
      <c r="K8376" s="228"/>
      <c r="L8376" s="228"/>
      <c r="Q8376" s="229"/>
    </row>
    <row r="8377" spans="9:17" ht="16">
      <c r="I8377" s="209"/>
      <c r="J8377" s="221"/>
      <c r="K8377" s="228"/>
      <c r="L8377" s="228"/>
      <c r="Q8377" s="229"/>
    </row>
    <row r="8378" spans="9:17" ht="16">
      <c r="I8378" s="209"/>
      <c r="J8378" s="221"/>
      <c r="K8378" s="228"/>
      <c r="L8378" s="228"/>
      <c r="Q8378" s="229"/>
    </row>
    <row r="8379" spans="9:17" ht="16">
      <c r="I8379" s="209"/>
      <c r="J8379" s="221"/>
      <c r="K8379" s="228"/>
      <c r="L8379" s="228"/>
      <c r="Q8379" s="229"/>
    </row>
    <row r="8380" spans="9:17" ht="16">
      <c r="I8380" s="209"/>
      <c r="J8380" s="221"/>
      <c r="K8380" s="228"/>
      <c r="L8380" s="228"/>
      <c r="Q8380" s="229"/>
    </row>
    <row r="8381" spans="9:17" ht="16">
      <c r="I8381" s="209"/>
      <c r="J8381" s="221"/>
      <c r="K8381" s="228"/>
      <c r="L8381" s="228"/>
      <c r="Q8381" s="229"/>
    </row>
    <row r="8382" spans="9:17" ht="16">
      <c r="I8382" s="209"/>
      <c r="J8382" s="221"/>
      <c r="K8382" s="228"/>
      <c r="L8382" s="228"/>
      <c r="Q8382" s="229"/>
    </row>
    <row r="8383" spans="9:17" ht="16">
      <c r="I8383" s="209"/>
      <c r="J8383" s="221"/>
      <c r="K8383" s="228"/>
      <c r="L8383" s="228"/>
      <c r="Q8383" s="229"/>
    </row>
    <row r="8384" spans="9:17" ht="16">
      <c r="I8384" s="209"/>
      <c r="J8384" s="221"/>
      <c r="K8384" s="228"/>
      <c r="L8384" s="228"/>
      <c r="Q8384" s="229"/>
    </row>
    <row r="8385" spans="9:17" ht="16">
      <c r="I8385" s="209"/>
      <c r="J8385" s="221"/>
      <c r="K8385" s="228"/>
      <c r="L8385" s="228"/>
      <c r="Q8385" s="229"/>
    </row>
    <row r="8386" spans="9:17" ht="16">
      <c r="I8386" s="209"/>
      <c r="J8386" s="221"/>
      <c r="K8386" s="228"/>
      <c r="L8386" s="228"/>
      <c r="Q8386" s="229"/>
    </row>
    <row r="8387" spans="9:17" ht="16">
      <c r="I8387" s="209"/>
      <c r="J8387" s="221"/>
      <c r="K8387" s="228"/>
      <c r="L8387" s="228"/>
      <c r="Q8387" s="229"/>
    </row>
    <row r="8388" spans="9:17" ht="16">
      <c r="I8388" s="209"/>
      <c r="J8388" s="221"/>
      <c r="K8388" s="228"/>
      <c r="L8388" s="228"/>
      <c r="Q8388" s="229"/>
    </row>
    <row r="8389" spans="9:17" ht="16">
      <c r="I8389" s="209"/>
      <c r="J8389" s="221"/>
      <c r="K8389" s="228"/>
      <c r="L8389" s="228"/>
      <c r="Q8389" s="229"/>
    </row>
    <row r="8390" spans="9:17" ht="16">
      <c r="I8390" s="209"/>
      <c r="J8390" s="221"/>
      <c r="K8390" s="228"/>
      <c r="L8390" s="228"/>
      <c r="Q8390" s="229"/>
    </row>
    <row r="8391" spans="9:17" ht="16">
      <c r="I8391" s="209"/>
      <c r="J8391" s="221"/>
      <c r="K8391" s="228"/>
      <c r="L8391" s="228"/>
      <c r="Q8391" s="229"/>
    </row>
    <row r="8392" spans="9:17" ht="16">
      <c r="I8392" s="209"/>
      <c r="J8392" s="221"/>
      <c r="K8392" s="228"/>
      <c r="L8392" s="228"/>
      <c r="Q8392" s="229"/>
    </row>
    <row r="8393" spans="9:17" ht="16">
      <c r="I8393" s="209"/>
      <c r="J8393" s="221"/>
      <c r="K8393" s="228"/>
      <c r="L8393" s="228"/>
      <c r="Q8393" s="229"/>
    </row>
    <row r="8394" spans="9:17" ht="16">
      <c r="I8394" s="209"/>
      <c r="J8394" s="221"/>
      <c r="K8394" s="228"/>
      <c r="L8394" s="228"/>
      <c r="Q8394" s="229"/>
    </row>
    <row r="8395" spans="9:17" ht="16">
      <c r="I8395" s="209"/>
      <c r="J8395" s="221"/>
      <c r="K8395" s="228"/>
      <c r="L8395" s="228"/>
      <c r="Q8395" s="229"/>
    </row>
    <row r="8396" spans="9:17" ht="16">
      <c r="I8396" s="209"/>
      <c r="J8396" s="221"/>
      <c r="K8396" s="228"/>
      <c r="L8396" s="228"/>
      <c r="Q8396" s="229"/>
    </row>
    <row r="8397" spans="9:17" ht="16">
      <c r="I8397" s="209"/>
      <c r="J8397" s="221"/>
      <c r="K8397" s="228"/>
      <c r="L8397" s="228"/>
      <c r="Q8397" s="229"/>
    </row>
    <row r="8398" spans="9:17" ht="16">
      <c r="I8398" s="209"/>
      <c r="J8398" s="221"/>
      <c r="K8398" s="228"/>
      <c r="L8398" s="228"/>
      <c r="Q8398" s="229"/>
    </row>
    <row r="8399" spans="9:17" ht="16">
      <c r="I8399" s="209"/>
      <c r="J8399" s="221"/>
      <c r="K8399" s="228"/>
      <c r="L8399" s="228"/>
      <c r="Q8399" s="229"/>
    </row>
    <row r="8400" spans="9:17" ht="16">
      <c r="I8400" s="209"/>
      <c r="J8400" s="221"/>
      <c r="K8400" s="228"/>
      <c r="L8400" s="228"/>
      <c r="Q8400" s="229"/>
    </row>
    <row r="8401" spans="9:17" ht="16">
      <c r="I8401" s="209"/>
      <c r="J8401" s="221"/>
      <c r="K8401" s="228"/>
      <c r="L8401" s="228"/>
      <c r="Q8401" s="229"/>
    </row>
    <row r="8402" spans="9:17" ht="16">
      <c r="I8402" s="209"/>
      <c r="J8402" s="221"/>
      <c r="K8402" s="228"/>
      <c r="L8402" s="228"/>
      <c r="Q8402" s="229"/>
    </row>
    <row r="8403" spans="9:17" ht="16">
      <c r="I8403" s="209"/>
      <c r="J8403" s="221"/>
      <c r="K8403" s="228"/>
      <c r="L8403" s="228"/>
      <c r="Q8403" s="229"/>
    </row>
    <row r="8404" spans="9:17" ht="16">
      <c r="I8404" s="209"/>
      <c r="J8404" s="221"/>
      <c r="K8404" s="228"/>
      <c r="L8404" s="228"/>
      <c r="Q8404" s="229"/>
    </row>
    <row r="8405" spans="9:17" ht="16">
      <c r="I8405" s="209"/>
      <c r="J8405" s="221"/>
      <c r="K8405" s="228"/>
      <c r="L8405" s="228"/>
      <c r="Q8405" s="229"/>
    </row>
    <row r="8406" spans="9:17" ht="16">
      <c r="I8406" s="209"/>
      <c r="J8406" s="221"/>
      <c r="K8406" s="228"/>
      <c r="L8406" s="228"/>
      <c r="Q8406" s="229"/>
    </row>
    <row r="8407" spans="9:17" ht="16">
      <c r="I8407" s="209"/>
      <c r="J8407" s="221"/>
      <c r="K8407" s="228"/>
      <c r="L8407" s="228"/>
      <c r="Q8407" s="229"/>
    </row>
    <row r="8408" spans="9:17" ht="16">
      <c r="I8408" s="209"/>
      <c r="J8408" s="221"/>
      <c r="K8408" s="228"/>
      <c r="L8408" s="228"/>
      <c r="Q8408" s="229"/>
    </row>
    <row r="8409" spans="9:17" ht="16">
      <c r="I8409" s="209"/>
      <c r="J8409" s="221"/>
      <c r="K8409" s="228"/>
      <c r="L8409" s="228"/>
      <c r="Q8409" s="229"/>
    </row>
    <row r="8410" spans="9:17" ht="16">
      <c r="I8410" s="209"/>
      <c r="J8410" s="221"/>
      <c r="K8410" s="228"/>
      <c r="L8410" s="228"/>
      <c r="Q8410" s="229"/>
    </row>
    <row r="8411" spans="9:17" ht="16">
      <c r="I8411" s="209"/>
      <c r="J8411" s="221"/>
      <c r="K8411" s="228"/>
      <c r="L8411" s="228"/>
      <c r="Q8411" s="229"/>
    </row>
    <row r="8412" spans="9:17" ht="16">
      <c r="I8412" s="209"/>
      <c r="J8412" s="221"/>
      <c r="K8412" s="228"/>
      <c r="L8412" s="228"/>
      <c r="Q8412" s="229"/>
    </row>
    <row r="8413" spans="9:17" ht="16">
      <c r="I8413" s="209"/>
      <c r="J8413" s="221"/>
      <c r="K8413" s="228"/>
      <c r="L8413" s="228"/>
      <c r="Q8413" s="229"/>
    </row>
    <row r="8414" spans="9:17" ht="16">
      <c r="I8414" s="209"/>
      <c r="J8414" s="221"/>
      <c r="K8414" s="228"/>
      <c r="L8414" s="228"/>
      <c r="Q8414" s="229"/>
    </row>
    <row r="8415" spans="9:17" ht="16">
      <c r="I8415" s="209"/>
      <c r="J8415" s="221"/>
      <c r="K8415" s="228"/>
      <c r="L8415" s="228"/>
      <c r="Q8415" s="229"/>
    </row>
    <row r="8416" spans="9:17" ht="16">
      <c r="I8416" s="209"/>
      <c r="J8416" s="221"/>
      <c r="K8416" s="228"/>
      <c r="L8416" s="228"/>
      <c r="Q8416" s="229"/>
    </row>
    <row r="8417" spans="9:17" ht="16">
      <c r="I8417" s="209"/>
      <c r="J8417" s="221"/>
      <c r="K8417" s="228"/>
      <c r="L8417" s="228"/>
      <c r="Q8417" s="229"/>
    </row>
    <row r="8418" spans="9:17" ht="16">
      <c r="I8418" s="209"/>
      <c r="J8418" s="221"/>
      <c r="K8418" s="228"/>
      <c r="L8418" s="228"/>
      <c r="Q8418" s="229"/>
    </row>
    <row r="8419" spans="9:17" ht="16">
      <c r="I8419" s="209"/>
      <c r="J8419" s="221"/>
      <c r="K8419" s="228"/>
      <c r="L8419" s="228"/>
      <c r="Q8419" s="229"/>
    </row>
    <row r="8420" spans="9:17" ht="16">
      <c r="I8420" s="209"/>
      <c r="J8420" s="221"/>
      <c r="K8420" s="228"/>
      <c r="L8420" s="228"/>
      <c r="Q8420" s="229"/>
    </row>
    <row r="8421" spans="9:17" ht="16">
      <c r="I8421" s="209"/>
      <c r="J8421" s="221"/>
      <c r="K8421" s="228"/>
      <c r="L8421" s="228"/>
      <c r="Q8421" s="229"/>
    </row>
    <row r="8422" spans="9:17" ht="16">
      <c r="I8422" s="209"/>
      <c r="J8422" s="221"/>
      <c r="K8422" s="228"/>
      <c r="L8422" s="228"/>
      <c r="Q8422" s="229"/>
    </row>
    <row r="8423" spans="9:17" ht="16">
      <c r="I8423" s="209"/>
      <c r="J8423" s="221"/>
      <c r="K8423" s="228"/>
      <c r="L8423" s="228"/>
      <c r="Q8423" s="229"/>
    </row>
    <row r="8424" spans="9:17" ht="16">
      <c r="I8424" s="209"/>
      <c r="J8424" s="221"/>
      <c r="K8424" s="228"/>
      <c r="L8424" s="228"/>
      <c r="Q8424" s="229"/>
    </row>
    <row r="8425" spans="9:17" ht="16">
      <c r="I8425" s="209"/>
      <c r="J8425" s="221"/>
      <c r="K8425" s="228"/>
      <c r="L8425" s="228"/>
      <c r="Q8425" s="229"/>
    </row>
    <row r="8426" spans="9:17" ht="16">
      <c r="I8426" s="209"/>
      <c r="J8426" s="221"/>
      <c r="K8426" s="228"/>
      <c r="L8426" s="228"/>
      <c r="Q8426" s="229"/>
    </row>
    <row r="8427" spans="9:17" ht="16">
      <c r="I8427" s="209"/>
      <c r="J8427" s="221"/>
      <c r="K8427" s="228"/>
      <c r="L8427" s="228"/>
      <c r="Q8427" s="229"/>
    </row>
    <row r="8428" spans="9:17" ht="16">
      <c r="I8428" s="209"/>
      <c r="J8428" s="221"/>
      <c r="K8428" s="228"/>
      <c r="L8428" s="228"/>
      <c r="Q8428" s="229"/>
    </row>
    <row r="8429" spans="9:17" ht="16">
      <c r="I8429" s="209"/>
      <c r="J8429" s="221"/>
      <c r="K8429" s="228"/>
      <c r="L8429" s="228"/>
      <c r="Q8429" s="229"/>
    </row>
    <row r="8430" spans="9:17" ht="16">
      <c r="I8430" s="209"/>
      <c r="J8430" s="221"/>
      <c r="K8430" s="228"/>
      <c r="L8430" s="228"/>
      <c r="Q8430" s="229"/>
    </row>
    <row r="8431" spans="9:17" ht="16">
      <c r="I8431" s="209"/>
      <c r="J8431" s="221"/>
      <c r="K8431" s="228"/>
      <c r="L8431" s="228"/>
      <c r="Q8431" s="229"/>
    </row>
    <row r="8432" spans="9:17" ht="16">
      <c r="I8432" s="209"/>
      <c r="J8432" s="221"/>
      <c r="K8432" s="228"/>
      <c r="L8432" s="228"/>
      <c r="Q8432" s="229"/>
    </row>
    <row r="8433" spans="9:17" ht="16">
      <c r="I8433" s="209"/>
      <c r="J8433" s="221"/>
      <c r="K8433" s="228"/>
      <c r="L8433" s="228"/>
      <c r="Q8433" s="229"/>
    </row>
    <row r="8434" spans="9:17" ht="16">
      <c r="I8434" s="209"/>
      <c r="J8434" s="221"/>
      <c r="K8434" s="228"/>
      <c r="L8434" s="228"/>
      <c r="Q8434" s="229"/>
    </row>
    <row r="8435" spans="9:17" ht="16">
      <c r="I8435" s="209"/>
      <c r="J8435" s="221"/>
      <c r="K8435" s="228"/>
      <c r="L8435" s="228"/>
      <c r="Q8435" s="229"/>
    </row>
    <row r="8436" spans="9:17" ht="16">
      <c r="I8436" s="209"/>
      <c r="J8436" s="221"/>
      <c r="K8436" s="228"/>
      <c r="L8436" s="228"/>
      <c r="Q8436" s="229"/>
    </row>
    <row r="8437" spans="9:17" ht="16">
      <c r="I8437" s="209"/>
      <c r="J8437" s="221"/>
      <c r="K8437" s="228"/>
      <c r="L8437" s="228"/>
      <c r="Q8437" s="229"/>
    </row>
    <row r="8438" spans="9:17" ht="16">
      <c r="I8438" s="209"/>
      <c r="J8438" s="221"/>
      <c r="K8438" s="228"/>
      <c r="L8438" s="228"/>
      <c r="Q8438" s="229"/>
    </row>
    <row r="8439" spans="9:17" ht="16">
      <c r="I8439" s="209"/>
      <c r="J8439" s="221"/>
      <c r="K8439" s="228"/>
      <c r="L8439" s="228"/>
      <c r="Q8439" s="229"/>
    </row>
    <row r="8440" spans="9:17" ht="16">
      <c r="I8440" s="209"/>
      <c r="J8440" s="221"/>
      <c r="K8440" s="228"/>
      <c r="L8440" s="228"/>
      <c r="Q8440" s="229"/>
    </row>
    <row r="8441" spans="9:17" ht="16">
      <c r="I8441" s="209"/>
      <c r="J8441" s="221"/>
      <c r="K8441" s="228"/>
      <c r="L8441" s="228"/>
      <c r="Q8441" s="229"/>
    </row>
    <row r="8442" spans="9:17" ht="16">
      <c r="I8442" s="209"/>
      <c r="J8442" s="221"/>
      <c r="K8442" s="228"/>
      <c r="L8442" s="228"/>
      <c r="Q8442" s="229"/>
    </row>
    <row r="8443" spans="9:17" ht="16">
      <c r="I8443" s="209"/>
      <c r="J8443" s="221"/>
      <c r="K8443" s="228"/>
      <c r="L8443" s="228"/>
      <c r="Q8443" s="229"/>
    </row>
    <row r="8444" spans="9:17" ht="16">
      <c r="I8444" s="209"/>
      <c r="J8444" s="221"/>
      <c r="K8444" s="228"/>
      <c r="L8444" s="228"/>
      <c r="Q8444" s="229"/>
    </row>
    <row r="8445" spans="9:17" ht="16">
      <c r="I8445" s="209"/>
      <c r="J8445" s="221"/>
      <c r="K8445" s="228"/>
      <c r="L8445" s="228"/>
      <c r="Q8445" s="229"/>
    </row>
    <row r="8446" spans="9:17" ht="16">
      <c r="I8446" s="209"/>
      <c r="J8446" s="221"/>
      <c r="K8446" s="228"/>
      <c r="L8446" s="228"/>
      <c r="Q8446" s="229"/>
    </row>
    <row r="8447" spans="9:17" ht="16">
      <c r="I8447" s="209"/>
      <c r="J8447" s="221"/>
      <c r="K8447" s="228"/>
      <c r="L8447" s="228"/>
      <c r="Q8447" s="229"/>
    </row>
    <row r="8448" spans="9:17" ht="16">
      <c r="I8448" s="209"/>
      <c r="J8448" s="221"/>
      <c r="K8448" s="228"/>
      <c r="L8448" s="228"/>
      <c r="Q8448" s="229"/>
    </row>
    <row r="8449" spans="9:17" ht="16">
      <c r="I8449" s="209"/>
      <c r="J8449" s="221"/>
      <c r="K8449" s="228"/>
      <c r="L8449" s="228"/>
      <c r="Q8449" s="229"/>
    </row>
    <row r="8450" spans="9:17" ht="16">
      <c r="I8450" s="209"/>
      <c r="J8450" s="221"/>
      <c r="K8450" s="228"/>
      <c r="L8450" s="228"/>
      <c r="Q8450" s="229"/>
    </row>
    <row r="8451" spans="9:17" ht="16">
      <c r="I8451" s="209"/>
      <c r="J8451" s="221"/>
      <c r="K8451" s="228"/>
      <c r="L8451" s="228"/>
      <c r="Q8451" s="229"/>
    </row>
    <row r="8452" spans="9:17" ht="16">
      <c r="I8452" s="209"/>
      <c r="J8452" s="221"/>
      <c r="K8452" s="228"/>
      <c r="L8452" s="228"/>
      <c r="Q8452" s="229"/>
    </row>
    <row r="8453" spans="9:17" ht="16">
      <c r="I8453" s="209"/>
      <c r="J8453" s="221"/>
      <c r="K8453" s="228"/>
      <c r="L8453" s="228"/>
      <c r="Q8453" s="229"/>
    </row>
    <row r="8454" spans="9:17" ht="16">
      <c r="I8454" s="209"/>
      <c r="J8454" s="221"/>
      <c r="K8454" s="228"/>
      <c r="L8454" s="228"/>
      <c r="Q8454" s="229"/>
    </row>
    <row r="8455" spans="9:17" ht="16">
      <c r="I8455" s="209"/>
      <c r="J8455" s="221"/>
      <c r="K8455" s="228"/>
      <c r="L8455" s="228"/>
      <c r="Q8455" s="229"/>
    </row>
    <row r="8456" spans="9:17" ht="16">
      <c r="I8456" s="209"/>
      <c r="J8456" s="221"/>
      <c r="K8456" s="228"/>
      <c r="L8456" s="228"/>
      <c r="Q8456" s="229"/>
    </row>
    <row r="8457" spans="9:17" ht="16">
      <c r="I8457" s="209"/>
      <c r="J8457" s="221"/>
      <c r="K8457" s="228"/>
      <c r="L8457" s="228"/>
      <c r="Q8457" s="229"/>
    </row>
    <row r="8458" spans="9:17" ht="16">
      <c r="I8458" s="209"/>
      <c r="J8458" s="221"/>
      <c r="K8458" s="228"/>
      <c r="L8458" s="228"/>
      <c r="Q8458" s="229"/>
    </row>
    <row r="8459" spans="9:17" ht="16">
      <c r="I8459" s="209"/>
      <c r="J8459" s="221"/>
      <c r="K8459" s="228"/>
      <c r="L8459" s="228"/>
      <c r="Q8459" s="229"/>
    </row>
    <row r="8460" spans="9:17" ht="16">
      <c r="I8460" s="209"/>
      <c r="J8460" s="221"/>
      <c r="K8460" s="228"/>
      <c r="L8460" s="228"/>
      <c r="Q8460" s="229"/>
    </row>
    <row r="8461" spans="9:17" ht="16">
      <c r="I8461" s="209"/>
      <c r="J8461" s="221"/>
      <c r="K8461" s="228"/>
      <c r="L8461" s="228"/>
      <c r="Q8461" s="229"/>
    </row>
    <row r="8462" spans="9:17" ht="16">
      <c r="I8462" s="209"/>
      <c r="J8462" s="221"/>
      <c r="K8462" s="228"/>
      <c r="L8462" s="228"/>
      <c r="Q8462" s="229"/>
    </row>
    <row r="8463" spans="9:17" ht="16">
      <c r="I8463" s="209"/>
      <c r="J8463" s="221"/>
      <c r="K8463" s="228"/>
      <c r="L8463" s="228"/>
      <c r="Q8463" s="229"/>
    </row>
    <row r="8464" spans="9:17" ht="16">
      <c r="I8464" s="209"/>
      <c r="J8464" s="221"/>
      <c r="K8464" s="228"/>
      <c r="L8464" s="228"/>
      <c r="Q8464" s="229"/>
    </row>
    <row r="8465" spans="9:17" ht="16">
      <c r="I8465" s="209"/>
      <c r="J8465" s="221"/>
      <c r="K8465" s="228"/>
      <c r="L8465" s="228"/>
      <c r="Q8465" s="229"/>
    </row>
    <row r="8466" spans="9:17" ht="16">
      <c r="I8466" s="209"/>
      <c r="J8466" s="221"/>
      <c r="K8466" s="228"/>
      <c r="L8466" s="228"/>
      <c r="Q8466" s="229"/>
    </row>
    <row r="8467" spans="9:17" ht="16">
      <c r="I8467" s="209"/>
      <c r="J8467" s="221"/>
      <c r="K8467" s="228"/>
      <c r="L8467" s="228"/>
      <c r="Q8467" s="229"/>
    </row>
    <row r="8468" spans="9:17" ht="16">
      <c r="I8468" s="209"/>
      <c r="J8468" s="221"/>
      <c r="K8468" s="228"/>
      <c r="L8468" s="228"/>
      <c r="Q8468" s="229"/>
    </row>
    <row r="8469" spans="9:17" ht="16">
      <c r="I8469" s="209"/>
      <c r="J8469" s="221"/>
      <c r="K8469" s="228"/>
      <c r="L8469" s="228"/>
      <c r="Q8469" s="229"/>
    </row>
    <row r="8470" spans="9:17" ht="16">
      <c r="I8470" s="209"/>
      <c r="J8470" s="221"/>
      <c r="K8470" s="228"/>
      <c r="L8470" s="228"/>
      <c r="Q8470" s="229"/>
    </row>
    <row r="8471" spans="9:17" ht="16">
      <c r="I8471" s="209"/>
      <c r="J8471" s="221"/>
      <c r="K8471" s="228"/>
      <c r="L8471" s="228"/>
      <c r="Q8471" s="229"/>
    </row>
    <row r="8472" spans="9:17" ht="16">
      <c r="I8472" s="209"/>
      <c r="J8472" s="221"/>
      <c r="K8472" s="228"/>
      <c r="L8472" s="228"/>
      <c r="Q8472" s="229"/>
    </row>
    <row r="8473" spans="9:17" ht="16">
      <c r="I8473" s="209"/>
      <c r="J8473" s="221"/>
      <c r="K8473" s="228"/>
      <c r="L8473" s="228"/>
      <c r="Q8473" s="229"/>
    </row>
    <row r="8474" spans="9:17" ht="16">
      <c r="I8474" s="209"/>
      <c r="J8474" s="221"/>
      <c r="K8474" s="228"/>
      <c r="L8474" s="228"/>
      <c r="Q8474" s="229"/>
    </row>
    <row r="8475" spans="9:17" ht="16">
      <c r="I8475" s="209"/>
      <c r="J8475" s="221"/>
      <c r="K8475" s="228"/>
      <c r="L8475" s="228"/>
      <c r="Q8475" s="229"/>
    </row>
    <row r="8476" spans="9:17" ht="16">
      <c r="I8476" s="209"/>
      <c r="J8476" s="221"/>
      <c r="K8476" s="228"/>
      <c r="L8476" s="228"/>
      <c r="Q8476" s="229"/>
    </row>
    <row r="8477" spans="9:17" ht="16">
      <c r="I8477" s="209"/>
      <c r="J8477" s="221"/>
      <c r="K8477" s="228"/>
      <c r="L8477" s="228"/>
      <c r="Q8477" s="229"/>
    </row>
    <row r="8478" spans="9:17" ht="16">
      <c r="I8478" s="209"/>
      <c r="J8478" s="221"/>
      <c r="K8478" s="228"/>
      <c r="L8478" s="228"/>
      <c r="Q8478" s="229"/>
    </row>
    <row r="8479" spans="9:17" ht="16">
      <c r="I8479" s="209"/>
      <c r="J8479" s="221"/>
      <c r="K8479" s="228"/>
      <c r="L8479" s="228"/>
      <c r="Q8479" s="229"/>
    </row>
    <row r="8480" spans="9:17" ht="16">
      <c r="I8480" s="209"/>
      <c r="J8480" s="221"/>
      <c r="K8480" s="228"/>
      <c r="L8480" s="228"/>
      <c r="Q8480" s="229"/>
    </row>
    <row r="8481" spans="9:17" ht="16">
      <c r="I8481" s="209"/>
      <c r="J8481" s="221"/>
      <c r="K8481" s="228"/>
      <c r="L8481" s="228"/>
      <c r="Q8481" s="229"/>
    </row>
    <row r="8482" spans="9:17" ht="16">
      <c r="I8482" s="209"/>
      <c r="J8482" s="221"/>
      <c r="K8482" s="228"/>
      <c r="L8482" s="228"/>
      <c r="Q8482" s="229"/>
    </row>
    <row r="8483" spans="9:17" ht="16">
      <c r="I8483" s="209"/>
      <c r="J8483" s="221"/>
      <c r="K8483" s="228"/>
      <c r="L8483" s="228"/>
      <c r="Q8483" s="229"/>
    </row>
    <row r="8484" spans="9:17" ht="16">
      <c r="I8484" s="209"/>
      <c r="J8484" s="221"/>
      <c r="K8484" s="228"/>
      <c r="L8484" s="228"/>
      <c r="Q8484" s="229"/>
    </row>
    <row r="8485" spans="9:17" ht="16">
      <c r="I8485" s="209"/>
      <c r="J8485" s="221"/>
      <c r="K8485" s="228"/>
      <c r="L8485" s="228"/>
      <c r="Q8485" s="229"/>
    </row>
    <row r="8486" spans="9:17" ht="16">
      <c r="I8486" s="209"/>
      <c r="J8486" s="221"/>
      <c r="K8486" s="228"/>
      <c r="L8486" s="228"/>
      <c r="Q8486" s="229"/>
    </row>
    <row r="8487" spans="9:17" ht="16">
      <c r="I8487" s="209"/>
      <c r="J8487" s="221"/>
      <c r="K8487" s="228"/>
      <c r="L8487" s="228"/>
      <c r="Q8487" s="229"/>
    </row>
    <row r="8488" spans="9:17" ht="16">
      <c r="I8488" s="209"/>
      <c r="J8488" s="221"/>
      <c r="K8488" s="228"/>
      <c r="L8488" s="228"/>
      <c r="Q8488" s="229"/>
    </row>
    <row r="8489" spans="9:17" ht="16">
      <c r="I8489" s="209"/>
      <c r="J8489" s="221"/>
      <c r="K8489" s="228"/>
      <c r="L8489" s="228"/>
      <c r="Q8489" s="229"/>
    </row>
    <row r="8490" spans="9:17" ht="16">
      <c r="I8490" s="209"/>
      <c r="J8490" s="221"/>
      <c r="K8490" s="228"/>
      <c r="L8490" s="228"/>
      <c r="Q8490" s="229"/>
    </row>
    <row r="8491" spans="9:17" ht="16">
      <c r="I8491" s="209"/>
      <c r="J8491" s="221"/>
      <c r="K8491" s="228"/>
      <c r="L8491" s="228"/>
      <c r="Q8491" s="229"/>
    </row>
    <row r="8492" spans="9:17" ht="16">
      <c r="I8492" s="209"/>
      <c r="J8492" s="221"/>
      <c r="K8492" s="228"/>
      <c r="L8492" s="228"/>
      <c r="Q8492" s="229"/>
    </row>
    <row r="8493" spans="9:17" ht="16">
      <c r="I8493" s="209"/>
      <c r="J8493" s="221"/>
      <c r="K8493" s="228"/>
      <c r="L8493" s="228"/>
      <c r="Q8493" s="229"/>
    </row>
    <row r="8494" spans="9:17" ht="16">
      <c r="I8494" s="209"/>
      <c r="J8494" s="221"/>
      <c r="K8494" s="228"/>
      <c r="L8494" s="228"/>
      <c r="Q8494" s="229"/>
    </row>
    <row r="8495" spans="9:17" ht="16">
      <c r="I8495" s="209"/>
      <c r="J8495" s="221"/>
      <c r="K8495" s="228"/>
      <c r="L8495" s="228"/>
      <c r="Q8495" s="229"/>
    </row>
    <row r="8496" spans="9:17" ht="16">
      <c r="I8496" s="209"/>
      <c r="J8496" s="221"/>
      <c r="K8496" s="228"/>
      <c r="L8496" s="228"/>
      <c r="Q8496" s="229"/>
    </row>
    <row r="8497" spans="9:17" ht="16">
      <c r="I8497" s="209"/>
      <c r="J8497" s="221"/>
      <c r="K8497" s="228"/>
      <c r="L8497" s="228"/>
      <c r="Q8497" s="229"/>
    </row>
    <row r="8498" spans="9:17" ht="16">
      <c r="I8498" s="209"/>
      <c r="J8498" s="221"/>
      <c r="K8498" s="228"/>
      <c r="L8498" s="228"/>
      <c r="Q8498" s="229"/>
    </row>
    <row r="8499" spans="9:17" ht="16">
      <c r="I8499" s="209"/>
      <c r="J8499" s="221"/>
      <c r="K8499" s="228"/>
      <c r="L8499" s="228"/>
      <c r="Q8499" s="229"/>
    </row>
    <row r="8500" spans="9:17" ht="16">
      <c r="I8500" s="209"/>
      <c r="J8500" s="221"/>
      <c r="K8500" s="228"/>
      <c r="L8500" s="228"/>
      <c r="Q8500" s="229"/>
    </row>
    <row r="8501" spans="9:17" ht="16">
      <c r="I8501" s="209"/>
      <c r="J8501" s="221"/>
      <c r="K8501" s="228"/>
      <c r="L8501" s="228"/>
      <c r="Q8501" s="229"/>
    </row>
    <row r="8502" spans="9:17" ht="16">
      <c r="I8502" s="209"/>
      <c r="J8502" s="221"/>
      <c r="K8502" s="228"/>
      <c r="L8502" s="228"/>
      <c r="Q8502" s="229"/>
    </row>
    <row r="8503" spans="9:17" ht="16">
      <c r="I8503" s="209"/>
      <c r="J8503" s="221"/>
      <c r="K8503" s="228"/>
      <c r="L8503" s="228"/>
      <c r="Q8503" s="229"/>
    </row>
    <row r="8504" spans="9:17" ht="16">
      <c r="I8504" s="209"/>
      <c r="J8504" s="221"/>
      <c r="K8504" s="228"/>
      <c r="L8504" s="228"/>
      <c r="Q8504" s="229"/>
    </row>
    <row r="8505" spans="9:17" ht="16">
      <c r="I8505" s="209"/>
      <c r="J8505" s="221"/>
      <c r="K8505" s="228"/>
      <c r="L8505" s="228"/>
      <c r="Q8505" s="229"/>
    </row>
    <row r="8506" spans="9:17" ht="16">
      <c r="I8506" s="209"/>
      <c r="J8506" s="221"/>
      <c r="K8506" s="228"/>
      <c r="L8506" s="228"/>
      <c r="Q8506" s="229"/>
    </row>
    <row r="8507" spans="9:17" ht="16">
      <c r="I8507" s="209"/>
      <c r="J8507" s="221"/>
      <c r="K8507" s="228"/>
      <c r="L8507" s="228"/>
      <c r="Q8507" s="229"/>
    </row>
    <row r="8508" spans="9:17" ht="16">
      <c r="I8508" s="209"/>
      <c r="J8508" s="221"/>
      <c r="K8508" s="228"/>
      <c r="L8508" s="228"/>
      <c r="Q8508" s="229"/>
    </row>
    <row r="8509" spans="9:17" ht="16">
      <c r="I8509" s="209"/>
      <c r="J8509" s="221"/>
      <c r="K8509" s="228"/>
      <c r="L8509" s="228"/>
      <c r="Q8509" s="229"/>
    </row>
    <row r="8510" spans="9:17" ht="16">
      <c r="I8510" s="209"/>
      <c r="J8510" s="221"/>
      <c r="K8510" s="228"/>
      <c r="L8510" s="228"/>
      <c r="Q8510" s="229"/>
    </row>
    <row r="8511" spans="9:17" ht="16">
      <c r="I8511" s="209"/>
      <c r="J8511" s="221"/>
      <c r="K8511" s="228"/>
      <c r="L8511" s="228"/>
      <c r="Q8511" s="229"/>
    </row>
    <row r="8512" spans="9:17" ht="16">
      <c r="I8512" s="209"/>
      <c r="J8512" s="221"/>
      <c r="K8512" s="228"/>
      <c r="L8512" s="228"/>
      <c r="Q8512" s="229"/>
    </row>
    <row r="8513" spans="9:17" ht="16">
      <c r="I8513" s="209"/>
      <c r="J8513" s="221"/>
      <c r="K8513" s="228"/>
      <c r="L8513" s="228"/>
      <c r="Q8513" s="229"/>
    </row>
    <row r="8514" spans="9:17" ht="16">
      <c r="I8514" s="209"/>
      <c r="J8514" s="221"/>
      <c r="K8514" s="228"/>
      <c r="L8514" s="228"/>
      <c r="Q8514" s="229"/>
    </row>
    <row r="8515" spans="9:17" ht="16">
      <c r="I8515" s="209"/>
      <c r="J8515" s="221"/>
      <c r="K8515" s="228"/>
      <c r="L8515" s="228"/>
      <c r="Q8515" s="229"/>
    </row>
    <row r="8516" spans="9:17" ht="16">
      <c r="I8516" s="209"/>
      <c r="J8516" s="221"/>
      <c r="K8516" s="228"/>
      <c r="L8516" s="228"/>
      <c r="Q8516" s="229"/>
    </row>
    <row r="8517" spans="9:17" ht="16">
      <c r="I8517" s="209"/>
      <c r="J8517" s="221"/>
      <c r="K8517" s="228"/>
      <c r="L8517" s="228"/>
      <c r="Q8517" s="229"/>
    </row>
    <row r="8518" spans="9:17" ht="16">
      <c r="I8518" s="209"/>
      <c r="J8518" s="221"/>
      <c r="K8518" s="228"/>
      <c r="L8518" s="228"/>
      <c r="Q8518" s="229"/>
    </row>
    <row r="8519" spans="9:17" ht="16">
      <c r="I8519" s="209"/>
      <c r="J8519" s="221"/>
      <c r="K8519" s="228"/>
      <c r="L8519" s="228"/>
      <c r="Q8519" s="229"/>
    </row>
    <row r="8520" spans="9:17" ht="16">
      <c r="I8520" s="209"/>
      <c r="J8520" s="221"/>
      <c r="K8520" s="228"/>
      <c r="L8520" s="228"/>
      <c r="Q8520" s="229"/>
    </row>
    <row r="8521" spans="9:17" ht="16">
      <c r="I8521" s="209"/>
      <c r="J8521" s="221"/>
      <c r="K8521" s="228"/>
      <c r="L8521" s="228"/>
      <c r="Q8521" s="229"/>
    </row>
    <row r="8522" spans="9:17" ht="16">
      <c r="I8522" s="209"/>
      <c r="J8522" s="221"/>
      <c r="K8522" s="228"/>
      <c r="L8522" s="228"/>
      <c r="Q8522" s="229"/>
    </row>
    <row r="8523" spans="9:17" ht="16">
      <c r="I8523" s="209"/>
      <c r="J8523" s="221"/>
      <c r="K8523" s="228"/>
      <c r="L8523" s="228"/>
      <c r="Q8523" s="229"/>
    </row>
    <row r="8524" spans="9:17" ht="16">
      <c r="I8524" s="209"/>
      <c r="J8524" s="221"/>
      <c r="K8524" s="228"/>
      <c r="L8524" s="228"/>
      <c r="Q8524" s="229"/>
    </row>
    <row r="8525" spans="9:17" ht="16">
      <c r="I8525" s="209"/>
      <c r="J8525" s="221"/>
      <c r="K8525" s="228"/>
      <c r="L8525" s="228"/>
      <c r="Q8525" s="229"/>
    </row>
    <row r="8526" spans="9:17" ht="16">
      <c r="I8526" s="209"/>
      <c r="J8526" s="221"/>
      <c r="K8526" s="228"/>
      <c r="L8526" s="228"/>
      <c r="Q8526" s="229"/>
    </row>
    <row r="8527" spans="9:17" ht="16">
      <c r="I8527" s="209"/>
      <c r="J8527" s="221"/>
      <c r="K8527" s="228"/>
      <c r="L8527" s="228"/>
      <c r="Q8527" s="229"/>
    </row>
    <row r="8528" spans="9:17" ht="16">
      <c r="I8528" s="209"/>
      <c r="J8528" s="221"/>
      <c r="K8528" s="228"/>
      <c r="L8528" s="228"/>
      <c r="Q8528" s="229"/>
    </row>
    <row r="8529" spans="9:17" ht="16">
      <c r="I8529" s="209"/>
      <c r="J8529" s="221"/>
      <c r="K8529" s="228"/>
      <c r="L8529" s="228"/>
      <c r="Q8529" s="229"/>
    </row>
    <row r="8530" spans="9:17" ht="16">
      <c r="I8530" s="209"/>
      <c r="J8530" s="221"/>
      <c r="K8530" s="228"/>
      <c r="L8530" s="228"/>
      <c r="Q8530" s="229"/>
    </row>
    <row r="8531" spans="9:17" ht="16">
      <c r="I8531" s="209"/>
      <c r="J8531" s="221"/>
      <c r="K8531" s="228"/>
      <c r="L8531" s="228"/>
      <c r="Q8531" s="229"/>
    </row>
    <row r="8532" spans="9:17" ht="16">
      <c r="I8532" s="209"/>
      <c r="J8532" s="221"/>
      <c r="K8532" s="228"/>
      <c r="L8532" s="228"/>
      <c r="Q8532" s="229"/>
    </row>
    <row r="8533" spans="9:17" ht="16">
      <c r="I8533" s="209"/>
      <c r="J8533" s="221"/>
      <c r="K8533" s="228"/>
      <c r="L8533" s="228"/>
      <c r="Q8533" s="229"/>
    </row>
    <row r="8534" spans="9:17" ht="16">
      <c r="I8534" s="209"/>
      <c r="J8534" s="221"/>
      <c r="K8534" s="228"/>
      <c r="L8534" s="228"/>
      <c r="Q8534" s="229"/>
    </row>
    <row r="8535" spans="9:17" ht="16">
      <c r="I8535" s="209"/>
      <c r="J8535" s="221"/>
      <c r="K8535" s="228"/>
      <c r="L8535" s="228"/>
      <c r="Q8535" s="229"/>
    </row>
    <row r="8536" spans="9:17" ht="16">
      <c r="I8536" s="209"/>
      <c r="J8536" s="221"/>
      <c r="K8536" s="228"/>
      <c r="L8536" s="228"/>
      <c r="Q8536" s="229"/>
    </row>
    <row r="8537" spans="9:17" ht="16">
      <c r="I8537" s="209"/>
      <c r="J8537" s="221"/>
      <c r="K8537" s="228"/>
      <c r="L8537" s="228"/>
      <c r="Q8537" s="229"/>
    </row>
    <row r="8538" spans="9:17" ht="16">
      <c r="I8538" s="209"/>
      <c r="J8538" s="221"/>
      <c r="K8538" s="228"/>
      <c r="L8538" s="228"/>
      <c r="Q8538" s="229"/>
    </row>
    <row r="8539" spans="9:17" ht="16">
      <c r="I8539" s="209"/>
      <c r="J8539" s="221"/>
      <c r="K8539" s="228"/>
      <c r="L8539" s="228"/>
      <c r="Q8539" s="229"/>
    </row>
    <row r="8540" spans="9:17" ht="16">
      <c r="I8540" s="209"/>
      <c r="J8540" s="221"/>
      <c r="K8540" s="228"/>
      <c r="L8540" s="228"/>
      <c r="Q8540" s="229"/>
    </row>
    <row r="8541" spans="9:17" ht="16">
      <c r="I8541" s="209"/>
      <c r="J8541" s="221"/>
      <c r="K8541" s="228"/>
      <c r="L8541" s="228"/>
      <c r="Q8541" s="229"/>
    </row>
    <row r="8542" spans="9:17" ht="16">
      <c r="I8542" s="209"/>
      <c r="J8542" s="221"/>
      <c r="K8542" s="228"/>
      <c r="L8542" s="228"/>
      <c r="Q8542" s="229"/>
    </row>
    <row r="8543" spans="9:17" ht="16">
      <c r="I8543" s="209"/>
      <c r="J8543" s="221"/>
      <c r="K8543" s="228"/>
      <c r="L8543" s="228"/>
      <c r="Q8543" s="229"/>
    </row>
    <row r="8544" spans="9:17" ht="16">
      <c r="I8544" s="209"/>
      <c r="J8544" s="221"/>
      <c r="K8544" s="228"/>
      <c r="L8544" s="228"/>
      <c r="Q8544" s="229"/>
    </row>
    <row r="8545" spans="9:17" ht="16">
      <c r="I8545" s="209"/>
      <c r="J8545" s="221"/>
      <c r="K8545" s="228"/>
      <c r="L8545" s="228"/>
      <c r="Q8545" s="229"/>
    </row>
    <row r="8546" spans="9:17" ht="16">
      <c r="I8546" s="209"/>
      <c r="J8546" s="221"/>
      <c r="K8546" s="228"/>
      <c r="L8546" s="228"/>
      <c r="Q8546" s="229"/>
    </row>
    <row r="8547" spans="9:17" ht="16">
      <c r="I8547" s="209"/>
      <c r="J8547" s="221"/>
      <c r="K8547" s="228"/>
      <c r="L8547" s="228"/>
      <c r="Q8547" s="229"/>
    </row>
    <row r="8548" spans="9:17" ht="16">
      <c r="I8548" s="209"/>
      <c r="J8548" s="221"/>
      <c r="K8548" s="228"/>
      <c r="L8548" s="228"/>
      <c r="Q8548" s="229"/>
    </row>
    <row r="8549" spans="9:17" ht="16">
      <c r="I8549" s="209"/>
      <c r="J8549" s="221"/>
      <c r="K8549" s="228"/>
      <c r="L8549" s="228"/>
      <c r="Q8549" s="229"/>
    </row>
    <row r="8550" spans="9:17" ht="16">
      <c r="I8550" s="209"/>
      <c r="J8550" s="221"/>
      <c r="K8550" s="228"/>
      <c r="L8550" s="228"/>
      <c r="Q8550" s="229"/>
    </row>
    <row r="8551" spans="9:17" ht="16">
      <c r="I8551" s="209"/>
      <c r="J8551" s="221"/>
      <c r="K8551" s="228"/>
      <c r="L8551" s="228"/>
      <c r="Q8551" s="229"/>
    </row>
    <row r="8552" spans="9:17" ht="16">
      <c r="I8552" s="209"/>
      <c r="J8552" s="221"/>
      <c r="K8552" s="228"/>
      <c r="L8552" s="228"/>
      <c r="Q8552" s="229"/>
    </row>
    <row r="8553" spans="9:17" ht="16">
      <c r="I8553" s="209"/>
      <c r="J8553" s="221"/>
      <c r="K8553" s="228"/>
      <c r="L8553" s="228"/>
      <c r="Q8553" s="229"/>
    </row>
    <row r="8554" spans="9:17" ht="16">
      <c r="I8554" s="209"/>
      <c r="J8554" s="221"/>
      <c r="K8554" s="228"/>
      <c r="L8554" s="228"/>
      <c r="Q8554" s="229"/>
    </row>
    <row r="8555" spans="9:17" ht="16">
      <c r="I8555" s="209"/>
      <c r="J8555" s="221"/>
      <c r="K8555" s="228"/>
      <c r="L8555" s="228"/>
      <c r="Q8555" s="229"/>
    </row>
    <row r="8556" spans="9:17" ht="16">
      <c r="I8556" s="209"/>
      <c r="J8556" s="221"/>
      <c r="K8556" s="228"/>
      <c r="L8556" s="228"/>
      <c r="Q8556" s="229"/>
    </row>
    <row r="8557" spans="9:17" ht="16">
      <c r="I8557" s="209"/>
      <c r="J8557" s="221"/>
      <c r="K8557" s="228"/>
      <c r="L8557" s="228"/>
      <c r="Q8557" s="229"/>
    </row>
    <row r="8558" spans="9:17" ht="16">
      <c r="I8558" s="209"/>
      <c r="J8558" s="221"/>
      <c r="K8558" s="228"/>
      <c r="L8558" s="228"/>
      <c r="Q8558" s="229"/>
    </row>
    <row r="8559" spans="9:17" ht="16">
      <c r="I8559" s="209"/>
      <c r="J8559" s="221"/>
      <c r="K8559" s="228"/>
      <c r="L8559" s="228"/>
      <c r="Q8559" s="229"/>
    </row>
    <row r="8560" spans="9:17" ht="16">
      <c r="I8560" s="209"/>
      <c r="J8560" s="221"/>
      <c r="K8560" s="228"/>
      <c r="L8560" s="228"/>
      <c r="Q8560" s="229"/>
    </row>
    <row r="8561" spans="9:17" ht="16">
      <c r="I8561" s="209"/>
      <c r="J8561" s="221"/>
      <c r="K8561" s="228"/>
      <c r="L8561" s="228"/>
      <c r="Q8561" s="229"/>
    </row>
    <row r="8562" spans="9:17" ht="16">
      <c r="I8562" s="209"/>
      <c r="J8562" s="221"/>
      <c r="K8562" s="228"/>
      <c r="L8562" s="228"/>
      <c r="Q8562" s="229"/>
    </row>
    <row r="8563" spans="9:17" ht="16">
      <c r="I8563" s="209"/>
      <c r="J8563" s="221"/>
      <c r="K8563" s="228"/>
      <c r="L8563" s="228"/>
      <c r="Q8563" s="229"/>
    </row>
    <row r="8564" spans="9:17" ht="16">
      <c r="I8564" s="209"/>
      <c r="J8564" s="221"/>
      <c r="K8564" s="228"/>
      <c r="L8564" s="228"/>
      <c r="Q8564" s="229"/>
    </row>
    <row r="8565" spans="9:17" ht="16">
      <c r="I8565" s="209"/>
      <c r="J8565" s="221"/>
      <c r="K8565" s="228"/>
      <c r="L8565" s="228"/>
      <c r="Q8565" s="229"/>
    </row>
    <row r="8566" spans="9:17" ht="16">
      <c r="I8566" s="209"/>
      <c r="J8566" s="221"/>
      <c r="K8566" s="228"/>
      <c r="L8566" s="228"/>
      <c r="Q8566" s="229"/>
    </row>
    <row r="8567" spans="9:17" ht="16">
      <c r="I8567" s="209"/>
      <c r="J8567" s="221"/>
      <c r="K8567" s="228"/>
      <c r="L8567" s="228"/>
      <c r="Q8567" s="229"/>
    </row>
    <row r="8568" spans="9:17" ht="16">
      <c r="I8568" s="209"/>
      <c r="J8568" s="221"/>
      <c r="K8568" s="228"/>
      <c r="L8568" s="228"/>
      <c r="Q8568" s="229"/>
    </row>
    <row r="8569" spans="9:17" ht="16">
      <c r="I8569" s="209"/>
      <c r="J8569" s="221"/>
      <c r="K8569" s="228"/>
      <c r="L8569" s="228"/>
      <c r="Q8569" s="229"/>
    </row>
    <row r="8570" spans="9:17" ht="16">
      <c r="I8570" s="209"/>
      <c r="J8570" s="221"/>
      <c r="K8570" s="228"/>
      <c r="L8570" s="228"/>
      <c r="Q8570" s="229"/>
    </row>
    <row r="8571" spans="9:17" ht="16">
      <c r="I8571" s="209"/>
      <c r="J8571" s="221"/>
      <c r="K8571" s="228"/>
      <c r="L8571" s="228"/>
      <c r="Q8571" s="229"/>
    </row>
    <row r="8572" spans="9:17" ht="16">
      <c r="I8572" s="209"/>
      <c r="J8572" s="221"/>
      <c r="K8572" s="228"/>
      <c r="L8572" s="228"/>
      <c r="Q8572" s="229"/>
    </row>
    <row r="8573" spans="9:17" ht="16">
      <c r="I8573" s="209"/>
      <c r="J8573" s="221"/>
      <c r="K8573" s="228"/>
      <c r="L8573" s="228"/>
      <c r="Q8573" s="229"/>
    </row>
    <row r="8574" spans="9:17" ht="16">
      <c r="I8574" s="209"/>
      <c r="J8574" s="221"/>
      <c r="K8574" s="228"/>
      <c r="L8574" s="228"/>
      <c r="Q8574" s="229"/>
    </row>
    <row r="8575" spans="9:17" ht="16">
      <c r="I8575" s="209"/>
      <c r="J8575" s="221"/>
      <c r="K8575" s="228"/>
      <c r="L8575" s="228"/>
      <c r="Q8575" s="229"/>
    </row>
    <row r="8576" spans="9:17" ht="16">
      <c r="I8576" s="209"/>
      <c r="J8576" s="221"/>
      <c r="K8576" s="228"/>
      <c r="L8576" s="228"/>
      <c r="Q8576" s="229"/>
    </row>
    <row r="8577" spans="9:17" ht="16">
      <c r="I8577" s="209"/>
      <c r="J8577" s="221"/>
      <c r="K8577" s="228"/>
      <c r="L8577" s="228"/>
      <c r="Q8577" s="229"/>
    </row>
    <row r="8578" spans="9:17" ht="16">
      <c r="I8578" s="209"/>
      <c r="J8578" s="221"/>
      <c r="K8578" s="228"/>
      <c r="L8578" s="228"/>
      <c r="Q8578" s="229"/>
    </row>
    <row r="8579" spans="9:17" ht="16">
      <c r="I8579" s="209"/>
      <c r="J8579" s="221"/>
      <c r="K8579" s="228"/>
      <c r="L8579" s="228"/>
      <c r="Q8579" s="229"/>
    </row>
    <row r="8580" spans="9:17" ht="16">
      <c r="I8580" s="209"/>
      <c r="J8580" s="221"/>
      <c r="K8580" s="228"/>
      <c r="L8580" s="228"/>
      <c r="Q8580" s="229"/>
    </row>
    <row r="8581" spans="9:17" ht="16">
      <c r="I8581" s="209"/>
      <c r="J8581" s="221"/>
      <c r="K8581" s="228"/>
      <c r="L8581" s="228"/>
      <c r="Q8581" s="229"/>
    </row>
    <row r="8582" spans="9:17" ht="16">
      <c r="I8582" s="209"/>
      <c r="J8582" s="221"/>
      <c r="K8582" s="228"/>
      <c r="L8582" s="228"/>
      <c r="Q8582" s="229"/>
    </row>
    <row r="8583" spans="9:17" ht="16">
      <c r="I8583" s="209"/>
      <c r="J8583" s="221"/>
      <c r="K8583" s="228"/>
      <c r="L8583" s="228"/>
      <c r="Q8583" s="229"/>
    </row>
    <row r="8584" spans="9:17" ht="16">
      <c r="I8584" s="209"/>
      <c r="J8584" s="221"/>
      <c r="K8584" s="228"/>
      <c r="L8584" s="228"/>
      <c r="Q8584" s="229"/>
    </row>
    <row r="8585" spans="9:17" ht="16">
      <c r="I8585" s="209"/>
      <c r="J8585" s="221"/>
      <c r="K8585" s="228"/>
      <c r="L8585" s="228"/>
      <c r="Q8585" s="229"/>
    </row>
    <row r="8586" spans="9:17" ht="16">
      <c r="I8586" s="209"/>
      <c r="J8586" s="221"/>
      <c r="K8586" s="228"/>
      <c r="L8586" s="228"/>
      <c r="Q8586" s="229"/>
    </row>
    <row r="8587" spans="9:17" ht="16">
      <c r="I8587" s="209"/>
      <c r="J8587" s="221"/>
      <c r="K8587" s="228"/>
      <c r="L8587" s="228"/>
      <c r="Q8587" s="229"/>
    </row>
    <row r="8588" spans="9:17" ht="16">
      <c r="I8588" s="209"/>
      <c r="J8588" s="221"/>
      <c r="K8588" s="228"/>
      <c r="L8588" s="228"/>
      <c r="Q8588" s="229"/>
    </row>
    <row r="8589" spans="9:17" ht="16">
      <c r="I8589" s="209"/>
      <c r="J8589" s="221"/>
      <c r="K8589" s="228"/>
      <c r="L8589" s="228"/>
      <c r="Q8589" s="229"/>
    </row>
    <row r="8590" spans="9:17" ht="16">
      <c r="I8590" s="209"/>
      <c r="J8590" s="221"/>
      <c r="K8590" s="228"/>
      <c r="L8590" s="228"/>
      <c r="Q8590" s="229"/>
    </row>
    <row r="8591" spans="9:17" ht="16">
      <c r="I8591" s="209"/>
      <c r="J8591" s="221"/>
      <c r="K8591" s="228"/>
      <c r="L8591" s="228"/>
      <c r="Q8591" s="229"/>
    </row>
    <row r="8592" spans="9:17" ht="16">
      <c r="I8592" s="209"/>
      <c r="J8592" s="221"/>
      <c r="K8592" s="228"/>
      <c r="L8592" s="228"/>
      <c r="Q8592" s="229"/>
    </row>
    <row r="8593" spans="9:17" ht="16">
      <c r="I8593" s="209"/>
      <c r="J8593" s="221"/>
      <c r="K8593" s="228"/>
      <c r="L8593" s="228"/>
      <c r="Q8593" s="229"/>
    </row>
    <row r="8594" spans="9:17" ht="16">
      <c r="I8594" s="209"/>
      <c r="J8594" s="221"/>
      <c r="K8594" s="228"/>
      <c r="L8594" s="228"/>
      <c r="Q8594" s="229"/>
    </row>
    <row r="8595" spans="9:17" ht="16">
      <c r="I8595" s="209"/>
      <c r="J8595" s="221"/>
      <c r="K8595" s="228"/>
      <c r="L8595" s="228"/>
      <c r="Q8595" s="229"/>
    </row>
    <row r="8596" spans="9:17" ht="16">
      <c r="I8596" s="209"/>
      <c r="J8596" s="221"/>
      <c r="K8596" s="228"/>
      <c r="L8596" s="228"/>
      <c r="Q8596" s="229"/>
    </row>
    <row r="8597" spans="9:17" ht="16">
      <c r="I8597" s="209"/>
      <c r="J8597" s="221"/>
      <c r="K8597" s="228"/>
      <c r="L8597" s="228"/>
      <c r="Q8597" s="229"/>
    </row>
    <row r="8598" spans="9:17" ht="16">
      <c r="I8598" s="209"/>
      <c r="J8598" s="221"/>
      <c r="K8598" s="228"/>
      <c r="L8598" s="228"/>
      <c r="Q8598" s="229"/>
    </row>
    <row r="8599" spans="9:17" ht="16">
      <c r="I8599" s="209"/>
      <c r="J8599" s="221"/>
      <c r="K8599" s="228"/>
      <c r="L8599" s="228"/>
      <c r="Q8599" s="229"/>
    </row>
    <row r="8600" spans="9:17" ht="16">
      <c r="I8600" s="209"/>
      <c r="J8600" s="221"/>
      <c r="K8600" s="228"/>
      <c r="L8600" s="228"/>
      <c r="Q8600" s="229"/>
    </row>
    <row r="8601" spans="9:17" ht="16">
      <c r="I8601" s="209"/>
      <c r="J8601" s="221"/>
      <c r="K8601" s="228"/>
      <c r="L8601" s="228"/>
      <c r="Q8601" s="229"/>
    </row>
    <row r="8602" spans="9:17" ht="16">
      <c r="I8602" s="209"/>
      <c r="J8602" s="221"/>
      <c r="K8602" s="228"/>
      <c r="L8602" s="228"/>
      <c r="Q8602" s="229"/>
    </row>
    <row r="8603" spans="9:17" ht="16">
      <c r="I8603" s="209"/>
      <c r="J8603" s="221"/>
      <c r="K8603" s="228"/>
      <c r="L8603" s="228"/>
      <c r="Q8603" s="229"/>
    </row>
    <row r="8604" spans="9:17" ht="16">
      <c r="I8604" s="209"/>
      <c r="J8604" s="221"/>
      <c r="K8604" s="228"/>
      <c r="L8604" s="228"/>
      <c r="Q8604" s="229"/>
    </row>
    <row r="8605" spans="9:17" ht="16">
      <c r="I8605" s="209"/>
      <c r="J8605" s="221"/>
      <c r="K8605" s="228"/>
      <c r="L8605" s="228"/>
      <c r="Q8605" s="229"/>
    </row>
    <row r="8606" spans="9:17" ht="16">
      <c r="I8606" s="209"/>
      <c r="J8606" s="221"/>
      <c r="K8606" s="228"/>
      <c r="L8606" s="228"/>
      <c r="Q8606" s="229"/>
    </row>
    <row r="8607" spans="9:17" ht="16">
      <c r="I8607" s="209"/>
      <c r="J8607" s="221"/>
      <c r="K8607" s="228"/>
      <c r="L8607" s="228"/>
      <c r="Q8607" s="229"/>
    </row>
    <row r="8608" spans="9:17" ht="16">
      <c r="I8608" s="209"/>
      <c r="J8608" s="221"/>
      <c r="K8608" s="228"/>
      <c r="L8608" s="228"/>
      <c r="Q8608" s="229"/>
    </row>
    <row r="8609" spans="9:17" ht="16">
      <c r="I8609" s="209"/>
      <c r="J8609" s="221"/>
      <c r="K8609" s="228"/>
      <c r="L8609" s="228"/>
      <c r="Q8609" s="229"/>
    </row>
    <row r="8610" spans="9:17" ht="16">
      <c r="I8610" s="209"/>
      <c r="J8610" s="221"/>
      <c r="K8610" s="228"/>
      <c r="L8610" s="228"/>
      <c r="Q8610" s="229"/>
    </row>
    <row r="8611" spans="9:17" ht="16">
      <c r="I8611" s="209"/>
      <c r="J8611" s="221"/>
      <c r="K8611" s="228"/>
      <c r="L8611" s="228"/>
      <c r="Q8611" s="229"/>
    </row>
    <row r="8612" spans="9:17" ht="16">
      <c r="I8612" s="209"/>
      <c r="J8612" s="221"/>
      <c r="K8612" s="228"/>
      <c r="L8612" s="228"/>
      <c r="Q8612" s="229"/>
    </row>
    <row r="8613" spans="9:17" ht="16">
      <c r="I8613" s="209"/>
      <c r="J8613" s="221"/>
      <c r="K8613" s="228"/>
      <c r="L8613" s="228"/>
      <c r="Q8613" s="229"/>
    </row>
    <row r="8614" spans="9:17" ht="16">
      <c r="I8614" s="209"/>
      <c r="J8614" s="221"/>
      <c r="K8614" s="228"/>
      <c r="L8614" s="228"/>
      <c r="Q8614" s="229"/>
    </row>
    <row r="8615" spans="9:17" ht="16">
      <c r="I8615" s="209"/>
      <c r="J8615" s="221"/>
      <c r="K8615" s="228"/>
      <c r="L8615" s="228"/>
      <c r="Q8615" s="229"/>
    </row>
    <row r="8616" spans="9:17" ht="16">
      <c r="I8616" s="209"/>
      <c r="J8616" s="221"/>
      <c r="K8616" s="228"/>
      <c r="L8616" s="228"/>
      <c r="Q8616" s="229"/>
    </row>
    <row r="8617" spans="9:17" ht="16">
      <c r="I8617" s="209"/>
      <c r="J8617" s="221"/>
      <c r="K8617" s="228"/>
      <c r="L8617" s="228"/>
      <c r="Q8617" s="229"/>
    </row>
    <row r="8618" spans="9:17" ht="16">
      <c r="I8618" s="209"/>
      <c r="J8618" s="221"/>
      <c r="K8618" s="228"/>
      <c r="L8618" s="228"/>
      <c r="Q8618" s="229"/>
    </row>
    <row r="8619" spans="9:17" ht="16">
      <c r="I8619" s="209"/>
      <c r="J8619" s="221"/>
      <c r="K8619" s="228"/>
      <c r="L8619" s="228"/>
      <c r="Q8619" s="229"/>
    </row>
    <row r="8620" spans="9:17" ht="16">
      <c r="I8620" s="209"/>
      <c r="J8620" s="221"/>
      <c r="K8620" s="228"/>
      <c r="L8620" s="228"/>
      <c r="Q8620" s="229"/>
    </row>
    <row r="8621" spans="9:17" ht="16">
      <c r="I8621" s="209"/>
      <c r="J8621" s="221"/>
      <c r="K8621" s="228"/>
      <c r="L8621" s="228"/>
      <c r="Q8621" s="229"/>
    </row>
    <row r="8622" spans="9:17" ht="16">
      <c r="I8622" s="209"/>
      <c r="J8622" s="221"/>
      <c r="K8622" s="228"/>
      <c r="L8622" s="228"/>
      <c r="Q8622" s="229"/>
    </row>
    <row r="8623" spans="9:17" ht="16">
      <c r="I8623" s="209"/>
      <c r="J8623" s="221"/>
      <c r="K8623" s="228"/>
      <c r="L8623" s="228"/>
      <c r="Q8623" s="229"/>
    </row>
    <row r="8624" spans="9:17" ht="16">
      <c r="I8624" s="209"/>
      <c r="J8624" s="221"/>
      <c r="K8624" s="228"/>
      <c r="L8624" s="228"/>
      <c r="Q8624" s="229"/>
    </row>
    <row r="8625" spans="9:17" ht="16">
      <c r="I8625" s="209"/>
      <c r="J8625" s="221"/>
      <c r="K8625" s="228"/>
      <c r="L8625" s="228"/>
      <c r="Q8625" s="229"/>
    </row>
    <row r="8626" spans="9:17" ht="16">
      <c r="I8626" s="209"/>
      <c r="J8626" s="221"/>
      <c r="K8626" s="228"/>
      <c r="L8626" s="228"/>
      <c r="Q8626" s="229"/>
    </row>
    <row r="8627" spans="9:17" ht="16">
      <c r="I8627" s="209"/>
      <c r="J8627" s="221"/>
      <c r="K8627" s="228"/>
      <c r="L8627" s="228"/>
      <c r="Q8627" s="229"/>
    </row>
    <row r="8628" spans="9:17" ht="16">
      <c r="I8628" s="209"/>
      <c r="J8628" s="221"/>
      <c r="K8628" s="228"/>
      <c r="L8628" s="228"/>
      <c r="Q8628" s="229"/>
    </row>
    <row r="8629" spans="9:17" ht="16">
      <c r="I8629" s="209"/>
      <c r="J8629" s="221"/>
      <c r="K8629" s="228"/>
      <c r="L8629" s="228"/>
      <c r="Q8629" s="229"/>
    </row>
    <row r="8630" spans="9:17" ht="16">
      <c r="I8630" s="209"/>
      <c r="J8630" s="221"/>
      <c r="K8630" s="228"/>
      <c r="L8630" s="228"/>
      <c r="Q8630" s="229"/>
    </row>
    <row r="8631" spans="9:17" ht="16">
      <c r="I8631" s="209"/>
      <c r="J8631" s="221"/>
      <c r="K8631" s="228"/>
      <c r="L8631" s="228"/>
      <c r="Q8631" s="229"/>
    </row>
    <row r="8632" spans="9:17" ht="16">
      <c r="I8632" s="209"/>
      <c r="J8632" s="221"/>
      <c r="K8632" s="228"/>
      <c r="L8632" s="228"/>
      <c r="Q8632" s="229"/>
    </row>
    <row r="8633" spans="9:17" ht="16">
      <c r="I8633" s="209"/>
      <c r="J8633" s="221"/>
      <c r="K8633" s="228"/>
      <c r="L8633" s="228"/>
      <c r="Q8633" s="229"/>
    </row>
    <row r="8634" spans="9:17" ht="16">
      <c r="I8634" s="209"/>
      <c r="J8634" s="221"/>
      <c r="K8634" s="228"/>
      <c r="L8634" s="228"/>
      <c r="Q8634" s="229"/>
    </row>
    <row r="8635" spans="9:17" ht="16">
      <c r="I8635" s="209"/>
      <c r="J8635" s="221"/>
      <c r="K8635" s="228"/>
      <c r="L8635" s="228"/>
      <c r="Q8635" s="229"/>
    </row>
    <row r="8636" spans="9:17" ht="16">
      <c r="I8636" s="209"/>
      <c r="J8636" s="221"/>
      <c r="K8636" s="228"/>
      <c r="L8636" s="228"/>
      <c r="Q8636" s="229"/>
    </row>
    <row r="8637" spans="9:17" ht="16">
      <c r="I8637" s="209"/>
      <c r="J8637" s="221"/>
      <c r="K8637" s="228"/>
      <c r="L8637" s="228"/>
      <c r="Q8637" s="229"/>
    </row>
    <row r="8638" spans="9:17" ht="16">
      <c r="I8638" s="209"/>
      <c r="J8638" s="221"/>
      <c r="K8638" s="228"/>
      <c r="L8638" s="228"/>
      <c r="Q8638" s="229"/>
    </row>
    <row r="8639" spans="9:17" ht="16">
      <c r="I8639" s="209"/>
      <c r="J8639" s="221"/>
      <c r="K8639" s="228"/>
      <c r="L8639" s="228"/>
      <c r="Q8639" s="229"/>
    </row>
    <row r="8640" spans="9:17" ht="16">
      <c r="I8640" s="209"/>
      <c r="J8640" s="221"/>
      <c r="K8640" s="228"/>
      <c r="L8640" s="228"/>
      <c r="Q8640" s="229"/>
    </row>
    <row r="8641" spans="9:17" ht="16">
      <c r="I8641" s="209"/>
      <c r="J8641" s="221"/>
      <c r="K8641" s="228"/>
      <c r="L8641" s="228"/>
      <c r="Q8641" s="229"/>
    </row>
    <row r="8642" spans="9:17" ht="16">
      <c r="I8642" s="209"/>
      <c r="J8642" s="221"/>
      <c r="K8642" s="228"/>
      <c r="L8642" s="228"/>
      <c r="Q8642" s="229"/>
    </row>
    <row r="8643" spans="9:17" ht="16">
      <c r="I8643" s="209"/>
      <c r="J8643" s="221"/>
      <c r="K8643" s="228"/>
      <c r="L8643" s="228"/>
      <c r="Q8643" s="229"/>
    </row>
    <row r="8644" spans="9:17" ht="16">
      <c r="I8644" s="209"/>
      <c r="J8644" s="221"/>
      <c r="K8644" s="228"/>
      <c r="L8644" s="228"/>
      <c r="Q8644" s="229"/>
    </row>
    <row r="8645" spans="9:17" ht="16">
      <c r="I8645" s="209"/>
      <c r="J8645" s="221"/>
      <c r="K8645" s="228"/>
      <c r="L8645" s="228"/>
      <c r="Q8645" s="229"/>
    </row>
    <row r="8646" spans="9:17" ht="16">
      <c r="I8646" s="209"/>
      <c r="J8646" s="221"/>
      <c r="K8646" s="228"/>
      <c r="L8646" s="228"/>
      <c r="Q8646" s="229"/>
    </row>
    <row r="8647" spans="9:17" ht="16">
      <c r="I8647" s="209"/>
      <c r="J8647" s="221"/>
      <c r="K8647" s="228"/>
      <c r="L8647" s="228"/>
      <c r="Q8647" s="229"/>
    </row>
    <row r="8648" spans="9:17" ht="16">
      <c r="I8648" s="209"/>
      <c r="J8648" s="221"/>
      <c r="K8648" s="228"/>
      <c r="L8648" s="228"/>
      <c r="Q8648" s="229"/>
    </row>
    <row r="8649" spans="9:17" ht="16">
      <c r="I8649" s="209"/>
      <c r="J8649" s="221"/>
      <c r="K8649" s="228"/>
      <c r="L8649" s="228"/>
      <c r="Q8649" s="229"/>
    </row>
    <row r="8650" spans="9:17" ht="16">
      <c r="I8650" s="209"/>
      <c r="J8650" s="221"/>
      <c r="K8650" s="228"/>
      <c r="L8650" s="228"/>
      <c r="Q8650" s="229"/>
    </row>
    <row r="8651" spans="9:17" ht="16">
      <c r="I8651" s="209"/>
      <c r="J8651" s="221"/>
      <c r="K8651" s="228"/>
      <c r="L8651" s="228"/>
      <c r="Q8651" s="229"/>
    </row>
    <row r="8652" spans="9:17" ht="16">
      <c r="I8652" s="209"/>
      <c r="J8652" s="221"/>
      <c r="K8652" s="228"/>
      <c r="L8652" s="228"/>
      <c r="Q8652" s="229"/>
    </row>
    <row r="8653" spans="9:17" ht="16">
      <c r="I8653" s="209"/>
      <c r="J8653" s="221"/>
      <c r="K8653" s="228"/>
      <c r="L8653" s="228"/>
      <c r="Q8653" s="229"/>
    </row>
    <row r="8654" spans="9:17" ht="16">
      <c r="I8654" s="209"/>
      <c r="J8654" s="221"/>
      <c r="K8654" s="228"/>
      <c r="L8654" s="228"/>
      <c r="Q8654" s="229"/>
    </row>
    <row r="8655" spans="9:17" ht="16">
      <c r="I8655" s="209"/>
      <c r="J8655" s="221"/>
      <c r="K8655" s="228"/>
      <c r="L8655" s="228"/>
      <c r="Q8655" s="229"/>
    </row>
    <row r="8656" spans="9:17" ht="16">
      <c r="I8656" s="209"/>
      <c r="J8656" s="221"/>
      <c r="K8656" s="228"/>
      <c r="L8656" s="228"/>
      <c r="Q8656" s="229"/>
    </row>
    <row r="8657" spans="9:17" ht="16">
      <c r="I8657" s="209"/>
      <c r="J8657" s="221"/>
      <c r="K8657" s="228"/>
      <c r="L8657" s="228"/>
      <c r="Q8657" s="229"/>
    </row>
    <row r="8658" spans="9:17" ht="16">
      <c r="I8658" s="209"/>
      <c r="J8658" s="221"/>
      <c r="K8658" s="228"/>
      <c r="L8658" s="228"/>
      <c r="Q8658" s="229"/>
    </row>
    <row r="8659" spans="9:17" ht="16">
      <c r="I8659" s="209"/>
      <c r="J8659" s="221"/>
      <c r="K8659" s="228"/>
      <c r="L8659" s="228"/>
      <c r="Q8659" s="229"/>
    </row>
    <row r="8660" spans="9:17" ht="16">
      <c r="I8660" s="209"/>
      <c r="J8660" s="221"/>
      <c r="K8660" s="228"/>
      <c r="L8660" s="228"/>
      <c r="Q8660" s="229"/>
    </row>
    <row r="8661" spans="9:17" ht="16">
      <c r="I8661" s="209"/>
      <c r="J8661" s="221"/>
      <c r="K8661" s="228"/>
      <c r="L8661" s="228"/>
      <c r="Q8661" s="229"/>
    </row>
    <row r="8662" spans="9:17" ht="16">
      <c r="I8662" s="209"/>
      <c r="J8662" s="221"/>
      <c r="K8662" s="228"/>
      <c r="L8662" s="228"/>
      <c r="Q8662" s="229"/>
    </row>
    <row r="8663" spans="9:17" ht="16">
      <c r="I8663" s="209"/>
      <c r="J8663" s="221"/>
      <c r="K8663" s="228"/>
      <c r="L8663" s="228"/>
      <c r="Q8663" s="229"/>
    </row>
    <row r="8664" spans="9:17" ht="16">
      <c r="I8664" s="209"/>
      <c r="J8664" s="221"/>
      <c r="K8664" s="228"/>
      <c r="L8664" s="228"/>
      <c r="Q8664" s="229"/>
    </row>
    <row r="8665" spans="9:17" ht="16">
      <c r="I8665" s="209"/>
      <c r="J8665" s="221"/>
      <c r="K8665" s="228"/>
      <c r="L8665" s="228"/>
      <c r="Q8665" s="229"/>
    </row>
    <row r="8666" spans="9:17" ht="16">
      <c r="I8666" s="209"/>
      <c r="J8666" s="221"/>
      <c r="K8666" s="228"/>
      <c r="L8666" s="228"/>
      <c r="Q8666" s="229"/>
    </row>
    <row r="8667" spans="9:17" ht="16">
      <c r="I8667" s="209"/>
      <c r="J8667" s="221"/>
      <c r="K8667" s="228"/>
      <c r="L8667" s="228"/>
      <c r="Q8667" s="229"/>
    </row>
    <row r="8668" spans="9:17" ht="16">
      <c r="I8668" s="209"/>
      <c r="J8668" s="221"/>
      <c r="K8668" s="228"/>
      <c r="L8668" s="228"/>
      <c r="Q8668" s="229"/>
    </row>
    <row r="8669" spans="9:17" ht="16">
      <c r="I8669" s="209"/>
      <c r="J8669" s="221"/>
      <c r="K8669" s="228"/>
      <c r="L8669" s="228"/>
      <c r="Q8669" s="229"/>
    </row>
    <row r="8670" spans="9:17" ht="16">
      <c r="I8670" s="209"/>
      <c r="J8670" s="221"/>
      <c r="K8670" s="228"/>
      <c r="L8670" s="228"/>
      <c r="Q8670" s="229"/>
    </row>
    <row r="8671" spans="9:17" ht="16">
      <c r="I8671" s="209"/>
      <c r="J8671" s="221"/>
      <c r="K8671" s="228"/>
      <c r="L8671" s="228"/>
      <c r="Q8671" s="229"/>
    </row>
    <row r="8672" spans="9:17" ht="16">
      <c r="I8672" s="209"/>
      <c r="J8672" s="221"/>
      <c r="K8672" s="228"/>
      <c r="L8672" s="228"/>
      <c r="Q8672" s="229"/>
    </row>
    <row r="8673" spans="9:17" ht="16">
      <c r="I8673" s="209"/>
      <c r="J8673" s="221"/>
      <c r="K8673" s="228"/>
      <c r="L8673" s="228"/>
      <c r="Q8673" s="229"/>
    </row>
    <row r="8674" spans="9:17" ht="16">
      <c r="I8674" s="209"/>
      <c r="J8674" s="221"/>
      <c r="K8674" s="228"/>
      <c r="L8674" s="228"/>
      <c r="Q8674" s="229"/>
    </row>
    <row r="8675" spans="9:17" ht="16">
      <c r="I8675" s="209"/>
      <c r="J8675" s="221"/>
      <c r="K8675" s="228"/>
      <c r="L8675" s="228"/>
      <c r="Q8675" s="229"/>
    </row>
    <row r="8676" spans="9:17" ht="16">
      <c r="I8676" s="209"/>
      <c r="J8676" s="221"/>
      <c r="K8676" s="228"/>
      <c r="L8676" s="228"/>
      <c r="Q8676" s="229"/>
    </row>
    <row r="8677" spans="9:17" ht="16">
      <c r="I8677" s="209"/>
      <c r="J8677" s="221"/>
      <c r="K8677" s="228"/>
      <c r="L8677" s="228"/>
      <c r="Q8677" s="229"/>
    </row>
    <row r="8678" spans="9:17" ht="16">
      <c r="I8678" s="209"/>
      <c r="J8678" s="221"/>
      <c r="K8678" s="228"/>
      <c r="L8678" s="228"/>
      <c r="Q8678" s="229"/>
    </row>
    <row r="8679" spans="9:17" ht="16">
      <c r="I8679" s="209"/>
      <c r="J8679" s="221"/>
      <c r="K8679" s="228"/>
      <c r="L8679" s="228"/>
      <c r="Q8679" s="229"/>
    </row>
    <row r="8680" spans="9:17" ht="16">
      <c r="I8680" s="209"/>
      <c r="J8680" s="221"/>
      <c r="K8680" s="228"/>
      <c r="L8680" s="228"/>
      <c r="Q8680" s="229"/>
    </row>
    <row r="8681" spans="9:17" ht="16">
      <c r="I8681" s="209"/>
      <c r="J8681" s="221"/>
      <c r="K8681" s="228"/>
      <c r="L8681" s="228"/>
      <c r="Q8681" s="229"/>
    </row>
    <row r="8682" spans="9:17" ht="16">
      <c r="I8682" s="209"/>
      <c r="J8682" s="221"/>
      <c r="K8682" s="228"/>
      <c r="L8682" s="228"/>
      <c r="Q8682" s="229"/>
    </row>
    <row r="8683" spans="9:17" ht="16">
      <c r="I8683" s="209"/>
      <c r="J8683" s="221"/>
      <c r="K8683" s="228"/>
      <c r="L8683" s="228"/>
      <c r="Q8683" s="229"/>
    </row>
    <row r="8684" spans="9:17" ht="16">
      <c r="I8684" s="209"/>
      <c r="J8684" s="221"/>
      <c r="K8684" s="228"/>
      <c r="L8684" s="228"/>
      <c r="Q8684" s="229"/>
    </row>
    <row r="8685" spans="9:17" ht="16">
      <c r="I8685" s="209"/>
      <c r="J8685" s="221"/>
      <c r="K8685" s="228"/>
      <c r="L8685" s="228"/>
      <c r="Q8685" s="229"/>
    </row>
    <row r="8686" spans="9:17" ht="16">
      <c r="I8686" s="209"/>
      <c r="J8686" s="221"/>
      <c r="K8686" s="228"/>
      <c r="L8686" s="228"/>
      <c r="Q8686" s="229"/>
    </row>
    <row r="8687" spans="9:17" ht="16">
      <c r="I8687" s="209"/>
      <c r="J8687" s="221"/>
      <c r="K8687" s="228"/>
      <c r="L8687" s="228"/>
      <c r="Q8687" s="229"/>
    </row>
    <row r="8688" spans="9:17" ht="16">
      <c r="I8688" s="209"/>
      <c r="J8688" s="221"/>
      <c r="K8688" s="228"/>
      <c r="L8688" s="228"/>
      <c r="Q8688" s="229"/>
    </row>
    <row r="8689" spans="9:17" ht="16">
      <c r="I8689" s="209"/>
      <c r="J8689" s="221"/>
      <c r="K8689" s="228"/>
      <c r="L8689" s="228"/>
      <c r="Q8689" s="229"/>
    </row>
    <row r="8690" spans="9:17" ht="16">
      <c r="I8690" s="209"/>
      <c r="J8690" s="221"/>
      <c r="K8690" s="228"/>
      <c r="L8690" s="228"/>
      <c r="Q8690" s="229"/>
    </row>
    <row r="8691" spans="9:17" ht="16">
      <c r="I8691" s="209"/>
      <c r="J8691" s="221"/>
      <c r="K8691" s="228"/>
      <c r="L8691" s="228"/>
      <c r="Q8691" s="229"/>
    </row>
    <row r="8692" spans="9:17" ht="16">
      <c r="I8692" s="209"/>
      <c r="J8692" s="221"/>
      <c r="K8692" s="228"/>
      <c r="L8692" s="228"/>
      <c r="Q8692" s="229"/>
    </row>
    <row r="8693" spans="9:17" ht="16">
      <c r="I8693" s="209"/>
      <c r="J8693" s="221"/>
      <c r="K8693" s="228"/>
      <c r="L8693" s="228"/>
      <c r="Q8693" s="229"/>
    </row>
    <row r="8694" spans="9:17" ht="16">
      <c r="I8694" s="209"/>
      <c r="J8694" s="221"/>
      <c r="K8694" s="228"/>
      <c r="L8694" s="228"/>
      <c r="Q8694" s="229"/>
    </row>
    <row r="8695" spans="9:17" ht="16">
      <c r="I8695" s="209"/>
      <c r="J8695" s="221"/>
      <c r="K8695" s="228"/>
      <c r="L8695" s="228"/>
      <c r="Q8695" s="229"/>
    </row>
    <row r="8696" spans="9:17" ht="16">
      <c r="I8696" s="209"/>
      <c r="J8696" s="221"/>
      <c r="K8696" s="228"/>
      <c r="L8696" s="228"/>
      <c r="Q8696" s="229"/>
    </row>
    <row r="8697" spans="9:17" ht="16">
      <c r="I8697" s="209"/>
      <c r="J8697" s="221"/>
      <c r="K8697" s="228"/>
      <c r="L8697" s="228"/>
      <c r="Q8697" s="229"/>
    </row>
    <row r="8698" spans="9:17" ht="16">
      <c r="I8698" s="209"/>
      <c r="J8698" s="221"/>
      <c r="K8698" s="228"/>
      <c r="L8698" s="228"/>
      <c r="Q8698" s="229"/>
    </row>
    <row r="8699" spans="9:17" ht="16">
      <c r="I8699" s="209"/>
      <c r="J8699" s="221"/>
      <c r="K8699" s="228"/>
      <c r="L8699" s="228"/>
      <c r="Q8699" s="229"/>
    </row>
    <row r="8700" spans="9:17" ht="16">
      <c r="I8700" s="209"/>
      <c r="J8700" s="221"/>
      <c r="K8700" s="228"/>
      <c r="L8700" s="228"/>
      <c r="Q8700" s="229"/>
    </row>
    <row r="8701" spans="9:17" ht="16">
      <c r="I8701" s="209"/>
      <c r="J8701" s="221"/>
      <c r="K8701" s="228"/>
      <c r="L8701" s="228"/>
      <c r="Q8701" s="229"/>
    </row>
    <row r="8702" spans="9:17" ht="16">
      <c r="I8702" s="209"/>
      <c r="J8702" s="221"/>
      <c r="K8702" s="228"/>
      <c r="L8702" s="228"/>
      <c r="Q8702" s="229"/>
    </row>
    <row r="8703" spans="9:17" ht="16">
      <c r="I8703" s="209"/>
      <c r="J8703" s="221"/>
      <c r="K8703" s="228"/>
      <c r="L8703" s="228"/>
      <c r="Q8703" s="229"/>
    </row>
    <row r="8704" spans="9:17" ht="16">
      <c r="I8704" s="209"/>
      <c r="J8704" s="221"/>
      <c r="K8704" s="228"/>
      <c r="L8704" s="228"/>
      <c r="Q8704" s="229"/>
    </row>
    <row r="8705" spans="9:17" ht="16">
      <c r="I8705" s="209"/>
      <c r="J8705" s="221"/>
      <c r="K8705" s="228"/>
      <c r="L8705" s="228"/>
      <c r="Q8705" s="229"/>
    </row>
    <row r="8706" spans="9:17" ht="16">
      <c r="I8706" s="209"/>
      <c r="J8706" s="221"/>
      <c r="K8706" s="228"/>
      <c r="L8706" s="228"/>
      <c r="Q8706" s="229"/>
    </row>
    <row r="8707" spans="9:17" ht="16">
      <c r="I8707" s="209"/>
      <c r="J8707" s="221"/>
      <c r="K8707" s="228"/>
      <c r="L8707" s="228"/>
      <c r="Q8707" s="229"/>
    </row>
    <row r="8708" spans="9:17" ht="16">
      <c r="I8708" s="209"/>
      <c r="J8708" s="221"/>
      <c r="K8708" s="228"/>
      <c r="L8708" s="228"/>
      <c r="Q8708" s="229"/>
    </row>
    <row r="8709" spans="9:17" ht="16">
      <c r="I8709" s="209"/>
      <c r="J8709" s="221"/>
      <c r="K8709" s="228"/>
      <c r="L8709" s="228"/>
      <c r="Q8709" s="229"/>
    </row>
    <row r="8710" spans="9:17" ht="16">
      <c r="I8710" s="209"/>
      <c r="J8710" s="221"/>
      <c r="K8710" s="228"/>
      <c r="L8710" s="228"/>
      <c r="Q8710" s="229"/>
    </row>
    <row r="8711" spans="9:17" ht="16">
      <c r="I8711" s="209"/>
      <c r="J8711" s="221"/>
      <c r="K8711" s="228"/>
      <c r="L8711" s="228"/>
      <c r="Q8711" s="229"/>
    </row>
    <row r="8712" spans="9:17" ht="16">
      <c r="I8712" s="209"/>
      <c r="J8712" s="221"/>
      <c r="K8712" s="228"/>
      <c r="L8712" s="228"/>
      <c r="Q8712" s="229"/>
    </row>
    <row r="8713" spans="9:17" ht="16">
      <c r="I8713" s="209"/>
      <c r="J8713" s="221"/>
      <c r="K8713" s="228"/>
      <c r="L8713" s="228"/>
      <c r="Q8713" s="229"/>
    </row>
    <row r="8714" spans="9:17" ht="16">
      <c r="I8714" s="209"/>
      <c r="J8714" s="221"/>
      <c r="K8714" s="228"/>
      <c r="L8714" s="228"/>
      <c r="Q8714" s="229"/>
    </row>
    <row r="8715" spans="9:17" ht="16">
      <c r="I8715" s="209"/>
      <c r="J8715" s="221"/>
      <c r="K8715" s="228"/>
      <c r="L8715" s="228"/>
      <c r="Q8715" s="229"/>
    </row>
    <row r="8716" spans="9:17" ht="16">
      <c r="I8716" s="209"/>
      <c r="J8716" s="221"/>
      <c r="K8716" s="228"/>
      <c r="L8716" s="228"/>
      <c r="Q8716" s="229"/>
    </row>
    <row r="8717" spans="9:17" ht="16">
      <c r="I8717" s="209"/>
      <c r="J8717" s="221"/>
      <c r="K8717" s="228"/>
      <c r="L8717" s="228"/>
      <c r="Q8717" s="229"/>
    </row>
    <row r="8718" spans="9:17" ht="16">
      <c r="I8718" s="209"/>
      <c r="J8718" s="221"/>
      <c r="K8718" s="228"/>
      <c r="L8718" s="228"/>
      <c r="Q8718" s="229"/>
    </row>
    <row r="8719" spans="9:17" ht="16">
      <c r="I8719" s="209"/>
      <c r="J8719" s="221"/>
      <c r="K8719" s="228"/>
      <c r="L8719" s="228"/>
      <c r="Q8719" s="229"/>
    </row>
    <row r="8720" spans="9:17" ht="16">
      <c r="I8720" s="209"/>
      <c r="J8720" s="221"/>
      <c r="K8720" s="228"/>
      <c r="L8720" s="228"/>
      <c r="Q8720" s="229"/>
    </row>
    <row r="8721" spans="9:17" ht="16">
      <c r="I8721" s="209"/>
      <c r="J8721" s="221"/>
      <c r="K8721" s="228"/>
      <c r="L8721" s="228"/>
      <c r="Q8721" s="229"/>
    </row>
    <row r="8722" spans="9:17" ht="16">
      <c r="I8722" s="209"/>
      <c r="J8722" s="221"/>
      <c r="K8722" s="228"/>
      <c r="L8722" s="228"/>
      <c r="Q8722" s="229"/>
    </row>
    <row r="8723" spans="9:17" ht="16">
      <c r="I8723" s="209"/>
      <c r="J8723" s="221"/>
      <c r="K8723" s="228"/>
      <c r="L8723" s="228"/>
      <c r="Q8723" s="229"/>
    </row>
    <row r="8724" spans="9:17" ht="16">
      <c r="I8724" s="209"/>
      <c r="J8724" s="221"/>
      <c r="K8724" s="228"/>
      <c r="L8724" s="228"/>
      <c r="Q8724" s="229"/>
    </row>
    <row r="8725" spans="9:17" ht="16">
      <c r="I8725" s="209"/>
      <c r="J8725" s="221"/>
      <c r="K8725" s="228"/>
      <c r="L8725" s="228"/>
      <c r="Q8725" s="229"/>
    </row>
    <row r="8726" spans="9:17" ht="16">
      <c r="I8726" s="209"/>
      <c r="J8726" s="221"/>
      <c r="K8726" s="228"/>
      <c r="L8726" s="228"/>
      <c r="Q8726" s="229"/>
    </row>
    <row r="8727" spans="9:17" ht="16">
      <c r="I8727" s="209"/>
      <c r="J8727" s="221"/>
      <c r="K8727" s="228"/>
      <c r="L8727" s="228"/>
      <c r="Q8727" s="229"/>
    </row>
    <row r="8728" spans="9:17" ht="16">
      <c r="I8728" s="209"/>
      <c r="J8728" s="221"/>
      <c r="K8728" s="228"/>
      <c r="L8728" s="228"/>
      <c r="Q8728" s="229"/>
    </row>
    <row r="8729" spans="9:17" ht="16">
      <c r="I8729" s="209"/>
      <c r="J8729" s="221"/>
      <c r="K8729" s="228"/>
      <c r="L8729" s="228"/>
      <c r="Q8729" s="229"/>
    </row>
    <row r="8730" spans="9:17" ht="16">
      <c r="I8730" s="209"/>
      <c r="J8730" s="221"/>
      <c r="K8730" s="228"/>
      <c r="L8730" s="228"/>
      <c r="Q8730" s="229"/>
    </row>
    <row r="8731" spans="9:17" ht="16">
      <c r="I8731" s="209"/>
      <c r="J8731" s="221"/>
      <c r="K8731" s="228"/>
      <c r="L8731" s="228"/>
      <c r="Q8731" s="229"/>
    </row>
    <row r="8732" spans="9:17" ht="16">
      <c r="I8732" s="209"/>
      <c r="J8732" s="221"/>
      <c r="K8732" s="228"/>
      <c r="L8732" s="228"/>
      <c r="Q8732" s="229"/>
    </row>
    <row r="8733" spans="9:17" ht="16">
      <c r="I8733" s="209"/>
      <c r="J8733" s="221"/>
      <c r="K8733" s="228"/>
      <c r="L8733" s="228"/>
      <c r="Q8733" s="229"/>
    </row>
    <row r="8734" spans="9:17" ht="16">
      <c r="I8734" s="209"/>
      <c r="J8734" s="221"/>
      <c r="K8734" s="228"/>
      <c r="L8734" s="228"/>
      <c r="Q8734" s="229"/>
    </row>
    <row r="8735" spans="9:17" ht="16">
      <c r="I8735" s="209"/>
      <c r="J8735" s="221"/>
      <c r="K8735" s="228"/>
      <c r="L8735" s="228"/>
      <c r="Q8735" s="229"/>
    </row>
    <row r="8736" spans="9:17" ht="16">
      <c r="I8736" s="209"/>
      <c r="J8736" s="221"/>
      <c r="K8736" s="228"/>
      <c r="L8736" s="228"/>
      <c r="Q8736" s="229"/>
    </row>
    <row r="8737" spans="9:17" ht="16">
      <c r="I8737" s="209"/>
      <c r="J8737" s="221"/>
      <c r="K8737" s="228"/>
      <c r="L8737" s="228"/>
      <c r="Q8737" s="229"/>
    </row>
    <row r="8738" spans="9:17" ht="16">
      <c r="I8738" s="209"/>
      <c r="J8738" s="221"/>
      <c r="K8738" s="228"/>
      <c r="L8738" s="228"/>
      <c r="Q8738" s="229"/>
    </row>
    <row r="8739" spans="9:17" ht="16">
      <c r="I8739" s="209"/>
      <c r="J8739" s="221"/>
      <c r="K8739" s="228"/>
      <c r="L8739" s="228"/>
      <c r="Q8739" s="229"/>
    </row>
    <row r="8740" spans="9:17" ht="16">
      <c r="I8740" s="209"/>
      <c r="J8740" s="221"/>
      <c r="K8740" s="228"/>
      <c r="L8740" s="228"/>
      <c r="Q8740" s="229"/>
    </row>
    <row r="8741" spans="9:17" ht="16">
      <c r="I8741" s="209"/>
      <c r="J8741" s="221"/>
      <c r="K8741" s="228"/>
      <c r="L8741" s="228"/>
      <c r="Q8741" s="229"/>
    </row>
    <row r="8742" spans="9:17" ht="16">
      <c r="I8742" s="209"/>
      <c r="J8742" s="221"/>
      <c r="K8742" s="228"/>
      <c r="L8742" s="228"/>
      <c r="Q8742" s="229"/>
    </row>
    <row r="8743" spans="9:17" ht="16">
      <c r="I8743" s="209"/>
      <c r="J8743" s="221"/>
      <c r="K8743" s="228"/>
      <c r="L8743" s="228"/>
      <c r="Q8743" s="229"/>
    </row>
    <row r="8744" spans="9:17" ht="16">
      <c r="I8744" s="209"/>
      <c r="J8744" s="221"/>
      <c r="K8744" s="228"/>
      <c r="L8744" s="228"/>
      <c r="Q8744" s="229"/>
    </row>
    <row r="8745" spans="9:17" ht="16">
      <c r="I8745" s="209"/>
      <c r="J8745" s="221"/>
      <c r="K8745" s="228"/>
      <c r="L8745" s="228"/>
      <c r="Q8745" s="229"/>
    </row>
    <row r="8746" spans="9:17" ht="16">
      <c r="I8746" s="209"/>
      <c r="J8746" s="221"/>
      <c r="K8746" s="228"/>
      <c r="L8746" s="228"/>
      <c r="Q8746" s="229"/>
    </row>
    <row r="8747" spans="9:17" ht="16">
      <c r="I8747" s="209"/>
      <c r="J8747" s="221"/>
      <c r="K8747" s="228"/>
      <c r="L8747" s="228"/>
      <c r="Q8747" s="229"/>
    </row>
    <row r="8748" spans="9:17" ht="16">
      <c r="I8748" s="209"/>
      <c r="J8748" s="221"/>
      <c r="K8748" s="228"/>
      <c r="L8748" s="228"/>
      <c r="Q8748" s="229"/>
    </row>
    <row r="8749" spans="9:17" ht="16">
      <c r="I8749" s="209"/>
      <c r="J8749" s="221"/>
      <c r="K8749" s="228"/>
      <c r="L8749" s="228"/>
      <c r="Q8749" s="229"/>
    </row>
    <row r="8750" spans="9:17" ht="16">
      <c r="I8750" s="209"/>
      <c r="J8750" s="221"/>
      <c r="K8750" s="228"/>
      <c r="L8750" s="228"/>
      <c r="Q8750" s="229"/>
    </row>
    <row r="8751" spans="9:17" ht="16">
      <c r="I8751" s="209"/>
      <c r="J8751" s="221"/>
      <c r="K8751" s="228"/>
      <c r="L8751" s="228"/>
      <c r="Q8751" s="229"/>
    </row>
    <row r="8752" spans="9:17" ht="16">
      <c r="I8752" s="209"/>
      <c r="J8752" s="221"/>
      <c r="K8752" s="228"/>
      <c r="L8752" s="228"/>
      <c r="Q8752" s="229"/>
    </row>
    <row r="8753" spans="9:17" ht="16">
      <c r="I8753" s="209"/>
      <c r="J8753" s="221"/>
      <c r="K8753" s="228"/>
      <c r="L8753" s="228"/>
      <c r="Q8753" s="229"/>
    </row>
    <row r="8754" spans="9:17" ht="16">
      <c r="I8754" s="209"/>
      <c r="J8754" s="221"/>
      <c r="K8754" s="228"/>
      <c r="L8754" s="228"/>
      <c r="Q8754" s="229"/>
    </row>
    <row r="8755" spans="9:17" ht="16">
      <c r="I8755" s="209"/>
      <c r="J8755" s="221"/>
      <c r="K8755" s="228"/>
      <c r="L8755" s="228"/>
      <c r="Q8755" s="229"/>
    </row>
    <row r="8756" spans="9:17" ht="16">
      <c r="I8756" s="209"/>
      <c r="J8756" s="221"/>
      <c r="K8756" s="228"/>
      <c r="L8756" s="228"/>
      <c r="Q8756" s="229"/>
    </row>
    <row r="8757" spans="9:17" ht="16">
      <c r="I8757" s="209"/>
      <c r="J8757" s="221"/>
      <c r="K8757" s="228"/>
      <c r="L8757" s="228"/>
      <c r="Q8757" s="229"/>
    </row>
    <row r="8758" spans="9:17" ht="16">
      <c r="I8758" s="209"/>
      <c r="J8758" s="221"/>
      <c r="K8758" s="228"/>
      <c r="L8758" s="228"/>
      <c r="Q8758" s="229"/>
    </row>
    <row r="8759" spans="9:17" ht="16">
      <c r="I8759" s="209"/>
      <c r="J8759" s="221"/>
      <c r="K8759" s="228"/>
      <c r="L8759" s="228"/>
      <c r="Q8759" s="229"/>
    </row>
    <row r="8760" spans="9:17" ht="16">
      <c r="I8760" s="209"/>
      <c r="J8760" s="221"/>
      <c r="K8760" s="228"/>
      <c r="L8760" s="228"/>
      <c r="Q8760" s="229"/>
    </row>
    <row r="8761" spans="9:17" ht="16">
      <c r="I8761" s="209"/>
      <c r="J8761" s="221"/>
      <c r="K8761" s="228"/>
      <c r="L8761" s="228"/>
      <c r="Q8761" s="229"/>
    </row>
    <row r="8762" spans="9:17" ht="16">
      <c r="I8762" s="209"/>
      <c r="J8762" s="221"/>
      <c r="K8762" s="228"/>
      <c r="L8762" s="228"/>
      <c r="Q8762" s="229"/>
    </row>
    <row r="8763" spans="9:17" ht="16">
      <c r="I8763" s="209"/>
      <c r="J8763" s="221"/>
      <c r="K8763" s="228"/>
      <c r="L8763" s="228"/>
      <c r="Q8763" s="229"/>
    </row>
    <row r="8764" spans="9:17" ht="16">
      <c r="I8764" s="209"/>
      <c r="J8764" s="221"/>
      <c r="K8764" s="228"/>
      <c r="L8764" s="228"/>
      <c r="Q8764" s="229"/>
    </row>
    <row r="8765" spans="9:17" ht="16">
      <c r="I8765" s="209"/>
      <c r="J8765" s="221"/>
      <c r="K8765" s="228"/>
      <c r="L8765" s="228"/>
      <c r="Q8765" s="229"/>
    </row>
    <row r="8766" spans="9:17" ht="16">
      <c r="I8766" s="209"/>
      <c r="J8766" s="221"/>
      <c r="K8766" s="228"/>
      <c r="L8766" s="228"/>
      <c r="Q8766" s="229"/>
    </row>
    <row r="8767" spans="9:17" ht="16">
      <c r="I8767" s="209"/>
      <c r="J8767" s="221"/>
      <c r="K8767" s="228"/>
      <c r="L8767" s="228"/>
      <c r="Q8767" s="229"/>
    </row>
    <row r="8768" spans="9:17" ht="16">
      <c r="I8768" s="209"/>
      <c r="J8768" s="221"/>
      <c r="K8768" s="228"/>
      <c r="L8768" s="228"/>
      <c r="Q8768" s="229"/>
    </row>
    <row r="8769" spans="9:17" ht="16">
      <c r="I8769" s="209"/>
      <c r="J8769" s="221"/>
      <c r="K8769" s="228"/>
      <c r="L8769" s="228"/>
      <c r="Q8769" s="229"/>
    </row>
    <row r="8770" spans="9:17" ht="16">
      <c r="I8770" s="209"/>
      <c r="J8770" s="221"/>
      <c r="K8770" s="228"/>
      <c r="L8770" s="228"/>
      <c r="Q8770" s="229"/>
    </row>
    <row r="8771" spans="9:17" ht="16">
      <c r="I8771" s="209"/>
      <c r="J8771" s="221"/>
      <c r="K8771" s="228"/>
      <c r="L8771" s="228"/>
      <c r="Q8771" s="229"/>
    </row>
    <row r="8772" spans="9:17" ht="16">
      <c r="I8772" s="209"/>
      <c r="J8772" s="221"/>
      <c r="K8772" s="228"/>
      <c r="L8772" s="228"/>
      <c r="Q8772" s="229"/>
    </row>
    <row r="8773" spans="9:17" ht="16">
      <c r="I8773" s="209"/>
      <c r="J8773" s="221"/>
      <c r="K8773" s="228"/>
      <c r="L8773" s="228"/>
      <c r="Q8773" s="229"/>
    </row>
    <row r="8774" spans="9:17" ht="16">
      <c r="I8774" s="209"/>
      <c r="J8774" s="221"/>
      <c r="K8774" s="228"/>
      <c r="L8774" s="228"/>
      <c r="Q8774" s="229"/>
    </row>
    <row r="8775" spans="9:17" ht="16">
      <c r="I8775" s="209"/>
      <c r="J8775" s="221"/>
      <c r="K8775" s="228"/>
      <c r="L8775" s="228"/>
      <c r="Q8775" s="229"/>
    </row>
    <row r="8776" spans="9:17" ht="16">
      <c r="I8776" s="209"/>
      <c r="J8776" s="221"/>
      <c r="K8776" s="228"/>
      <c r="L8776" s="228"/>
      <c r="Q8776" s="229"/>
    </row>
    <row r="8777" spans="9:17" ht="16">
      <c r="I8777" s="209"/>
      <c r="J8777" s="221"/>
      <c r="K8777" s="228"/>
      <c r="L8777" s="228"/>
      <c r="Q8777" s="229"/>
    </row>
    <row r="8778" spans="9:17" ht="16">
      <c r="I8778" s="209"/>
      <c r="J8778" s="221"/>
      <c r="K8778" s="228"/>
      <c r="L8778" s="228"/>
      <c r="Q8778" s="229"/>
    </row>
    <row r="8779" spans="9:17" ht="16">
      <c r="I8779" s="209"/>
      <c r="J8779" s="221"/>
      <c r="K8779" s="228"/>
      <c r="L8779" s="228"/>
      <c r="Q8779" s="229"/>
    </row>
    <row r="8780" spans="9:17" ht="16">
      <c r="I8780" s="209"/>
      <c r="J8780" s="221"/>
      <c r="K8780" s="228"/>
      <c r="L8780" s="228"/>
      <c r="Q8780" s="229"/>
    </row>
    <row r="8781" spans="9:17" ht="16">
      <c r="I8781" s="209"/>
      <c r="J8781" s="221"/>
      <c r="K8781" s="228"/>
      <c r="L8781" s="228"/>
      <c r="Q8781" s="229"/>
    </row>
    <row r="8782" spans="9:17" ht="16">
      <c r="I8782" s="209"/>
      <c r="J8782" s="221"/>
      <c r="K8782" s="228"/>
      <c r="L8782" s="228"/>
      <c r="Q8782" s="229"/>
    </row>
    <row r="8783" spans="9:17" ht="16">
      <c r="I8783" s="209"/>
      <c r="J8783" s="221"/>
      <c r="K8783" s="228"/>
      <c r="L8783" s="228"/>
      <c r="Q8783" s="229"/>
    </row>
    <row r="8784" spans="9:17" ht="16">
      <c r="I8784" s="209"/>
      <c r="J8784" s="221"/>
      <c r="K8784" s="228"/>
      <c r="L8784" s="228"/>
      <c r="Q8784" s="229"/>
    </row>
    <row r="8785" spans="9:17" ht="16">
      <c r="I8785" s="209"/>
      <c r="J8785" s="221"/>
      <c r="K8785" s="228"/>
      <c r="L8785" s="228"/>
      <c r="Q8785" s="229"/>
    </row>
    <row r="8786" spans="9:17" ht="16">
      <c r="I8786" s="209"/>
      <c r="J8786" s="221"/>
      <c r="K8786" s="228"/>
      <c r="L8786" s="228"/>
      <c r="Q8786" s="229"/>
    </row>
    <row r="8787" spans="9:17" ht="16">
      <c r="I8787" s="209"/>
      <c r="J8787" s="221"/>
      <c r="K8787" s="228"/>
      <c r="L8787" s="228"/>
      <c r="Q8787" s="229"/>
    </row>
    <row r="8788" spans="9:17" ht="16">
      <c r="I8788" s="209"/>
      <c r="J8788" s="221"/>
      <c r="K8788" s="228"/>
      <c r="L8788" s="228"/>
      <c r="Q8788" s="229"/>
    </row>
    <row r="8789" spans="9:17" ht="16">
      <c r="I8789" s="209"/>
      <c r="J8789" s="221"/>
      <c r="K8789" s="228"/>
      <c r="L8789" s="228"/>
      <c r="Q8789" s="229"/>
    </row>
    <row r="8790" spans="9:17" ht="16">
      <c r="I8790" s="209"/>
      <c r="J8790" s="221"/>
      <c r="K8790" s="228"/>
      <c r="L8790" s="228"/>
      <c r="Q8790" s="229"/>
    </row>
    <row r="8791" spans="9:17" ht="16">
      <c r="I8791" s="209"/>
      <c r="J8791" s="221"/>
      <c r="K8791" s="228"/>
      <c r="L8791" s="228"/>
      <c r="Q8791" s="229"/>
    </row>
    <row r="8792" spans="9:17" ht="16">
      <c r="I8792" s="209"/>
      <c r="J8792" s="221"/>
      <c r="K8792" s="228"/>
      <c r="L8792" s="228"/>
      <c r="Q8792" s="229"/>
    </row>
    <row r="8793" spans="9:17" ht="16">
      <c r="I8793" s="209"/>
      <c r="J8793" s="221"/>
      <c r="K8793" s="228"/>
      <c r="L8793" s="228"/>
      <c r="Q8793" s="229"/>
    </row>
    <row r="8794" spans="9:17" ht="16">
      <c r="I8794" s="209"/>
      <c r="J8794" s="221"/>
      <c r="K8794" s="228"/>
      <c r="L8794" s="228"/>
      <c r="Q8794" s="229"/>
    </row>
    <row r="8795" spans="9:17" ht="16">
      <c r="I8795" s="209"/>
      <c r="J8795" s="221"/>
      <c r="K8795" s="228"/>
      <c r="L8795" s="228"/>
      <c r="Q8795" s="229"/>
    </row>
    <row r="8796" spans="9:17" ht="16">
      <c r="I8796" s="209"/>
      <c r="J8796" s="221"/>
      <c r="K8796" s="228"/>
      <c r="L8796" s="228"/>
      <c r="Q8796" s="229"/>
    </row>
    <row r="8797" spans="9:17" ht="16">
      <c r="I8797" s="209"/>
      <c r="J8797" s="221"/>
      <c r="K8797" s="228"/>
      <c r="L8797" s="228"/>
      <c r="Q8797" s="229"/>
    </row>
    <row r="8798" spans="9:17" ht="16">
      <c r="I8798" s="209"/>
      <c r="J8798" s="221"/>
      <c r="K8798" s="228"/>
      <c r="L8798" s="228"/>
      <c r="Q8798" s="229"/>
    </row>
    <row r="8799" spans="9:17" ht="16">
      <c r="I8799" s="209"/>
      <c r="J8799" s="221"/>
      <c r="K8799" s="228"/>
      <c r="L8799" s="228"/>
      <c r="Q8799" s="229"/>
    </row>
    <row r="8800" spans="9:17" ht="16">
      <c r="I8800" s="209"/>
      <c r="J8800" s="221"/>
      <c r="K8800" s="228"/>
      <c r="L8800" s="228"/>
      <c r="Q8800" s="229"/>
    </row>
    <row r="8801" spans="9:17" ht="16">
      <c r="I8801" s="209"/>
      <c r="J8801" s="221"/>
      <c r="K8801" s="228"/>
      <c r="L8801" s="228"/>
      <c r="Q8801" s="229"/>
    </row>
    <row r="8802" spans="9:17" ht="16">
      <c r="I8802" s="209"/>
      <c r="J8802" s="221"/>
      <c r="K8802" s="228"/>
      <c r="L8802" s="228"/>
      <c r="Q8802" s="229"/>
    </row>
    <row r="8803" spans="9:17" ht="16">
      <c r="I8803" s="209"/>
      <c r="J8803" s="221"/>
      <c r="K8803" s="228"/>
      <c r="L8803" s="228"/>
      <c r="Q8803" s="229"/>
    </row>
    <row r="8804" spans="9:17" ht="16">
      <c r="I8804" s="209"/>
      <c r="J8804" s="221"/>
      <c r="K8804" s="228"/>
      <c r="L8804" s="228"/>
      <c r="Q8804" s="229"/>
    </row>
    <row r="8805" spans="9:17" ht="16">
      <c r="I8805" s="209"/>
      <c r="J8805" s="221"/>
      <c r="K8805" s="228"/>
      <c r="L8805" s="228"/>
      <c r="Q8805" s="229"/>
    </row>
    <row r="8806" spans="9:17" ht="16">
      <c r="I8806" s="209"/>
      <c r="J8806" s="221"/>
      <c r="K8806" s="228"/>
      <c r="L8806" s="228"/>
      <c r="Q8806" s="229"/>
    </row>
    <row r="8807" spans="9:17" ht="16">
      <c r="I8807" s="209"/>
      <c r="J8807" s="221"/>
      <c r="K8807" s="228"/>
      <c r="L8807" s="228"/>
      <c r="Q8807" s="229"/>
    </row>
    <row r="8808" spans="9:17" ht="16">
      <c r="I8808" s="209"/>
      <c r="J8808" s="221"/>
      <c r="K8808" s="228"/>
      <c r="L8808" s="228"/>
      <c r="Q8808" s="229"/>
    </row>
    <row r="8809" spans="9:17" ht="16">
      <c r="I8809" s="209"/>
      <c r="J8809" s="221"/>
      <c r="K8809" s="228"/>
      <c r="L8809" s="228"/>
      <c r="Q8809" s="229"/>
    </row>
    <row r="8810" spans="9:17" ht="16">
      <c r="I8810" s="209"/>
      <c r="J8810" s="221"/>
      <c r="K8810" s="228"/>
      <c r="L8810" s="228"/>
      <c r="Q8810" s="229"/>
    </row>
    <row r="8811" spans="9:17" ht="16">
      <c r="I8811" s="209"/>
      <c r="J8811" s="221"/>
      <c r="K8811" s="228"/>
      <c r="L8811" s="228"/>
      <c r="Q8811" s="229"/>
    </row>
    <row r="8812" spans="9:17" ht="16">
      <c r="I8812" s="209"/>
      <c r="J8812" s="221"/>
      <c r="K8812" s="228"/>
      <c r="L8812" s="228"/>
      <c r="Q8812" s="229"/>
    </row>
    <row r="8813" spans="9:17" ht="16">
      <c r="I8813" s="209"/>
      <c r="J8813" s="221"/>
      <c r="K8813" s="228"/>
      <c r="L8813" s="228"/>
      <c r="Q8813" s="229"/>
    </row>
    <row r="8814" spans="9:17" ht="16">
      <c r="I8814" s="209"/>
      <c r="J8814" s="221"/>
      <c r="K8814" s="228"/>
      <c r="L8814" s="228"/>
      <c r="Q8814" s="229"/>
    </row>
    <row r="8815" spans="9:17" ht="16">
      <c r="I8815" s="209"/>
      <c r="J8815" s="221"/>
      <c r="K8815" s="228"/>
      <c r="L8815" s="228"/>
      <c r="Q8815" s="229"/>
    </row>
    <row r="8816" spans="9:17" ht="16">
      <c r="I8816" s="209"/>
      <c r="J8816" s="221"/>
      <c r="K8816" s="228"/>
      <c r="L8816" s="228"/>
      <c r="Q8816" s="229"/>
    </row>
    <row r="8817" spans="9:17" ht="16">
      <c r="I8817" s="209"/>
      <c r="J8817" s="221"/>
      <c r="K8817" s="228"/>
      <c r="L8817" s="228"/>
      <c r="Q8817" s="229"/>
    </row>
    <row r="8818" spans="9:17" ht="16">
      <c r="I8818" s="209"/>
      <c r="J8818" s="221"/>
      <c r="K8818" s="228"/>
      <c r="L8818" s="228"/>
      <c r="Q8818" s="229"/>
    </row>
    <row r="8819" spans="9:17" ht="16">
      <c r="I8819" s="209"/>
      <c r="J8819" s="221"/>
      <c r="K8819" s="228"/>
      <c r="L8819" s="228"/>
      <c r="Q8819" s="229"/>
    </row>
    <row r="8820" spans="9:17" ht="16">
      <c r="I8820" s="209"/>
      <c r="J8820" s="221"/>
      <c r="K8820" s="228"/>
      <c r="L8820" s="228"/>
      <c r="Q8820" s="229"/>
    </row>
    <row r="8821" spans="9:17" ht="16">
      <c r="I8821" s="209"/>
      <c r="J8821" s="221"/>
      <c r="K8821" s="228"/>
      <c r="L8821" s="228"/>
      <c r="Q8821" s="229"/>
    </row>
    <row r="8822" spans="9:17" ht="16">
      <c r="I8822" s="209"/>
      <c r="J8822" s="221"/>
      <c r="K8822" s="228"/>
      <c r="L8822" s="228"/>
      <c r="Q8822" s="229"/>
    </row>
    <row r="8823" spans="9:17" ht="16">
      <c r="I8823" s="209"/>
      <c r="J8823" s="221"/>
      <c r="K8823" s="228"/>
      <c r="L8823" s="228"/>
      <c r="Q8823" s="229"/>
    </row>
    <row r="8824" spans="9:17" ht="16">
      <c r="I8824" s="209"/>
      <c r="J8824" s="221"/>
      <c r="K8824" s="228"/>
      <c r="L8824" s="228"/>
      <c r="Q8824" s="229"/>
    </row>
    <row r="8825" spans="9:17" ht="16">
      <c r="I8825" s="209"/>
      <c r="J8825" s="221"/>
      <c r="K8825" s="228"/>
      <c r="L8825" s="228"/>
      <c r="Q8825" s="229"/>
    </row>
    <row r="8826" spans="9:17" ht="16">
      <c r="I8826" s="209"/>
      <c r="J8826" s="221"/>
      <c r="K8826" s="228"/>
      <c r="L8826" s="228"/>
      <c r="Q8826" s="229"/>
    </row>
    <row r="8827" spans="9:17" ht="16">
      <c r="I8827" s="209"/>
      <c r="J8827" s="221"/>
      <c r="K8827" s="228"/>
      <c r="L8827" s="228"/>
      <c r="Q8827" s="229"/>
    </row>
    <row r="8828" spans="9:17" ht="16">
      <c r="I8828" s="209"/>
      <c r="J8828" s="221"/>
      <c r="K8828" s="228"/>
      <c r="L8828" s="228"/>
      <c r="Q8828" s="229"/>
    </row>
    <row r="8829" spans="9:17" ht="16">
      <c r="I8829" s="209"/>
      <c r="J8829" s="221"/>
      <c r="K8829" s="228"/>
      <c r="L8829" s="228"/>
      <c r="Q8829" s="229"/>
    </row>
    <row r="8830" spans="9:17" ht="16">
      <c r="I8830" s="209"/>
      <c r="J8830" s="221"/>
      <c r="K8830" s="228"/>
      <c r="L8830" s="228"/>
      <c r="Q8830" s="229"/>
    </row>
    <row r="8831" spans="9:17" ht="16">
      <c r="I8831" s="209"/>
      <c r="J8831" s="221"/>
      <c r="K8831" s="228"/>
      <c r="L8831" s="228"/>
      <c r="Q8831" s="229"/>
    </row>
    <row r="8832" spans="9:17" ht="16">
      <c r="I8832" s="209"/>
      <c r="J8832" s="221"/>
      <c r="K8832" s="228"/>
      <c r="L8832" s="228"/>
      <c r="Q8832" s="229"/>
    </row>
    <row r="8833" spans="9:17" ht="16">
      <c r="I8833" s="209"/>
      <c r="J8833" s="221"/>
      <c r="K8833" s="228"/>
      <c r="L8833" s="228"/>
      <c r="Q8833" s="229"/>
    </row>
    <row r="8834" spans="9:17" ht="16">
      <c r="I8834" s="209"/>
      <c r="J8834" s="221"/>
      <c r="K8834" s="228"/>
      <c r="L8834" s="228"/>
      <c r="Q8834" s="229"/>
    </row>
    <row r="8835" spans="9:17" ht="16">
      <c r="I8835" s="209"/>
      <c r="J8835" s="221"/>
      <c r="K8835" s="228"/>
      <c r="L8835" s="228"/>
      <c r="Q8835" s="229"/>
    </row>
    <row r="8836" spans="9:17" ht="16">
      <c r="I8836" s="209"/>
      <c r="J8836" s="221"/>
      <c r="K8836" s="228"/>
      <c r="L8836" s="228"/>
      <c r="Q8836" s="229"/>
    </row>
    <row r="8837" spans="9:17" ht="16">
      <c r="I8837" s="209"/>
      <c r="J8837" s="221"/>
      <c r="K8837" s="228"/>
      <c r="L8837" s="228"/>
      <c r="Q8837" s="229"/>
    </row>
    <row r="8838" spans="9:17" ht="16">
      <c r="I8838" s="209"/>
      <c r="J8838" s="221"/>
      <c r="K8838" s="228"/>
      <c r="L8838" s="228"/>
      <c r="Q8838" s="229"/>
    </row>
    <row r="8839" spans="9:17" ht="16">
      <c r="I8839" s="209"/>
      <c r="J8839" s="221"/>
      <c r="K8839" s="228"/>
      <c r="L8839" s="228"/>
      <c r="Q8839" s="229"/>
    </row>
    <row r="8840" spans="9:17" ht="16">
      <c r="I8840" s="209"/>
      <c r="J8840" s="221"/>
      <c r="K8840" s="228"/>
      <c r="L8840" s="228"/>
      <c r="Q8840" s="229"/>
    </row>
    <row r="8841" spans="9:17" ht="16">
      <c r="I8841" s="209"/>
      <c r="J8841" s="221"/>
      <c r="K8841" s="228"/>
      <c r="L8841" s="228"/>
      <c r="Q8841" s="229"/>
    </row>
    <row r="8842" spans="9:17" ht="16">
      <c r="I8842" s="209"/>
      <c r="J8842" s="221"/>
      <c r="K8842" s="228"/>
      <c r="L8842" s="228"/>
      <c r="Q8842" s="229"/>
    </row>
    <row r="8843" spans="9:17" ht="16">
      <c r="I8843" s="209"/>
      <c r="J8843" s="221"/>
      <c r="K8843" s="228"/>
      <c r="L8843" s="228"/>
      <c r="Q8843" s="229"/>
    </row>
    <row r="8844" spans="9:17" ht="16">
      <c r="I8844" s="209"/>
      <c r="J8844" s="221"/>
      <c r="K8844" s="228"/>
      <c r="L8844" s="228"/>
      <c r="Q8844" s="229"/>
    </row>
    <row r="8845" spans="9:17" ht="16">
      <c r="I8845" s="209"/>
      <c r="J8845" s="221"/>
      <c r="K8845" s="228"/>
      <c r="L8845" s="228"/>
      <c r="Q8845" s="229"/>
    </row>
    <row r="8846" spans="9:17" ht="16">
      <c r="I8846" s="209"/>
      <c r="J8846" s="221"/>
      <c r="K8846" s="228"/>
      <c r="L8846" s="228"/>
      <c r="Q8846" s="229"/>
    </row>
    <row r="8847" spans="9:17" ht="16">
      <c r="I8847" s="209"/>
      <c r="J8847" s="221"/>
      <c r="K8847" s="228"/>
      <c r="L8847" s="228"/>
      <c r="Q8847" s="229"/>
    </row>
    <row r="8848" spans="9:17" ht="16">
      <c r="I8848" s="209"/>
      <c r="J8848" s="221"/>
      <c r="K8848" s="228"/>
      <c r="L8848" s="228"/>
      <c r="Q8848" s="229"/>
    </row>
    <row r="8849" spans="9:17" ht="16">
      <c r="I8849" s="209"/>
      <c r="J8849" s="221"/>
      <c r="K8849" s="228"/>
      <c r="L8849" s="228"/>
      <c r="Q8849" s="229"/>
    </row>
    <row r="8850" spans="9:17" ht="16">
      <c r="I8850" s="209"/>
      <c r="J8850" s="221"/>
      <c r="K8850" s="228"/>
      <c r="L8850" s="228"/>
      <c r="Q8850" s="229"/>
    </row>
    <row r="8851" spans="9:17" ht="16">
      <c r="I8851" s="209"/>
      <c r="J8851" s="221"/>
      <c r="K8851" s="228"/>
      <c r="L8851" s="228"/>
      <c r="Q8851" s="229"/>
    </row>
    <row r="8852" spans="9:17" ht="16">
      <c r="I8852" s="209"/>
      <c r="J8852" s="221"/>
      <c r="K8852" s="228"/>
      <c r="L8852" s="228"/>
      <c r="Q8852" s="229"/>
    </row>
    <row r="8853" spans="9:17" ht="16">
      <c r="I8853" s="209"/>
      <c r="J8853" s="221"/>
      <c r="K8853" s="228"/>
      <c r="L8853" s="228"/>
      <c r="Q8853" s="229"/>
    </row>
    <row r="8854" spans="9:17" ht="16">
      <c r="I8854" s="209"/>
      <c r="J8854" s="221"/>
      <c r="K8854" s="228"/>
      <c r="L8854" s="228"/>
      <c r="Q8854" s="229"/>
    </row>
    <row r="8855" spans="9:17" ht="16">
      <c r="I8855" s="209"/>
      <c r="J8855" s="221"/>
      <c r="K8855" s="228"/>
      <c r="L8855" s="228"/>
      <c r="Q8855" s="229"/>
    </row>
    <row r="8856" spans="9:17" ht="16">
      <c r="I8856" s="209"/>
      <c r="J8856" s="221"/>
      <c r="K8856" s="228"/>
      <c r="L8856" s="228"/>
      <c r="Q8856" s="229"/>
    </row>
    <row r="8857" spans="9:17" ht="16">
      <c r="I8857" s="209"/>
      <c r="J8857" s="221"/>
      <c r="K8857" s="228"/>
      <c r="L8857" s="228"/>
      <c r="Q8857" s="229"/>
    </row>
    <row r="8858" spans="9:17" ht="16">
      <c r="I8858" s="209"/>
      <c r="J8858" s="221"/>
      <c r="K8858" s="228"/>
      <c r="L8858" s="228"/>
      <c r="Q8858" s="229"/>
    </row>
    <row r="8859" spans="9:17" ht="16">
      <c r="I8859" s="209"/>
      <c r="J8859" s="221"/>
      <c r="K8859" s="228"/>
      <c r="L8859" s="228"/>
      <c r="Q8859" s="229"/>
    </row>
    <row r="8860" spans="9:17" ht="16">
      <c r="I8860" s="209"/>
      <c r="J8860" s="221"/>
      <c r="K8860" s="228"/>
      <c r="L8860" s="228"/>
      <c r="Q8860" s="229"/>
    </row>
    <row r="8861" spans="9:17" ht="16">
      <c r="I8861" s="209"/>
      <c r="J8861" s="221"/>
      <c r="K8861" s="228"/>
      <c r="L8861" s="228"/>
      <c r="Q8861" s="229"/>
    </row>
    <row r="8862" spans="9:17" ht="16">
      <c r="I8862" s="209"/>
      <c r="J8862" s="221"/>
      <c r="K8862" s="228"/>
      <c r="L8862" s="228"/>
      <c r="Q8862" s="229"/>
    </row>
    <row r="8863" spans="9:17" ht="16">
      <c r="I8863" s="209"/>
      <c r="J8863" s="221"/>
      <c r="K8863" s="228"/>
      <c r="L8863" s="228"/>
      <c r="Q8863" s="229"/>
    </row>
    <row r="8864" spans="9:17" ht="16">
      <c r="I8864" s="209"/>
      <c r="J8864" s="221"/>
      <c r="K8864" s="228"/>
      <c r="L8864" s="228"/>
      <c r="Q8864" s="229"/>
    </row>
    <row r="8865" spans="9:17" ht="16">
      <c r="I8865" s="209"/>
      <c r="J8865" s="221"/>
      <c r="K8865" s="228"/>
      <c r="L8865" s="228"/>
      <c r="Q8865" s="229"/>
    </row>
    <row r="8866" spans="9:17" ht="16">
      <c r="I8866" s="209"/>
      <c r="J8866" s="221"/>
      <c r="K8866" s="228"/>
      <c r="L8866" s="228"/>
      <c r="Q8866" s="229"/>
    </row>
    <row r="8867" spans="9:17" ht="16">
      <c r="I8867" s="209"/>
      <c r="J8867" s="221"/>
      <c r="K8867" s="228"/>
      <c r="L8867" s="228"/>
      <c r="Q8867" s="229"/>
    </row>
    <row r="8868" spans="9:17" ht="16">
      <c r="I8868" s="209"/>
      <c r="J8868" s="221"/>
      <c r="K8868" s="228"/>
      <c r="L8868" s="228"/>
      <c r="Q8868" s="229"/>
    </row>
    <row r="8869" spans="9:17" ht="16">
      <c r="I8869" s="209"/>
      <c r="J8869" s="221"/>
      <c r="K8869" s="228"/>
      <c r="L8869" s="228"/>
      <c r="Q8869" s="229"/>
    </row>
    <row r="8870" spans="9:17" ht="16">
      <c r="I8870" s="209"/>
      <c r="J8870" s="221"/>
      <c r="K8870" s="228"/>
      <c r="L8870" s="228"/>
      <c r="Q8870" s="229"/>
    </row>
    <row r="8871" spans="9:17" ht="16">
      <c r="I8871" s="209"/>
      <c r="J8871" s="221"/>
      <c r="K8871" s="228"/>
      <c r="L8871" s="228"/>
      <c r="Q8871" s="229"/>
    </row>
    <row r="8872" spans="9:17" ht="16">
      <c r="I8872" s="209"/>
      <c r="J8872" s="221"/>
      <c r="K8872" s="228"/>
      <c r="L8872" s="228"/>
      <c r="Q8872" s="229"/>
    </row>
    <row r="8873" spans="9:17" ht="16">
      <c r="I8873" s="209"/>
      <c r="J8873" s="221"/>
      <c r="K8873" s="228"/>
      <c r="L8873" s="228"/>
      <c r="Q8873" s="229"/>
    </row>
    <row r="8874" spans="9:17" ht="16">
      <c r="I8874" s="209"/>
      <c r="J8874" s="221"/>
      <c r="K8874" s="228"/>
      <c r="L8874" s="228"/>
      <c r="Q8874" s="229"/>
    </row>
    <row r="8875" spans="9:17" ht="16">
      <c r="I8875" s="209"/>
      <c r="J8875" s="221"/>
      <c r="K8875" s="228"/>
      <c r="L8875" s="228"/>
      <c r="Q8875" s="229"/>
    </row>
    <row r="8876" spans="9:17" ht="16">
      <c r="I8876" s="209"/>
      <c r="J8876" s="221"/>
      <c r="K8876" s="228"/>
      <c r="L8876" s="228"/>
      <c r="Q8876" s="229"/>
    </row>
    <row r="8877" spans="9:17" ht="16">
      <c r="I8877" s="209"/>
      <c r="J8877" s="221"/>
      <c r="K8877" s="228"/>
      <c r="L8877" s="228"/>
      <c r="Q8877" s="229"/>
    </row>
    <row r="8878" spans="9:17" ht="16">
      <c r="I8878" s="209"/>
      <c r="J8878" s="221"/>
      <c r="K8878" s="228"/>
      <c r="L8878" s="228"/>
      <c r="Q8878" s="229"/>
    </row>
    <row r="8879" spans="9:17" ht="16">
      <c r="I8879" s="209"/>
      <c r="J8879" s="221"/>
      <c r="K8879" s="228"/>
      <c r="L8879" s="228"/>
      <c r="Q8879" s="229"/>
    </row>
    <row r="8880" spans="9:17" ht="16">
      <c r="I8880" s="209"/>
      <c r="J8880" s="221"/>
      <c r="K8880" s="228"/>
      <c r="L8880" s="228"/>
      <c r="Q8880" s="229"/>
    </row>
    <row r="8881" spans="9:17" ht="16">
      <c r="I8881" s="209"/>
      <c r="J8881" s="221"/>
      <c r="K8881" s="228"/>
      <c r="L8881" s="228"/>
      <c r="Q8881" s="229"/>
    </row>
    <row r="8882" spans="9:17" ht="16">
      <c r="I8882" s="209"/>
      <c r="J8882" s="221"/>
      <c r="K8882" s="228"/>
      <c r="L8882" s="228"/>
      <c r="Q8882" s="229"/>
    </row>
    <row r="8883" spans="9:17" ht="16">
      <c r="I8883" s="209"/>
      <c r="J8883" s="221"/>
      <c r="K8883" s="228"/>
      <c r="L8883" s="228"/>
      <c r="Q8883" s="229"/>
    </row>
    <row r="8884" spans="9:17" ht="16">
      <c r="I8884" s="209"/>
      <c r="J8884" s="221"/>
      <c r="K8884" s="228"/>
      <c r="L8884" s="228"/>
      <c r="Q8884" s="229"/>
    </row>
    <row r="8885" spans="9:17" ht="16">
      <c r="I8885" s="209"/>
      <c r="J8885" s="221"/>
      <c r="K8885" s="228"/>
      <c r="L8885" s="228"/>
      <c r="Q8885" s="229"/>
    </row>
    <row r="8886" spans="9:17" ht="16">
      <c r="I8886" s="209"/>
      <c r="J8886" s="221"/>
      <c r="K8886" s="228"/>
      <c r="L8886" s="228"/>
      <c r="Q8886" s="229"/>
    </row>
    <row r="8887" spans="9:17" ht="16">
      <c r="I8887" s="209"/>
      <c r="J8887" s="221"/>
      <c r="K8887" s="228"/>
      <c r="L8887" s="228"/>
      <c r="Q8887" s="229"/>
    </row>
    <row r="8888" spans="9:17" ht="16">
      <c r="I8888" s="209"/>
      <c r="J8888" s="221"/>
      <c r="K8888" s="228"/>
      <c r="L8888" s="228"/>
      <c r="Q8888" s="229"/>
    </row>
    <row r="8889" spans="9:17" ht="16">
      <c r="I8889" s="209"/>
      <c r="J8889" s="221"/>
      <c r="K8889" s="228"/>
      <c r="L8889" s="228"/>
      <c r="Q8889" s="229"/>
    </row>
    <row r="8890" spans="9:17" ht="16">
      <c r="I8890" s="209"/>
      <c r="J8890" s="221"/>
      <c r="K8890" s="228"/>
      <c r="L8890" s="228"/>
      <c r="Q8890" s="229"/>
    </row>
    <row r="8891" spans="9:17" ht="16">
      <c r="I8891" s="209"/>
      <c r="J8891" s="221"/>
      <c r="K8891" s="228"/>
      <c r="L8891" s="228"/>
      <c r="Q8891" s="229"/>
    </row>
    <row r="8892" spans="9:17" ht="16">
      <c r="I8892" s="209"/>
      <c r="J8892" s="221"/>
      <c r="K8892" s="228"/>
      <c r="L8892" s="228"/>
      <c r="Q8892" s="229"/>
    </row>
    <row r="8893" spans="9:17" ht="16">
      <c r="I8893" s="209"/>
      <c r="J8893" s="221"/>
      <c r="K8893" s="228"/>
      <c r="L8893" s="228"/>
      <c r="Q8893" s="229"/>
    </row>
    <row r="8894" spans="9:17" ht="16">
      <c r="I8894" s="209"/>
      <c r="J8894" s="221"/>
      <c r="K8894" s="228"/>
      <c r="L8894" s="228"/>
      <c r="Q8894" s="229"/>
    </row>
    <row r="8895" spans="9:17" ht="16">
      <c r="I8895" s="209"/>
      <c r="J8895" s="221"/>
      <c r="K8895" s="228"/>
      <c r="L8895" s="228"/>
      <c r="Q8895" s="229"/>
    </row>
    <row r="8896" spans="9:17" ht="16">
      <c r="I8896" s="209"/>
      <c r="J8896" s="221"/>
      <c r="K8896" s="228"/>
      <c r="L8896" s="228"/>
      <c r="Q8896" s="229"/>
    </row>
    <row r="8897" spans="9:17" ht="16">
      <c r="I8897" s="209"/>
      <c r="J8897" s="221"/>
      <c r="K8897" s="228"/>
      <c r="L8897" s="228"/>
      <c r="Q8897" s="229"/>
    </row>
    <row r="8898" spans="9:17" ht="16">
      <c r="I8898" s="209"/>
      <c r="J8898" s="221"/>
      <c r="K8898" s="228"/>
      <c r="L8898" s="228"/>
      <c r="Q8898" s="229"/>
    </row>
    <row r="8899" spans="9:17" ht="16">
      <c r="I8899" s="209"/>
      <c r="J8899" s="221"/>
      <c r="K8899" s="228"/>
      <c r="L8899" s="228"/>
      <c r="Q8899" s="229"/>
    </row>
    <row r="8900" spans="9:17" ht="16">
      <c r="I8900" s="209"/>
      <c r="J8900" s="221"/>
      <c r="K8900" s="228"/>
      <c r="L8900" s="228"/>
      <c r="Q8900" s="229"/>
    </row>
    <row r="8901" spans="9:17" ht="16">
      <c r="I8901" s="209"/>
      <c r="J8901" s="221"/>
      <c r="K8901" s="228"/>
      <c r="L8901" s="228"/>
      <c r="Q8901" s="229"/>
    </row>
    <row r="8902" spans="9:17" ht="16">
      <c r="I8902" s="209"/>
      <c r="J8902" s="221"/>
      <c r="K8902" s="228"/>
      <c r="L8902" s="228"/>
      <c r="Q8902" s="229"/>
    </row>
    <row r="8903" spans="9:17" ht="16">
      <c r="I8903" s="209"/>
      <c r="J8903" s="221"/>
      <c r="K8903" s="228"/>
      <c r="L8903" s="228"/>
      <c r="Q8903" s="229"/>
    </row>
    <row r="8904" spans="9:17" ht="16">
      <c r="I8904" s="209"/>
      <c r="J8904" s="221"/>
      <c r="K8904" s="228"/>
      <c r="L8904" s="228"/>
      <c r="Q8904" s="229"/>
    </row>
    <row r="8905" spans="9:17" ht="16">
      <c r="I8905" s="209"/>
      <c r="J8905" s="221"/>
      <c r="K8905" s="228"/>
      <c r="L8905" s="228"/>
      <c r="Q8905" s="229"/>
    </row>
    <row r="8906" spans="9:17" ht="16">
      <c r="I8906" s="209"/>
      <c r="J8906" s="221"/>
      <c r="K8906" s="228"/>
      <c r="L8906" s="228"/>
      <c r="Q8906" s="229"/>
    </row>
    <row r="8907" spans="9:17" ht="16">
      <c r="I8907" s="209"/>
      <c r="J8907" s="221"/>
      <c r="K8907" s="228"/>
      <c r="L8907" s="228"/>
      <c r="Q8907" s="229"/>
    </row>
    <row r="8908" spans="9:17" ht="16">
      <c r="I8908" s="209"/>
      <c r="J8908" s="221"/>
      <c r="K8908" s="228"/>
      <c r="L8908" s="228"/>
      <c r="Q8908" s="229"/>
    </row>
    <row r="8909" spans="9:17" ht="16">
      <c r="I8909" s="209"/>
      <c r="J8909" s="221"/>
      <c r="K8909" s="228"/>
      <c r="L8909" s="228"/>
      <c r="Q8909" s="229"/>
    </row>
    <row r="8910" spans="9:17" ht="16">
      <c r="I8910" s="209"/>
      <c r="J8910" s="221"/>
      <c r="K8910" s="228"/>
      <c r="L8910" s="228"/>
      <c r="Q8910" s="229"/>
    </row>
    <row r="8911" spans="9:17" ht="16">
      <c r="I8911" s="209"/>
      <c r="J8911" s="221"/>
      <c r="K8911" s="228"/>
      <c r="L8911" s="228"/>
      <c r="Q8911" s="229"/>
    </row>
    <row r="8912" spans="9:17" ht="16">
      <c r="I8912" s="209"/>
      <c r="J8912" s="221"/>
      <c r="K8912" s="228"/>
      <c r="L8912" s="228"/>
      <c r="Q8912" s="229"/>
    </row>
    <row r="8913" spans="9:17" ht="16">
      <c r="I8913" s="209"/>
      <c r="J8913" s="221"/>
      <c r="K8913" s="228"/>
      <c r="L8913" s="228"/>
      <c r="Q8913" s="229"/>
    </row>
    <row r="8914" spans="9:17" ht="16">
      <c r="I8914" s="209"/>
      <c r="J8914" s="221"/>
      <c r="K8914" s="228"/>
      <c r="L8914" s="228"/>
      <c r="Q8914" s="229"/>
    </row>
    <row r="8915" spans="9:17" ht="16">
      <c r="I8915" s="209"/>
      <c r="J8915" s="221"/>
      <c r="K8915" s="228"/>
      <c r="L8915" s="228"/>
      <c r="Q8915" s="229"/>
    </row>
    <row r="8916" spans="9:17" ht="16">
      <c r="I8916" s="209"/>
      <c r="J8916" s="221"/>
      <c r="K8916" s="228"/>
      <c r="L8916" s="228"/>
      <c r="Q8916" s="229"/>
    </row>
    <row r="8917" spans="9:17" ht="16">
      <c r="I8917" s="209"/>
      <c r="J8917" s="221"/>
      <c r="K8917" s="228"/>
      <c r="L8917" s="228"/>
      <c r="Q8917" s="229"/>
    </row>
    <row r="8918" spans="9:17" ht="16">
      <c r="I8918" s="209"/>
      <c r="J8918" s="221"/>
      <c r="K8918" s="228"/>
      <c r="L8918" s="228"/>
      <c r="Q8918" s="229"/>
    </row>
    <row r="8919" spans="9:17" ht="16">
      <c r="I8919" s="209"/>
      <c r="J8919" s="221"/>
      <c r="K8919" s="228"/>
      <c r="L8919" s="228"/>
      <c r="Q8919" s="229"/>
    </row>
    <row r="8920" spans="9:17" ht="16">
      <c r="I8920" s="209"/>
      <c r="J8920" s="221"/>
      <c r="K8920" s="228"/>
      <c r="L8920" s="228"/>
      <c r="Q8920" s="229"/>
    </row>
    <row r="8921" spans="9:17" ht="16">
      <c r="I8921" s="209"/>
      <c r="J8921" s="221"/>
      <c r="K8921" s="228"/>
      <c r="L8921" s="228"/>
      <c r="Q8921" s="229"/>
    </row>
    <row r="8922" spans="9:17" ht="16">
      <c r="I8922" s="209"/>
      <c r="J8922" s="221"/>
      <c r="K8922" s="228"/>
      <c r="L8922" s="228"/>
      <c r="Q8922" s="229"/>
    </row>
    <row r="8923" spans="9:17" ht="16">
      <c r="I8923" s="209"/>
      <c r="J8923" s="221"/>
      <c r="K8923" s="228"/>
      <c r="L8923" s="228"/>
      <c r="Q8923" s="229"/>
    </row>
    <row r="8924" spans="9:17" ht="16">
      <c r="I8924" s="209"/>
      <c r="J8924" s="221"/>
      <c r="K8924" s="228"/>
      <c r="L8924" s="228"/>
      <c r="Q8924" s="229"/>
    </row>
    <row r="8925" spans="9:17" ht="16">
      <c r="I8925" s="209"/>
      <c r="J8925" s="221"/>
      <c r="K8925" s="228"/>
      <c r="L8925" s="228"/>
      <c r="Q8925" s="229"/>
    </row>
    <row r="8926" spans="9:17" ht="16">
      <c r="I8926" s="209"/>
      <c r="J8926" s="221"/>
      <c r="K8926" s="228"/>
      <c r="L8926" s="228"/>
      <c r="Q8926" s="229"/>
    </row>
    <row r="8927" spans="9:17" ht="16">
      <c r="I8927" s="209"/>
      <c r="J8927" s="221"/>
      <c r="K8927" s="228"/>
      <c r="L8927" s="228"/>
      <c r="Q8927" s="229"/>
    </row>
    <row r="8928" spans="9:17" ht="16">
      <c r="I8928" s="209"/>
      <c r="J8928" s="221"/>
      <c r="K8928" s="228"/>
      <c r="L8928" s="228"/>
      <c r="Q8928" s="229"/>
    </row>
    <row r="8929" spans="9:17" ht="16">
      <c r="I8929" s="209"/>
      <c r="J8929" s="221"/>
      <c r="K8929" s="228"/>
      <c r="L8929" s="228"/>
      <c r="Q8929" s="229"/>
    </row>
    <row r="8930" spans="9:17" ht="16">
      <c r="I8930" s="209"/>
      <c r="J8930" s="221"/>
      <c r="K8930" s="228"/>
      <c r="L8930" s="228"/>
      <c r="Q8930" s="229"/>
    </row>
    <row r="8931" spans="9:17" ht="16">
      <c r="I8931" s="209"/>
      <c r="J8931" s="221"/>
      <c r="K8931" s="228"/>
      <c r="L8931" s="228"/>
      <c r="Q8931" s="229"/>
    </row>
    <row r="8932" spans="9:17" ht="16">
      <c r="I8932" s="209"/>
      <c r="J8932" s="221"/>
      <c r="K8932" s="228"/>
      <c r="L8932" s="228"/>
      <c r="Q8932" s="229"/>
    </row>
    <row r="8933" spans="9:17" ht="16">
      <c r="I8933" s="209"/>
      <c r="J8933" s="221"/>
      <c r="K8933" s="228"/>
      <c r="L8933" s="228"/>
      <c r="Q8933" s="229"/>
    </row>
    <row r="8934" spans="9:17" ht="16">
      <c r="I8934" s="209"/>
      <c r="J8934" s="221"/>
      <c r="K8934" s="228"/>
      <c r="L8934" s="228"/>
      <c r="Q8934" s="229"/>
    </row>
    <row r="8935" spans="9:17" ht="16">
      <c r="I8935" s="209"/>
      <c r="J8935" s="221"/>
      <c r="K8935" s="228"/>
      <c r="L8935" s="228"/>
      <c r="Q8935" s="229"/>
    </row>
    <row r="8936" spans="9:17" ht="16">
      <c r="I8936" s="209"/>
      <c r="J8936" s="221"/>
      <c r="K8936" s="228"/>
      <c r="L8936" s="228"/>
      <c r="Q8936" s="229"/>
    </row>
    <row r="8937" spans="9:17" ht="16">
      <c r="I8937" s="209"/>
      <c r="J8937" s="221"/>
      <c r="K8937" s="228"/>
      <c r="L8937" s="228"/>
      <c r="Q8937" s="229"/>
    </row>
    <row r="8938" spans="9:17" ht="16">
      <c r="I8938" s="209"/>
      <c r="J8938" s="221"/>
      <c r="K8938" s="228"/>
      <c r="L8938" s="228"/>
      <c r="Q8938" s="229"/>
    </row>
    <row r="8939" spans="9:17" ht="16">
      <c r="I8939" s="209"/>
      <c r="J8939" s="221"/>
      <c r="K8939" s="228"/>
      <c r="L8939" s="228"/>
      <c r="Q8939" s="229"/>
    </row>
    <row r="8940" spans="9:17" ht="16">
      <c r="I8940" s="209"/>
      <c r="J8940" s="221"/>
      <c r="K8940" s="228"/>
      <c r="L8940" s="228"/>
      <c r="Q8940" s="229"/>
    </row>
    <row r="8941" spans="9:17" ht="16">
      <c r="I8941" s="209"/>
      <c r="J8941" s="221"/>
      <c r="K8941" s="228"/>
      <c r="L8941" s="228"/>
      <c r="Q8941" s="229"/>
    </row>
    <row r="8942" spans="9:17" ht="16">
      <c r="I8942" s="209"/>
      <c r="J8942" s="221"/>
      <c r="K8942" s="228"/>
      <c r="L8942" s="228"/>
      <c r="Q8942" s="229"/>
    </row>
    <row r="8943" spans="9:17" ht="16">
      <c r="I8943" s="209"/>
      <c r="J8943" s="221"/>
      <c r="K8943" s="228"/>
      <c r="L8943" s="228"/>
      <c r="Q8943" s="229"/>
    </row>
    <row r="8944" spans="9:17" ht="16">
      <c r="I8944" s="209"/>
      <c r="J8944" s="221"/>
      <c r="K8944" s="228"/>
      <c r="L8944" s="228"/>
      <c r="Q8944" s="229"/>
    </row>
    <row r="8945" spans="9:17" ht="16">
      <c r="I8945" s="209"/>
      <c r="J8945" s="221"/>
      <c r="K8945" s="228"/>
      <c r="L8945" s="228"/>
      <c r="Q8945" s="229"/>
    </row>
    <row r="8946" spans="9:17" ht="16">
      <c r="I8946" s="209"/>
      <c r="J8946" s="221"/>
      <c r="K8946" s="228"/>
      <c r="L8946" s="228"/>
      <c r="Q8946" s="229"/>
    </row>
    <row r="8947" spans="9:17" ht="16">
      <c r="I8947" s="209"/>
      <c r="J8947" s="221"/>
      <c r="K8947" s="228"/>
      <c r="L8947" s="228"/>
      <c r="Q8947" s="229"/>
    </row>
    <row r="8948" spans="9:17" ht="16">
      <c r="I8948" s="209"/>
      <c r="J8948" s="221"/>
      <c r="K8948" s="228"/>
      <c r="L8948" s="228"/>
      <c r="Q8948" s="229"/>
    </row>
    <row r="8949" spans="9:17" ht="16">
      <c r="I8949" s="209"/>
      <c r="J8949" s="221"/>
      <c r="K8949" s="228"/>
      <c r="L8949" s="228"/>
      <c r="Q8949" s="229"/>
    </row>
    <row r="8950" spans="9:17" ht="16">
      <c r="I8950" s="209"/>
      <c r="J8950" s="221"/>
      <c r="K8950" s="228"/>
      <c r="L8950" s="228"/>
      <c r="Q8950" s="229"/>
    </row>
    <row r="8951" spans="9:17" ht="16">
      <c r="I8951" s="209"/>
      <c r="J8951" s="221"/>
      <c r="K8951" s="228"/>
      <c r="L8951" s="228"/>
      <c r="Q8951" s="229"/>
    </row>
    <row r="8952" spans="9:17" ht="16">
      <c r="I8952" s="209"/>
      <c r="J8952" s="221"/>
      <c r="K8952" s="228"/>
      <c r="L8952" s="228"/>
      <c r="Q8952" s="229"/>
    </row>
    <row r="8953" spans="9:17" ht="16">
      <c r="I8953" s="209"/>
      <c r="J8953" s="221"/>
      <c r="K8953" s="228"/>
      <c r="L8953" s="228"/>
      <c r="Q8953" s="229"/>
    </row>
    <row r="8954" spans="9:17" ht="16">
      <c r="I8954" s="209"/>
      <c r="J8954" s="221"/>
      <c r="K8954" s="228"/>
      <c r="L8954" s="228"/>
      <c r="Q8954" s="229"/>
    </row>
    <row r="8955" spans="9:17" ht="16">
      <c r="I8955" s="209"/>
      <c r="J8955" s="221"/>
      <c r="K8955" s="228"/>
      <c r="L8955" s="228"/>
      <c r="Q8955" s="229"/>
    </row>
    <row r="8956" spans="9:17" ht="16">
      <c r="I8956" s="209"/>
      <c r="J8956" s="221"/>
      <c r="K8956" s="228"/>
      <c r="L8956" s="228"/>
      <c r="Q8956" s="229"/>
    </row>
    <row r="8957" spans="9:17" ht="16">
      <c r="I8957" s="209"/>
      <c r="J8957" s="221"/>
      <c r="K8957" s="228"/>
      <c r="L8957" s="228"/>
      <c r="Q8957" s="229"/>
    </row>
    <row r="8958" spans="9:17" ht="16">
      <c r="I8958" s="209"/>
      <c r="J8958" s="221"/>
      <c r="K8958" s="228"/>
      <c r="L8958" s="228"/>
      <c r="Q8958" s="229"/>
    </row>
    <row r="8959" spans="9:17" ht="16">
      <c r="I8959" s="209"/>
      <c r="J8959" s="221"/>
      <c r="K8959" s="228"/>
      <c r="L8959" s="228"/>
      <c r="Q8959" s="229"/>
    </row>
    <row r="8960" spans="9:17" ht="16">
      <c r="I8960" s="209"/>
      <c r="J8960" s="221"/>
      <c r="K8960" s="228"/>
      <c r="L8960" s="228"/>
      <c r="Q8960" s="229"/>
    </row>
    <row r="8961" spans="9:17" ht="16">
      <c r="I8961" s="209"/>
      <c r="J8961" s="221"/>
      <c r="K8961" s="228"/>
      <c r="L8961" s="228"/>
      <c r="Q8961" s="229"/>
    </row>
    <row r="8962" spans="9:17" ht="16">
      <c r="I8962" s="209"/>
      <c r="J8962" s="221"/>
      <c r="K8962" s="228"/>
      <c r="L8962" s="228"/>
      <c r="Q8962" s="229"/>
    </row>
    <row r="8963" spans="9:17" ht="16">
      <c r="I8963" s="209"/>
      <c r="J8963" s="221"/>
      <c r="K8963" s="228"/>
      <c r="L8963" s="228"/>
      <c r="Q8963" s="229"/>
    </row>
    <row r="8964" spans="9:17" ht="16">
      <c r="I8964" s="209"/>
      <c r="J8964" s="221"/>
      <c r="K8964" s="228"/>
      <c r="L8964" s="228"/>
      <c r="Q8964" s="229"/>
    </row>
    <row r="8965" spans="9:17" ht="16">
      <c r="I8965" s="209"/>
      <c r="J8965" s="221"/>
      <c r="K8965" s="228"/>
      <c r="L8965" s="228"/>
      <c r="Q8965" s="229"/>
    </row>
    <row r="8966" spans="9:17" ht="16">
      <c r="I8966" s="209"/>
      <c r="J8966" s="221"/>
      <c r="K8966" s="228"/>
      <c r="L8966" s="228"/>
      <c r="Q8966" s="229"/>
    </row>
    <row r="8967" spans="9:17" ht="16">
      <c r="I8967" s="209"/>
      <c r="J8967" s="221"/>
      <c r="K8967" s="228"/>
      <c r="L8967" s="228"/>
      <c r="Q8967" s="229"/>
    </row>
    <row r="8968" spans="9:17" ht="16">
      <c r="I8968" s="209"/>
      <c r="J8968" s="221"/>
      <c r="K8968" s="228"/>
      <c r="L8968" s="228"/>
      <c r="Q8968" s="229"/>
    </row>
    <row r="8969" spans="9:17" ht="16">
      <c r="I8969" s="209"/>
      <c r="J8969" s="221"/>
      <c r="K8969" s="228"/>
      <c r="L8969" s="228"/>
      <c r="Q8969" s="229"/>
    </row>
    <row r="8970" spans="9:17" ht="16">
      <c r="I8970" s="209"/>
      <c r="J8970" s="221"/>
      <c r="K8970" s="228"/>
      <c r="L8970" s="228"/>
      <c r="Q8970" s="229"/>
    </row>
    <row r="8971" spans="9:17" ht="16">
      <c r="I8971" s="209"/>
      <c r="J8971" s="221"/>
      <c r="K8971" s="228"/>
      <c r="L8971" s="228"/>
      <c r="Q8971" s="229"/>
    </row>
    <row r="8972" spans="9:17" ht="16">
      <c r="I8972" s="209"/>
      <c r="J8972" s="221"/>
      <c r="K8972" s="228"/>
      <c r="L8972" s="228"/>
      <c r="Q8972" s="229"/>
    </row>
    <row r="8973" spans="9:17" ht="16">
      <c r="I8973" s="209"/>
      <c r="J8973" s="221"/>
      <c r="K8973" s="228"/>
      <c r="L8973" s="228"/>
      <c r="Q8973" s="229"/>
    </row>
    <row r="8974" spans="9:17" ht="16">
      <c r="I8974" s="209"/>
      <c r="J8974" s="221"/>
      <c r="K8974" s="228"/>
      <c r="L8974" s="228"/>
      <c r="Q8974" s="229"/>
    </row>
    <row r="8975" spans="9:17" ht="16">
      <c r="I8975" s="209"/>
      <c r="J8975" s="221"/>
      <c r="K8975" s="228"/>
      <c r="L8975" s="228"/>
      <c r="Q8975" s="229"/>
    </row>
    <row r="8976" spans="9:17" ht="16">
      <c r="I8976" s="209"/>
      <c r="J8976" s="221"/>
      <c r="K8976" s="228"/>
      <c r="L8976" s="228"/>
      <c r="Q8976" s="229"/>
    </row>
    <row r="8977" spans="9:17" ht="16">
      <c r="I8977" s="209"/>
      <c r="J8977" s="221"/>
      <c r="K8977" s="228"/>
      <c r="L8977" s="228"/>
      <c r="Q8977" s="229"/>
    </row>
    <row r="8978" spans="9:17" ht="16">
      <c r="I8978" s="209"/>
      <c r="J8978" s="221"/>
      <c r="K8978" s="228"/>
      <c r="L8978" s="228"/>
      <c r="Q8978" s="229"/>
    </row>
    <row r="8979" spans="9:17" ht="16">
      <c r="I8979" s="209"/>
      <c r="J8979" s="221"/>
      <c r="K8979" s="228"/>
      <c r="L8979" s="228"/>
      <c r="Q8979" s="229"/>
    </row>
    <row r="8980" spans="9:17" ht="16">
      <c r="I8980" s="209"/>
      <c r="J8980" s="221"/>
      <c r="K8980" s="228"/>
      <c r="L8980" s="228"/>
      <c r="Q8980" s="229"/>
    </row>
    <row r="8981" spans="9:17" ht="16">
      <c r="I8981" s="209"/>
      <c r="J8981" s="221"/>
      <c r="K8981" s="228"/>
      <c r="L8981" s="228"/>
      <c r="Q8981" s="229"/>
    </row>
    <row r="8982" spans="9:17" ht="16">
      <c r="I8982" s="209"/>
      <c r="J8982" s="221"/>
      <c r="K8982" s="228"/>
      <c r="L8982" s="228"/>
      <c r="Q8982" s="229"/>
    </row>
    <row r="8983" spans="9:17" ht="16">
      <c r="I8983" s="209"/>
      <c r="J8983" s="221"/>
      <c r="K8983" s="228"/>
      <c r="L8983" s="228"/>
      <c r="Q8983" s="229"/>
    </row>
    <row r="8984" spans="9:17" ht="16">
      <c r="I8984" s="209"/>
      <c r="J8984" s="221"/>
      <c r="K8984" s="228"/>
      <c r="L8984" s="228"/>
      <c r="Q8984" s="229"/>
    </row>
    <row r="8985" spans="9:17" ht="16">
      <c r="I8985" s="209"/>
      <c r="J8985" s="221"/>
      <c r="K8985" s="228"/>
      <c r="L8985" s="228"/>
      <c r="Q8985" s="229"/>
    </row>
    <row r="8986" spans="9:17" ht="16">
      <c r="I8986" s="209"/>
      <c r="J8986" s="221"/>
      <c r="K8986" s="228"/>
      <c r="L8986" s="228"/>
      <c r="Q8986" s="229"/>
    </row>
    <row r="8987" spans="9:17" ht="16">
      <c r="I8987" s="209"/>
      <c r="J8987" s="221"/>
      <c r="K8987" s="228"/>
      <c r="L8987" s="228"/>
      <c r="Q8987" s="229"/>
    </row>
    <row r="8988" spans="9:17" ht="16">
      <c r="I8988" s="209"/>
      <c r="J8988" s="221"/>
      <c r="K8988" s="228"/>
      <c r="L8988" s="228"/>
      <c r="Q8988" s="229"/>
    </row>
    <row r="8989" spans="9:17" ht="16">
      <c r="I8989" s="209"/>
      <c r="J8989" s="221"/>
      <c r="K8989" s="228"/>
      <c r="L8989" s="228"/>
      <c r="Q8989" s="229"/>
    </row>
    <row r="8990" spans="9:17" ht="16">
      <c r="I8990" s="209"/>
      <c r="J8990" s="221"/>
      <c r="K8990" s="228"/>
      <c r="L8990" s="228"/>
      <c r="Q8990" s="229"/>
    </row>
    <row r="8991" spans="9:17" ht="16">
      <c r="I8991" s="209"/>
      <c r="J8991" s="221"/>
      <c r="K8991" s="228"/>
      <c r="L8991" s="228"/>
      <c r="Q8991" s="229"/>
    </row>
    <row r="8992" spans="9:17" ht="16">
      <c r="I8992" s="209"/>
      <c r="J8992" s="221"/>
      <c r="K8992" s="228"/>
      <c r="L8992" s="228"/>
      <c r="Q8992" s="229"/>
    </row>
    <row r="8993" spans="9:17" ht="16">
      <c r="I8993" s="209"/>
      <c r="J8993" s="221"/>
      <c r="K8993" s="228"/>
      <c r="L8993" s="228"/>
      <c r="Q8993" s="229"/>
    </row>
    <row r="8994" spans="9:17" ht="16">
      <c r="I8994" s="209"/>
      <c r="J8994" s="221"/>
      <c r="K8994" s="228"/>
      <c r="L8994" s="228"/>
      <c r="Q8994" s="229"/>
    </row>
    <row r="8995" spans="9:17" ht="16">
      <c r="I8995" s="209"/>
      <c r="J8995" s="221"/>
      <c r="K8995" s="228"/>
      <c r="L8995" s="228"/>
      <c r="Q8995" s="229"/>
    </row>
    <row r="8996" spans="9:17" ht="16">
      <c r="I8996" s="209"/>
      <c r="J8996" s="221"/>
      <c r="K8996" s="228"/>
      <c r="L8996" s="228"/>
      <c r="Q8996" s="229"/>
    </row>
    <row r="8997" spans="9:17" ht="16">
      <c r="I8997" s="209"/>
      <c r="J8997" s="221"/>
      <c r="K8997" s="228"/>
      <c r="L8997" s="228"/>
      <c r="Q8997" s="229"/>
    </row>
    <row r="8998" spans="9:17" ht="16">
      <c r="I8998" s="209"/>
      <c r="J8998" s="221"/>
      <c r="K8998" s="228"/>
      <c r="L8998" s="228"/>
      <c r="Q8998" s="229"/>
    </row>
    <row r="8999" spans="9:17" ht="16">
      <c r="I8999" s="209"/>
      <c r="J8999" s="221"/>
      <c r="K8999" s="228"/>
      <c r="L8999" s="228"/>
      <c r="Q8999" s="229"/>
    </row>
    <row r="9000" spans="9:17" ht="16">
      <c r="I9000" s="209"/>
      <c r="J9000" s="221"/>
      <c r="K9000" s="228"/>
      <c r="L9000" s="228"/>
      <c r="Q9000" s="229"/>
    </row>
    <row r="9001" spans="9:17" ht="16">
      <c r="I9001" s="209"/>
      <c r="J9001" s="221"/>
      <c r="K9001" s="228"/>
      <c r="L9001" s="228"/>
      <c r="Q9001" s="229"/>
    </row>
    <row r="9002" spans="9:17" ht="16">
      <c r="I9002" s="209"/>
      <c r="J9002" s="221"/>
      <c r="K9002" s="228"/>
      <c r="L9002" s="228"/>
      <c r="Q9002" s="229"/>
    </row>
    <row r="9003" spans="9:17" ht="16">
      <c r="I9003" s="209"/>
      <c r="J9003" s="221"/>
      <c r="K9003" s="228"/>
      <c r="L9003" s="228"/>
      <c r="Q9003" s="229"/>
    </row>
    <row r="9004" spans="9:17" ht="16">
      <c r="I9004" s="209"/>
      <c r="J9004" s="221"/>
      <c r="K9004" s="228"/>
      <c r="L9004" s="228"/>
      <c r="Q9004" s="229"/>
    </row>
    <row r="9005" spans="9:17" ht="16">
      <c r="I9005" s="209"/>
      <c r="J9005" s="221"/>
      <c r="K9005" s="228"/>
      <c r="L9005" s="228"/>
      <c r="Q9005" s="229"/>
    </row>
    <row r="9006" spans="9:17" ht="16">
      <c r="I9006" s="209"/>
      <c r="J9006" s="221"/>
      <c r="K9006" s="228"/>
      <c r="L9006" s="228"/>
      <c r="Q9006" s="229"/>
    </row>
    <row r="9007" spans="9:17" ht="16">
      <c r="I9007" s="209"/>
      <c r="J9007" s="221"/>
      <c r="K9007" s="228"/>
      <c r="L9007" s="228"/>
      <c r="Q9007" s="229"/>
    </row>
    <row r="9008" spans="9:17" ht="16">
      <c r="I9008" s="209"/>
      <c r="J9008" s="221"/>
      <c r="K9008" s="228"/>
      <c r="L9008" s="228"/>
      <c r="Q9008" s="229"/>
    </row>
    <row r="9009" spans="9:17" ht="16">
      <c r="I9009" s="209"/>
      <c r="J9009" s="221"/>
      <c r="K9009" s="228"/>
      <c r="L9009" s="228"/>
      <c r="Q9009" s="229"/>
    </row>
    <row r="9010" spans="9:17" ht="16">
      <c r="I9010" s="209"/>
      <c r="J9010" s="221"/>
      <c r="K9010" s="228"/>
      <c r="L9010" s="228"/>
      <c r="Q9010" s="229"/>
    </row>
    <row r="9011" spans="9:17" ht="16">
      <c r="I9011" s="209"/>
      <c r="J9011" s="221"/>
      <c r="K9011" s="228"/>
      <c r="L9011" s="228"/>
      <c r="Q9011" s="229"/>
    </row>
    <row r="9012" spans="9:17" ht="16">
      <c r="I9012" s="209"/>
      <c r="J9012" s="221"/>
      <c r="K9012" s="228"/>
      <c r="L9012" s="228"/>
      <c r="Q9012" s="229"/>
    </row>
    <row r="9013" spans="9:17" ht="16">
      <c r="I9013" s="209"/>
      <c r="J9013" s="221"/>
      <c r="K9013" s="228"/>
      <c r="L9013" s="228"/>
      <c r="Q9013" s="229"/>
    </row>
    <row r="9014" spans="9:17" ht="16">
      <c r="I9014" s="209"/>
      <c r="J9014" s="221"/>
      <c r="K9014" s="228"/>
      <c r="L9014" s="228"/>
      <c r="Q9014" s="229"/>
    </row>
    <row r="9015" spans="9:17" ht="16">
      <c r="I9015" s="209"/>
      <c r="J9015" s="221"/>
      <c r="K9015" s="228"/>
      <c r="L9015" s="228"/>
      <c r="Q9015" s="229"/>
    </row>
    <row r="9016" spans="9:17" ht="16">
      <c r="I9016" s="209"/>
      <c r="J9016" s="221"/>
      <c r="K9016" s="228"/>
      <c r="L9016" s="228"/>
      <c r="Q9016" s="229"/>
    </row>
    <row r="9017" spans="9:17" ht="16">
      <c r="I9017" s="209"/>
      <c r="J9017" s="221"/>
      <c r="K9017" s="228"/>
      <c r="L9017" s="228"/>
      <c r="Q9017" s="229"/>
    </row>
    <row r="9018" spans="9:17" ht="16">
      <c r="I9018" s="209"/>
      <c r="J9018" s="221"/>
      <c r="K9018" s="228"/>
      <c r="L9018" s="228"/>
      <c r="Q9018" s="229"/>
    </row>
    <row r="9019" spans="9:17" ht="16">
      <c r="I9019" s="209"/>
      <c r="J9019" s="221"/>
      <c r="K9019" s="228"/>
      <c r="L9019" s="228"/>
      <c r="Q9019" s="229"/>
    </row>
    <row r="9020" spans="9:17" ht="16">
      <c r="I9020" s="209"/>
      <c r="J9020" s="221"/>
      <c r="K9020" s="228"/>
      <c r="L9020" s="228"/>
      <c r="Q9020" s="229"/>
    </row>
    <row r="9021" spans="9:17" ht="16">
      <c r="I9021" s="209"/>
      <c r="J9021" s="221"/>
      <c r="K9021" s="228"/>
      <c r="L9021" s="228"/>
      <c r="Q9021" s="229"/>
    </row>
    <row r="9022" spans="9:17" ht="16">
      <c r="I9022" s="209"/>
      <c r="J9022" s="221"/>
      <c r="K9022" s="228"/>
      <c r="L9022" s="228"/>
      <c r="Q9022" s="229"/>
    </row>
    <row r="9023" spans="9:17" ht="16">
      <c r="I9023" s="209"/>
      <c r="J9023" s="221"/>
      <c r="K9023" s="228"/>
      <c r="L9023" s="228"/>
      <c r="Q9023" s="229"/>
    </row>
    <row r="9024" spans="9:17" ht="16">
      <c r="I9024" s="209"/>
      <c r="J9024" s="221"/>
      <c r="K9024" s="228"/>
      <c r="L9024" s="228"/>
      <c r="Q9024" s="229"/>
    </row>
    <row r="9025" spans="9:17" ht="16">
      <c r="I9025" s="209"/>
      <c r="J9025" s="221"/>
      <c r="K9025" s="228"/>
      <c r="L9025" s="228"/>
      <c r="Q9025" s="229"/>
    </row>
    <row r="9026" spans="9:17" ht="16">
      <c r="I9026" s="209"/>
      <c r="J9026" s="221"/>
      <c r="K9026" s="228"/>
      <c r="L9026" s="228"/>
      <c r="Q9026" s="229"/>
    </row>
    <row r="9027" spans="9:17" ht="16">
      <c r="I9027" s="209"/>
      <c r="J9027" s="221"/>
      <c r="K9027" s="228"/>
      <c r="L9027" s="228"/>
      <c r="Q9027" s="229"/>
    </row>
    <row r="9028" spans="9:17" ht="16">
      <c r="I9028" s="209"/>
      <c r="J9028" s="221"/>
      <c r="K9028" s="228"/>
      <c r="L9028" s="228"/>
      <c r="Q9028" s="229"/>
    </row>
    <row r="9029" spans="9:17" ht="16">
      <c r="I9029" s="209"/>
      <c r="J9029" s="221"/>
      <c r="K9029" s="228"/>
      <c r="L9029" s="228"/>
      <c r="Q9029" s="229"/>
    </row>
    <row r="9030" spans="9:17" ht="16">
      <c r="I9030" s="209"/>
      <c r="J9030" s="221"/>
      <c r="K9030" s="228"/>
      <c r="L9030" s="228"/>
      <c r="Q9030" s="229"/>
    </row>
    <row r="9031" spans="9:17" ht="16">
      <c r="I9031" s="209"/>
      <c r="J9031" s="221"/>
      <c r="K9031" s="228"/>
      <c r="L9031" s="228"/>
      <c r="Q9031" s="229"/>
    </row>
    <row r="9032" spans="9:17" ht="16">
      <c r="I9032" s="209"/>
      <c r="J9032" s="221"/>
      <c r="K9032" s="228"/>
      <c r="L9032" s="228"/>
      <c r="Q9032" s="229"/>
    </row>
    <row r="9033" spans="9:17" ht="16">
      <c r="I9033" s="209"/>
      <c r="J9033" s="221"/>
      <c r="K9033" s="228"/>
      <c r="L9033" s="228"/>
      <c r="Q9033" s="229"/>
    </row>
    <row r="9034" spans="9:17" ht="16">
      <c r="I9034" s="209"/>
      <c r="J9034" s="221"/>
      <c r="K9034" s="228"/>
      <c r="L9034" s="228"/>
      <c r="Q9034" s="229"/>
    </row>
    <row r="9035" spans="9:17" ht="16">
      <c r="I9035" s="209"/>
      <c r="J9035" s="221"/>
      <c r="K9035" s="228"/>
      <c r="L9035" s="228"/>
      <c r="Q9035" s="229"/>
    </row>
    <row r="9036" spans="9:17" ht="16">
      <c r="I9036" s="209"/>
      <c r="J9036" s="221"/>
      <c r="K9036" s="228"/>
      <c r="L9036" s="228"/>
      <c r="Q9036" s="229"/>
    </row>
    <row r="9037" spans="9:17" ht="16">
      <c r="I9037" s="209"/>
      <c r="J9037" s="221"/>
      <c r="K9037" s="228"/>
      <c r="L9037" s="228"/>
      <c r="Q9037" s="229"/>
    </row>
    <row r="9038" spans="9:17" ht="16">
      <c r="I9038" s="209"/>
      <c r="J9038" s="221"/>
      <c r="K9038" s="228"/>
      <c r="L9038" s="228"/>
      <c r="Q9038" s="229"/>
    </row>
    <row r="9039" spans="9:17" ht="16">
      <c r="I9039" s="209"/>
      <c r="J9039" s="221"/>
      <c r="K9039" s="228"/>
      <c r="L9039" s="228"/>
      <c r="Q9039" s="229"/>
    </row>
    <row r="9040" spans="9:17" ht="16">
      <c r="I9040" s="209"/>
      <c r="J9040" s="221"/>
      <c r="K9040" s="228"/>
      <c r="L9040" s="228"/>
      <c r="Q9040" s="229"/>
    </row>
    <row r="9041" spans="9:17" ht="16">
      <c r="I9041" s="209"/>
      <c r="J9041" s="221"/>
      <c r="K9041" s="228"/>
      <c r="L9041" s="228"/>
      <c r="Q9041" s="229"/>
    </row>
    <row r="9042" spans="9:17" ht="16">
      <c r="I9042" s="209"/>
      <c r="J9042" s="221"/>
      <c r="K9042" s="228"/>
      <c r="L9042" s="228"/>
      <c r="Q9042" s="229"/>
    </row>
    <row r="9043" spans="9:17" ht="16">
      <c r="I9043" s="209"/>
      <c r="J9043" s="221"/>
      <c r="K9043" s="228"/>
      <c r="L9043" s="228"/>
      <c r="Q9043" s="229"/>
    </row>
    <row r="9044" spans="9:17" ht="16">
      <c r="I9044" s="209"/>
      <c r="J9044" s="221"/>
      <c r="K9044" s="228"/>
      <c r="L9044" s="228"/>
      <c r="Q9044" s="229"/>
    </row>
    <row r="9045" spans="9:17" ht="16">
      <c r="I9045" s="209"/>
      <c r="J9045" s="221"/>
      <c r="K9045" s="228"/>
      <c r="L9045" s="228"/>
      <c r="Q9045" s="229"/>
    </row>
    <row r="9046" spans="9:17" ht="16">
      <c r="I9046" s="209"/>
      <c r="J9046" s="221"/>
      <c r="K9046" s="228"/>
      <c r="L9046" s="228"/>
      <c r="Q9046" s="229"/>
    </row>
    <row r="9047" spans="9:17" ht="16">
      <c r="I9047" s="209"/>
      <c r="J9047" s="221"/>
      <c r="K9047" s="228"/>
      <c r="L9047" s="228"/>
      <c r="Q9047" s="229"/>
    </row>
    <row r="9048" spans="9:17" ht="16">
      <c r="I9048" s="209"/>
      <c r="J9048" s="221"/>
      <c r="K9048" s="228"/>
      <c r="L9048" s="228"/>
      <c r="Q9048" s="229"/>
    </row>
    <row r="9049" spans="9:17" ht="16">
      <c r="I9049" s="209"/>
      <c r="J9049" s="221"/>
      <c r="K9049" s="228"/>
      <c r="L9049" s="228"/>
      <c r="Q9049" s="229"/>
    </row>
    <row r="9050" spans="9:17" ht="16">
      <c r="I9050" s="209"/>
      <c r="J9050" s="221"/>
      <c r="K9050" s="228"/>
      <c r="L9050" s="228"/>
      <c r="Q9050" s="229"/>
    </row>
    <row r="9051" spans="9:17" ht="16">
      <c r="I9051" s="209"/>
      <c r="J9051" s="221"/>
      <c r="K9051" s="228"/>
      <c r="L9051" s="228"/>
      <c r="Q9051" s="229"/>
    </row>
    <row r="9052" spans="9:17" ht="16">
      <c r="I9052" s="209"/>
      <c r="J9052" s="221"/>
      <c r="K9052" s="228"/>
      <c r="L9052" s="228"/>
      <c r="Q9052" s="229"/>
    </row>
    <row r="9053" spans="9:17" ht="16">
      <c r="I9053" s="209"/>
      <c r="J9053" s="221"/>
      <c r="K9053" s="228"/>
      <c r="L9053" s="228"/>
      <c r="Q9053" s="229"/>
    </row>
    <row r="9054" spans="9:17" ht="16">
      <c r="I9054" s="209"/>
      <c r="J9054" s="221"/>
      <c r="K9054" s="228"/>
      <c r="L9054" s="228"/>
      <c r="Q9054" s="229"/>
    </row>
    <row r="9055" spans="9:17" ht="16">
      <c r="I9055" s="209"/>
      <c r="J9055" s="221"/>
      <c r="K9055" s="228"/>
      <c r="L9055" s="228"/>
      <c r="Q9055" s="229"/>
    </row>
    <row r="9056" spans="9:17" ht="16">
      <c r="I9056" s="209"/>
      <c r="J9056" s="221"/>
      <c r="K9056" s="228"/>
      <c r="L9056" s="228"/>
      <c r="Q9056" s="229"/>
    </row>
    <row r="9057" spans="9:17" ht="16">
      <c r="I9057" s="209"/>
      <c r="J9057" s="221"/>
      <c r="K9057" s="228"/>
      <c r="L9057" s="228"/>
      <c r="Q9057" s="229"/>
    </row>
    <row r="9058" spans="9:17" ht="16">
      <c r="I9058" s="209"/>
      <c r="J9058" s="221"/>
      <c r="K9058" s="228"/>
      <c r="L9058" s="228"/>
      <c r="Q9058" s="229"/>
    </row>
    <row r="9059" spans="9:17" ht="16">
      <c r="I9059" s="209"/>
      <c r="J9059" s="221"/>
      <c r="K9059" s="228"/>
      <c r="L9059" s="228"/>
      <c r="Q9059" s="229"/>
    </row>
    <row r="9060" spans="9:17" ht="16">
      <c r="I9060" s="209"/>
      <c r="J9060" s="221"/>
      <c r="K9060" s="228"/>
      <c r="L9060" s="228"/>
      <c r="Q9060" s="229"/>
    </row>
    <row r="9061" spans="9:17" ht="16">
      <c r="I9061" s="209"/>
      <c r="J9061" s="221"/>
      <c r="K9061" s="228"/>
      <c r="L9061" s="228"/>
      <c r="Q9061" s="229"/>
    </row>
    <row r="9062" spans="9:17" ht="16">
      <c r="I9062" s="209"/>
      <c r="J9062" s="221"/>
      <c r="K9062" s="228"/>
      <c r="L9062" s="228"/>
      <c r="Q9062" s="229"/>
    </row>
    <row r="9063" spans="9:17" ht="16">
      <c r="I9063" s="209"/>
      <c r="J9063" s="221"/>
      <c r="K9063" s="228"/>
      <c r="L9063" s="228"/>
      <c r="Q9063" s="229"/>
    </row>
    <row r="9064" spans="9:17" ht="16">
      <c r="I9064" s="209"/>
      <c r="J9064" s="221"/>
      <c r="K9064" s="228"/>
      <c r="L9064" s="228"/>
      <c r="Q9064" s="229"/>
    </row>
    <row r="9065" spans="9:17" ht="16">
      <c r="I9065" s="209"/>
      <c r="J9065" s="221"/>
      <c r="K9065" s="228"/>
      <c r="L9065" s="228"/>
      <c r="Q9065" s="229"/>
    </row>
    <row r="9066" spans="9:17" ht="16">
      <c r="I9066" s="209"/>
      <c r="J9066" s="221"/>
      <c r="K9066" s="228"/>
      <c r="L9066" s="228"/>
      <c r="Q9066" s="229"/>
    </row>
    <row r="9067" spans="9:17" ht="16">
      <c r="I9067" s="209"/>
      <c r="J9067" s="221"/>
      <c r="K9067" s="228"/>
      <c r="L9067" s="228"/>
      <c r="Q9067" s="229"/>
    </row>
    <row r="9068" spans="9:17" ht="16">
      <c r="I9068" s="209"/>
      <c r="J9068" s="221"/>
      <c r="K9068" s="228"/>
      <c r="L9068" s="228"/>
      <c r="Q9068" s="229"/>
    </row>
    <row r="9069" spans="9:17" ht="16">
      <c r="I9069" s="209"/>
      <c r="J9069" s="221"/>
      <c r="K9069" s="228"/>
      <c r="L9069" s="228"/>
      <c r="Q9069" s="229"/>
    </row>
    <row r="9070" spans="9:17" ht="16">
      <c r="I9070" s="209"/>
      <c r="J9070" s="221"/>
      <c r="K9070" s="228"/>
      <c r="L9070" s="228"/>
      <c r="Q9070" s="229"/>
    </row>
    <row r="9071" spans="9:17" ht="16">
      <c r="I9071" s="209"/>
      <c r="J9071" s="221"/>
      <c r="K9071" s="228"/>
      <c r="L9071" s="228"/>
      <c r="Q9071" s="229"/>
    </row>
    <row r="9072" spans="9:17" ht="16">
      <c r="I9072" s="209"/>
      <c r="J9072" s="221"/>
      <c r="K9072" s="228"/>
      <c r="L9072" s="228"/>
      <c r="Q9072" s="229"/>
    </row>
    <row r="9073" spans="9:17" ht="16">
      <c r="I9073" s="209"/>
      <c r="J9073" s="221"/>
      <c r="K9073" s="228"/>
      <c r="L9073" s="228"/>
      <c r="Q9073" s="229"/>
    </row>
    <row r="9074" spans="9:17" ht="16">
      <c r="I9074" s="209"/>
      <c r="J9074" s="221"/>
      <c r="K9074" s="228"/>
      <c r="L9074" s="228"/>
      <c r="Q9074" s="229"/>
    </row>
    <row r="9075" spans="9:17" ht="16">
      <c r="I9075" s="209"/>
      <c r="J9075" s="221"/>
      <c r="K9075" s="228"/>
      <c r="L9075" s="228"/>
      <c r="Q9075" s="229"/>
    </row>
    <row r="9076" spans="9:17" ht="16">
      <c r="I9076" s="209"/>
      <c r="J9076" s="221"/>
      <c r="K9076" s="228"/>
      <c r="L9076" s="228"/>
      <c r="Q9076" s="229"/>
    </row>
    <row r="9077" spans="9:17" ht="16">
      <c r="I9077" s="209"/>
      <c r="J9077" s="221"/>
      <c r="K9077" s="228"/>
      <c r="L9077" s="228"/>
      <c r="Q9077" s="229"/>
    </row>
    <row r="9078" spans="9:17" ht="16">
      <c r="I9078" s="209"/>
      <c r="J9078" s="221"/>
      <c r="K9078" s="228"/>
      <c r="L9078" s="228"/>
      <c r="Q9078" s="229"/>
    </row>
    <row r="9079" spans="9:17" ht="16">
      <c r="I9079" s="209"/>
      <c r="J9079" s="221"/>
      <c r="K9079" s="228"/>
      <c r="L9079" s="228"/>
      <c r="Q9079" s="229"/>
    </row>
    <row r="9080" spans="9:17" ht="16">
      <c r="I9080" s="209"/>
      <c r="J9080" s="221"/>
      <c r="K9080" s="228"/>
      <c r="L9080" s="228"/>
      <c r="Q9080" s="229"/>
    </row>
    <row r="9081" spans="9:17" ht="16">
      <c r="I9081" s="209"/>
      <c r="J9081" s="221"/>
      <c r="K9081" s="228"/>
      <c r="L9081" s="228"/>
      <c r="Q9081" s="229"/>
    </row>
    <row r="9082" spans="9:17" ht="16">
      <c r="I9082" s="209"/>
      <c r="J9082" s="221"/>
      <c r="K9082" s="228"/>
      <c r="L9082" s="228"/>
      <c r="Q9082" s="229"/>
    </row>
    <row r="9083" spans="9:17" ht="16">
      <c r="I9083" s="209"/>
      <c r="J9083" s="221"/>
      <c r="K9083" s="228"/>
      <c r="L9083" s="228"/>
      <c r="Q9083" s="229"/>
    </row>
    <row r="9084" spans="9:17" ht="16">
      <c r="I9084" s="209"/>
      <c r="J9084" s="221"/>
      <c r="K9084" s="228"/>
      <c r="L9084" s="228"/>
      <c r="Q9084" s="229"/>
    </row>
    <row r="9085" spans="9:17" ht="16">
      <c r="I9085" s="209"/>
      <c r="J9085" s="221"/>
      <c r="K9085" s="228"/>
      <c r="L9085" s="228"/>
      <c r="Q9085" s="229"/>
    </row>
    <row r="9086" spans="9:17" ht="16">
      <c r="I9086" s="209"/>
      <c r="J9086" s="221"/>
      <c r="K9086" s="228"/>
      <c r="L9086" s="228"/>
      <c r="Q9086" s="229"/>
    </row>
    <row r="9087" spans="9:17" ht="16">
      <c r="I9087" s="209"/>
      <c r="J9087" s="221"/>
      <c r="K9087" s="228"/>
      <c r="L9087" s="228"/>
      <c r="Q9087" s="229"/>
    </row>
    <row r="9088" spans="9:17" ht="16">
      <c r="I9088" s="209"/>
      <c r="J9088" s="221"/>
      <c r="K9088" s="228"/>
      <c r="L9088" s="228"/>
      <c r="Q9088" s="229"/>
    </row>
    <row r="9089" spans="9:17" ht="16">
      <c r="I9089" s="209"/>
      <c r="J9089" s="221"/>
      <c r="K9089" s="228"/>
      <c r="L9089" s="228"/>
      <c r="Q9089" s="229"/>
    </row>
    <row r="9090" spans="9:17" ht="16">
      <c r="I9090" s="209"/>
      <c r="J9090" s="221"/>
      <c r="K9090" s="228"/>
      <c r="L9090" s="228"/>
      <c r="Q9090" s="229"/>
    </row>
    <row r="9091" spans="9:17" ht="16">
      <c r="I9091" s="209"/>
      <c r="J9091" s="221"/>
      <c r="K9091" s="228"/>
      <c r="L9091" s="228"/>
      <c r="Q9091" s="229"/>
    </row>
    <row r="9092" spans="9:17" ht="16">
      <c r="I9092" s="209"/>
      <c r="J9092" s="221"/>
      <c r="K9092" s="228"/>
      <c r="L9092" s="228"/>
      <c r="Q9092" s="229"/>
    </row>
    <row r="9093" spans="9:17" ht="16">
      <c r="I9093" s="209"/>
      <c r="J9093" s="221"/>
      <c r="K9093" s="228"/>
      <c r="L9093" s="228"/>
      <c r="Q9093" s="229"/>
    </row>
    <row r="9094" spans="9:17" ht="16">
      <c r="I9094" s="209"/>
      <c r="J9094" s="221"/>
      <c r="K9094" s="228"/>
      <c r="L9094" s="228"/>
      <c r="Q9094" s="229"/>
    </row>
    <row r="9095" spans="9:17" ht="16">
      <c r="I9095" s="209"/>
      <c r="J9095" s="221"/>
      <c r="K9095" s="228"/>
      <c r="L9095" s="228"/>
      <c r="Q9095" s="229"/>
    </row>
    <row r="9096" spans="9:17" ht="16">
      <c r="I9096" s="209"/>
      <c r="J9096" s="221"/>
      <c r="K9096" s="228"/>
      <c r="L9096" s="228"/>
      <c r="Q9096" s="229"/>
    </row>
    <row r="9097" spans="9:17" ht="16">
      <c r="I9097" s="209"/>
      <c r="J9097" s="221"/>
      <c r="K9097" s="228"/>
      <c r="L9097" s="228"/>
      <c r="Q9097" s="229"/>
    </row>
    <row r="9098" spans="9:17" ht="16">
      <c r="I9098" s="209"/>
      <c r="J9098" s="221"/>
      <c r="K9098" s="228"/>
      <c r="L9098" s="228"/>
      <c r="Q9098" s="229"/>
    </row>
    <row r="9099" spans="9:17" ht="16">
      <c r="I9099" s="209"/>
      <c r="J9099" s="221"/>
      <c r="K9099" s="228"/>
      <c r="L9099" s="228"/>
      <c r="Q9099" s="229"/>
    </row>
    <row r="9100" spans="9:17" ht="16">
      <c r="I9100" s="209"/>
      <c r="J9100" s="221"/>
      <c r="K9100" s="228"/>
      <c r="L9100" s="228"/>
      <c r="Q9100" s="229"/>
    </row>
    <row r="9101" spans="9:17" ht="16">
      <c r="I9101" s="209"/>
      <c r="J9101" s="221"/>
      <c r="K9101" s="228"/>
      <c r="L9101" s="228"/>
      <c r="Q9101" s="229"/>
    </row>
    <row r="9102" spans="9:17" ht="16">
      <c r="I9102" s="209"/>
      <c r="J9102" s="221"/>
      <c r="K9102" s="228"/>
      <c r="L9102" s="228"/>
      <c r="Q9102" s="229"/>
    </row>
    <row r="9103" spans="9:17" ht="16">
      <c r="I9103" s="209"/>
      <c r="J9103" s="221"/>
      <c r="K9103" s="228"/>
      <c r="L9103" s="228"/>
      <c r="Q9103" s="229"/>
    </row>
    <row r="9104" spans="9:17" ht="16">
      <c r="I9104" s="209"/>
      <c r="J9104" s="221"/>
      <c r="K9104" s="228"/>
      <c r="L9104" s="228"/>
      <c r="Q9104" s="229"/>
    </row>
    <row r="9105" spans="9:17" ht="16">
      <c r="I9105" s="209"/>
      <c r="J9105" s="221"/>
      <c r="K9105" s="228"/>
      <c r="L9105" s="228"/>
      <c r="Q9105" s="229"/>
    </row>
    <row r="9106" spans="9:17" ht="16">
      <c r="I9106" s="209"/>
      <c r="J9106" s="221"/>
      <c r="K9106" s="228"/>
      <c r="L9106" s="228"/>
      <c r="Q9106" s="229"/>
    </row>
    <row r="9107" spans="9:17" ht="16">
      <c r="I9107" s="209"/>
      <c r="J9107" s="221"/>
      <c r="K9107" s="228"/>
      <c r="L9107" s="228"/>
      <c r="Q9107" s="229"/>
    </row>
    <row r="9108" spans="9:17" ht="16">
      <c r="I9108" s="209"/>
      <c r="J9108" s="221"/>
      <c r="K9108" s="228"/>
      <c r="L9108" s="228"/>
      <c r="Q9108" s="229"/>
    </row>
    <row r="9109" spans="9:17" ht="16">
      <c r="I9109" s="209"/>
      <c r="J9109" s="221"/>
      <c r="K9109" s="228"/>
      <c r="L9109" s="228"/>
      <c r="Q9109" s="229"/>
    </row>
    <row r="9110" spans="9:17" ht="16">
      <c r="I9110" s="209"/>
      <c r="J9110" s="221"/>
      <c r="K9110" s="228"/>
      <c r="L9110" s="228"/>
      <c r="Q9110" s="229"/>
    </row>
    <row r="9111" spans="9:17" ht="16">
      <c r="I9111" s="209"/>
      <c r="J9111" s="221"/>
      <c r="K9111" s="228"/>
      <c r="L9111" s="228"/>
      <c r="Q9111" s="229"/>
    </row>
    <row r="9112" spans="9:17" ht="16">
      <c r="I9112" s="209"/>
      <c r="J9112" s="221"/>
      <c r="K9112" s="228"/>
      <c r="L9112" s="228"/>
      <c r="Q9112" s="229"/>
    </row>
    <row r="9113" spans="9:17" ht="16">
      <c r="I9113" s="209"/>
      <c r="J9113" s="221"/>
      <c r="K9113" s="228"/>
      <c r="L9113" s="228"/>
      <c r="Q9113" s="229"/>
    </row>
    <row r="9114" spans="9:17" ht="16">
      <c r="I9114" s="209"/>
      <c r="J9114" s="221"/>
      <c r="K9114" s="228"/>
      <c r="L9114" s="228"/>
      <c r="Q9114" s="229"/>
    </row>
    <row r="9115" spans="9:17" ht="16">
      <c r="I9115" s="209"/>
      <c r="J9115" s="221"/>
      <c r="K9115" s="228"/>
      <c r="L9115" s="228"/>
      <c r="Q9115" s="229"/>
    </row>
    <row r="9116" spans="9:17" ht="16">
      <c r="I9116" s="209"/>
      <c r="J9116" s="221"/>
      <c r="K9116" s="228"/>
      <c r="L9116" s="228"/>
      <c r="Q9116" s="229"/>
    </row>
    <row r="9117" spans="9:17" ht="16">
      <c r="I9117" s="209"/>
      <c r="J9117" s="221"/>
      <c r="K9117" s="228"/>
      <c r="L9117" s="228"/>
      <c r="Q9117" s="229"/>
    </row>
    <row r="9118" spans="9:17" ht="16">
      <c r="I9118" s="209"/>
      <c r="J9118" s="221"/>
      <c r="K9118" s="228"/>
      <c r="L9118" s="228"/>
      <c r="Q9118" s="229"/>
    </row>
    <row r="9119" spans="9:17" ht="16">
      <c r="I9119" s="209"/>
      <c r="J9119" s="221"/>
      <c r="K9119" s="228"/>
      <c r="L9119" s="228"/>
      <c r="Q9119" s="229"/>
    </row>
    <row r="9120" spans="9:17" ht="16">
      <c r="I9120" s="209"/>
      <c r="J9120" s="221"/>
      <c r="K9120" s="228"/>
      <c r="L9120" s="228"/>
      <c r="Q9120" s="229"/>
    </row>
    <row r="9121" spans="9:17" ht="16">
      <c r="I9121" s="209"/>
      <c r="J9121" s="221"/>
      <c r="K9121" s="228"/>
      <c r="L9121" s="228"/>
      <c r="Q9121" s="229"/>
    </row>
    <row r="9122" spans="9:17" ht="16">
      <c r="I9122" s="209"/>
      <c r="J9122" s="221"/>
      <c r="K9122" s="228"/>
      <c r="L9122" s="228"/>
      <c r="Q9122" s="229"/>
    </row>
    <row r="9123" spans="9:17" ht="16">
      <c r="I9123" s="209"/>
      <c r="J9123" s="221"/>
      <c r="K9123" s="228"/>
      <c r="L9123" s="228"/>
      <c r="Q9123" s="229"/>
    </row>
    <row r="9124" spans="9:17" ht="16">
      <c r="I9124" s="209"/>
      <c r="J9124" s="221"/>
      <c r="K9124" s="228"/>
      <c r="L9124" s="228"/>
      <c r="Q9124" s="229"/>
    </row>
    <row r="9125" spans="9:17" ht="16">
      <c r="I9125" s="209"/>
      <c r="J9125" s="221"/>
      <c r="K9125" s="228"/>
      <c r="L9125" s="228"/>
      <c r="Q9125" s="229"/>
    </row>
    <row r="9126" spans="9:17" ht="16">
      <c r="I9126" s="209"/>
      <c r="J9126" s="221"/>
      <c r="K9126" s="228"/>
      <c r="L9126" s="228"/>
      <c r="Q9126" s="229"/>
    </row>
    <row r="9127" spans="9:17" ht="16">
      <c r="I9127" s="209"/>
      <c r="J9127" s="221"/>
      <c r="K9127" s="228"/>
      <c r="L9127" s="228"/>
      <c r="Q9127" s="229"/>
    </row>
    <row r="9128" spans="9:17" ht="16">
      <c r="I9128" s="209"/>
      <c r="J9128" s="221"/>
      <c r="K9128" s="228"/>
      <c r="L9128" s="228"/>
      <c r="Q9128" s="229"/>
    </row>
    <row r="9129" spans="9:17" ht="16">
      <c r="I9129" s="209"/>
      <c r="J9129" s="221"/>
      <c r="K9129" s="228"/>
      <c r="L9129" s="228"/>
      <c r="Q9129" s="229"/>
    </row>
    <row r="9130" spans="9:17" ht="16">
      <c r="I9130" s="209"/>
      <c r="J9130" s="221"/>
      <c r="K9130" s="228"/>
      <c r="L9130" s="228"/>
      <c r="Q9130" s="229"/>
    </row>
    <row r="9131" spans="9:17" ht="16">
      <c r="I9131" s="209"/>
      <c r="J9131" s="221"/>
      <c r="K9131" s="228"/>
      <c r="L9131" s="228"/>
      <c r="Q9131" s="229"/>
    </row>
    <row r="9132" spans="9:17" ht="16">
      <c r="I9132" s="209"/>
      <c r="J9132" s="221"/>
      <c r="K9132" s="228"/>
      <c r="L9132" s="228"/>
      <c r="Q9132" s="229"/>
    </row>
    <row r="9133" spans="9:17" ht="16">
      <c r="I9133" s="209"/>
      <c r="J9133" s="221"/>
      <c r="K9133" s="228"/>
      <c r="L9133" s="228"/>
      <c r="Q9133" s="229"/>
    </row>
    <row r="9134" spans="9:17" ht="16">
      <c r="I9134" s="209"/>
      <c r="J9134" s="221"/>
      <c r="K9134" s="228"/>
      <c r="L9134" s="228"/>
      <c r="Q9134" s="229"/>
    </row>
    <row r="9135" spans="9:17" ht="16">
      <c r="I9135" s="209"/>
      <c r="J9135" s="221"/>
      <c r="K9135" s="228"/>
      <c r="L9135" s="228"/>
      <c r="Q9135" s="229"/>
    </row>
    <row r="9136" spans="9:17" ht="16">
      <c r="I9136" s="209"/>
      <c r="J9136" s="221"/>
      <c r="K9136" s="228"/>
      <c r="L9136" s="228"/>
      <c r="Q9136" s="229"/>
    </row>
    <row r="9137" spans="9:17" ht="16">
      <c r="I9137" s="209"/>
      <c r="J9137" s="221"/>
      <c r="K9137" s="228"/>
      <c r="L9137" s="228"/>
      <c r="Q9137" s="229"/>
    </row>
    <row r="9138" spans="9:17" ht="16">
      <c r="I9138" s="209"/>
      <c r="J9138" s="221"/>
      <c r="K9138" s="228"/>
      <c r="L9138" s="228"/>
      <c r="Q9138" s="229"/>
    </row>
    <row r="9139" spans="9:17" ht="16">
      <c r="I9139" s="209"/>
      <c r="J9139" s="221"/>
      <c r="K9139" s="228"/>
      <c r="L9139" s="228"/>
      <c r="Q9139" s="229"/>
    </row>
    <row r="9140" spans="9:17" ht="16">
      <c r="I9140" s="209"/>
      <c r="J9140" s="221"/>
      <c r="K9140" s="228"/>
      <c r="L9140" s="228"/>
      <c r="Q9140" s="229"/>
    </row>
    <row r="9141" spans="9:17" ht="16">
      <c r="I9141" s="209"/>
      <c r="J9141" s="221"/>
      <c r="K9141" s="228"/>
      <c r="L9141" s="228"/>
      <c r="Q9141" s="229"/>
    </row>
    <row r="9142" spans="9:17" ht="16">
      <c r="I9142" s="209"/>
      <c r="J9142" s="221"/>
      <c r="K9142" s="228"/>
      <c r="L9142" s="228"/>
      <c r="Q9142" s="229"/>
    </row>
    <row r="9143" spans="9:17" ht="16">
      <c r="I9143" s="209"/>
      <c r="J9143" s="221"/>
      <c r="K9143" s="228"/>
      <c r="L9143" s="228"/>
      <c r="Q9143" s="229"/>
    </row>
    <row r="9144" spans="9:17" ht="16">
      <c r="I9144" s="209"/>
      <c r="J9144" s="221"/>
      <c r="K9144" s="228"/>
      <c r="L9144" s="228"/>
      <c r="Q9144" s="229"/>
    </row>
    <row r="9145" spans="9:17" ht="16">
      <c r="I9145" s="209"/>
      <c r="J9145" s="221"/>
      <c r="K9145" s="228"/>
      <c r="L9145" s="228"/>
      <c r="Q9145" s="229"/>
    </row>
    <row r="9146" spans="9:17" ht="16">
      <c r="I9146" s="209"/>
      <c r="J9146" s="221"/>
      <c r="K9146" s="228"/>
      <c r="L9146" s="228"/>
      <c r="Q9146" s="229"/>
    </row>
    <row r="9147" spans="9:17" ht="16">
      <c r="I9147" s="209"/>
      <c r="J9147" s="221"/>
      <c r="K9147" s="228"/>
      <c r="L9147" s="228"/>
      <c r="Q9147" s="229"/>
    </row>
    <row r="9148" spans="9:17" ht="16">
      <c r="I9148" s="209"/>
      <c r="J9148" s="221"/>
      <c r="K9148" s="228"/>
      <c r="L9148" s="228"/>
      <c r="Q9148" s="229"/>
    </row>
    <row r="9149" spans="9:17" ht="16">
      <c r="I9149" s="209"/>
      <c r="J9149" s="221"/>
      <c r="K9149" s="228"/>
      <c r="L9149" s="228"/>
      <c r="Q9149" s="229"/>
    </row>
    <row r="9150" spans="9:17" ht="16">
      <c r="I9150" s="209"/>
      <c r="J9150" s="221"/>
      <c r="K9150" s="228"/>
      <c r="L9150" s="228"/>
      <c r="Q9150" s="229"/>
    </row>
    <row r="9151" spans="9:17" ht="16">
      <c r="I9151" s="209"/>
      <c r="J9151" s="221"/>
      <c r="K9151" s="228"/>
      <c r="L9151" s="228"/>
      <c r="Q9151" s="229"/>
    </row>
    <row r="9152" spans="9:17" ht="16">
      <c r="I9152" s="209"/>
      <c r="J9152" s="221"/>
      <c r="K9152" s="228"/>
      <c r="L9152" s="228"/>
      <c r="Q9152" s="229"/>
    </row>
    <row r="9153" spans="9:17" ht="16">
      <c r="I9153" s="209"/>
      <c r="J9153" s="221"/>
      <c r="K9153" s="228"/>
      <c r="L9153" s="228"/>
      <c r="Q9153" s="229"/>
    </row>
    <row r="9154" spans="9:17" ht="16">
      <c r="I9154" s="209"/>
      <c r="J9154" s="221"/>
      <c r="K9154" s="228"/>
      <c r="L9154" s="228"/>
      <c r="Q9154" s="229"/>
    </row>
    <row r="9155" spans="9:17" ht="16">
      <c r="I9155" s="209"/>
      <c r="J9155" s="221"/>
      <c r="K9155" s="228"/>
      <c r="L9155" s="228"/>
      <c r="Q9155" s="229"/>
    </row>
    <row r="9156" spans="9:17" ht="16">
      <c r="I9156" s="209"/>
      <c r="J9156" s="221"/>
      <c r="K9156" s="228"/>
      <c r="L9156" s="228"/>
      <c r="Q9156" s="229"/>
    </row>
    <row r="9157" spans="9:17" ht="16">
      <c r="I9157" s="209"/>
      <c r="J9157" s="221"/>
      <c r="K9157" s="228"/>
      <c r="L9157" s="228"/>
      <c r="Q9157" s="229"/>
    </row>
    <row r="9158" spans="9:17" ht="16">
      <c r="I9158" s="209"/>
      <c r="J9158" s="221"/>
      <c r="K9158" s="228"/>
      <c r="L9158" s="228"/>
      <c r="Q9158" s="229"/>
    </row>
    <row r="9159" spans="9:17" ht="16">
      <c r="I9159" s="209"/>
      <c r="J9159" s="221"/>
      <c r="K9159" s="228"/>
      <c r="L9159" s="228"/>
      <c r="Q9159" s="229"/>
    </row>
    <row r="9160" spans="9:17" ht="16">
      <c r="I9160" s="209"/>
      <c r="J9160" s="221"/>
      <c r="K9160" s="228"/>
      <c r="L9160" s="228"/>
      <c r="Q9160" s="229"/>
    </row>
    <row r="9161" spans="9:17" ht="16">
      <c r="I9161" s="209"/>
      <c r="J9161" s="221"/>
      <c r="K9161" s="228"/>
      <c r="L9161" s="228"/>
      <c r="Q9161" s="229"/>
    </row>
    <row r="9162" spans="9:17" ht="16">
      <c r="I9162" s="209"/>
      <c r="J9162" s="221"/>
      <c r="K9162" s="228"/>
      <c r="L9162" s="228"/>
      <c r="Q9162" s="229"/>
    </row>
    <row r="9163" spans="9:17" ht="16">
      <c r="I9163" s="209"/>
      <c r="J9163" s="221"/>
      <c r="K9163" s="228"/>
      <c r="L9163" s="228"/>
      <c r="Q9163" s="229"/>
    </row>
    <row r="9164" spans="9:17" ht="16">
      <c r="I9164" s="209"/>
      <c r="J9164" s="221"/>
      <c r="K9164" s="228"/>
      <c r="L9164" s="228"/>
      <c r="Q9164" s="229"/>
    </row>
    <row r="9165" spans="9:17" ht="16">
      <c r="I9165" s="209"/>
      <c r="J9165" s="221"/>
      <c r="K9165" s="228"/>
      <c r="L9165" s="228"/>
      <c r="Q9165" s="229"/>
    </row>
    <row r="9166" spans="9:17" ht="16">
      <c r="I9166" s="209"/>
      <c r="J9166" s="221"/>
      <c r="K9166" s="228"/>
      <c r="L9166" s="228"/>
      <c r="Q9166" s="229"/>
    </row>
    <row r="9167" spans="9:17" ht="16">
      <c r="I9167" s="209"/>
      <c r="J9167" s="221"/>
      <c r="K9167" s="228"/>
      <c r="L9167" s="228"/>
      <c r="Q9167" s="229"/>
    </row>
    <row r="9168" spans="9:17" ht="16">
      <c r="I9168" s="209"/>
      <c r="J9168" s="221"/>
      <c r="K9168" s="228"/>
      <c r="L9168" s="228"/>
      <c r="Q9168" s="229"/>
    </row>
    <row r="9169" spans="9:17" ht="16">
      <c r="I9169" s="209"/>
      <c r="J9169" s="221"/>
      <c r="K9169" s="228"/>
      <c r="L9169" s="228"/>
      <c r="Q9169" s="229"/>
    </row>
    <row r="9170" spans="9:17" ht="16">
      <c r="I9170" s="209"/>
      <c r="J9170" s="221"/>
      <c r="K9170" s="228"/>
      <c r="L9170" s="228"/>
      <c r="Q9170" s="229"/>
    </row>
    <row r="9171" spans="9:17" ht="16">
      <c r="I9171" s="209"/>
      <c r="J9171" s="221"/>
      <c r="K9171" s="228"/>
      <c r="L9171" s="228"/>
      <c r="Q9171" s="229"/>
    </row>
    <row r="9172" spans="9:17" ht="16">
      <c r="I9172" s="209"/>
      <c r="J9172" s="221"/>
      <c r="K9172" s="228"/>
      <c r="L9172" s="228"/>
      <c r="Q9172" s="229"/>
    </row>
    <row r="9173" spans="9:17" ht="16">
      <c r="I9173" s="209"/>
      <c r="J9173" s="221"/>
      <c r="K9173" s="228"/>
      <c r="L9173" s="228"/>
      <c r="Q9173" s="229"/>
    </row>
    <row r="9174" spans="9:17" ht="16">
      <c r="I9174" s="209"/>
      <c r="J9174" s="221"/>
      <c r="K9174" s="228"/>
      <c r="L9174" s="228"/>
      <c r="Q9174" s="229"/>
    </row>
    <row r="9175" spans="9:17" ht="16">
      <c r="I9175" s="209"/>
      <c r="J9175" s="221"/>
      <c r="K9175" s="228"/>
      <c r="L9175" s="228"/>
      <c r="Q9175" s="229"/>
    </row>
    <row r="9176" spans="9:17" ht="16">
      <c r="I9176" s="209"/>
      <c r="J9176" s="221"/>
      <c r="K9176" s="228"/>
      <c r="L9176" s="228"/>
      <c r="Q9176" s="229"/>
    </row>
    <row r="9177" spans="9:17" ht="16">
      <c r="I9177" s="209"/>
      <c r="J9177" s="221"/>
      <c r="K9177" s="228"/>
      <c r="L9177" s="228"/>
      <c r="Q9177" s="229"/>
    </row>
    <row r="9178" spans="9:17" ht="16">
      <c r="I9178" s="209"/>
      <c r="J9178" s="221"/>
      <c r="K9178" s="228"/>
      <c r="L9178" s="228"/>
      <c r="Q9178" s="229"/>
    </row>
    <row r="9179" spans="9:17" ht="16">
      <c r="I9179" s="209"/>
      <c r="J9179" s="221"/>
      <c r="K9179" s="228"/>
      <c r="L9179" s="228"/>
      <c r="Q9179" s="229"/>
    </row>
    <row r="9180" spans="9:17" ht="16">
      <c r="I9180" s="209"/>
      <c r="J9180" s="221"/>
      <c r="K9180" s="228"/>
      <c r="L9180" s="228"/>
      <c r="Q9180" s="229"/>
    </row>
    <row r="9181" spans="9:17" ht="16">
      <c r="I9181" s="209"/>
      <c r="J9181" s="221"/>
      <c r="K9181" s="228"/>
      <c r="L9181" s="228"/>
      <c r="Q9181" s="229"/>
    </row>
    <row r="9182" spans="9:17" ht="16">
      <c r="I9182" s="209"/>
      <c r="J9182" s="221"/>
      <c r="K9182" s="228"/>
      <c r="L9182" s="228"/>
      <c r="Q9182" s="229"/>
    </row>
    <row r="9183" spans="9:17" ht="16">
      <c r="I9183" s="209"/>
      <c r="J9183" s="221"/>
      <c r="K9183" s="228"/>
      <c r="L9183" s="228"/>
      <c r="Q9183" s="229"/>
    </row>
    <row r="9184" spans="9:17" ht="16">
      <c r="I9184" s="209"/>
      <c r="J9184" s="221"/>
      <c r="K9184" s="228"/>
      <c r="L9184" s="228"/>
      <c r="Q9184" s="229"/>
    </row>
    <row r="9185" spans="9:17" ht="16">
      <c r="I9185" s="209"/>
      <c r="J9185" s="221"/>
      <c r="K9185" s="228"/>
      <c r="L9185" s="228"/>
      <c r="Q9185" s="229"/>
    </row>
    <row r="9186" spans="9:17" ht="16">
      <c r="I9186" s="209"/>
      <c r="J9186" s="221"/>
      <c r="K9186" s="228"/>
      <c r="L9186" s="228"/>
      <c r="Q9186" s="229"/>
    </row>
    <row r="9187" spans="9:17" ht="16">
      <c r="I9187" s="209"/>
      <c r="J9187" s="221"/>
      <c r="K9187" s="228"/>
      <c r="L9187" s="228"/>
      <c r="Q9187" s="229"/>
    </row>
    <row r="9188" spans="9:17" ht="16">
      <c r="I9188" s="209"/>
      <c r="J9188" s="221"/>
      <c r="K9188" s="228"/>
      <c r="L9188" s="228"/>
      <c r="Q9188" s="229"/>
    </row>
    <row r="9189" spans="9:17" ht="16">
      <c r="I9189" s="209"/>
      <c r="J9189" s="221"/>
      <c r="K9189" s="228"/>
      <c r="L9189" s="228"/>
      <c r="Q9189" s="229"/>
    </row>
    <row r="9190" spans="9:17" ht="16">
      <c r="I9190" s="209"/>
      <c r="J9190" s="221"/>
      <c r="K9190" s="228"/>
      <c r="L9190" s="228"/>
      <c r="Q9190" s="229"/>
    </row>
    <row r="9191" spans="9:17" ht="16">
      <c r="I9191" s="209"/>
      <c r="J9191" s="221"/>
      <c r="K9191" s="228"/>
      <c r="L9191" s="228"/>
      <c r="Q9191" s="229"/>
    </row>
    <row r="9192" spans="9:17" ht="16">
      <c r="I9192" s="209"/>
      <c r="J9192" s="221"/>
      <c r="K9192" s="228"/>
      <c r="L9192" s="228"/>
      <c r="Q9192" s="229"/>
    </row>
    <row r="9193" spans="9:17" ht="16">
      <c r="I9193" s="209"/>
      <c r="J9193" s="221"/>
      <c r="K9193" s="228"/>
      <c r="L9193" s="228"/>
      <c r="Q9193" s="229"/>
    </row>
    <row r="9194" spans="9:17" ht="16">
      <c r="I9194" s="209"/>
      <c r="J9194" s="221"/>
      <c r="K9194" s="228"/>
      <c r="L9194" s="228"/>
      <c r="Q9194" s="229"/>
    </row>
    <row r="9195" spans="9:17" ht="16">
      <c r="I9195" s="209"/>
      <c r="J9195" s="221"/>
      <c r="K9195" s="228"/>
      <c r="L9195" s="228"/>
      <c r="Q9195" s="229"/>
    </row>
    <row r="9196" spans="9:17" ht="16">
      <c r="I9196" s="209"/>
      <c r="J9196" s="221"/>
      <c r="K9196" s="228"/>
      <c r="L9196" s="228"/>
      <c r="Q9196" s="229"/>
    </row>
    <row r="9197" spans="9:17" ht="16">
      <c r="I9197" s="209"/>
      <c r="J9197" s="221"/>
      <c r="K9197" s="228"/>
      <c r="L9197" s="228"/>
      <c r="Q9197" s="229"/>
    </row>
    <row r="9198" spans="9:17" ht="16">
      <c r="I9198" s="209"/>
      <c r="J9198" s="221"/>
      <c r="K9198" s="228"/>
      <c r="L9198" s="228"/>
      <c r="Q9198" s="229"/>
    </row>
    <row r="9199" spans="9:17" ht="16">
      <c r="I9199" s="209"/>
      <c r="J9199" s="221"/>
      <c r="K9199" s="228"/>
      <c r="L9199" s="228"/>
      <c r="Q9199" s="229"/>
    </row>
    <row r="9200" spans="9:17" ht="16">
      <c r="I9200" s="209"/>
      <c r="J9200" s="221"/>
      <c r="K9200" s="228"/>
      <c r="L9200" s="228"/>
      <c r="Q9200" s="229"/>
    </row>
    <row r="9201" spans="9:17" ht="16">
      <c r="I9201" s="209"/>
      <c r="J9201" s="221"/>
      <c r="K9201" s="228"/>
      <c r="L9201" s="228"/>
      <c r="Q9201" s="229"/>
    </row>
    <row r="9202" spans="9:17" ht="16">
      <c r="I9202" s="209"/>
      <c r="J9202" s="221"/>
      <c r="K9202" s="228"/>
      <c r="L9202" s="228"/>
      <c r="Q9202" s="229"/>
    </row>
    <row r="9203" spans="9:17" ht="16">
      <c r="I9203" s="209"/>
      <c r="J9203" s="221"/>
      <c r="K9203" s="228"/>
      <c r="L9203" s="228"/>
      <c r="Q9203" s="229"/>
    </row>
    <row r="9204" spans="9:17" ht="16">
      <c r="I9204" s="209"/>
      <c r="J9204" s="221"/>
      <c r="K9204" s="228"/>
      <c r="L9204" s="228"/>
      <c r="Q9204" s="229"/>
    </row>
    <row r="9205" spans="9:17" ht="16">
      <c r="I9205" s="209"/>
      <c r="J9205" s="221"/>
      <c r="K9205" s="228"/>
      <c r="L9205" s="228"/>
      <c r="Q9205" s="229"/>
    </row>
    <row r="9206" spans="9:17" ht="16">
      <c r="I9206" s="209"/>
      <c r="J9206" s="221"/>
      <c r="K9206" s="228"/>
      <c r="L9206" s="228"/>
      <c r="Q9206" s="229"/>
    </row>
    <row r="9207" spans="9:17" ht="16">
      <c r="I9207" s="209"/>
      <c r="J9207" s="221"/>
      <c r="K9207" s="228"/>
      <c r="L9207" s="228"/>
      <c r="Q9207" s="229"/>
    </row>
    <row r="9208" spans="9:17" ht="16">
      <c r="I9208" s="209"/>
      <c r="J9208" s="221"/>
      <c r="K9208" s="228"/>
      <c r="L9208" s="228"/>
      <c r="Q9208" s="229"/>
    </row>
    <row r="9209" spans="9:17" ht="16">
      <c r="I9209" s="209"/>
      <c r="J9209" s="221"/>
      <c r="K9209" s="228"/>
      <c r="L9209" s="228"/>
      <c r="Q9209" s="229"/>
    </row>
    <row r="9210" spans="9:17" ht="16">
      <c r="I9210" s="209"/>
      <c r="J9210" s="221"/>
      <c r="K9210" s="228"/>
      <c r="L9210" s="228"/>
      <c r="Q9210" s="229"/>
    </row>
    <row r="9211" spans="9:17" ht="16">
      <c r="I9211" s="209"/>
      <c r="J9211" s="221"/>
      <c r="K9211" s="228"/>
      <c r="L9211" s="228"/>
      <c r="Q9211" s="229"/>
    </row>
    <row r="9212" spans="9:17" ht="16">
      <c r="I9212" s="209"/>
      <c r="J9212" s="221"/>
      <c r="K9212" s="228"/>
      <c r="L9212" s="228"/>
      <c r="Q9212" s="229"/>
    </row>
    <row r="9213" spans="9:17" ht="16">
      <c r="I9213" s="209"/>
      <c r="J9213" s="221"/>
      <c r="K9213" s="228"/>
      <c r="L9213" s="228"/>
      <c r="Q9213" s="229"/>
    </row>
    <row r="9214" spans="9:17" ht="16">
      <c r="I9214" s="209"/>
      <c r="J9214" s="221"/>
      <c r="K9214" s="228"/>
      <c r="L9214" s="228"/>
      <c r="Q9214" s="229"/>
    </row>
    <row r="9215" spans="9:17" ht="16">
      <c r="I9215" s="209"/>
      <c r="J9215" s="221"/>
      <c r="K9215" s="228"/>
      <c r="L9215" s="228"/>
      <c r="Q9215" s="229"/>
    </row>
    <row r="9216" spans="9:17" ht="16">
      <c r="I9216" s="209"/>
      <c r="J9216" s="221"/>
      <c r="K9216" s="228"/>
      <c r="L9216" s="228"/>
      <c r="Q9216" s="229"/>
    </row>
    <row r="9217" spans="9:17" ht="16">
      <c r="I9217" s="209"/>
      <c r="J9217" s="221"/>
      <c r="K9217" s="228"/>
      <c r="L9217" s="228"/>
      <c r="Q9217" s="229"/>
    </row>
    <row r="9218" spans="9:17" ht="16">
      <c r="I9218" s="209"/>
      <c r="J9218" s="221"/>
      <c r="K9218" s="228"/>
      <c r="L9218" s="228"/>
      <c r="Q9218" s="229"/>
    </row>
    <row r="9219" spans="9:17" ht="16">
      <c r="I9219" s="209"/>
      <c r="J9219" s="221"/>
      <c r="K9219" s="228"/>
      <c r="L9219" s="228"/>
      <c r="Q9219" s="229"/>
    </row>
    <row r="9220" spans="9:17" ht="16">
      <c r="I9220" s="209"/>
      <c r="J9220" s="221"/>
      <c r="K9220" s="228"/>
      <c r="L9220" s="228"/>
      <c r="Q9220" s="229"/>
    </row>
    <row r="9221" spans="9:17" ht="16">
      <c r="I9221" s="209"/>
      <c r="J9221" s="221"/>
      <c r="K9221" s="228"/>
      <c r="L9221" s="228"/>
      <c r="Q9221" s="229"/>
    </row>
    <row r="9222" spans="9:17" ht="16">
      <c r="I9222" s="209"/>
      <c r="J9222" s="221"/>
      <c r="K9222" s="228"/>
      <c r="L9222" s="228"/>
      <c r="Q9222" s="229"/>
    </row>
    <row r="9223" spans="9:17" ht="16">
      <c r="I9223" s="209"/>
      <c r="J9223" s="221"/>
      <c r="K9223" s="228"/>
      <c r="L9223" s="228"/>
      <c r="Q9223" s="229"/>
    </row>
    <row r="9224" spans="9:17" ht="16">
      <c r="I9224" s="209"/>
      <c r="J9224" s="221"/>
      <c r="K9224" s="228"/>
      <c r="L9224" s="228"/>
      <c r="Q9224" s="229"/>
    </row>
    <row r="9225" spans="9:17" ht="16">
      <c r="I9225" s="209"/>
      <c r="J9225" s="221"/>
      <c r="K9225" s="228"/>
      <c r="L9225" s="228"/>
      <c r="Q9225" s="229"/>
    </row>
    <row r="9226" spans="9:17" ht="16">
      <c r="I9226" s="209"/>
      <c r="J9226" s="221"/>
      <c r="K9226" s="228"/>
      <c r="L9226" s="228"/>
      <c r="Q9226" s="229"/>
    </row>
    <row r="9227" spans="9:17" ht="16">
      <c r="I9227" s="209"/>
      <c r="J9227" s="221"/>
      <c r="K9227" s="228"/>
      <c r="L9227" s="228"/>
      <c r="Q9227" s="229"/>
    </row>
    <row r="9228" spans="9:17" ht="16">
      <c r="I9228" s="209"/>
      <c r="J9228" s="221"/>
      <c r="K9228" s="228"/>
      <c r="L9228" s="228"/>
      <c r="Q9228" s="229"/>
    </row>
    <row r="9229" spans="9:17" ht="16">
      <c r="I9229" s="209"/>
      <c r="J9229" s="221"/>
      <c r="K9229" s="228"/>
      <c r="L9229" s="228"/>
      <c r="Q9229" s="229"/>
    </row>
    <row r="9230" spans="9:17" ht="16">
      <c r="I9230" s="209"/>
      <c r="J9230" s="221"/>
      <c r="K9230" s="228"/>
      <c r="L9230" s="228"/>
      <c r="Q9230" s="229"/>
    </row>
    <row r="9231" spans="9:17" ht="16">
      <c r="I9231" s="209"/>
      <c r="J9231" s="221"/>
      <c r="K9231" s="228"/>
      <c r="L9231" s="228"/>
      <c r="Q9231" s="229"/>
    </row>
    <row r="9232" spans="9:17" ht="16">
      <c r="I9232" s="209"/>
      <c r="J9232" s="221"/>
      <c r="K9232" s="228"/>
      <c r="L9232" s="228"/>
      <c r="Q9232" s="229"/>
    </row>
    <row r="9233" spans="9:17" ht="16">
      <c r="I9233" s="209"/>
      <c r="J9233" s="221"/>
      <c r="K9233" s="228"/>
      <c r="L9233" s="228"/>
      <c r="Q9233" s="229"/>
    </row>
    <row r="9234" spans="9:17" ht="16">
      <c r="I9234" s="209"/>
      <c r="J9234" s="221"/>
      <c r="K9234" s="228"/>
      <c r="L9234" s="228"/>
      <c r="Q9234" s="229"/>
    </row>
    <row r="9235" spans="9:17" ht="16">
      <c r="I9235" s="209"/>
      <c r="J9235" s="221"/>
      <c r="K9235" s="228"/>
      <c r="L9235" s="228"/>
      <c r="Q9235" s="229"/>
    </row>
    <row r="9236" spans="9:17" ht="16">
      <c r="I9236" s="209"/>
      <c r="J9236" s="221"/>
      <c r="K9236" s="228"/>
      <c r="L9236" s="228"/>
      <c r="Q9236" s="229"/>
    </row>
    <row r="9237" spans="9:17" ht="16">
      <c r="I9237" s="209"/>
      <c r="J9237" s="221"/>
      <c r="K9237" s="228"/>
      <c r="L9237" s="228"/>
      <c r="Q9237" s="229"/>
    </row>
    <row r="9238" spans="9:17" ht="16">
      <c r="I9238" s="209"/>
      <c r="J9238" s="221"/>
      <c r="K9238" s="228"/>
      <c r="L9238" s="228"/>
      <c r="Q9238" s="229"/>
    </row>
    <row r="9239" spans="9:17" ht="16">
      <c r="I9239" s="209"/>
      <c r="J9239" s="221"/>
      <c r="K9239" s="228"/>
      <c r="L9239" s="228"/>
      <c r="Q9239" s="229"/>
    </row>
    <row r="9240" spans="9:17" ht="16">
      <c r="I9240" s="209"/>
      <c r="J9240" s="221"/>
      <c r="K9240" s="228"/>
      <c r="L9240" s="228"/>
      <c r="Q9240" s="229"/>
    </row>
    <row r="9241" spans="9:17" ht="16">
      <c r="I9241" s="209"/>
      <c r="J9241" s="221"/>
      <c r="K9241" s="228"/>
      <c r="L9241" s="228"/>
      <c r="Q9241" s="229"/>
    </row>
    <row r="9242" spans="9:17" ht="16">
      <c r="I9242" s="209"/>
      <c r="J9242" s="221"/>
      <c r="K9242" s="228"/>
      <c r="L9242" s="228"/>
      <c r="Q9242" s="229"/>
    </row>
    <row r="9243" spans="9:17" ht="16">
      <c r="I9243" s="209"/>
      <c r="J9243" s="221"/>
      <c r="K9243" s="228"/>
      <c r="L9243" s="228"/>
      <c r="Q9243" s="229"/>
    </row>
    <row r="9244" spans="9:17" ht="16">
      <c r="I9244" s="209"/>
      <c r="J9244" s="221"/>
      <c r="K9244" s="228"/>
      <c r="L9244" s="228"/>
      <c r="Q9244" s="229"/>
    </row>
    <row r="9245" spans="9:17" ht="16">
      <c r="I9245" s="209"/>
      <c r="J9245" s="221"/>
      <c r="K9245" s="228"/>
      <c r="L9245" s="228"/>
      <c r="Q9245" s="229"/>
    </row>
    <row r="9246" spans="9:17" ht="16">
      <c r="I9246" s="209"/>
      <c r="J9246" s="221"/>
      <c r="K9246" s="228"/>
      <c r="L9246" s="228"/>
      <c r="Q9246" s="229"/>
    </row>
    <row r="9247" spans="9:17" ht="16">
      <c r="I9247" s="209"/>
      <c r="J9247" s="221"/>
      <c r="K9247" s="228"/>
      <c r="L9247" s="228"/>
      <c r="Q9247" s="229"/>
    </row>
    <row r="9248" spans="9:17" ht="16">
      <c r="I9248" s="209"/>
      <c r="J9248" s="221"/>
      <c r="K9248" s="228"/>
      <c r="L9248" s="228"/>
      <c r="Q9248" s="229"/>
    </row>
    <row r="9249" spans="9:17" ht="16">
      <c r="I9249" s="209"/>
      <c r="J9249" s="221"/>
      <c r="K9249" s="228"/>
      <c r="L9249" s="228"/>
      <c r="Q9249" s="229"/>
    </row>
    <row r="9250" spans="9:17" ht="16">
      <c r="I9250" s="209"/>
      <c r="J9250" s="221"/>
      <c r="K9250" s="228"/>
      <c r="L9250" s="228"/>
      <c r="Q9250" s="229"/>
    </row>
    <row r="9251" spans="9:17" ht="16">
      <c r="I9251" s="209"/>
      <c r="J9251" s="221"/>
      <c r="K9251" s="228"/>
      <c r="L9251" s="228"/>
      <c r="Q9251" s="229"/>
    </row>
    <row r="9252" spans="9:17" ht="16">
      <c r="I9252" s="209"/>
      <c r="J9252" s="221"/>
      <c r="K9252" s="228"/>
      <c r="L9252" s="228"/>
      <c r="Q9252" s="229"/>
    </row>
    <row r="9253" spans="9:17" ht="16">
      <c r="I9253" s="209"/>
      <c r="J9253" s="221"/>
      <c r="K9253" s="228"/>
      <c r="L9253" s="228"/>
      <c r="Q9253" s="229"/>
    </row>
    <row r="9254" spans="9:17" ht="16">
      <c r="I9254" s="209"/>
      <c r="J9254" s="221"/>
      <c r="K9254" s="228"/>
      <c r="L9254" s="228"/>
      <c r="Q9254" s="229"/>
    </row>
    <row r="9255" spans="9:17" ht="16">
      <c r="I9255" s="209"/>
      <c r="J9255" s="221"/>
      <c r="K9255" s="228"/>
      <c r="L9255" s="228"/>
      <c r="Q9255" s="229"/>
    </row>
    <row r="9256" spans="9:17" ht="16">
      <c r="I9256" s="209"/>
      <c r="J9256" s="221"/>
      <c r="K9256" s="228"/>
      <c r="L9256" s="228"/>
      <c r="Q9256" s="229"/>
    </row>
    <row r="9257" spans="9:17" ht="16">
      <c r="I9257" s="209"/>
      <c r="J9257" s="221"/>
      <c r="K9257" s="228"/>
      <c r="L9257" s="228"/>
      <c r="Q9257" s="229"/>
    </row>
    <row r="9258" spans="9:17" ht="16">
      <c r="I9258" s="209"/>
      <c r="J9258" s="221"/>
      <c r="K9258" s="228"/>
      <c r="L9258" s="228"/>
      <c r="Q9258" s="229"/>
    </row>
    <row r="9259" spans="9:17" ht="16">
      <c r="I9259" s="209"/>
      <c r="J9259" s="221"/>
      <c r="K9259" s="228"/>
      <c r="L9259" s="228"/>
      <c r="Q9259" s="229"/>
    </row>
    <row r="9260" spans="9:17" ht="16">
      <c r="I9260" s="209"/>
      <c r="J9260" s="221"/>
      <c r="K9260" s="228"/>
      <c r="L9260" s="228"/>
      <c r="Q9260" s="229"/>
    </row>
    <row r="9261" spans="9:17" ht="16">
      <c r="I9261" s="209"/>
      <c r="J9261" s="221"/>
      <c r="K9261" s="228"/>
      <c r="L9261" s="228"/>
      <c r="Q9261" s="229"/>
    </row>
    <row r="9262" spans="9:17" ht="16">
      <c r="I9262" s="209"/>
      <c r="J9262" s="221"/>
      <c r="K9262" s="228"/>
      <c r="L9262" s="228"/>
      <c r="Q9262" s="229"/>
    </row>
    <row r="9263" spans="9:17" ht="16">
      <c r="I9263" s="209"/>
      <c r="J9263" s="221"/>
      <c r="K9263" s="228"/>
      <c r="L9263" s="228"/>
      <c r="Q9263" s="229"/>
    </row>
    <row r="9264" spans="9:17" ht="16">
      <c r="I9264" s="209"/>
      <c r="J9264" s="221"/>
      <c r="K9264" s="228"/>
      <c r="L9264" s="228"/>
      <c r="Q9264" s="229"/>
    </row>
    <row r="9265" spans="9:17" ht="16">
      <c r="I9265" s="209"/>
      <c r="J9265" s="221"/>
      <c r="K9265" s="228"/>
      <c r="L9265" s="228"/>
      <c r="Q9265" s="229"/>
    </row>
    <row r="9266" spans="9:17" ht="16">
      <c r="I9266" s="209"/>
      <c r="J9266" s="221"/>
      <c r="K9266" s="228"/>
      <c r="L9266" s="228"/>
      <c r="Q9266" s="229"/>
    </row>
    <row r="9267" spans="9:17" ht="16">
      <c r="I9267" s="209"/>
      <c r="J9267" s="221"/>
      <c r="K9267" s="228"/>
      <c r="L9267" s="228"/>
      <c r="Q9267" s="229"/>
    </row>
    <row r="9268" spans="9:17" ht="16">
      <c r="I9268" s="209"/>
      <c r="J9268" s="221"/>
      <c r="K9268" s="228"/>
      <c r="L9268" s="228"/>
      <c r="Q9268" s="229"/>
    </row>
    <row r="9269" spans="9:17" ht="16">
      <c r="I9269" s="209"/>
      <c r="J9269" s="221"/>
      <c r="K9269" s="228"/>
      <c r="L9269" s="228"/>
      <c r="Q9269" s="229"/>
    </row>
    <row r="9270" spans="9:17" ht="16">
      <c r="I9270" s="209"/>
      <c r="J9270" s="221"/>
      <c r="K9270" s="228"/>
      <c r="L9270" s="228"/>
      <c r="Q9270" s="229"/>
    </row>
    <row r="9271" spans="9:17" ht="16">
      <c r="I9271" s="209"/>
      <c r="J9271" s="221"/>
      <c r="K9271" s="228"/>
      <c r="L9271" s="228"/>
      <c r="Q9271" s="229"/>
    </row>
    <row r="9272" spans="9:17" ht="16">
      <c r="I9272" s="209"/>
      <c r="J9272" s="221"/>
      <c r="K9272" s="228"/>
      <c r="L9272" s="228"/>
      <c r="Q9272" s="229"/>
    </row>
    <row r="9273" spans="9:17" ht="16">
      <c r="I9273" s="209"/>
      <c r="J9273" s="221"/>
      <c r="K9273" s="228"/>
      <c r="L9273" s="228"/>
      <c r="Q9273" s="229"/>
    </row>
    <row r="9274" spans="9:17" ht="16">
      <c r="I9274" s="209"/>
      <c r="J9274" s="221"/>
      <c r="K9274" s="228"/>
      <c r="L9274" s="228"/>
      <c r="Q9274" s="229"/>
    </row>
    <row r="9275" spans="9:17" ht="16">
      <c r="I9275" s="209"/>
      <c r="J9275" s="221"/>
      <c r="K9275" s="228"/>
      <c r="L9275" s="228"/>
      <c r="Q9275" s="229"/>
    </row>
    <row r="9276" spans="9:17" ht="16">
      <c r="I9276" s="209"/>
      <c r="J9276" s="221"/>
      <c r="K9276" s="228"/>
      <c r="L9276" s="228"/>
      <c r="Q9276" s="229"/>
    </row>
    <row r="9277" spans="9:17" ht="16">
      <c r="I9277" s="209"/>
      <c r="J9277" s="221"/>
      <c r="K9277" s="228"/>
      <c r="L9277" s="228"/>
      <c r="Q9277" s="229"/>
    </row>
    <row r="9278" spans="9:17" ht="16">
      <c r="I9278" s="209"/>
      <c r="J9278" s="221"/>
      <c r="K9278" s="228"/>
      <c r="L9278" s="228"/>
      <c r="Q9278" s="229"/>
    </row>
    <row r="9279" spans="9:17" ht="16">
      <c r="I9279" s="209"/>
      <c r="J9279" s="221"/>
      <c r="K9279" s="228"/>
      <c r="L9279" s="228"/>
      <c r="Q9279" s="229"/>
    </row>
    <row r="9280" spans="9:17" ht="16">
      <c r="I9280" s="209"/>
      <c r="J9280" s="221"/>
      <c r="K9280" s="228"/>
      <c r="L9280" s="228"/>
      <c r="Q9280" s="229"/>
    </row>
    <row r="9281" spans="9:17" ht="16">
      <c r="I9281" s="209"/>
      <c r="J9281" s="221"/>
      <c r="K9281" s="228"/>
      <c r="L9281" s="228"/>
      <c r="Q9281" s="229"/>
    </row>
    <row r="9282" spans="9:17" ht="16">
      <c r="I9282" s="209"/>
      <c r="J9282" s="221"/>
      <c r="K9282" s="228"/>
      <c r="L9282" s="228"/>
      <c r="Q9282" s="229"/>
    </row>
    <row r="9283" spans="9:17" ht="16">
      <c r="I9283" s="209"/>
      <c r="J9283" s="221"/>
      <c r="K9283" s="228"/>
      <c r="L9283" s="228"/>
      <c r="Q9283" s="229"/>
    </row>
    <row r="9284" spans="9:17" ht="16">
      <c r="I9284" s="209"/>
      <c r="J9284" s="221"/>
      <c r="K9284" s="228"/>
      <c r="L9284" s="228"/>
      <c r="Q9284" s="229"/>
    </row>
    <row r="9285" spans="9:17" ht="16">
      <c r="I9285" s="209"/>
      <c r="J9285" s="221"/>
      <c r="K9285" s="228"/>
      <c r="L9285" s="228"/>
      <c r="Q9285" s="229"/>
    </row>
    <row r="9286" spans="9:17" ht="16">
      <c r="I9286" s="209"/>
      <c r="J9286" s="221"/>
      <c r="K9286" s="228"/>
      <c r="L9286" s="228"/>
      <c r="Q9286" s="229"/>
    </row>
    <row r="9287" spans="9:17" ht="16">
      <c r="I9287" s="209"/>
      <c r="J9287" s="221"/>
      <c r="K9287" s="228"/>
      <c r="L9287" s="228"/>
      <c r="Q9287" s="229"/>
    </row>
    <row r="9288" spans="9:17" ht="16">
      <c r="I9288" s="209"/>
      <c r="J9288" s="221"/>
      <c r="K9288" s="228"/>
      <c r="L9288" s="228"/>
      <c r="Q9288" s="229"/>
    </row>
    <row r="9289" spans="9:17" ht="16">
      <c r="I9289" s="209"/>
      <c r="J9289" s="221"/>
      <c r="K9289" s="228"/>
      <c r="L9289" s="228"/>
      <c r="Q9289" s="229"/>
    </row>
    <row r="9290" spans="9:17" ht="16">
      <c r="I9290" s="209"/>
      <c r="J9290" s="221"/>
      <c r="K9290" s="228"/>
      <c r="L9290" s="228"/>
      <c r="Q9290" s="229"/>
    </row>
    <row r="9291" spans="9:17" ht="16">
      <c r="I9291" s="209"/>
      <c r="J9291" s="221"/>
      <c r="K9291" s="228"/>
      <c r="L9291" s="228"/>
      <c r="Q9291" s="229"/>
    </row>
    <row r="9292" spans="9:17" ht="16">
      <c r="I9292" s="209"/>
      <c r="J9292" s="221"/>
      <c r="K9292" s="228"/>
      <c r="L9292" s="228"/>
      <c r="Q9292" s="229"/>
    </row>
    <row r="9293" spans="9:17" ht="16">
      <c r="I9293" s="209"/>
      <c r="J9293" s="221"/>
      <c r="K9293" s="228"/>
      <c r="L9293" s="228"/>
      <c r="Q9293" s="229"/>
    </row>
    <row r="9294" spans="9:17" ht="16">
      <c r="I9294" s="209"/>
      <c r="J9294" s="221"/>
      <c r="K9294" s="228"/>
      <c r="L9294" s="228"/>
      <c r="Q9294" s="229"/>
    </row>
    <row r="9295" spans="9:17" ht="16">
      <c r="I9295" s="209"/>
      <c r="J9295" s="221"/>
      <c r="K9295" s="228"/>
      <c r="L9295" s="228"/>
      <c r="Q9295" s="229"/>
    </row>
    <row r="9296" spans="9:17" ht="16">
      <c r="I9296" s="209"/>
      <c r="J9296" s="221"/>
      <c r="K9296" s="228"/>
      <c r="L9296" s="228"/>
      <c r="Q9296" s="229"/>
    </row>
    <row r="9297" spans="9:17" ht="16">
      <c r="I9297" s="209"/>
      <c r="J9297" s="221"/>
      <c r="K9297" s="228"/>
      <c r="L9297" s="228"/>
      <c r="Q9297" s="229"/>
    </row>
    <row r="9298" spans="9:17" ht="16">
      <c r="I9298" s="209"/>
      <c r="J9298" s="221"/>
      <c r="K9298" s="228"/>
      <c r="L9298" s="228"/>
      <c r="Q9298" s="229"/>
    </row>
    <row r="9299" spans="9:17" ht="16">
      <c r="I9299" s="209"/>
      <c r="J9299" s="221"/>
      <c r="K9299" s="228"/>
      <c r="L9299" s="228"/>
      <c r="Q9299" s="229"/>
    </row>
    <row r="9300" spans="9:17" ht="16">
      <c r="I9300" s="209"/>
      <c r="J9300" s="221"/>
      <c r="K9300" s="228"/>
      <c r="L9300" s="228"/>
      <c r="Q9300" s="229"/>
    </row>
    <row r="9301" spans="9:17" ht="16">
      <c r="I9301" s="209"/>
      <c r="J9301" s="221"/>
      <c r="K9301" s="228"/>
      <c r="L9301" s="228"/>
      <c r="Q9301" s="229"/>
    </row>
    <row r="9302" spans="9:17" ht="16">
      <c r="I9302" s="209"/>
      <c r="J9302" s="221"/>
      <c r="K9302" s="228"/>
      <c r="L9302" s="228"/>
      <c r="Q9302" s="229"/>
    </row>
    <row r="9303" spans="9:17" ht="16">
      <c r="I9303" s="209"/>
      <c r="J9303" s="221"/>
      <c r="K9303" s="228"/>
      <c r="L9303" s="228"/>
      <c r="Q9303" s="229"/>
    </row>
    <row r="9304" spans="9:17" ht="16">
      <c r="I9304" s="209"/>
      <c r="J9304" s="221"/>
      <c r="K9304" s="228"/>
      <c r="L9304" s="228"/>
      <c r="Q9304" s="229"/>
    </row>
    <row r="9305" spans="9:17" ht="16">
      <c r="I9305" s="209"/>
      <c r="J9305" s="221"/>
      <c r="K9305" s="228"/>
      <c r="L9305" s="228"/>
      <c r="Q9305" s="229"/>
    </row>
    <row r="9306" spans="9:17" ht="16">
      <c r="I9306" s="209"/>
      <c r="J9306" s="221"/>
      <c r="K9306" s="228"/>
      <c r="L9306" s="228"/>
      <c r="Q9306" s="229"/>
    </row>
    <row r="9307" spans="9:17" ht="16">
      <c r="I9307" s="209"/>
      <c r="J9307" s="221"/>
      <c r="K9307" s="228"/>
      <c r="L9307" s="228"/>
      <c r="Q9307" s="229"/>
    </row>
    <row r="9308" spans="9:17" ht="16">
      <c r="I9308" s="209"/>
      <c r="J9308" s="221"/>
      <c r="K9308" s="228"/>
      <c r="L9308" s="228"/>
      <c r="Q9308" s="229"/>
    </row>
    <row r="9309" spans="9:17" ht="16">
      <c r="I9309" s="209"/>
      <c r="J9309" s="221"/>
      <c r="K9309" s="228"/>
      <c r="L9309" s="228"/>
      <c r="Q9309" s="229"/>
    </row>
    <row r="9310" spans="9:17" ht="16">
      <c r="I9310" s="209"/>
      <c r="J9310" s="221"/>
      <c r="K9310" s="228"/>
      <c r="L9310" s="228"/>
      <c r="Q9310" s="229"/>
    </row>
    <row r="9311" spans="9:17" ht="16">
      <c r="I9311" s="209"/>
      <c r="J9311" s="221"/>
      <c r="K9311" s="228"/>
      <c r="L9311" s="228"/>
      <c r="Q9311" s="229"/>
    </row>
    <row r="9312" spans="9:17" ht="16">
      <c r="I9312" s="209"/>
      <c r="J9312" s="221"/>
      <c r="K9312" s="228"/>
      <c r="L9312" s="228"/>
      <c r="Q9312" s="229"/>
    </row>
    <row r="9313" spans="9:17" ht="16">
      <c r="I9313" s="209"/>
      <c r="J9313" s="221"/>
      <c r="K9313" s="228"/>
      <c r="L9313" s="228"/>
      <c r="Q9313" s="229"/>
    </row>
    <row r="9314" spans="9:17" ht="16">
      <c r="I9314" s="209"/>
      <c r="J9314" s="221"/>
      <c r="K9314" s="228"/>
      <c r="L9314" s="228"/>
      <c r="Q9314" s="229"/>
    </row>
    <row r="9315" spans="9:17" ht="16">
      <c r="I9315" s="209"/>
      <c r="J9315" s="221"/>
      <c r="K9315" s="228"/>
      <c r="L9315" s="228"/>
      <c r="Q9315" s="229"/>
    </row>
    <row r="9316" spans="9:17" ht="16">
      <c r="I9316" s="209"/>
      <c r="J9316" s="221"/>
      <c r="K9316" s="228"/>
      <c r="L9316" s="228"/>
      <c r="Q9316" s="229"/>
    </row>
    <row r="9317" spans="9:17" ht="16">
      <c r="I9317" s="209"/>
      <c r="J9317" s="221"/>
      <c r="K9317" s="228"/>
      <c r="L9317" s="228"/>
      <c r="Q9317" s="229"/>
    </row>
    <row r="9318" spans="9:17" ht="16">
      <c r="I9318" s="209"/>
      <c r="J9318" s="221"/>
      <c r="K9318" s="228"/>
      <c r="L9318" s="228"/>
      <c r="Q9318" s="229"/>
    </row>
    <row r="9319" spans="9:17" ht="16">
      <c r="I9319" s="209"/>
      <c r="J9319" s="221"/>
      <c r="K9319" s="228"/>
      <c r="L9319" s="228"/>
      <c r="Q9319" s="229"/>
    </row>
    <row r="9320" spans="9:17" ht="16">
      <c r="I9320" s="209"/>
      <c r="J9320" s="221"/>
      <c r="K9320" s="228"/>
      <c r="L9320" s="228"/>
      <c r="Q9320" s="229"/>
    </row>
    <row r="9321" spans="9:17" ht="16">
      <c r="I9321" s="209"/>
      <c r="J9321" s="221"/>
      <c r="K9321" s="228"/>
      <c r="L9321" s="228"/>
      <c r="Q9321" s="229"/>
    </row>
    <row r="9322" spans="9:17" ht="16">
      <c r="I9322" s="209"/>
      <c r="J9322" s="221"/>
      <c r="K9322" s="228"/>
      <c r="L9322" s="228"/>
      <c r="Q9322" s="229"/>
    </row>
    <row r="9323" spans="9:17" ht="16">
      <c r="I9323" s="209"/>
      <c r="J9323" s="221"/>
      <c r="K9323" s="228"/>
      <c r="L9323" s="228"/>
      <c r="Q9323" s="229"/>
    </row>
    <row r="9324" spans="9:17" ht="16">
      <c r="I9324" s="209"/>
      <c r="J9324" s="221"/>
      <c r="K9324" s="228"/>
      <c r="L9324" s="228"/>
      <c r="Q9324" s="229"/>
    </row>
    <row r="9325" spans="9:17" ht="16">
      <c r="I9325" s="209"/>
      <c r="J9325" s="221"/>
      <c r="K9325" s="228"/>
      <c r="L9325" s="228"/>
      <c r="Q9325" s="229"/>
    </row>
    <row r="9326" spans="9:17" ht="16">
      <c r="I9326" s="209"/>
      <c r="J9326" s="221"/>
      <c r="K9326" s="228"/>
      <c r="L9326" s="228"/>
      <c r="Q9326" s="229"/>
    </row>
    <row r="9327" spans="9:17" ht="16">
      <c r="I9327" s="209"/>
      <c r="J9327" s="221"/>
      <c r="K9327" s="228"/>
      <c r="L9327" s="228"/>
      <c r="Q9327" s="229"/>
    </row>
    <row r="9328" spans="9:17" ht="16">
      <c r="I9328" s="209"/>
      <c r="J9328" s="221"/>
      <c r="K9328" s="228"/>
      <c r="L9328" s="228"/>
      <c r="Q9328" s="229"/>
    </row>
    <row r="9329" spans="9:17" ht="16">
      <c r="I9329" s="209"/>
      <c r="J9329" s="221"/>
      <c r="K9329" s="228"/>
      <c r="L9329" s="228"/>
      <c r="Q9329" s="229"/>
    </row>
    <row r="9330" spans="9:17" ht="16">
      <c r="I9330" s="209"/>
      <c r="J9330" s="221"/>
      <c r="K9330" s="228"/>
      <c r="L9330" s="228"/>
      <c r="Q9330" s="229"/>
    </row>
    <row r="9331" spans="9:17" ht="16">
      <c r="I9331" s="209"/>
      <c r="J9331" s="221"/>
      <c r="K9331" s="228"/>
      <c r="L9331" s="228"/>
      <c r="Q9331" s="229"/>
    </row>
    <row r="9332" spans="9:17" ht="16">
      <c r="I9332" s="209"/>
      <c r="J9332" s="221"/>
      <c r="K9332" s="228"/>
      <c r="L9332" s="228"/>
      <c r="Q9332" s="229"/>
    </row>
    <row r="9333" spans="9:17" ht="16">
      <c r="I9333" s="209"/>
      <c r="J9333" s="221"/>
      <c r="K9333" s="228"/>
      <c r="L9333" s="228"/>
      <c r="Q9333" s="229"/>
    </row>
    <row r="9334" spans="9:17" ht="16">
      <c r="I9334" s="209"/>
      <c r="J9334" s="221"/>
      <c r="K9334" s="228"/>
      <c r="L9334" s="228"/>
      <c r="Q9334" s="229"/>
    </row>
    <row r="9335" spans="9:17" ht="16">
      <c r="I9335" s="209"/>
      <c r="J9335" s="221"/>
      <c r="K9335" s="228"/>
      <c r="L9335" s="228"/>
      <c r="Q9335" s="229"/>
    </row>
    <row r="9336" spans="9:17" ht="16">
      <c r="I9336" s="209"/>
      <c r="J9336" s="221"/>
      <c r="K9336" s="228"/>
      <c r="L9336" s="228"/>
      <c r="Q9336" s="229"/>
    </row>
    <row r="9337" spans="9:17" ht="16">
      <c r="I9337" s="209"/>
      <c r="J9337" s="221"/>
      <c r="K9337" s="228"/>
      <c r="L9337" s="228"/>
      <c r="Q9337" s="229"/>
    </row>
    <row r="9338" spans="9:17" ht="16">
      <c r="I9338" s="209"/>
      <c r="J9338" s="221"/>
      <c r="K9338" s="228"/>
      <c r="L9338" s="228"/>
      <c r="Q9338" s="229"/>
    </row>
    <row r="9339" spans="9:17" ht="16">
      <c r="I9339" s="209"/>
      <c r="J9339" s="221"/>
      <c r="K9339" s="228"/>
      <c r="L9339" s="228"/>
      <c r="Q9339" s="229"/>
    </row>
    <row r="9340" spans="9:17" ht="16">
      <c r="I9340" s="209"/>
      <c r="J9340" s="221"/>
      <c r="K9340" s="228"/>
      <c r="L9340" s="228"/>
      <c r="Q9340" s="229"/>
    </row>
    <row r="9341" spans="9:17" ht="16">
      <c r="I9341" s="209"/>
      <c r="J9341" s="221"/>
      <c r="K9341" s="228"/>
      <c r="L9341" s="228"/>
      <c r="Q9341" s="229"/>
    </row>
    <row r="9342" spans="9:17" ht="16">
      <c r="I9342" s="209"/>
      <c r="J9342" s="221"/>
      <c r="K9342" s="228"/>
      <c r="L9342" s="228"/>
      <c r="Q9342" s="229"/>
    </row>
    <row r="9343" spans="9:17" ht="16">
      <c r="I9343" s="209"/>
      <c r="J9343" s="221"/>
      <c r="K9343" s="228"/>
      <c r="L9343" s="228"/>
      <c r="Q9343" s="229"/>
    </row>
    <row r="9344" spans="9:17" ht="16">
      <c r="I9344" s="209"/>
      <c r="J9344" s="221"/>
      <c r="K9344" s="228"/>
      <c r="L9344" s="228"/>
      <c r="Q9344" s="229"/>
    </row>
    <row r="9345" spans="9:17" ht="16">
      <c r="I9345" s="209"/>
      <c r="J9345" s="221"/>
      <c r="K9345" s="228"/>
      <c r="L9345" s="228"/>
      <c r="Q9345" s="229"/>
    </row>
    <row r="9346" spans="9:17" ht="16">
      <c r="I9346" s="209"/>
      <c r="J9346" s="221"/>
      <c r="K9346" s="228"/>
      <c r="L9346" s="228"/>
      <c r="Q9346" s="229"/>
    </row>
    <row r="9347" spans="9:17" ht="16">
      <c r="I9347" s="209"/>
      <c r="J9347" s="221"/>
      <c r="K9347" s="228"/>
      <c r="L9347" s="228"/>
      <c r="Q9347" s="229"/>
    </row>
    <row r="9348" spans="9:17" ht="16">
      <c r="I9348" s="209"/>
      <c r="J9348" s="221"/>
      <c r="K9348" s="228"/>
      <c r="L9348" s="228"/>
      <c r="Q9348" s="229"/>
    </row>
    <row r="9349" spans="9:17" ht="16">
      <c r="I9349" s="209"/>
      <c r="J9349" s="221"/>
      <c r="K9349" s="228"/>
      <c r="L9349" s="228"/>
      <c r="Q9349" s="229"/>
    </row>
    <row r="9350" spans="9:17" ht="16">
      <c r="I9350" s="209"/>
      <c r="J9350" s="221"/>
      <c r="K9350" s="228"/>
      <c r="L9350" s="228"/>
      <c r="Q9350" s="229"/>
    </row>
    <row r="9351" spans="9:17" ht="16">
      <c r="I9351" s="209"/>
      <c r="J9351" s="221"/>
      <c r="K9351" s="228"/>
      <c r="L9351" s="228"/>
      <c r="Q9351" s="229"/>
    </row>
    <row r="9352" spans="9:17" ht="16">
      <c r="I9352" s="209"/>
      <c r="J9352" s="221"/>
      <c r="K9352" s="228"/>
      <c r="L9352" s="228"/>
      <c r="Q9352" s="229"/>
    </row>
    <row r="9353" spans="9:17" ht="16">
      <c r="I9353" s="209"/>
      <c r="J9353" s="221"/>
      <c r="K9353" s="228"/>
      <c r="L9353" s="228"/>
      <c r="Q9353" s="229"/>
    </row>
    <row r="9354" spans="9:17" ht="16">
      <c r="I9354" s="209"/>
      <c r="J9354" s="221"/>
      <c r="K9354" s="228"/>
      <c r="L9354" s="228"/>
      <c r="Q9354" s="229"/>
    </row>
    <row r="9355" spans="9:17" ht="16">
      <c r="I9355" s="209"/>
      <c r="J9355" s="221"/>
      <c r="K9355" s="228"/>
      <c r="L9355" s="228"/>
      <c r="Q9355" s="229"/>
    </row>
    <row r="9356" spans="9:17" ht="16">
      <c r="I9356" s="209"/>
      <c r="J9356" s="221"/>
      <c r="K9356" s="228"/>
      <c r="L9356" s="228"/>
      <c r="Q9356" s="229"/>
    </row>
    <row r="9357" spans="9:17" ht="16">
      <c r="I9357" s="209"/>
      <c r="J9357" s="221"/>
      <c r="K9357" s="228"/>
      <c r="L9357" s="228"/>
      <c r="Q9357" s="229"/>
    </row>
    <row r="9358" spans="9:17" ht="16">
      <c r="I9358" s="209"/>
      <c r="J9358" s="221"/>
      <c r="K9358" s="228"/>
      <c r="L9358" s="228"/>
      <c r="Q9358" s="229"/>
    </row>
    <row r="9359" spans="9:17" ht="16">
      <c r="I9359" s="209"/>
      <c r="J9359" s="221"/>
      <c r="K9359" s="228"/>
      <c r="L9359" s="228"/>
      <c r="Q9359" s="229"/>
    </row>
    <row r="9360" spans="9:17" ht="16">
      <c r="I9360" s="209"/>
      <c r="J9360" s="221"/>
      <c r="K9360" s="228"/>
      <c r="L9360" s="228"/>
      <c r="Q9360" s="229"/>
    </row>
    <row r="9361" spans="9:17" ht="16">
      <c r="I9361" s="209"/>
      <c r="J9361" s="221"/>
      <c r="K9361" s="228"/>
      <c r="L9361" s="228"/>
      <c r="Q9361" s="229"/>
    </row>
    <row r="9362" spans="9:17" ht="16">
      <c r="I9362" s="209"/>
      <c r="J9362" s="221"/>
      <c r="K9362" s="228"/>
      <c r="L9362" s="228"/>
      <c r="Q9362" s="229"/>
    </row>
    <row r="9363" spans="9:17" ht="16">
      <c r="I9363" s="209"/>
      <c r="J9363" s="221"/>
      <c r="K9363" s="228"/>
      <c r="L9363" s="228"/>
      <c r="Q9363" s="229"/>
    </row>
    <row r="9364" spans="9:17" ht="16">
      <c r="I9364" s="209"/>
      <c r="J9364" s="221"/>
      <c r="K9364" s="228"/>
      <c r="L9364" s="228"/>
      <c r="Q9364" s="229"/>
    </row>
    <row r="9365" spans="9:17" ht="16">
      <c r="I9365" s="209"/>
      <c r="J9365" s="221"/>
      <c r="K9365" s="228"/>
      <c r="L9365" s="228"/>
      <c r="Q9365" s="229"/>
    </row>
    <row r="9366" spans="9:17" ht="16">
      <c r="I9366" s="209"/>
      <c r="J9366" s="221"/>
      <c r="K9366" s="228"/>
      <c r="L9366" s="228"/>
      <c r="Q9366" s="229"/>
    </row>
    <row r="9367" spans="9:17" ht="16">
      <c r="I9367" s="209"/>
      <c r="J9367" s="221"/>
      <c r="K9367" s="228"/>
      <c r="L9367" s="228"/>
      <c r="Q9367" s="229"/>
    </row>
    <row r="9368" spans="9:17" ht="16">
      <c r="I9368" s="209"/>
      <c r="J9368" s="221"/>
      <c r="K9368" s="228"/>
      <c r="L9368" s="228"/>
      <c r="Q9368" s="229"/>
    </row>
    <row r="9369" spans="9:17" ht="16">
      <c r="I9369" s="209"/>
      <c r="J9369" s="221"/>
      <c r="K9369" s="228"/>
      <c r="L9369" s="228"/>
      <c r="Q9369" s="229"/>
    </row>
    <row r="9370" spans="9:17" ht="16">
      <c r="I9370" s="209"/>
      <c r="J9370" s="221"/>
      <c r="K9370" s="228"/>
      <c r="L9370" s="228"/>
      <c r="Q9370" s="229"/>
    </row>
    <row r="9371" spans="9:17" ht="16">
      <c r="I9371" s="209"/>
      <c r="J9371" s="221"/>
      <c r="K9371" s="228"/>
      <c r="L9371" s="228"/>
      <c r="Q9371" s="229"/>
    </row>
    <row r="9372" spans="9:17" ht="16">
      <c r="I9372" s="209"/>
      <c r="J9372" s="221"/>
      <c r="K9372" s="228"/>
      <c r="L9372" s="228"/>
      <c r="Q9372" s="229"/>
    </row>
    <row r="9373" spans="9:17" ht="16">
      <c r="I9373" s="209"/>
      <c r="J9373" s="221"/>
      <c r="K9373" s="228"/>
      <c r="L9373" s="228"/>
      <c r="Q9373" s="229"/>
    </row>
    <row r="9374" spans="9:17" ht="16">
      <c r="I9374" s="209"/>
      <c r="J9374" s="221"/>
      <c r="K9374" s="228"/>
      <c r="L9374" s="228"/>
      <c r="Q9374" s="229"/>
    </row>
    <row r="9375" spans="9:17" ht="16">
      <c r="I9375" s="209"/>
      <c r="J9375" s="221"/>
      <c r="K9375" s="228"/>
      <c r="L9375" s="228"/>
      <c r="Q9375" s="229"/>
    </row>
    <row r="9376" spans="9:17" ht="16">
      <c r="I9376" s="209"/>
      <c r="J9376" s="221"/>
      <c r="K9376" s="228"/>
      <c r="L9376" s="228"/>
      <c r="Q9376" s="229"/>
    </row>
    <row r="9377" spans="9:17" ht="16">
      <c r="I9377" s="209"/>
      <c r="J9377" s="221"/>
      <c r="K9377" s="228"/>
      <c r="L9377" s="228"/>
      <c r="Q9377" s="229"/>
    </row>
    <row r="9378" spans="9:17" ht="16">
      <c r="I9378" s="209"/>
      <c r="J9378" s="221"/>
      <c r="K9378" s="228"/>
      <c r="L9378" s="228"/>
      <c r="Q9378" s="229"/>
    </row>
    <row r="9379" spans="9:17" ht="16">
      <c r="I9379" s="209"/>
      <c r="J9379" s="221"/>
      <c r="K9379" s="228"/>
      <c r="L9379" s="228"/>
      <c r="Q9379" s="229"/>
    </row>
    <row r="9380" spans="9:17" ht="16">
      <c r="I9380" s="209"/>
      <c r="J9380" s="221"/>
      <c r="K9380" s="228"/>
      <c r="L9380" s="228"/>
      <c r="Q9380" s="229"/>
    </row>
    <row r="9381" spans="9:17" ht="16">
      <c r="I9381" s="209"/>
      <c r="J9381" s="221"/>
      <c r="K9381" s="228"/>
      <c r="L9381" s="228"/>
      <c r="Q9381" s="229"/>
    </row>
    <row r="9382" spans="9:17" ht="16">
      <c r="I9382" s="209"/>
      <c r="J9382" s="221"/>
      <c r="K9382" s="228"/>
      <c r="L9382" s="228"/>
      <c r="Q9382" s="229"/>
    </row>
    <row r="9383" spans="9:17" ht="16">
      <c r="I9383" s="209"/>
      <c r="J9383" s="221"/>
      <c r="K9383" s="228"/>
      <c r="L9383" s="228"/>
      <c r="Q9383" s="229"/>
    </row>
    <row r="9384" spans="9:17" ht="16">
      <c r="I9384" s="209"/>
      <c r="J9384" s="221"/>
      <c r="K9384" s="228"/>
      <c r="L9384" s="228"/>
      <c r="Q9384" s="229"/>
    </row>
    <row r="9385" spans="9:17" ht="16">
      <c r="I9385" s="209"/>
      <c r="J9385" s="221"/>
      <c r="K9385" s="228"/>
      <c r="L9385" s="228"/>
      <c r="Q9385" s="229"/>
    </row>
    <row r="9386" spans="9:17" ht="16">
      <c r="I9386" s="209"/>
      <c r="J9386" s="221"/>
      <c r="K9386" s="228"/>
      <c r="L9386" s="228"/>
      <c r="Q9386" s="229"/>
    </row>
    <row r="9387" spans="9:17" ht="16">
      <c r="I9387" s="209"/>
      <c r="J9387" s="221"/>
      <c r="K9387" s="228"/>
      <c r="L9387" s="228"/>
      <c r="Q9387" s="229"/>
    </row>
    <row r="9388" spans="9:17" ht="16">
      <c r="I9388" s="209"/>
      <c r="J9388" s="221"/>
      <c r="K9388" s="228"/>
      <c r="L9388" s="228"/>
      <c r="Q9388" s="229"/>
    </row>
    <row r="9389" spans="9:17" ht="16">
      <c r="I9389" s="209"/>
      <c r="J9389" s="221"/>
      <c r="K9389" s="228"/>
      <c r="L9389" s="228"/>
      <c r="Q9389" s="229"/>
    </row>
    <row r="9390" spans="9:17" ht="16">
      <c r="I9390" s="209"/>
      <c r="J9390" s="221"/>
      <c r="K9390" s="228"/>
      <c r="L9390" s="228"/>
      <c r="Q9390" s="229"/>
    </row>
    <row r="9391" spans="9:17" ht="16">
      <c r="I9391" s="209"/>
      <c r="J9391" s="221"/>
      <c r="K9391" s="228"/>
      <c r="L9391" s="228"/>
      <c r="Q9391" s="229"/>
    </row>
    <row r="9392" spans="9:17" ht="16">
      <c r="I9392" s="209"/>
      <c r="J9392" s="221"/>
      <c r="K9392" s="228"/>
      <c r="L9392" s="228"/>
      <c r="Q9392" s="229"/>
    </row>
    <row r="9393" spans="9:17" ht="16">
      <c r="I9393" s="209"/>
      <c r="J9393" s="221"/>
      <c r="K9393" s="228"/>
      <c r="L9393" s="228"/>
      <c r="Q9393" s="229"/>
    </row>
    <row r="9394" spans="9:17" ht="16">
      <c r="I9394" s="209"/>
      <c r="J9394" s="221"/>
      <c r="K9394" s="228"/>
      <c r="L9394" s="228"/>
      <c r="Q9394" s="229"/>
    </row>
    <row r="9395" spans="9:17" ht="16">
      <c r="I9395" s="209"/>
      <c r="J9395" s="221"/>
      <c r="K9395" s="228"/>
      <c r="L9395" s="228"/>
      <c r="Q9395" s="229"/>
    </row>
    <row r="9396" spans="9:17" ht="16">
      <c r="I9396" s="209"/>
      <c r="J9396" s="221"/>
      <c r="K9396" s="228"/>
      <c r="L9396" s="228"/>
      <c r="Q9396" s="229"/>
    </row>
    <row r="9397" spans="9:17" ht="16">
      <c r="I9397" s="209"/>
      <c r="J9397" s="221"/>
      <c r="K9397" s="228"/>
      <c r="L9397" s="228"/>
      <c r="Q9397" s="229"/>
    </row>
    <row r="9398" spans="9:17" ht="16">
      <c r="I9398" s="209"/>
      <c r="J9398" s="221"/>
      <c r="K9398" s="228"/>
      <c r="L9398" s="228"/>
      <c r="Q9398" s="229"/>
    </row>
    <row r="9399" spans="9:17" ht="16">
      <c r="I9399" s="209"/>
      <c r="J9399" s="221"/>
      <c r="K9399" s="228"/>
      <c r="L9399" s="228"/>
      <c r="Q9399" s="229"/>
    </row>
    <row r="9400" spans="9:17" ht="16">
      <c r="I9400" s="209"/>
      <c r="J9400" s="221"/>
      <c r="K9400" s="228"/>
      <c r="L9400" s="228"/>
      <c r="Q9400" s="229"/>
    </row>
    <row r="9401" spans="9:17" ht="16">
      <c r="I9401" s="209"/>
      <c r="J9401" s="221"/>
      <c r="K9401" s="228"/>
      <c r="L9401" s="228"/>
      <c r="Q9401" s="229"/>
    </row>
    <row r="9402" spans="9:17" ht="16">
      <c r="I9402" s="209"/>
      <c r="J9402" s="221"/>
      <c r="K9402" s="228"/>
      <c r="L9402" s="228"/>
      <c r="Q9402" s="229"/>
    </row>
    <row r="9403" spans="9:17" ht="16">
      <c r="I9403" s="209"/>
      <c r="J9403" s="221"/>
      <c r="K9403" s="228"/>
      <c r="L9403" s="228"/>
      <c r="Q9403" s="229"/>
    </row>
    <row r="9404" spans="9:17" ht="16">
      <c r="I9404" s="209"/>
      <c r="J9404" s="221"/>
      <c r="K9404" s="228"/>
      <c r="L9404" s="228"/>
      <c r="Q9404" s="229"/>
    </row>
    <row r="9405" spans="9:17" ht="16">
      <c r="I9405" s="209"/>
      <c r="J9405" s="221"/>
      <c r="K9405" s="228"/>
      <c r="L9405" s="228"/>
      <c r="Q9405" s="229"/>
    </row>
    <row r="9406" spans="9:17" ht="16">
      <c r="I9406" s="209"/>
      <c r="J9406" s="221"/>
      <c r="K9406" s="228"/>
      <c r="L9406" s="228"/>
      <c r="Q9406" s="229"/>
    </row>
    <row r="9407" spans="9:17" ht="16">
      <c r="I9407" s="209"/>
      <c r="J9407" s="221"/>
      <c r="K9407" s="228"/>
      <c r="L9407" s="228"/>
      <c r="Q9407" s="229"/>
    </row>
    <row r="9408" spans="9:17" ht="16">
      <c r="I9408" s="209"/>
      <c r="J9408" s="221"/>
      <c r="K9408" s="228"/>
      <c r="L9408" s="228"/>
      <c r="Q9408" s="229"/>
    </row>
    <row r="9409" spans="9:17" ht="16">
      <c r="I9409" s="209"/>
      <c r="J9409" s="221"/>
      <c r="K9409" s="228"/>
      <c r="L9409" s="228"/>
      <c r="Q9409" s="229"/>
    </row>
    <row r="9410" spans="9:17" ht="16">
      <c r="I9410" s="209"/>
      <c r="J9410" s="221"/>
      <c r="K9410" s="228"/>
      <c r="L9410" s="228"/>
      <c r="Q9410" s="229"/>
    </row>
    <row r="9411" spans="9:17" ht="16">
      <c r="I9411" s="209"/>
      <c r="J9411" s="221"/>
      <c r="K9411" s="228"/>
      <c r="L9411" s="228"/>
      <c r="Q9411" s="229"/>
    </row>
    <row r="9412" spans="9:17" ht="16">
      <c r="I9412" s="209"/>
      <c r="J9412" s="221"/>
      <c r="K9412" s="228"/>
      <c r="L9412" s="228"/>
      <c r="Q9412" s="229"/>
    </row>
    <row r="9413" spans="9:17" ht="16">
      <c r="I9413" s="209"/>
      <c r="J9413" s="221"/>
      <c r="K9413" s="228"/>
      <c r="L9413" s="228"/>
      <c r="Q9413" s="229"/>
    </row>
    <row r="9414" spans="9:17" ht="16">
      <c r="I9414" s="209"/>
      <c r="J9414" s="221"/>
      <c r="K9414" s="228"/>
      <c r="L9414" s="228"/>
      <c r="Q9414" s="229"/>
    </row>
    <row r="9415" spans="9:17" ht="16">
      <c r="I9415" s="209"/>
      <c r="J9415" s="221"/>
      <c r="K9415" s="228"/>
      <c r="L9415" s="228"/>
      <c r="Q9415" s="229"/>
    </row>
    <row r="9416" spans="9:17" ht="16">
      <c r="I9416" s="209"/>
      <c r="J9416" s="221"/>
      <c r="K9416" s="228"/>
      <c r="L9416" s="228"/>
      <c r="Q9416" s="229"/>
    </row>
    <row r="9417" spans="9:17" ht="16">
      <c r="I9417" s="209"/>
      <c r="J9417" s="221"/>
      <c r="K9417" s="228"/>
      <c r="L9417" s="228"/>
      <c r="Q9417" s="229"/>
    </row>
    <row r="9418" spans="9:17" ht="16">
      <c r="I9418" s="209"/>
      <c r="J9418" s="221"/>
      <c r="K9418" s="228"/>
      <c r="L9418" s="228"/>
      <c r="Q9418" s="229"/>
    </row>
    <row r="9419" spans="9:17" ht="16">
      <c r="I9419" s="209"/>
      <c r="J9419" s="221"/>
      <c r="K9419" s="228"/>
      <c r="L9419" s="228"/>
      <c r="Q9419" s="229"/>
    </row>
    <row r="9420" spans="9:17" ht="16">
      <c r="I9420" s="209"/>
      <c r="J9420" s="221"/>
      <c r="K9420" s="228"/>
      <c r="L9420" s="228"/>
      <c r="Q9420" s="229"/>
    </row>
    <row r="9421" spans="9:17" ht="16">
      <c r="I9421" s="209"/>
      <c r="J9421" s="221"/>
      <c r="K9421" s="228"/>
      <c r="L9421" s="228"/>
      <c r="Q9421" s="229"/>
    </row>
    <row r="9422" spans="9:17" ht="16">
      <c r="I9422" s="209"/>
      <c r="J9422" s="221"/>
      <c r="K9422" s="228"/>
      <c r="L9422" s="228"/>
      <c r="Q9422" s="229"/>
    </row>
    <row r="9423" spans="9:17" ht="16">
      <c r="I9423" s="209"/>
      <c r="J9423" s="221"/>
      <c r="K9423" s="228"/>
      <c r="L9423" s="228"/>
      <c r="Q9423" s="229"/>
    </row>
    <row r="9424" spans="9:17" ht="16">
      <c r="I9424" s="209"/>
      <c r="J9424" s="221"/>
      <c r="K9424" s="228"/>
      <c r="L9424" s="228"/>
      <c r="Q9424" s="229"/>
    </row>
    <row r="9425" spans="9:17" ht="16">
      <c r="I9425" s="209"/>
      <c r="J9425" s="221"/>
      <c r="K9425" s="228"/>
      <c r="L9425" s="228"/>
      <c r="Q9425" s="229"/>
    </row>
    <row r="9426" spans="9:17" ht="16">
      <c r="I9426" s="209"/>
      <c r="J9426" s="221"/>
      <c r="K9426" s="228"/>
      <c r="L9426" s="228"/>
      <c r="Q9426" s="229"/>
    </row>
    <row r="9427" spans="9:17" ht="16">
      <c r="I9427" s="209"/>
      <c r="J9427" s="221"/>
      <c r="K9427" s="228"/>
      <c r="L9427" s="228"/>
      <c r="Q9427" s="229"/>
    </row>
    <row r="9428" spans="9:17" ht="16">
      <c r="I9428" s="209"/>
      <c r="J9428" s="221"/>
      <c r="K9428" s="228"/>
      <c r="L9428" s="228"/>
      <c r="Q9428" s="229"/>
    </row>
    <row r="9429" spans="9:17" ht="16">
      <c r="I9429" s="209"/>
      <c r="J9429" s="221"/>
      <c r="K9429" s="228"/>
      <c r="L9429" s="228"/>
      <c r="Q9429" s="229"/>
    </row>
    <row r="9430" spans="9:17" ht="16">
      <c r="I9430" s="209"/>
      <c r="J9430" s="221"/>
      <c r="K9430" s="228"/>
      <c r="L9430" s="228"/>
      <c r="Q9430" s="229"/>
    </row>
    <row r="9431" spans="9:17" ht="16">
      <c r="I9431" s="209"/>
      <c r="J9431" s="221"/>
      <c r="K9431" s="228"/>
      <c r="L9431" s="228"/>
      <c r="Q9431" s="229"/>
    </row>
    <row r="9432" spans="9:17" ht="16">
      <c r="I9432" s="209"/>
      <c r="J9432" s="221"/>
      <c r="K9432" s="228"/>
      <c r="L9432" s="228"/>
      <c r="Q9432" s="229"/>
    </row>
    <row r="9433" spans="9:17" ht="16">
      <c r="I9433" s="209"/>
      <c r="J9433" s="221"/>
      <c r="K9433" s="228"/>
      <c r="L9433" s="228"/>
      <c r="Q9433" s="229"/>
    </row>
    <row r="9434" spans="9:17" ht="16">
      <c r="I9434" s="209"/>
      <c r="J9434" s="221"/>
      <c r="K9434" s="228"/>
      <c r="L9434" s="228"/>
      <c r="Q9434" s="229"/>
    </row>
    <row r="9435" spans="9:17" ht="16">
      <c r="I9435" s="209"/>
      <c r="J9435" s="221"/>
      <c r="K9435" s="228"/>
      <c r="L9435" s="228"/>
      <c r="Q9435" s="229"/>
    </row>
    <row r="9436" spans="9:17" ht="16">
      <c r="I9436" s="209"/>
      <c r="J9436" s="221"/>
      <c r="K9436" s="228"/>
      <c r="L9436" s="228"/>
      <c r="Q9436" s="229"/>
    </row>
    <row r="9437" spans="9:17" ht="16">
      <c r="I9437" s="209"/>
      <c r="J9437" s="221"/>
      <c r="K9437" s="228"/>
      <c r="L9437" s="228"/>
      <c r="Q9437" s="229"/>
    </row>
    <row r="9438" spans="9:17" ht="16">
      <c r="I9438" s="209"/>
      <c r="J9438" s="221"/>
      <c r="K9438" s="228"/>
      <c r="L9438" s="228"/>
      <c r="Q9438" s="229"/>
    </row>
    <row r="9439" spans="9:17" ht="16">
      <c r="I9439" s="209"/>
      <c r="J9439" s="221"/>
      <c r="K9439" s="228"/>
      <c r="L9439" s="228"/>
      <c r="Q9439" s="229"/>
    </row>
    <row r="9440" spans="9:17" ht="16">
      <c r="I9440" s="209"/>
      <c r="J9440" s="221"/>
      <c r="K9440" s="228"/>
      <c r="L9440" s="228"/>
      <c r="Q9440" s="229"/>
    </row>
    <row r="9441" spans="9:17" ht="16">
      <c r="I9441" s="209"/>
      <c r="J9441" s="221"/>
      <c r="K9441" s="228"/>
      <c r="L9441" s="228"/>
      <c r="Q9441" s="229"/>
    </row>
    <row r="9442" spans="9:17" ht="16">
      <c r="I9442" s="209"/>
      <c r="J9442" s="221"/>
      <c r="K9442" s="228"/>
      <c r="L9442" s="228"/>
      <c r="Q9442" s="229"/>
    </row>
    <row r="9443" spans="9:17" ht="16">
      <c r="I9443" s="209"/>
      <c r="J9443" s="221"/>
      <c r="K9443" s="228"/>
      <c r="L9443" s="228"/>
      <c r="Q9443" s="229"/>
    </row>
    <row r="9444" spans="9:17" ht="16">
      <c r="I9444" s="209"/>
      <c r="J9444" s="221"/>
      <c r="K9444" s="228"/>
      <c r="L9444" s="228"/>
      <c r="Q9444" s="229"/>
    </row>
    <row r="9445" spans="9:17" ht="16">
      <c r="I9445" s="209"/>
      <c r="J9445" s="221"/>
      <c r="K9445" s="228"/>
      <c r="L9445" s="228"/>
      <c r="Q9445" s="229"/>
    </row>
    <row r="9446" spans="9:17" ht="16">
      <c r="I9446" s="209"/>
      <c r="J9446" s="221"/>
      <c r="K9446" s="228"/>
      <c r="L9446" s="228"/>
      <c r="Q9446" s="229"/>
    </row>
    <row r="9447" spans="9:17" ht="16">
      <c r="I9447" s="209"/>
      <c r="J9447" s="221"/>
      <c r="K9447" s="228"/>
      <c r="L9447" s="228"/>
      <c r="Q9447" s="229"/>
    </row>
    <row r="9448" spans="9:17" ht="16">
      <c r="I9448" s="209"/>
      <c r="J9448" s="221"/>
      <c r="K9448" s="228"/>
      <c r="L9448" s="228"/>
      <c r="Q9448" s="229"/>
    </row>
    <row r="9449" spans="9:17" ht="16">
      <c r="I9449" s="209"/>
      <c r="J9449" s="221"/>
      <c r="K9449" s="228"/>
      <c r="L9449" s="228"/>
      <c r="Q9449" s="229"/>
    </row>
    <row r="9450" spans="9:17" ht="16">
      <c r="I9450" s="209"/>
      <c r="J9450" s="221"/>
      <c r="K9450" s="228"/>
      <c r="L9450" s="228"/>
      <c r="Q9450" s="229"/>
    </row>
    <row r="9451" spans="9:17" ht="16">
      <c r="I9451" s="209"/>
      <c r="J9451" s="221"/>
      <c r="K9451" s="228"/>
      <c r="L9451" s="228"/>
      <c r="Q9451" s="229"/>
    </row>
    <row r="9452" spans="9:17" ht="16">
      <c r="I9452" s="209"/>
      <c r="J9452" s="221"/>
      <c r="K9452" s="228"/>
      <c r="L9452" s="228"/>
      <c r="Q9452" s="229"/>
    </row>
    <row r="9453" spans="9:17" ht="16">
      <c r="I9453" s="209"/>
      <c r="J9453" s="221"/>
      <c r="K9453" s="228"/>
      <c r="L9453" s="228"/>
      <c r="Q9453" s="229"/>
    </row>
    <row r="9454" spans="9:17" ht="16">
      <c r="I9454" s="209"/>
      <c r="J9454" s="221"/>
      <c r="K9454" s="228"/>
      <c r="L9454" s="228"/>
      <c r="Q9454" s="229"/>
    </row>
    <row r="9455" spans="9:17" ht="16">
      <c r="I9455" s="209"/>
      <c r="J9455" s="221"/>
      <c r="K9455" s="228"/>
      <c r="L9455" s="228"/>
      <c r="Q9455" s="229"/>
    </row>
    <row r="9456" spans="9:17" ht="16">
      <c r="I9456" s="209"/>
      <c r="J9456" s="221"/>
      <c r="K9456" s="228"/>
      <c r="L9456" s="228"/>
      <c r="Q9456" s="229"/>
    </row>
    <row r="9457" spans="9:17" ht="16">
      <c r="I9457" s="209"/>
      <c r="J9457" s="221"/>
      <c r="K9457" s="228"/>
      <c r="L9457" s="228"/>
      <c r="Q9457" s="229"/>
    </row>
    <row r="9458" spans="9:17" ht="16">
      <c r="I9458" s="209"/>
      <c r="J9458" s="221"/>
      <c r="K9458" s="228"/>
      <c r="L9458" s="228"/>
      <c r="Q9458" s="229"/>
    </row>
    <row r="9459" spans="9:17" ht="16">
      <c r="I9459" s="209"/>
      <c r="J9459" s="221"/>
      <c r="K9459" s="228"/>
      <c r="L9459" s="228"/>
      <c r="Q9459" s="229"/>
    </row>
    <row r="9460" spans="9:17" ht="16">
      <c r="I9460" s="209"/>
      <c r="J9460" s="221"/>
      <c r="K9460" s="228"/>
      <c r="L9460" s="228"/>
      <c r="Q9460" s="229"/>
    </row>
    <row r="9461" spans="9:17" ht="16">
      <c r="I9461" s="209"/>
      <c r="J9461" s="221"/>
      <c r="K9461" s="228"/>
      <c r="L9461" s="228"/>
      <c r="Q9461" s="229"/>
    </row>
    <row r="9462" spans="9:17" ht="16">
      <c r="I9462" s="209"/>
      <c r="J9462" s="221"/>
      <c r="K9462" s="228"/>
      <c r="L9462" s="228"/>
      <c r="Q9462" s="229"/>
    </row>
    <row r="9463" spans="9:17" ht="16">
      <c r="I9463" s="209"/>
      <c r="J9463" s="221"/>
      <c r="K9463" s="228"/>
      <c r="L9463" s="228"/>
      <c r="Q9463" s="229"/>
    </row>
    <row r="9464" spans="9:17" ht="16">
      <c r="I9464" s="209"/>
      <c r="J9464" s="221"/>
      <c r="K9464" s="228"/>
      <c r="L9464" s="228"/>
      <c r="Q9464" s="229"/>
    </row>
    <row r="9465" spans="9:17" ht="16">
      <c r="I9465" s="209"/>
      <c r="J9465" s="221"/>
      <c r="K9465" s="228"/>
      <c r="L9465" s="228"/>
      <c r="Q9465" s="229"/>
    </row>
    <row r="9466" spans="9:17" ht="16">
      <c r="I9466" s="209"/>
      <c r="J9466" s="221"/>
      <c r="K9466" s="228"/>
      <c r="L9466" s="228"/>
      <c r="Q9466" s="229"/>
    </row>
    <row r="9467" spans="9:17" ht="16">
      <c r="I9467" s="209"/>
      <c r="J9467" s="221"/>
      <c r="K9467" s="228"/>
      <c r="L9467" s="228"/>
      <c r="Q9467" s="229"/>
    </row>
    <row r="9468" spans="9:17" ht="16">
      <c r="I9468" s="209"/>
      <c r="J9468" s="221"/>
      <c r="K9468" s="228"/>
      <c r="L9468" s="228"/>
      <c r="Q9468" s="229"/>
    </row>
    <row r="9469" spans="9:17" ht="16">
      <c r="I9469" s="209"/>
      <c r="J9469" s="221"/>
      <c r="K9469" s="228"/>
      <c r="L9469" s="228"/>
      <c r="Q9469" s="229"/>
    </row>
    <row r="9470" spans="9:17" ht="16">
      <c r="I9470" s="209"/>
      <c r="J9470" s="221"/>
      <c r="K9470" s="228"/>
      <c r="L9470" s="228"/>
      <c r="Q9470" s="229"/>
    </row>
    <row r="9471" spans="9:17" ht="16">
      <c r="I9471" s="209"/>
      <c r="J9471" s="221"/>
      <c r="K9471" s="228"/>
      <c r="L9471" s="228"/>
      <c r="Q9471" s="229"/>
    </row>
    <row r="9472" spans="9:17" ht="16">
      <c r="I9472" s="209"/>
      <c r="J9472" s="221"/>
      <c r="K9472" s="228"/>
      <c r="L9472" s="228"/>
      <c r="Q9472" s="229"/>
    </row>
    <row r="9473" spans="9:17" ht="16">
      <c r="I9473" s="209"/>
      <c r="J9473" s="221"/>
      <c r="K9473" s="228"/>
      <c r="L9473" s="228"/>
      <c r="Q9473" s="229"/>
    </row>
    <row r="9474" spans="9:17" ht="16">
      <c r="I9474" s="209"/>
      <c r="J9474" s="221"/>
      <c r="K9474" s="228"/>
      <c r="L9474" s="228"/>
      <c r="Q9474" s="229"/>
    </row>
    <row r="9475" spans="9:17" ht="16">
      <c r="I9475" s="209"/>
      <c r="J9475" s="221"/>
      <c r="K9475" s="228"/>
      <c r="L9475" s="228"/>
      <c r="Q9475" s="229"/>
    </row>
    <row r="9476" spans="9:17" ht="16">
      <c r="I9476" s="209"/>
      <c r="J9476" s="221"/>
      <c r="K9476" s="228"/>
      <c r="L9476" s="228"/>
      <c r="Q9476" s="229"/>
    </row>
    <row r="9477" spans="9:17" ht="16">
      <c r="I9477" s="209"/>
      <c r="J9477" s="221"/>
      <c r="K9477" s="228"/>
      <c r="L9477" s="228"/>
      <c r="Q9477" s="229"/>
    </row>
    <row r="9478" spans="9:17" ht="16">
      <c r="I9478" s="209"/>
      <c r="J9478" s="221"/>
      <c r="K9478" s="228"/>
      <c r="L9478" s="228"/>
      <c r="Q9478" s="229"/>
    </row>
    <row r="9479" spans="9:17" ht="16">
      <c r="I9479" s="209"/>
      <c r="J9479" s="221"/>
      <c r="K9479" s="228"/>
      <c r="L9479" s="228"/>
      <c r="Q9479" s="229"/>
    </row>
    <row r="9480" spans="9:17" ht="16">
      <c r="I9480" s="209"/>
      <c r="J9480" s="221"/>
      <c r="K9480" s="228"/>
      <c r="L9480" s="228"/>
      <c r="Q9480" s="229"/>
    </row>
    <row r="9481" spans="9:17" ht="16">
      <c r="I9481" s="209"/>
      <c r="J9481" s="221"/>
      <c r="K9481" s="228"/>
      <c r="L9481" s="228"/>
      <c r="Q9481" s="229"/>
    </row>
    <row r="9482" spans="9:17" ht="16">
      <c r="I9482" s="209"/>
      <c r="J9482" s="221"/>
      <c r="K9482" s="228"/>
      <c r="L9482" s="228"/>
      <c r="Q9482" s="229"/>
    </row>
    <row r="9483" spans="9:17" ht="16">
      <c r="I9483" s="209"/>
      <c r="J9483" s="221"/>
      <c r="K9483" s="228"/>
      <c r="L9483" s="228"/>
      <c r="Q9483" s="229"/>
    </row>
    <row r="9484" spans="9:17" ht="16">
      <c r="I9484" s="209"/>
      <c r="J9484" s="221"/>
      <c r="K9484" s="228"/>
      <c r="L9484" s="228"/>
      <c r="Q9484" s="229"/>
    </row>
    <row r="9485" spans="9:17" ht="16">
      <c r="I9485" s="209"/>
      <c r="J9485" s="221"/>
      <c r="K9485" s="228"/>
      <c r="L9485" s="228"/>
      <c r="Q9485" s="229"/>
    </row>
    <row r="9486" spans="9:17" ht="16">
      <c r="I9486" s="209"/>
      <c r="J9486" s="221"/>
      <c r="K9486" s="228"/>
      <c r="L9486" s="228"/>
      <c r="Q9486" s="229"/>
    </row>
    <row r="9487" spans="9:17" ht="16">
      <c r="I9487" s="209"/>
      <c r="J9487" s="221"/>
      <c r="K9487" s="228"/>
      <c r="L9487" s="228"/>
      <c r="Q9487" s="229"/>
    </row>
    <row r="9488" spans="9:17" ht="16">
      <c r="I9488" s="209"/>
      <c r="J9488" s="221"/>
      <c r="K9488" s="228"/>
      <c r="L9488" s="228"/>
      <c r="Q9488" s="229"/>
    </row>
    <row r="9489" spans="9:17" ht="16">
      <c r="I9489" s="209"/>
      <c r="J9489" s="221"/>
      <c r="K9489" s="228"/>
      <c r="L9489" s="228"/>
      <c r="Q9489" s="229"/>
    </row>
    <row r="9490" spans="9:17" ht="16">
      <c r="I9490" s="209"/>
      <c r="J9490" s="221"/>
      <c r="K9490" s="228"/>
      <c r="L9490" s="228"/>
      <c r="Q9490" s="229"/>
    </row>
    <row r="9491" spans="9:17" ht="16">
      <c r="I9491" s="209"/>
      <c r="J9491" s="221"/>
      <c r="K9491" s="228"/>
      <c r="L9491" s="228"/>
      <c r="Q9491" s="229"/>
    </row>
    <row r="9492" spans="9:17" ht="16">
      <c r="I9492" s="209"/>
      <c r="J9492" s="221"/>
      <c r="K9492" s="228"/>
      <c r="L9492" s="228"/>
      <c r="Q9492" s="229"/>
    </row>
    <row r="9493" spans="9:17" ht="16">
      <c r="I9493" s="209"/>
      <c r="J9493" s="221"/>
      <c r="K9493" s="228"/>
      <c r="L9493" s="228"/>
      <c r="Q9493" s="229"/>
    </row>
    <row r="9494" spans="9:17" ht="16">
      <c r="I9494" s="209"/>
      <c r="J9494" s="221"/>
      <c r="K9494" s="228"/>
      <c r="L9494" s="228"/>
      <c r="Q9494" s="229"/>
    </row>
    <row r="9495" spans="9:17" ht="16">
      <c r="I9495" s="209"/>
      <c r="J9495" s="221"/>
      <c r="K9495" s="228"/>
      <c r="L9495" s="228"/>
      <c r="Q9495" s="229"/>
    </row>
    <row r="9496" spans="9:17" ht="16">
      <c r="I9496" s="209"/>
      <c r="J9496" s="221"/>
      <c r="K9496" s="228"/>
      <c r="L9496" s="228"/>
      <c r="Q9496" s="229"/>
    </row>
    <row r="9497" spans="9:17" ht="16">
      <c r="I9497" s="209"/>
      <c r="J9497" s="221"/>
      <c r="K9497" s="228"/>
      <c r="L9497" s="228"/>
      <c r="Q9497" s="229"/>
    </row>
    <row r="9498" spans="9:17" ht="16">
      <c r="I9498" s="209"/>
      <c r="J9498" s="221"/>
      <c r="K9498" s="228"/>
      <c r="L9498" s="228"/>
      <c r="Q9498" s="229"/>
    </row>
    <row r="9499" spans="9:17" ht="16">
      <c r="I9499" s="209"/>
      <c r="J9499" s="221"/>
      <c r="K9499" s="228"/>
      <c r="L9499" s="228"/>
      <c r="Q9499" s="229"/>
    </row>
    <row r="9500" spans="9:17" ht="16">
      <c r="I9500" s="209"/>
      <c r="J9500" s="221"/>
      <c r="K9500" s="228"/>
      <c r="L9500" s="228"/>
      <c r="Q9500" s="229"/>
    </row>
    <row r="9501" spans="9:17" ht="16">
      <c r="I9501" s="209"/>
      <c r="J9501" s="221"/>
      <c r="K9501" s="228"/>
      <c r="L9501" s="228"/>
      <c r="Q9501" s="229"/>
    </row>
    <row r="9502" spans="9:17" ht="16">
      <c r="I9502" s="209"/>
      <c r="J9502" s="221"/>
      <c r="K9502" s="228"/>
      <c r="L9502" s="228"/>
      <c r="Q9502" s="229"/>
    </row>
    <row r="9503" spans="9:17" ht="16">
      <c r="I9503" s="209"/>
      <c r="J9503" s="221"/>
      <c r="K9503" s="228"/>
      <c r="L9503" s="228"/>
      <c r="Q9503" s="229"/>
    </row>
    <row r="9504" spans="9:17" ht="16">
      <c r="I9504" s="209"/>
      <c r="J9504" s="221"/>
      <c r="K9504" s="228"/>
      <c r="L9504" s="228"/>
      <c r="Q9504" s="229"/>
    </row>
    <row r="9505" spans="9:17" ht="16">
      <c r="I9505" s="209"/>
      <c r="J9505" s="221"/>
      <c r="K9505" s="228"/>
      <c r="L9505" s="228"/>
      <c r="Q9505" s="229"/>
    </row>
    <row r="9506" spans="9:17" ht="16">
      <c r="I9506" s="209"/>
      <c r="J9506" s="221"/>
      <c r="K9506" s="228"/>
      <c r="L9506" s="228"/>
      <c r="Q9506" s="229"/>
    </row>
    <row r="9507" spans="9:17" ht="16">
      <c r="I9507" s="209"/>
      <c r="J9507" s="221"/>
      <c r="K9507" s="228"/>
      <c r="L9507" s="228"/>
      <c r="Q9507" s="229"/>
    </row>
    <row r="9508" spans="9:17" ht="16">
      <c r="I9508" s="209"/>
      <c r="J9508" s="221"/>
      <c r="K9508" s="228"/>
      <c r="L9508" s="228"/>
      <c r="Q9508" s="229"/>
    </row>
    <row r="9509" spans="9:17" ht="16">
      <c r="I9509" s="209"/>
      <c r="J9509" s="221"/>
      <c r="K9509" s="228"/>
      <c r="L9509" s="228"/>
      <c r="Q9509" s="229"/>
    </row>
    <row r="9510" spans="9:17" ht="16">
      <c r="I9510" s="209"/>
      <c r="J9510" s="221"/>
      <c r="K9510" s="228"/>
      <c r="L9510" s="228"/>
      <c r="Q9510" s="229"/>
    </row>
    <row r="9511" spans="9:17" ht="16">
      <c r="I9511" s="209"/>
      <c r="J9511" s="221"/>
      <c r="K9511" s="228"/>
      <c r="L9511" s="228"/>
      <c r="Q9511" s="229"/>
    </row>
    <row r="9512" spans="9:17" ht="16">
      <c r="I9512" s="209"/>
      <c r="J9512" s="221"/>
      <c r="K9512" s="228"/>
      <c r="L9512" s="228"/>
      <c r="Q9512" s="229"/>
    </row>
    <row r="9513" spans="9:17" ht="16">
      <c r="I9513" s="209"/>
      <c r="J9513" s="221"/>
      <c r="K9513" s="228"/>
      <c r="L9513" s="228"/>
      <c r="Q9513" s="229"/>
    </row>
    <row r="9514" spans="9:17" ht="16">
      <c r="I9514" s="209"/>
      <c r="J9514" s="221"/>
      <c r="K9514" s="228"/>
      <c r="L9514" s="228"/>
      <c r="Q9514" s="229"/>
    </row>
    <row r="9515" spans="9:17" ht="16">
      <c r="I9515" s="209"/>
      <c r="J9515" s="221"/>
      <c r="K9515" s="228"/>
      <c r="L9515" s="228"/>
      <c r="Q9515" s="229"/>
    </row>
    <row r="9516" spans="9:17" ht="16">
      <c r="I9516" s="209"/>
      <c r="J9516" s="221"/>
      <c r="K9516" s="228"/>
      <c r="L9516" s="228"/>
      <c r="Q9516" s="229"/>
    </row>
    <row r="9517" spans="9:17" ht="16">
      <c r="I9517" s="209"/>
      <c r="J9517" s="221"/>
      <c r="K9517" s="228"/>
      <c r="L9517" s="228"/>
      <c r="Q9517" s="229"/>
    </row>
    <row r="9518" spans="9:17" ht="16">
      <c r="I9518" s="209"/>
      <c r="J9518" s="221"/>
      <c r="K9518" s="228"/>
      <c r="L9518" s="228"/>
      <c r="Q9518" s="229"/>
    </row>
    <row r="9519" spans="9:17" ht="16">
      <c r="I9519" s="209"/>
      <c r="J9519" s="221"/>
      <c r="K9519" s="228"/>
      <c r="L9519" s="228"/>
      <c r="Q9519" s="229"/>
    </row>
    <row r="9520" spans="9:17" ht="16">
      <c r="I9520" s="209"/>
      <c r="J9520" s="221"/>
      <c r="K9520" s="228"/>
      <c r="L9520" s="228"/>
      <c r="Q9520" s="229"/>
    </row>
    <row r="9521" spans="9:17" ht="16">
      <c r="I9521" s="209"/>
      <c r="J9521" s="221"/>
      <c r="K9521" s="228"/>
      <c r="L9521" s="228"/>
      <c r="Q9521" s="229"/>
    </row>
    <row r="9522" spans="9:17" ht="16">
      <c r="I9522" s="209"/>
      <c r="J9522" s="221"/>
      <c r="K9522" s="228"/>
      <c r="L9522" s="228"/>
      <c r="Q9522" s="229"/>
    </row>
    <row r="9523" spans="9:17" ht="16">
      <c r="I9523" s="209"/>
      <c r="J9523" s="221"/>
      <c r="K9523" s="228"/>
      <c r="L9523" s="228"/>
      <c r="Q9523" s="229"/>
    </row>
    <row r="9524" spans="9:17" ht="16">
      <c r="I9524" s="209"/>
      <c r="J9524" s="221"/>
      <c r="K9524" s="228"/>
      <c r="L9524" s="228"/>
      <c r="Q9524" s="229"/>
    </row>
    <row r="9525" spans="9:17" ht="16">
      <c r="I9525" s="209"/>
      <c r="J9525" s="221"/>
      <c r="K9525" s="228"/>
      <c r="L9525" s="228"/>
      <c r="Q9525" s="229"/>
    </row>
    <row r="9526" spans="9:17" ht="16">
      <c r="I9526" s="209"/>
      <c r="J9526" s="221"/>
      <c r="K9526" s="228"/>
      <c r="L9526" s="228"/>
      <c r="Q9526" s="229"/>
    </row>
    <row r="9527" spans="9:17" ht="16">
      <c r="I9527" s="209"/>
      <c r="J9527" s="221"/>
      <c r="K9527" s="228"/>
      <c r="L9527" s="228"/>
      <c r="Q9527" s="229"/>
    </row>
    <row r="9528" spans="9:17" ht="16">
      <c r="I9528" s="209"/>
      <c r="J9528" s="221"/>
      <c r="K9528" s="228"/>
      <c r="L9528" s="228"/>
      <c r="Q9528" s="229"/>
    </row>
    <row r="9529" spans="9:17" ht="16">
      <c r="I9529" s="209"/>
      <c r="J9529" s="221"/>
      <c r="K9529" s="228"/>
      <c r="L9529" s="228"/>
      <c r="Q9529" s="229"/>
    </row>
    <row r="9530" spans="9:17" ht="16">
      <c r="I9530" s="209"/>
      <c r="J9530" s="221"/>
      <c r="K9530" s="228"/>
      <c r="L9530" s="228"/>
      <c r="Q9530" s="229"/>
    </row>
    <row r="9531" spans="9:17" ht="16">
      <c r="I9531" s="209"/>
      <c r="J9531" s="221"/>
      <c r="K9531" s="228"/>
      <c r="L9531" s="228"/>
      <c r="Q9531" s="229"/>
    </row>
    <row r="9532" spans="9:17" ht="16">
      <c r="I9532" s="209"/>
      <c r="J9532" s="221"/>
      <c r="K9532" s="228"/>
      <c r="L9532" s="228"/>
      <c r="Q9532" s="229"/>
    </row>
    <row r="9533" spans="9:17" ht="16">
      <c r="I9533" s="209"/>
      <c r="J9533" s="221"/>
      <c r="K9533" s="228"/>
      <c r="L9533" s="228"/>
      <c r="Q9533" s="229"/>
    </row>
    <row r="9534" spans="9:17" ht="16">
      <c r="I9534" s="209"/>
      <c r="J9534" s="221"/>
      <c r="K9534" s="228"/>
      <c r="L9534" s="228"/>
      <c r="Q9534" s="229"/>
    </row>
    <row r="9535" spans="9:17" ht="16">
      <c r="I9535" s="209"/>
      <c r="J9535" s="221"/>
      <c r="K9535" s="228"/>
      <c r="L9535" s="228"/>
      <c r="Q9535" s="229"/>
    </row>
    <row r="9536" spans="9:17" ht="16">
      <c r="I9536" s="209"/>
      <c r="J9536" s="221"/>
      <c r="K9536" s="228"/>
      <c r="L9536" s="228"/>
      <c r="Q9536" s="229"/>
    </row>
    <row r="9537" spans="9:17" ht="16">
      <c r="I9537" s="209"/>
      <c r="J9537" s="221"/>
      <c r="K9537" s="228"/>
      <c r="L9537" s="228"/>
      <c r="Q9537" s="229"/>
    </row>
    <row r="9538" spans="9:17" ht="16">
      <c r="I9538" s="209"/>
      <c r="J9538" s="221"/>
      <c r="K9538" s="228"/>
      <c r="L9538" s="228"/>
      <c r="Q9538" s="229"/>
    </row>
    <row r="9539" spans="9:17" ht="16">
      <c r="I9539" s="209"/>
      <c r="J9539" s="221"/>
      <c r="K9539" s="228"/>
      <c r="L9539" s="228"/>
      <c r="Q9539" s="229"/>
    </row>
    <row r="9540" spans="9:17" ht="16">
      <c r="I9540" s="209"/>
      <c r="J9540" s="221"/>
      <c r="K9540" s="228"/>
      <c r="L9540" s="228"/>
      <c r="Q9540" s="229"/>
    </row>
    <row r="9541" spans="9:17" ht="16">
      <c r="I9541" s="209"/>
      <c r="J9541" s="221"/>
      <c r="K9541" s="228"/>
      <c r="L9541" s="228"/>
      <c r="Q9541" s="229"/>
    </row>
    <row r="9542" spans="9:17" ht="16">
      <c r="I9542" s="209"/>
      <c r="J9542" s="221"/>
      <c r="K9542" s="228"/>
      <c r="L9542" s="228"/>
      <c r="Q9542" s="229"/>
    </row>
    <row r="9543" spans="9:17" ht="16">
      <c r="I9543" s="209"/>
      <c r="J9543" s="221"/>
      <c r="K9543" s="228"/>
      <c r="L9543" s="228"/>
      <c r="Q9543" s="229"/>
    </row>
    <row r="9544" spans="9:17" ht="16">
      <c r="I9544" s="209"/>
      <c r="J9544" s="221"/>
      <c r="K9544" s="228"/>
      <c r="L9544" s="228"/>
      <c r="Q9544" s="229"/>
    </row>
    <row r="9545" spans="9:17" ht="16">
      <c r="I9545" s="209"/>
      <c r="J9545" s="221"/>
      <c r="K9545" s="228"/>
      <c r="L9545" s="228"/>
      <c r="Q9545" s="229"/>
    </row>
    <row r="9546" spans="9:17" ht="16">
      <c r="I9546" s="209"/>
      <c r="J9546" s="221"/>
      <c r="K9546" s="228"/>
      <c r="L9546" s="228"/>
      <c r="Q9546" s="229"/>
    </row>
    <row r="9547" spans="9:17" ht="16">
      <c r="I9547" s="209"/>
      <c r="J9547" s="221"/>
      <c r="K9547" s="228"/>
      <c r="L9547" s="228"/>
      <c r="Q9547" s="229"/>
    </row>
    <row r="9548" spans="9:17" ht="16">
      <c r="I9548" s="209"/>
      <c r="J9548" s="221"/>
      <c r="K9548" s="228"/>
      <c r="L9548" s="228"/>
      <c r="Q9548" s="229"/>
    </row>
    <row r="9549" spans="9:17" ht="16">
      <c r="I9549" s="209"/>
      <c r="J9549" s="221"/>
      <c r="K9549" s="228"/>
      <c r="L9549" s="228"/>
      <c r="Q9549" s="229"/>
    </row>
    <row r="9550" spans="9:17" ht="16">
      <c r="I9550" s="209"/>
      <c r="J9550" s="221"/>
      <c r="K9550" s="228"/>
      <c r="L9550" s="228"/>
      <c r="Q9550" s="229"/>
    </row>
    <row r="9551" spans="9:17" ht="16">
      <c r="I9551" s="209"/>
      <c r="J9551" s="221"/>
      <c r="K9551" s="228"/>
      <c r="L9551" s="228"/>
      <c r="Q9551" s="229"/>
    </row>
    <row r="9552" spans="9:17" ht="16">
      <c r="I9552" s="209"/>
      <c r="J9552" s="221"/>
      <c r="K9552" s="228"/>
      <c r="L9552" s="228"/>
      <c r="Q9552" s="229"/>
    </row>
    <row r="9553" spans="9:17" ht="16">
      <c r="I9553" s="209"/>
      <c r="J9553" s="221"/>
      <c r="K9553" s="228"/>
      <c r="L9553" s="228"/>
      <c r="Q9553" s="229"/>
    </row>
    <row r="9554" spans="9:17" ht="16">
      <c r="I9554" s="209"/>
      <c r="J9554" s="221"/>
      <c r="K9554" s="228"/>
      <c r="L9554" s="228"/>
      <c r="Q9554" s="229"/>
    </row>
    <row r="9555" spans="9:17" ht="16">
      <c r="I9555" s="209"/>
      <c r="J9555" s="221"/>
      <c r="K9555" s="228"/>
      <c r="L9555" s="228"/>
      <c r="Q9555" s="229"/>
    </row>
    <row r="9556" spans="9:17" ht="16">
      <c r="I9556" s="209"/>
      <c r="J9556" s="221"/>
      <c r="K9556" s="228"/>
      <c r="L9556" s="228"/>
      <c r="Q9556" s="229"/>
    </row>
    <row r="9557" spans="9:17" ht="16">
      <c r="I9557" s="209"/>
      <c r="J9557" s="221"/>
      <c r="K9557" s="228"/>
      <c r="L9557" s="228"/>
      <c r="Q9557" s="229"/>
    </row>
    <row r="9558" spans="9:17" ht="16">
      <c r="I9558" s="209"/>
      <c r="J9558" s="221"/>
      <c r="K9558" s="228"/>
      <c r="L9558" s="228"/>
      <c r="Q9558" s="229"/>
    </row>
    <row r="9559" spans="9:17" ht="16">
      <c r="I9559" s="209"/>
      <c r="J9559" s="221"/>
      <c r="K9559" s="228"/>
      <c r="L9559" s="228"/>
      <c r="Q9559" s="229"/>
    </row>
    <row r="9560" spans="9:17" ht="16">
      <c r="I9560" s="209"/>
      <c r="J9560" s="221"/>
      <c r="K9560" s="228"/>
      <c r="L9560" s="228"/>
      <c r="Q9560" s="229"/>
    </row>
    <row r="9561" spans="9:17" ht="16">
      <c r="I9561" s="209"/>
      <c r="J9561" s="221"/>
      <c r="K9561" s="228"/>
      <c r="L9561" s="228"/>
      <c r="Q9561" s="229"/>
    </row>
    <row r="9562" spans="9:17" ht="16">
      <c r="I9562" s="209"/>
      <c r="J9562" s="221"/>
      <c r="K9562" s="228"/>
      <c r="L9562" s="228"/>
      <c r="Q9562" s="229"/>
    </row>
    <row r="9563" spans="9:17" ht="16">
      <c r="I9563" s="209"/>
      <c r="J9563" s="221"/>
      <c r="K9563" s="228"/>
      <c r="L9563" s="228"/>
      <c r="Q9563" s="229"/>
    </row>
    <row r="9564" spans="9:17" ht="16">
      <c r="I9564" s="209"/>
      <c r="J9564" s="221"/>
      <c r="K9564" s="228"/>
      <c r="L9564" s="228"/>
      <c r="Q9564" s="229"/>
    </row>
    <row r="9565" spans="9:17" ht="16">
      <c r="I9565" s="209"/>
      <c r="J9565" s="221"/>
      <c r="K9565" s="228"/>
      <c r="L9565" s="228"/>
      <c r="Q9565" s="229"/>
    </row>
    <row r="9566" spans="9:17" ht="16">
      <c r="I9566" s="209"/>
      <c r="J9566" s="221"/>
      <c r="K9566" s="228"/>
      <c r="L9566" s="228"/>
      <c r="Q9566" s="229"/>
    </row>
    <row r="9567" spans="9:17" ht="16">
      <c r="I9567" s="209"/>
      <c r="J9567" s="221"/>
      <c r="K9567" s="228"/>
      <c r="L9567" s="228"/>
      <c r="Q9567" s="229"/>
    </row>
    <row r="9568" spans="9:17" ht="16">
      <c r="I9568" s="209"/>
      <c r="J9568" s="221"/>
      <c r="K9568" s="228"/>
      <c r="L9568" s="228"/>
      <c r="Q9568" s="229"/>
    </row>
    <row r="9569" spans="9:17" ht="16">
      <c r="I9569" s="209"/>
      <c r="J9569" s="221"/>
      <c r="K9569" s="228"/>
      <c r="L9569" s="228"/>
      <c r="Q9569" s="229"/>
    </row>
    <row r="9570" spans="9:17" ht="16">
      <c r="I9570" s="209"/>
      <c r="J9570" s="221"/>
      <c r="K9570" s="228"/>
      <c r="L9570" s="228"/>
      <c r="Q9570" s="229"/>
    </row>
    <row r="9571" spans="9:17" ht="16">
      <c r="I9571" s="209"/>
      <c r="J9571" s="221"/>
      <c r="K9571" s="228"/>
      <c r="L9571" s="228"/>
      <c r="Q9571" s="229"/>
    </row>
    <row r="9572" spans="9:17" ht="16">
      <c r="I9572" s="209"/>
      <c r="J9572" s="221"/>
      <c r="K9572" s="228"/>
      <c r="L9572" s="228"/>
      <c r="Q9572" s="229"/>
    </row>
    <row r="9573" spans="9:17" ht="16">
      <c r="I9573" s="209"/>
      <c r="J9573" s="221"/>
      <c r="K9573" s="228"/>
      <c r="L9573" s="228"/>
      <c r="Q9573" s="229"/>
    </row>
    <row r="9574" spans="9:17" ht="16">
      <c r="I9574" s="209"/>
      <c r="J9574" s="221"/>
      <c r="K9574" s="228"/>
      <c r="L9574" s="228"/>
      <c r="Q9574" s="229"/>
    </row>
    <row r="9575" spans="9:17" ht="16">
      <c r="I9575" s="209"/>
      <c r="J9575" s="221"/>
      <c r="K9575" s="228"/>
      <c r="L9575" s="228"/>
      <c r="Q9575" s="229"/>
    </row>
    <row r="9576" spans="9:17" ht="16">
      <c r="I9576" s="209"/>
      <c r="J9576" s="221"/>
      <c r="K9576" s="228"/>
      <c r="L9576" s="228"/>
      <c r="Q9576" s="229"/>
    </row>
    <row r="9577" spans="9:17" ht="16">
      <c r="I9577" s="209"/>
      <c r="J9577" s="221"/>
      <c r="K9577" s="228"/>
      <c r="L9577" s="228"/>
      <c r="Q9577" s="229"/>
    </row>
    <row r="9578" spans="9:17" ht="16">
      <c r="I9578" s="209"/>
      <c r="J9578" s="221"/>
      <c r="K9578" s="228"/>
      <c r="L9578" s="228"/>
      <c r="Q9578" s="229"/>
    </row>
    <row r="9579" spans="9:17" ht="16">
      <c r="I9579" s="209"/>
      <c r="J9579" s="221"/>
      <c r="K9579" s="228"/>
      <c r="L9579" s="228"/>
      <c r="Q9579" s="229"/>
    </row>
    <row r="9580" spans="9:17" ht="16">
      <c r="I9580" s="209"/>
      <c r="J9580" s="221"/>
      <c r="K9580" s="228"/>
      <c r="L9580" s="228"/>
      <c r="Q9580" s="229"/>
    </row>
    <row r="9581" spans="9:17" ht="16">
      <c r="I9581" s="209"/>
      <c r="J9581" s="221"/>
      <c r="K9581" s="228"/>
      <c r="L9581" s="228"/>
      <c r="Q9581" s="229"/>
    </row>
    <row r="9582" spans="9:17" ht="16">
      <c r="I9582" s="209"/>
      <c r="J9582" s="221"/>
      <c r="K9582" s="228"/>
      <c r="L9582" s="228"/>
      <c r="Q9582" s="229"/>
    </row>
    <row r="9583" spans="9:17" ht="16">
      <c r="I9583" s="209"/>
      <c r="J9583" s="221"/>
      <c r="K9583" s="228"/>
      <c r="L9583" s="228"/>
      <c r="Q9583" s="229"/>
    </row>
    <row r="9584" spans="9:17" ht="16">
      <c r="I9584" s="209"/>
      <c r="J9584" s="221"/>
      <c r="K9584" s="228"/>
      <c r="L9584" s="228"/>
      <c r="Q9584" s="229"/>
    </row>
    <row r="9585" spans="9:17" ht="16">
      <c r="I9585" s="209"/>
      <c r="J9585" s="221"/>
      <c r="K9585" s="228"/>
      <c r="L9585" s="228"/>
      <c r="Q9585" s="229"/>
    </row>
    <row r="9586" spans="9:17" ht="16">
      <c r="I9586" s="209"/>
      <c r="J9586" s="221"/>
      <c r="K9586" s="228"/>
      <c r="L9586" s="228"/>
      <c r="Q9586" s="229"/>
    </row>
    <row r="9587" spans="9:17" ht="16">
      <c r="I9587" s="209"/>
      <c r="J9587" s="221"/>
      <c r="K9587" s="228"/>
      <c r="L9587" s="228"/>
      <c r="Q9587" s="229"/>
    </row>
    <row r="9588" spans="9:17" ht="16">
      <c r="I9588" s="209"/>
      <c r="J9588" s="221"/>
      <c r="K9588" s="228"/>
      <c r="L9588" s="228"/>
      <c r="Q9588" s="229"/>
    </row>
    <row r="9589" spans="9:17" ht="16">
      <c r="I9589" s="209"/>
      <c r="J9589" s="221"/>
      <c r="K9589" s="228"/>
      <c r="L9589" s="228"/>
      <c r="Q9589" s="229"/>
    </row>
    <row r="9590" spans="9:17" ht="16">
      <c r="I9590" s="209"/>
      <c r="J9590" s="221"/>
      <c r="K9590" s="228"/>
      <c r="L9590" s="228"/>
      <c r="Q9590" s="229"/>
    </row>
    <row r="9591" spans="9:17" ht="16">
      <c r="I9591" s="209"/>
      <c r="J9591" s="221"/>
      <c r="K9591" s="228"/>
      <c r="L9591" s="228"/>
      <c r="Q9591" s="229"/>
    </row>
    <row r="9592" spans="9:17" ht="16">
      <c r="I9592" s="209"/>
      <c r="J9592" s="221"/>
      <c r="K9592" s="228"/>
      <c r="L9592" s="228"/>
      <c r="Q9592" s="229"/>
    </row>
    <row r="9593" spans="9:17" ht="16">
      <c r="I9593" s="209"/>
      <c r="J9593" s="221"/>
      <c r="K9593" s="228"/>
      <c r="L9593" s="228"/>
      <c r="Q9593" s="229"/>
    </row>
    <row r="9594" spans="9:17" ht="16">
      <c r="I9594" s="209"/>
      <c r="J9594" s="221"/>
      <c r="K9594" s="228"/>
      <c r="L9594" s="228"/>
      <c r="Q9594" s="229"/>
    </row>
    <row r="9595" spans="9:17" ht="16">
      <c r="I9595" s="209"/>
      <c r="J9595" s="221"/>
      <c r="K9595" s="228"/>
      <c r="L9595" s="228"/>
      <c r="Q9595" s="229"/>
    </row>
    <row r="9596" spans="9:17" ht="16">
      <c r="I9596" s="209"/>
      <c r="J9596" s="221"/>
      <c r="K9596" s="228"/>
      <c r="L9596" s="228"/>
      <c r="Q9596" s="229"/>
    </row>
    <row r="9597" spans="9:17" ht="16">
      <c r="I9597" s="209"/>
      <c r="J9597" s="221"/>
      <c r="K9597" s="228"/>
      <c r="L9597" s="228"/>
      <c r="Q9597" s="229"/>
    </row>
    <row r="9598" spans="9:17" ht="16">
      <c r="I9598" s="209"/>
      <c r="J9598" s="221"/>
      <c r="K9598" s="228"/>
      <c r="L9598" s="228"/>
      <c r="Q9598" s="229"/>
    </row>
    <row r="9599" spans="9:17" ht="16">
      <c r="I9599" s="209"/>
      <c r="J9599" s="221"/>
      <c r="K9599" s="228"/>
      <c r="L9599" s="228"/>
      <c r="Q9599" s="229"/>
    </row>
    <row r="9600" spans="9:17" ht="16">
      <c r="I9600" s="209"/>
      <c r="J9600" s="221"/>
      <c r="K9600" s="228"/>
      <c r="L9600" s="228"/>
      <c r="Q9600" s="229"/>
    </row>
    <row r="9601" spans="9:17" ht="16">
      <c r="I9601" s="209"/>
      <c r="J9601" s="221"/>
      <c r="K9601" s="228"/>
      <c r="L9601" s="228"/>
      <c r="Q9601" s="229"/>
    </row>
    <row r="9602" spans="9:17" ht="16">
      <c r="I9602" s="209"/>
      <c r="J9602" s="221"/>
      <c r="K9602" s="228"/>
      <c r="L9602" s="228"/>
      <c r="Q9602" s="229"/>
    </row>
    <row r="9603" spans="9:17" ht="16">
      <c r="I9603" s="209"/>
      <c r="J9603" s="221"/>
      <c r="K9603" s="228"/>
      <c r="L9603" s="228"/>
      <c r="Q9603" s="229"/>
    </row>
    <row r="9604" spans="9:17" ht="16">
      <c r="I9604" s="209"/>
      <c r="J9604" s="221"/>
      <c r="K9604" s="228"/>
      <c r="L9604" s="228"/>
      <c r="Q9604" s="229"/>
    </row>
    <row r="9605" spans="9:17" ht="16">
      <c r="I9605" s="209"/>
      <c r="J9605" s="221"/>
      <c r="K9605" s="228"/>
      <c r="L9605" s="228"/>
      <c r="Q9605" s="229"/>
    </row>
    <row r="9606" spans="9:17" ht="16">
      <c r="I9606" s="209"/>
      <c r="J9606" s="221"/>
      <c r="K9606" s="228"/>
      <c r="L9606" s="228"/>
      <c r="Q9606" s="229"/>
    </row>
    <row r="9607" spans="9:17" ht="16">
      <c r="I9607" s="209"/>
      <c r="J9607" s="221"/>
      <c r="K9607" s="228"/>
      <c r="L9607" s="228"/>
      <c r="Q9607" s="229"/>
    </row>
    <row r="9608" spans="9:17" ht="16">
      <c r="I9608" s="209"/>
      <c r="J9608" s="221"/>
      <c r="K9608" s="228"/>
      <c r="L9608" s="228"/>
      <c r="Q9608" s="229"/>
    </row>
    <row r="9609" spans="9:17" ht="16">
      <c r="I9609" s="209"/>
      <c r="J9609" s="221"/>
      <c r="K9609" s="228"/>
      <c r="L9609" s="228"/>
      <c r="Q9609" s="229"/>
    </row>
    <row r="9610" spans="9:17" ht="16">
      <c r="I9610" s="209"/>
      <c r="J9610" s="221"/>
      <c r="K9610" s="228"/>
      <c r="L9610" s="228"/>
      <c r="Q9610" s="229"/>
    </row>
    <row r="9611" spans="9:17" ht="16">
      <c r="I9611" s="209"/>
      <c r="J9611" s="221"/>
      <c r="K9611" s="228"/>
      <c r="L9611" s="228"/>
      <c r="Q9611" s="229"/>
    </row>
    <row r="9612" spans="9:17" ht="16">
      <c r="I9612" s="209"/>
      <c r="J9612" s="221"/>
      <c r="K9612" s="228"/>
      <c r="L9612" s="228"/>
      <c r="Q9612" s="229"/>
    </row>
    <row r="9613" spans="9:17" ht="16">
      <c r="I9613" s="209"/>
      <c r="J9613" s="221"/>
      <c r="K9613" s="228"/>
      <c r="L9613" s="228"/>
      <c r="Q9613" s="229"/>
    </row>
    <row r="9614" spans="9:17" ht="16">
      <c r="I9614" s="209"/>
      <c r="J9614" s="221"/>
      <c r="K9614" s="228"/>
      <c r="L9614" s="228"/>
      <c r="Q9614" s="229"/>
    </row>
    <row r="9615" spans="9:17" ht="16">
      <c r="I9615" s="209"/>
      <c r="J9615" s="221"/>
      <c r="K9615" s="228"/>
      <c r="L9615" s="228"/>
      <c r="Q9615" s="229"/>
    </row>
    <row r="9616" spans="9:17" ht="16">
      <c r="I9616" s="209"/>
      <c r="J9616" s="221"/>
      <c r="K9616" s="228"/>
      <c r="L9616" s="228"/>
      <c r="Q9616" s="229"/>
    </row>
    <row r="9617" spans="9:17" ht="16">
      <c r="I9617" s="209"/>
      <c r="J9617" s="221"/>
      <c r="K9617" s="228"/>
      <c r="L9617" s="228"/>
      <c r="Q9617" s="229"/>
    </row>
    <row r="9618" spans="9:17" ht="16">
      <c r="I9618" s="209"/>
      <c r="J9618" s="221"/>
      <c r="K9618" s="228"/>
      <c r="L9618" s="228"/>
      <c r="Q9618" s="229"/>
    </row>
    <row r="9619" spans="9:17" ht="16">
      <c r="I9619" s="209"/>
      <c r="J9619" s="221"/>
      <c r="K9619" s="228"/>
      <c r="L9619" s="228"/>
      <c r="Q9619" s="229"/>
    </row>
    <row r="9620" spans="9:17" ht="16">
      <c r="I9620" s="209"/>
      <c r="J9620" s="221"/>
      <c r="K9620" s="228"/>
      <c r="L9620" s="228"/>
      <c r="Q9620" s="229"/>
    </row>
    <row r="9621" spans="9:17" ht="16">
      <c r="I9621" s="209"/>
      <c r="J9621" s="221"/>
      <c r="K9621" s="228"/>
      <c r="L9621" s="228"/>
      <c r="Q9621" s="229"/>
    </row>
    <row r="9622" spans="9:17" ht="16">
      <c r="I9622" s="209"/>
      <c r="J9622" s="221"/>
      <c r="K9622" s="228"/>
      <c r="L9622" s="228"/>
      <c r="Q9622" s="229"/>
    </row>
    <row r="9623" spans="9:17" ht="16">
      <c r="I9623" s="209"/>
      <c r="J9623" s="221"/>
      <c r="K9623" s="228"/>
      <c r="L9623" s="228"/>
      <c r="Q9623" s="229"/>
    </row>
    <row r="9624" spans="9:17" ht="16">
      <c r="I9624" s="209"/>
      <c r="J9624" s="221"/>
      <c r="K9624" s="228"/>
      <c r="L9624" s="228"/>
      <c r="Q9624" s="229"/>
    </row>
    <row r="9625" spans="9:17" ht="16">
      <c r="I9625" s="209"/>
      <c r="J9625" s="221"/>
      <c r="K9625" s="228"/>
      <c r="L9625" s="228"/>
      <c r="Q9625" s="229"/>
    </row>
    <row r="9626" spans="9:17" ht="16">
      <c r="I9626" s="209"/>
      <c r="J9626" s="221"/>
      <c r="K9626" s="228"/>
      <c r="L9626" s="228"/>
      <c r="Q9626" s="229"/>
    </row>
    <row r="9627" spans="9:17" ht="16">
      <c r="I9627" s="209"/>
      <c r="J9627" s="221"/>
      <c r="K9627" s="228"/>
      <c r="L9627" s="228"/>
      <c r="Q9627" s="229"/>
    </row>
    <row r="9628" spans="9:17" ht="16">
      <c r="I9628" s="209"/>
      <c r="J9628" s="221"/>
      <c r="K9628" s="228"/>
      <c r="L9628" s="228"/>
      <c r="Q9628" s="229"/>
    </row>
    <row r="9629" spans="9:17" ht="16">
      <c r="I9629" s="209"/>
      <c r="J9629" s="221"/>
      <c r="K9629" s="228"/>
      <c r="L9629" s="228"/>
      <c r="Q9629" s="229"/>
    </row>
    <row r="9630" spans="9:17" ht="16">
      <c r="I9630" s="209"/>
      <c r="J9630" s="221"/>
      <c r="K9630" s="228"/>
      <c r="L9630" s="228"/>
      <c r="Q9630" s="229"/>
    </row>
    <row r="9631" spans="9:17" ht="16">
      <c r="I9631" s="209"/>
      <c r="J9631" s="221"/>
      <c r="K9631" s="228"/>
      <c r="L9631" s="228"/>
      <c r="Q9631" s="229"/>
    </row>
    <row r="9632" spans="9:17" ht="16">
      <c r="I9632" s="209"/>
      <c r="J9632" s="221"/>
      <c r="K9632" s="228"/>
      <c r="L9632" s="228"/>
      <c r="Q9632" s="229"/>
    </row>
    <row r="9633" spans="9:17" ht="16">
      <c r="I9633" s="209"/>
      <c r="J9633" s="221"/>
      <c r="K9633" s="228"/>
      <c r="L9633" s="228"/>
      <c r="Q9633" s="229"/>
    </row>
    <row r="9634" spans="9:17" ht="16">
      <c r="I9634" s="209"/>
      <c r="J9634" s="221"/>
      <c r="K9634" s="228"/>
      <c r="L9634" s="228"/>
      <c r="Q9634" s="229"/>
    </row>
    <row r="9635" spans="9:17" ht="16">
      <c r="I9635" s="209"/>
      <c r="J9635" s="221"/>
      <c r="K9635" s="228"/>
      <c r="L9635" s="228"/>
      <c r="Q9635" s="229"/>
    </row>
    <row r="9636" spans="9:17" ht="16">
      <c r="I9636" s="209"/>
      <c r="J9636" s="221"/>
      <c r="K9636" s="228"/>
      <c r="L9636" s="228"/>
      <c r="Q9636" s="229"/>
    </row>
    <row r="9637" spans="9:17" ht="16">
      <c r="I9637" s="209"/>
      <c r="J9637" s="221"/>
      <c r="K9637" s="228"/>
      <c r="L9637" s="228"/>
      <c r="Q9637" s="229"/>
    </row>
    <row r="9638" spans="9:17" ht="16">
      <c r="I9638" s="209"/>
      <c r="J9638" s="221"/>
      <c r="K9638" s="228"/>
      <c r="L9638" s="228"/>
      <c r="Q9638" s="229"/>
    </row>
    <row r="9639" spans="9:17" ht="16">
      <c r="I9639" s="209"/>
      <c r="J9639" s="221"/>
      <c r="K9639" s="228"/>
      <c r="L9639" s="228"/>
      <c r="Q9639" s="229"/>
    </row>
    <row r="9640" spans="9:17" ht="16">
      <c r="I9640" s="209"/>
      <c r="J9640" s="221"/>
      <c r="K9640" s="228"/>
      <c r="L9640" s="228"/>
      <c r="Q9640" s="229"/>
    </row>
    <row r="9641" spans="9:17" ht="16">
      <c r="I9641" s="209"/>
      <c r="J9641" s="221"/>
      <c r="K9641" s="228"/>
      <c r="L9641" s="228"/>
      <c r="Q9641" s="229"/>
    </row>
    <row r="9642" spans="9:17" ht="16">
      <c r="I9642" s="209"/>
      <c r="J9642" s="221"/>
      <c r="K9642" s="228"/>
      <c r="L9642" s="228"/>
      <c r="Q9642" s="229"/>
    </row>
    <row r="9643" spans="9:17" ht="16">
      <c r="I9643" s="209"/>
      <c r="J9643" s="221"/>
      <c r="K9643" s="228"/>
      <c r="L9643" s="228"/>
      <c r="Q9643" s="229"/>
    </row>
    <row r="9644" spans="9:17" ht="16">
      <c r="I9644" s="209"/>
      <c r="J9644" s="221"/>
      <c r="K9644" s="228"/>
      <c r="L9644" s="228"/>
      <c r="Q9644" s="229"/>
    </row>
    <row r="9645" spans="9:17" ht="16">
      <c r="I9645" s="209"/>
      <c r="J9645" s="221"/>
      <c r="K9645" s="228"/>
      <c r="L9645" s="228"/>
      <c r="Q9645" s="229"/>
    </row>
    <row r="9646" spans="9:17" ht="16">
      <c r="I9646" s="209"/>
      <c r="J9646" s="221"/>
      <c r="K9646" s="228"/>
      <c r="L9646" s="228"/>
      <c r="Q9646" s="229"/>
    </row>
    <row r="9647" spans="9:17" ht="16">
      <c r="I9647" s="209"/>
      <c r="J9647" s="221"/>
      <c r="K9647" s="228"/>
      <c r="L9647" s="228"/>
      <c r="Q9647" s="229"/>
    </row>
    <row r="9648" spans="9:17" ht="16">
      <c r="I9648" s="209"/>
      <c r="J9648" s="221"/>
      <c r="K9648" s="228"/>
      <c r="L9648" s="228"/>
      <c r="Q9648" s="229"/>
    </row>
    <row r="9649" spans="9:17" ht="16">
      <c r="I9649" s="209"/>
      <c r="J9649" s="221"/>
      <c r="K9649" s="228"/>
      <c r="L9649" s="228"/>
      <c r="Q9649" s="229"/>
    </row>
    <row r="9650" spans="9:17" ht="16">
      <c r="I9650" s="209"/>
      <c r="J9650" s="221"/>
      <c r="K9650" s="228"/>
      <c r="L9650" s="228"/>
      <c r="Q9650" s="229"/>
    </row>
    <row r="9651" spans="9:17" ht="16">
      <c r="I9651" s="209"/>
      <c r="J9651" s="221"/>
      <c r="K9651" s="228"/>
      <c r="L9651" s="228"/>
      <c r="Q9651" s="229"/>
    </row>
    <row r="9652" spans="9:17" ht="16">
      <c r="I9652" s="209"/>
      <c r="J9652" s="221"/>
      <c r="K9652" s="228"/>
      <c r="L9652" s="228"/>
      <c r="Q9652" s="229"/>
    </row>
    <row r="9653" spans="9:17" ht="16">
      <c r="I9653" s="209"/>
      <c r="J9653" s="221"/>
      <c r="K9653" s="228"/>
      <c r="L9653" s="228"/>
      <c r="Q9653" s="229"/>
    </row>
    <row r="9654" spans="9:17" ht="16">
      <c r="I9654" s="209"/>
      <c r="J9654" s="221"/>
      <c r="K9654" s="228"/>
      <c r="L9654" s="228"/>
      <c r="Q9654" s="229"/>
    </row>
    <row r="9655" spans="9:17" ht="16">
      <c r="I9655" s="209"/>
      <c r="J9655" s="221"/>
      <c r="K9655" s="228"/>
      <c r="L9655" s="228"/>
      <c r="Q9655" s="229"/>
    </row>
    <row r="9656" spans="9:17" ht="16">
      <c r="I9656" s="209"/>
      <c r="J9656" s="221"/>
      <c r="K9656" s="228"/>
      <c r="L9656" s="228"/>
      <c r="Q9656" s="229"/>
    </row>
    <row r="9657" spans="9:17" ht="16">
      <c r="I9657" s="209"/>
      <c r="J9657" s="221"/>
      <c r="K9657" s="228"/>
      <c r="L9657" s="228"/>
      <c r="Q9657" s="229"/>
    </row>
    <row r="9658" spans="9:17" ht="16">
      <c r="I9658" s="209"/>
      <c r="J9658" s="221"/>
      <c r="K9658" s="228"/>
      <c r="L9658" s="228"/>
      <c r="Q9658" s="229"/>
    </row>
    <row r="9659" spans="9:17" ht="16">
      <c r="I9659" s="209"/>
      <c r="J9659" s="221"/>
      <c r="K9659" s="228"/>
      <c r="L9659" s="228"/>
      <c r="Q9659" s="229"/>
    </row>
    <row r="9660" spans="9:17" ht="16">
      <c r="I9660" s="209"/>
      <c r="J9660" s="221"/>
      <c r="K9660" s="228"/>
      <c r="L9660" s="228"/>
      <c r="Q9660" s="229"/>
    </row>
    <row r="9661" spans="9:17" ht="16">
      <c r="I9661" s="209"/>
      <c r="J9661" s="221"/>
      <c r="K9661" s="228"/>
      <c r="L9661" s="228"/>
      <c r="Q9661" s="229"/>
    </row>
    <row r="9662" spans="9:17" ht="16">
      <c r="I9662" s="209"/>
      <c r="J9662" s="221"/>
      <c r="K9662" s="228"/>
      <c r="L9662" s="228"/>
      <c r="Q9662" s="229"/>
    </row>
    <row r="9663" spans="9:17" ht="16">
      <c r="I9663" s="209"/>
      <c r="J9663" s="221"/>
      <c r="K9663" s="228"/>
      <c r="L9663" s="228"/>
      <c r="Q9663" s="229"/>
    </row>
    <row r="9664" spans="9:17" ht="16">
      <c r="I9664" s="209"/>
      <c r="J9664" s="221"/>
      <c r="K9664" s="228"/>
      <c r="L9664" s="228"/>
      <c r="Q9664" s="229"/>
    </row>
    <row r="9665" spans="9:17" ht="16">
      <c r="I9665" s="209"/>
      <c r="J9665" s="221"/>
      <c r="K9665" s="228"/>
      <c r="L9665" s="228"/>
      <c r="Q9665" s="229"/>
    </row>
    <row r="9666" spans="9:17" ht="16">
      <c r="I9666" s="209"/>
      <c r="J9666" s="221"/>
      <c r="K9666" s="228"/>
      <c r="L9666" s="228"/>
      <c r="Q9666" s="229"/>
    </row>
    <row r="9667" spans="9:17" ht="16">
      <c r="I9667" s="209"/>
      <c r="J9667" s="221"/>
      <c r="K9667" s="228"/>
      <c r="L9667" s="228"/>
      <c r="Q9667" s="229"/>
    </row>
    <row r="9668" spans="9:17" ht="16">
      <c r="I9668" s="209"/>
      <c r="J9668" s="221"/>
      <c r="K9668" s="228"/>
      <c r="L9668" s="228"/>
      <c r="Q9668" s="229"/>
    </row>
    <row r="9669" spans="9:17" ht="16">
      <c r="I9669" s="209"/>
      <c r="J9669" s="221"/>
      <c r="K9669" s="228"/>
      <c r="L9669" s="228"/>
      <c r="Q9669" s="229"/>
    </row>
    <row r="9670" spans="9:17" ht="16">
      <c r="I9670" s="209"/>
      <c r="J9670" s="221"/>
      <c r="K9670" s="228"/>
      <c r="L9670" s="228"/>
      <c r="Q9670" s="229"/>
    </row>
    <row r="9671" spans="9:17" ht="16">
      <c r="I9671" s="209"/>
      <c r="J9671" s="221"/>
      <c r="K9671" s="228"/>
      <c r="L9671" s="228"/>
      <c r="Q9671" s="229"/>
    </row>
    <row r="9672" spans="9:17" ht="16">
      <c r="I9672" s="209"/>
      <c r="J9672" s="221"/>
      <c r="K9672" s="228"/>
      <c r="L9672" s="228"/>
      <c r="Q9672" s="229"/>
    </row>
    <row r="9673" spans="9:17" ht="16">
      <c r="I9673" s="209"/>
      <c r="J9673" s="221"/>
      <c r="K9673" s="228"/>
      <c r="L9673" s="228"/>
      <c r="Q9673" s="229"/>
    </row>
    <row r="9674" spans="9:17" ht="16">
      <c r="I9674" s="209"/>
      <c r="J9674" s="221"/>
      <c r="K9674" s="228"/>
      <c r="L9674" s="228"/>
      <c r="Q9674" s="229"/>
    </row>
    <row r="9675" spans="9:17" ht="16">
      <c r="I9675" s="209"/>
      <c r="J9675" s="221"/>
      <c r="K9675" s="228"/>
      <c r="L9675" s="228"/>
      <c r="Q9675" s="229"/>
    </row>
    <row r="9676" spans="9:17" ht="16">
      <c r="I9676" s="209"/>
      <c r="J9676" s="221"/>
      <c r="K9676" s="228"/>
      <c r="L9676" s="228"/>
      <c r="Q9676" s="229"/>
    </row>
    <row r="9677" spans="9:17" ht="16">
      <c r="I9677" s="209"/>
      <c r="J9677" s="221"/>
      <c r="K9677" s="228"/>
      <c r="L9677" s="228"/>
      <c r="Q9677" s="229"/>
    </row>
    <row r="9678" spans="9:17" ht="16">
      <c r="I9678" s="209"/>
      <c r="J9678" s="221"/>
      <c r="K9678" s="228"/>
      <c r="L9678" s="228"/>
      <c r="Q9678" s="229"/>
    </row>
    <row r="9679" spans="9:17" ht="16">
      <c r="I9679" s="209"/>
      <c r="J9679" s="221"/>
      <c r="K9679" s="228"/>
      <c r="L9679" s="228"/>
      <c r="Q9679" s="229"/>
    </row>
    <row r="9680" spans="9:17" ht="16">
      <c r="I9680" s="209"/>
      <c r="J9680" s="221"/>
      <c r="K9680" s="228"/>
      <c r="L9680" s="228"/>
      <c r="Q9680" s="229"/>
    </row>
    <row r="9681" spans="9:17" ht="16">
      <c r="I9681" s="209"/>
      <c r="J9681" s="221"/>
      <c r="K9681" s="228"/>
      <c r="L9681" s="228"/>
      <c r="Q9681" s="229"/>
    </row>
    <row r="9682" spans="9:17" ht="16">
      <c r="I9682" s="209"/>
      <c r="J9682" s="221"/>
      <c r="K9682" s="228"/>
      <c r="L9682" s="228"/>
      <c r="Q9682" s="229"/>
    </row>
    <row r="9683" spans="9:17" ht="16">
      <c r="I9683" s="209"/>
      <c r="J9683" s="221"/>
      <c r="K9683" s="228"/>
      <c r="L9683" s="228"/>
      <c r="Q9683" s="229"/>
    </row>
    <row r="9684" spans="9:17" ht="16">
      <c r="I9684" s="209"/>
      <c r="J9684" s="221"/>
      <c r="K9684" s="228"/>
      <c r="L9684" s="228"/>
      <c r="Q9684" s="229"/>
    </row>
    <row r="9685" spans="9:17" ht="16">
      <c r="I9685" s="209"/>
      <c r="J9685" s="221"/>
      <c r="K9685" s="228"/>
      <c r="L9685" s="228"/>
      <c r="Q9685" s="229"/>
    </row>
    <row r="9686" spans="9:17" ht="16">
      <c r="I9686" s="209"/>
      <c r="J9686" s="221"/>
      <c r="K9686" s="228"/>
      <c r="L9686" s="228"/>
      <c r="Q9686" s="229"/>
    </row>
    <row r="9687" spans="9:17" ht="16">
      <c r="I9687" s="209"/>
      <c r="J9687" s="221"/>
      <c r="K9687" s="228"/>
      <c r="L9687" s="228"/>
      <c r="Q9687" s="229"/>
    </row>
    <row r="9688" spans="9:17" ht="16">
      <c r="I9688" s="209"/>
      <c r="J9688" s="221"/>
      <c r="K9688" s="228"/>
      <c r="L9688" s="228"/>
      <c r="Q9688" s="229"/>
    </row>
    <row r="9689" spans="9:17" ht="16">
      <c r="I9689" s="209"/>
      <c r="J9689" s="221"/>
      <c r="K9689" s="228"/>
      <c r="L9689" s="228"/>
      <c r="Q9689" s="229"/>
    </row>
    <row r="9690" spans="9:17" ht="16">
      <c r="I9690" s="209"/>
      <c r="J9690" s="221"/>
      <c r="K9690" s="228"/>
      <c r="L9690" s="228"/>
      <c r="Q9690" s="229"/>
    </row>
    <row r="9691" spans="9:17" ht="16">
      <c r="I9691" s="209"/>
      <c r="J9691" s="221"/>
      <c r="K9691" s="228"/>
      <c r="L9691" s="228"/>
      <c r="Q9691" s="229"/>
    </row>
    <row r="9692" spans="9:17" ht="16">
      <c r="I9692" s="209"/>
      <c r="J9692" s="221"/>
      <c r="K9692" s="228"/>
      <c r="L9692" s="228"/>
      <c r="Q9692" s="229"/>
    </row>
    <row r="9693" spans="9:17" ht="16">
      <c r="I9693" s="209"/>
      <c r="J9693" s="221"/>
      <c r="K9693" s="228"/>
      <c r="L9693" s="228"/>
      <c r="Q9693" s="229"/>
    </row>
    <row r="9694" spans="9:17" ht="16">
      <c r="I9694" s="209"/>
      <c r="J9694" s="221"/>
      <c r="K9694" s="228"/>
      <c r="L9694" s="228"/>
      <c r="Q9694" s="229"/>
    </row>
    <row r="9695" spans="9:17" ht="16">
      <c r="I9695" s="209"/>
      <c r="J9695" s="221"/>
      <c r="K9695" s="228"/>
      <c r="L9695" s="228"/>
      <c r="Q9695" s="229"/>
    </row>
    <row r="9696" spans="9:17" ht="16">
      <c r="I9696" s="209"/>
      <c r="J9696" s="221"/>
      <c r="K9696" s="228"/>
      <c r="L9696" s="228"/>
      <c r="Q9696" s="229"/>
    </row>
    <row r="9697" spans="9:17" ht="16">
      <c r="I9697" s="209"/>
      <c r="J9697" s="221"/>
      <c r="K9697" s="228"/>
      <c r="L9697" s="228"/>
      <c r="Q9697" s="229"/>
    </row>
    <row r="9698" spans="9:17" ht="16">
      <c r="I9698" s="209"/>
      <c r="J9698" s="221"/>
      <c r="K9698" s="228"/>
      <c r="L9698" s="228"/>
      <c r="Q9698" s="229"/>
    </row>
    <row r="9699" spans="9:17" ht="16">
      <c r="I9699" s="209"/>
      <c r="J9699" s="221"/>
      <c r="K9699" s="228"/>
      <c r="L9699" s="228"/>
      <c r="Q9699" s="229"/>
    </row>
    <row r="9700" spans="9:17" ht="16">
      <c r="I9700" s="209"/>
      <c r="J9700" s="221"/>
      <c r="K9700" s="228"/>
      <c r="L9700" s="228"/>
      <c r="Q9700" s="229"/>
    </row>
    <row r="9701" spans="9:17" ht="16">
      <c r="I9701" s="209"/>
      <c r="J9701" s="221"/>
      <c r="K9701" s="228"/>
      <c r="L9701" s="228"/>
      <c r="Q9701" s="229"/>
    </row>
    <row r="9702" spans="9:17" ht="16">
      <c r="I9702" s="209"/>
      <c r="J9702" s="221"/>
      <c r="K9702" s="228"/>
      <c r="L9702" s="228"/>
      <c r="Q9702" s="229"/>
    </row>
    <row r="9703" spans="9:17" ht="16">
      <c r="I9703" s="209"/>
      <c r="J9703" s="221"/>
      <c r="K9703" s="228"/>
      <c r="L9703" s="228"/>
      <c r="Q9703" s="229"/>
    </row>
    <row r="9704" spans="9:17" ht="16">
      <c r="I9704" s="209"/>
      <c r="J9704" s="221"/>
      <c r="K9704" s="228"/>
      <c r="L9704" s="228"/>
      <c r="Q9704" s="229"/>
    </row>
    <row r="9705" spans="9:17" ht="16">
      <c r="I9705" s="209"/>
      <c r="J9705" s="221"/>
      <c r="K9705" s="228"/>
      <c r="L9705" s="228"/>
      <c r="Q9705" s="229"/>
    </row>
    <row r="9706" spans="9:17" ht="16">
      <c r="I9706" s="209"/>
      <c r="J9706" s="221"/>
      <c r="K9706" s="228"/>
      <c r="L9706" s="228"/>
      <c r="Q9706" s="229"/>
    </row>
    <row r="9707" spans="9:17" ht="16">
      <c r="I9707" s="209"/>
      <c r="J9707" s="221"/>
      <c r="K9707" s="228"/>
      <c r="L9707" s="228"/>
      <c r="Q9707" s="229"/>
    </row>
    <row r="9708" spans="9:17" ht="16">
      <c r="I9708" s="209"/>
      <c r="J9708" s="221"/>
      <c r="K9708" s="228"/>
      <c r="L9708" s="228"/>
      <c r="Q9708" s="229"/>
    </row>
    <row r="9709" spans="9:17" ht="16">
      <c r="I9709" s="209"/>
      <c r="J9709" s="221"/>
      <c r="K9709" s="228"/>
      <c r="L9709" s="228"/>
      <c r="Q9709" s="229"/>
    </row>
    <row r="9710" spans="9:17" ht="16">
      <c r="I9710" s="209"/>
      <c r="J9710" s="221"/>
      <c r="K9710" s="228"/>
      <c r="L9710" s="228"/>
      <c r="Q9710" s="229"/>
    </row>
    <row r="9711" spans="9:17" ht="16">
      <c r="I9711" s="209"/>
      <c r="J9711" s="221"/>
      <c r="K9711" s="228"/>
      <c r="L9711" s="228"/>
      <c r="Q9711" s="229"/>
    </row>
    <row r="9712" spans="9:17" ht="16">
      <c r="I9712" s="209"/>
      <c r="J9712" s="221"/>
      <c r="K9712" s="228"/>
      <c r="L9712" s="228"/>
      <c r="Q9712" s="229"/>
    </row>
    <row r="9713" spans="9:17" ht="16">
      <c r="I9713" s="209"/>
      <c r="J9713" s="221"/>
      <c r="K9713" s="228"/>
      <c r="L9713" s="228"/>
      <c r="Q9713" s="229"/>
    </row>
    <row r="9714" spans="9:17" ht="16">
      <c r="I9714" s="209"/>
      <c r="J9714" s="221"/>
      <c r="K9714" s="228"/>
      <c r="L9714" s="228"/>
      <c r="Q9714" s="229"/>
    </row>
    <row r="9715" spans="9:17" ht="16">
      <c r="I9715" s="209"/>
      <c r="J9715" s="221"/>
      <c r="K9715" s="228"/>
      <c r="L9715" s="228"/>
      <c r="Q9715" s="229"/>
    </row>
    <row r="9716" spans="9:17" ht="16">
      <c r="I9716" s="209"/>
      <c r="J9716" s="221"/>
      <c r="K9716" s="228"/>
      <c r="L9716" s="228"/>
      <c r="Q9716" s="229"/>
    </row>
    <row r="9717" spans="9:17" ht="16">
      <c r="I9717" s="209"/>
      <c r="J9717" s="221"/>
      <c r="K9717" s="228"/>
      <c r="L9717" s="228"/>
      <c r="Q9717" s="229"/>
    </row>
    <row r="9718" spans="9:17" ht="16">
      <c r="I9718" s="209"/>
      <c r="J9718" s="221"/>
      <c r="K9718" s="228"/>
      <c r="L9718" s="228"/>
      <c r="Q9718" s="229"/>
    </row>
    <row r="9719" spans="9:17" ht="16">
      <c r="I9719" s="209"/>
      <c r="J9719" s="221"/>
      <c r="K9719" s="228"/>
      <c r="L9719" s="228"/>
      <c r="Q9719" s="229"/>
    </row>
    <row r="9720" spans="9:17" ht="16">
      <c r="I9720" s="209"/>
      <c r="J9720" s="221"/>
      <c r="K9720" s="228"/>
      <c r="L9720" s="228"/>
      <c r="Q9720" s="229"/>
    </row>
    <row r="9721" spans="9:17" ht="16">
      <c r="I9721" s="209"/>
      <c r="J9721" s="221"/>
      <c r="K9721" s="228"/>
      <c r="L9721" s="228"/>
      <c r="Q9721" s="229"/>
    </row>
    <row r="9722" spans="9:17" ht="16">
      <c r="I9722" s="209"/>
      <c r="J9722" s="221"/>
      <c r="K9722" s="228"/>
      <c r="L9722" s="228"/>
      <c r="Q9722" s="229"/>
    </row>
    <row r="9723" spans="9:17" ht="16">
      <c r="I9723" s="209"/>
      <c r="J9723" s="221"/>
      <c r="K9723" s="228"/>
      <c r="L9723" s="228"/>
      <c r="Q9723" s="229"/>
    </row>
    <row r="9724" spans="9:17" ht="16">
      <c r="I9724" s="209"/>
      <c r="J9724" s="221"/>
      <c r="K9724" s="228"/>
      <c r="L9724" s="228"/>
      <c r="Q9724" s="229"/>
    </row>
    <row r="9725" spans="9:17" ht="16">
      <c r="I9725" s="209"/>
      <c r="J9725" s="221"/>
      <c r="K9725" s="228"/>
      <c r="L9725" s="228"/>
      <c r="Q9725" s="229"/>
    </row>
    <row r="9726" spans="9:17" ht="16">
      <c r="I9726" s="209"/>
      <c r="J9726" s="221"/>
      <c r="K9726" s="228"/>
      <c r="L9726" s="228"/>
      <c r="Q9726" s="229"/>
    </row>
    <row r="9727" spans="9:17" ht="16">
      <c r="I9727" s="209"/>
      <c r="J9727" s="221"/>
      <c r="K9727" s="228"/>
      <c r="L9727" s="228"/>
      <c r="Q9727" s="229"/>
    </row>
    <row r="9728" spans="9:17" ht="16">
      <c r="I9728" s="209"/>
      <c r="J9728" s="221"/>
      <c r="K9728" s="228"/>
      <c r="L9728" s="228"/>
      <c r="Q9728" s="229"/>
    </row>
    <row r="9729" spans="9:17" ht="16">
      <c r="I9729" s="209"/>
      <c r="J9729" s="221"/>
      <c r="K9729" s="228"/>
      <c r="L9729" s="228"/>
      <c r="Q9729" s="229"/>
    </row>
    <row r="9730" spans="9:17" ht="16">
      <c r="I9730" s="209"/>
      <c r="J9730" s="221"/>
      <c r="K9730" s="228"/>
      <c r="L9730" s="228"/>
      <c r="Q9730" s="229"/>
    </row>
    <row r="9731" spans="9:17" ht="16">
      <c r="I9731" s="209"/>
      <c r="J9731" s="221"/>
      <c r="K9731" s="228"/>
      <c r="L9731" s="228"/>
      <c r="Q9731" s="229"/>
    </row>
    <row r="9732" spans="9:17" ht="16">
      <c r="I9732" s="209"/>
      <c r="J9732" s="221"/>
      <c r="K9732" s="228"/>
      <c r="L9732" s="228"/>
      <c r="Q9732" s="229"/>
    </row>
    <row r="9733" spans="9:17" ht="16">
      <c r="I9733" s="209"/>
      <c r="J9733" s="221"/>
      <c r="K9733" s="228"/>
      <c r="L9733" s="228"/>
      <c r="Q9733" s="229"/>
    </row>
    <row r="9734" spans="9:17" ht="16">
      <c r="I9734" s="209"/>
      <c r="J9734" s="221"/>
      <c r="K9734" s="228"/>
      <c r="L9734" s="228"/>
      <c r="Q9734" s="229"/>
    </row>
    <row r="9735" spans="9:17" ht="16">
      <c r="I9735" s="209"/>
      <c r="J9735" s="221"/>
      <c r="K9735" s="228"/>
      <c r="L9735" s="228"/>
      <c r="Q9735" s="229"/>
    </row>
    <row r="9736" spans="9:17" ht="16">
      <c r="I9736" s="209"/>
      <c r="J9736" s="221"/>
      <c r="K9736" s="228"/>
      <c r="L9736" s="228"/>
      <c r="Q9736" s="229"/>
    </row>
    <row r="9737" spans="9:17" ht="16">
      <c r="I9737" s="209"/>
      <c r="J9737" s="221"/>
      <c r="K9737" s="228"/>
      <c r="L9737" s="228"/>
      <c r="Q9737" s="229"/>
    </row>
    <row r="9738" spans="9:17" ht="16">
      <c r="I9738" s="209"/>
      <c r="J9738" s="221"/>
      <c r="K9738" s="228"/>
      <c r="L9738" s="228"/>
      <c r="Q9738" s="229"/>
    </row>
    <row r="9739" spans="9:17" ht="16">
      <c r="I9739" s="209"/>
      <c r="J9739" s="221"/>
      <c r="K9739" s="228"/>
      <c r="L9739" s="228"/>
      <c r="Q9739" s="229"/>
    </row>
    <row r="9740" spans="9:17" ht="16">
      <c r="I9740" s="209"/>
      <c r="J9740" s="221"/>
      <c r="K9740" s="228"/>
      <c r="L9740" s="228"/>
      <c r="Q9740" s="229"/>
    </row>
    <row r="9741" spans="9:17" ht="16">
      <c r="I9741" s="209"/>
      <c r="J9741" s="221"/>
      <c r="K9741" s="228"/>
      <c r="L9741" s="228"/>
      <c r="Q9741" s="229"/>
    </row>
    <row r="9742" spans="9:17" ht="16">
      <c r="I9742" s="209"/>
      <c r="J9742" s="221"/>
      <c r="K9742" s="228"/>
      <c r="L9742" s="228"/>
      <c r="Q9742" s="229"/>
    </row>
    <row r="9743" spans="9:17" ht="16">
      <c r="I9743" s="209"/>
      <c r="J9743" s="221"/>
      <c r="K9743" s="228"/>
      <c r="L9743" s="228"/>
      <c r="Q9743" s="229"/>
    </row>
    <row r="9744" spans="9:17" ht="16">
      <c r="I9744" s="209"/>
      <c r="J9744" s="221"/>
      <c r="K9744" s="228"/>
      <c r="L9744" s="228"/>
      <c r="Q9744" s="229"/>
    </row>
    <row r="9745" spans="9:17" ht="16">
      <c r="I9745" s="209"/>
      <c r="J9745" s="221"/>
      <c r="K9745" s="228"/>
      <c r="L9745" s="228"/>
      <c r="Q9745" s="229"/>
    </row>
    <row r="9746" spans="9:17" ht="16">
      <c r="I9746" s="209"/>
      <c r="J9746" s="221"/>
      <c r="K9746" s="228"/>
      <c r="L9746" s="228"/>
      <c r="Q9746" s="229"/>
    </row>
    <row r="9747" spans="9:17" ht="16">
      <c r="I9747" s="209"/>
      <c r="J9747" s="221"/>
      <c r="K9747" s="228"/>
      <c r="L9747" s="228"/>
      <c r="Q9747" s="229"/>
    </row>
    <row r="9748" spans="9:17" ht="16">
      <c r="I9748" s="209"/>
      <c r="J9748" s="221"/>
      <c r="K9748" s="228"/>
      <c r="L9748" s="228"/>
      <c r="Q9748" s="229"/>
    </row>
    <row r="9749" spans="9:17" ht="16">
      <c r="I9749" s="209"/>
      <c r="J9749" s="221"/>
      <c r="K9749" s="228"/>
      <c r="L9749" s="228"/>
      <c r="Q9749" s="229"/>
    </row>
    <row r="9750" spans="9:17" ht="16">
      <c r="I9750" s="209"/>
      <c r="J9750" s="221"/>
      <c r="K9750" s="228"/>
      <c r="L9750" s="228"/>
      <c r="Q9750" s="229"/>
    </row>
    <row r="9751" spans="9:17" ht="16">
      <c r="I9751" s="209"/>
      <c r="J9751" s="221"/>
      <c r="K9751" s="228"/>
      <c r="L9751" s="228"/>
      <c r="Q9751" s="229"/>
    </row>
    <row r="9752" spans="9:17" ht="16">
      <c r="I9752" s="209"/>
      <c r="J9752" s="221"/>
      <c r="K9752" s="228"/>
      <c r="L9752" s="228"/>
      <c r="Q9752" s="229"/>
    </row>
    <row r="9753" spans="9:17" ht="16">
      <c r="I9753" s="209"/>
      <c r="J9753" s="221"/>
      <c r="K9753" s="228"/>
      <c r="L9753" s="228"/>
      <c r="Q9753" s="229"/>
    </row>
    <row r="9754" spans="9:17" ht="16">
      <c r="I9754" s="209"/>
      <c r="J9754" s="221"/>
      <c r="K9754" s="228"/>
      <c r="L9754" s="228"/>
      <c r="Q9754" s="229"/>
    </row>
    <row r="9755" spans="9:17" ht="16">
      <c r="I9755" s="209"/>
      <c r="J9755" s="221"/>
      <c r="K9755" s="228"/>
      <c r="L9755" s="228"/>
      <c r="Q9755" s="229"/>
    </row>
    <row r="9756" spans="9:17" ht="16">
      <c r="I9756" s="209"/>
      <c r="J9756" s="221"/>
      <c r="K9756" s="228"/>
      <c r="L9756" s="228"/>
      <c r="Q9756" s="229"/>
    </row>
    <row r="9757" spans="9:17" ht="16">
      <c r="I9757" s="209"/>
      <c r="J9757" s="221"/>
      <c r="K9757" s="228"/>
      <c r="L9757" s="228"/>
      <c r="Q9757" s="229"/>
    </row>
    <row r="9758" spans="9:17" ht="16">
      <c r="I9758" s="209"/>
      <c r="J9758" s="221"/>
      <c r="K9758" s="228"/>
      <c r="L9758" s="228"/>
      <c r="Q9758" s="229"/>
    </row>
    <row r="9759" spans="9:17" ht="16">
      <c r="I9759" s="209"/>
      <c r="J9759" s="221"/>
      <c r="K9759" s="228"/>
      <c r="L9759" s="228"/>
      <c r="Q9759" s="229"/>
    </row>
    <row r="9760" spans="9:17" ht="16">
      <c r="I9760" s="209"/>
      <c r="J9760" s="221"/>
      <c r="K9760" s="228"/>
      <c r="L9760" s="228"/>
      <c r="Q9760" s="229"/>
    </row>
    <row r="9761" spans="9:17" ht="16">
      <c r="I9761" s="209"/>
      <c r="J9761" s="221"/>
      <c r="K9761" s="228"/>
      <c r="L9761" s="228"/>
      <c r="Q9761" s="229"/>
    </row>
    <row r="9762" spans="9:17" ht="16">
      <c r="I9762" s="209"/>
      <c r="J9762" s="221"/>
      <c r="K9762" s="228"/>
      <c r="L9762" s="228"/>
      <c r="Q9762" s="229"/>
    </row>
    <row r="9763" spans="9:17" ht="16">
      <c r="I9763" s="209"/>
      <c r="J9763" s="221"/>
      <c r="K9763" s="228"/>
      <c r="L9763" s="228"/>
      <c r="Q9763" s="229"/>
    </row>
    <row r="9764" spans="9:17" ht="16">
      <c r="I9764" s="209"/>
      <c r="J9764" s="221"/>
      <c r="K9764" s="228"/>
      <c r="L9764" s="228"/>
      <c r="Q9764" s="229"/>
    </row>
    <row r="9765" spans="9:17" ht="16">
      <c r="I9765" s="209"/>
      <c r="J9765" s="221"/>
      <c r="K9765" s="228"/>
      <c r="L9765" s="228"/>
      <c r="Q9765" s="229"/>
    </row>
    <row r="9766" spans="9:17" ht="16">
      <c r="I9766" s="209"/>
      <c r="J9766" s="221"/>
      <c r="K9766" s="228"/>
      <c r="L9766" s="228"/>
      <c r="Q9766" s="229"/>
    </row>
    <row r="9767" spans="9:17" ht="16">
      <c r="I9767" s="209"/>
      <c r="J9767" s="221"/>
      <c r="K9767" s="228"/>
      <c r="L9767" s="228"/>
      <c r="Q9767" s="229"/>
    </row>
    <row r="9768" spans="9:17" ht="16">
      <c r="I9768" s="209"/>
      <c r="J9768" s="221"/>
      <c r="K9768" s="228"/>
      <c r="L9768" s="228"/>
      <c r="Q9768" s="229"/>
    </row>
    <row r="9769" spans="9:17" ht="16">
      <c r="I9769" s="209"/>
      <c r="J9769" s="221"/>
      <c r="K9769" s="228"/>
      <c r="L9769" s="228"/>
      <c r="Q9769" s="229"/>
    </row>
    <row r="9770" spans="9:17" ht="16">
      <c r="I9770" s="209"/>
      <c r="J9770" s="221"/>
      <c r="K9770" s="228"/>
      <c r="L9770" s="228"/>
      <c r="Q9770" s="229"/>
    </row>
    <row r="9771" spans="9:17" ht="16">
      <c r="I9771" s="209"/>
      <c r="J9771" s="221"/>
      <c r="K9771" s="228"/>
      <c r="L9771" s="228"/>
      <c r="Q9771" s="229"/>
    </row>
    <row r="9772" spans="9:17" ht="16">
      <c r="I9772" s="209"/>
      <c r="J9772" s="221"/>
      <c r="K9772" s="228"/>
      <c r="L9772" s="228"/>
      <c r="Q9772" s="229"/>
    </row>
    <row r="9773" spans="9:17" ht="16">
      <c r="I9773" s="209"/>
      <c r="J9773" s="221"/>
      <c r="K9773" s="228"/>
      <c r="L9773" s="228"/>
      <c r="Q9773" s="229"/>
    </row>
    <row r="9774" spans="9:17" ht="16">
      <c r="I9774" s="209"/>
      <c r="J9774" s="221"/>
      <c r="K9774" s="228"/>
      <c r="L9774" s="228"/>
      <c r="Q9774" s="229"/>
    </row>
    <row r="9775" spans="9:17" ht="16">
      <c r="I9775" s="209"/>
      <c r="J9775" s="221"/>
      <c r="K9775" s="228"/>
      <c r="L9775" s="228"/>
      <c r="Q9775" s="229"/>
    </row>
    <row r="9776" spans="9:17" ht="16">
      <c r="I9776" s="209"/>
      <c r="J9776" s="221"/>
      <c r="K9776" s="228"/>
      <c r="L9776" s="228"/>
      <c r="Q9776" s="229"/>
    </row>
    <row r="9777" spans="9:17" ht="16">
      <c r="I9777" s="209"/>
      <c r="J9777" s="221"/>
      <c r="K9777" s="228"/>
      <c r="L9777" s="228"/>
      <c r="Q9777" s="229"/>
    </row>
    <row r="9778" spans="9:17" ht="16">
      <c r="I9778" s="209"/>
      <c r="J9778" s="221"/>
      <c r="K9778" s="228"/>
      <c r="L9778" s="228"/>
      <c r="Q9778" s="229"/>
    </row>
    <row r="9779" spans="9:17" ht="16">
      <c r="I9779" s="209"/>
      <c r="J9779" s="221"/>
      <c r="K9779" s="228"/>
      <c r="L9779" s="228"/>
      <c r="Q9779" s="229"/>
    </row>
    <row r="9780" spans="9:17" ht="16">
      <c r="I9780" s="209"/>
      <c r="J9780" s="221"/>
      <c r="K9780" s="228"/>
      <c r="L9780" s="228"/>
      <c r="Q9780" s="229"/>
    </row>
    <row r="9781" spans="9:17" ht="16">
      <c r="I9781" s="209"/>
      <c r="J9781" s="221"/>
      <c r="K9781" s="228"/>
      <c r="L9781" s="228"/>
      <c r="Q9781" s="229"/>
    </row>
    <row r="9782" spans="9:17" ht="16">
      <c r="I9782" s="209"/>
      <c r="J9782" s="221"/>
      <c r="K9782" s="228"/>
      <c r="L9782" s="228"/>
      <c r="Q9782" s="229"/>
    </row>
    <row r="9783" spans="9:17" ht="16">
      <c r="I9783" s="209"/>
      <c r="J9783" s="221"/>
      <c r="K9783" s="228"/>
      <c r="L9783" s="228"/>
      <c r="Q9783" s="229"/>
    </row>
    <row r="9784" spans="9:17" ht="16">
      <c r="I9784" s="209"/>
      <c r="J9784" s="221"/>
      <c r="K9784" s="228"/>
      <c r="L9784" s="228"/>
      <c r="Q9784" s="229"/>
    </row>
    <row r="9785" spans="9:17" ht="16">
      <c r="I9785" s="209"/>
      <c r="J9785" s="221"/>
      <c r="K9785" s="228"/>
      <c r="L9785" s="228"/>
      <c r="Q9785" s="229"/>
    </row>
    <row r="9786" spans="9:17" ht="16">
      <c r="I9786" s="209"/>
      <c r="J9786" s="221"/>
      <c r="K9786" s="228"/>
      <c r="L9786" s="228"/>
      <c r="Q9786" s="229"/>
    </row>
    <row r="9787" spans="9:17" ht="16">
      <c r="I9787" s="209"/>
      <c r="J9787" s="221"/>
      <c r="K9787" s="228"/>
      <c r="L9787" s="228"/>
      <c r="Q9787" s="229"/>
    </row>
    <row r="9788" spans="9:17" ht="16">
      <c r="I9788" s="209"/>
      <c r="J9788" s="221"/>
      <c r="K9788" s="228"/>
      <c r="L9788" s="228"/>
      <c r="Q9788" s="229"/>
    </row>
    <row r="9789" spans="9:17" ht="16">
      <c r="I9789" s="209"/>
      <c r="J9789" s="221"/>
      <c r="K9789" s="228"/>
      <c r="L9789" s="228"/>
      <c r="Q9789" s="229"/>
    </row>
    <row r="9790" spans="9:17" ht="16">
      <c r="I9790" s="209"/>
      <c r="J9790" s="221"/>
      <c r="K9790" s="228"/>
      <c r="L9790" s="228"/>
      <c r="Q9790" s="229"/>
    </row>
    <row r="9791" spans="9:17" ht="16">
      <c r="I9791" s="209"/>
      <c r="J9791" s="221"/>
      <c r="K9791" s="228"/>
      <c r="L9791" s="228"/>
      <c r="Q9791" s="229"/>
    </row>
    <row r="9792" spans="9:17" ht="16">
      <c r="I9792" s="209"/>
      <c r="J9792" s="221"/>
      <c r="K9792" s="228"/>
      <c r="L9792" s="228"/>
      <c r="Q9792" s="229"/>
    </row>
    <row r="9793" spans="9:17" ht="16">
      <c r="I9793" s="209"/>
      <c r="J9793" s="221"/>
      <c r="K9793" s="228"/>
      <c r="L9793" s="228"/>
      <c r="Q9793" s="229"/>
    </row>
    <row r="9794" spans="9:17" ht="16">
      <c r="I9794" s="209"/>
      <c r="J9794" s="221"/>
      <c r="K9794" s="228"/>
      <c r="L9794" s="228"/>
      <c r="Q9794" s="229"/>
    </row>
    <row r="9795" spans="9:17" ht="16">
      <c r="I9795" s="209"/>
      <c r="J9795" s="221"/>
      <c r="K9795" s="228"/>
      <c r="L9795" s="228"/>
      <c r="Q9795" s="229"/>
    </row>
    <row r="9796" spans="9:17" ht="16">
      <c r="I9796" s="209"/>
      <c r="J9796" s="221"/>
      <c r="K9796" s="228"/>
      <c r="L9796" s="228"/>
      <c r="Q9796" s="229"/>
    </row>
    <row r="9797" spans="9:17" ht="16">
      <c r="I9797" s="209"/>
      <c r="J9797" s="221"/>
      <c r="K9797" s="228"/>
      <c r="L9797" s="228"/>
      <c r="Q9797" s="229"/>
    </row>
    <row r="9798" spans="9:17" ht="16">
      <c r="I9798" s="209"/>
      <c r="J9798" s="221"/>
      <c r="K9798" s="228"/>
      <c r="L9798" s="228"/>
      <c r="Q9798" s="229"/>
    </row>
    <row r="9799" spans="9:17" ht="16">
      <c r="I9799" s="209"/>
      <c r="J9799" s="221"/>
      <c r="K9799" s="228"/>
      <c r="L9799" s="228"/>
      <c r="Q9799" s="229"/>
    </row>
    <row r="9800" spans="9:17" ht="16">
      <c r="I9800" s="209"/>
      <c r="J9800" s="221"/>
      <c r="K9800" s="228"/>
      <c r="L9800" s="228"/>
      <c r="Q9800" s="229"/>
    </row>
    <row r="9801" spans="9:17" ht="16">
      <c r="I9801" s="209"/>
      <c r="J9801" s="221"/>
      <c r="K9801" s="228"/>
      <c r="L9801" s="228"/>
      <c r="Q9801" s="229"/>
    </row>
    <row r="9802" spans="9:17" ht="16">
      <c r="I9802" s="209"/>
      <c r="J9802" s="221"/>
      <c r="K9802" s="228"/>
      <c r="L9802" s="228"/>
      <c r="Q9802" s="229"/>
    </row>
    <row r="9803" spans="9:17" ht="16">
      <c r="I9803" s="209"/>
      <c r="J9803" s="221"/>
      <c r="K9803" s="228"/>
      <c r="L9803" s="228"/>
      <c r="Q9803" s="229"/>
    </row>
    <row r="9804" spans="9:17" ht="16">
      <c r="I9804" s="209"/>
      <c r="J9804" s="221"/>
      <c r="K9804" s="228"/>
      <c r="L9804" s="228"/>
      <c r="Q9804" s="229"/>
    </row>
    <row r="9805" spans="9:17" ht="16">
      <c r="I9805" s="209"/>
      <c r="J9805" s="221"/>
      <c r="K9805" s="228"/>
      <c r="L9805" s="228"/>
      <c r="Q9805" s="229"/>
    </row>
    <row r="9806" spans="9:17" ht="16">
      <c r="I9806" s="209"/>
      <c r="J9806" s="221"/>
      <c r="K9806" s="228"/>
      <c r="L9806" s="228"/>
      <c r="Q9806" s="229"/>
    </row>
    <row r="9807" spans="9:17" ht="16">
      <c r="I9807" s="209"/>
      <c r="J9807" s="221"/>
      <c r="K9807" s="228"/>
      <c r="L9807" s="228"/>
      <c r="Q9807" s="229"/>
    </row>
    <row r="9808" spans="9:17" ht="16">
      <c r="I9808" s="209"/>
      <c r="J9808" s="221"/>
      <c r="K9808" s="228"/>
      <c r="L9808" s="228"/>
      <c r="Q9808" s="229"/>
    </row>
    <row r="9809" spans="9:17" ht="16">
      <c r="I9809" s="209"/>
      <c r="J9809" s="221"/>
      <c r="K9809" s="228"/>
      <c r="L9809" s="228"/>
      <c r="Q9809" s="229"/>
    </row>
    <row r="9810" spans="9:17" ht="16">
      <c r="I9810" s="209"/>
      <c r="J9810" s="221"/>
      <c r="K9810" s="228"/>
      <c r="L9810" s="228"/>
      <c r="Q9810" s="229"/>
    </row>
    <row r="9811" spans="9:17" ht="16">
      <c r="I9811" s="209"/>
      <c r="J9811" s="221"/>
      <c r="K9811" s="228"/>
      <c r="L9811" s="228"/>
      <c r="Q9811" s="229"/>
    </row>
    <row r="9812" spans="9:17" ht="16">
      <c r="I9812" s="209"/>
      <c r="J9812" s="221"/>
      <c r="K9812" s="228"/>
      <c r="L9812" s="228"/>
      <c r="Q9812" s="229"/>
    </row>
    <row r="9813" spans="9:17" ht="16">
      <c r="I9813" s="209"/>
      <c r="J9813" s="221"/>
      <c r="K9813" s="228"/>
      <c r="L9813" s="228"/>
      <c r="Q9813" s="229"/>
    </row>
    <row r="9814" spans="9:17" ht="16">
      <c r="I9814" s="209"/>
      <c r="J9814" s="221"/>
      <c r="K9814" s="228"/>
      <c r="L9814" s="228"/>
      <c r="Q9814" s="229"/>
    </row>
    <row r="9815" spans="9:17" ht="16">
      <c r="I9815" s="209"/>
      <c r="J9815" s="221"/>
      <c r="K9815" s="228"/>
      <c r="L9815" s="228"/>
      <c r="Q9815" s="229"/>
    </row>
    <row r="9816" spans="9:17" ht="16">
      <c r="I9816" s="209"/>
      <c r="J9816" s="221"/>
      <c r="K9816" s="228"/>
      <c r="L9816" s="228"/>
      <c r="Q9816" s="229"/>
    </row>
    <row r="9817" spans="9:17" ht="16">
      <c r="I9817" s="209"/>
      <c r="J9817" s="221"/>
      <c r="K9817" s="228"/>
      <c r="L9817" s="228"/>
      <c r="Q9817" s="229"/>
    </row>
    <row r="9818" spans="9:17" ht="16">
      <c r="I9818" s="209"/>
      <c r="J9818" s="221"/>
      <c r="K9818" s="228"/>
      <c r="L9818" s="228"/>
      <c r="Q9818" s="229"/>
    </row>
    <row r="9819" spans="9:17" ht="16">
      <c r="I9819" s="209"/>
      <c r="J9819" s="221"/>
      <c r="K9819" s="228"/>
      <c r="L9819" s="228"/>
      <c r="Q9819" s="229"/>
    </row>
    <row r="9820" spans="9:17" ht="16">
      <c r="I9820" s="209"/>
      <c r="J9820" s="221"/>
      <c r="K9820" s="228"/>
      <c r="L9820" s="228"/>
      <c r="Q9820" s="229"/>
    </row>
    <row r="9821" spans="9:17" ht="16">
      <c r="I9821" s="209"/>
      <c r="J9821" s="221"/>
      <c r="K9821" s="228"/>
      <c r="L9821" s="228"/>
      <c r="Q9821" s="229"/>
    </row>
    <row r="9822" spans="9:17" ht="16">
      <c r="I9822" s="209"/>
      <c r="J9822" s="221"/>
      <c r="K9822" s="228"/>
      <c r="L9822" s="228"/>
      <c r="Q9822" s="229"/>
    </row>
    <row r="9823" spans="9:17" ht="16">
      <c r="I9823" s="209"/>
      <c r="J9823" s="221"/>
      <c r="K9823" s="228"/>
      <c r="L9823" s="228"/>
      <c r="Q9823" s="229"/>
    </row>
    <row r="9824" spans="9:17" ht="16">
      <c r="I9824" s="209"/>
      <c r="J9824" s="221"/>
      <c r="K9824" s="228"/>
      <c r="L9824" s="228"/>
      <c r="Q9824" s="229"/>
    </row>
    <row r="9825" spans="9:17" ht="16">
      <c r="I9825" s="209"/>
      <c r="J9825" s="221"/>
      <c r="K9825" s="228"/>
      <c r="L9825" s="228"/>
      <c r="Q9825" s="229"/>
    </row>
    <row r="9826" spans="9:17" ht="16">
      <c r="I9826" s="209"/>
      <c r="J9826" s="221"/>
      <c r="K9826" s="228"/>
      <c r="L9826" s="228"/>
      <c r="Q9826" s="229"/>
    </row>
    <row r="9827" spans="9:17" ht="16">
      <c r="I9827" s="209"/>
      <c r="J9827" s="221"/>
      <c r="K9827" s="228"/>
      <c r="L9827" s="228"/>
      <c r="Q9827" s="229"/>
    </row>
    <row r="9828" spans="9:17" ht="16">
      <c r="I9828" s="209"/>
      <c r="J9828" s="221"/>
      <c r="K9828" s="228"/>
      <c r="L9828" s="228"/>
      <c r="Q9828" s="229"/>
    </row>
    <row r="9829" spans="9:17" ht="16">
      <c r="I9829" s="209"/>
      <c r="J9829" s="221"/>
      <c r="K9829" s="228"/>
      <c r="L9829" s="228"/>
      <c r="Q9829" s="229"/>
    </row>
    <row r="9830" spans="9:17" ht="16">
      <c r="I9830" s="209"/>
      <c r="J9830" s="221"/>
      <c r="K9830" s="228"/>
      <c r="L9830" s="228"/>
      <c r="Q9830" s="229"/>
    </row>
    <row r="9831" spans="9:17" ht="16">
      <c r="I9831" s="209"/>
      <c r="J9831" s="221"/>
      <c r="K9831" s="228"/>
      <c r="L9831" s="228"/>
      <c r="Q9831" s="229"/>
    </row>
    <row r="9832" spans="9:17" ht="16">
      <c r="I9832" s="209"/>
      <c r="J9832" s="221"/>
      <c r="K9832" s="228"/>
      <c r="L9832" s="228"/>
      <c r="Q9832" s="229"/>
    </row>
    <row r="9833" spans="9:17" ht="16">
      <c r="I9833" s="209"/>
      <c r="J9833" s="221"/>
      <c r="K9833" s="228"/>
      <c r="L9833" s="228"/>
      <c r="Q9833" s="229"/>
    </row>
    <row r="9834" spans="9:17" ht="16">
      <c r="I9834" s="209"/>
      <c r="J9834" s="221"/>
      <c r="K9834" s="228"/>
      <c r="L9834" s="228"/>
      <c r="Q9834" s="229"/>
    </row>
    <row r="9835" spans="9:17" ht="16">
      <c r="I9835" s="209"/>
      <c r="J9835" s="221"/>
      <c r="K9835" s="228"/>
      <c r="L9835" s="228"/>
      <c r="Q9835" s="229"/>
    </row>
    <row r="9836" spans="9:17" ht="16">
      <c r="I9836" s="209"/>
      <c r="J9836" s="221"/>
      <c r="K9836" s="228"/>
      <c r="L9836" s="228"/>
      <c r="Q9836" s="229"/>
    </row>
    <row r="9837" spans="9:17" ht="16">
      <c r="I9837" s="209"/>
      <c r="J9837" s="221"/>
      <c r="K9837" s="228"/>
      <c r="L9837" s="228"/>
      <c r="Q9837" s="229"/>
    </row>
    <row r="9838" spans="9:17" ht="16">
      <c r="I9838" s="209"/>
      <c r="J9838" s="221"/>
      <c r="K9838" s="228"/>
      <c r="L9838" s="228"/>
      <c r="Q9838" s="229"/>
    </row>
    <row r="9839" spans="9:17" ht="16">
      <c r="I9839" s="209"/>
      <c r="J9839" s="221"/>
      <c r="K9839" s="228"/>
      <c r="L9839" s="228"/>
      <c r="Q9839" s="229"/>
    </row>
    <row r="9840" spans="9:17" ht="16">
      <c r="I9840" s="209"/>
      <c r="J9840" s="221"/>
      <c r="K9840" s="228"/>
      <c r="L9840" s="228"/>
      <c r="Q9840" s="229"/>
    </row>
    <row r="9841" spans="9:17" ht="16">
      <c r="I9841" s="209"/>
      <c r="J9841" s="221"/>
      <c r="K9841" s="228"/>
      <c r="L9841" s="228"/>
      <c r="Q9841" s="229"/>
    </row>
    <row r="9842" spans="9:17" ht="16">
      <c r="I9842" s="209"/>
      <c r="J9842" s="221"/>
      <c r="K9842" s="228"/>
      <c r="L9842" s="228"/>
      <c r="Q9842" s="229"/>
    </row>
    <row r="9843" spans="9:17" ht="16">
      <c r="I9843" s="209"/>
      <c r="J9843" s="221"/>
      <c r="K9843" s="228"/>
      <c r="L9843" s="228"/>
      <c r="Q9843" s="229"/>
    </row>
    <row r="9844" spans="9:17" ht="16">
      <c r="I9844" s="209"/>
      <c r="J9844" s="221"/>
      <c r="K9844" s="228"/>
      <c r="L9844" s="228"/>
      <c r="Q9844" s="229"/>
    </row>
    <row r="9845" spans="9:17" ht="16">
      <c r="I9845" s="209"/>
      <c r="J9845" s="221"/>
      <c r="K9845" s="228"/>
      <c r="L9845" s="228"/>
      <c r="Q9845" s="229"/>
    </row>
    <row r="9846" spans="9:17" ht="16">
      <c r="I9846" s="209"/>
      <c r="J9846" s="221"/>
      <c r="K9846" s="228"/>
      <c r="L9846" s="228"/>
      <c r="Q9846" s="229"/>
    </row>
    <row r="9847" spans="9:17" ht="16">
      <c r="I9847" s="209"/>
      <c r="J9847" s="221"/>
      <c r="K9847" s="228"/>
      <c r="L9847" s="228"/>
      <c r="Q9847" s="229"/>
    </row>
    <row r="9848" spans="9:17" ht="16">
      <c r="I9848" s="209"/>
      <c r="J9848" s="221"/>
      <c r="K9848" s="228"/>
      <c r="L9848" s="228"/>
      <c r="Q9848" s="229"/>
    </row>
    <row r="9849" spans="9:17" ht="16">
      <c r="I9849" s="209"/>
      <c r="J9849" s="221"/>
      <c r="K9849" s="228"/>
      <c r="L9849" s="228"/>
      <c r="Q9849" s="229"/>
    </row>
    <row r="9850" spans="9:17" ht="16">
      <c r="I9850" s="209"/>
      <c r="J9850" s="221"/>
      <c r="K9850" s="228"/>
      <c r="L9850" s="228"/>
      <c r="Q9850" s="229"/>
    </row>
    <row r="9851" spans="9:17" ht="16">
      <c r="I9851" s="209"/>
      <c r="J9851" s="221"/>
      <c r="K9851" s="228"/>
      <c r="L9851" s="228"/>
      <c r="Q9851" s="229"/>
    </row>
    <row r="9852" spans="9:17" ht="16">
      <c r="I9852" s="209"/>
      <c r="J9852" s="221"/>
      <c r="K9852" s="228"/>
      <c r="L9852" s="228"/>
      <c r="Q9852" s="229"/>
    </row>
    <row r="9853" spans="9:17" ht="16">
      <c r="I9853" s="209"/>
      <c r="J9853" s="221"/>
      <c r="K9853" s="228"/>
      <c r="L9853" s="228"/>
      <c r="Q9853" s="229"/>
    </row>
    <row r="9854" spans="9:17" ht="16">
      <c r="I9854" s="209"/>
      <c r="J9854" s="221"/>
      <c r="K9854" s="228"/>
      <c r="L9854" s="228"/>
      <c r="Q9854" s="229"/>
    </row>
    <row r="9855" spans="9:17" ht="16">
      <c r="I9855" s="209"/>
      <c r="J9855" s="221"/>
      <c r="K9855" s="228"/>
      <c r="L9855" s="228"/>
      <c r="Q9855" s="229"/>
    </row>
    <row r="9856" spans="9:17" ht="16">
      <c r="I9856" s="209"/>
      <c r="J9856" s="221"/>
      <c r="K9856" s="228"/>
      <c r="L9856" s="228"/>
      <c r="Q9856" s="229"/>
    </row>
    <row r="9857" spans="9:17" ht="16">
      <c r="I9857" s="209"/>
      <c r="J9857" s="221"/>
      <c r="K9857" s="228"/>
      <c r="L9857" s="228"/>
      <c r="Q9857" s="229"/>
    </row>
    <row r="9858" spans="9:17" ht="16">
      <c r="I9858" s="209"/>
      <c r="J9858" s="221"/>
      <c r="K9858" s="228"/>
      <c r="L9858" s="228"/>
      <c r="Q9858" s="229"/>
    </row>
    <row r="9859" spans="9:17" ht="16">
      <c r="I9859" s="209"/>
      <c r="J9859" s="221"/>
      <c r="K9859" s="228"/>
      <c r="L9859" s="228"/>
      <c r="Q9859" s="229"/>
    </row>
    <row r="9860" spans="9:17" ht="16">
      <c r="I9860" s="209"/>
      <c r="J9860" s="221"/>
      <c r="K9860" s="228"/>
      <c r="L9860" s="228"/>
      <c r="Q9860" s="229"/>
    </row>
    <row r="9861" spans="9:17" ht="16">
      <c r="I9861" s="209"/>
      <c r="J9861" s="221"/>
      <c r="K9861" s="228"/>
      <c r="L9861" s="228"/>
      <c r="Q9861" s="229"/>
    </row>
    <row r="9862" spans="9:17" ht="16">
      <c r="I9862" s="209"/>
      <c r="J9862" s="221"/>
      <c r="K9862" s="228"/>
      <c r="L9862" s="228"/>
      <c r="Q9862" s="229"/>
    </row>
    <row r="9863" spans="9:17" ht="16">
      <c r="I9863" s="209"/>
      <c r="J9863" s="221"/>
      <c r="K9863" s="228"/>
      <c r="L9863" s="228"/>
      <c r="Q9863" s="229"/>
    </row>
    <row r="9864" spans="9:17" ht="16">
      <c r="I9864" s="209"/>
      <c r="J9864" s="221"/>
      <c r="K9864" s="228"/>
      <c r="L9864" s="228"/>
      <c r="Q9864" s="229"/>
    </row>
    <row r="9865" spans="9:17" ht="16">
      <c r="I9865" s="209"/>
      <c r="J9865" s="221"/>
      <c r="K9865" s="228"/>
      <c r="L9865" s="228"/>
      <c r="Q9865" s="229"/>
    </row>
    <row r="9866" spans="9:17" ht="16">
      <c r="I9866" s="209"/>
      <c r="J9866" s="221"/>
      <c r="K9866" s="228"/>
      <c r="L9866" s="228"/>
      <c r="Q9866" s="229"/>
    </row>
    <row r="9867" spans="9:17" ht="16">
      <c r="I9867" s="209"/>
      <c r="J9867" s="221"/>
      <c r="K9867" s="228"/>
      <c r="L9867" s="228"/>
      <c r="Q9867" s="229"/>
    </row>
    <row r="9868" spans="9:17" ht="16">
      <c r="I9868" s="209"/>
      <c r="J9868" s="221"/>
      <c r="K9868" s="228"/>
      <c r="L9868" s="228"/>
      <c r="Q9868" s="229"/>
    </row>
    <row r="9869" spans="9:17" ht="16">
      <c r="I9869" s="209"/>
      <c r="J9869" s="221"/>
      <c r="K9869" s="228"/>
      <c r="L9869" s="228"/>
      <c r="Q9869" s="229"/>
    </row>
    <row r="9870" spans="9:17" ht="16">
      <c r="I9870" s="209"/>
      <c r="J9870" s="221"/>
      <c r="K9870" s="228"/>
      <c r="L9870" s="228"/>
      <c r="Q9870" s="229"/>
    </row>
    <row r="9871" spans="9:17" ht="16">
      <c r="I9871" s="209"/>
      <c r="J9871" s="221"/>
      <c r="K9871" s="228"/>
      <c r="L9871" s="228"/>
      <c r="Q9871" s="229"/>
    </row>
    <row r="9872" spans="9:17" ht="16">
      <c r="I9872" s="209"/>
      <c r="J9872" s="221"/>
      <c r="K9872" s="228"/>
      <c r="L9872" s="228"/>
      <c r="Q9872" s="229"/>
    </row>
    <row r="9873" spans="9:17" ht="16">
      <c r="I9873" s="209"/>
      <c r="J9873" s="221"/>
      <c r="K9873" s="228"/>
      <c r="L9873" s="228"/>
      <c r="Q9873" s="229"/>
    </row>
    <row r="9874" spans="9:17" ht="16">
      <c r="I9874" s="209"/>
      <c r="J9874" s="221"/>
      <c r="K9874" s="228"/>
      <c r="L9874" s="228"/>
      <c r="Q9874" s="229"/>
    </row>
    <row r="9875" spans="9:17" ht="16">
      <c r="I9875" s="209"/>
      <c r="J9875" s="221"/>
      <c r="K9875" s="228"/>
      <c r="L9875" s="228"/>
      <c r="Q9875" s="229"/>
    </row>
    <row r="9876" spans="9:17" ht="16">
      <c r="I9876" s="209"/>
      <c r="J9876" s="221"/>
      <c r="K9876" s="228"/>
      <c r="L9876" s="228"/>
      <c r="Q9876" s="229"/>
    </row>
    <row r="9877" spans="9:17" ht="16">
      <c r="I9877" s="209"/>
      <c r="J9877" s="221"/>
      <c r="K9877" s="228"/>
      <c r="L9877" s="228"/>
      <c r="Q9877" s="229"/>
    </row>
    <row r="9878" spans="9:17" ht="16">
      <c r="I9878" s="209"/>
      <c r="J9878" s="221"/>
      <c r="K9878" s="228"/>
      <c r="L9878" s="228"/>
      <c r="Q9878" s="229"/>
    </row>
    <row r="9879" spans="9:17" ht="16">
      <c r="I9879" s="209"/>
      <c r="J9879" s="221"/>
      <c r="K9879" s="228"/>
      <c r="L9879" s="228"/>
      <c r="Q9879" s="229"/>
    </row>
    <row r="9880" spans="9:17" ht="16">
      <c r="I9880" s="209"/>
      <c r="J9880" s="221"/>
      <c r="K9880" s="228"/>
      <c r="L9880" s="228"/>
      <c r="Q9880" s="229"/>
    </row>
    <row r="9881" spans="9:17" ht="16">
      <c r="I9881" s="209"/>
      <c r="J9881" s="221"/>
      <c r="K9881" s="228"/>
      <c r="L9881" s="228"/>
      <c r="Q9881" s="229"/>
    </row>
    <row r="9882" spans="9:17" ht="16">
      <c r="I9882" s="209"/>
      <c r="J9882" s="221"/>
      <c r="K9882" s="228"/>
      <c r="L9882" s="228"/>
      <c r="Q9882" s="229"/>
    </row>
    <row r="9883" spans="9:17" ht="16">
      <c r="I9883" s="209"/>
      <c r="J9883" s="221"/>
      <c r="K9883" s="228"/>
      <c r="L9883" s="228"/>
      <c r="Q9883" s="229"/>
    </row>
    <row r="9884" spans="9:17" ht="16">
      <c r="I9884" s="209"/>
      <c r="J9884" s="221"/>
      <c r="K9884" s="228"/>
      <c r="L9884" s="228"/>
      <c r="Q9884" s="229"/>
    </row>
    <row r="9885" spans="9:17" ht="16">
      <c r="I9885" s="209"/>
      <c r="J9885" s="221"/>
      <c r="K9885" s="228"/>
      <c r="L9885" s="228"/>
      <c r="Q9885" s="229"/>
    </row>
    <row r="9886" spans="9:17" ht="16">
      <c r="I9886" s="209"/>
      <c r="J9886" s="221"/>
      <c r="K9886" s="228"/>
      <c r="L9886" s="228"/>
      <c r="Q9886" s="229"/>
    </row>
    <row r="9887" spans="9:17" ht="16">
      <c r="I9887" s="209"/>
      <c r="J9887" s="221"/>
      <c r="K9887" s="228"/>
      <c r="L9887" s="228"/>
      <c r="Q9887" s="229"/>
    </row>
    <row r="9888" spans="9:17" ht="16">
      <c r="I9888" s="209"/>
      <c r="J9888" s="221"/>
      <c r="K9888" s="228"/>
      <c r="L9888" s="228"/>
      <c r="Q9888" s="229"/>
    </row>
    <row r="9889" spans="9:17" ht="16">
      <c r="I9889" s="209"/>
      <c r="J9889" s="221"/>
      <c r="K9889" s="228"/>
      <c r="L9889" s="228"/>
      <c r="Q9889" s="229"/>
    </row>
    <row r="9890" spans="9:17" ht="16">
      <c r="I9890" s="209"/>
      <c r="J9890" s="221"/>
      <c r="K9890" s="228"/>
      <c r="L9890" s="228"/>
      <c r="Q9890" s="229"/>
    </row>
    <row r="9891" spans="9:17" ht="16">
      <c r="I9891" s="209"/>
      <c r="J9891" s="221"/>
      <c r="K9891" s="228"/>
      <c r="L9891" s="228"/>
      <c r="Q9891" s="229"/>
    </row>
    <row r="9892" spans="9:17" ht="16">
      <c r="I9892" s="209"/>
      <c r="J9892" s="221"/>
      <c r="K9892" s="228"/>
      <c r="L9892" s="228"/>
      <c r="Q9892" s="229"/>
    </row>
    <row r="9893" spans="9:17" ht="16">
      <c r="I9893" s="209"/>
      <c r="J9893" s="221"/>
      <c r="K9893" s="228"/>
      <c r="L9893" s="228"/>
      <c r="Q9893" s="229"/>
    </row>
    <row r="9894" spans="9:17" ht="16">
      <c r="I9894" s="209"/>
      <c r="J9894" s="221"/>
      <c r="K9894" s="228"/>
      <c r="L9894" s="228"/>
      <c r="Q9894" s="229"/>
    </row>
    <row r="9895" spans="9:17" ht="16">
      <c r="I9895" s="209"/>
      <c r="J9895" s="221"/>
      <c r="K9895" s="228"/>
      <c r="L9895" s="228"/>
      <c r="Q9895" s="229"/>
    </row>
    <row r="9896" spans="9:17" ht="16">
      <c r="I9896" s="209"/>
      <c r="J9896" s="221"/>
      <c r="K9896" s="228"/>
      <c r="L9896" s="228"/>
      <c r="Q9896" s="229"/>
    </row>
    <row r="9897" spans="9:17" ht="16">
      <c r="I9897" s="209"/>
      <c r="J9897" s="221"/>
      <c r="K9897" s="228"/>
      <c r="L9897" s="228"/>
      <c r="Q9897" s="229"/>
    </row>
    <row r="9898" spans="9:17" ht="16">
      <c r="I9898" s="209"/>
      <c r="J9898" s="221"/>
      <c r="K9898" s="228"/>
      <c r="L9898" s="228"/>
      <c r="Q9898" s="229"/>
    </row>
    <row r="9899" spans="9:17" ht="16">
      <c r="I9899" s="209"/>
      <c r="J9899" s="221"/>
      <c r="K9899" s="228"/>
      <c r="L9899" s="228"/>
      <c r="Q9899" s="229"/>
    </row>
    <row r="9900" spans="9:17" ht="16">
      <c r="I9900" s="209"/>
      <c r="J9900" s="221"/>
      <c r="K9900" s="228"/>
      <c r="L9900" s="228"/>
      <c r="Q9900" s="229"/>
    </row>
    <row r="9901" spans="9:17" ht="16">
      <c r="I9901" s="209"/>
      <c r="J9901" s="221"/>
      <c r="K9901" s="228"/>
      <c r="L9901" s="228"/>
      <c r="Q9901" s="229"/>
    </row>
    <row r="9902" spans="9:17" ht="16">
      <c r="I9902" s="209"/>
      <c r="J9902" s="221"/>
      <c r="K9902" s="228"/>
      <c r="L9902" s="228"/>
      <c r="Q9902" s="229"/>
    </row>
    <row r="9903" spans="9:17" ht="16">
      <c r="I9903" s="209"/>
      <c r="J9903" s="221"/>
      <c r="K9903" s="228"/>
      <c r="L9903" s="228"/>
      <c r="Q9903" s="229"/>
    </row>
    <row r="9904" spans="9:17" ht="16">
      <c r="I9904" s="209"/>
      <c r="J9904" s="221"/>
      <c r="K9904" s="228"/>
      <c r="L9904" s="228"/>
      <c r="Q9904" s="229"/>
    </row>
    <row r="9905" spans="9:17" ht="16">
      <c r="I9905" s="209"/>
      <c r="J9905" s="221"/>
      <c r="K9905" s="228"/>
      <c r="L9905" s="228"/>
      <c r="Q9905" s="229"/>
    </row>
    <row r="9906" spans="9:17" ht="16">
      <c r="I9906" s="209"/>
      <c r="J9906" s="221"/>
      <c r="K9906" s="228"/>
      <c r="L9906" s="228"/>
      <c r="Q9906" s="229"/>
    </row>
    <row r="9907" spans="9:17" ht="16">
      <c r="I9907" s="209"/>
      <c r="J9907" s="221"/>
      <c r="K9907" s="228"/>
      <c r="L9907" s="228"/>
      <c r="Q9907" s="229"/>
    </row>
    <row r="9908" spans="9:17" ht="16">
      <c r="I9908" s="209"/>
      <c r="J9908" s="221"/>
      <c r="K9908" s="228"/>
      <c r="L9908" s="228"/>
      <c r="Q9908" s="229"/>
    </row>
    <row r="9909" spans="9:17" ht="16">
      <c r="I9909" s="209"/>
      <c r="J9909" s="221"/>
      <c r="K9909" s="228"/>
      <c r="L9909" s="228"/>
      <c r="Q9909" s="229"/>
    </row>
    <row r="9910" spans="9:17" ht="16">
      <c r="I9910" s="209"/>
      <c r="J9910" s="221"/>
      <c r="K9910" s="228"/>
      <c r="L9910" s="228"/>
      <c r="Q9910" s="229"/>
    </row>
    <row r="9911" spans="9:17" ht="16">
      <c r="I9911" s="209"/>
      <c r="J9911" s="221"/>
      <c r="K9911" s="228"/>
      <c r="L9911" s="228"/>
      <c r="Q9911" s="229"/>
    </row>
    <row r="9912" spans="9:17" ht="16">
      <c r="I9912" s="209"/>
      <c r="J9912" s="221"/>
      <c r="K9912" s="228"/>
      <c r="L9912" s="228"/>
      <c r="Q9912" s="229"/>
    </row>
    <row r="9913" spans="9:17" ht="16">
      <c r="I9913" s="209"/>
      <c r="J9913" s="221"/>
      <c r="K9913" s="228"/>
      <c r="L9913" s="228"/>
      <c r="Q9913" s="229"/>
    </row>
    <row r="9914" spans="9:17" ht="16">
      <c r="I9914" s="209"/>
      <c r="J9914" s="221"/>
      <c r="K9914" s="228"/>
      <c r="L9914" s="228"/>
      <c r="Q9914" s="229"/>
    </row>
    <row r="9915" spans="9:17" ht="16">
      <c r="I9915" s="209"/>
      <c r="J9915" s="221"/>
      <c r="K9915" s="228"/>
      <c r="L9915" s="228"/>
      <c r="Q9915" s="229"/>
    </row>
    <row r="9916" spans="9:17" ht="16">
      <c r="I9916" s="209"/>
      <c r="J9916" s="221"/>
      <c r="K9916" s="228"/>
      <c r="L9916" s="228"/>
      <c r="Q9916" s="229"/>
    </row>
    <row r="9917" spans="9:17" ht="16">
      <c r="I9917" s="209"/>
      <c r="J9917" s="221"/>
      <c r="K9917" s="228"/>
      <c r="L9917" s="228"/>
      <c r="Q9917" s="229"/>
    </row>
    <row r="9918" spans="9:17" ht="16">
      <c r="I9918" s="209"/>
      <c r="J9918" s="221"/>
      <c r="K9918" s="228"/>
      <c r="L9918" s="228"/>
      <c r="Q9918" s="229"/>
    </row>
    <row r="9919" spans="9:17" ht="16">
      <c r="I9919" s="209"/>
      <c r="J9919" s="221"/>
      <c r="K9919" s="228"/>
      <c r="L9919" s="228"/>
      <c r="Q9919" s="229"/>
    </row>
    <row r="9920" spans="9:17" ht="16">
      <c r="I9920" s="209"/>
      <c r="J9920" s="221"/>
      <c r="K9920" s="228"/>
      <c r="L9920" s="228"/>
      <c r="Q9920" s="229"/>
    </row>
    <row r="9921" spans="9:17" ht="16">
      <c r="I9921" s="209"/>
      <c r="J9921" s="221"/>
      <c r="K9921" s="228"/>
      <c r="L9921" s="228"/>
      <c r="Q9921" s="229"/>
    </row>
    <row r="9922" spans="9:17" ht="16">
      <c r="I9922" s="209"/>
      <c r="J9922" s="221"/>
      <c r="K9922" s="228"/>
      <c r="L9922" s="228"/>
      <c r="Q9922" s="229"/>
    </row>
    <row r="9923" spans="9:17" ht="16">
      <c r="I9923" s="209"/>
      <c r="J9923" s="221"/>
      <c r="K9923" s="228"/>
      <c r="L9923" s="228"/>
      <c r="Q9923" s="229"/>
    </row>
    <row r="9924" spans="9:17" ht="16">
      <c r="I9924" s="209"/>
      <c r="J9924" s="221"/>
      <c r="K9924" s="228"/>
      <c r="L9924" s="228"/>
      <c r="Q9924" s="229"/>
    </row>
    <row r="9925" spans="9:17" ht="16">
      <c r="I9925" s="209"/>
      <c r="J9925" s="221"/>
      <c r="K9925" s="228"/>
      <c r="L9925" s="228"/>
      <c r="Q9925" s="229"/>
    </row>
    <row r="9926" spans="9:17" ht="16">
      <c r="I9926" s="209"/>
      <c r="J9926" s="221"/>
      <c r="K9926" s="228"/>
      <c r="L9926" s="228"/>
      <c r="Q9926" s="229"/>
    </row>
    <row r="9927" spans="9:17" ht="16">
      <c r="I9927" s="209"/>
      <c r="J9927" s="221"/>
      <c r="K9927" s="228"/>
      <c r="L9927" s="228"/>
      <c r="Q9927" s="229"/>
    </row>
    <row r="9928" spans="9:17" ht="16">
      <c r="I9928" s="209"/>
      <c r="J9928" s="221"/>
      <c r="K9928" s="228"/>
      <c r="L9928" s="228"/>
      <c r="Q9928" s="229"/>
    </row>
    <row r="9929" spans="9:17" ht="16">
      <c r="I9929" s="209"/>
      <c r="J9929" s="221"/>
      <c r="K9929" s="228"/>
      <c r="L9929" s="228"/>
      <c r="Q9929" s="229"/>
    </row>
    <row r="9930" spans="9:17" ht="16">
      <c r="I9930" s="209"/>
      <c r="J9930" s="221"/>
      <c r="K9930" s="228"/>
      <c r="L9930" s="228"/>
      <c r="Q9930" s="229"/>
    </row>
    <row r="9931" spans="9:17" ht="16">
      <c r="I9931" s="209"/>
      <c r="J9931" s="221"/>
      <c r="K9931" s="228"/>
      <c r="L9931" s="228"/>
      <c r="Q9931" s="229"/>
    </row>
    <row r="9932" spans="9:17" ht="16">
      <c r="I9932" s="209"/>
      <c r="J9932" s="221"/>
      <c r="K9932" s="228"/>
      <c r="L9932" s="228"/>
      <c r="Q9932" s="229"/>
    </row>
    <row r="9933" spans="9:17" ht="16">
      <c r="I9933" s="209"/>
      <c r="J9933" s="221"/>
      <c r="K9933" s="228"/>
      <c r="L9933" s="228"/>
      <c r="Q9933" s="229"/>
    </row>
    <row r="9934" spans="9:17" ht="16">
      <c r="I9934" s="209"/>
      <c r="J9934" s="221"/>
      <c r="K9934" s="228"/>
      <c r="L9934" s="228"/>
      <c r="Q9934" s="229"/>
    </row>
    <row r="9935" spans="9:17" ht="16">
      <c r="I9935" s="209"/>
      <c r="J9935" s="221"/>
      <c r="K9935" s="228"/>
      <c r="L9935" s="228"/>
      <c r="Q9935" s="229"/>
    </row>
    <row r="9936" spans="9:17" ht="16">
      <c r="I9936" s="209"/>
      <c r="J9936" s="221"/>
      <c r="K9936" s="228"/>
      <c r="L9936" s="228"/>
      <c r="Q9936" s="229"/>
    </row>
    <row r="9937" spans="9:17" ht="16">
      <c r="I9937" s="209"/>
      <c r="J9937" s="221"/>
      <c r="K9937" s="228"/>
      <c r="L9937" s="228"/>
      <c r="Q9937" s="229"/>
    </row>
    <row r="9938" spans="9:17" ht="16">
      <c r="I9938" s="209"/>
      <c r="J9938" s="221"/>
      <c r="K9938" s="228"/>
      <c r="L9938" s="228"/>
      <c r="Q9938" s="229"/>
    </row>
    <row r="9939" spans="9:17" ht="16">
      <c r="I9939" s="209"/>
      <c r="J9939" s="221"/>
      <c r="K9939" s="228"/>
      <c r="L9939" s="228"/>
      <c r="Q9939" s="229"/>
    </row>
    <row r="9940" spans="9:17" ht="16">
      <c r="I9940" s="209"/>
      <c r="J9940" s="221"/>
      <c r="K9940" s="228"/>
      <c r="L9940" s="228"/>
      <c r="Q9940" s="229"/>
    </row>
    <row r="9941" spans="9:17" ht="16">
      <c r="I9941" s="209"/>
      <c r="J9941" s="221"/>
      <c r="K9941" s="228"/>
      <c r="L9941" s="228"/>
      <c r="Q9941" s="229"/>
    </row>
    <row r="9942" spans="9:17" ht="16">
      <c r="I9942" s="209"/>
      <c r="J9942" s="221"/>
      <c r="K9942" s="228"/>
      <c r="L9942" s="228"/>
      <c r="Q9942" s="229"/>
    </row>
    <row r="9943" spans="9:17" ht="16">
      <c r="I9943" s="209"/>
      <c r="J9943" s="221"/>
      <c r="K9943" s="228"/>
      <c r="L9943" s="228"/>
      <c r="Q9943" s="229"/>
    </row>
    <row r="9944" spans="9:17" ht="16">
      <c r="I9944" s="209"/>
      <c r="J9944" s="221"/>
      <c r="K9944" s="228"/>
      <c r="L9944" s="228"/>
      <c r="Q9944" s="229"/>
    </row>
    <row r="9945" spans="9:17" ht="16">
      <c r="I9945" s="209"/>
      <c r="J9945" s="221"/>
      <c r="K9945" s="228"/>
      <c r="L9945" s="228"/>
      <c r="Q9945" s="229"/>
    </row>
    <row r="9946" spans="9:17" ht="16">
      <c r="I9946" s="209"/>
      <c r="J9946" s="221"/>
      <c r="K9946" s="228"/>
      <c r="L9946" s="228"/>
      <c r="Q9946" s="229"/>
    </row>
    <row r="9947" spans="9:17" ht="16">
      <c r="I9947" s="209"/>
      <c r="J9947" s="221"/>
      <c r="K9947" s="228"/>
      <c r="L9947" s="228"/>
      <c r="Q9947" s="229"/>
    </row>
    <row r="9948" spans="9:17" ht="16">
      <c r="I9948" s="209"/>
      <c r="J9948" s="221"/>
      <c r="K9948" s="228"/>
      <c r="L9948" s="228"/>
      <c r="Q9948" s="229"/>
    </row>
    <row r="9949" spans="9:17" ht="16">
      <c r="I9949" s="209"/>
      <c r="J9949" s="221"/>
      <c r="K9949" s="228"/>
      <c r="L9949" s="228"/>
      <c r="Q9949" s="229"/>
    </row>
    <row r="9950" spans="9:17" ht="16">
      <c r="I9950" s="209"/>
      <c r="J9950" s="221"/>
      <c r="K9950" s="228"/>
      <c r="L9950" s="228"/>
      <c r="Q9950" s="229"/>
    </row>
    <row r="9951" spans="9:17" ht="16">
      <c r="I9951" s="209"/>
      <c r="J9951" s="221"/>
      <c r="K9951" s="228"/>
      <c r="L9951" s="228"/>
      <c r="Q9951" s="229"/>
    </row>
    <row r="9952" spans="9:17" ht="16">
      <c r="I9952" s="209"/>
      <c r="J9952" s="221"/>
      <c r="K9952" s="228"/>
      <c r="L9952" s="228"/>
      <c r="Q9952" s="229"/>
    </row>
    <row r="9953" spans="9:17" ht="16">
      <c r="I9953" s="209"/>
      <c r="J9953" s="221"/>
      <c r="K9953" s="228"/>
      <c r="L9953" s="228"/>
      <c r="Q9953" s="229"/>
    </row>
    <row r="9954" spans="9:17" ht="16">
      <c r="I9954" s="209"/>
      <c r="J9954" s="221"/>
      <c r="K9954" s="228"/>
      <c r="L9954" s="228"/>
      <c r="Q9954" s="229"/>
    </row>
    <row r="9955" spans="9:17" ht="16">
      <c r="I9955" s="209"/>
      <c r="J9955" s="221"/>
      <c r="K9955" s="228"/>
      <c r="L9955" s="228"/>
      <c r="Q9955" s="229"/>
    </row>
    <row r="9956" spans="9:17" ht="16">
      <c r="I9956" s="209"/>
      <c r="J9956" s="221"/>
      <c r="K9956" s="228"/>
      <c r="L9956" s="228"/>
      <c r="Q9956" s="229"/>
    </row>
    <row r="9957" spans="9:17" ht="16">
      <c r="I9957" s="209"/>
      <c r="J9957" s="221"/>
      <c r="K9957" s="228"/>
      <c r="L9957" s="228"/>
      <c r="Q9957" s="229"/>
    </row>
    <row r="9958" spans="9:17" ht="16">
      <c r="I9958" s="209"/>
      <c r="J9958" s="221"/>
      <c r="K9958" s="228"/>
      <c r="L9958" s="228"/>
      <c r="Q9958" s="229"/>
    </row>
    <row r="9959" spans="9:17" ht="16">
      <c r="I9959" s="209"/>
      <c r="J9959" s="221"/>
      <c r="K9959" s="228"/>
      <c r="L9959" s="228"/>
      <c r="Q9959" s="229"/>
    </row>
    <row r="9960" spans="9:17" ht="16">
      <c r="I9960" s="209"/>
      <c r="J9960" s="221"/>
      <c r="K9960" s="228"/>
      <c r="L9960" s="228"/>
      <c r="Q9960" s="229"/>
    </row>
    <row r="9961" spans="9:17" ht="16">
      <c r="I9961" s="209"/>
      <c r="J9961" s="221"/>
      <c r="K9961" s="228"/>
      <c r="L9961" s="228"/>
      <c r="Q9961" s="229"/>
    </row>
    <row r="9962" spans="9:17" ht="16">
      <c r="I9962" s="209"/>
      <c r="J9962" s="221"/>
      <c r="K9962" s="228"/>
      <c r="L9962" s="228"/>
      <c r="Q9962" s="229"/>
    </row>
    <row r="9963" spans="9:17" ht="16">
      <c r="I9963" s="209"/>
      <c r="J9963" s="221"/>
      <c r="K9963" s="228"/>
      <c r="L9963" s="228"/>
      <c r="Q9963" s="229"/>
    </row>
    <row r="9964" spans="9:17" ht="16">
      <c r="I9964" s="209"/>
      <c r="J9964" s="221"/>
      <c r="K9964" s="228"/>
      <c r="L9964" s="228"/>
      <c r="Q9964" s="229"/>
    </row>
    <row r="9965" spans="9:17" ht="16">
      <c r="I9965" s="209"/>
      <c r="J9965" s="221"/>
      <c r="K9965" s="228"/>
      <c r="L9965" s="228"/>
      <c r="Q9965" s="229"/>
    </row>
    <row r="9966" spans="9:17" ht="16">
      <c r="I9966" s="209"/>
      <c r="J9966" s="221"/>
      <c r="K9966" s="228"/>
      <c r="L9966" s="228"/>
      <c r="Q9966" s="229"/>
    </row>
    <row r="9967" spans="9:17" ht="16">
      <c r="I9967" s="209"/>
      <c r="J9967" s="221"/>
      <c r="K9967" s="228"/>
      <c r="L9967" s="228"/>
      <c r="Q9967" s="229"/>
    </row>
    <row r="9968" spans="9:17" ht="16">
      <c r="I9968" s="209"/>
      <c r="J9968" s="221"/>
      <c r="K9968" s="228"/>
      <c r="L9968" s="228"/>
      <c r="Q9968" s="229"/>
    </row>
    <row r="9969" spans="9:17" ht="16">
      <c r="I9969" s="209"/>
      <c r="J9969" s="221"/>
      <c r="K9969" s="228"/>
      <c r="L9969" s="228"/>
      <c r="Q9969" s="229"/>
    </row>
    <row r="9970" spans="9:17" ht="16">
      <c r="I9970" s="209"/>
      <c r="J9970" s="221"/>
      <c r="K9970" s="228"/>
      <c r="L9970" s="228"/>
      <c r="Q9970" s="229"/>
    </row>
    <row r="9971" spans="9:17" ht="16">
      <c r="I9971" s="209"/>
      <c r="J9971" s="221"/>
      <c r="K9971" s="228"/>
      <c r="L9971" s="228"/>
      <c r="Q9971" s="229"/>
    </row>
    <row r="9972" spans="9:17" ht="16">
      <c r="I9972" s="209"/>
      <c r="J9972" s="221"/>
      <c r="K9972" s="228"/>
      <c r="L9972" s="228"/>
      <c r="Q9972" s="229"/>
    </row>
    <row r="9973" spans="9:17" ht="16">
      <c r="I9973" s="209"/>
      <c r="J9973" s="221"/>
      <c r="K9973" s="228"/>
      <c r="L9973" s="228"/>
      <c r="Q9973" s="229"/>
    </row>
    <row r="9974" spans="9:17" ht="16">
      <c r="I9974" s="209"/>
      <c r="J9974" s="221"/>
      <c r="K9974" s="228"/>
      <c r="L9974" s="228"/>
      <c r="Q9974" s="229"/>
    </row>
    <row r="9975" spans="9:17" ht="16">
      <c r="I9975" s="209"/>
      <c r="J9975" s="221"/>
      <c r="K9975" s="228"/>
      <c r="L9975" s="228"/>
      <c r="Q9975" s="229"/>
    </row>
    <row r="9976" spans="9:17" ht="16">
      <c r="I9976" s="209"/>
      <c r="J9976" s="221"/>
      <c r="K9976" s="228"/>
      <c r="L9976" s="228"/>
      <c r="Q9976" s="229"/>
    </row>
    <row r="9977" spans="9:17" ht="16">
      <c r="I9977" s="209"/>
      <c r="J9977" s="221"/>
      <c r="K9977" s="228"/>
      <c r="L9977" s="228"/>
      <c r="Q9977" s="229"/>
    </row>
    <row r="9978" spans="9:17" ht="16">
      <c r="I9978" s="209"/>
      <c r="J9978" s="221"/>
      <c r="K9978" s="228"/>
      <c r="L9978" s="228"/>
      <c r="Q9978" s="229"/>
    </row>
    <row r="9979" spans="9:17" ht="16">
      <c r="I9979" s="209"/>
      <c r="J9979" s="221"/>
      <c r="K9979" s="228"/>
      <c r="L9979" s="228"/>
      <c r="Q9979" s="229"/>
    </row>
    <row r="9980" spans="9:17" ht="16">
      <c r="I9980" s="209"/>
      <c r="J9980" s="221"/>
      <c r="K9980" s="228"/>
      <c r="L9980" s="228"/>
      <c r="Q9980" s="229"/>
    </row>
    <row r="9981" spans="9:17" ht="16">
      <c r="I9981" s="209"/>
      <c r="J9981" s="221"/>
      <c r="K9981" s="228"/>
      <c r="L9981" s="228"/>
      <c r="Q9981" s="229"/>
    </row>
    <row r="9982" spans="9:17" ht="16">
      <c r="I9982" s="209"/>
      <c r="J9982" s="221"/>
      <c r="K9982" s="228"/>
      <c r="L9982" s="228"/>
      <c r="Q9982" s="229"/>
    </row>
    <row r="9983" spans="9:17" ht="16">
      <c r="I9983" s="209"/>
      <c r="J9983" s="221"/>
      <c r="K9983" s="228"/>
      <c r="L9983" s="228"/>
      <c r="Q9983" s="229"/>
    </row>
    <row r="9984" spans="9:17" ht="16">
      <c r="I9984" s="209"/>
      <c r="J9984" s="221"/>
      <c r="K9984" s="228"/>
      <c r="L9984" s="228"/>
      <c r="Q9984" s="229"/>
    </row>
    <row r="9985" spans="9:17" ht="16">
      <c r="I9985" s="209"/>
      <c r="J9985" s="221"/>
      <c r="K9985" s="228"/>
      <c r="L9985" s="228"/>
      <c r="Q9985" s="229"/>
    </row>
    <row r="9986" spans="9:17" ht="16">
      <c r="I9986" s="209"/>
      <c r="J9986" s="221"/>
      <c r="K9986" s="228"/>
      <c r="L9986" s="228"/>
      <c r="Q9986" s="229"/>
    </row>
    <row r="9987" spans="9:17" ht="16">
      <c r="I9987" s="209"/>
      <c r="J9987" s="221"/>
      <c r="K9987" s="228"/>
      <c r="L9987" s="228"/>
      <c r="Q9987" s="229"/>
    </row>
    <row r="9988" spans="9:17" ht="16">
      <c r="I9988" s="209"/>
      <c r="J9988" s="221"/>
      <c r="K9988" s="228"/>
      <c r="L9988" s="228"/>
      <c r="Q9988" s="229"/>
    </row>
    <row r="9989" spans="9:17" ht="16">
      <c r="I9989" s="209"/>
      <c r="J9989" s="221"/>
      <c r="K9989" s="228"/>
      <c r="L9989" s="228"/>
      <c r="Q9989" s="229"/>
    </row>
    <row r="9990" spans="9:17" ht="16">
      <c r="I9990" s="209"/>
      <c r="J9990" s="221"/>
      <c r="K9990" s="228"/>
      <c r="L9990" s="228"/>
      <c r="Q9990" s="229"/>
    </row>
    <row r="9991" spans="9:17" ht="16">
      <c r="I9991" s="209"/>
      <c r="J9991" s="221"/>
      <c r="K9991" s="228"/>
      <c r="L9991" s="228"/>
      <c r="Q9991" s="229"/>
    </row>
    <row r="9992" spans="9:17" ht="16">
      <c r="I9992" s="209"/>
      <c r="J9992" s="221"/>
      <c r="K9992" s="228"/>
      <c r="L9992" s="228"/>
      <c r="Q9992" s="229"/>
    </row>
    <row r="9993" spans="9:17" ht="16">
      <c r="I9993" s="209"/>
      <c r="J9993" s="221"/>
      <c r="K9993" s="228"/>
      <c r="L9993" s="228"/>
      <c r="Q9993" s="229"/>
    </row>
    <row r="9994" spans="9:17" ht="16">
      <c r="I9994" s="209"/>
      <c r="J9994" s="221"/>
      <c r="K9994" s="228"/>
      <c r="L9994" s="228"/>
      <c r="Q9994" s="229"/>
    </row>
    <row r="9995" spans="9:17" ht="16">
      <c r="I9995" s="209"/>
      <c r="J9995" s="221"/>
      <c r="K9995" s="228"/>
      <c r="L9995" s="228"/>
      <c r="Q9995" s="229"/>
    </row>
    <row r="9996" spans="9:17" ht="16">
      <c r="I9996" s="209"/>
      <c r="J9996" s="221"/>
      <c r="K9996" s="228"/>
      <c r="L9996" s="228"/>
      <c r="Q9996" s="229"/>
    </row>
    <row r="9997" spans="9:17" ht="16">
      <c r="I9997" s="209"/>
      <c r="J9997" s="221"/>
      <c r="K9997" s="228"/>
      <c r="L9997" s="228"/>
      <c r="Q9997" s="229"/>
    </row>
    <row r="9998" spans="9:17" ht="16">
      <c r="I9998" s="209"/>
      <c r="J9998" s="221"/>
      <c r="K9998" s="228"/>
      <c r="L9998" s="228"/>
      <c r="Q9998" s="229"/>
    </row>
    <row r="9999" spans="9:17" ht="16">
      <c r="I9999" s="209"/>
      <c r="J9999" s="221"/>
      <c r="K9999" s="228"/>
      <c r="L9999" s="228"/>
      <c r="Q9999" s="229"/>
    </row>
    <row r="10000" spans="9:17" ht="16">
      <c r="I10000" s="209"/>
      <c r="J10000" s="221"/>
      <c r="K10000" s="228"/>
      <c r="L10000" s="228"/>
      <c r="Q10000" s="229"/>
    </row>
    <row r="10001" spans="9:17" ht="16">
      <c r="I10001" s="209"/>
      <c r="J10001" s="221"/>
      <c r="K10001" s="228"/>
      <c r="L10001" s="228"/>
      <c r="Q10001" s="229"/>
    </row>
    <row r="10002" spans="9:17" ht="16">
      <c r="I10002" s="209"/>
      <c r="J10002" s="221"/>
      <c r="K10002" s="228"/>
      <c r="L10002" s="228"/>
      <c r="Q10002" s="229"/>
    </row>
    <row r="10003" spans="9:17" ht="16">
      <c r="I10003" s="209"/>
      <c r="J10003" s="221"/>
      <c r="K10003" s="228"/>
      <c r="L10003" s="228"/>
      <c r="Q10003" s="229"/>
    </row>
    <row r="10004" spans="9:17" ht="16">
      <c r="I10004" s="209"/>
      <c r="J10004" s="221"/>
      <c r="K10004" s="228"/>
      <c r="L10004" s="228"/>
      <c r="Q10004" s="229"/>
    </row>
    <row r="10005" spans="9:17" ht="16">
      <c r="I10005" s="209"/>
      <c r="J10005" s="221"/>
      <c r="K10005" s="228"/>
      <c r="L10005" s="228"/>
      <c r="Q10005" s="229"/>
    </row>
    <row r="10006" spans="9:17" ht="16">
      <c r="I10006" s="209"/>
      <c r="J10006" s="221"/>
      <c r="K10006" s="228"/>
      <c r="L10006" s="228"/>
      <c r="Q10006" s="229"/>
    </row>
    <row r="10007" spans="9:17" ht="16">
      <c r="I10007" s="209"/>
      <c r="J10007" s="221"/>
      <c r="K10007" s="228"/>
      <c r="L10007" s="228"/>
      <c r="Q10007" s="229"/>
    </row>
    <row r="10008" spans="9:17" ht="16">
      <c r="I10008" s="209"/>
      <c r="J10008" s="221"/>
      <c r="K10008" s="228"/>
      <c r="L10008" s="228"/>
      <c r="Q10008" s="229"/>
    </row>
    <row r="10009" spans="9:17" ht="16">
      <c r="I10009" s="209"/>
      <c r="J10009" s="221"/>
      <c r="K10009" s="228"/>
      <c r="L10009" s="228"/>
      <c r="Q10009" s="229"/>
    </row>
    <row r="10010" spans="9:17" ht="16">
      <c r="I10010" s="209"/>
      <c r="J10010" s="221"/>
      <c r="K10010" s="228"/>
      <c r="L10010" s="228"/>
      <c r="Q10010" s="229"/>
    </row>
    <row r="10011" spans="9:17" ht="16">
      <c r="I10011" s="209"/>
      <c r="J10011" s="221"/>
      <c r="K10011" s="228"/>
      <c r="L10011" s="228"/>
      <c r="Q10011" s="229"/>
    </row>
    <row r="10012" spans="9:17" ht="16">
      <c r="I10012" s="209"/>
      <c r="J10012" s="221"/>
      <c r="K10012" s="228"/>
      <c r="L10012" s="228"/>
      <c r="Q10012" s="229"/>
    </row>
    <row r="10013" spans="9:17" ht="16">
      <c r="I10013" s="209"/>
      <c r="J10013" s="221"/>
      <c r="K10013" s="228"/>
      <c r="L10013" s="228"/>
      <c r="Q10013" s="229"/>
    </row>
    <row r="10014" spans="9:17" ht="16">
      <c r="I10014" s="209"/>
      <c r="J10014" s="221"/>
      <c r="K10014" s="228"/>
      <c r="L10014" s="228"/>
      <c r="Q10014" s="229"/>
    </row>
    <row r="10015" spans="9:17" ht="16">
      <c r="I10015" s="209"/>
      <c r="J10015" s="221"/>
      <c r="K10015" s="228"/>
      <c r="L10015" s="228"/>
      <c r="Q10015" s="229"/>
    </row>
    <row r="10016" spans="9:17" ht="16">
      <c r="I10016" s="209"/>
      <c r="J10016" s="221"/>
      <c r="K10016" s="228"/>
      <c r="L10016" s="228"/>
      <c r="Q10016" s="229"/>
    </row>
    <row r="10017" spans="9:17" ht="16">
      <c r="I10017" s="209"/>
      <c r="J10017" s="221"/>
      <c r="K10017" s="228"/>
      <c r="L10017" s="228"/>
      <c r="Q10017" s="229"/>
    </row>
    <row r="10018" spans="9:17" ht="16">
      <c r="I10018" s="209"/>
      <c r="J10018" s="221"/>
      <c r="K10018" s="228"/>
      <c r="L10018" s="228"/>
      <c r="Q10018" s="229"/>
    </row>
    <row r="10019" spans="9:17" ht="16">
      <c r="I10019" s="209"/>
      <c r="J10019" s="221"/>
      <c r="K10019" s="228"/>
      <c r="L10019" s="228"/>
      <c r="Q10019" s="229"/>
    </row>
    <row r="10020" spans="9:17" ht="16">
      <c r="I10020" s="209"/>
      <c r="J10020" s="221"/>
      <c r="K10020" s="228"/>
      <c r="L10020" s="228"/>
      <c r="Q10020" s="229"/>
    </row>
    <row r="10021" spans="9:17" ht="16">
      <c r="I10021" s="209"/>
      <c r="J10021" s="221"/>
      <c r="K10021" s="228"/>
      <c r="L10021" s="228"/>
      <c r="Q10021" s="229"/>
    </row>
    <row r="10022" spans="9:17" ht="16">
      <c r="I10022" s="209"/>
      <c r="J10022" s="221"/>
      <c r="K10022" s="228"/>
      <c r="L10022" s="228"/>
      <c r="Q10022" s="229"/>
    </row>
    <row r="10023" spans="9:17" ht="16">
      <c r="I10023" s="209"/>
      <c r="J10023" s="221"/>
      <c r="K10023" s="228"/>
      <c r="L10023" s="228"/>
      <c r="Q10023" s="229"/>
    </row>
    <row r="10024" spans="9:17" ht="16">
      <c r="I10024" s="209"/>
      <c r="J10024" s="221"/>
      <c r="K10024" s="228"/>
      <c r="L10024" s="228"/>
      <c r="Q10024" s="229"/>
    </row>
    <row r="10025" spans="9:17" ht="16">
      <c r="I10025" s="209"/>
      <c r="J10025" s="221"/>
      <c r="K10025" s="228"/>
      <c r="L10025" s="228"/>
      <c r="Q10025" s="229"/>
    </row>
    <row r="10026" spans="9:17" ht="16">
      <c r="I10026" s="209"/>
      <c r="J10026" s="221"/>
      <c r="K10026" s="228"/>
      <c r="L10026" s="228"/>
      <c r="Q10026" s="229"/>
    </row>
    <row r="10027" spans="9:17" ht="16">
      <c r="I10027" s="209"/>
      <c r="J10027" s="221"/>
      <c r="K10027" s="228"/>
      <c r="L10027" s="228"/>
      <c r="Q10027" s="229"/>
    </row>
    <row r="10028" spans="9:17" ht="16">
      <c r="I10028" s="209"/>
      <c r="J10028" s="221"/>
      <c r="K10028" s="228"/>
      <c r="L10028" s="228"/>
      <c r="Q10028" s="229"/>
    </row>
    <row r="10029" spans="9:17" ht="16">
      <c r="I10029" s="209"/>
      <c r="J10029" s="221"/>
      <c r="K10029" s="228"/>
      <c r="L10029" s="228"/>
      <c r="Q10029" s="229"/>
    </row>
    <row r="10030" spans="9:17" ht="16">
      <c r="I10030" s="209"/>
      <c r="J10030" s="221"/>
      <c r="K10030" s="228"/>
      <c r="L10030" s="228"/>
      <c r="Q10030" s="229"/>
    </row>
    <row r="10031" spans="9:17" ht="16">
      <c r="I10031" s="209"/>
      <c r="J10031" s="221"/>
      <c r="K10031" s="228"/>
      <c r="L10031" s="228"/>
      <c r="Q10031" s="229"/>
    </row>
    <row r="10032" spans="9:17" ht="16">
      <c r="I10032" s="209"/>
      <c r="J10032" s="221"/>
      <c r="K10032" s="228"/>
      <c r="L10032" s="228"/>
      <c r="Q10032" s="229"/>
    </row>
    <row r="10033" spans="9:17" ht="16">
      <c r="I10033" s="209"/>
      <c r="J10033" s="221"/>
      <c r="K10033" s="228"/>
      <c r="L10033" s="228"/>
      <c r="Q10033" s="229"/>
    </row>
    <row r="10034" spans="9:17" ht="16">
      <c r="I10034" s="209"/>
      <c r="J10034" s="221"/>
      <c r="K10034" s="228"/>
      <c r="L10034" s="228"/>
      <c r="Q10034" s="229"/>
    </row>
    <row r="10035" spans="9:17" ht="16">
      <c r="I10035" s="209"/>
      <c r="J10035" s="221"/>
      <c r="K10035" s="228"/>
      <c r="L10035" s="228"/>
      <c r="Q10035" s="229"/>
    </row>
    <row r="10036" spans="9:17" ht="16">
      <c r="I10036" s="209"/>
      <c r="J10036" s="221"/>
      <c r="K10036" s="228"/>
      <c r="L10036" s="228"/>
      <c r="Q10036" s="229"/>
    </row>
    <row r="10037" spans="9:17" ht="16">
      <c r="I10037" s="209"/>
      <c r="J10037" s="221"/>
      <c r="K10037" s="228"/>
      <c r="L10037" s="228"/>
      <c r="Q10037" s="229"/>
    </row>
    <row r="10038" spans="9:17" ht="16">
      <c r="I10038" s="209"/>
      <c r="J10038" s="221"/>
      <c r="K10038" s="228"/>
      <c r="L10038" s="228"/>
      <c r="Q10038" s="229"/>
    </row>
    <row r="10039" spans="9:17" ht="16">
      <c r="I10039" s="209"/>
      <c r="J10039" s="221"/>
      <c r="K10039" s="228"/>
      <c r="L10039" s="228"/>
      <c r="Q10039" s="229"/>
    </row>
    <row r="10040" spans="9:17" ht="16">
      <c r="I10040" s="209"/>
      <c r="J10040" s="221"/>
      <c r="K10040" s="228"/>
      <c r="L10040" s="228"/>
      <c r="Q10040" s="229"/>
    </row>
    <row r="10041" spans="9:17" ht="16">
      <c r="I10041" s="209"/>
      <c r="J10041" s="221"/>
      <c r="K10041" s="228"/>
      <c r="L10041" s="228"/>
      <c r="Q10041" s="229"/>
    </row>
    <row r="10042" spans="9:17" ht="16">
      <c r="I10042" s="209"/>
      <c r="J10042" s="221"/>
      <c r="K10042" s="228"/>
      <c r="L10042" s="228"/>
      <c r="Q10042" s="229"/>
    </row>
    <row r="10043" spans="9:17" ht="16">
      <c r="I10043" s="209"/>
      <c r="J10043" s="221"/>
      <c r="K10043" s="228"/>
      <c r="L10043" s="228"/>
      <c r="Q10043" s="229"/>
    </row>
    <row r="10044" spans="9:17" ht="16">
      <c r="I10044" s="209"/>
      <c r="J10044" s="221"/>
      <c r="K10044" s="228"/>
      <c r="L10044" s="228"/>
      <c r="Q10044" s="229"/>
    </row>
    <row r="10045" spans="9:17" ht="16">
      <c r="I10045" s="209"/>
      <c r="J10045" s="221"/>
      <c r="K10045" s="228"/>
      <c r="L10045" s="228"/>
      <c r="Q10045" s="229"/>
    </row>
    <row r="10046" spans="9:17" ht="16">
      <c r="I10046" s="209"/>
      <c r="J10046" s="221"/>
      <c r="K10046" s="228"/>
      <c r="L10046" s="228"/>
      <c r="Q10046" s="229"/>
    </row>
    <row r="10047" spans="9:17" ht="16">
      <c r="I10047" s="209"/>
      <c r="J10047" s="221"/>
      <c r="K10047" s="228"/>
      <c r="L10047" s="228"/>
      <c r="Q10047" s="229"/>
    </row>
    <row r="10048" spans="9:17" ht="16">
      <c r="I10048" s="209"/>
      <c r="J10048" s="221"/>
      <c r="K10048" s="228"/>
      <c r="L10048" s="228"/>
      <c r="Q10048" s="229"/>
    </row>
    <row r="10049" spans="9:17" ht="16">
      <c r="I10049" s="209"/>
      <c r="J10049" s="221"/>
      <c r="K10049" s="228"/>
      <c r="L10049" s="228"/>
      <c r="Q10049" s="229"/>
    </row>
    <row r="10050" spans="9:17" ht="16">
      <c r="I10050" s="209"/>
      <c r="J10050" s="221"/>
      <c r="K10050" s="228"/>
      <c r="L10050" s="228"/>
      <c r="Q10050" s="229"/>
    </row>
    <row r="10051" spans="9:17" ht="16">
      <c r="I10051" s="209"/>
      <c r="J10051" s="221"/>
      <c r="K10051" s="228"/>
      <c r="L10051" s="228"/>
      <c r="Q10051" s="229"/>
    </row>
    <row r="10052" spans="9:17" ht="16">
      <c r="I10052" s="209"/>
      <c r="J10052" s="221"/>
      <c r="K10052" s="228"/>
      <c r="L10052" s="228"/>
      <c r="Q10052" s="229"/>
    </row>
    <row r="10053" spans="9:17" ht="16">
      <c r="I10053" s="209"/>
      <c r="J10053" s="221"/>
      <c r="K10053" s="228"/>
      <c r="L10053" s="228"/>
      <c r="Q10053" s="229"/>
    </row>
    <row r="10054" spans="9:17" ht="16">
      <c r="I10054" s="209"/>
      <c r="J10054" s="221"/>
      <c r="K10054" s="228"/>
      <c r="L10054" s="228"/>
      <c r="Q10054" s="229"/>
    </row>
    <row r="10055" spans="9:17" ht="16">
      <c r="I10055" s="209"/>
      <c r="J10055" s="221"/>
      <c r="K10055" s="228"/>
      <c r="L10055" s="228"/>
      <c r="Q10055" s="229"/>
    </row>
    <row r="10056" spans="9:17" ht="16">
      <c r="I10056" s="209"/>
      <c r="J10056" s="221"/>
      <c r="K10056" s="228"/>
      <c r="L10056" s="228"/>
      <c r="Q10056" s="229"/>
    </row>
    <row r="10057" spans="9:17" ht="16">
      <c r="I10057" s="209"/>
      <c r="J10057" s="221"/>
      <c r="K10057" s="228"/>
      <c r="L10057" s="228"/>
      <c r="Q10057" s="229"/>
    </row>
    <row r="10058" spans="9:17" ht="16">
      <c r="I10058" s="209"/>
      <c r="J10058" s="221"/>
      <c r="K10058" s="228"/>
      <c r="L10058" s="228"/>
      <c r="Q10058" s="229"/>
    </row>
    <row r="10059" spans="9:17" ht="16">
      <c r="I10059" s="209"/>
      <c r="J10059" s="221"/>
      <c r="K10059" s="228"/>
      <c r="L10059" s="228"/>
      <c r="Q10059" s="229"/>
    </row>
    <row r="10060" spans="9:17" ht="16">
      <c r="I10060" s="209"/>
      <c r="J10060" s="221"/>
      <c r="K10060" s="228"/>
      <c r="L10060" s="228"/>
      <c r="Q10060" s="229"/>
    </row>
    <row r="10061" spans="9:17" ht="16">
      <c r="I10061" s="209"/>
      <c r="J10061" s="221"/>
      <c r="K10061" s="228"/>
      <c r="L10061" s="228"/>
      <c r="Q10061" s="229"/>
    </row>
    <row r="10062" spans="9:17" ht="16">
      <c r="I10062" s="209"/>
      <c r="J10062" s="221"/>
      <c r="K10062" s="228"/>
      <c r="L10062" s="228"/>
      <c r="Q10062" s="229"/>
    </row>
    <row r="10063" spans="9:17" ht="16">
      <c r="I10063" s="209"/>
      <c r="J10063" s="221"/>
      <c r="K10063" s="228"/>
      <c r="L10063" s="228"/>
      <c r="Q10063" s="229"/>
    </row>
    <row r="10064" spans="9:17" ht="16">
      <c r="I10064" s="209"/>
      <c r="J10064" s="221"/>
      <c r="K10064" s="228"/>
      <c r="L10064" s="228"/>
      <c r="Q10064" s="229"/>
    </row>
    <row r="10065" spans="9:17" ht="16">
      <c r="I10065" s="209"/>
      <c r="J10065" s="221"/>
      <c r="K10065" s="228"/>
      <c r="L10065" s="228"/>
      <c r="Q10065" s="229"/>
    </row>
    <row r="10066" spans="9:17" ht="16">
      <c r="I10066" s="209"/>
      <c r="J10066" s="221"/>
      <c r="K10066" s="228"/>
      <c r="L10066" s="228"/>
      <c r="Q10066" s="229"/>
    </row>
    <row r="10067" spans="9:17" ht="16">
      <c r="I10067" s="209"/>
      <c r="J10067" s="221"/>
      <c r="K10067" s="228"/>
      <c r="L10067" s="228"/>
      <c r="Q10067" s="229"/>
    </row>
    <row r="10068" spans="9:17" ht="16">
      <c r="I10068" s="209"/>
      <c r="J10068" s="221"/>
      <c r="K10068" s="228"/>
      <c r="L10068" s="228"/>
      <c r="Q10068" s="229"/>
    </row>
    <row r="10069" spans="9:17" ht="16">
      <c r="I10069" s="209"/>
      <c r="J10069" s="221"/>
      <c r="K10069" s="228"/>
      <c r="L10069" s="228"/>
      <c r="Q10069" s="229"/>
    </row>
    <row r="10070" spans="9:17" ht="16">
      <c r="I10070" s="209"/>
      <c r="J10070" s="221"/>
      <c r="K10070" s="228"/>
      <c r="L10070" s="228"/>
      <c r="Q10070" s="229"/>
    </row>
    <row r="10071" spans="9:17" ht="16">
      <c r="I10071" s="209"/>
      <c r="J10071" s="221"/>
      <c r="K10071" s="228"/>
      <c r="L10071" s="228"/>
      <c r="Q10071" s="229"/>
    </row>
    <row r="10072" spans="9:17" ht="16">
      <c r="I10072" s="209"/>
      <c r="J10072" s="221"/>
      <c r="K10072" s="228"/>
      <c r="L10072" s="228"/>
      <c r="Q10072" s="229"/>
    </row>
    <row r="10073" spans="9:17" ht="16">
      <c r="I10073" s="209"/>
      <c r="J10073" s="221"/>
      <c r="K10073" s="228"/>
      <c r="L10073" s="228"/>
      <c r="Q10073" s="229"/>
    </row>
    <row r="10074" spans="9:17" ht="16">
      <c r="I10074" s="209"/>
      <c r="J10074" s="221"/>
      <c r="K10074" s="228"/>
      <c r="L10074" s="228"/>
      <c r="Q10074" s="229"/>
    </row>
    <row r="10075" spans="9:17" ht="16">
      <c r="I10075" s="209"/>
      <c r="J10075" s="221"/>
      <c r="K10075" s="228"/>
      <c r="L10075" s="228"/>
      <c r="Q10075" s="229"/>
    </row>
    <row r="10076" spans="9:17" ht="16">
      <c r="I10076" s="209"/>
      <c r="J10076" s="221"/>
      <c r="K10076" s="228"/>
      <c r="L10076" s="228"/>
      <c r="Q10076" s="229"/>
    </row>
    <row r="10077" spans="9:17" ht="16">
      <c r="I10077" s="209"/>
      <c r="J10077" s="221"/>
      <c r="K10077" s="228"/>
      <c r="L10077" s="228"/>
      <c r="Q10077" s="229"/>
    </row>
    <row r="10078" spans="9:17" ht="16">
      <c r="I10078" s="209"/>
      <c r="J10078" s="221"/>
      <c r="K10078" s="228"/>
      <c r="L10078" s="228"/>
      <c r="Q10078" s="229"/>
    </row>
    <row r="10079" spans="9:17" ht="16">
      <c r="I10079" s="209"/>
      <c r="J10079" s="221"/>
      <c r="K10079" s="228"/>
      <c r="L10079" s="228"/>
      <c r="Q10079" s="229"/>
    </row>
    <row r="10080" spans="9:17" ht="16">
      <c r="I10080" s="209"/>
      <c r="J10080" s="221"/>
      <c r="K10080" s="228"/>
      <c r="L10080" s="228"/>
      <c r="Q10080" s="229"/>
    </row>
    <row r="10081" spans="9:17" ht="16">
      <c r="I10081" s="209"/>
      <c r="J10081" s="221"/>
      <c r="K10081" s="228"/>
      <c r="L10081" s="228"/>
      <c r="Q10081" s="229"/>
    </row>
    <row r="10082" spans="9:17" ht="16">
      <c r="I10082" s="209"/>
      <c r="J10082" s="221"/>
      <c r="K10082" s="228"/>
      <c r="L10082" s="228"/>
      <c r="Q10082" s="229"/>
    </row>
    <row r="10083" spans="9:17" ht="16">
      <c r="I10083" s="209"/>
      <c r="J10083" s="221"/>
      <c r="K10083" s="228"/>
      <c r="L10083" s="228"/>
      <c r="Q10083" s="229"/>
    </row>
    <row r="10084" spans="9:17" ht="16">
      <c r="I10084" s="209"/>
      <c r="J10084" s="221"/>
      <c r="K10084" s="228"/>
      <c r="L10084" s="228"/>
      <c r="Q10084" s="229"/>
    </row>
    <row r="10085" spans="9:17" ht="16">
      <c r="I10085" s="209"/>
      <c r="J10085" s="221"/>
      <c r="K10085" s="228"/>
      <c r="L10085" s="228"/>
      <c r="Q10085" s="229"/>
    </row>
    <row r="10086" spans="9:17" ht="16">
      <c r="I10086" s="209"/>
      <c r="J10086" s="221"/>
      <c r="K10086" s="228"/>
      <c r="L10086" s="228"/>
      <c r="Q10086" s="229"/>
    </row>
    <row r="10087" spans="9:17" ht="16">
      <c r="I10087" s="209"/>
      <c r="J10087" s="221"/>
      <c r="K10087" s="228"/>
      <c r="L10087" s="228"/>
      <c r="Q10087" s="229"/>
    </row>
    <row r="10088" spans="9:17" ht="16">
      <c r="I10088" s="209"/>
      <c r="J10088" s="221"/>
      <c r="K10088" s="228"/>
      <c r="L10088" s="228"/>
      <c r="Q10088" s="229"/>
    </row>
    <row r="10089" spans="9:17" ht="16">
      <c r="I10089" s="209"/>
      <c r="J10089" s="221"/>
      <c r="K10089" s="228"/>
      <c r="L10089" s="228"/>
      <c r="Q10089" s="229"/>
    </row>
    <row r="10090" spans="9:17" ht="16">
      <c r="I10090" s="209"/>
      <c r="J10090" s="221"/>
      <c r="K10090" s="228"/>
      <c r="L10090" s="228"/>
      <c r="Q10090" s="229"/>
    </row>
    <row r="10091" spans="9:17" ht="16">
      <c r="I10091" s="209"/>
      <c r="J10091" s="221"/>
      <c r="K10091" s="228"/>
      <c r="L10091" s="228"/>
      <c r="Q10091" s="229"/>
    </row>
    <row r="10092" spans="9:17" ht="16">
      <c r="I10092" s="209"/>
      <c r="J10092" s="221"/>
      <c r="K10092" s="228"/>
      <c r="L10092" s="228"/>
      <c r="Q10092" s="229"/>
    </row>
    <row r="10093" spans="9:17" ht="16">
      <c r="I10093" s="209"/>
      <c r="J10093" s="221"/>
      <c r="K10093" s="228"/>
      <c r="L10093" s="228"/>
      <c r="Q10093" s="229"/>
    </row>
    <row r="10094" spans="9:17" ht="16">
      <c r="I10094" s="209"/>
      <c r="J10094" s="221"/>
      <c r="K10094" s="228"/>
      <c r="L10094" s="228"/>
      <c r="Q10094" s="229"/>
    </row>
    <row r="10095" spans="9:17" ht="16">
      <c r="I10095" s="209"/>
      <c r="J10095" s="221"/>
      <c r="K10095" s="228"/>
      <c r="L10095" s="228"/>
      <c r="Q10095" s="229"/>
    </row>
    <row r="10096" spans="9:17" ht="16">
      <c r="I10096" s="209"/>
      <c r="J10096" s="221"/>
      <c r="K10096" s="228"/>
      <c r="L10096" s="228"/>
      <c r="Q10096" s="229"/>
    </row>
    <row r="10097" spans="9:17" ht="16">
      <c r="I10097" s="209"/>
      <c r="J10097" s="221"/>
      <c r="K10097" s="228"/>
      <c r="L10097" s="228"/>
      <c r="Q10097" s="229"/>
    </row>
    <row r="10098" spans="9:17" ht="16">
      <c r="I10098" s="209"/>
      <c r="J10098" s="221"/>
      <c r="K10098" s="228"/>
      <c r="L10098" s="228"/>
      <c r="Q10098" s="229"/>
    </row>
    <row r="10099" spans="9:17" ht="16">
      <c r="I10099" s="209"/>
      <c r="J10099" s="221"/>
      <c r="K10099" s="228"/>
      <c r="L10099" s="228"/>
      <c r="Q10099" s="229"/>
    </row>
    <row r="10100" spans="9:17" ht="16">
      <c r="I10100" s="209"/>
      <c r="J10100" s="221"/>
      <c r="K10100" s="228"/>
      <c r="L10100" s="228"/>
      <c r="Q10100" s="229"/>
    </row>
    <row r="10101" spans="9:17" ht="16">
      <c r="I10101" s="209"/>
      <c r="J10101" s="221"/>
      <c r="K10101" s="228"/>
      <c r="L10101" s="228"/>
      <c r="Q10101" s="229"/>
    </row>
    <row r="10102" spans="9:17" ht="16">
      <c r="I10102" s="209"/>
      <c r="J10102" s="221"/>
      <c r="K10102" s="228"/>
      <c r="L10102" s="228"/>
      <c r="Q10102" s="229"/>
    </row>
    <row r="10103" spans="9:17" ht="16">
      <c r="I10103" s="209"/>
      <c r="J10103" s="221"/>
      <c r="K10103" s="228"/>
      <c r="L10103" s="228"/>
      <c r="Q10103" s="229"/>
    </row>
    <row r="10104" spans="9:17" ht="16">
      <c r="I10104" s="209"/>
      <c r="J10104" s="221"/>
      <c r="K10104" s="228"/>
      <c r="L10104" s="228"/>
      <c r="Q10104" s="229"/>
    </row>
    <row r="10105" spans="9:17" ht="16">
      <c r="I10105" s="209"/>
      <c r="J10105" s="221"/>
      <c r="K10105" s="228"/>
      <c r="L10105" s="228"/>
      <c r="Q10105" s="229"/>
    </row>
    <row r="10106" spans="9:17" ht="16">
      <c r="I10106" s="209"/>
      <c r="J10106" s="221"/>
      <c r="K10106" s="228"/>
      <c r="L10106" s="228"/>
      <c r="Q10106" s="229"/>
    </row>
    <row r="10107" spans="9:17" ht="16">
      <c r="I10107" s="209"/>
      <c r="J10107" s="221"/>
      <c r="K10107" s="228"/>
      <c r="L10107" s="228"/>
      <c r="Q10107" s="229"/>
    </row>
    <row r="10108" spans="9:17" ht="16">
      <c r="I10108" s="209"/>
      <c r="J10108" s="221"/>
      <c r="K10108" s="228"/>
      <c r="L10108" s="228"/>
      <c r="Q10108" s="229"/>
    </row>
    <row r="10109" spans="9:17" ht="16">
      <c r="I10109" s="209"/>
      <c r="J10109" s="221"/>
      <c r="K10109" s="228"/>
      <c r="L10109" s="228"/>
      <c r="Q10109" s="229"/>
    </row>
    <row r="10110" spans="9:17" ht="16">
      <c r="I10110" s="209"/>
      <c r="J10110" s="221"/>
      <c r="K10110" s="228"/>
      <c r="L10110" s="228"/>
      <c r="Q10110" s="229"/>
    </row>
    <row r="10111" spans="9:17" ht="16">
      <c r="I10111" s="209"/>
      <c r="J10111" s="221"/>
      <c r="K10111" s="228"/>
      <c r="L10111" s="228"/>
      <c r="Q10111" s="229"/>
    </row>
    <row r="10112" spans="9:17" ht="16">
      <c r="I10112" s="209"/>
      <c r="J10112" s="221"/>
      <c r="K10112" s="228"/>
      <c r="L10112" s="228"/>
      <c r="Q10112" s="229"/>
    </row>
    <row r="10113" spans="9:17" ht="16">
      <c r="I10113" s="209"/>
      <c r="J10113" s="221"/>
      <c r="K10113" s="228"/>
      <c r="L10113" s="228"/>
      <c r="Q10113" s="229"/>
    </row>
    <row r="10114" spans="9:17" ht="16">
      <c r="I10114" s="209"/>
      <c r="J10114" s="221"/>
      <c r="K10114" s="228"/>
      <c r="L10114" s="228"/>
      <c r="Q10114" s="229"/>
    </row>
    <row r="10115" spans="9:17" ht="16">
      <c r="I10115" s="209"/>
      <c r="J10115" s="221"/>
      <c r="K10115" s="228"/>
      <c r="L10115" s="228"/>
      <c r="Q10115" s="229"/>
    </row>
    <row r="10116" spans="9:17" ht="16">
      <c r="I10116" s="209"/>
      <c r="J10116" s="221"/>
      <c r="K10116" s="228"/>
      <c r="L10116" s="228"/>
      <c r="Q10116" s="229"/>
    </row>
    <row r="10117" spans="9:17" ht="16">
      <c r="I10117" s="209"/>
      <c r="J10117" s="221"/>
      <c r="K10117" s="228"/>
      <c r="L10117" s="228"/>
      <c r="Q10117" s="229"/>
    </row>
    <row r="10118" spans="9:17" ht="16">
      <c r="I10118" s="209"/>
      <c r="J10118" s="221"/>
      <c r="K10118" s="228"/>
      <c r="L10118" s="228"/>
      <c r="Q10118" s="229"/>
    </row>
    <row r="10119" spans="9:17" ht="16">
      <c r="I10119" s="209"/>
      <c r="J10119" s="221"/>
      <c r="K10119" s="228"/>
      <c r="L10119" s="228"/>
      <c r="Q10119" s="229"/>
    </row>
    <row r="10120" spans="9:17" ht="16">
      <c r="I10120" s="209"/>
      <c r="J10120" s="221"/>
      <c r="K10120" s="228"/>
      <c r="L10120" s="228"/>
      <c r="Q10120" s="229"/>
    </row>
    <row r="10121" spans="9:17" ht="16">
      <c r="I10121" s="209"/>
      <c r="J10121" s="221"/>
      <c r="K10121" s="228"/>
      <c r="L10121" s="228"/>
      <c r="Q10121" s="229"/>
    </row>
    <row r="10122" spans="9:17" ht="16">
      <c r="I10122" s="209"/>
      <c r="J10122" s="221"/>
      <c r="K10122" s="228"/>
      <c r="L10122" s="228"/>
      <c r="Q10122" s="229"/>
    </row>
    <row r="10123" spans="9:17" ht="16">
      <c r="I10123" s="209"/>
      <c r="J10123" s="221"/>
      <c r="K10123" s="228"/>
      <c r="L10123" s="228"/>
      <c r="Q10123" s="229"/>
    </row>
    <row r="10124" spans="9:17" ht="16">
      <c r="I10124" s="209"/>
      <c r="J10124" s="221"/>
      <c r="K10124" s="228"/>
      <c r="L10124" s="228"/>
      <c r="Q10124" s="229"/>
    </row>
    <row r="10125" spans="9:17" ht="16">
      <c r="I10125" s="209"/>
      <c r="J10125" s="221"/>
      <c r="K10125" s="228"/>
      <c r="L10125" s="228"/>
      <c r="Q10125" s="229"/>
    </row>
    <row r="10126" spans="9:17" ht="16">
      <c r="I10126" s="209"/>
      <c r="J10126" s="221"/>
      <c r="K10126" s="228"/>
      <c r="L10126" s="228"/>
      <c r="Q10126" s="229"/>
    </row>
    <row r="10127" spans="9:17" ht="16">
      <c r="I10127" s="209"/>
      <c r="J10127" s="221"/>
      <c r="K10127" s="228"/>
      <c r="L10127" s="228"/>
      <c r="Q10127" s="229"/>
    </row>
    <row r="10128" spans="9:17" ht="16">
      <c r="I10128" s="209"/>
      <c r="J10128" s="221"/>
      <c r="K10128" s="228"/>
      <c r="L10128" s="228"/>
      <c r="Q10128" s="229"/>
    </row>
    <row r="10129" spans="9:17" ht="16">
      <c r="I10129" s="209"/>
      <c r="J10129" s="221"/>
      <c r="K10129" s="228"/>
      <c r="L10129" s="228"/>
      <c r="Q10129" s="229"/>
    </row>
    <row r="10130" spans="9:17" ht="16">
      <c r="I10130" s="209"/>
      <c r="J10130" s="221"/>
      <c r="K10130" s="228"/>
      <c r="L10130" s="228"/>
      <c r="Q10130" s="229"/>
    </row>
    <row r="10131" spans="9:17" ht="16">
      <c r="I10131" s="209"/>
      <c r="J10131" s="221"/>
      <c r="K10131" s="228"/>
      <c r="L10131" s="228"/>
      <c r="Q10131" s="229"/>
    </row>
    <row r="10132" spans="9:17" ht="16">
      <c r="I10132" s="209"/>
      <c r="J10132" s="221"/>
      <c r="K10132" s="228"/>
      <c r="L10132" s="228"/>
      <c r="Q10132" s="229"/>
    </row>
    <row r="10133" spans="9:17" ht="16">
      <c r="I10133" s="209"/>
      <c r="J10133" s="221"/>
      <c r="K10133" s="228"/>
      <c r="L10133" s="228"/>
      <c r="Q10133" s="229"/>
    </row>
    <row r="10134" spans="9:17" ht="16">
      <c r="I10134" s="209"/>
      <c r="J10134" s="221"/>
      <c r="K10134" s="228"/>
      <c r="L10134" s="228"/>
      <c r="Q10134" s="229"/>
    </row>
    <row r="10135" spans="9:17" ht="16">
      <c r="I10135" s="209"/>
      <c r="J10135" s="221"/>
      <c r="K10135" s="228"/>
      <c r="L10135" s="228"/>
      <c r="Q10135" s="229"/>
    </row>
    <row r="10136" spans="9:17" ht="16">
      <c r="I10136" s="209"/>
      <c r="J10136" s="221"/>
      <c r="K10136" s="228"/>
      <c r="L10136" s="228"/>
      <c r="Q10136" s="229"/>
    </row>
    <row r="10137" spans="9:17" ht="16">
      <c r="I10137" s="209"/>
      <c r="J10137" s="221"/>
      <c r="K10137" s="228"/>
      <c r="L10137" s="228"/>
      <c r="Q10137" s="229"/>
    </row>
    <row r="10138" spans="9:17" ht="16">
      <c r="I10138" s="209"/>
      <c r="J10138" s="221"/>
      <c r="K10138" s="228"/>
      <c r="L10138" s="228"/>
      <c r="Q10138" s="229"/>
    </row>
    <row r="10139" spans="9:17" ht="16">
      <c r="I10139" s="209"/>
      <c r="J10139" s="221"/>
      <c r="K10139" s="228"/>
      <c r="L10139" s="228"/>
      <c r="Q10139" s="229"/>
    </row>
    <row r="10140" spans="9:17" ht="16">
      <c r="I10140" s="209"/>
      <c r="J10140" s="221"/>
      <c r="K10140" s="228"/>
      <c r="L10140" s="228"/>
      <c r="Q10140" s="229"/>
    </row>
    <row r="10141" spans="9:17" ht="16">
      <c r="I10141" s="209"/>
      <c r="J10141" s="221"/>
      <c r="K10141" s="228"/>
      <c r="L10141" s="228"/>
      <c r="Q10141" s="229"/>
    </row>
    <row r="10142" spans="9:17" ht="16">
      <c r="I10142" s="209"/>
      <c r="J10142" s="221"/>
      <c r="K10142" s="228"/>
      <c r="L10142" s="228"/>
      <c r="Q10142" s="229"/>
    </row>
    <row r="10143" spans="9:17" ht="16">
      <c r="I10143" s="209"/>
      <c r="J10143" s="221"/>
      <c r="K10143" s="228"/>
      <c r="L10143" s="228"/>
      <c r="Q10143" s="229"/>
    </row>
    <row r="10144" spans="9:17" ht="16">
      <c r="I10144" s="209"/>
      <c r="J10144" s="221"/>
      <c r="K10144" s="228"/>
      <c r="L10144" s="228"/>
      <c r="Q10144" s="229"/>
    </row>
    <row r="10145" spans="9:17" ht="16">
      <c r="I10145" s="209"/>
      <c r="J10145" s="221"/>
      <c r="K10145" s="228"/>
      <c r="L10145" s="228"/>
      <c r="Q10145" s="229"/>
    </row>
    <row r="10146" spans="9:17" ht="16">
      <c r="I10146" s="209"/>
      <c r="J10146" s="221"/>
      <c r="K10146" s="228"/>
      <c r="L10146" s="228"/>
      <c r="Q10146" s="229"/>
    </row>
    <row r="10147" spans="9:17" ht="16">
      <c r="I10147" s="209"/>
      <c r="J10147" s="221"/>
      <c r="K10147" s="228"/>
      <c r="L10147" s="228"/>
      <c r="Q10147" s="229"/>
    </row>
    <row r="10148" spans="9:17" ht="16">
      <c r="I10148" s="209"/>
      <c r="J10148" s="221"/>
      <c r="K10148" s="228"/>
      <c r="L10148" s="228"/>
      <c r="Q10148" s="229"/>
    </row>
    <row r="10149" spans="9:17" ht="16">
      <c r="I10149" s="209"/>
      <c r="J10149" s="221"/>
      <c r="K10149" s="228"/>
      <c r="L10149" s="228"/>
      <c r="Q10149" s="229"/>
    </row>
    <row r="10150" spans="9:17" ht="16">
      <c r="I10150" s="209"/>
      <c r="J10150" s="221"/>
      <c r="K10150" s="228"/>
      <c r="L10150" s="228"/>
      <c r="Q10150" s="229"/>
    </row>
    <row r="10151" spans="9:17" ht="16">
      <c r="I10151" s="209"/>
      <c r="J10151" s="221"/>
      <c r="K10151" s="228"/>
      <c r="L10151" s="228"/>
      <c r="Q10151" s="229"/>
    </row>
    <row r="10152" spans="9:17" ht="16">
      <c r="I10152" s="209"/>
      <c r="J10152" s="221"/>
      <c r="K10152" s="228"/>
      <c r="L10152" s="228"/>
      <c r="Q10152" s="229"/>
    </row>
    <row r="10153" spans="9:17" ht="16">
      <c r="I10153" s="209"/>
      <c r="J10153" s="221"/>
      <c r="K10153" s="228"/>
      <c r="L10153" s="228"/>
      <c r="Q10153" s="229"/>
    </row>
    <row r="10154" spans="9:17" ht="16">
      <c r="I10154" s="209"/>
      <c r="J10154" s="221"/>
      <c r="K10154" s="228"/>
      <c r="L10154" s="228"/>
      <c r="Q10154" s="229"/>
    </row>
    <row r="10155" spans="9:17" ht="16">
      <c r="I10155" s="209"/>
      <c r="J10155" s="221"/>
      <c r="K10155" s="228"/>
      <c r="L10155" s="228"/>
      <c r="Q10155" s="229"/>
    </row>
    <row r="10156" spans="9:17" ht="16">
      <c r="I10156" s="209"/>
      <c r="J10156" s="221"/>
      <c r="K10156" s="228"/>
      <c r="L10156" s="228"/>
      <c r="Q10156" s="229"/>
    </row>
    <row r="10157" spans="9:17" ht="16">
      <c r="I10157" s="209"/>
      <c r="J10157" s="221"/>
      <c r="K10157" s="228"/>
      <c r="L10157" s="228"/>
      <c r="Q10157" s="229"/>
    </row>
    <row r="10158" spans="9:17" ht="16">
      <c r="I10158" s="209"/>
      <c r="J10158" s="221"/>
      <c r="K10158" s="228"/>
      <c r="L10158" s="228"/>
      <c r="Q10158" s="229"/>
    </row>
    <row r="10159" spans="9:17" ht="16">
      <c r="I10159" s="209"/>
      <c r="J10159" s="221"/>
      <c r="K10159" s="228"/>
      <c r="L10159" s="228"/>
      <c r="Q10159" s="229"/>
    </row>
    <row r="10160" spans="9:17" ht="16">
      <c r="I10160" s="209"/>
      <c r="J10160" s="221"/>
      <c r="K10160" s="228"/>
      <c r="L10160" s="228"/>
      <c r="Q10160" s="229"/>
    </row>
    <row r="10161" spans="9:17" ht="16">
      <c r="I10161" s="209"/>
      <c r="J10161" s="221"/>
      <c r="K10161" s="228"/>
      <c r="L10161" s="228"/>
      <c r="Q10161" s="229"/>
    </row>
    <row r="10162" spans="9:17" ht="16">
      <c r="I10162" s="209"/>
      <c r="J10162" s="221"/>
      <c r="K10162" s="228"/>
      <c r="L10162" s="228"/>
      <c r="Q10162" s="229"/>
    </row>
    <row r="10163" spans="9:17" ht="16">
      <c r="I10163" s="209"/>
      <c r="J10163" s="221"/>
      <c r="K10163" s="228"/>
      <c r="L10163" s="228"/>
      <c r="Q10163" s="229"/>
    </row>
    <row r="10164" spans="9:17" ht="16">
      <c r="I10164" s="209"/>
      <c r="J10164" s="221"/>
      <c r="K10164" s="228"/>
      <c r="L10164" s="228"/>
      <c r="Q10164" s="229"/>
    </row>
    <row r="10165" spans="9:17" ht="16">
      <c r="I10165" s="209"/>
      <c r="J10165" s="221"/>
      <c r="K10165" s="228"/>
      <c r="L10165" s="228"/>
      <c r="Q10165" s="229"/>
    </row>
    <row r="10166" spans="9:17" ht="16">
      <c r="I10166" s="209"/>
      <c r="J10166" s="221"/>
      <c r="K10166" s="228"/>
      <c r="L10166" s="228"/>
      <c r="Q10166" s="229"/>
    </row>
    <row r="10167" spans="9:17" ht="16">
      <c r="I10167" s="209"/>
      <c r="J10167" s="221"/>
      <c r="K10167" s="228"/>
      <c r="L10167" s="228"/>
      <c r="Q10167" s="229"/>
    </row>
    <row r="10168" spans="9:17" ht="16">
      <c r="I10168" s="209"/>
      <c r="J10168" s="221"/>
      <c r="K10168" s="228"/>
      <c r="L10168" s="228"/>
      <c r="Q10168" s="229"/>
    </row>
    <row r="10169" spans="9:17" ht="16">
      <c r="I10169" s="209"/>
      <c r="J10169" s="221"/>
      <c r="K10169" s="228"/>
      <c r="L10169" s="228"/>
      <c r="Q10169" s="229"/>
    </row>
    <row r="10170" spans="9:17" ht="16">
      <c r="I10170" s="209"/>
      <c r="J10170" s="221"/>
      <c r="K10170" s="228"/>
      <c r="L10170" s="228"/>
      <c r="Q10170" s="229"/>
    </row>
    <row r="10171" spans="9:17" ht="16">
      <c r="I10171" s="209"/>
      <c r="J10171" s="221"/>
      <c r="K10171" s="228"/>
      <c r="L10171" s="228"/>
      <c r="Q10171" s="229"/>
    </row>
    <row r="10172" spans="9:17" ht="16">
      <c r="I10172" s="209"/>
      <c r="J10172" s="221"/>
      <c r="K10172" s="228"/>
      <c r="L10172" s="228"/>
      <c r="Q10172" s="229"/>
    </row>
    <row r="10173" spans="9:17" ht="16">
      <c r="I10173" s="209"/>
      <c r="J10173" s="221"/>
      <c r="K10173" s="228"/>
      <c r="L10173" s="228"/>
      <c r="Q10173" s="229"/>
    </row>
    <row r="10174" spans="9:17" ht="16">
      <c r="I10174" s="209"/>
      <c r="J10174" s="221"/>
      <c r="K10174" s="228"/>
      <c r="L10174" s="228"/>
      <c r="Q10174" s="229"/>
    </row>
    <row r="10175" spans="9:17" ht="16">
      <c r="I10175" s="209"/>
      <c r="J10175" s="221"/>
      <c r="K10175" s="228"/>
      <c r="L10175" s="228"/>
      <c r="Q10175" s="229"/>
    </row>
    <row r="10176" spans="9:17" ht="16">
      <c r="I10176" s="209"/>
      <c r="J10176" s="221"/>
      <c r="K10176" s="228"/>
      <c r="L10176" s="228"/>
      <c r="Q10176" s="229"/>
    </row>
    <row r="10177" spans="9:17" ht="16">
      <c r="I10177" s="209"/>
      <c r="J10177" s="221"/>
      <c r="K10177" s="228"/>
      <c r="L10177" s="228"/>
      <c r="Q10177" s="229"/>
    </row>
    <row r="10178" spans="9:17" ht="16">
      <c r="I10178" s="209"/>
      <c r="J10178" s="221"/>
      <c r="K10178" s="228"/>
      <c r="L10178" s="228"/>
      <c r="Q10178" s="229"/>
    </row>
    <row r="10179" spans="9:17" ht="16">
      <c r="I10179" s="209"/>
      <c r="J10179" s="221"/>
      <c r="K10179" s="228"/>
      <c r="L10179" s="228"/>
      <c r="Q10179" s="229"/>
    </row>
    <row r="10180" spans="9:17" ht="16">
      <c r="I10180" s="209"/>
      <c r="J10180" s="221"/>
      <c r="K10180" s="228"/>
      <c r="L10180" s="228"/>
      <c r="Q10180" s="229"/>
    </row>
    <row r="10181" spans="9:17" ht="16">
      <c r="I10181" s="209"/>
      <c r="J10181" s="221"/>
      <c r="K10181" s="228"/>
      <c r="L10181" s="228"/>
      <c r="Q10181" s="229"/>
    </row>
    <row r="10182" spans="9:17" ht="16">
      <c r="I10182" s="209"/>
      <c r="J10182" s="221"/>
      <c r="K10182" s="228"/>
      <c r="L10182" s="228"/>
      <c r="Q10182" s="229"/>
    </row>
    <row r="10183" spans="9:17" ht="16">
      <c r="I10183" s="209"/>
      <c r="J10183" s="221"/>
      <c r="K10183" s="228"/>
      <c r="L10183" s="228"/>
      <c r="Q10183" s="229"/>
    </row>
    <row r="10184" spans="9:17" ht="16">
      <c r="I10184" s="209"/>
      <c r="J10184" s="221"/>
      <c r="K10184" s="228"/>
      <c r="L10184" s="228"/>
      <c r="Q10184" s="229"/>
    </row>
    <row r="10185" spans="9:17" ht="16">
      <c r="I10185" s="209"/>
      <c r="J10185" s="221"/>
      <c r="K10185" s="228"/>
      <c r="L10185" s="228"/>
      <c r="Q10185" s="229"/>
    </row>
    <row r="10186" spans="9:17" ht="16">
      <c r="I10186" s="209"/>
      <c r="J10186" s="221"/>
      <c r="K10186" s="228"/>
      <c r="L10186" s="228"/>
      <c r="Q10186" s="229"/>
    </row>
    <row r="10187" spans="9:17" ht="16">
      <c r="I10187" s="209"/>
      <c r="J10187" s="221"/>
      <c r="K10187" s="228"/>
      <c r="L10187" s="228"/>
      <c r="Q10187" s="229"/>
    </row>
    <row r="10188" spans="9:17" ht="16">
      <c r="I10188" s="209"/>
      <c r="J10188" s="221"/>
      <c r="K10188" s="228"/>
      <c r="L10188" s="228"/>
      <c r="Q10188" s="229"/>
    </row>
    <row r="10189" spans="9:17" ht="16">
      <c r="I10189" s="209"/>
      <c r="J10189" s="221"/>
      <c r="K10189" s="228"/>
      <c r="L10189" s="228"/>
      <c r="Q10189" s="229"/>
    </row>
    <row r="10190" spans="9:17" ht="16">
      <c r="I10190" s="209"/>
      <c r="J10190" s="221"/>
      <c r="K10190" s="228"/>
      <c r="L10190" s="228"/>
      <c r="Q10190" s="229"/>
    </row>
    <row r="10191" spans="9:17" ht="16">
      <c r="I10191" s="209"/>
      <c r="J10191" s="221"/>
      <c r="K10191" s="228"/>
      <c r="L10191" s="228"/>
      <c r="Q10191" s="229"/>
    </row>
    <row r="10192" spans="9:17" ht="16">
      <c r="I10192" s="209"/>
      <c r="J10192" s="221"/>
      <c r="K10192" s="228"/>
      <c r="L10192" s="228"/>
      <c r="Q10192" s="229"/>
    </row>
    <row r="10193" spans="9:17" ht="16">
      <c r="I10193" s="209"/>
      <c r="J10193" s="221"/>
      <c r="K10193" s="228"/>
      <c r="L10193" s="228"/>
      <c r="Q10193" s="229"/>
    </row>
    <row r="10194" spans="9:17" ht="16">
      <c r="I10194" s="209"/>
      <c r="J10194" s="221"/>
      <c r="K10194" s="228"/>
      <c r="L10194" s="228"/>
      <c r="Q10194" s="229"/>
    </row>
    <row r="10195" spans="9:17" ht="16">
      <c r="I10195" s="209"/>
      <c r="J10195" s="221"/>
      <c r="K10195" s="228"/>
      <c r="L10195" s="228"/>
      <c r="Q10195" s="229"/>
    </row>
    <row r="10196" spans="9:17" ht="16">
      <c r="I10196" s="209"/>
      <c r="J10196" s="221"/>
      <c r="K10196" s="228"/>
      <c r="L10196" s="228"/>
      <c r="Q10196" s="229"/>
    </row>
    <row r="10197" spans="9:17" ht="16">
      <c r="I10197" s="209"/>
      <c r="J10197" s="221"/>
      <c r="K10197" s="228"/>
      <c r="L10197" s="228"/>
      <c r="Q10197" s="229"/>
    </row>
    <row r="10198" spans="9:17" ht="16">
      <c r="I10198" s="209"/>
      <c r="J10198" s="221"/>
      <c r="K10198" s="228"/>
      <c r="L10198" s="228"/>
      <c r="Q10198" s="229"/>
    </row>
    <row r="10199" spans="9:17" ht="16">
      <c r="I10199" s="209"/>
      <c r="J10199" s="221"/>
      <c r="K10199" s="228"/>
      <c r="L10199" s="228"/>
      <c r="Q10199" s="229"/>
    </row>
    <row r="10200" spans="9:17" ht="16">
      <c r="I10200" s="209"/>
      <c r="J10200" s="221"/>
      <c r="K10200" s="228"/>
      <c r="L10200" s="228"/>
      <c r="Q10200" s="229"/>
    </row>
    <row r="10201" spans="9:17" ht="16">
      <c r="I10201" s="209"/>
      <c r="J10201" s="221"/>
      <c r="K10201" s="228"/>
      <c r="L10201" s="228"/>
      <c r="Q10201" s="229"/>
    </row>
    <row r="10202" spans="9:17" ht="16">
      <c r="I10202" s="209"/>
      <c r="J10202" s="221"/>
      <c r="K10202" s="228"/>
      <c r="L10202" s="228"/>
      <c r="Q10202" s="229"/>
    </row>
    <row r="10203" spans="9:17" ht="16">
      <c r="I10203" s="209"/>
      <c r="J10203" s="221"/>
      <c r="K10203" s="228"/>
      <c r="L10203" s="228"/>
      <c r="Q10203" s="229"/>
    </row>
    <row r="10204" spans="9:17" ht="16">
      <c r="I10204" s="209"/>
      <c r="J10204" s="221"/>
      <c r="K10204" s="228"/>
      <c r="L10204" s="228"/>
      <c r="Q10204" s="229"/>
    </row>
    <row r="10205" spans="9:17" ht="16">
      <c r="I10205" s="209"/>
      <c r="J10205" s="221"/>
      <c r="K10205" s="228"/>
      <c r="L10205" s="228"/>
      <c r="Q10205" s="229"/>
    </row>
    <row r="10206" spans="9:17" ht="16">
      <c r="I10206" s="209"/>
      <c r="J10206" s="221"/>
      <c r="K10206" s="228"/>
      <c r="L10206" s="228"/>
      <c r="Q10206" s="229"/>
    </row>
    <row r="10207" spans="9:17" ht="16">
      <c r="I10207" s="209"/>
      <c r="J10207" s="221"/>
      <c r="K10207" s="228"/>
      <c r="L10207" s="228"/>
      <c r="Q10207" s="229"/>
    </row>
    <row r="10208" spans="9:17" ht="16">
      <c r="I10208" s="209"/>
      <c r="J10208" s="221"/>
      <c r="K10208" s="228"/>
      <c r="L10208" s="228"/>
      <c r="Q10208" s="229"/>
    </row>
    <row r="10209" spans="9:17" ht="16">
      <c r="I10209" s="209"/>
      <c r="J10209" s="221"/>
      <c r="K10209" s="228"/>
      <c r="L10209" s="228"/>
      <c r="Q10209" s="229"/>
    </row>
    <row r="10210" spans="9:17" ht="16">
      <c r="I10210" s="209"/>
      <c r="J10210" s="221"/>
      <c r="K10210" s="228"/>
      <c r="L10210" s="228"/>
      <c r="Q10210" s="229"/>
    </row>
    <row r="10211" spans="9:17" ht="16">
      <c r="I10211" s="209"/>
      <c r="J10211" s="221"/>
      <c r="K10211" s="228"/>
      <c r="L10211" s="228"/>
      <c r="Q10211" s="229"/>
    </row>
    <row r="10212" spans="9:17" ht="16">
      <c r="I10212" s="209"/>
      <c r="J10212" s="221"/>
      <c r="K10212" s="228"/>
      <c r="L10212" s="228"/>
      <c r="Q10212" s="229"/>
    </row>
    <row r="10213" spans="9:17" ht="16">
      <c r="I10213" s="209"/>
      <c r="J10213" s="221"/>
      <c r="K10213" s="228"/>
      <c r="L10213" s="228"/>
      <c r="Q10213" s="229"/>
    </row>
    <row r="10214" spans="9:17" ht="16">
      <c r="I10214" s="209"/>
      <c r="J10214" s="221"/>
      <c r="K10214" s="228"/>
      <c r="L10214" s="228"/>
      <c r="Q10214" s="229"/>
    </row>
    <row r="10215" spans="9:17" ht="16">
      <c r="I10215" s="209"/>
      <c r="J10215" s="221"/>
      <c r="K10215" s="228"/>
      <c r="L10215" s="228"/>
      <c r="Q10215" s="229"/>
    </row>
    <row r="10216" spans="9:17" ht="16">
      <c r="I10216" s="209"/>
      <c r="J10216" s="221"/>
      <c r="K10216" s="228"/>
      <c r="L10216" s="228"/>
      <c r="Q10216" s="229"/>
    </row>
    <row r="10217" spans="9:17" ht="16">
      <c r="I10217" s="209"/>
      <c r="J10217" s="221"/>
      <c r="K10217" s="228"/>
      <c r="L10217" s="228"/>
      <c r="Q10217" s="229"/>
    </row>
    <row r="10218" spans="9:17" ht="16">
      <c r="I10218" s="209"/>
      <c r="J10218" s="221"/>
      <c r="K10218" s="228"/>
      <c r="L10218" s="228"/>
      <c r="Q10218" s="229"/>
    </row>
    <row r="10219" spans="9:17" ht="16">
      <c r="I10219" s="209"/>
      <c r="J10219" s="221"/>
      <c r="K10219" s="228"/>
      <c r="L10219" s="228"/>
      <c r="Q10219" s="229"/>
    </row>
    <row r="10220" spans="9:17" ht="16">
      <c r="I10220" s="209"/>
      <c r="J10220" s="221"/>
      <c r="K10220" s="228"/>
      <c r="L10220" s="228"/>
      <c r="Q10220" s="229"/>
    </row>
    <row r="10221" spans="9:17" ht="16">
      <c r="I10221" s="209"/>
      <c r="J10221" s="221"/>
      <c r="K10221" s="228"/>
      <c r="L10221" s="228"/>
      <c r="Q10221" s="229"/>
    </row>
    <row r="10222" spans="9:17" ht="16">
      <c r="I10222" s="209"/>
      <c r="J10222" s="221"/>
      <c r="K10222" s="228"/>
      <c r="L10222" s="228"/>
      <c r="Q10222" s="229"/>
    </row>
    <row r="10223" spans="9:17" ht="16">
      <c r="I10223" s="209"/>
      <c r="J10223" s="221"/>
      <c r="K10223" s="228"/>
      <c r="L10223" s="228"/>
      <c r="Q10223" s="229"/>
    </row>
    <row r="10224" spans="9:17" ht="16">
      <c r="I10224" s="209"/>
      <c r="J10224" s="221"/>
      <c r="K10224" s="228"/>
      <c r="L10224" s="228"/>
      <c r="Q10224" s="229"/>
    </row>
    <row r="10225" spans="9:17" ht="16">
      <c r="I10225" s="209"/>
      <c r="J10225" s="221"/>
      <c r="K10225" s="228"/>
      <c r="L10225" s="228"/>
      <c r="Q10225" s="229"/>
    </row>
    <row r="10226" spans="9:17" ht="16">
      <c r="I10226" s="209"/>
      <c r="J10226" s="221"/>
      <c r="K10226" s="228"/>
      <c r="L10226" s="228"/>
      <c r="Q10226" s="229"/>
    </row>
    <row r="10227" spans="9:17" ht="16">
      <c r="I10227" s="209"/>
      <c r="J10227" s="221"/>
      <c r="K10227" s="228"/>
      <c r="L10227" s="228"/>
      <c r="Q10227" s="229"/>
    </row>
    <row r="10228" spans="9:17" ht="16">
      <c r="I10228" s="209"/>
      <c r="J10228" s="221"/>
      <c r="K10228" s="228"/>
      <c r="L10228" s="228"/>
      <c r="Q10228" s="229"/>
    </row>
    <row r="10229" spans="9:17" ht="16">
      <c r="I10229" s="209"/>
      <c r="J10229" s="221"/>
      <c r="K10229" s="228"/>
      <c r="L10229" s="228"/>
      <c r="Q10229" s="229"/>
    </row>
    <row r="10230" spans="9:17" ht="16">
      <c r="I10230" s="209"/>
      <c r="J10230" s="221"/>
      <c r="K10230" s="228"/>
      <c r="L10230" s="228"/>
      <c r="Q10230" s="229"/>
    </row>
    <row r="10231" spans="9:17" ht="16">
      <c r="I10231" s="209"/>
      <c r="J10231" s="221"/>
      <c r="K10231" s="228"/>
      <c r="L10231" s="228"/>
      <c r="Q10231" s="229"/>
    </row>
    <row r="10232" spans="9:17" ht="16">
      <c r="I10232" s="209"/>
      <c r="J10232" s="221"/>
      <c r="K10232" s="228"/>
      <c r="L10232" s="228"/>
      <c r="Q10232" s="229"/>
    </row>
    <row r="10233" spans="9:17" ht="16">
      <c r="I10233" s="209"/>
      <c r="J10233" s="221"/>
      <c r="K10233" s="228"/>
      <c r="L10233" s="228"/>
      <c r="Q10233" s="229"/>
    </row>
    <row r="10234" spans="9:17" ht="16">
      <c r="I10234" s="209"/>
      <c r="J10234" s="221"/>
      <c r="K10234" s="228"/>
      <c r="L10234" s="228"/>
      <c r="Q10234" s="229"/>
    </row>
    <row r="10235" spans="9:17" ht="16">
      <c r="I10235" s="209"/>
      <c r="J10235" s="221"/>
      <c r="K10235" s="228"/>
      <c r="L10235" s="228"/>
      <c r="Q10235" s="229"/>
    </row>
    <row r="10236" spans="9:17" ht="16">
      <c r="I10236" s="209"/>
      <c r="J10236" s="221"/>
      <c r="K10236" s="228"/>
      <c r="L10236" s="228"/>
      <c r="Q10236" s="229"/>
    </row>
    <row r="10237" spans="9:17" ht="16">
      <c r="I10237" s="209"/>
      <c r="J10237" s="221"/>
      <c r="K10237" s="228"/>
      <c r="L10237" s="228"/>
      <c r="Q10237" s="229"/>
    </row>
    <row r="10238" spans="9:17" ht="16">
      <c r="I10238" s="209"/>
      <c r="J10238" s="221"/>
      <c r="K10238" s="228"/>
      <c r="L10238" s="228"/>
      <c r="Q10238" s="229"/>
    </row>
    <row r="10239" spans="9:17" ht="16">
      <c r="I10239" s="209"/>
      <c r="J10239" s="221"/>
      <c r="K10239" s="228"/>
      <c r="L10239" s="228"/>
      <c r="Q10239" s="229"/>
    </row>
    <row r="10240" spans="9:17" ht="16">
      <c r="I10240" s="209"/>
      <c r="J10240" s="221"/>
      <c r="K10240" s="228"/>
      <c r="L10240" s="228"/>
      <c r="Q10240" s="229"/>
    </row>
    <row r="10241" spans="9:17" ht="16">
      <c r="I10241" s="209"/>
      <c r="J10241" s="221"/>
      <c r="K10241" s="228"/>
      <c r="L10241" s="228"/>
      <c r="Q10241" s="229"/>
    </row>
    <row r="10242" spans="9:17" ht="16">
      <c r="I10242" s="209"/>
      <c r="J10242" s="221"/>
      <c r="K10242" s="228"/>
      <c r="L10242" s="228"/>
      <c r="Q10242" s="229"/>
    </row>
    <row r="10243" spans="9:17" ht="16">
      <c r="I10243" s="209"/>
      <c r="J10243" s="221"/>
      <c r="K10243" s="228"/>
      <c r="L10243" s="228"/>
      <c r="Q10243" s="229"/>
    </row>
    <row r="10244" spans="9:17" ht="16">
      <c r="I10244" s="209"/>
      <c r="J10244" s="221"/>
      <c r="K10244" s="228"/>
      <c r="L10244" s="228"/>
      <c r="Q10244" s="229"/>
    </row>
    <row r="10245" spans="9:17" ht="16">
      <c r="I10245" s="209"/>
      <c r="J10245" s="221"/>
      <c r="K10245" s="228"/>
      <c r="L10245" s="228"/>
      <c r="Q10245" s="229"/>
    </row>
    <row r="10246" spans="9:17" ht="16">
      <c r="I10246" s="209"/>
      <c r="J10246" s="221"/>
      <c r="K10246" s="228"/>
      <c r="L10246" s="228"/>
      <c r="Q10246" s="229"/>
    </row>
    <row r="10247" spans="9:17" ht="16">
      <c r="I10247" s="209"/>
      <c r="J10247" s="221"/>
      <c r="K10247" s="228"/>
      <c r="L10247" s="228"/>
      <c r="Q10247" s="229"/>
    </row>
    <row r="10248" spans="9:17" ht="16">
      <c r="I10248" s="209"/>
      <c r="J10248" s="221"/>
      <c r="K10248" s="228"/>
      <c r="L10248" s="228"/>
      <c r="Q10248" s="229"/>
    </row>
    <row r="10249" spans="9:17" ht="16">
      <c r="I10249" s="209"/>
      <c r="J10249" s="221"/>
      <c r="K10249" s="228"/>
      <c r="L10249" s="228"/>
      <c r="Q10249" s="229"/>
    </row>
    <row r="10250" spans="9:17" ht="16">
      <c r="I10250" s="209"/>
      <c r="J10250" s="221"/>
      <c r="K10250" s="228"/>
      <c r="L10250" s="228"/>
      <c r="Q10250" s="229"/>
    </row>
    <row r="10251" spans="9:17" ht="16">
      <c r="I10251" s="209"/>
      <c r="J10251" s="221"/>
      <c r="K10251" s="228"/>
      <c r="L10251" s="228"/>
      <c r="Q10251" s="229"/>
    </row>
    <row r="10252" spans="9:17" ht="16">
      <c r="I10252" s="209"/>
      <c r="J10252" s="221"/>
      <c r="K10252" s="228"/>
      <c r="L10252" s="228"/>
      <c r="Q10252" s="229"/>
    </row>
    <row r="10253" spans="9:17" ht="16">
      <c r="I10253" s="209"/>
      <c r="J10253" s="221"/>
      <c r="K10253" s="228"/>
      <c r="L10253" s="228"/>
      <c r="Q10253" s="229"/>
    </row>
    <row r="10254" spans="9:17" ht="16">
      <c r="I10254" s="209"/>
      <c r="J10254" s="221"/>
      <c r="K10254" s="228"/>
      <c r="L10254" s="228"/>
      <c r="Q10254" s="229"/>
    </row>
    <row r="10255" spans="9:17" ht="16">
      <c r="I10255" s="209"/>
      <c r="J10255" s="221"/>
      <c r="K10255" s="228"/>
      <c r="L10255" s="228"/>
      <c r="Q10255" s="229"/>
    </row>
    <row r="10256" spans="9:17" ht="16">
      <c r="I10256" s="209"/>
      <c r="J10256" s="221"/>
      <c r="K10256" s="228"/>
      <c r="L10256" s="228"/>
      <c r="Q10256" s="229"/>
    </row>
    <row r="10257" spans="9:17" ht="16">
      <c r="I10257" s="209"/>
      <c r="J10257" s="221"/>
      <c r="K10257" s="228"/>
      <c r="L10257" s="228"/>
      <c r="Q10257" s="229"/>
    </row>
    <row r="10258" spans="9:17" ht="16">
      <c r="I10258" s="209"/>
      <c r="J10258" s="221"/>
      <c r="K10258" s="228"/>
      <c r="L10258" s="228"/>
      <c r="Q10258" s="229"/>
    </row>
    <row r="10259" spans="9:17" ht="16">
      <c r="I10259" s="209"/>
      <c r="J10259" s="221"/>
      <c r="K10259" s="228"/>
      <c r="L10259" s="228"/>
      <c r="Q10259" s="229"/>
    </row>
    <row r="10260" spans="9:17" ht="16">
      <c r="I10260" s="209"/>
      <c r="J10260" s="221"/>
      <c r="K10260" s="228"/>
      <c r="L10260" s="228"/>
      <c r="Q10260" s="229"/>
    </row>
    <row r="10261" spans="9:17" ht="16">
      <c r="I10261" s="209"/>
      <c r="J10261" s="221"/>
      <c r="K10261" s="228"/>
      <c r="L10261" s="228"/>
      <c r="Q10261" s="229"/>
    </row>
    <row r="10262" spans="9:17" ht="16">
      <c r="I10262" s="209"/>
      <c r="J10262" s="221"/>
      <c r="K10262" s="228"/>
      <c r="L10262" s="228"/>
      <c r="Q10262" s="229"/>
    </row>
    <row r="10263" spans="9:17" ht="16">
      <c r="I10263" s="209"/>
      <c r="J10263" s="221"/>
      <c r="K10263" s="228"/>
      <c r="L10263" s="228"/>
      <c r="Q10263" s="229"/>
    </row>
    <row r="10264" spans="9:17" ht="16">
      <c r="I10264" s="209"/>
      <c r="J10264" s="221"/>
      <c r="K10264" s="228"/>
      <c r="L10264" s="228"/>
      <c r="Q10264" s="229"/>
    </row>
    <row r="10265" spans="9:17" ht="16">
      <c r="I10265" s="209"/>
      <c r="J10265" s="221"/>
      <c r="K10265" s="228"/>
      <c r="L10265" s="228"/>
      <c r="Q10265" s="229"/>
    </row>
    <row r="10266" spans="9:17" ht="16">
      <c r="I10266" s="209"/>
      <c r="J10266" s="221"/>
      <c r="K10266" s="228"/>
      <c r="L10266" s="228"/>
      <c r="Q10266" s="229"/>
    </row>
    <row r="10267" spans="9:17" ht="16">
      <c r="I10267" s="209"/>
      <c r="J10267" s="221"/>
      <c r="K10267" s="228"/>
      <c r="L10267" s="228"/>
      <c r="Q10267" s="229"/>
    </row>
    <row r="10268" spans="9:17" ht="16">
      <c r="I10268" s="209"/>
      <c r="J10268" s="221"/>
      <c r="K10268" s="228"/>
      <c r="L10268" s="228"/>
      <c r="Q10268" s="229"/>
    </row>
    <row r="10269" spans="9:17" ht="16">
      <c r="I10269" s="209"/>
      <c r="J10269" s="221"/>
      <c r="K10269" s="228"/>
      <c r="L10269" s="228"/>
      <c r="Q10269" s="229"/>
    </row>
    <row r="10270" spans="9:17" ht="16">
      <c r="I10270" s="209"/>
      <c r="J10270" s="221"/>
      <c r="K10270" s="228"/>
      <c r="L10270" s="228"/>
      <c r="Q10270" s="229"/>
    </row>
    <row r="10271" spans="9:17" ht="16">
      <c r="I10271" s="209"/>
      <c r="J10271" s="221"/>
      <c r="K10271" s="228"/>
      <c r="L10271" s="228"/>
      <c r="Q10271" s="229"/>
    </row>
    <row r="10272" spans="9:17" ht="16">
      <c r="I10272" s="209"/>
      <c r="J10272" s="221"/>
      <c r="K10272" s="228"/>
      <c r="L10272" s="228"/>
      <c r="Q10272" s="229"/>
    </row>
    <row r="10273" spans="9:17" ht="16">
      <c r="I10273" s="209"/>
      <c r="J10273" s="221"/>
      <c r="K10273" s="228"/>
      <c r="L10273" s="228"/>
      <c r="Q10273" s="229"/>
    </row>
    <row r="10274" spans="9:17" ht="16">
      <c r="I10274" s="209"/>
      <c r="J10274" s="221"/>
      <c r="K10274" s="228"/>
      <c r="L10274" s="228"/>
      <c r="Q10274" s="229"/>
    </row>
    <row r="10275" spans="9:17" ht="16">
      <c r="I10275" s="209"/>
      <c r="J10275" s="221"/>
      <c r="K10275" s="228"/>
      <c r="L10275" s="228"/>
      <c r="Q10275" s="229"/>
    </row>
    <row r="10276" spans="9:17" ht="16">
      <c r="I10276" s="209"/>
      <c r="J10276" s="221"/>
      <c r="K10276" s="228"/>
      <c r="L10276" s="228"/>
      <c r="Q10276" s="229"/>
    </row>
    <row r="10277" spans="9:17" ht="16">
      <c r="I10277" s="209"/>
      <c r="J10277" s="221"/>
      <c r="K10277" s="228"/>
      <c r="L10277" s="228"/>
      <c r="Q10277" s="229"/>
    </row>
    <row r="10278" spans="9:17" ht="16">
      <c r="I10278" s="209"/>
      <c r="J10278" s="221"/>
      <c r="K10278" s="228"/>
      <c r="L10278" s="228"/>
      <c r="Q10278" s="229"/>
    </row>
    <row r="10279" spans="9:17" ht="16">
      <c r="I10279" s="209"/>
      <c r="J10279" s="221"/>
      <c r="K10279" s="228"/>
      <c r="L10279" s="228"/>
      <c r="Q10279" s="229"/>
    </row>
    <row r="10280" spans="9:17" ht="16">
      <c r="I10280" s="209"/>
      <c r="J10280" s="221"/>
      <c r="K10280" s="228"/>
      <c r="L10280" s="228"/>
      <c r="Q10280" s="229"/>
    </row>
    <row r="10281" spans="9:17" ht="16">
      <c r="I10281" s="209"/>
      <c r="J10281" s="221"/>
      <c r="K10281" s="228"/>
      <c r="L10281" s="228"/>
      <c r="Q10281" s="229"/>
    </row>
    <row r="10282" spans="9:17" ht="16">
      <c r="I10282" s="209"/>
      <c r="J10282" s="221"/>
      <c r="K10282" s="228"/>
      <c r="L10282" s="228"/>
      <c r="Q10282" s="229"/>
    </row>
    <row r="10283" spans="9:17" ht="16">
      <c r="I10283" s="209"/>
      <c r="J10283" s="221"/>
      <c r="K10283" s="228"/>
      <c r="L10283" s="228"/>
      <c r="Q10283" s="229"/>
    </row>
    <row r="10284" spans="9:17" ht="16">
      <c r="I10284" s="209"/>
      <c r="J10284" s="221"/>
      <c r="K10284" s="228"/>
      <c r="L10284" s="228"/>
      <c r="Q10284" s="229"/>
    </row>
    <row r="10285" spans="9:17" ht="16">
      <c r="I10285" s="209"/>
      <c r="J10285" s="221"/>
      <c r="K10285" s="228"/>
      <c r="L10285" s="228"/>
      <c r="Q10285" s="229"/>
    </row>
    <row r="10286" spans="9:17" ht="16">
      <c r="I10286" s="209"/>
      <c r="J10286" s="221"/>
      <c r="K10286" s="228"/>
      <c r="L10286" s="228"/>
      <c r="Q10286" s="229"/>
    </row>
    <row r="10287" spans="9:17" ht="16">
      <c r="I10287" s="209"/>
      <c r="J10287" s="221"/>
      <c r="K10287" s="228"/>
      <c r="L10287" s="228"/>
      <c r="Q10287" s="229"/>
    </row>
    <row r="10288" spans="9:17" ht="16">
      <c r="I10288" s="209"/>
      <c r="J10288" s="221"/>
      <c r="K10288" s="228"/>
      <c r="L10288" s="228"/>
      <c r="Q10288" s="229"/>
    </row>
    <row r="10289" spans="9:17" ht="16">
      <c r="I10289" s="209"/>
      <c r="J10289" s="221"/>
      <c r="K10289" s="228"/>
      <c r="L10289" s="228"/>
      <c r="Q10289" s="229"/>
    </row>
    <row r="10290" spans="9:17" ht="16">
      <c r="I10290" s="209"/>
      <c r="J10290" s="221"/>
      <c r="K10290" s="228"/>
      <c r="L10290" s="228"/>
      <c r="Q10290" s="229"/>
    </row>
    <row r="10291" spans="9:17" ht="16">
      <c r="I10291" s="209"/>
      <c r="J10291" s="221"/>
      <c r="K10291" s="228"/>
      <c r="L10291" s="228"/>
      <c r="Q10291" s="229"/>
    </row>
    <row r="10292" spans="9:17" ht="16">
      <c r="I10292" s="209"/>
      <c r="J10292" s="221"/>
      <c r="K10292" s="228"/>
      <c r="L10292" s="228"/>
      <c r="Q10292" s="229"/>
    </row>
    <row r="10293" spans="9:17" ht="16">
      <c r="I10293" s="209"/>
      <c r="J10293" s="221"/>
      <c r="K10293" s="228"/>
      <c r="L10293" s="228"/>
      <c r="Q10293" s="229"/>
    </row>
    <row r="10294" spans="9:17" ht="16">
      <c r="I10294" s="209"/>
      <c r="J10294" s="221"/>
      <c r="K10294" s="228"/>
      <c r="L10294" s="228"/>
      <c r="Q10294" s="229"/>
    </row>
    <row r="10295" spans="9:17" ht="16">
      <c r="I10295" s="209"/>
      <c r="J10295" s="221"/>
      <c r="K10295" s="228"/>
      <c r="L10295" s="228"/>
      <c r="Q10295" s="229"/>
    </row>
    <row r="10296" spans="9:17" ht="16">
      <c r="I10296" s="209"/>
      <c r="J10296" s="221"/>
      <c r="K10296" s="228"/>
      <c r="L10296" s="228"/>
      <c r="Q10296" s="229"/>
    </row>
    <row r="10297" spans="9:17" ht="16">
      <c r="I10297" s="209"/>
      <c r="J10297" s="221"/>
      <c r="K10297" s="228"/>
      <c r="L10297" s="228"/>
      <c r="Q10297" s="229"/>
    </row>
    <row r="10298" spans="9:17" ht="16">
      <c r="I10298" s="209"/>
      <c r="J10298" s="221"/>
      <c r="K10298" s="228"/>
      <c r="L10298" s="228"/>
      <c r="Q10298" s="229"/>
    </row>
    <row r="10299" spans="9:17" ht="16">
      <c r="I10299" s="209"/>
      <c r="J10299" s="221"/>
      <c r="K10299" s="228"/>
      <c r="L10299" s="228"/>
      <c r="Q10299" s="229"/>
    </row>
    <row r="10300" spans="9:17" ht="16">
      <c r="I10300" s="209"/>
      <c r="J10300" s="221"/>
      <c r="K10300" s="228"/>
      <c r="L10300" s="228"/>
      <c r="Q10300" s="229"/>
    </row>
    <row r="10301" spans="9:17" ht="16">
      <c r="I10301" s="209"/>
      <c r="J10301" s="221"/>
      <c r="K10301" s="228"/>
      <c r="L10301" s="228"/>
      <c r="Q10301" s="229"/>
    </row>
    <row r="10302" spans="9:17" ht="16">
      <c r="I10302" s="209"/>
      <c r="J10302" s="221"/>
      <c r="K10302" s="228"/>
      <c r="L10302" s="228"/>
      <c r="Q10302" s="229"/>
    </row>
    <row r="10303" spans="9:17" ht="16">
      <c r="I10303" s="209"/>
      <c r="J10303" s="221"/>
      <c r="K10303" s="228"/>
      <c r="L10303" s="228"/>
      <c r="Q10303" s="229"/>
    </row>
    <row r="10304" spans="9:17" ht="16">
      <c r="I10304" s="209"/>
      <c r="J10304" s="221"/>
      <c r="K10304" s="228"/>
      <c r="L10304" s="228"/>
      <c r="Q10304" s="229"/>
    </row>
    <row r="10305" spans="9:17" ht="16">
      <c r="I10305" s="209"/>
      <c r="J10305" s="221"/>
      <c r="K10305" s="228"/>
      <c r="L10305" s="228"/>
      <c r="Q10305" s="229"/>
    </row>
    <row r="10306" spans="9:17" ht="16">
      <c r="I10306" s="209"/>
      <c r="J10306" s="221"/>
      <c r="K10306" s="228"/>
      <c r="L10306" s="228"/>
      <c r="Q10306" s="229"/>
    </row>
    <row r="10307" spans="9:17" ht="16">
      <c r="I10307" s="209"/>
      <c r="J10307" s="221"/>
      <c r="K10307" s="228"/>
      <c r="L10307" s="228"/>
      <c r="Q10307" s="229"/>
    </row>
    <row r="10308" spans="9:17" ht="16">
      <c r="I10308" s="209"/>
      <c r="J10308" s="221"/>
      <c r="K10308" s="228"/>
      <c r="L10308" s="228"/>
      <c r="Q10308" s="229"/>
    </row>
    <row r="10309" spans="9:17" ht="16">
      <c r="I10309" s="209"/>
      <c r="J10309" s="221"/>
      <c r="K10309" s="228"/>
      <c r="L10309" s="228"/>
      <c r="Q10309" s="229"/>
    </row>
    <row r="10310" spans="9:17" ht="16">
      <c r="I10310" s="209"/>
      <c r="J10310" s="221"/>
      <c r="K10310" s="228"/>
      <c r="L10310" s="228"/>
      <c r="Q10310" s="229"/>
    </row>
    <row r="10311" spans="9:17" ht="16">
      <c r="I10311" s="209"/>
      <c r="J10311" s="221"/>
      <c r="K10311" s="228"/>
      <c r="L10311" s="228"/>
      <c r="Q10311" s="229"/>
    </row>
    <row r="10312" spans="9:17" ht="16">
      <c r="I10312" s="209"/>
      <c r="J10312" s="221"/>
      <c r="K10312" s="228"/>
      <c r="L10312" s="228"/>
      <c r="Q10312" s="229"/>
    </row>
    <row r="10313" spans="9:17" ht="16">
      <c r="I10313" s="209"/>
      <c r="J10313" s="221"/>
      <c r="K10313" s="228"/>
      <c r="L10313" s="228"/>
      <c r="Q10313" s="229"/>
    </row>
    <row r="10314" spans="9:17" ht="16">
      <c r="I10314" s="209"/>
      <c r="J10314" s="221"/>
      <c r="K10314" s="228"/>
      <c r="L10314" s="228"/>
      <c r="Q10314" s="229"/>
    </row>
    <row r="10315" spans="9:17" ht="16">
      <c r="I10315" s="209"/>
      <c r="J10315" s="221"/>
      <c r="K10315" s="228"/>
      <c r="L10315" s="228"/>
      <c r="Q10315" s="229"/>
    </row>
    <row r="10316" spans="9:17" ht="16">
      <c r="I10316" s="209"/>
      <c r="J10316" s="221"/>
      <c r="K10316" s="228"/>
      <c r="L10316" s="228"/>
      <c r="Q10316" s="229"/>
    </row>
    <row r="10317" spans="9:17" ht="16">
      <c r="I10317" s="209"/>
      <c r="J10317" s="221"/>
      <c r="K10317" s="228"/>
      <c r="L10317" s="228"/>
      <c r="Q10317" s="229"/>
    </row>
    <row r="10318" spans="9:17" ht="16">
      <c r="I10318" s="209"/>
      <c r="J10318" s="221"/>
      <c r="K10318" s="228"/>
      <c r="L10318" s="228"/>
      <c r="Q10318" s="229"/>
    </row>
    <row r="10319" spans="9:17" ht="16">
      <c r="I10319" s="209"/>
      <c r="J10319" s="221"/>
      <c r="K10319" s="228"/>
      <c r="L10319" s="228"/>
      <c r="Q10319" s="229"/>
    </row>
    <row r="10320" spans="9:17" ht="16">
      <c r="I10320" s="209"/>
      <c r="J10320" s="221"/>
      <c r="K10320" s="228"/>
      <c r="L10320" s="228"/>
      <c r="Q10320" s="229"/>
    </row>
    <row r="10321" spans="9:17" ht="16">
      <c r="I10321" s="209"/>
      <c r="J10321" s="221"/>
      <c r="K10321" s="228"/>
      <c r="L10321" s="228"/>
      <c r="Q10321" s="229"/>
    </row>
    <row r="10322" spans="9:17" ht="16">
      <c r="I10322" s="209"/>
      <c r="J10322" s="221"/>
      <c r="K10322" s="228"/>
      <c r="L10322" s="228"/>
      <c r="Q10322" s="229"/>
    </row>
    <row r="10323" spans="9:17" ht="16">
      <c r="I10323" s="209"/>
      <c r="J10323" s="221"/>
      <c r="K10323" s="228"/>
      <c r="L10323" s="228"/>
      <c r="Q10323" s="229"/>
    </row>
    <row r="10324" spans="9:17" ht="16">
      <c r="I10324" s="209"/>
      <c r="J10324" s="221"/>
      <c r="K10324" s="228"/>
      <c r="L10324" s="228"/>
      <c r="Q10324" s="229"/>
    </row>
    <row r="10325" spans="9:17" ht="16">
      <c r="I10325" s="209"/>
      <c r="J10325" s="221"/>
      <c r="K10325" s="228"/>
      <c r="L10325" s="228"/>
      <c r="Q10325" s="229"/>
    </row>
    <row r="10326" spans="9:17" ht="16">
      <c r="I10326" s="209"/>
      <c r="J10326" s="221"/>
      <c r="K10326" s="228"/>
      <c r="L10326" s="228"/>
      <c r="Q10326" s="229"/>
    </row>
    <row r="10327" spans="9:17" ht="16">
      <c r="I10327" s="209"/>
      <c r="J10327" s="221"/>
      <c r="K10327" s="228"/>
      <c r="L10327" s="228"/>
      <c r="Q10327" s="229"/>
    </row>
    <row r="10328" spans="9:17" ht="16">
      <c r="I10328" s="209"/>
      <c r="J10328" s="221"/>
      <c r="K10328" s="228"/>
      <c r="L10328" s="228"/>
      <c r="Q10328" s="229"/>
    </row>
    <row r="10329" spans="9:17" ht="16">
      <c r="I10329" s="209"/>
      <c r="J10329" s="221"/>
      <c r="K10329" s="228"/>
      <c r="L10329" s="228"/>
      <c r="Q10329" s="229"/>
    </row>
    <row r="10330" spans="9:17" ht="16">
      <c r="I10330" s="209"/>
      <c r="J10330" s="221"/>
      <c r="K10330" s="228"/>
      <c r="L10330" s="228"/>
      <c r="Q10330" s="229"/>
    </row>
    <row r="10331" spans="9:17" ht="16">
      <c r="I10331" s="209"/>
      <c r="J10331" s="221"/>
      <c r="K10331" s="228"/>
      <c r="L10331" s="228"/>
      <c r="Q10331" s="229"/>
    </row>
    <row r="10332" spans="9:17" ht="16">
      <c r="I10332" s="209"/>
      <c r="J10332" s="221"/>
      <c r="K10332" s="228"/>
      <c r="L10332" s="228"/>
      <c r="Q10332" s="229"/>
    </row>
    <row r="10333" spans="9:17" ht="16">
      <c r="I10333" s="209"/>
      <c r="J10333" s="221"/>
      <c r="K10333" s="228"/>
      <c r="L10333" s="228"/>
      <c r="Q10333" s="229"/>
    </row>
    <row r="10334" spans="9:17" ht="16">
      <c r="I10334" s="209"/>
      <c r="J10334" s="221"/>
      <c r="K10334" s="228"/>
      <c r="L10334" s="228"/>
      <c r="Q10334" s="229"/>
    </row>
    <row r="10335" spans="9:17" ht="16">
      <c r="I10335" s="209"/>
      <c r="J10335" s="221"/>
      <c r="K10335" s="228"/>
      <c r="L10335" s="228"/>
      <c r="Q10335" s="229"/>
    </row>
    <row r="10336" spans="9:17" ht="16">
      <c r="I10336" s="209"/>
      <c r="J10336" s="221"/>
      <c r="K10336" s="228"/>
      <c r="L10336" s="228"/>
      <c r="Q10336" s="229"/>
    </row>
    <row r="10337" spans="9:17" ht="16">
      <c r="I10337" s="209"/>
      <c r="J10337" s="221"/>
      <c r="K10337" s="228"/>
      <c r="L10337" s="228"/>
      <c r="Q10337" s="229"/>
    </row>
    <row r="10338" spans="9:17" ht="16">
      <c r="I10338" s="209"/>
      <c r="J10338" s="221"/>
      <c r="K10338" s="228"/>
      <c r="L10338" s="228"/>
      <c r="Q10338" s="229"/>
    </row>
    <row r="10339" spans="9:17" ht="16">
      <c r="I10339" s="209"/>
      <c r="J10339" s="221"/>
      <c r="K10339" s="228"/>
      <c r="L10339" s="228"/>
      <c r="Q10339" s="229"/>
    </row>
    <row r="10340" spans="9:17" ht="16">
      <c r="I10340" s="209"/>
      <c r="J10340" s="221"/>
      <c r="K10340" s="228"/>
      <c r="L10340" s="228"/>
      <c r="Q10340" s="229"/>
    </row>
    <row r="10341" spans="9:17" ht="16">
      <c r="I10341" s="209"/>
      <c r="J10341" s="221"/>
      <c r="K10341" s="228"/>
      <c r="L10341" s="228"/>
      <c r="Q10341" s="229"/>
    </row>
    <row r="10342" spans="9:17" ht="16">
      <c r="I10342" s="209"/>
      <c r="J10342" s="221"/>
      <c r="K10342" s="228"/>
      <c r="L10342" s="228"/>
      <c r="Q10342" s="229"/>
    </row>
    <row r="10343" spans="9:17" ht="16">
      <c r="I10343" s="209"/>
      <c r="J10343" s="221"/>
      <c r="K10343" s="228"/>
      <c r="L10343" s="228"/>
      <c r="Q10343" s="229"/>
    </row>
    <row r="10344" spans="9:17" ht="16">
      <c r="I10344" s="209"/>
      <c r="J10344" s="221"/>
      <c r="K10344" s="228"/>
      <c r="L10344" s="228"/>
      <c r="Q10344" s="229"/>
    </row>
    <row r="10345" spans="9:17" ht="16">
      <c r="I10345" s="209"/>
      <c r="J10345" s="221"/>
      <c r="K10345" s="228"/>
      <c r="L10345" s="228"/>
      <c r="Q10345" s="229"/>
    </row>
    <row r="10346" spans="9:17" ht="16">
      <c r="I10346" s="209"/>
      <c r="J10346" s="221"/>
      <c r="K10346" s="228"/>
      <c r="L10346" s="228"/>
      <c r="Q10346" s="229"/>
    </row>
    <row r="10347" spans="9:17" ht="16">
      <c r="I10347" s="209"/>
      <c r="J10347" s="221"/>
      <c r="K10347" s="228"/>
      <c r="L10347" s="228"/>
      <c r="Q10347" s="229"/>
    </row>
    <row r="10348" spans="9:17" ht="16">
      <c r="I10348" s="209"/>
      <c r="J10348" s="221"/>
      <c r="K10348" s="228"/>
      <c r="L10348" s="228"/>
      <c r="Q10348" s="229"/>
    </row>
    <row r="10349" spans="9:17" ht="16">
      <c r="I10349" s="209"/>
      <c r="J10349" s="221"/>
      <c r="K10349" s="228"/>
      <c r="L10349" s="228"/>
      <c r="Q10349" s="229"/>
    </row>
    <row r="10350" spans="9:17" ht="16">
      <c r="I10350" s="209"/>
      <c r="J10350" s="221"/>
      <c r="K10350" s="228"/>
      <c r="L10350" s="228"/>
      <c r="Q10350" s="229"/>
    </row>
    <row r="10351" spans="9:17" ht="16">
      <c r="I10351" s="209"/>
      <c r="J10351" s="221"/>
      <c r="K10351" s="228"/>
      <c r="L10351" s="228"/>
      <c r="Q10351" s="229"/>
    </row>
    <row r="10352" spans="9:17" ht="16">
      <c r="I10352" s="209"/>
      <c r="J10352" s="221"/>
      <c r="K10352" s="228"/>
      <c r="L10352" s="228"/>
      <c r="Q10352" s="229"/>
    </row>
    <row r="10353" spans="9:17" ht="16">
      <c r="I10353" s="209"/>
      <c r="J10353" s="221"/>
      <c r="K10353" s="228"/>
      <c r="L10353" s="228"/>
      <c r="Q10353" s="229"/>
    </row>
    <row r="10354" spans="9:17" ht="16">
      <c r="I10354" s="209"/>
      <c r="J10354" s="221"/>
      <c r="K10354" s="228"/>
      <c r="L10354" s="228"/>
      <c r="Q10354" s="229"/>
    </row>
    <row r="10355" spans="9:17" ht="16">
      <c r="I10355" s="209"/>
      <c r="J10355" s="221"/>
      <c r="K10355" s="228"/>
      <c r="L10355" s="228"/>
      <c r="Q10355" s="229"/>
    </row>
    <row r="10356" spans="9:17" ht="16">
      <c r="I10356" s="209"/>
      <c r="J10356" s="221"/>
      <c r="K10356" s="228"/>
      <c r="L10356" s="228"/>
      <c r="Q10356" s="229"/>
    </row>
    <row r="10357" spans="9:17" ht="16">
      <c r="I10357" s="209"/>
      <c r="J10357" s="221"/>
      <c r="K10357" s="228"/>
      <c r="L10357" s="228"/>
      <c r="Q10357" s="229"/>
    </row>
    <row r="10358" spans="9:17" ht="16">
      <c r="I10358" s="209"/>
      <c r="J10358" s="221"/>
      <c r="K10358" s="228"/>
      <c r="L10358" s="228"/>
      <c r="Q10358" s="229"/>
    </row>
    <row r="10359" spans="9:17" ht="16">
      <c r="I10359" s="209"/>
      <c r="J10359" s="221"/>
      <c r="K10359" s="228"/>
      <c r="L10359" s="228"/>
      <c r="Q10359" s="229"/>
    </row>
    <row r="10360" spans="9:17" ht="16">
      <c r="I10360" s="209"/>
      <c r="J10360" s="221"/>
      <c r="K10360" s="228"/>
      <c r="L10360" s="228"/>
      <c r="Q10360" s="229"/>
    </row>
    <row r="10361" spans="9:17" ht="16">
      <c r="I10361" s="209"/>
      <c r="J10361" s="221"/>
      <c r="K10361" s="228"/>
      <c r="L10361" s="228"/>
      <c r="Q10361" s="229"/>
    </row>
    <row r="10362" spans="9:17" ht="16">
      <c r="I10362" s="209"/>
      <c r="J10362" s="221"/>
      <c r="K10362" s="228"/>
      <c r="L10362" s="228"/>
      <c r="Q10362" s="229"/>
    </row>
    <row r="10363" spans="9:17" ht="16">
      <c r="I10363" s="209"/>
      <c r="J10363" s="221"/>
      <c r="K10363" s="228"/>
      <c r="L10363" s="228"/>
      <c r="Q10363" s="229"/>
    </row>
    <row r="10364" spans="9:17" ht="16">
      <c r="I10364" s="209"/>
      <c r="J10364" s="221"/>
      <c r="K10364" s="228"/>
      <c r="L10364" s="228"/>
      <c r="Q10364" s="229"/>
    </row>
    <row r="10365" spans="9:17" ht="16">
      <c r="I10365" s="209"/>
      <c r="J10365" s="221"/>
      <c r="K10365" s="228"/>
      <c r="L10365" s="228"/>
      <c r="Q10365" s="229"/>
    </row>
    <row r="10366" spans="9:17" ht="16">
      <c r="I10366" s="209"/>
      <c r="J10366" s="221"/>
      <c r="K10366" s="228"/>
      <c r="L10366" s="228"/>
      <c r="Q10366" s="229"/>
    </row>
    <row r="10367" spans="9:17" ht="16">
      <c r="I10367" s="209"/>
      <c r="J10367" s="221"/>
      <c r="K10367" s="228"/>
      <c r="L10367" s="228"/>
      <c r="Q10367" s="229"/>
    </row>
    <row r="10368" spans="9:17" ht="16">
      <c r="I10368" s="209"/>
      <c r="J10368" s="221"/>
      <c r="K10368" s="228"/>
      <c r="L10368" s="228"/>
      <c r="Q10368" s="229"/>
    </row>
    <row r="10369" spans="9:17" ht="16">
      <c r="I10369" s="209"/>
      <c r="J10369" s="221"/>
      <c r="K10369" s="228"/>
      <c r="L10369" s="228"/>
      <c r="Q10369" s="229"/>
    </row>
    <row r="10370" spans="9:17" ht="16">
      <c r="I10370" s="209"/>
      <c r="J10370" s="221"/>
      <c r="K10370" s="228"/>
      <c r="L10370" s="228"/>
      <c r="Q10370" s="229"/>
    </row>
    <row r="10371" spans="9:17" ht="16">
      <c r="I10371" s="209"/>
      <c r="J10371" s="221"/>
      <c r="K10371" s="228"/>
      <c r="L10371" s="228"/>
      <c r="Q10371" s="229"/>
    </row>
    <row r="10372" spans="9:17" ht="16">
      <c r="I10372" s="209"/>
      <c r="J10372" s="221"/>
      <c r="K10372" s="228"/>
      <c r="L10372" s="228"/>
      <c r="Q10372" s="229"/>
    </row>
    <row r="10373" spans="9:17" ht="16">
      <c r="I10373" s="209"/>
      <c r="J10373" s="221"/>
      <c r="K10373" s="228"/>
      <c r="L10373" s="228"/>
      <c r="Q10373" s="229"/>
    </row>
    <row r="10374" spans="9:17" ht="16">
      <c r="I10374" s="209"/>
      <c r="J10374" s="221"/>
      <c r="K10374" s="228"/>
      <c r="L10374" s="228"/>
      <c r="Q10374" s="229"/>
    </row>
    <row r="10375" spans="9:17" ht="16">
      <c r="I10375" s="209"/>
      <c r="J10375" s="221"/>
      <c r="K10375" s="228"/>
      <c r="L10375" s="228"/>
      <c r="Q10375" s="229"/>
    </row>
    <row r="10376" spans="9:17" ht="16">
      <c r="I10376" s="209"/>
      <c r="J10376" s="221"/>
      <c r="K10376" s="228"/>
      <c r="L10376" s="228"/>
      <c r="Q10376" s="229"/>
    </row>
    <row r="10377" spans="9:17" ht="16">
      <c r="I10377" s="209"/>
      <c r="J10377" s="221"/>
      <c r="K10377" s="228"/>
      <c r="L10377" s="228"/>
      <c r="Q10377" s="229"/>
    </row>
    <row r="10378" spans="9:17" ht="16">
      <c r="I10378" s="209"/>
      <c r="J10378" s="221"/>
      <c r="K10378" s="228"/>
      <c r="L10378" s="228"/>
      <c r="Q10378" s="229"/>
    </row>
    <row r="10379" spans="9:17" ht="16">
      <c r="I10379" s="209"/>
      <c r="J10379" s="221"/>
      <c r="K10379" s="228"/>
      <c r="L10379" s="228"/>
      <c r="Q10379" s="229"/>
    </row>
    <row r="10380" spans="9:17" ht="16">
      <c r="I10380" s="209"/>
      <c r="J10380" s="221"/>
      <c r="K10380" s="228"/>
      <c r="L10380" s="228"/>
      <c r="Q10380" s="229"/>
    </row>
    <row r="10381" spans="9:17" ht="16">
      <c r="I10381" s="209"/>
      <c r="J10381" s="221"/>
      <c r="K10381" s="228"/>
      <c r="L10381" s="228"/>
      <c r="Q10381" s="229"/>
    </row>
    <row r="10382" spans="9:17" ht="16">
      <c r="I10382" s="209"/>
      <c r="J10382" s="221"/>
      <c r="K10382" s="228"/>
      <c r="L10382" s="228"/>
      <c r="Q10382" s="229"/>
    </row>
    <row r="10383" spans="9:17" ht="16">
      <c r="I10383" s="209"/>
      <c r="J10383" s="221"/>
      <c r="K10383" s="228"/>
      <c r="L10383" s="228"/>
      <c r="Q10383" s="229"/>
    </row>
    <row r="10384" spans="9:17" ht="16">
      <c r="I10384" s="209"/>
      <c r="J10384" s="221"/>
      <c r="K10384" s="228"/>
      <c r="L10384" s="228"/>
      <c r="Q10384" s="229"/>
    </row>
    <row r="10385" spans="9:17" ht="16">
      <c r="I10385" s="209"/>
      <c r="J10385" s="221"/>
      <c r="K10385" s="228"/>
      <c r="L10385" s="228"/>
      <c r="Q10385" s="229"/>
    </row>
    <row r="10386" spans="9:17" ht="16">
      <c r="I10386" s="209"/>
      <c r="J10386" s="221"/>
      <c r="K10386" s="228"/>
      <c r="L10386" s="228"/>
      <c r="Q10386" s="229"/>
    </row>
    <row r="10387" spans="9:17" ht="16">
      <c r="I10387" s="209"/>
      <c r="J10387" s="221"/>
      <c r="K10387" s="228"/>
      <c r="L10387" s="228"/>
      <c r="Q10387" s="229"/>
    </row>
    <row r="10388" spans="9:17" ht="16">
      <c r="I10388" s="209"/>
      <c r="J10388" s="221"/>
      <c r="K10388" s="228"/>
      <c r="L10388" s="228"/>
      <c r="Q10388" s="229"/>
    </row>
    <row r="10389" spans="9:17" ht="16">
      <c r="I10389" s="209"/>
      <c r="J10389" s="221"/>
      <c r="K10389" s="228"/>
      <c r="L10389" s="228"/>
      <c r="Q10389" s="229"/>
    </row>
    <row r="10390" spans="9:17" ht="16">
      <c r="I10390" s="209"/>
      <c r="J10390" s="221"/>
      <c r="K10390" s="228"/>
      <c r="L10390" s="228"/>
      <c r="Q10390" s="229"/>
    </row>
    <row r="10391" spans="9:17" ht="16">
      <c r="I10391" s="209"/>
      <c r="J10391" s="221"/>
      <c r="K10391" s="228"/>
      <c r="L10391" s="228"/>
      <c r="Q10391" s="229"/>
    </row>
    <row r="10392" spans="9:17" ht="16">
      <c r="I10392" s="209"/>
      <c r="J10392" s="221"/>
      <c r="K10392" s="228"/>
      <c r="L10392" s="228"/>
      <c r="Q10392" s="229"/>
    </row>
    <row r="10393" spans="9:17" ht="16">
      <c r="I10393" s="209"/>
      <c r="J10393" s="221"/>
      <c r="K10393" s="228"/>
      <c r="L10393" s="228"/>
      <c r="Q10393" s="229"/>
    </row>
    <row r="10394" spans="9:17" ht="16">
      <c r="I10394" s="209"/>
      <c r="J10394" s="221"/>
      <c r="K10394" s="228"/>
      <c r="L10394" s="228"/>
      <c r="Q10394" s="229"/>
    </row>
    <row r="10395" spans="9:17" ht="16">
      <c r="I10395" s="209"/>
      <c r="J10395" s="221"/>
      <c r="K10395" s="228"/>
      <c r="L10395" s="228"/>
      <c r="Q10395" s="229"/>
    </row>
    <row r="10396" spans="9:17" ht="16">
      <c r="I10396" s="209"/>
      <c r="J10396" s="221"/>
      <c r="K10396" s="228"/>
      <c r="L10396" s="228"/>
      <c r="Q10396" s="229"/>
    </row>
    <row r="10397" spans="9:17" ht="16">
      <c r="I10397" s="209"/>
      <c r="J10397" s="221"/>
      <c r="K10397" s="228"/>
      <c r="L10397" s="228"/>
      <c r="Q10397" s="229"/>
    </row>
    <row r="10398" spans="9:17" ht="16">
      <c r="I10398" s="209"/>
      <c r="J10398" s="221"/>
      <c r="K10398" s="228"/>
      <c r="L10398" s="228"/>
      <c r="Q10398" s="229"/>
    </row>
    <row r="10399" spans="9:17" ht="16">
      <c r="I10399" s="209"/>
      <c r="J10399" s="221"/>
      <c r="K10399" s="228"/>
      <c r="L10399" s="228"/>
      <c r="Q10399" s="229"/>
    </row>
    <row r="10400" spans="9:17" ht="16">
      <c r="I10400" s="209"/>
      <c r="J10400" s="221"/>
      <c r="K10400" s="228"/>
      <c r="L10400" s="228"/>
      <c r="Q10400" s="229"/>
    </row>
    <row r="10401" spans="9:17" ht="16">
      <c r="I10401" s="209"/>
      <c r="J10401" s="221"/>
      <c r="K10401" s="228"/>
      <c r="L10401" s="228"/>
      <c r="Q10401" s="229"/>
    </row>
    <row r="10402" spans="9:17" ht="16">
      <c r="I10402" s="209"/>
      <c r="J10402" s="221"/>
      <c r="K10402" s="228"/>
      <c r="L10402" s="228"/>
      <c r="Q10402" s="229"/>
    </row>
    <row r="10403" spans="9:17" ht="16">
      <c r="I10403" s="209"/>
      <c r="J10403" s="221"/>
      <c r="K10403" s="228"/>
      <c r="L10403" s="228"/>
      <c r="Q10403" s="229"/>
    </row>
    <row r="10404" spans="9:17" ht="16">
      <c r="I10404" s="209"/>
      <c r="J10404" s="221"/>
      <c r="K10404" s="228"/>
      <c r="L10404" s="228"/>
      <c r="Q10404" s="229"/>
    </row>
    <row r="10405" spans="9:17" ht="16">
      <c r="I10405" s="209"/>
      <c r="J10405" s="221"/>
      <c r="K10405" s="228"/>
      <c r="L10405" s="228"/>
      <c r="Q10405" s="229"/>
    </row>
    <row r="10406" spans="9:17" ht="16">
      <c r="I10406" s="209"/>
      <c r="J10406" s="221"/>
      <c r="K10406" s="228"/>
      <c r="L10406" s="228"/>
      <c r="Q10406" s="229"/>
    </row>
    <row r="10407" spans="9:17" ht="16">
      <c r="I10407" s="209"/>
      <c r="J10407" s="221"/>
      <c r="K10407" s="228"/>
      <c r="L10407" s="228"/>
      <c r="Q10407" s="229"/>
    </row>
    <row r="10408" spans="9:17" ht="16">
      <c r="I10408" s="209"/>
      <c r="J10408" s="221"/>
      <c r="K10408" s="228"/>
      <c r="L10408" s="228"/>
      <c r="Q10408" s="229"/>
    </row>
    <row r="10409" spans="9:17" ht="16">
      <c r="I10409" s="209"/>
      <c r="J10409" s="221"/>
      <c r="K10409" s="228"/>
      <c r="L10409" s="228"/>
      <c r="Q10409" s="229"/>
    </row>
    <row r="10410" spans="9:17" ht="16">
      <c r="I10410" s="209"/>
      <c r="J10410" s="221"/>
      <c r="K10410" s="228"/>
      <c r="L10410" s="228"/>
      <c r="Q10410" s="229"/>
    </row>
    <row r="10411" spans="9:17" ht="16">
      <c r="I10411" s="209"/>
      <c r="J10411" s="221"/>
      <c r="K10411" s="228"/>
      <c r="L10411" s="228"/>
      <c r="Q10411" s="229"/>
    </row>
    <row r="10412" spans="9:17" ht="16">
      <c r="I10412" s="209"/>
      <c r="J10412" s="221"/>
      <c r="K10412" s="228"/>
      <c r="L10412" s="228"/>
      <c r="Q10412" s="229"/>
    </row>
    <row r="10413" spans="9:17" ht="16">
      <c r="I10413" s="209"/>
      <c r="J10413" s="221"/>
      <c r="K10413" s="228"/>
      <c r="L10413" s="228"/>
      <c r="Q10413" s="229"/>
    </row>
    <row r="10414" spans="9:17" ht="16">
      <c r="I10414" s="209"/>
      <c r="J10414" s="221"/>
      <c r="K10414" s="228"/>
      <c r="L10414" s="228"/>
      <c r="Q10414" s="229"/>
    </row>
    <row r="10415" spans="9:17" ht="16">
      <c r="I10415" s="209"/>
      <c r="J10415" s="221"/>
      <c r="K10415" s="228"/>
      <c r="L10415" s="228"/>
      <c r="Q10415" s="229"/>
    </row>
    <row r="10416" spans="9:17" ht="16">
      <c r="I10416" s="209"/>
      <c r="J10416" s="221"/>
      <c r="K10416" s="228"/>
      <c r="L10416" s="228"/>
      <c r="Q10416" s="229"/>
    </row>
    <row r="10417" spans="9:17" ht="16">
      <c r="I10417" s="209"/>
      <c r="J10417" s="221"/>
      <c r="K10417" s="228"/>
      <c r="L10417" s="228"/>
      <c r="Q10417" s="229"/>
    </row>
    <row r="10418" spans="9:17" ht="16">
      <c r="I10418" s="209"/>
      <c r="J10418" s="221"/>
      <c r="K10418" s="228"/>
      <c r="L10418" s="228"/>
      <c r="Q10418" s="229"/>
    </row>
    <row r="10419" spans="9:17" ht="16">
      <c r="I10419" s="209"/>
      <c r="J10419" s="221"/>
      <c r="K10419" s="228"/>
      <c r="L10419" s="228"/>
      <c r="Q10419" s="229"/>
    </row>
    <row r="10420" spans="9:17" ht="16">
      <c r="I10420" s="209"/>
      <c r="J10420" s="221"/>
      <c r="K10420" s="228"/>
      <c r="L10420" s="228"/>
      <c r="Q10420" s="229"/>
    </row>
    <row r="10421" spans="9:17" ht="16">
      <c r="I10421" s="209"/>
      <c r="J10421" s="221"/>
      <c r="K10421" s="228"/>
      <c r="L10421" s="228"/>
      <c r="Q10421" s="229"/>
    </row>
    <row r="10422" spans="9:17" ht="16">
      <c r="I10422" s="209"/>
      <c r="J10422" s="221"/>
      <c r="K10422" s="228"/>
      <c r="L10422" s="228"/>
      <c r="Q10422" s="229"/>
    </row>
    <row r="10423" spans="9:17" ht="16">
      <c r="I10423" s="209"/>
      <c r="J10423" s="221"/>
      <c r="K10423" s="228"/>
      <c r="L10423" s="228"/>
      <c r="Q10423" s="229"/>
    </row>
    <row r="10424" spans="9:17" ht="16">
      <c r="I10424" s="209"/>
      <c r="J10424" s="221"/>
      <c r="K10424" s="228"/>
      <c r="L10424" s="228"/>
      <c r="Q10424" s="229"/>
    </row>
    <row r="10425" spans="9:17" ht="16">
      <c r="I10425" s="209"/>
      <c r="J10425" s="221"/>
      <c r="K10425" s="228"/>
      <c r="L10425" s="228"/>
      <c r="Q10425" s="229"/>
    </row>
    <row r="10426" spans="9:17" ht="16">
      <c r="I10426" s="209"/>
      <c r="J10426" s="221"/>
      <c r="K10426" s="228"/>
      <c r="L10426" s="228"/>
      <c r="Q10426" s="229"/>
    </row>
    <row r="10427" spans="9:17" ht="16">
      <c r="I10427" s="209"/>
      <c r="J10427" s="221"/>
      <c r="K10427" s="228"/>
      <c r="L10427" s="228"/>
      <c r="Q10427" s="229"/>
    </row>
    <row r="10428" spans="9:17" ht="16">
      <c r="I10428" s="209"/>
      <c r="J10428" s="221"/>
      <c r="K10428" s="228"/>
      <c r="L10428" s="228"/>
      <c r="Q10428" s="229"/>
    </row>
    <row r="10429" spans="9:17" ht="16">
      <c r="I10429" s="209"/>
      <c r="J10429" s="221"/>
      <c r="K10429" s="228"/>
      <c r="L10429" s="228"/>
      <c r="Q10429" s="229"/>
    </row>
    <row r="10430" spans="9:17" ht="16">
      <c r="I10430" s="209"/>
      <c r="J10430" s="221"/>
      <c r="K10430" s="228"/>
      <c r="L10430" s="228"/>
      <c r="Q10430" s="229"/>
    </row>
    <row r="10431" spans="9:17" ht="16">
      <c r="I10431" s="209"/>
      <c r="J10431" s="221"/>
      <c r="K10431" s="228"/>
      <c r="L10431" s="228"/>
      <c r="Q10431" s="229"/>
    </row>
    <row r="10432" spans="9:17" ht="16">
      <c r="I10432" s="209"/>
      <c r="J10432" s="221"/>
      <c r="K10432" s="228"/>
      <c r="L10432" s="228"/>
      <c r="Q10432" s="229"/>
    </row>
    <row r="10433" spans="9:17" ht="16">
      <c r="I10433" s="209"/>
      <c r="J10433" s="221"/>
      <c r="K10433" s="228"/>
      <c r="L10433" s="228"/>
      <c r="Q10433" s="229"/>
    </row>
    <row r="10434" spans="9:17" ht="16">
      <c r="I10434" s="209"/>
      <c r="J10434" s="221"/>
      <c r="K10434" s="228"/>
      <c r="L10434" s="228"/>
      <c r="Q10434" s="229"/>
    </row>
    <row r="10435" spans="9:17" ht="16">
      <c r="I10435" s="209"/>
      <c r="J10435" s="221"/>
      <c r="K10435" s="228"/>
      <c r="L10435" s="228"/>
      <c r="Q10435" s="229"/>
    </row>
    <row r="10436" spans="9:17" ht="16">
      <c r="I10436" s="209"/>
      <c r="J10436" s="221"/>
      <c r="K10436" s="228"/>
      <c r="L10436" s="228"/>
      <c r="Q10436" s="229"/>
    </row>
    <row r="10437" spans="9:17" ht="16">
      <c r="I10437" s="209"/>
      <c r="J10437" s="221"/>
      <c r="K10437" s="228"/>
      <c r="L10437" s="228"/>
      <c r="Q10437" s="229"/>
    </row>
    <row r="10438" spans="9:17" ht="16">
      <c r="I10438" s="209"/>
      <c r="J10438" s="221"/>
      <c r="K10438" s="228"/>
      <c r="L10438" s="228"/>
      <c r="Q10438" s="229"/>
    </row>
    <row r="10439" spans="9:17" ht="16">
      <c r="I10439" s="209"/>
      <c r="J10439" s="221"/>
      <c r="K10439" s="228"/>
      <c r="L10439" s="228"/>
      <c r="Q10439" s="229"/>
    </row>
    <row r="10440" spans="9:17" ht="16">
      <c r="I10440" s="209"/>
      <c r="J10440" s="221"/>
      <c r="K10440" s="228"/>
      <c r="L10440" s="228"/>
      <c r="Q10440" s="229"/>
    </row>
    <row r="10441" spans="9:17" ht="16">
      <c r="I10441" s="209"/>
      <c r="J10441" s="221"/>
      <c r="K10441" s="228"/>
      <c r="L10441" s="228"/>
      <c r="Q10441" s="229"/>
    </row>
    <row r="10442" spans="9:17" ht="16">
      <c r="I10442" s="209"/>
      <c r="J10442" s="221"/>
      <c r="K10442" s="228"/>
      <c r="L10442" s="228"/>
      <c r="Q10442" s="229"/>
    </row>
    <row r="10443" spans="9:17" ht="16">
      <c r="I10443" s="209"/>
      <c r="J10443" s="221"/>
      <c r="K10443" s="228"/>
      <c r="L10443" s="228"/>
      <c r="Q10443" s="229"/>
    </row>
    <row r="10444" spans="9:17" ht="16">
      <c r="I10444" s="209"/>
      <c r="J10444" s="221"/>
      <c r="K10444" s="228"/>
      <c r="L10444" s="228"/>
      <c r="Q10444" s="229"/>
    </row>
    <row r="10445" spans="9:17" ht="16">
      <c r="I10445" s="209"/>
      <c r="J10445" s="221"/>
      <c r="K10445" s="228"/>
      <c r="L10445" s="228"/>
      <c r="Q10445" s="229"/>
    </row>
    <row r="10446" spans="9:17" ht="16">
      <c r="I10446" s="209"/>
      <c r="J10446" s="221"/>
      <c r="K10446" s="228"/>
      <c r="L10446" s="228"/>
      <c r="Q10446" s="229"/>
    </row>
    <row r="10447" spans="9:17" ht="16">
      <c r="I10447" s="209"/>
      <c r="J10447" s="221"/>
      <c r="K10447" s="228"/>
      <c r="L10447" s="228"/>
      <c r="Q10447" s="229"/>
    </row>
    <row r="10448" spans="9:17" ht="16">
      <c r="I10448" s="209"/>
      <c r="J10448" s="221"/>
      <c r="K10448" s="228"/>
      <c r="L10448" s="228"/>
      <c r="Q10448" s="229"/>
    </row>
    <row r="10449" spans="9:17" ht="16">
      <c r="I10449" s="209"/>
      <c r="J10449" s="221"/>
      <c r="K10449" s="228"/>
      <c r="L10449" s="228"/>
      <c r="Q10449" s="229"/>
    </row>
    <row r="10450" spans="9:17" ht="16">
      <c r="I10450" s="209"/>
      <c r="J10450" s="221"/>
      <c r="K10450" s="228"/>
      <c r="L10450" s="228"/>
      <c r="Q10450" s="229"/>
    </row>
    <row r="10451" spans="9:17" ht="16">
      <c r="I10451" s="209"/>
      <c r="J10451" s="221"/>
      <c r="K10451" s="228"/>
      <c r="L10451" s="228"/>
      <c r="Q10451" s="229"/>
    </row>
    <row r="10452" spans="9:17" ht="16">
      <c r="I10452" s="209"/>
      <c r="J10452" s="221"/>
      <c r="K10452" s="228"/>
      <c r="L10452" s="228"/>
      <c r="Q10452" s="229"/>
    </row>
    <row r="10453" spans="9:17" ht="16">
      <c r="I10453" s="209"/>
      <c r="J10453" s="221"/>
      <c r="K10453" s="228"/>
      <c r="L10453" s="228"/>
      <c r="Q10453" s="229"/>
    </row>
    <row r="10454" spans="9:17" ht="16">
      <c r="I10454" s="209"/>
      <c r="J10454" s="221"/>
      <c r="K10454" s="228"/>
      <c r="L10454" s="228"/>
      <c r="Q10454" s="229"/>
    </row>
    <row r="10455" spans="9:17" ht="16">
      <c r="I10455" s="209"/>
      <c r="J10455" s="221"/>
      <c r="K10455" s="228"/>
      <c r="L10455" s="228"/>
      <c r="Q10455" s="229"/>
    </row>
    <row r="10456" spans="9:17" ht="16">
      <c r="I10456" s="209"/>
      <c r="J10456" s="221"/>
      <c r="K10456" s="228"/>
      <c r="L10456" s="228"/>
      <c r="Q10456" s="229"/>
    </row>
    <row r="10457" spans="9:17" ht="16">
      <c r="I10457" s="209"/>
      <c r="J10457" s="221"/>
      <c r="K10457" s="228"/>
      <c r="L10457" s="228"/>
      <c r="Q10457" s="229"/>
    </row>
    <row r="10458" spans="9:17" ht="16">
      <c r="I10458" s="209"/>
      <c r="J10458" s="221"/>
      <c r="K10458" s="228"/>
      <c r="L10458" s="228"/>
      <c r="Q10458" s="229"/>
    </row>
    <row r="10459" spans="9:17" ht="16">
      <c r="I10459" s="209"/>
      <c r="J10459" s="221"/>
      <c r="K10459" s="228"/>
      <c r="L10459" s="228"/>
      <c r="Q10459" s="229"/>
    </row>
    <row r="10460" spans="9:17" ht="16">
      <c r="I10460" s="209"/>
      <c r="J10460" s="221"/>
      <c r="K10460" s="228"/>
      <c r="L10460" s="228"/>
      <c r="Q10460" s="229"/>
    </row>
    <row r="10461" spans="9:17" ht="16">
      <c r="I10461" s="209"/>
      <c r="J10461" s="221"/>
      <c r="K10461" s="228"/>
      <c r="L10461" s="228"/>
      <c r="Q10461" s="229"/>
    </row>
    <row r="10462" spans="9:17" ht="16">
      <c r="I10462" s="209"/>
      <c r="J10462" s="221"/>
      <c r="K10462" s="228"/>
      <c r="L10462" s="228"/>
      <c r="Q10462" s="229"/>
    </row>
    <row r="10463" spans="9:17" ht="16">
      <c r="I10463" s="209"/>
      <c r="J10463" s="221"/>
      <c r="K10463" s="228"/>
      <c r="L10463" s="228"/>
      <c r="Q10463" s="229"/>
    </row>
    <row r="10464" spans="9:17" ht="16">
      <c r="I10464" s="209"/>
      <c r="J10464" s="221"/>
      <c r="K10464" s="228"/>
      <c r="L10464" s="228"/>
      <c r="Q10464" s="229"/>
    </row>
    <row r="10465" spans="9:17" ht="16">
      <c r="I10465" s="209"/>
      <c r="J10465" s="221"/>
      <c r="K10465" s="228"/>
      <c r="L10465" s="228"/>
      <c r="Q10465" s="229"/>
    </row>
    <row r="10466" spans="9:17" ht="16">
      <c r="I10466" s="209"/>
      <c r="J10466" s="221"/>
      <c r="K10466" s="228"/>
      <c r="L10466" s="228"/>
      <c r="Q10466" s="229"/>
    </row>
    <row r="10467" spans="9:17" ht="16">
      <c r="I10467" s="209"/>
      <c r="J10467" s="221"/>
      <c r="K10467" s="228"/>
      <c r="L10467" s="228"/>
      <c r="Q10467" s="229"/>
    </row>
    <row r="10468" spans="9:17" ht="16">
      <c r="I10468" s="209"/>
      <c r="J10468" s="221"/>
      <c r="K10468" s="228"/>
      <c r="L10468" s="228"/>
      <c r="Q10468" s="229"/>
    </row>
    <row r="10469" spans="9:17" ht="16">
      <c r="I10469" s="209"/>
      <c r="J10469" s="221"/>
      <c r="K10469" s="228"/>
      <c r="L10469" s="228"/>
      <c r="Q10469" s="229"/>
    </row>
    <row r="10470" spans="9:17" ht="16">
      <c r="I10470" s="209"/>
      <c r="J10470" s="221"/>
      <c r="K10470" s="228"/>
      <c r="L10470" s="228"/>
      <c r="Q10470" s="229"/>
    </row>
    <row r="10471" spans="9:17" ht="16">
      <c r="I10471" s="209"/>
      <c r="J10471" s="221"/>
      <c r="K10471" s="228"/>
      <c r="L10471" s="228"/>
      <c r="Q10471" s="229"/>
    </row>
    <row r="10472" spans="9:17" ht="16">
      <c r="I10472" s="209"/>
      <c r="J10472" s="221"/>
      <c r="K10472" s="228"/>
      <c r="L10472" s="228"/>
      <c r="Q10472" s="229"/>
    </row>
    <row r="10473" spans="9:17" ht="16">
      <c r="I10473" s="209"/>
      <c r="J10473" s="221"/>
      <c r="K10473" s="228"/>
      <c r="L10473" s="228"/>
      <c r="Q10473" s="229"/>
    </row>
    <row r="10474" spans="9:17" ht="16">
      <c r="I10474" s="209"/>
      <c r="J10474" s="221"/>
      <c r="K10474" s="228"/>
      <c r="L10474" s="228"/>
      <c r="Q10474" s="229"/>
    </row>
    <row r="10475" spans="9:17" ht="16">
      <c r="I10475" s="209"/>
      <c r="J10475" s="221"/>
      <c r="K10475" s="228"/>
      <c r="L10475" s="228"/>
      <c r="Q10475" s="229"/>
    </row>
    <row r="10476" spans="9:17" ht="16">
      <c r="I10476" s="209"/>
      <c r="J10476" s="221"/>
      <c r="K10476" s="228"/>
      <c r="L10476" s="228"/>
      <c r="Q10476" s="229"/>
    </row>
    <row r="10477" spans="9:17" ht="16">
      <c r="I10477" s="209"/>
      <c r="J10477" s="221"/>
      <c r="K10477" s="228"/>
      <c r="L10477" s="228"/>
      <c r="Q10477" s="229"/>
    </row>
    <row r="10478" spans="9:17" ht="16">
      <c r="I10478" s="209"/>
      <c r="J10478" s="221"/>
      <c r="K10478" s="228"/>
      <c r="L10478" s="228"/>
      <c r="Q10478" s="229"/>
    </row>
    <row r="10479" spans="9:17" ht="16">
      <c r="I10479" s="209"/>
      <c r="J10479" s="221"/>
      <c r="K10479" s="228"/>
      <c r="L10479" s="228"/>
      <c r="Q10479" s="229"/>
    </row>
    <row r="10480" spans="9:17" ht="16">
      <c r="I10480" s="209"/>
      <c r="J10480" s="221"/>
      <c r="K10480" s="228"/>
      <c r="L10480" s="228"/>
      <c r="Q10480" s="229"/>
    </row>
    <row r="10481" spans="9:17" ht="16">
      <c r="I10481" s="209"/>
      <c r="J10481" s="221"/>
      <c r="K10481" s="228"/>
      <c r="L10481" s="228"/>
      <c r="Q10481" s="229"/>
    </row>
    <row r="10482" spans="9:17" ht="16">
      <c r="I10482" s="209"/>
      <c r="J10482" s="221"/>
      <c r="K10482" s="228"/>
      <c r="L10482" s="228"/>
      <c r="Q10482" s="229"/>
    </row>
    <row r="10483" spans="9:17" ht="16">
      <c r="I10483" s="209"/>
      <c r="J10483" s="221"/>
      <c r="K10483" s="228"/>
      <c r="L10483" s="228"/>
      <c r="Q10483" s="229"/>
    </row>
    <row r="10484" spans="9:17" ht="16">
      <c r="I10484" s="209"/>
      <c r="J10484" s="221"/>
      <c r="K10484" s="228"/>
      <c r="L10484" s="228"/>
      <c r="Q10484" s="229"/>
    </row>
    <row r="10485" spans="9:17" ht="16">
      <c r="I10485" s="209"/>
      <c r="J10485" s="221"/>
      <c r="K10485" s="228"/>
      <c r="L10485" s="228"/>
      <c r="Q10485" s="229"/>
    </row>
    <row r="10486" spans="9:17" ht="16">
      <c r="I10486" s="209"/>
      <c r="J10486" s="221"/>
      <c r="K10486" s="228"/>
      <c r="L10486" s="228"/>
      <c r="Q10486" s="229"/>
    </row>
    <row r="10487" spans="9:17" ht="16">
      <c r="I10487" s="209"/>
      <c r="J10487" s="221"/>
      <c r="K10487" s="228"/>
      <c r="L10487" s="228"/>
      <c r="Q10487" s="229"/>
    </row>
    <row r="10488" spans="9:17" ht="16">
      <c r="I10488" s="209"/>
      <c r="J10488" s="221"/>
      <c r="K10488" s="228"/>
      <c r="L10488" s="228"/>
      <c r="Q10488" s="229"/>
    </row>
    <row r="10489" spans="9:17" ht="16">
      <c r="I10489" s="209"/>
      <c r="J10489" s="221"/>
      <c r="K10489" s="228"/>
      <c r="L10489" s="228"/>
      <c r="Q10489" s="229"/>
    </row>
    <row r="10490" spans="9:17" ht="16">
      <c r="I10490" s="209"/>
      <c r="J10490" s="221"/>
      <c r="K10490" s="228"/>
      <c r="L10490" s="228"/>
      <c r="Q10490" s="229"/>
    </row>
    <row r="10491" spans="9:17" ht="16">
      <c r="I10491" s="209"/>
      <c r="J10491" s="221"/>
      <c r="K10491" s="228"/>
      <c r="L10491" s="228"/>
      <c r="Q10491" s="229"/>
    </row>
    <row r="10492" spans="9:17" ht="16">
      <c r="I10492" s="209"/>
      <c r="J10492" s="221"/>
      <c r="K10492" s="228"/>
      <c r="L10492" s="228"/>
      <c r="Q10492" s="229"/>
    </row>
    <row r="10493" spans="9:17" ht="16">
      <c r="I10493" s="209"/>
      <c r="J10493" s="221"/>
      <c r="K10493" s="228"/>
      <c r="L10493" s="228"/>
      <c r="Q10493" s="229"/>
    </row>
    <row r="10494" spans="9:17" ht="16">
      <c r="I10494" s="209"/>
      <c r="J10494" s="221"/>
      <c r="K10494" s="228"/>
      <c r="L10494" s="228"/>
      <c r="Q10494" s="229"/>
    </row>
    <row r="10495" spans="9:17" ht="16">
      <c r="I10495" s="209"/>
      <c r="J10495" s="221"/>
      <c r="K10495" s="228"/>
      <c r="L10495" s="228"/>
      <c r="Q10495" s="229"/>
    </row>
    <row r="10496" spans="9:17" ht="16">
      <c r="I10496" s="209"/>
      <c r="J10496" s="221"/>
      <c r="K10496" s="228"/>
      <c r="L10496" s="228"/>
      <c r="Q10496" s="229"/>
    </row>
    <row r="10497" spans="9:17" ht="16">
      <c r="I10497" s="209"/>
      <c r="J10497" s="221"/>
      <c r="K10497" s="228"/>
      <c r="L10497" s="228"/>
      <c r="Q10497" s="229"/>
    </row>
    <row r="10498" spans="9:17" ht="16">
      <c r="I10498" s="209"/>
      <c r="J10498" s="221"/>
      <c r="K10498" s="228"/>
      <c r="L10498" s="228"/>
      <c r="Q10498" s="229"/>
    </row>
    <row r="10499" spans="9:17" ht="16">
      <c r="I10499" s="209"/>
      <c r="J10499" s="221"/>
      <c r="K10499" s="228"/>
      <c r="L10499" s="228"/>
      <c r="Q10499" s="229"/>
    </row>
    <row r="10500" spans="9:17" ht="16">
      <c r="I10500" s="209"/>
      <c r="J10500" s="221"/>
      <c r="K10500" s="228"/>
      <c r="L10500" s="228"/>
      <c r="Q10500" s="229"/>
    </row>
    <row r="10501" spans="9:17" ht="16">
      <c r="I10501" s="209"/>
      <c r="J10501" s="221"/>
      <c r="K10501" s="228"/>
      <c r="L10501" s="228"/>
      <c r="Q10501" s="229"/>
    </row>
    <row r="10502" spans="9:17" ht="16">
      <c r="I10502" s="209"/>
      <c r="J10502" s="221"/>
      <c r="K10502" s="228"/>
      <c r="L10502" s="228"/>
      <c r="Q10502" s="229"/>
    </row>
    <row r="10503" spans="9:17" ht="16">
      <c r="I10503" s="209"/>
      <c r="J10503" s="221"/>
      <c r="K10503" s="228"/>
      <c r="L10503" s="228"/>
      <c r="Q10503" s="229"/>
    </row>
    <row r="10504" spans="9:17" ht="16">
      <c r="I10504" s="209"/>
      <c r="J10504" s="221"/>
      <c r="K10504" s="228"/>
      <c r="L10504" s="228"/>
      <c r="Q10504" s="229"/>
    </row>
    <row r="10505" spans="9:17" ht="16">
      <c r="I10505" s="209"/>
      <c r="J10505" s="221"/>
      <c r="K10505" s="228"/>
      <c r="L10505" s="228"/>
      <c r="Q10505" s="229"/>
    </row>
    <row r="10506" spans="9:17" ht="16">
      <c r="I10506" s="209"/>
      <c r="J10506" s="221"/>
      <c r="K10506" s="228"/>
      <c r="L10506" s="228"/>
      <c r="Q10506" s="229"/>
    </row>
    <row r="10507" spans="9:17" ht="16">
      <c r="I10507" s="209"/>
      <c r="J10507" s="221"/>
      <c r="K10507" s="228"/>
      <c r="L10507" s="228"/>
      <c r="Q10507" s="229"/>
    </row>
    <row r="10508" spans="9:17" ht="16">
      <c r="I10508" s="209"/>
      <c r="J10508" s="221"/>
      <c r="K10508" s="228"/>
      <c r="L10508" s="228"/>
      <c r="Q10508" s="229"/>
    </row>
    <row r="10509" spans="9:17" ht="16">
      <c r="I10509" s="209"/>
      <c r="J10509" s="221"/>
      <c r="K10509" s="228"/>
      <c r="L10509" s="228"/>
      <c r="Q10509" s="229"/>
    </row>
    <row r="10510" spans="9:17" ht="16">
      <c r="I10510" s="209"/>
      <c r="J10510" s="221"/>
      <c r="K10510" s="228"/>
      <c r="L10510" s="228"/>
      <c r="Q10510" s="229"/>
    </row>
    <row r="10511" spans="9:17" ht="16">
      <c r="I10511" s="209"/>
      <c r="J10511" s="221"/>
      <c r="K10511" s="228"/>
      <c r="L10511" s="228"/>
      <c r="Q10511" s="229"/>
    </row>
    <row r="10512" spans="9:17" ht="16">
      <c r="I10512" s="209"/>
      <c r="J10512" s="221"/>
      <c r="K10512" s="228"/>
      <c r="L10512" s="228"/>
      <c r="Q10512" s="229"/>
    </row>
    <row r="10513" spans="9:17" ht="16">
      <c r="I10513" s="209"/>
      <c r="J10513" s="221"/>
      <c r="K10513" s="228"/>
      <c r="L10513" s="228"/>
      <c r="Q10513" s="229"/>
    </row>
    <row r="10514" spans="9:17" ht="16">
      <c r="I10514" s="209"/>
      <c r="J10514" s="221"/>
      <c r="K10514" s="228"/>
      <c r="L10514" s="228"/>
      <c r="Q10514" s="229"/>
    </row>
    <row r="10515" spans="9:17" ht="16">
      <c r="I10515" s="209"/>
      <c r="J10515" s="221"/>
      <c r="K10515" s="228"/>
      <c r="L10515" s="228"/>
      <c r="Q10515" s="229"/>
    </row>
    <row r="10516" spans="9:17" ht="16">
      <c r="I10516" s="209"/>
      <c r="J10516" s="221"/>
      <c r="K10516" s="228"/>
      <c r="L10516" s="228"/>
      <c r="Q10516" s="229"/>
    </row>
    <row r="10517" spans="9:17" ht="16">
      <c r="I10517" s="209"/>
      <c r="J10517" s="221"/>
      <c r="K10517" s="228"/>
      <c r="L10517" s="228"/>
      <c r="Q10517" s="229"/>
    </row>
    <row r="10518" spans="9:17" ht="16">
      <c r="I10518" s="209"/>
      <c r="J10518" s="221"/>
      <c r="K10518" s="228"/>
      <c r="L10518" s="228"/>
      <c r="Q10518" s="229"/>
    </row>
    <row r="10519" spans="9:17" ht="16">
      <c r="I10519" s="209"/>
      <c r="J10519" s="221"/>
      <c r="K10519" s="228"/>
      <c r="L10519" s="228"/>
      <c r="Q10519" s="229"/>
    </row>
    <row r="10520" spans="9:17" ht="16">
      <c r="I10520" s="209"/>
      <c r="J10520" s="221"/>
      <c r="K10520" s="228"/>
      <c r="L10520" s="228"/>
      <c r="Q10520" s="229"/>
    </row>
    <row r="10521" spans="9:17" ht="16">
      <c r="I10521" s="209"/>
      <c r="J10521" s="221"/>
      <c r="K10521" s="228"/>
      <c r="L10521" s="228"/>
      <c r="Q10521" s="229"/>
    </row>
    <row r="10522" spans="9:17" ht="16">
      <c r="I10522" s="209"/>
      <c r="J10522" s="221"/>
      <c r="K10522" s="228"/>
      <c r="L10522" s="228"/>
      <c r="Q10522" s="229"/>
    </row>
    <row r="10523" spans="9:17" ht="16">
      <c r="I10523" s="209"/>
      <c r="J10523" s="221"/>
      <c r="K10523" s="228"/>
      <c r="L10523" s="228"/>
      <c r="Q10523" s="229"/>
    </row>
    <row r="10524" spans="9:17" ht="16">
      <c r="I10524" s="209"/>
      <c r="J10524" s="221"/>
      <c r="K10524" s="228"/>
      <c r="L10524" s="228"/>
      <c r="Q10524" s="229"/>
    </row>
    <row r="10525" spans="9:17" ht="16">
      <c r="I10525" s="209"/>
      <c r="J10525" s="221"/>
      <c r="K10525" s="228"/>
      <c r="L10525" s="228"/>
      <c r="Q10525" s="229"/>
    </row>
    <row r="10526" spans="9:17" ht="16">
      <c r="I10526" s="209"/>
      <c r="J10526" s="221"/>
      <c r="K10526" s="228"/>
      <c r="L10526" s="228"/>
      <c r="Q10526" s="229"/>
    </row>
    <row r="10527" spans="9:17" ht="16">
      <c r="I10527" s="209"/>
      <c r="J10527" s="221"/>
      <c r="K10527" s="228"/>
      <c r="L10527" s="228"/>
      <c r="Q10527" s="229"/>
    </row>
    <row r="10528" spans="9:17" ht="16">
      <c r="I10528" s="209"/>
      <c r="J10528" s="221"/>
      <c r="K10528" s="228"/>
      <c r="L10528" s="228"/>
      <c r="Q10528" s="229"/>
    </row>
    <row r="10529" spans="9:17" ht="16">
      <c r="I10529" s="209"/>
      <c r="J10529" s="221"/>
      <c r="K10529" s="228"/>
      <c r="L10529" s="228"/>
      <c r="Q10529" s="229"/>
    </row>
    <row r="10530" spans="9:17" ht="16">
      <c r="I10530" s="209"/>
      <c r="J10530" s="221"/>
      <c r="K10530" s="228"/>
      <c r="L10530" s="228"/>
      <c r="Q10530" s="229"/>
    </row>
    <row r="10531" spans="9:17" ht="16">
      <c r="I10531" s="209"/>
      <c r="J10531" s="221"/>
      <c r="K10531" s="228"/>
      <c r="L10531" s="228"/>
      <c r="Q10531" s="229"/>
    </row>
    <row r="10532" spans="9:17" ht="16">
      <c r="I10532" s="209"/>
      <c r="J10532" s="221"/>
      <c r="K10532" s="228"/>
      <c r="L10532" s="228"/>
      <c r="Q10532" s="229"/>
    </row>
    <row r="10533" spans="9:17" ht="16">
      <c r="I10533" s="209"/>
      <c r="J10533" s="221"/>
      <c r="K10533" s="228"/>
      <c r="L10533" s="228"/>
      <c r="Q10533" s="229"/>
    </row>
    <row r="10534" spans="9:17" ht="16">
      <c r="I10534" s="209"/>
      <c r="J10534" s="221"/>
      <c r="K10534" s="228"/>
      <c r="L10534" s="228"/>
      <c r="Q10534" s="229"/>
    </row>
    <row r="10535" spans="9:17" ht="16">
      <c r="I10535" s="209"/>
      <c r="J10535" s="221"/>
      <c r="K10535" s="228"/>
      <c r="L10535" s="228"/>
      <c r="Q10535" s="229"/>
    </row>
    <row r="10536" spans="9:17" ht="16">
      <c r="I10536" s="209"/>
      <c r="J10536" s="221"/>
      <c r="K10536" s="228"/>
      <c r="L10536" s="228"/>
      <c r="Q10536" s="229"/>
    </row>
    <row r="10537" spans="9:17" ht="16">
      <c r="I10537" s="209"/>
      <c r="J10537" s="221"/>
      <c r="K10537" s="228"/>
      <c r="L10537" s="228"/>
      <c r="Q10537" s="229"/>
    </row>
    <row r="10538" spans="9:17" ht="16">
      <c r="I10538" s="209"/>
      <c r="J10538" s="221"/>
      <c r="K10538" s="228"/>
      <c r="L10538" s="228"/>
      <c r="Q10538" s="229"/>
    </row>
    <row r="10539" spans="9:17" ht="16">
      <c r="I10539" s="209"/>
      <c r="J10539" s="221"/>
      <c r="K10539" s="228"/>
      <c r="L10539" s="228"/>
      <c r="Q10539" s="229"/>
    </row>
    <row r="10540" spans="9:17" ht="16">
      <c r="I10540" s="209"/>
      <c r="J10540" s="221"/>
      <c r="K10540" s="228"/>
      <c r="L10540" s="228"/>
      <c r="Q10540" s="229"/>
    </row>
    <row r="10541" spans="9:17" ht="16">
      <c r="I10541" s="209"/>
      <c r="J10541" s="221"/>
      <c r="K10541" s="228"/>
      <c r="L10541" s="228"/>
      <c r="Q10541" s="229"/>
    </row>
    <row r="10542" spans="9:17" ht="16">
      <c r="I10542" s="209"/>
      <c r="J10542" s="221"/>
      <c r="K10542" s="228"/>
      <c r="L10542" s="228"/>
      <c r="Q10542" s="229"/>
    </row>
    <row r="10543" spans="9:17" ht="16">
      <c r="I10543" s="209"/>
      <c r="J10543" s="221"/>
      <c r="K10543" s="228"/>
      <c r="L10543" s="228"/>
      <c r="Q10543" s="229"/>
    </row>
    <row r="10544" spans="9:17" ht="16">
      <c r="I10544" s="209"/>
      <c r="J10544" s="221"/>
      <c r="K10544" s="228"/>
      <c r="L10544" s="228"/>
      <c r="Q10544" s="229"/>
    </row>
    <row r="10545" spans="9:17" ht="16">
      <c r="I10545" s="209"/>
      <c r="J10545" s="221"/>
      <c r="K10545" s="228"/>
      <c r="L10545" s="228"/>
      <c r="Q10545" s="229"/>
    </row>
    <row r="10546" spans="9:17" ht="16">
      <c r="I10546" s="209"/>
      <c r="J10546" s="221"/>
      <c r="K10546" s="228"/>
      <c r="L10546" s="228"/>
      <c r="Q10546" s="229"/>
    </row>
    <row r="10547" spans="9:17" ht="16">
      <c r="I10547" s="209"/>
      <c r="J10547" s="221"/>
      <c r="K10547" s="228"/>
      <c r="L10547" s="228"/>
      <c r="Q10547" s="229"/>
    </row>
    <row r="10548" spans="9:17" ht="16">
      <c r="I10548" s="209"/>
      <c r="J10548" s="221"/>
      <c r="K10548" s="228"/>
      <c r="L10548" s="228"/>
      <c r="Q10548" s="229"/>
    </row>
    <row r="10549" spans="9:17" ht="16">
      <c r="I10549" s="209"/>
      <c r="J10549" s="221"/>
      <c r="K10549" s="228"/>
      <c r="L10549" s="228"/>
      <c r="Q10549" s="229"/>
    </row>
    <row r="10550" spans="9:17" ht="16">
      <c r="I10550" s="209"/>
      <c r="J10550" s="221"/>
      <c r="K10550" s="228"/>
      <c r="L10550" s="228"/>
      <c r="Q10550" s="229"/>
    </row>
    <row r="10551" spans="9:17" ht="16">
      <c r="I10551" s="209"/>
      <c r="J10551" s="221"/>
      <c r="K10551" s="228"/>
      <c r="L10551" s="228"/>
      <c r="Q10551" s="229"/>
    </row>
    <row r="10552" spans="9:17" ht="16">
      <c r="I10552" s="209"/>
      <c r="J10552" s="221"/>
      <c r="K10552" s="228"/>
      <c r="L10552" s="228"/>
      <c r="Q10552" s="229"/>
    </row>
    <row r="10553" spans="9:17" ht="16">
      <c r="I10553" s="209"/>
      <c r="J10553" s="221"/>
      <c r="K10553" s="228"/>
      <c r="L10553" s="228"/>
      <c r="Q10553" s="229"/>
    </row>
    <row r="10554" spans="9:17" ht="16">
      <c r="I10554" s="209"/>
      <c r="J10554" s="221"/>
      <c r="K10554" s="228"/>
      <c r="L10554" s="228"/>
      <c r="Q10554" s="229"/>
    </row>
    <row r="10555" spans="9:17" ht="16">
      <c r="I10555" s="209"/>
      <c r="J10555" s="221"/>
      <c r="K10555" s="228"/>
      <c r="L10555" s="228"/>
      <c r="Q10555" s="229"/>
    </row>
    <row r="10556" spans="9:17" ht="16">
      <c r="I10556" s="209"/>
      <c r="J10556" s="221"/>
      <c r="K10556" s="228"/>
      <c r="L10556" s="228"/>
      <c r="Q10556" s="229"/>
    </row>
    <row r="10557" spans="9:17" ht="16">
      <c r="I10557" s="209"/>
      <c r="J10557" s="221"/>
      <c r="K10557" s="228"/>
      <c r="L10557" s="228"/>
      <c r="Q10557" s="229"/>
    </row>
    <row r="10558" spans="9:17" ht="16">
      <c r="I10558" s="209"/>
      <c r="J10558" s="221"/>
      <c r="K10558" s="228"/>
      <c r="L10558" s="228"/>
      <c r="Q10558" s="229"/>
    </row>
    <row r="10559" spans="9:17" ht="16">
      <c r="I10559" s="209"/>
      <c r="J10559" s="221"/>
      <c r="K10559" s="228"/>
      <c r="L10559" s="228"/>
      <c r="Q10559" s="229"/>
    </row>
    <row r="10560" spans="9:17" ht="16">
      <c r="I10560" s="209"/>
      <c r="J10560" s="221"/>
      <c r="K10560" s="228"/>
      <c r="L10560" s="228"/>
      <c r="Q10560" s="229"/>
    </row>
    <row r="10561" spans="9:17" ht="16">
      <c r="I10561" s="209"/>
      <c r="J10561" s="221"/>
      <c r="K10561" s="228"/>
      <c r="L10561" s="228"/>
      <c r="Q10561" s="229"/>
    </row>
    <row r="10562" spans="9:17" ht="16">
      <c r="I10562" s="209"/>
      <c r="J10562" s="221"/>
      <c r="K10562" s="228"/>
      <c r="L10562" s="228"/>
      <c r="Q10562" s="229"/>
    </row>
    <row r="10563" spans="9:17" ht="16">
      <c r="I10563" s="209"/>
      <c r="J10563" s="221"/>
      <c r="K10563" s="228"/>
      <c r="L10563" s="228"/>
      <c r="Q10563" s="229"/>
    </row>
    <row r="10564" spans="9:17" ht="16">
      <c r="I10564" s="209"/>
      <c r="J10564" s="221"/>
      <c r="K10564" s="228"/>
      <c r="L10564" s="228"/>
      <c r="Q10564" s="229"/>
    </row>
    <row r="10565" spans="9:17" ht="16">
      <c r="I10565" s="209"/>
      <c r="J10565" s="221"/>
      <c r="K10565" s="228"/>
      <c r="L10565" s="228"/>
      <c r="Q10565" s="229"/>
    </row>
    <row r="10566" spans="9:17" ht="16">
      <c r="I10566" s="209"/>
      <c r="J10566" s="221"/>
      <c r="K10566" s="228"/>
      <c r="L10566" s="228"/>
      <c r="Q10566" s="229"/>
    </row>
    <row r="10567" spans="9:17" ht="16">
      <c r="I10567" s="209"/>
      <c r="J10567" s="221"/>
      <c r="K10567" s="228"/>
      <c r="L10567" s="228"/>
      <c r="Q10567" s="229"/>
    </row>
    <row r="10568" spans="9:17" ht="16">
      <c r="I10568" s="209"/>
      <c r="J10568" s="221"/>
      <c r="K10568" s="228"/>
      <c r="L10568" s="228"/>
      <c r="Q10568" s="229"/>
    </row>
    <row r="10569" spans="9:17" ht="16">
      <c r="I10569" s="209"/>
      <c r="J10569" s="221"/>
      <c r="K10569" s="228"/>
      <c r="L10569" s="228"/>
      <c r="Q10569" s="229"/>
    </row>
    <row r="10570" spans="9:17" ht="16">
      <c r="I10570" s="209"/>
      <c r="J10570" s="221"/>
      <c r="K10570" s="228"/>
      <c r="L10570" s="228"/>
      <c r="Q10570" s="229"/>
    </row>
    <row r="10571" spans="9:17" ht="16">
      <c r="I10571" s="209"/>
      <c r="J10571" s="221"/>
      <c r="K10571" s="228"/>
      <c r="L10571" s="228"/>
      <c r="Q10571" s="229"/>
    </row>
    <row r="10572" spans="9:17" ht="16">
      <c r="I10572" s="209"/>
      <c r="J10572" s="221"/>
      <c r="K10572" s="228"/>
      <c r="L10572" s="228"/>
      <c r="Q10572" s="229"/>
    </row>
    <row r="10573" spans="9:17" ht="16">
      <c r="I10573" s="209"/>
      <c r="J10573" s="221"/>
      <c r="K10573" s="228"/>
      <c r="L10573" s="228"/>
      <c r="Q10573" s="229"/>
    </row>
    <row r="10574" spans="9:17" ht="16">
      <c r="I10574" s="209"/>
      <c r="J10574" s="221"/>
      <c r="K10574" s="228"/>
      <c r="L10574" s="228"/>
      <c r="Q10574" s="229"/>
    </row>
    <row r="10575" spans="9:17" ht="16">
      <c r="I10575" s="209"/>
      <c r="J10575" s="221"/>
      <c r="K10575" s="228"/>
      <c r="L10575" s="228"/>
      <c r="Q10575" s="229"/>
    </row>
    <row r="10576" spans="9:17" ht="16">
      <c r="I10576" s="209"/>
      <c r="J10576" s="221"/>
      <c r="K10576" s="228"/>
      <c r="L10576" s="228"/>
      <c r="Q10576" s="229"/>
    </row>
    <row r="10577" spans="9:17" ht="16">
      <c r="I10577" s="209"/>
      <c r="J10577" s="221"/>
      <c r="K10577" s="228"/>
      <c r="L10577" s="228"/>
      <c r="Q10577" s="229"/>
    </row>
    <row r="10578" spans="9:17" ht="16">
      <c r="I10578" s="209"/>
      <c r="J10578" s="221"/>
      <c r="K10578" s="228"/>
      <c r="L10578" s="228"/>
      <c r="Q10578" s="229"/>
    </row>
    <row r="10579" spans="9:17" ht="16">
      <c r="I10579" s="209"/>
      <c r="J10579" s="221"/>
      <c r="K10579" s="228"/>
      <c r="L10579" s="228"/>
      <c r="Q10579" s="229"/>
    </row>
    <row r="10580" spans="9:17" ht="16">
      <c r="I10580" s="209"/>
      <c r="J10580" s="221"/>
      <c r="K10580" s="228"/>
      <c r="L10580" s="228"/>
      <c r="Q10580" s="229"/>
    </row>
    <row r="10581" spans="9:17" ht="16">
      <c r="I10581" s="209"/>
      <c r="J10581" s="221"/>
      <c r="K10581" s="228"/>
      <c r="L10581" s="228"/>
      <c r="Q10581" s="229"/>
    </row>
    <row r="10582" spans="9:17" ht="16">
      <c r="I10582" s="209"/>
      <c r="J10582" s="221"/>
      <c r="K10582" s="228"/>
      <c r="L10582" s="228"/>
      <c r="Q10582" s="229"/>
    </row>
    <row r="10583" spans="9:17" ht="16">
      <c r="I10583" s="209"/>
      <c r="J10583" s="221"/>
      <c r="K10583" s="228"/>
      <c r="L10583" s="228"/>
      <c r="Q10583" s="229"/>
    </row>
    <row r="10584" spans="9:17" ht="16">
      <c r="I10584" s="209"/>
      <c r="J10584" s="221"/>
      <c r="K10584" s="228"/>
      <c r="L10584" s="228"/>
      <c r="Q10584" s="229"/>
    </row>
    <row r="10585" spans="9:17" ht="16">
      <c r="I10585" s="209"/>
      <c r="J10585" s="221"/>
      <c r="K10585" s="228"/>
      <c r="L10585" s="228"/>
      <c r="Q10585" s="229"/>
    </row>
    <row r="10586" spans="9:17" ht="16">
      <c r="I10586" s="209"/>
      <c r="J10586" s="221"/>
      <c r="K10586" s="228"/>
      <c r="L10586" s="228"/>
      <c r="Q10586" s="229"/>
    </row>
    <row r="10587" spans="9:17" ht="16">
      <c r="I10587" s="209"/>
      <c r="J10587" s="221"/>
      <c r="K10587" s="228"/>
      <c r="L10587" s="228"/>
      <c r="Q10587" s="229"/>
    </row>
    <row r="10588" spans="9:17" ht="16">
      <c r="I10588" s="209"/>
      <c r="J10588" s="221"/>
      <c r="K10588" s="228"/>
      <c r="L10588" s="228"/>
      <c r="Q10588" s="229"/>
    </row>
    <row r="10589" spans="9:17" ht="16">
      <c r="I10589" s="209"/>
      <c r="J10589" s="221"/>
      <c r="K10589" s="228"/>
      <c r="L10589" s="228"/>
      <c r="Q10589" s="229"/>
    </row>
    <row r="10590" spans="9:17" ht="16">
      <c r="I10590" s="209"/>
      <c r="J10590" s="221"/>
      <c r="K10590" s="228"/>
      <c r="L10590" s="228"/>
      <c r="Q10590" s="229"/>
    </row>
    <row r="10591" spans="9:17" ht="16">
      <c r="I10591" s="209"/>
      <c r="J10591" s="221"/>
      <c r="K10591" s="228"/>
      <c r="L10591" s="228"/>
      <c r="Q10591" s="229"/>
    </row>
    <row r="10592" spans="9:17" ht="16">
      <c r="I10592" s="209"/>
      <c r="J10592" s="221"/>
      <c r="K10592" s="228"/>
      <c r="L10592" s="228"/>
      <c r="Q10592" s="229"/>
    </row>
    <row r="10593" spans="9:17" ht="16">
      <c r="I10593" s="209"/>
      <c r="J10593" s="221"/>
      <c r="K10593" s="228"/>
      <c r="L10593" s="228"/>
      <c r="Q10593" s="229"/>
    </row>
    <row r="10594" spans="9:17" ht="16">
      <c r="I10594" s="209"/>
      <c r="J10594" s="221"/>
      <c r="K10594" s="228"/>
      <c r="L10594" s="228"/>
      <c r="Q10594" s="229"/>
    </row>
    <row r="10595" spans="9:17" ht="16">
      <c r="I10595" s="209"/>
      <c r="J10595" s="221"/>
      <c r="K10595" s="228"/>
      <c r="L10595" s="228"/>
      <c r="Q10595" s="229"/>
    </row>
    <row r="10596" spans="9:17" ht="16">
      <c r="I10596" s="209"/>
      <c r="J10596" s="221"/>
      <c r="K10596" s="228"/>
      <c r="L10596" s="228"/>
      <c r="Q10596" s="229"/>
    </row>
    <row r="10597" spans="9:17" ht="16">
      <c r="I10597" s="209"/>
      <c r="J10597" s="221"/>
      <c r="K10597" s="228"/>
      <c r="L10597" s="228"/>
      <c r="Q10597" s="229"/>
    </row>
    <row r="10598" spans="9:17" ht="16">
      <c r="I10598" s="209"/>
      <c r="J10598" s="221"/>
      <c r="K10598" s="228"/>
      <c r="L10598" s="228"/>
      <c r="Q10598" s="229"/>
    </row>
    <row r="10599" spans="9:17" ht="16">
      <c r="I10599" s="209"/>
      <c r="J10599" s="221"/>
      <c r="K10599" s="228"/>
      <c r="L10599" s="228"/>
      <c r="Q10599" s="229"/>
    </row>
    <row r="10600" spans="9:17" ht="16">
      <c r="I10600" s="209"/>
      <c r="J10600" s="221"/>
      <c r="K10600" s="228"/>
      <c r="L10600" s="228"/>
      <c r="Q10600" s="229"/>
    </row>
    <row r="10601" spans="9:17" ht="16">
      <c r="I10601" s="209"/>
      <c r="J10601" s="221"/>
      <c r="K10601" s="228"/>
      <c r="L10601" s="228"/>
      <c r="Q10601" s="229"/>
    </row>
    <row r="10602" spans="9:17" ht="16">
      <c r="I10602" s="209"/>
      <c r="J10602" s="221"/>
      <c r="K10602" s="228"/>
      <c r="L10602" s="228"/>
      <c r="Q10602" s="229"/>
    </row>
    <row r="10603" spans="9:17" ht="16">
      <c r="I10603" s="209"/>
      <c r="J10603" s="221"/>
      <c r="K10603" s="228"/>
      <c r="L10603" s="228"/>
      <c r="Q10603" s="229"/>
    </row>
    <row r="10604" spans="9:17" ht="16">
      <c r="I10604" s="209"/>
      <c r="J10604" s="221"/>
      <c r="K10604" s="228"/>
      <c r="L10604" s="228"/>
      <c r="Q10604" s="229"/>
    </row>
    <row r="10605" spans="9:17" ht="16">
      <c r="I10605" s="209"/>
      <c r="J10605" s="221"/>
      <c r="K10605" s="228"/>
      <c r="L10605" s="228"/>
      <c r="Q10605" s="229"/>
    </row>
    <row r="10606" spans="9:17" ht="16">
      <c r="I10606" s="209"/>
      <c r="J10606" s="221"/>
      <c r="K10606" s="228"/>
      <c r="L10606" s="228"/>
      <c r="Q10606" s="229"/>
    </row>
    <row r="10607" spans="9:17" ht="16">
      <c r="I10607" s="209"/>
      <c r="J10607" s="221"/>
      <c r="K10607" s="228"/>
      <c r="L10607" s="228"/>
      <c r="Q10607" s="229"/>
    </row>
    <row r="10608" spans="9:17" ht="16">
      <c r="I10608" s="209"/>
      <c r="J10608" s="221"/>
      <c r="K10608" s="228"/>
      <c r="L10608" s="228"/>
      <c r="Q10608" s="229"/>
    </row>
    <row r="10609" spans="9:17" ht="16">
      <c r="I10609" s="209"/>
      <c r="J10609" s="221"/>
      <c r="K10609" s="228"/>
      <c r="L10609" s="228"/>
      <c r="Q10609" s="229"/>
    </row>
    <row r="10610" spans="9:17" ht="16">
      <c r="I10610" s="209"/>
      <c r="J10610" s="221"/>
      <c r="K10610" s="228"/>
      <c r="L10610" s="228"/>
      <c r="Q10610" s="229"/>
    </row>
    <row r="10611" spans="9:17" ht="16">
      <c r="I10611" s="209"/>
      <c r="J10611" s="221"/>
      <c r="K10611" s="228"/>
      <c r="L10611" s="228"/>
      <c r="Q10611" s="229"/>
    </row>
    <row r="10612" spans="9:17" ht="16">
      <c r="I10612" s="209"/>
      <c r="J10612" s="221"/>
      <c r="K10612" s="228"/>
      <c r="L10612" s="228"/>
      <c r="Q10612" s="229"/>
    </row>
    <row r="10613" spans="9:17" ht="16">
      <c r="I10613" s="209"/>
      <c r="J10613" s="221"/>
      <c r="K10613" s="228"/>
      <c r="L10613" s="228"/>
      <c r="Q10613" s="229"/>
    </row>
    <row r="10614" spans="9:17" ht="16">
      <c r="I10614" s="209"/>
      <c r="J10614" s="221"/>
      <c r="K10614" s="228"/>
      <c r="L10614" s="228"/>
      <c r="Q10614" s="229"/>
    </row>
    <row r="10615" spans="9:17" ht="16">
      <c r="I10615" s="209"/>
      <c r="J10615" s="221"/>
      <c r="K10615" s="228"/>
      <c r="L10615" s="228"/>
      <c r="Q10615" s="229"/>
    </row>
    <row r="10616" spans="9:17" ht="16">
      <c r="I10616" s="209"/>
      <c r="J10616" s="221"/>
      <c r="K10616" s="228"/>
      <c r="L10616" s="228"/>
      <c r="Q10616" s="229"/>
    </row>
    <row r="10617" spans="9:17" ht="16">
      <c r="I10617" s="209"/>
      <c r="J10617" s="221"/>
      <c r="K10617" s="228"/>
      <c r="L10617" s="228"/>
      <c r="Q10617" s="229"/>
    </row>
    <row r="10618" spans="9:17" ht="16">
      <c r="I10618" s="209"/>
      <c r="J10618" s="221"/>
      <c r="K10618" s="228"/>
      <c r="L10618" s="228"/>
      <c r="Q10618" s="229"/>
    </row>
    <row r="10619" spans="9:17" ht="16">
      <c r="I10619" s="209"/>
      <c r="J10619" s="221"/>
      <c r="K10619" s="228"/>
      <c r="L10619" s="228"/>
      <c r="Q10619" s="229"/>
    </row>
    <row r="10620" spans="9:17" ht="16">
      <c r="I10620" s="209"/>
      <c r="J10620" s="221"/>
      <c r="K10620" s="228"/>
      <c r="L10620" s="228"/>
      <c r="Q10620" s="229"/>
    </row>
    <row r="10621" spans="9:17" ht="16">
      <c r="I10621" s="209"/>
      <c r="J10621" s="221"/>
      <c r="K10621" s="228"/>
      <c r="L10621" s="228"/>
      <c r="Q10621" s="229"/>
    </row>
    <row r="10622" spans="9:17" ht="16">
      <c r="I10622" s="209"/>
      <c r="J10622" s="221"/>
      <c r="K10622" s="228"/>
      <c r="L10622" s="228"/>
      <c r="Q10622" s="229"/>
    </row>
    <row r="10623" spans="9:17" ht="16">
      <c r="I10623" s="209"/>
      <c r="J10623" s="221"/>
      <c r="K10623" s="228"/>
      <c r="L10623" s="228"/>
      <c r="Q10623" s="229"/>
    </row>
    <row r="10624" spans="9:17" ht="16">
      <c r="I10624" s="209"/>
      <c r="J10624" s="221"/>
      <c r="K10624" s="228"/>
      <c r="L10624" s="228"/>
      <c r="Q10624" s="229"/>
    </row>
    <row r="10625" spans="9:17" ht="16">
      <c r="I10625" s="209"/>
      <c r="J10625" s="221"/>
      <c r="K10625" s="228"/>
      <c r="L10625" s="228"/>
      <c r="Q10625" s="229"/>
    </row>
    <row r="10626" spans="9:17" ht="16">
      <c r="I10626" s="209"/>
      <c r="J10626" s="221"/>
      <c r="K10626" s="228"/>
      <c r="L10626" s="228"/>
      <c r="Q10626" s="229"/>
    </row>
    <row r="10627" spans="9:17" ht="16">
      <c r="I10627" s="209"/>
      <c r="J10627" s="221"/>
      <c r="K10627" s="228"/>
      <c r="L10627" s="228"/>
      <c r="Q10627" s="229"/>
    </row>
    <row r="10628" spans="9:17" ht="16">
      <c r="I10628" s="209"/>
      <c r="J10628" s="221"/>
      <c r="K10628" s="228"/>
      <c r="L10628" s="228"/>
      <c r="Q10628" s="229"/>
    </row>
    <row r="10629" spans="9:17" ht="16">
      <c r="I10629" s="209"/>
      <c r="J10629" s="221"/>
      <c r="K10629" s="228"/>
      <c r="L10629" s="228"/>
      <c r="Q10629" s="229"/>
    </row>
    <row r="10630" spans="9:17" ht="16">
      <c r="I10630" s="209"/>
      <c r="J10630" s="221"/>
      <c r="K10630" s="228"/>
      <c r="L10630" s="228"/>
      <c r="Q10630" s="229"/>
    </row>
    <row r="10631" spans="9:17" ht="16">
      <c r="I10631" s="209"/>
      <c r="J10631" s="221"/>
      <c r="K10631" s="228"/>
      <c r="L10631" s="228"/>
      <c r="Q10631" s="229"/>
    </row>
    <row r="10632" spans="9:17" ht="16">
      <c r="I10632" s="209"/>
      <c r="J10632" s="221"/>
      <c r="K10632" s="228"/>
      <c r="L10632" s="228"/>
      <c r="Q10632" s="229"/>
    </row>
    <row r="10633" spans="9:17" ht="16">
      <c r="I10633" s="209"/>
      <c r="J10633" s="221"/>
      <c r="K10633" s="228"/>
      <c r="L10633" s="228"/>
      <c r="Q10633" s="229"/>
    </row>
    <row r="10634" spans="9:17" ht="16">
      <c r="I10634" s="209"/>
      <c r="J10634" s="221"/>
      <c r="K10634" s="228"/>
      <c r="L10634" s="228"/>
      <c r="Q10634" s="229"/>
    </row>
    <row r="10635" spans="9:17" ht="16">
      <c r="I10635" s="209"/>
      <c r="J10635" s="221"/>
      <c r="K10635" s="228"/>
      <c r="L10635" s="228"/>
      <c r="Q10635" s="229"/>
    </row>
    <row r="10636" spans="9:17" ht="16">
      <c r="I10636" s="209"/>
      <c r="J10636" s="221"/>
      <c r="K10636" s="228"/>
      <c r="L10636" s="228"/>
      <c r="Q10636" s="229"/>
    </row>
    <row r="10637" spans="9:17" ht="16">
      <c r="I10637" s="209"/>
      <c r="J10637" s="221"/>
      <c r="K10637" s="228"/>
      <c r="L10637" s="228"/>
      <c r="Q10637" s="229"/>
    </row>
    <row r="10638" spans="9:17" ht="16">
      <c r="I10638" s="209"/>
      <c r="J10638" s="221"/>
      <c r="K10638" s="228"/>
      <c r="L10638" s="228"/>
      <c r="Q10638" s="229"/>
    </row>
    <row r="10639" spans="9:17" ht="16">
      <c r="I10639" s="209"/>
      <c r="J10639" s="221"/>
      <c r="K10639" s="228"/>
      <c r="L10639" s="228"/>
      <c r="Q10639" s="229"/>
    </row>
    <row r="10640" spans="9:17" ht="16">
      <c r="I10640" s="209"/>
      <c r="J10640" s="221"/>
      <c r="K10640" s="228"/>
      <c r="L10640" s="228"/>
      <c r="Q10640" s="229"/>
    </row>
    <row r="10641" spans="9:17" ht="16">
      <c r="I10641" s="209"/>
      <c r="J10641" s="221"/>
      <c r="K10641" s="228"/>
      <c r="L10641" s="228"/>
      <c r="Q10641" s="229"/>
    </row>
    <row r="10642" spans="9:17" ht="16">
      <c r="I10642" s="209"/>
      <c r="J10642" s="221"/>
      <c r="K10642" s="228"/>
      <c r="L10642" s="228"/>
      <c r="Q10642" s="229"/>
    </row>
    <row r="10643" spans="9:17" ht="16">
      <c r="I10643" s="209"/>
      <c r="J10643" s="221"/>
      <c r="K10643" s="228"/>
      <c r="L10643" s="228"/>
      <c r="Q10643" s="229"/>
    </row>
    <row r="10644" spans="9:17" ht="16">
      <c r="I10644" s="209"/>
      <c r="J10644" s="221"/>
      <c r="K10644" s="228"/>
      <c r="L10644" s="228"/>
      <c r="Q10644" s="229"/>
    </row>
    <row r="10645" spans="9:17" ht="16">
      <c r="I10645" s="209"/>
      <c r="J10645" s="221"/>
      <c r="K10645" s="228"/>
      <c r="L10645" s="228"/>
      <c r="Q10645" s="229"/>
    </row>
    <row r="10646" spans="9:17" ht="16">
      <c r="I10646" s="209"/>
      <c r="J10646" s="221"/>
      <c r="K10646" s="228"/>
      <c r="L10646" s="228"/>
      <c r="Q10646" s="229"/>
    </row>
    <row r="10647" spans="9:17" ht="16">
      <c r="I10647" s="209"/>
      <c r="J10647" s="221"/>
      <c r="K10647" s="228"/>
      <c r="L10647" s="228"/>
      <c r="Q10647" s="229"/>
    </row>
    <row r="10648" spans="9:17" ht="16">
      <c r="I10648" s="209"/>
      <c r="J10648" s="221"/>
      <c r="K10648" s="228"/>
      <c r="L10648" s="228"/>
      <c r="Q10648" s="229"/>
    </row>
    <row r="10649" spans="9:17" ht="16">
      <c r="I10649" s="209"/>
      <c r="J10649" s="221"/>
      <c r="K10649" s="228"/>
      <c r="L10649" s="228"/>
      <c r="Q10649" s="229"/>
    </row>
    <row r="10650" spans="9:17" ht="16">
      <c r="I10650" s="209"/>
      <c r="J10650" s="221"/>
      <c r="K10650" s="228"/>
      <c r="L10650" s="228"/>
      <c r="Q10650" s="229"/>
    </row>
    <row r="10651" spans="9:17" ht="16">
      <c r="I10651" s="209"/>
      <c r="J10651" s="221"/>
      <c r="K10651" s="228"/>
      <c r="L10651" s="228"/>
      <c r="Q10651" s="229"/>
    </row>
    <row r="10652" spans="9:17" ht="16">
      <c r="I10652" s="209"/>
      <c r="J10652" s="221"/>
      <c r="K10652" s="228"/>
      <c r="L10652" s="228"/>
      <c r="Q10652" s="229"/>
    </row>
    <row r="10653" spans="9:17" ht="16">
      <c r="I10653" s="209"/>
      <c r="J10653" s="221"/>
      <c r="K10653" s="228"/>
      <c r="L10653" s="228"/>
      <c r="Q10653" s="229"/>
    </row>
    <row r="10654" spans="9:17" ht="16">
      <c r="I10654" s="209"/>
      <c r="J10654" s="221"/>
      <c r="K10654" s="228"/>
      <c r="L10654" s="228"/>
      <c r="Q10654" s="229"/>
    </row>
    <row r="10655" spans="9:17" ht="16">
      <c r="I10655" s="209"/>
      <c r="J10655" s="221"/>
      <c r="K10655" s="228"/>
      <c r="L10655" s="228"/>
      <c r="Q10655" s="229"/>
    </row>
    <row r="10656" spans="9:17" ht="16">
      <c r="I10656" s="209"/>
      <c r="J10656" s="221"/>
      <c r="K10656" s="228"/>
      <c r="L10656" s="228"/>
      <c r="Q10656" s="229"/>
    </row>
    <row r="10657" spans="9:17" ht="16">
      <c r="I10657" s="209"/>
      <c r="J10657" s="221"/>
      <c r="K10657" s="228"/>
      <c r="L10657" s="228"/>
      <c r="Q10657" s="229"/>
    </row>
    <row r="10658" spans="9:17" ht="16">
      <c r="I10658" s="209"/>
      <c r="J10658" s="221"/>
      <c r="K10658" s="228"/>
      <c r="L10658" s="228"/>
      <c r="Q10658" s="229"/>
    </row>
    <row r="10659" spans="9:17" ht="16">
      <c r="I10659" s="209"/>
      <c r="J10659" s="221"/>
      <c r="K10659" s="228"/>
      <c r="L10659" s="228"/>
      <c r="Q10659" s="229"/>
    </row>
    <row r="10660" spans="9:17" ht="16">
      <c r="I10660" s="209"/>
      <c r="J10660" s="221"/>
      <c r="K10660" s="228"/>
      <c r="L10660" s="228"/>
      <c r="Q10660" s="229"/>
    </row>
    <row r="10661" spans="9:17" ht="16">
      <c r="I10661" s="209"/>
      <c r="J10661" s="221"/>
      <c r="K10661" s="228"/>
      <c r="L10661" s="228"/>
      <c r="Q10661" s="229"/>
    </row>
    <row r="10662" spans="9:17" ht="16">
      <c r="I10662" s="209"/>
      <c r="J10662" s="221"/>
      <c r="K10662" s="228"/>
      <c r="L10662" s="228"/>
      <c r="Q10662" s="229"/>
    </row>
    <row r="10663" spans="9:17" ht="16">
      <c r="I10663" s="209"/>
      <c r="J10663" s="221"/>
      <c r="K10663" s="228"/>
      <c r="L10663" s="228"/>
      <c r="Q10663" s="229"/>
    </row>
    <row r="10664" spans="9:17" ht="16">
      <c r="I10664" s="209"/>
      <c r="J10664" s="221"/>
      <c r="K10664" s="228"/>
      <c r="L10664" s="228"/>
      <c r="Q10664" s="229"/>
    </row>
    <row r="10665" spans="9:17" ht="16">
      <c r="I10665" s="209"/>
      <c r="J10665" s="221"/>
      <c r="K10665" s="228"/>
      <c r="L10665" s="228"/>
      <c r="Q10665" s="229"/>
    </row>
    <row r="10666" spans="9:17" ht="16">
      <c r="I10666" s="209"/>
      <c r="J10666" s="221"/>
      <c r="K10666" s="228"/>
      <c r="L10666" s="228"/>
      <c r="Q10666" s="229"/>
    </row>
    <row r="10667" spans="9:17" ht="16">
      <c r="I10667" s="209"/>
      <c r="J10667" s="221"/>
      <c r="K10667" s="228"/>
      <c r="L10667" s="228"/>
      <c r="Q10667" s="229"/>
    </row>
    <row r="10668" spans="9:17" ht="16">
      <c r="I10668" s="209"/>
      <c r="J10668" s="221"/>
      <c r="K10668" s="228"/>
      <c r="L10668" s="228"/>
      <c r="Q10668" s="229"/>
    </row>
    <row r="10669" spans="9:17" ht="16">
      <c r="I10669" s="209"/>
      <c r="J10669" s="221"/>
      <c r="K10669" s="228"/>
      <c r="L10669" s="228"/>
      <c r="Q10669" s="229"/>
    </row>
    <row r="10670" spans="9:17" ht="16">
      <c r="I10670" s="209"/>
      <c r="J10670" s="221"/>
      <c r="K10670" s="228"/>
      <c r="L10670" s="228"/>
      <c r="Q10670" s="229"/>
    </row>
    <row r="10671" spans="9:17" ht="16">
      <c r="I10671" s="209"/>
      <c r="J10671" s="221"/>
      <c r="K10671" s="228"/>
      <c r="L10671" s="228"/>
      <c r="Q10671" s="229"/>
    </row>
    <row r="10672" spans="9:17" ht="16">
      <c r="I10672" s="209"/>
      <c r="J10672" s="221"/>
      <c r="K10672" s="228"/>
      <c r="L10672" s="228"/>
      <c r="Q10672" s="229"/>
    </row>
    <row r="10673" spans="9:17" ht="16">
      <c r="I10673" s="209"/>
      <c r="J10673" s="221"/>
      <c r="K10673" s="228"/>
      <c r="L10673" s="228"/>
      <c r="Q10673" s="229"/>
    </row>
    <row r="10674" spans="9:17" ht="16">
      <c r="I10674" s="209"/>
      <c r="J10674" s="221"/>
      <c r="K10674" s="228"/>
      <c r="L10674" s="228"/>
      <c r="Q10674" s="229"/>
    </row>
    <row r="10675" spans="9:17" ht="16">
      <c r="I10675" s="209"/>
      <c r="J10675" s="221"/>
      <c r="K10675" s="228"/>
      <c r="L10675" s="228"/>
      <c r="Q10675" s="229"/>
    </row>
    <row r="10676" spans="9:17" ht="16">
      <c r="I10676" s="209"/>
      <c r="J10676" s="221"/>
      <c r="K10676" s="228"/>
      <c r="L10676" s="228"/>
      <c r="Q10676" s="229"/>
    </row>
    <row r="10677" spans="9:17" ht="16">
      <c r="I10677" s="209"/>
      <c r="J10677" s="221"/>
      <c r="K10677" s="228"/>
      <c r="L10677" s="228"/>
      <c r="Q10677" s="229"/>
    </row>
    <row r="10678" spans="9:17" ht="16">
      <c r="I10678" s="209"/>
      <c r="J10678" s="221"/>
      <c r="K10678" s="228"/>
      <c r="L10678" s="228"/>
      <c r="Q10678" s="229"/>
    </row>
    <row r="10679" spans="9:17" ht="16">
      <c r="I10679" s="209"/>
      <c r="J10679" s="221"/>
      <c r="K10679" s="228"/>
      <c r="L10679" s="228"/>
      <c r="Q10679" s="229"/>
    </row>
    <row r="10680" spans="9:17" ht="16">
      <c r="I10680" s="209"/>
      <c r="J10680" s="221"/>
      <c r="K10680" s="228"/>
      <c r="L10680" s="228"/>
      <c r="Q10680" s="229"/>
    </row>
    <row r="10681" spans="9:17" ht="16">
      <c r="I10681" s="209"/>
      <c r="J10681" s="221"/>
      <c r="K10681" s="228"/>
      <c r="L10681" s="228"/>
      <c r="Q10681" s="229"/>
    </row>
    <row r="10682" spans="9:17" ht="16">
      <c r="I10682" s="209"/>
      <c r="J10682" s="221"/>
      <c r="K10682" s="228"/>
      <c r="L10682" s="228"/>
      <c r="Q10682" s="229"/>
    </row>
    <row r="10683" spans="9:17" ht="16">
      <c r="I10683" s="209"/>
      <c r="J10683" s="221"/>
      <c r="K10683" s="228"/>
      <c r="L10683" s="228"/>
      <c r="Q10683" s="229"/>
    </row>
    <row r="10684" spans="9:17" ht="16">
      <c r="I10684" s="209"/>
      <c r="J10684" s="221"/>
      <c r="K10684" s="228"/>
      <c r="L10684" s="228"/>
      <c r="Q10684" s="229"/>
    </row>
    <row r="10685" spans="9:17" ht="16">
      <c r="I10685" s="209"/>
      <c r="J10685" s="221"/>
      <c r="K10685" s="228"/>
      <c r="L10685" s="228"/>
      <c r="Q10685" s="229"/>
    </row>
    <row r="10686" spans="9:17" ht="16">
      <c r="I10686" s="209"/>
      <c r="J10686" s="221"/>
      <c r="K10686" s="228"/>
      <c r="L10686" s="228"/>
      <c r="Q10686" s="229"/>
    </row>
    <row r="10687" spans="9:17" ht="16">
      <c r="I10687" s="209"/>
      <c r="J10687" s="221"/>
      <c r="K10687" s="228"/>
      <c r="L10687" s="228"/>
      <c r="Q10687" s="229"/>
    </row>
    <row r="10688" spans="9:17" ht="16">
      <c r="I10688" s="209"/>
      <c r="J10688" s="221"/>
      <c r="K10688" s="228"/>
      <c r="L10688" s="228"/>
      <c r="Q10688" s="229"/>
    </row>
    <row r="10689" spans="9:17" ht="16">
      <c r="I10689" s="209"/>
      <c r="J10689" s="221"/>
      <c r="K10689" s="228"/>
      <c r="L10689" s="228"/>
      <c r="Q10689" s="229"/>
    </row>
    <row r="10690" spans="9:17" ht="16">
      <c r="I10690" s="209"/>
      <c r="J10690" s="221"/>
      <c r="K10690" s="228"/>
      <c r="L10690" s="228"/>
      <c r="Q10690" s="229"/>
    </row>
    <row r="10691" spans="9:17" ht="16">
      <c r="I10691" s="209"/>
      <c r="J10691" s="221"/>
      <c r="K10691" s="228"/>
      <c r="L10691" s="228"/>
      <c r="Q10691" s="229"/>
    </row>
    <row r="10692" spans="9:17" ht="16">
      <c r="I10692" s="209"/>
      <c r="J10692" s="221"/>
      <c r="K10692" s="228"/>
      <c r="L10692" s="228"/>
      <c r="Q10692" s="229"/>
    </row>
    <row r="10693" spans="9:17" ht="16">
      <c r="I10693" s="209"/>
      <c r="J10693" s="221"/>
      <c r="K10693" s="228"/>
      <c r="L10693" s="228"/>
      <c r="Q10693" s="229"/>
    </row>
    <row r="10694" spans="9:17" ht="16">
      <c r="I10694" s="209"/>
      <c r="J10694" s="221"/>
      <c r="K10694" s="228"/>
      <c r="L10694" s="228"/>
      <c r="Q10694" s="229"/>
    </row>
    <row r="10695" spans="9:17" ht="16">
      <c r="I10695" s="209"/>
      <c r="J10695" s="221"/>
      <c r="K10695" s="228"/>
      <c r="L10695" s="228"/>
      <c r="Q10695" s="229"/>
    </row>
    <row r="10696" spans="9:17" ht="16">
      <c r="I10696" s="209"/>
      <c r="J10696" s="221"/>
      <c r="K10696" s="228"/>
      <c r="L10696" s="228"/>
      <c r="Q10696" s="229"/>
    </row>
    <row r="10697" spans="9:17" ht="16">
      <c r="I10697" s="209"/>
      <c r="J10697" s="221"/>
      <c r="K10697" s="228"/>
      <c r="L10697" s="228"/>
      <c r="Q10697" s="229"/>
    </row>
    <row r="10698" spans="9:17" ht="16">
      <c r="I10698" s="209"/>
      <c r="J10698" s="221"/>
      <c r="K10698" s="228"/>
      <c r="L10698" s="228"/>
      <c r="Q10698" s="229"/>
    </row>
    <row r="10699" spans="9:17" ht="16">
      <c r="I10699" s="209"/>
      <c r="J10699" s="221"/>
      <c r="K10699" s="228"/>
      <c r="L10699" s="228"/>
      <c r="Q10699" s="229"/>
    </row>
    <row r="10700" spans="9:17" ht="16">
      <c r="I10700" s="209"/>
      <c r="J10700" s="221"/>
      <c r="K10700" s="228"/>
      <c r="L10700" s="228"/>
      <c r="Q10700" s="229"/>
    </row>
    <row r="10701" spans="9:17" ht="16">
      <c r="I10701" s="209"/>
      <c r="J10701" s="221"/>
      <c r="K10701" s="228"/>
      <c r="L10701" s="228"/>
      <c r="Q10701" s="229"/>
    </row>
    <row r="10702" spans="9:17" ht="16">
      <c r="I10702" s="209"/>
      <c r="J10702" s="221"/>
      <c r="K10702" s="228"/>
      <c r="L10702" s="228"/>
      <c r="Q10702" s="229"/>
    </row>
    <row r="10703" spans="9:17" ht="16">
      <c r="I10703" s="209"/>
      <c r="J10703" s="221"/>
      <c r="K10703" s="228"/>
      <c r="L10703" s="228"/>
      <c r="Q10703" s="229"/>
    </row>
    <row r="10704" spans="9:17" ht="16">
      <c r="I10704" s="209"/>
      <c r="J10704" s="221"/>
      <c r="K10704" s="228"/>
      <c r="L10704" s="228"/>
      <c r="Q10704" s="229"/>
    </row>
    <row r="10705" spans="9:17" ht="16">
      <c r="I10705" s="209"/>
      <c r="J10705" s="221"/>
      <c r="K10705" s="228"/>
      <c r="L10705" s="228"/>
      <c r="Q10705" s="229"/>
    </row>
    <row r="10706" spans="9:17" ht="16">
      <c r="I10706" s="209"/>
      <c r="J10706" s="221"/>
      <c r="K10706" s="228"/>
      <c r="L10706" s="228"/>
      <c r="Q10706" s="229"/>
    </row>
    <row r="10707" spans="9:17" ht="16">
      <c r="I10707" s="209"/>
      <c r="J10707" s="221"/>
      <c r="K10707" s="228"/>
      <c r="L10707" s="228"/>
      <c r="Q10707" s="229"/>
    </row>
    <row r="10708" spans="9:17" ht="16">
      <c r="I10708" s="209"/>
      <c r="J10708" s="221"/>
      <c r="K10708" s="228"/>
      <c r="L10708" s="228"/>
      <c r="Q10708" s="229"/>
    </row>
    <row r="10709" spans="9:17" ht="16">
      <c r="I10709" s="209"/>
      <c r="J10709" s="221"/>
      <c r="K10709" s="228"/>
      <c r="L10709" s="228"/>
      <c r="Q10709" s="229"/>
    </row>
    <row r="10710" spans="9:17" ht="16">
      <c r="I10710" s="209"/>
      <c r="J10710" s="221"/>
      <c r="K10710" s="228"/>
      <c r="L10710" s="228"/>
      <c r="Q10710" s="229"/>
    </row>
    <row r="10711" spans="9:17" ht="16">
      <c r="I10711" s="209"/>
      <c r="J10711" s="221"/>
      <c r="K10711" s="228"/>
      <c r="L10711" s="228"/>
      <c r="Q10711" s="229"/>
    </row>
    <row r="10712" spans="9:17" ht="16">
      <c r="I10712" s="209"/>
      <c r="J10712" s="221"/>
      <c r="K10712" s="228"/>
      <c r="L10712" s="228"/>
      <c r="Q10712" s="229"/>
    </row>
    <row r="10713" spans="9:17" ht="16">
      <c r="I10713" s="209"/>
      <c r="J10713" s="221"/>
      <c r="K10713" s="228"/>
      <c r="L10713" s="228"/>
      <c r="Q10713" s="229"/>
    </row>
    <row r="10714" spans="9:17" ht="16">
      <c r="I10714" s="209"/>
      <c r="J10714" s="221"/>
      <c r="K10714" s="228"/>
      <c r="L10714" s="228"/>
      <c r="Q10714" s="229"/>
    </row>
    <row r="10715" spans="9:17" ht="16">
      <c r="I10715" s="209"/>
      <c r="J10715" s="221"/>
      <c r="K10715" s="228"/>
      <c r="L10715" s="228"/>
      <c r="Q10715" s="229"/>
    </row>
    <row r="10716" spans="9:17" ht="16">
      <c r="I10716" s="209"/>
      <c r="J10716" s="221"/>
      <c r="K10716" s="228"/>
      <c r="L10716" s="228"/>
      <c r="Q10716" s="229"/>
    </row>
    <row r="10717" spans="9:17" ht="16">
      <c r="I10717" s="209"/>
      <c r="J10717" s="221"/>
      <c r="K10717" s="228"/>
      <c r="L10717" s="228"/>
      <c r="Q10717" s="229"/>
    </row>
    <row r="10718" spans="9:17" ht="16">
      <c r="I10718" s="209"/>
      <c r="J10718" s="221"/>
      <c r="K10718" s="228"/>
      <c r="L10718" s="228"/>
      <c r="Q10718" s="229"/>
    </row>
    <row r="10719" spans="9:17" ht="16">
      <c r="I10719" s="209"/>
      <c r="J10719" s="221"/>
      <c r="K10719" s="228"/>
      <c r="L10719" s="228"/>
      <c r="Q10719" s="229"/>
    </row>
    <row r="10720" spans="9:17" ht="16">
      <c r="I10720" s="209"/>
      <c r="J10720" s="221"/>
      <c r="K10720" s="228"/>
      <c r="L10720" s="228"/>
      <c r="Q10720" s="229"/>
    </row>
    <row r="10721" spans="9:17" ht="16">
      <c r="I10721" s="209"/>
      <c r="J10721" s="221"/>
      <c r="K10721" s="228"/>
      <c r="L10721" s="228"/>
      <c r="Q10721" s="229"/>
    </row>
    <row r="10722" spans="9:17" ht="16">
      <c r="I10722" s="209"/>
      <c r="J10722" s="221"/>
      <c r="K10722" s="228"/>
      <c r="L10722" s="228"/>
      <c r="Q10722" s="229"/>
    </row>
    <row r="10723" spans="9:17" ht="16">
      <c r="I10723" s="209"/>
      <c r="J10723" s="221"/>
      <c r="K10723" s="228"/>
      <c r="L10723" s="228"/>
      <c r="Q10723" s="229"/>
    </row>
    <row r="10724" spans="9:17" ht="16">
      <c r="I10724" s="209"/>
      <c r="J10724" s="221"/>
      <c r="K10724" s="228"/>
      <c r="L10724" s="228"/>
      <c r="Q10724" s="229"/>
    </row>
    <row r="10725" spans="9:17" ht="16">
      <c r="I10725" s="209"/>
      <c r="J10725" s="221"/>
      <c r="K10725" s="228"/>
      <c r="L10725" s="228"/>
      <c r="Q10725" s="229"/>
    </row>
    <row r="10726" spans="9:17" ht="16">
      <c r="I10726" s="209"/>
      <c r="J10726" s="221"/>
      <c r="K10726" s="228"/>
      <c r="L10726" s="228"/>
      <c r="Q10726" s="229"/>
    </row>
    <row r="10727" spans="9:17" ht="16">
      <c r="I10727" s="209"/>
      <c r="J10727" s="221"/>
      <c r="K10727" s="228"/>
      <c r="L10727" s="228"/>
      <c r="Q10727" s="229"/>
    </row>
    <row r="10728" spans="9:17" ht="16">
      <c r="I10728" s="209"/>
      <c r="J10728" s="221"/>
      <c r="K10728" s="228"/>
      <c r="L10728" s="228"/>
      <c r="Q10728" s="229"/>
    </row>
    <row r="10729" spans="9:17" ht="16">
      <c r="I10729" s="209"/>
      <c r="J10729" s="221"/>
      <c r="K10729" s="228"/>
      <c r="L10729" s="228"/>
      <c r="Q10729" s="229"/>
    </row>
    <row r="10730" spans="9:17" ht="16">
      <c r="I10730" s="209"/>
      <c r="J10730" s="221"/>
      <c r="K10730" s="228"/>
      <c r="L10730" s="228"/>
      <c r="Q10730" s="229"/>
    </row>
    <row r="10731" spans="9:17" ht="16">
      <c r="I10731" s="209"/>
      <c r="J10731" s="221"/>
      <c r="K10731" s="228"/>
      <c r="L10731" s="228"/>
      <c r="Q10731" s="229"/>
    </row>
    <row r="10732" spans="9:17" ht="16">
      <c r="I10732" s="209"/>
      <c r="J10732" s="221"/>
      <c r="K10732" s="228"/>
      <c r="L10732" s="228"/>
      <c r="Q10732" s="229"/>
    </row>
    <row r="10733" spans="9:17" ht="16">
      <c r="I10733" s="209"/>
      <c r="J10733" s="221"/>
      <c r="K10733" s="228"/>
      <c r="L10733" s="228"/>
      <c r="Q10733" s="229"/>
    </row>
    <row r="10734" spans="9:17" ht="16">
      <c r="I10734" s="209"/>
      <c r="J10734" s="221"/>
      <c r="K10734" s="228"/>
      <c r="L10734" s="228"/>
      <c r="Q10734" s="229"/>
    </row>
    <row r="10735" spans="9:17" ht="16">
      <c r="I10735" s="209"/>
      <c r="J10735" s="221"/>
      <c r="K10735" s="228"/>
      <c r="L10735" s="228"/>
      <c r="Q10735" s="229"/>
    </row>
    <row r="10736" spans="9:17" ht="16">
      <c r="I10736" s="209"/>
      <c r="J10736" s="221"/>
      <c r="K10736" s="228"/>
      <c r="L10736" s="228"/>
      <c r="Q10736" s="229"/>
    </row>
    <row r="10737" spans="9:17" ht="16">
      <c r="I10737" s="209"/>
      <c r="J10737" s="221"/>
      <c r="K10737" s="228"/>
      <c r="L10737" s="228"/>
      <c r="Q10737" s="229"/>
    </row>
    <row r="10738" spans="9:17" ht="16">
      <c r="I10738" s="209"/>
      <c r="J10738" s="221"/>
      <c r="K10738" s="228"/>
      <c r="L10738" s="228"/>
      <c r="Q10738" s="229"/>
    </row>
    <row r="10739" spans="9:17" ht="16">
      <c r="I10739" s="209"/>
      <c r="J10739" s="221"/>
      <c r="K10739" s="228"/>
      <c r="L10739" s="228"/>
      <c r="Q10739" s="229"/>
    </row>
    <row r="10740" spans="9:17" ht="16">
      <c r="I10740" s="209"/>
      <c r="J10740" s="221"/>
      <c r="K10740" s="228"/>
      <c r="L10740" s="228"/>
      <c r="Q10740" s="229"/>
    </row>
    <row r="10741" spans="9:17" ht="16">
      <c r="I10741" s="209"/>
      <c r="J10741" s="221"/>
      <c r="K10741" s="228"/>
      <c r="L10741" s="228"/>
      <c r="Q10741" s="229"/>
    </row>
    <row r="10742" spans="9:17" ht="16">
      <c r="I10742" s="209"/>
      <c r="J10742" s="221"/>
      <c r="K10742" s="228"/>
      <c r="L10742" s="228"/>
      <c r="Q10742" s="229"/>
    </row>
    <row r="10743" spans="9:17" ht="16">
      <c r="I10743" s="209"/>
      <c r="J10743" s="221"/>
      <c r="K10743" s="228"/>
      <c r="L10743" s="228"/>
      <c r="Q10743" s="229"/>
    </row>
    <row r="10744" spans="9:17" ht="16">
      <c r="I10744" s="209"/>
      <c r="J10744" s="221"/>
      <c r="K10744" s="228"/>
      <c r="L10744" s="228"/>
      <c r="Q10744" s="229"/>
    </row>
    <row r="10745" spans="9:17" ht="16">
      <c r="I10745" s="209"/>
      <c r="J10745" s="221"/>
      <c r="K10745" s="228"/>
      <c r="L10745" s="228"/>
      <c r="Q10745" s="229"/>
    </row>
    <row r="10746" spans="9:17" ht="16">
      <c r="I10746" s="209"/>
      <c r="J10746" s="221"/>
      <c r="K10746" s="228"/>
      <c r="L10746" s="228"/>
      <c r="Q10746" s="229"/>
    </row>
    <row r="10747" spans="9:17" ht="16">
      <c r="I10747" s="209"/>
      <c r="J10747" s="221"/>
      <c r="K10747" s="228"/>
      <c r="L10747" s="228"/>
      <c r="Q10747" s="229"/>
    </row>
    <row r="10748" spans="9:17" ht="16">
      <c r="I10748" s="209"/>
      <c r="J10748" s="221"/>
      <c r="K10748" s="228"/>
      <c r="L10748" s="228"/>
      <c r="Q10748" s="229"/>
    </row>
    <row r="10749" spans="9:17" ht="16">
      <c r="I10749" s="209"/>
      <c r="J10749" s="221"/>
      <c r="K10749" s="228"/>
      <c r="L10749" s="228"/>
      <c r="Q10749" s="229"/>
    </row>
    <row r="10750" spans="9:17" ht="16">
      <c r="I10750" s="209"/>
      <c r="J10750" s="221"/>
      <c r="K10750" s="228"/>
      <c r="L10750" s="228"/>
      <c r="Q10750" s="229"/>
    </row>
    <row r="10751" spans="9:17" ht="16">
      <c r="I10751" s="209"/>
      <c r="J10751" s="221"/>
      <c r="K10751" s="228"/>
      <c r="L10751" s="228"/>
      <c r="Q10751" s="229"/>
    </row>
    <row r="10752" spans="9:17" ht="16">
      <c r="I10752" s="209"/>
      <c r="J10752" s="221"/>
      <c r="K10752" s="228"/>
      <c r="L10752" s="228"/>
      <c r="Q10752" s="229"/>
    </row>
    <row r="10753" spans="9:17" ht="16">
      <c r="I10753" s="209"/>
      <c r="J10753" s="221"/>
      <c r="K10753" s="228"/>
      <c r="L10753" s="228"/>
      <c r="Q10753" s="229"/>
    </row>
    <row r="10754" spans="9:17" ht="16">
      <c r="I10754" s="209"/>
      <c r="J10754" s="221"/>
      <c r="K10754" s="228"/>
      <c r="L10754" s="228"/>
      <c r="Q10754" s="229"/>
    </row>
    <row r="10755" spans="9:17" ht="16">
      <c r="I10755" s="209"/>
      <c r="J10755" s="221"/>
      <c r="K10755" s="228"/>
      <c r="L10755" s="228"/>
      <c r="Q10755" s="229"/>
    </row>
    <row r="10756" spans="9:17" ht="16">
      <c r="I10756" s="209"/>
      <c r="J10756" s="221"/>
      <c r="K10756" s="228"/>
      <c r="L10756" s="228"/>
      <c r="Q10756" s="229"/>
    </row>
    <row r="10757" spans="9:17" ht="16">
      <c r="I10757" s="209"/>
      <c r="J10757" s="221"/>
      <c r="K10757" s="228"/>
      <c r="L10757" s="228"/>
      <c r="Q10757" s="229"/>
    </row>
    <row r="10758" spans="9:17" ht="16">
      <c r="I10758" s="209"/>
      <c r="J10758" s="221"/>
      <c r="K10758" s="228"/>
      <c r="L10758" s="228"/>
      <c r="Q10758" s="229"/>
    </row>
    <row r="10759" spans="9:17" ht="16">
      <c r="I10759" s="209"/>
      <c r="J10759" s="221"/>
      <c r="K10759" s="228"/>
      <c r="L10759" s="228"/>
      <c r="Q10759" s="229"/>
    </row>
    <row r="10760" spans="9:17" ht="16">
      <c r="I10760" s="209"/>
      <c r="J10760" s="221"/>
      <c r="K10760" s="228"/>
      <c r="L10760" s="228"/>
      <c r="Q10760" s="229"/>
    </row>
    <row r="10761" spans="9:17" ht="16">
      <c r="I10761" s="209"/>
      <c r="J10761" s="221"/>
      <c r="K10761" s="228"/>
      <c r="L10761" s="228"/>
      <c r="Q10761" s="229"/>
    </row>
    <row r="10762" spans="9:17" ht="16">
      <c r="I10762" s="209"/>
      <c r="J10762" s="221"/>
      <c r="K10762" s="228"/>
      <c r="L10762" s="228"/>
      <c r="Q10762" s="229"/>
    </row>
    <row r="10763" spans="9:17" ht="16">
      <c r="I10763" s="209"/>
      <c r="J10763" s="221"/>
      <c r="K10763" s="228"/>
      <c r="L10763" s="228"/>
      <c r="Q10763" s="229"/>
    </row>
    <row r="10764" spans="9:17" ht="16">
      <c r="I10764" s="209"/>
      <c r="J10764" s="221"/>
      <c r="K10764" s="228"/>
      <c r="L10764" s="228"/>
      <c r="Q10764" s="229"/>
    </row>
    <row r="10765" spans="9:17" ht="16">
      <c r="I10765" s="209"/>
      <c r="J10765" s="221"/>
      <c r="K10765" s="228"/>
      <c r="L10765" s="228"/>
      <c r="Q10765" s="229"/>
    </row>
    <row r="10766" spans="9:17" ht="16">
      <c r="I10766" s="209"/>
      <c r="J10766" s="221"/>
      <c r="K10766" s="228"/>
      <c r="L10766" s="228"/>
      <c r="Q10766" s="229"/>
    </row>
    <row r="10767" spans="9:17" ht="16">
      <c r="I10767" s="209"/>
      <c r="J10767" s="221"/>
      <c r="K10767" s="228"/>
      <c r="L10767" s="228"/>
      <c r="Q10767" s="229"/>
    </row>
    <row r="10768" spans="9:17" ht="16">
      <c r="I10768" s="209"/>
      <c r="J10768" s="221"/>
      <c r="K10768" s="228"/>
      <c r="L10768" s="228"/>
      <c r="Q10768" s="229"/>
    </row>
    <row r="10769" spans="9:17" ht="16">
      <c r="I10769" s="209"/>
      <c r="J10769" s="221"/>
      <c r="K10769" s="228"/>
      <c r="L10769" s="228"/>
      <c r="Q10769" s="229"/>
    </row>
    <row r="10770" spans="9:17" ht="16">
      <c r="I10770" s="209"/>
      <c r="J10770" s="221"/>
      <c r="K10770" s="228"/>
      <c r="L10770" s="228"/>
      <c r="Q10770" s="229"/>
    </row>
    <row r="10771" spans="9:17" ht="16">
      <c r="I10771" s="209"/>
      <c r="J10771" s="221"/>
      <c r="K10771" s="228"/>
      <c r="L10771" s="228"/>
      <c r="Q10771" s="229"/>
    </row>
    <row r="10772" spans="9:17" ht="16">
      <c r="I10772" s="209"/>
      <c r="J10772" s="221"/>
      <c r="K10772" s="228"/>
      <c r="L10772" s="228"/>
      <c r="Q10772" s="229"/>
    </row>
    <row r="10773" spans="9:17" ht="16">
      <c r="I10773" s="209"/>
      <c r="J10773" s="221"/>
      <c r="K10773" s="228"/>
      <c r="L10773" s="228"/>
      <c r="Q10773" s="229"/>
    </row>
    <row r="10774" spans="9:17" ht="16">
      <c r="I10774" s="209"/>
      <c r="J10774" s="221"/>
      <c r="K10774" s="228"/>
      <c r="L10774" s="228"/>
      <c r="Q10774" s="229"/>
    </row>
    <row r="10775" spans="9:17" ht="16">
      <c r="I10775" s="209"/>
      <c r="J10775" s="221"/>
      <c r="K10775" s="228"/>
      <c r="L10775" s="228"/>
      <c r="Q10775" s="229"/>
    </row>
    <row r="10776" spans="9:17" ht="16">
      <c r="I10776" s="209"/>
      <c r="J10776" s="221"/>
      <c r="K10776" s="228"/>
      <c r="L10776" s="228"/>
      <c r="Q10776" s="229"/>
    </row>
    <row r="10777" spans="9:17" ht="16">
      <c r="I10777" s="209"/>
      <c r="J10777" s="221"/>
      <c r="K10777" s="228"/>
      <c r="L10777" s="228"/>
      <c r="Q10777" s="229"/>
    </row>
    <row r="10778" spans="9:17" ht="16">
      <c r="I10778" s="209"/>
      <c r="J10778" s="221"/>
      <c r="K10778" s="228"/>
      <c r="L10778" s="228"/>
      <c r="Q10778" s="229"/>
    </row>
    <row r="10779" spans="9:17" ht="16">
      <c r="I10779" s="209"/>
      <c r="J10779" s="221"/>
      <c r="K10779" s="228"/>
      <c r="L10779" s="228"/>
      <c r="Q10779" s="229"/>
    </row>
    <row r="10780" spans="9:17" ht="16">
      <c r="I10780" s="209"/>
      <c r="J10780" s="221"/>
      <c r="K10780" s="228"/>
      <c r="L10780" s="228"/>
      <c r="Q10780" s="229"/>
    </row>
    <row r="10781" spans="9:17" ht="16">
      <c r="I10781" s="209"/>
      <c r="J10781" s="221"/>
      <c r="K10781" s="228"/>
      <c r="L10781" s="228"/>
      <c r="Q10781" s="229"/>
    </row>
    <row r="10782" spans="9:17" ht="16">
      <c r="I10782" s="209"/>
      <c r="J10782" s="221"/>
      <c r="K10782" s="228"/>
      <c r="L10782" s="228"/>
      <c r="Q10782" s="229"/>
    </row>
    <row r="10783" spans="9:17" ht="16">
      <c r="I10783" s="209"/>
      <c r="J10783" s="221"/>
      <c r="K10783" s="228"/>
      <c r="L10783" s="228"/>
      <c r="Q10783" s="229"/>
    </row>
    <row r="10784" spans="9:17" ht="16">
      <c r="I10784" s="209"/>
      <c r="J10784" s="221"/>
      <c r="K10784" s="228"/>
      <c r="L10784" s="228"/>
      <c r="Q10784" s="229"/>
    </row>
    <row r="10785" spans="9:17" ht="16">
      <c r="I10785" s="209"/>
      <c r="J10785" s="221"/>
      <c r="K10785" s="228"/>
      <c r="L10785" s="228"/>
      <c r="Q10785" s="229"/>
    </row>
    <row r="10786" spans="9:17" ht="16">
      <c r="I10786" s="209"/>
      <c r="J10786" s="221"/>
      <c r="K10786" s="228"/>
      <c r="L10786" s="228"/>
      <c r="Q10786" s="229"/>
    </row>
    <row r="10787" spans="9:17" ht="16">
      <c r="I10787" s="209"/>
      <c r="J10787" s="221"/>
      <c r="K10787" s="228"/>
      <c r="L10787" s="228"/>
      <c r="Q10787" s="229"/>
    </row>
    <row r="10788" spans="9:17" ht="16">
      <c r="I10788" s="209"/>
      <c r="J10788" s="221"/>
      <c r="K10788" s="228"/>
      <c r="L10788" s="228"/>
      <c r="Q10788" s="229"/>
    </row>
    <row r="10789" spans="9:17" ht="16">
      <c r="I10789" s="209"/>
      <c r="J10789" s="221"/>
      <c r="K10789" s="228"/>
      <c r="L10789" s="228"/>
      <c r="Q10789" s="229"/>
    </row>
    <row r="10790" spans="9:17" ht="16">
      <c r="I10790" s="209"/>
      <c r="J10790" s="221"/>
      <c r="K10790" s="228"/>
      <c r="L10790" s="228"/>
      <c r="Q10790" s="229"/>
    </row>
    <row r="10791" spans="9:17" ht="16">
      <c r="I10791" s="209"/>
      <c r="J10791" s="221"/>
      <c r="K10791" s="228"/>
      <c r="L10791" s="228"/>
      <c r="Q10791" s="229"/>
    </row>
    <row r="10792" spans="9:17" ht="16">
      <c r="I10792" s="209"/>
      <c r="J10792" s="221"/>
      <c r="K10792" s="228"/>
      <c r="L10792" s="228"/>
      <c r="Q10792" s="229"/>
    </row>
    <row r="10793" spans="9:17" ht="16">
      <c r="I10793" s="209"/>
      <c r="J10793" s="221"/>
      <c r="K10793" s="228"/>
      <c r="L10793" s="228"/>
      <c r="Q10793" s="229"/>
    </row>
    <row r="10794" spans="9:17" ht="16">
      <c r="I10794" s="209"/>
      <c r="J10794" s="221"/>
      <c r="K10794" s="228"/>
      <c r="L10794" s="228"/>
      <c r="Q10794" s="229"/>
    </row>
    <row r="10795" spans="9:17" ht="16">
      <c r="I10795" s="209"/>
      <c r="J10795" s="221"/>
      <c r="K10795" s="228"/>
      <c r="L10795" s="228"/>
      <c r="Q10795" s="229"/>
    </row>
    <row r="10796" spans="9:17" ht="16">
      <c r="I10796" s="209"/>
      <c r="J10796" s="221"/>
      <c r="K10796" s="228"/>
      <c r="L10796" s="228"/>
      <c r="Q10796" s="229"/>
    </row>
    <row r="10797" spans="9:17" ht="16">
      <c r="I10797" s="209"/>
      <c r="J10797" s="221"/>
      <c r="K10797" s="228"/>
      <c r="L10797" s="228"/>
      <c r="Q10797" s="229"/>
    </row>
    <row r="10798" spans="9:17" ht="16">
      <c r="I10798" s="209"/>
      <c r="J10798" s="221"/>
      <c r="K10798" s="228"/>
      <c r="L10798" s="228"/>
      <c r="Q10798" s="229"/>
    </row>
    <row r="10799" spans="9:17" ht="16">
      <c r="I10799" s="209"/>
      <c r="J10799" s="221"/>
      <c r="K10799" s="228"/>
      <c r="L10799" s="228"/>
      <c r="Q10799" s="229"/>
    </row>
    <row r="10800" spans="9:17" ht="16">
      <c r="I10800" s="209"/>
      <c r="J10800" s="221"/>
      <c r="K10800" s="228"/>
      <c r="L10800" s="228"/>
      <c r="Q10800" s="229"/>
    </row>
    <row r="10801" spans="9:17" ht="16">
      <c r="I10801" s="209"/>
      <c r="J10801" s="221"/>
      <c r="K10801" s="228"/>
      <c r="L10801" s="228"/>
      <c r="Q10801" s="229"/>
    </row>
    <row r="10802" spans="9:17" ht="16">
      <c r="I10802" s="209"/>
      <c r="J10802" s="221"/>
      <c r="K10802" s="228"/>
      <c r="L10802" s="228"/>
      <c r="Q10802" s="229"/>
    </row>
    <row r="10803" spans="9:17" ht="16">
      <c r="I10803" s="209"/>
      <c r="J10803" s="221"/>
      <c r="K10803" s="228"/>
      <c r="L10803" s="228"/>
      <c r="Q10803" s="229"/>
    </row>
    <row r="10804" spans="9:17" ht="16">
      <c r="I10804" s="209"/>
      <c r="J10804" s="221"/>
      <c r="K10804" s="228"/>
      <c r="L10804" s="228"/>
      <c r="Q10804" s="229"/>
    </row>
    <row r="10805" spans="9:17" ht="16">
      <c r="I10805" s="209"/>
      <c r="J10805" s="221"/>
      <c r="K10805" s="228"/>
      <c r="L10805" s="228"/>
      <c r="Q10805" s="229"/>
    </row>
    <row r="10806" spans="9:17" ht="16">
      <c r="I10806" s="209"/>
      <c r="J10806" s="221"/>
      <c r="K10806" s="228"/>
      <c r="L10806" s="228"/>
      <c r="Q10806" s="229"/>
    </row>
    <row r="10807" spans="9:17" ht="16">
      <c r="I10807" s="209"/>
      <c r="J10807" s="221"/>
      <c r="K10807" s="228"/>
      <c r="L10807" s="228"/>
      <c r="Q10807" s="229"/>
    </row>
    <row r="10808" spans="9:17" ht="16">
      <c r="I10808" s="209"/>
      <c r="J10808" s="221"/>
      <c r="K10808" s="228"/>
      <c r="L10808" s="228"/>
      <c r="Q10808" s="229"/>
    </row>
    <row r="10809" spans="9:17" ht="16">
      <c r="I10809" s="209"/>
      <c r="J10809" s="221"/>
      <c r="K10809" s="228"/>
      <c r="L10809" s="228"/>
      <c r="Q10809" s="229"/>
    </row>
    <row r="10810" spans="9:17" ht="16">
      <c r="I10810" s="209"/>
      <c r="J10810" s="221"/>
      <c r="K10810" s="228"/>
      <c r="L10810" s="228"/>
      <c r="Q10810" s="229"/>
    </row>
    <row r="10811" spans="9:17" ht="16">
      <c r="I10811" s="209"/>
      <c r="J10811" s="221"/>
      <c r="K10811" s="228"/>
      <c r="L10811" s="228"/>
      <c r="Q10811" s="229"/>
    </row>
    <row r="10812" spans="9:17" ht="16">
      <c r="I10812" s="209"/>
      <c r="J10812" s="221"/>
      <c r="K10812" s="228"/>
      <c r="L10812" s="228"/>
      <c r="Q10812" s="229"/>
    </row>
    <row r="10813" spans="9:17" ht="16">
      <c r="I10813" s="209"/>
      <c r="J10813" s="221"/>
      <c r="K10813" s="228"/>
      <c r="L10813" s="228"/>
      <c r="Q10813" s="229"/>
    </row>
    <row r="10814" spans="9:17" ht="16">
      <c r="I10814" s="209"/>
      <c r="J10814" s="221"/>
      <c r="K10814" s="228"/>
      <c r="L10814" s="228"/>
      <c r="Q10814" s="229"/>
    </row>
    <row r="10815" spans="9:17" ht="16">
      <c r="I10815" s="209"/>
      <c r="J10815" s="221"/>
      <c r="K10815" s="228"/>
      <c r="L10815" s="228"/>
      <c r="Q10815" s="229"/>
    </row>
    <row r="10816" spans="9:17" ht="16">
      <c r="I10816" s="209"/>
      <c r="J10816" s="221"/>
      <c r="K10816" s="228"/>
      <c r="L10816" s="228"/>
      <c r="Q10816" s="229"/>
    </row>
    <row r="10817" spans="9:17" ht="16">
      <c r="I10817" s="209"/>
      <c r="J10817" s="221"/>
      <c r="K10817" s="228"/>
      <c r="L10817" s="228"/>
      <c r="Q10817" s="229"/>
    </row>
    <row r="10818" spans="9:17" ht="16">
      <c r="I10818" s="209"/>
      <c r="J10818" s="221"/>
      <c r="K10818" s="228"/>
      <c r="L10818" s="228"/>
      <c r="Q10818" s="229"/>
    </row>
    <row r="10819" spans="9:17" ht="16">
      <c r="I10819" s="209"/>
      <c r="J10819" s="221"/>
      <c r="K10819" s="228"/>
      <c r="L10819" s="228"/>
      <c r="Q10819" s="229"/>
    </row>
    <row r="10820" spans="9:17" ht="16">
      <c r="I10820" s="209"/>
      <c r="J10820" s="221"/>
      <c r="K10820" s="228"/>
      <c r="L10820" s="228"/>
      <c r="Q10820" s="229"/>
    </row>
    <row r="10821" spans="9:17" ht="16">
      <c r="I10821" s="209"/>
      <c r="J10821" s="221"/>
      <c r="K10821" s="228"/>
      <c r="L10821" s="228"/>
      <c r="Q10821" s="229"/>
    </row>
    <row r="10822" spans="9:17" ht="16">
      <c r="I10822" s="209"/>
      <c r="J10822" s="221"/>
      <c r="K10822" s="228"/>
      <c r="L10822" s="228"/>
      <c r="Q10822" s="229"/>
    </row>
    <row r="10823" spans="9:17" ht="16">
      <c r="I10823" s="209"/>
      <c r="J10823" s="221"/>
      <c r="K10823" s="228"/>
      <c r="L10823" s="228"/>
      <c r="Q10823" s="229"/>
    </row>
    <row r="10824" spans="9:17" ht="16">
      <c r="I10824" s="209"/>
      <c r="J10824" s="221"/>
      <c r="K10824" s="228"/>
      <c r="L10824" s="228"/>
      <c r="Q10824" s="229"/>
    </row>
    <row r="10825" spans="9:17" ht="16">
      <c r="I10825" s="209"/>
      <c r="J10825" s="221"/>
      <c r="K10825" s="228"/>
      <c r="L10825" s="228"/>
      <c r="Q10825" s="229"/>
    </row>
    <row r="10826" spans="9:17" ht="16">
      <c r="I10826" s="209"/>
      <c r="J10826" s="221"/>
      <c r="K10826" s="228"/>
      <c r="L10826" s="228"/>
      <c r="Q10826" s="229"/>
    </row>
    <row r="10827" spans="9:17" ht="16">
      <c r="I10827" s="209"/>
      <c r="J10827" s="221"/>
      <c r="K10827" s="228"/>
      <c r="L10827" s="228"/>
      <c r="Q10827" s="229"/>
    </row>
    <row r="10828" spans="9:17" ht="16">
      <c r="I10828" s="209"/>
      <c r="J10828" s="221"/>
      <c r="K10828" s="228"/>
      <c r="L10828" s="228"/>
      <c r="Q10828" s="229"/>
    </row>
    <row r="10829" spans="9:17" ht="16">
      <c r="I10829" s="209"/>
      <c r="J10829" s="221"/>
      <c r="K10829" s="228"/>
      <c r="L10829" s="228"/>
      <c r="Q10829" s="229"/>
    </row>
    <row r="10830" spans="9:17" ht="16">
      <c r="I10830" s="209"/>
      <c r="J10830" s="221"/>
      <c r="K10830" s="228"/>
      <c r="L10830" s="228"/>
      <c r="Q10830" s="229"/>
    </row>
    <row r="10831" spans="9:17" ht="16">
      <c r="I10831" s="209"/>
      <c r="J10831" s="221"/>
      <c r="K10831" s="228"/>
      <c r="L10831" s="228"/>
      <c r="Q10831" s="229"/>
    </row>
    <row r="10832" spans="9:17" ht="16">
      <c r="I10832" s="209"/>
      <c r="J10832" s="221"/>
      <c r="K10832" s="228"/>
      <c r="L10832" s="228"/>
      <c r="Q10832" s="229"/>
    </row>
    <row r="10833" spans="9:17" ht="16">
      <c r="I10833" s="209"/>
      <c r="J10833" s="221"/>
      <c r="K10833" s="228"/>
      <c r="L10833" s="228"/>
      <c r="Q10833" s="229"/>
    </row>
    <row r="10834" spans="9:17" ht="16">
      <c r="I10834" s="209"/>
      <c r="J10834" s="221"/>
      <c r="K10834" s="228"/>
      <c r="L10834" s="228"/>
      <c r="Q10834" s="229"/>
    </row>
    <row r="10835" spans="9:17" ht="16">
      <c r="I10835" s="209"/>
      <c r="J10835" s="221"/>
      <c r="K10835" s="228"/>
      <c r="L10835" s="228"/>
      <c r="Q10835" s="229"/>
    </row>
    <row r="10836" spans="9:17" ht="16">
      <c r="I10836" s="209"/>
      <c r="J10836" s="221"/>
      <c r="K10836" s="228"/>
      <c r="L10836" s="228"/>
      <c r="Q10836" s="229"/>
    </row>
    <row r="10837" spans="9:17" ht="16">
      <c r="I10837" s="209"/>
      <c r="J10837" s="221"/>
      <c r="K10837" s="228"/>
      <c r="L10837" s="228"/>
      <c r="Q10837" s="229"/>
    </row>
    <row r="10838" spans="9:17" ht="16">
      <c r="I10838" s="209"/>
      <c r="J10838" s="221"/>
      <c r="K10838" s="228"/>
      <c r="L10838" s="228"/>
      <c r="Q10838" s="229"/>
    </row>
    <row r="10839" spans="9:17" ht="16">
      <c r="I10839" s="209"/>
      <c r="J10839" s="221"/>
      <c r="K10839" s="228"/>
      <c r="L10839" s="228"/>
      <c r="Q10839" s="229"/>
    </row>
    <row r="10840" spans="9:17" ht="16">
      <c r="I10840" s="209"/>
      <c r="J10840" s="221"/>
      <c r="K10840" s="228"/>
      <c r="L10840" s="228"/>
      <c r="Q10840" s="229"/>
    </row>
    <row r="10841" spans="9:17" ht="16">
      <c r="I10841" s="209"/>
      <c r="J10841" s="221"/>
      <c r="K10841" s="228"/>
      <c r="L10841" s="228"/>
      <c r="Q10841" s="229"/>
    </row>
    <row r="10842" spans="9:17" ht="16">
      <c r="I10842" s="209"/>
      <c r="J10842" s="221"/>
      <c r="K10842" s="228"/>
      <c r="L10842" s="228"/>
      <c r="Q10842" s="229"/>
    </row>
    <row r="10843" spans="9:17" ht="16">
      <c r="I10843" s="209"/>
      <c r="J10843" s="221"/>
      <c r="K10843" s="228"/>
      <c r="L10843" s="228"/>
      <c r="Q10843" s="229"/>
    </row>
    <row r="10844" spans="9:17" ht="16">
      <c r="I10844" s="209"/>
      <c r="J10844" s="221"/>
      <c r="K10844" s="228"/>
      <c r="L10844" s="228"/>
      <c r="Q10844" s="229"/>
    </row>
    <row r="10845" spans="9:17" ht="16">
      <c r="I10845" s="209"/>
      <c r="J10845" s="221"/>
      <c r="K10845" s="228"/>
      <c r="L10845" s="228"/>
      <c r="Q10845" s="229"/>
    </row>
    <row r="10846" spans="9:17" ht="16">
      <c r="I10846" s="209"/>
      <c r="J10846" s="221"/>
      <c r="K10846" s="228"/>
      <c r="L10846" s="228"/>
      <c r="Q10846" s="229"/>
    </row>
    <row r="10847" spans="9:17" ht="16">
      <c r="I10847" s="209"/>
      <c r="J10847" s="221"/>
      <c r="K10847" s="228"/>
      <c r="L10847" s="228"/>
      <c r="Q10847" s="229"/>
    </row>
    <row r="10848" spans="9:17" ht="16">
      <c r="I10848" s="209"/>
      <c r="J10848" s="221"/>
      <c r="K10848" s="228"/>
      <c r="L10848" s="228"/>
      <c r="Q10848" s="229"/>
    </row>
    <row r="10849" spans="9:17" ht="16">
      <c r="I10849" s="209"/>
      <c r="J10849" s="221"/>
      <c r="K10849" s="228"/>
      <c r="L10849" s="228"/>
      <c r="Q10849" s="229"/>
    </row>
    <row r="10850" spans="9:17" ht="16">
      <c r="I10850" s="209"/>
      <c r="J10850" s="221"/>
      <c r="K10850" s="228"/>
      <c r="L10850" s="228"/>
      <c r="Q10850" s="229"/>
    </row>
    <row r="10851" spans="9:17" ht="16">
      <c r="I10851" s="209"/>
      <c r="J10851" s="221"/>
      <c r="K10851" s="228"/>
      <c r="L10851" s="228"/>
      <c r="Q10851" s="229"/>
    </row>
    <row r="10852" spans="9:17" ht="16">
      <c r="I10852" s="209"/>
      <c r="J10852" s="221"/>
      <c r="K10852" s="228"/>
      <c r="L10852" s="228"/>
      <c r="Q10852" s="229"/>
    </row>
    <row r="10853" spans="9:17" ht="16">
      <c r="I10853" s="209"/>
      <c r="J10853" s="221"/>
      <c r="K10853" s="228"/>
      <c r="L10853" s="228"/>
      <c r="Q10853" s="229"/>
    </row>
    <row r="10854" spans="9:17" ht="16">
      <c r="I10854" s="209"/>
      <c r="J10854" s="221"/>
      <c r="K10854" s="228"/>
      <c r="L10854" s="228"/>
      <c r="Q10854" s="229"/>
    </row>
    <row r="10855" spans="9:17" ht="16">
      <c r="I10855" s="209"/>
      <c r="J10855" s="221"/>
      <c r="K10855" s="228"/>
      <c r="L10855" s="228"/>
      <c r="Q10855" s="229"/>
    </row>
    <row r="10856" spans="9:17" ht="16">
      <c r="I10856" s="209"/>
      <c r="J10856" s="221"/>
      <c r="K10856" s="228"/>
      <c r="L10856" s="228"/>
      <c r="Q10856" s="229"/>
    </row>
    <row r="10857" spans="9:17" ht="16">
      <c r="I10857" s="209"/>
      <c r="J10857" s="221"/>
      <c r="K10857" s="228"/>
      <c r="L10857" s="228"/>
      <c r="Q10857" s="229"/>
    </row>
    <row r="10858" spans="9:17" ht="16">
      <c r="I10858" s="209"/>
      <c r="J10858" s="221"/>
      <c r="K10858" s="228"/>
      <c r="L10858" s="228"/>
      <c r="Q10858" s="229"/>
    </row>
    <row r="10859" spans="9:17" ht="16">
      <c r="I10859" s="209"/>
      <c r="J10859" s="221"/>
      <c r="K10859" s="228"/>
      <c r="L10859" s="228"/>
      <c r="Q10859" s="229"/>
    </row>
    <row r="10860" spans="9:17" ht="16">
      <c r="I10860" s="209"/>
      <c r="J10860" s="221"/>
      <c r="K10860" s="228"/>
      <c r="L10860" s="228"/>
      <c r="Q10860" s="229"/>
    </row>
    <row r="10861" spans="9:17" ht="16">
      <c r="I10861" s="209"/>
      <c r="J10861" s="221"/>
      <c r="K10861" s="228"/>
      <c r="L10861" s="228"/>
      <c r="Q10861" s="229"/>
    </row>
    <row r="10862" spans="9:17" ht="16">
      <c r="I10862" s="209"/>
      <c r="J10862" s="221"/>
      <c r="K10862" s="228"/>
      <c r="L10862" s="228"/>
      <c r="Q10862" s="229"/>
    </row>
    <row r="10863" spans="9:17" ht="16">
      <c r="I10863" s="209"/>
      <c r="J10863" s="221"/>
      <c r="K10863" s="228"/>
      <c r="L10863" s="228"/>
      <c r="Q10863" s="229"/>
    </row>
    <row r="10864" spans="9:17" ht="16">
      <c r="I10864" s="209"/>
      <c r="J10864" s="221"/>
      <c r="K10864" s="228"/>
      <c r="L10864" s="228"/>
      <c r="Q10864" s="229"/>
    </row>
    <row r="10865" spans="9:17" ht="16">
      <c r="I10865" s="209"/>
      <c r="J10865" s="221"/>
      <c r="K10865" s="228"/>
      <c r="L10865" s="228"/>
      <c r="Q10865" s="229"/>
    </row>
    <row r="10866" spans="9:17" ht="16">
      <c r="I10866" s="209"/>
      <c r="J10866" s="221"/>
      <c r="K10866" s="228"/>
      <c r="L10866" s="228"/>
      <c r="Q10866" s="229"/>
    </row>
    <row r="10867" spans="9:17" ht="16">
      <c r="I10867" s="209"/>
      <c r="J10867" s="221"/>
      <c r="K10867" s="228"/>
      <c r="L10867" s="228"/>
      <c r="Q10867" s="229"/>
    </row>
    <row r="10868" spans="9:17" ht="16">
      <c r="I10868" s="209"/>
      <c r="J10868" s="221"/>
      <c r="K10868" s="228"/>
      <c r="L10868" s="228"/>
      <c r="Q10868" s="229"/>
    </row>
    <row r="10869" spans="9:17" ht="16">
      <c r="I10869" s="209"/>
      <c r="J10869" s="221"/>
      <c r="K10869" s="228"/>
      <c r="L10869" s="228"/>
      <c r="Q10869" s="229"/>
    </row>
    <row r="10870" spans="9:17" ht="16">
      <c r="I10870" s="209"/>
      <c r="J10870" s="221"/>
      <c r="K10870" s="228"/>
      <c r="L10870" s="228"/>
      <c r="Q10870" s="229"/>
    </row>
    <row r="10871" spans="9:17" ht="16">
      <c r="I10871" s="209"/>
      <c r="J10871" s="221"/>
      <c r="K10871" s="228"/>
      <c r="L10871" s="228"/>
      <c r="Q10871" s="229"/>
    </row>
    <row r="10872" spans="9:17" ht="16">
      <c r="I10872" s="209"/>
      <c r="J10872" s="221"/>
      <c r="K10872" s="228"/>
      <c r="L10872" s="228"/>
      <c r="Q10872" s="229"/>
    </row>
    <row r="10873" spans="9:17" ht="16">
      <c r="I10873" s="209"/>
      <c r="J10873" s="221"/>
      <c r="K10873" s="228"/>
      <c r="L10873" s="228"/>
      <c r="Q10873" s="229"/>
    </row>
    <row r="10874" spans="9:17" ht="16">
      <c r="I10874" s="209"/>
      <c r="J10874" s="221"/>
      <c r="K10874" s="228"/>
      <c r="L10874" s="228"/>
      <c r="Q10874" s="229"/>
    </row>
    <row r="10875" spans="9:17" ht="16">
      <c r="I10875" s="209"/>
      <c r="J10875" s="221"/>
      <c r="K10875" s="228"/>
      <c r="L10875" s="228"/>
      <c r="Q10875" s="229"/>
    </row>
    <row r="10876" spans="9:17" ht="16">
      <c r="I10876" s="209"/>
      <c r="J10876" s="221"/>
      <c r="K10876" s="228"/>
      <c r="L10876" s="228"/>
      <c r="Q10876" s="229"/>
    </row>
    <row r="10877" spans="9:17" ht="16">
      <c r="I10877" s="209"/>
      <c r="J10877" s="221"/>
      <c r="K10877" s="228"/>
      <c r="L10877" s="228"/>
      <c r="Q10877" s="229"/>
    </row>
    <row r="10878" spans="9:17" ht="16">
      <c r="I10878" s="209"/>
      <c r="J10878" s="221"/>
      <c r="K10878" s="228"/>
      <c r="L10878" s="228"/>
      <c r="Q10878" s="229"/>
    </row>
    <row r="10879" spans="9:17" ht="16">
      <c r="I10879" s="209"/>
      <c r="J10879" s="221"/>
      <c r="K10879" s="228"/>
      <c r="L10879" s="228"/>
      <c r="Q10879" s="229"/>
    </row>
    <row r="10880" spans="9:17" ht="16">
      <c r="I10880" s="209"/>
      <c r="J10880" s="221"/>
      <c r="K10880" s="228"/>
      <c r="L10880" s="228"/>
      <c r="Q10880" s="229"/>
    </row>
    <row r="10881" spans="9:17" ht="16">
      <c r="I10881" s="209"/>
      <c r="J10881" s="221"/>
      <c r="K10881" s="228"/>
      <c r="L10881" s="228"/>
      <c r="Q10881" s="229"/>
    </row>
    <row r="10882" spans="9:17" ht="16">
      <c r="I10882" s="209"/>
      <c r="J10882" s="221"/>
      <c r="K10882" s="228"/>
      <c r="L10882" s="228"/>
      <c r="Q10882" s="229"/>
    </row>
    <row r="10883" spans="9:17" ht="16">
      <c r="I10883" s="209"/>
      <c r="J10883" s="221"/>
      <c r="K10883" s="228"/>
      <c r="L10883" s="228"/>
      <c r="Q10883" s="229"/>
    </row>
    <row r="10884" spans="9:17" ht="16">
      <c r="I10884" s="209"/>
      <c r="J10884" s="221"/>
      <c r="K10884" s="228"/>
      <c r="L10884" s="228"/>
      <c r="Q10884" s="229"/>
    </row>
    <row r="10885" spans="9:17" ht="16">
      <c r="I10885" s="209"/>
      <c r="J10885" s="221"/>
      <c r="K10885" s="228"/>
      <c r="L10885" s="228"/>
      <c r="Q10885" s="229"/>
    </row>
    <row r="10886" spans="9:17" ht="16">
      <c r="I10886" s="209"/>
      <c r="J10886" s="221"/>
      <c r="K10886" s="228"/>
      <c r="L10886" s="228"/>
      <c r="Q10886" s="229"/>
    </row>
    <row r="10887" spans="9:17" ht="16">
      <c r="I10887" s="209"/>
      <c r="J10887" s="221"/>
      <c r="K10887" s="228"/>
      <c r="L10887" s="228"/>
      <c r="Q10887" s="229"/>
    </row>
    <row r="10888" spans="9:17" ht="16">
      <c r="I10888" s="209"/>
      <c r="J10888" s="221"/>
      <c r="K10888" s="228"/>
      <c r="L10888" s="228"/>
      <c r="Q10888" s="229"/>
    </row>
    <row r="10889" spans="9:17" ht="16">
      <c r="I10889" s="209"/>
      <c r="J10889" s="221"/>
      <c r="K10889" s="228"/>
      <c r="L10889" s="228"/>
      <c r="Q10889" s="229"/>
    </row>
    <row r="10890" spans="9:17" ht="16">
      <c r="I10890" s="209"/>
      <c r="J10890" s="221"/>
      <c r="K10890" s="228"/>
      <c r="L10890" s="228"/>
      <c r="Q10890" s="229"/>
    </row>
    <row r="10891" spans="9:17" ht="16">
      <c r="I10891" s="209"/>
      <c r="J10891" s="221"/>
      <c r="K10891" s="228"/>
      <c r="L10891" s="228"/>
      <c r="Q10891" s="229"/>
    </row>
    <row r="10892" spans="9:17" ht="16">
      <c r="I10892" s="209"/>
      <c r="J10892" s="221"/>
      <c r="K10892" s="228"/>
      <c r="L10892" s="228"/>
      <c r="Q10892" s="229"/>
    </row>
    <row r="10893" spans="9:17" ht="16">
      <c r="I10893" s="209"/>
      <c r="J10893" s="221"/>
      <c r="K10893" s="228"/>
      <c r="L10893" s="228"/>
      <c r="Q10893" s="229"/>
    </row>
    <row r="10894" spans="9:17" ht="16">
      <c r="I10894" s="209"/>
      <c r="J10894" s="221"/>
      <c r="K10894" s="228"/>
      <c r="L10894" s="228"/>
      <c r="Q10894" s="229"/>
    </row>
    <row r="10895" spans="9:17" ht="16">
      <c r="I10895" s="209"/>
      <c r="J10895" s="221"/>
      <c r="K10895" s="228"/>
      <c r="L10895" s="228"/>
      <c r="Q10895" s="229"/>
    </row>
    <row r="10896" spans="9:17" ht="16">
      <c r="I10896" s="209"/>
      <c r="J10896" s="221"/>
      <c r="K10896" s="228"/>
      <c r="L10896" s="228"/>
      <c r="Q10896" s="229"/>
    </row>
    <row r="10897" spans="9:17" ht="16">
      <c r="I10897" s="209"/>
      <c r="J10897" s="221"/>
      <c r="K10897" s="228"/>
      <c r="L10897" s="228"/>
      <c r="Q10897" s="229"/>
    </row>
    <row r="10898" spans="9:17" ht="16">
      <c r="I10898" s="209"/>
      <c r="J10898" s="221"/>
      <c r="K10898" s="228"/>
      <c r="L10898" s="228"/>
      <c r="Q10898" s="229"/>
    </row>
    <row r="10899" spans="9:17" ht="16">
      <c r="I10899" s="209"/>
      <c r="J10899" s="221"/>
      <c r="K10899" s="228"/>
      <c r="L10899" s="228"/>
      <c r="Q10899" s="229"/>
    </row>
    <row r="10900" spans="9:17" ht="16">
      <c r="I10900" s="209"/>
      <c r="J10900" s="221"/>
      <c r="K10900" s="228"/>
      <c r="L10900" s="228"/>
      <c r="Q10900" s="229"/>
    </row>
    <row r="10901" spans="9:17" ht="16">
      <c r="I10901" s="209"/>
      <c r="J10901" s="221"/>
      <c r="K10901" s="228"/>
      <c r="L10901" s="228"/>
      <c r="Q10901" s="229"/>
    </row>
    <row r="10902" spans="9:17" ht="16">
      <c r="I10902" s="209"/>
      <c r="J10902" s="221"/>
      <c r="K10902" s="228"/>
      <c r="L10902" s="228"/>
      <c r="Q10902" s="229"/>
    </row>
    <row r="10903" spans="9:17" ht="16">
      <c r="I10903" s="209"/>
      <c r="J10903" s="221"/>
      <c r="K10903" s="228"/>
      <c r="L10903" s="228"/>
      <c r="Q10903" s="229"/>
    </row>
    <row r="10904" spans="9:17" ht="16">
      <c r="I10904" s="209"/>
      <c r="J10904" s="221"/>
      <c r="K10904" s="228"/>
      <c r="L10904" s="228"/>
      <c r="Q10904" s="229"/>
    </row>
    <row r="10905" spans="9:17" ht="16">
      <c r="I10905" s="209"/>
      <c r="J10905" s="221"/>
      <c r="K10905" s="228"/>
      <c r="L10905" s="228"/>
      <c r="Q10905" s="229"/>
    </row>
    <row r="10906" spans="9:17" ht="16">
      <c r="I10906" s="209"/>
      <c r="J10906" s="221"/>
      <c r="K10906" s="228"/>
      <c r="L10906" s="228"/>
      <c r="Q10906" s="229"/>
    </row>
    <row r="10907" spans="9:17" ht="16">
      <c r="I10907" s="209"/>
      <c r="J10907" s="221"/>
      <c r="K10907" s="228"/>
      <c r="L10907" s="228"/>
      <c r="Q10907" s="229"/>
    </row>
    <row r="10908" spans="9:17" ht="16">
      <c r="I10908" s="209"/>
      <c r="J10908" s="221"/>
      <c r="K10908" s="228"/>
      <c r="L10908" s="228"/>
      <c r="Q10908" s="229"/>
    </row>
    <row r="10909" spans="9:17" ht="16">
      <c r="I10909" s="209"/>
      <c r="J10909" s="221"/>
      <c r="K10909" s="228"/>
      <c r="L10909" s="228"/>
      <c r="Q10909" s="229"/>
    </row>
    <row r="10910" spans="9:17" ht="16">
      <c r="I10910" s="209"/>
      <c r="J10910" s="221"/>
      <c r="K10910" s="228"/>
      <c r="L10910" s="228"/>
      <c r="Q10910" s="229"/>
    </row>
    <row r="10911" spans="9:17" ht="16">
      <c r="I10911" s="209"/>
      <c r="J10911" s="221"/>
      <c r="K10911" s="228"/>
      <c r="L10911" s="228"/>
      <c r="Q10911" s="229"/>
    </row>
    <row r="10912" spans="9:17" ht="16">
      <c r="I10912" s="209"/>
      <c r="J10912" s="221"/>
      <c r="K10912" s="228"/>
      <c r="L10912" s="228"/>
      <c r="Q10912" s="229"/>
    </row>
    <row r="10913" spans="9:17" ht="16">
      <c r="I10913" s="209"/>
      <c r="J10913" s="221"/>
      <c r="K10913" s="228"/>
      <c r="L10913" s="228"/>
      <c r="Q10913" s="229"/>
    </row>
    <row r="10914" spans="9:17" ht="16">
      <c r="I10914" s="209"/>
      <c r="J10914" s="221"/>
      <c r="K10914" s="228"/>
      <c r="L10914" s="228"/>
      <c r="Q10914" s="229"/>
    </row>
    <row r="10915" spans="9:17" ht="16">
      <c r="I10915" s="209"/>
      <c r="J10915" s="221"/>
      <c r="K10915" s="228"/>
      <c r="L10915" s="228"/>
      <c r="Q10915" s="229"/>
    </row>
    <row r="10916" spans="9:17" ht="16">
      <c r="I10916" s="209"/>
      <c r="J10916" s="221"/>
      <c r="K10916" s="228"/>
      <c r="L10916" s="228"/>
      <c r="Q10916" s="229"/>
    </row>
    <row r="10917" spans="9:17" ht="16">
      <c r="I10917" s="209"/>
      <c r="J10917" s="221"/>
      <c r="K10917" s="228"/>
      <c r="L10917" s="228"/>
      <c r="Q10917" s="229"/>
    </row>
    <row r="10918" spans="9:17" ht="16">
      <c r="I10918" s="209"/>
      <c r="J10918" s="221"/>
      <c r="K10918" s="228"/>
      <c r="L10918" s="228"/>
      <c r="Q10918" s="229"/>
    </row>
    <row r="10919" spans="9:17" ht="16">
      <c r="I10919" s="209"/>
      <c r="J10919" s="221"/>
      <c r="K10919" s="228"/>
      <c r="L10919" s="228"/>
      <c r="Q10919" s="229"/>
    </row>
    <row r="10920" spans="9:17" ht="16">
      <c r="I10920" s="209"/>
      <c r="J10920" s="221"/>
      <c r="K10920" s="228"/>
      <c r="L10920" s="228"/>
      <c r="Q10920" s="229"/>
    </row>
    <row r="10921" spans="9:17" ht="16">
      <c r="I10921" s="209"/>
      <c r="J10921" s="221"/>
      <c r="K10921" s="228"/>
      <c r="L10921" s="228"/>
      <c r="Q10921" s="229"/>
    </row>
    <row r="10922" spans="9:17" ht="16">
      <c r="I10922" s="209"/>
      <c r="J10922" s="221"/>
      <c r="K10922" s="228"/>
      <c r="L10922" s="228"/>
      <c r="Q10922" s="229"/>
    </row>
    <row r="10923" spans="9:17" ht="16">
      <c r="I10923" s="209"/>
      <c r="J10923" s="221"/>
      <c r="K10923" s="228"/>
      <c r="L10923" s="228"/>
      <c r="Q10923" s="229"/>
    </row>
    <row r="10924" spans="9:17" ht="16">
      <c r="I10924" s="209"/>
      <c r="J10924" s="221"/>
      <c r="K10924" s="228"/>
      <c r="L10924" s="228"/>
      <c r="Q10924" s="229"/>
    </row>
    <row r="10925" spans="9:17" ht="16">
      <c r="I10925" s="209"/>
      <c r="J10925" s="221"/>
      <c r="K10925" s="228"/>
      <c r="L10925" s="228"/>
      <c r="Q10925" s="229"/>
    </row>
    <row r="10926" spans="9:17" ht="16">
      <c r="I10926" s="209"/>
      <c r="J10926" s="221"/>
      <c r="K10926" s="228"/>
      <c r="L10926" s="228"/>
      <c r="Q10926" s="229"/>
    </row>
    <row r="10927" spans="9:17" ht="16">
      <c r="I10927" s="209"/>
      <c r="J10927" s="221"/>
      <c r="K10927" s="228"/>
      <c r="L10927" s="228"/>
      <c r="Q10927" s="229"/>
    </row>
    <row r="10928" spans="9:17" ht="16">
      <c r="I10928" s="209"/>
      <c r="J10928" s="221"/>
      <c r="K10928" s="228"/>
      <c r="L10928" s="228"/>
      <c r="Q10928" s="229"/>
    </row>
    <row r="10929" spans="9:17" ht="16">
      <c r="I10929" s="209"/>
      <c r="J10929" s="221"/>
      <c r="K10929" s="228"/>
      <c r="L10929" s="228"/>
      <c r="Q10929" s="229"/>
    </row>
    <row r="10930" spans="9:17" ht="16">
      <c r="I10930" s="209"/>
      <c r="J10930" s="221"/>
      <c r="K10930" s="228"/>
      <c r="L10930" s="228"/>
      <c r="Q10930" s="229"/>
    </row>
    <row r="10931" spans="9:17" ht="16">
      <c r="I10931" s="209"/>
      <c r="J10931" s="221"/>
      <c r="K10931" s="228"/>
      <c r="L10931" s="228"/>
      <c r="Q10931" s="229"/>
    </row>
    <row r="10932" spans="9:17" ht="16">
      <c r="I10932" s="209"/>
      <c r="J10932" s="221"/>
      <c r="K10932" s="228"/>
      <c r="L10932" s="228"/>
      <c r="Q10932" s="229"/>
    </row>
    <row r="10933" spans="9:17" ht="16">
      <c r="I10933" s="209"/>
      <c r="J10933" s="221"/>
      <c r="K10933" s="228"/>
      <c r="L10933" s="228"/>
      <c r="Q10933" s="229"/>
    </row>
    <row r="10934" spans="9:17" ht="16">
      <c r="I10934" s="209"/>
      <c r="J10934" s="221"/>
      <c r="K10934" s="228"/>
      <c r="L10934" s="228"/>
      <c r="Q10934" s="229"/>
    </row>
    <row r="10935" spans="9:17" ht="16">
      <c r="I10935" s="209"/>
      <c r="J10935" s="221"/>
      <c r="K10935" s="228"/>
      <c r="L10935" s="228"/>
      <c r="Q10935" s="229"/>
    </row>
    <row r="10936" spans="9:17" ht="16">
      <c r="I10936" s="209"/>
      <c r="J10936" s="221"/>
      <c r="K10936" s="228"/>
      <c r="L10936" s="228"/>
      <c r="Q10936" s="229"/>
    </row>
    <row r="10937" spans="9:17" ht="16">
      <c r="I10937" s="209"/>
      <c r="J10937" s="221"/>
      <c r="K10937" s="228"/>
      <c r="L10937" s="228"/>
      <c r="Q10937" s="229"/>
    </row>
    <row r="10938" spans="9:17" ht="16">
      <c r="I10938" s="209"/>
      <c r="J10938" s="221"/>
      <c r="K10938" s="228"/>
      <c r="L10938" s="228"/>
      <c r="Q10938" s="229"/>
    </row>
    <row r="10939" spans="9:17" ht="16">
      <c r="I10939" s="209"/>
      <c r="J10939" s="221"/>
      <c r="K10939" s="228"/>
      <c r="L10939" s="228"/>
      <c r="Q10939" s="229"/>
    </row>
    <row r="10940" spans="9:17" ht="16">
      <c r="I10940" s="209"/>
      <c r="J10940" s="221"/>
      <c r="K10940" s="228"/>
      <c r="L10940" s="228"/>
      <c r="Q10940" s="229"/>
    </row>
    <row r="10941" spans="9:17" ht="16">
      <c r="I10941" s="209"/>
      <c r="J10941" s="221"/>
      <c r="K10941" s="228"/>
      <c r="L10941" s="228"/>
      <c r="Q10941" s="229"/>
    </row>
    <row r="10942" spans="9:17" ht="16">
      <c r="I10942" s="209"/>
      <c r="J10942" s="221"/>
      <c r="K10942" s="228"/>
      <c r="L10942" s="228"/>
      <c r="Q10942" s="229"/>
    </row>
    <row r="10943" spans="9:17" ht="16">
      <c r="I10943" s="209"/>
      <c r="J10943" s="221"/>
      <c r="K10943" s="228"/>
      <c r="L10943" s="228"/>
      <c r="Q10943" s="229"/>
    </row>
    <row r="10944" spans="9:17" ht="16">
      <c r="I10944" s="209"/>
      <c r="J10944" s="221"/>
      <c r="K10944" s="228"/>
      <c r="L10944" s="228"/>
      <c r="Q10944" s="229"/>
    </row>
    <row r="10945" spans="9:17" ht="16">
      <c r="I10945" s="209"/>
      <c r="J10945" s="221"/>
      <c r="K10945" s="228"/>
      <c r="L10945" s="228"/>
      <c r="Q10945" s="229"/>
    </row>
    <row r="10946" spans="9:17" ht="16">
      <c r="I10946" s="209"/>
      <c r="J10946" s="221"/>
      <c r="K10946" s="228"/>
      <c r="L10946" s="228"/>
      <c r="Q10946" s="229"/>
    </row>
    <row r="10947" spans="9:17" ht="16">
      <c r="I10947" s="209"/>
      <c r="J10947" s="221"/>
      <c r="K10947" s="228"/>
      <c r="L10947" s="228"/>
      <c r="Q10947" s="229"/>
    </row>
    <row r="10948" spans="9:17" ht="16">
      <c r="I10948" s="209"/>
      <c r="J10948" s="221"/>
      <c r="K10948" s="228"/>
      <c r="L10948" s="228"/>
      <c r="Q10948" s="229"/>
    </row>
    <row r="10949" spans="9:17" ht="16">
      <c r="I10949" s="209"/>
      <c r="J10949" s="221"/>
      <c r="K10949" s="228"/>
      <c r="L10949" s="228"/>
      <c r="Q10949" s="229"/>
    </row>
    <row r="10950" spans="9:17" ht="16">
      <c r="I10950" s="209"/>
      <c r="J10950" s="221"/>
      <c r="K10950" s="228"/>
      <c r="L10950" s="228"/>
      <c r="Q10950" s="229"/>
    </row>
    <row r="10951" spans="9:17" ht="16">
      <c r="I10951" s="209"/>
      <c r="J10951" s="221"/>
      <c r="K10951" s="228"/>
      <c r="L10951" s="228"/>
      <c r="Q10951" s="229"/>
    </row>
    <row r="10952" spans="9:17" ht="16">
      <c r="I10952" s="209"/>
      <c r="J10952" s="221"/>
      <c r="K10952" s="228"/>
      <c r="L10952" s="228"/>
      <c r="Q10952" s="229"/>
    </row>
    <row r="10953" spans="9:17" ht="16">
      <c r="I10953" s="209"/>
      <c r="J10953" s="221"/>
      <c r="K10953" s="228"/>
      <c r="L10953" s="228"/>
      <c r="Q10953" s="229"/>
    </row>
    <row r="10954" spans="9:17" ht="16">
      <c r="I10954" s="209"/>
      <c r="J10954" s="221"/>
      <c r="K10954" s="228"/>
      <c r="L10954" s="228"/>
      <c r="Q10954" s="229"/>
    </row>
    <row r="10955" spans="9:17" ht="16">
      <c r="I10955" s="209"/>
      <c r="J10955" s="221"/>
      <c r="K10955" s="228"/>
      <c r="L10955" s="228"/>
      <c r="Q10955" s="229"/>
    </row>
    <row r="10956" spans="9:17" ht="16">
      <c r="I10956" s="209"/>
      <c r="J10956" s="221"/>
      <c r="K10956" s="228"/>
      <c r="L10956" s="228"/>
      <c r="Q10956" s="229"/>
    </row>
    <row r="10957" spans="9:17" ht="16">
      <c r="I10957" s="209"/>
      <c r="J10957" s="221"/>
      <c r="K10957" s="228"/>
      <c r="L10957" s="228"/>
      <c r="Q10957" s="229"/>
    </row>
    <row r="10958" spans="9:17" ht="16">
      <c r="I10958" s="209"/>
      <c r="J10958" s="221"/>
      <c r="K10958" s="228"/>
      <c r="L10958" s="228"/>
      <c r="Q10958" s="229"/>
    </row>
    <row r="10959" spans="9:17" ht="16">
      <c r="I10959" s="209"/>
      <c r="J10959" s="221"/>
      <c r="K10959" s="228"/>
      <c r="L10959" s="228"/>
      <c r="Q10959" s="229"/>
    </row>
    <row r="10960" spans="9:17" ht="16">
      <c r="I10960" s="209"/>
      <c r="J10960" s="221"/>
      <c r="K10960" s="228"/>
      <c r="L10960" s="228"/>
      <c r="Q10960" s="229"/>
    </row>
    <row r="10961" spans="9:17" ht="16">
      <c r="I10961" s="209"/>
      <c r="J10961" s="221"/>
      <c r="K10961" s="228"/>
      <c r="L10961" s="228"/>
      <c r="Q10961" s="229"/>
    </row>
    <row r="10962" spans="9:17" ht="16">
      <c r="I10962" s="209"/>
      <c r="J10962" s="221"/>
      <c r="K10962" s="228"/>
      <c r="L10962" s="228"/>
      <c r="Q10962" s="229"/>
    </row>
    <row r="10963" spans="9:17" ht="16">
      <c r="I10963" s="209"/>
      <c r="J10963" s="221"/>
      <c r="K10963" s="228"/>
      <c r="L10963" s="228"/>
      <c r="Q10963" s="229"/>
    </row>
    <row r="10964" spans="9:17" ht="16">
      <c r="I10964" s="209"/>
      <c r="J10964" s="221"/>
      <c r="K10964" s="228"/>
      <c r="L10964" s="228"/>
      <c r="Q10964" s="229"/>
    </row>
    <row r="10965" spans="9:17" ht="16">
      <c r="I10965" s="209"/>
      <c r="J10965" s="221"/>
      <c r="K10965" s="228"/>
      <c r="L10965" s="228"/>
      <c r="Q10965" s="229"/>
    </row>
    <row r="10966" spans="9:17" ht="16">
      <c r="I10966" s="209"/>
      <c r="J10966" s="221"/>
      <c r="K10966" s="228"/>
      <c r="L10966" s="228"/>
      <c r="Q10966" s="229"/>
    </row>
    <row r="10967" spans="9:17" ht="16">
      <c r="I10967" s="209"/>
      <c r="J10967" s="221"/>
      <c r="K10967" s="228"/>
      <c r="L10967" s="228"/>
      <c r="Q10967" s="229"/>
    </row>
    <row r="10968" spans="9:17" ht="16">
      <c r="I10968" s="209"/>
      <c r="J10968" s="221"/>
      <c r="K10968" s="228"/>
      <c r="L10968" s="228"/>
      <c r="Q10968" s="229"/>
    </row>
    <row r="10969" spans="9:17" ht="16">
      <c r="I10969" s="209"/>
      <c r="J10969" s="221"/>
      <c r="K10969" s="228"/>
      <c r="L10969" s="228"/>
      <c r="Q10969" s="229"/>
    </row>
    <row r="10970" spans="9:17" ht="16">
      <c r="I10970" s="209"/>
      <c r="J10970" s="221"/>
      <c r="K10970" s="228"/>
      <c r="L10970" s="228"/>
      <c r="Q10970" s="229"/>
    </row>
    <row r="10971" spans="9:17" ht="16">
      <c r="I10971" s="209"/>
      <c r="J10971" s="221"/>
      <c r="K10971" s="228"/>
      <c r="L10971" s="228"/>
      <c r="Q10971" s="229"/>
    </row>
    <row r="10972" spans="9:17" ht="16">
      <c r="I10972" s="209"/>
      <c r="J10972" s="221"/>
      <c r="K10972" s="228"/>
      <c r="L10972" s="228"/>
      <c r="Q10972" s="229"/>
    </row>
    <row r="10973" spans="9:17" ht="16">
      <c r="I10973" s="209"/>
      <c r="J10973" s="221"/>
      <c r="K10973" s="228"/>
      <c r="L10973" s="228"/>
      <c r="Q10973" s="229"/>
    </row>
    <row r="10974" spans="9:17" ht="16">
      <c r="I10974" s="209"/>
      <c r="J10974" s="221"/>
      <c r="K10974" s="228"/>
      <c r="L10974" s="228"/>
      <c r="Q10974" s="229"/>
    </row>
    <row r="10975" spans="9:17" ht="16">
      <c r="I10975" s="209"/>
      <c r="J10975" s="221"/>
      <c r="K10975" s="228"/>
      <c r="L10975" s="228"/>
      <c r="Q10975" s="229"/>
    </row>
    <row r="10976" spans="9:17" ht="16">
      <c r="I10976" s="209"/>
      <c r="J10976" s="221"/>
      <c r="K10976" s="228"/>
      <c r="L10976" s="228"/>
      <c r="Q10976" s="229"/>
    </row>
    <row r="10977" spans="9:17" ht="16">
      <c r="I10977" s="209"/>
      <c r="J10977" s="221"/>
      <c r="K10977" s="228"/>
      <c r="L10977" s="228"/>
      <c r="Q10977" s="229"/>
    </row>
    <row r="10978" spans="9:17" ht="16">
      <c r="I10978" s="209"/>
      <c r="J10978" s="221"/>
      <c r="K10978" s="228"/>
      <c r="L10978" s="228"/>
      <c r="Q10978" s="229"/>
    </row>
    <row r="10979" spans="9:17" ht="16">
      <c r="I10979" s="209"/>
      <c r="J10979" s="221"/>
      <c r="K10979" s="228"/>
      <c r="L10979" s="228"/>
      <c r="Q10979" s="229"/>
    </row>
    <row r="10980" spans="9:17" ht="16">
      <c r="I10980" s="209"/>
      <c r="J10980" s="221"/>
      <c r="K10980" s="228"/>
      <c r="L10980" s="228"/>
      <c r="Q10980" s="229"/>
    </row>
    <row r="10981" spans="9:17" ht="16">
      <c r="I10981" s="209"/>
      <c r="J10981" s="221"/>
      <c r="K10981" s="228"/>
      <c r="L10981" s="228"/>
      <c r="Q10981" s="229"/>
    </row>
    <row r="10982" spans="9:17" ht="16">
      <c r="I10982" s="209"/>
      <c r="J10982" s="221"/>
      <c r="K10982" s="228"/>
      <c r="L10982" s="228"/>
      <c r="Q10982" s="229"/>
    </row>
    <row r="10983" spans="9:17" ht="16">
      <c r="I10983" s="209"/>
      <c r="J10983" s="221"/>
      <c r="K10983" s="228"/>
      <c r="L10983" s="228"/>
      <c r="Q10983" s="229"/>
    </row>
    <row r="10984" spans="9:17" ht="16">
      <c r="I10984" s="209"/>
      <c r="J10984" s="221"/>
      <c r="K10984" s="228"/>
      <c r="L10984" s="228"/>
      <c r="Q10984" s="229"/>
    </row>
    <row r="10985" spans="9:17" ht="16">
      <c r="I10985" s="209"/>
      <c r="J10985" s="221"/>
      <c r="K10985" s="228"/>
      <c r="L10985" s="228"/>
      <c r="Q10985" s="229"/>
    </row>
    <row r="10986" spans="9:17" ht="16">
      <c r="I10986" s="209"/>
      <c r="J10986" s="221"/>
      <c r="K10986" s="228"/>
      <c r="L10986" s="228"/>
      <c r="Q10986" s="229"/>
    </row>
    <row r="10987" spans="9:17" ht="16">
      <c r="I10987" s="209"/>
      <c r="J10987" s="221"/>
      <c r="K10987" s="228"/>
      <c r="L10987" s="228"/>
      <c r="Q10987" s="229"/>
    </row>
    <row r="10988" spans="9:17" ht="16">
      <c r="I10988" s="209"/>
      <c r="J10988" s="221"/>
      <c r="K10988" s="228"/>
      <c r="L10988" s="228"/>
      <c r="Q10988" s="229"/>
    </row>
    <row r="10989" spans="9:17" ht="16">
      <c r="I10989" s="209"/>
      <c r="J10989" s="221"/>
      <c r="K10989" s="228"/>
      <c r="L10989" s="228"/>
      <c r="Q10989" s="229"/>
    </row>
    <row r="10990" spans="9:17" ht="16">
      <c r="I10990" s="209"/>
      <c r="J10990" s="221"/>
      <c r="K10990" s="228"/>
      <c r="L10990" s="228"/>
      <c r="Q10990" s="229"/>
    </row>
    <row r="10991" spans="9:17" ht="16">
      <c r="I10991" s="209"/>
      <c r="J10991" s="221"/>
      <c r="K10991" s="228"/>
      <c r="L10991" s="228"/>
      <c r="Q10991" s="229"/>
    </row>
    <row r="10992" spans="9:17" ht="16">
      <c r="I10992" s="209"/>
      <c r="J10992" s="221"/>
      <c r="K10992" s="228"/>
      <c r="L10992" s="228"/>
      <c r="Q10992" s="229"/>
    </row>
    <row r="10993" spans="9:17" ht="16">
      <c r="I10993" s="209"/>
      <c r="J10993" s="221"/>
      <c r="K10993" s="228"/>
      <c r="L10993" s="228"/>
      <c r="Q10993" s="229"/>
    </row>
    <row r="10994" spans="9:17" ht="16">
      <c r="I10994" s="209"/>
      <c r="J10994" s="221"/>
      <c r="K10994" s="228"/>
      <c r="L10994" s="228"/>
      <c r="Q10994" s="229"/>
    </row>
    <row r="10995" spans="9:17" ht="16">
      <c r="I10995" s="209"/>
      <c r="J10995" s="221"/>
      <c r="K10995" s="228"/>
      <c r="L10995" s="228"/>
      <c r="Q10995" s="229"/>
    </row>
    <row r="10996" spans="9:17" ht="16">
      <c r="I10996" s="209"/>
      <c r="J10996" s="221"/>
      <c r="K10996" s="228"/>
      <c r="L10996" s="228"/>
      <c r="Q10996" s="229"/>
    </row>
    <row r="10997" spans="9:17" ht="16">
      <c r="I10997" s="209"/>
      <c r="J10997" s="221"/>
      <c r="K10997" s="228"/>
      <c r="L10997" s="228"/>
      <c r="Q10997" s="229"/>
    </row>
    <row r="10998" spans="9:17" ht="16">
      <c r="I10998" s="209"/>
      <c r="J10998" s="221"/>
      <c r="K10998" s="228"/>
      <c r="L10998" s="228"/>
      <c r="Q10998" s="229"/>
    </row>
    <row r="10999" spans="9:17" ht="16">
      <c r="I10999" s="209"/>
      <c r="J10999" s="221"/>
      <c r="K10999" s="228"/>
      <c r="L10999" s="228"/>
      <c r="Q10999" s="229"/>
    </row>
    <row r="11000" spans="9:17" ht="16">
      <c r="I11000" s="209"/>
      <c r="J11000" s="221"/>
      <c r="K11000" s="228"/>
      <c r="L11000" s="228"/>
      <c r="Q11000" s="229"/>
    </row>
    <row r="11001" spans="9:17" ht="16">
      <c r="I11001" s="209"/>
      <c r="J11001" s="221"/>
      <c r="K11001" s="228"/>
      <c r="L11001" s="228"/>
      <c r="Q11001" s="229"/>
    </row>
    <row r="11002" spans="9:17" ht="16">
      <c r="I11002" s="209"/>
      <c r="J11002" s="221"/>
      <c r="K11002" s="228"/>
      <c r="L11002" s="228"/>
      <c r="Q11002" s="229"/>
    </row>
    <row r="11003" spans="9:17" ht="16">
      <c r="I11003" s="209"/>
      <c r="J11003" s="221"/>
      <c r="K11003" s="228"/>
      <c r="L11003" s="228"/>
      <c r="Q11003" s="229"/>
    </row>
    <row r="11004" spans="9:17" ht="16">
      <c r="I11004" s="209"/>
      <c r="J11004" s="221"/>
      <c r="K11004" s="228"/>
      <c r="L11004" s="228"/>
      <c r="Q11004" s="229"/>
    </row>
    <row r="11005" spans="9:17" ht="16">
      <c r="I11005" s="209"/>
      <c r="J11005" s="221"/>
      <c r="K11005" s="228"/>
      <c r="L11005" s="228"/>
      <c r="Q11005" s="229"/>
    </row>
    <row r="11006" spans="9:17" ht="16">
      <c r="I11006" s="209"/>
      <c r="J11006" s="221"/>
      <c r="K11006" s="228"/>
      <c r="L11006" s="228"/>
      <c r="Q11006" s="229"/>
    </row>
    <row r="11007" spans="9:17" ht="16">
      <c r="I11007" s="209"/>
      <c r="J11007" s="221"/>
      <c r="K11007" s="228"/>
      <c r="L11007" s="228"/>
      <c r="Q11007" s="229"/>
    </row>
    <row r="11008" spans="9:17" ht="16">
      <c r="I11008" s="209"/>
      <c r="J11008" s="221"/>
      <c r="K11008" s="228"/>
      <c r="L11008" s="228"/>
      <c r="Q11008" s="229"/>
    </row>
    <row r="11009" spans="9:17" ht="16">
      <c r="I11009" s="209"/>
      <c r="J11009" s="221"/>
      <c r="K11009" s="228"/>
      <c r="L11009" s="228"/>
      <c r="Q11009" s="229"/>
    </row>
    <row r="11010" spans="9:17" ht="16">
      <c r="I11010" s="209"/>
      <c r="J11010" s="221"/>
      <c r="K11010" s="228"/>
      <c r="L11010" s="228"/>
      <c r="Q11010" s="229"/>
    </row>
    <row r="11011" spans="9:17" ht="16">
      <c r="I11011" s="209"/>
      <c r="J11011" s="221"/>
      <c r="K11011" s="228"/>
      <c r="L11011" s="228"/>
      <c r="Q11011" s="229"/>
    </row>
    <row r="11012" spans="9:17" ht="16">
      <c r="I11012" s="209"/>
      <c r="J11012" s="221"/>
      <c r="K11012" s="228"/>
      <c r="L11012" s="228"/>
      <c r="Q11012" s="229"/>
    </row>
    <row r="11013" spans="9:17" ht="16">
      <c r="I11013" s="209"/>
      <c r="J11013" s="221"/>
      <c r="K11013" s="228"/>
      <c r="L11013" s="228"/>
      <c r="Q11013" s="229"/>
    </row>
    <row r="11014" spans="9:17" ht="16">
      <c r="I11014" s="209"/>
      <c r="J11014" s="221"/>
      <c r="K11014" s="228"/>
      <c r="L11014" s="228"/>
      <c r="Q11014" s="229"/>
    </row>
    <row r="11015" spans="9:17" ht="16">
      <c r="I11015" s="209"/>
      <c r="J11015" s="221"/>
      <c r="K11015" s="228"/>
      <c r="L11015" s="228"/>
      <c r="Q11015" s="229"/>
    </row>
    <row r="11016" spans="9:17" ht="16">
      <c r="I11016" s="209"/>
      <c r="J11016" s="221"/>
      <c r="K11016" s="228"/>
      <c r="L11016" s="228"/>
      <c r="Q11016" s="229"/>
    </row>
    <row r="11017" spans="9:17" ht="16">
      <c r="I11017" s="209"/>
      <c r="J11017" s="221"/>
      <c r="K11017" s="228"/>
      <c r="L11017" s="228"/>
      <c r="Q11017" s="229"/>
    </row>
    <row r="11018" spans="9:17" ht="16">
      <c r="I11018" s="209"/>
      <c r="J11018" s="221"/>
      <c r="K11018" s="228"/>
      <c r="L11018" s="228"/>
      <c r="Q11018" s="229"/>
    </row>
    <row r="11019" spans="9:17" ht="16">
      <c r="I11019" s="209"/>
      <c r="J11019" s="221"/>
      <c r="K11019" s="228"/>
      <c r="L11019" s="228"/>
      <c r="Q11019" s="229"/>
    </row>
    <row r="11020" spans="9:17" ht="16">
      <c r="I11020" s="209"/>
      <c r="J11020" s="221"/>
      <c r="K11020" s="228"/>
      <c r="L11020" s="228"/>
      <c r="Q11020" s="229"/>
    </row>
    <row r="11021" spans="9:17" ht="16">
      <c r="I11021" s="209"/>
      <c r="J11021" s="221"/>
      <c r="K11021" s="228"/>
      <c r="L11021" s="228"/>
      <c r="Q11021" s="229"/>
    </row>
    <row r="11022" spans="9:17" ht="16">
      <c r="I11022" s="209"/>
      <c r="J11022" s="221"/>
      <c r="K11022" s="228"/>
      <c r="L11022" s="228"/>
      <c r="Q11022" s="229"/>
    </row>
    <row r="11023" spans="9:17" ht="16">
      <c r="I11023" s="209"/>
      <c r="J11023" s="221"/>
      <c r="K11023" s="228"/>
      <c r="L11023" s="228"/>
      <c r="Q11023" s="229"/>
    </row>
    <row r="11024" spans="9:17" ht="16">
      <c r="I11024" s="209"/>
      <c r="J11024" s="221"/>
      <c r="K11024" s="228"/>
      <c r="L11024" s="228"/>
      <c r="Q11024" s="229"/>
    </row>
    <row r="11025" spans="9:17" ht="16">
      <c r="I11025" s="209"/>
      <c r="J11025" s="221"/>
      <c r="K11025" s="228"/>
      <c r="L11025" s="228"/>
      <c r="Q11025" s="229"/>
    </row>
    <row r="11026" spans="9:17" ht="16">
      <c r="I11026" s="209"/>
      <c r="J11026" s="221"/>
      <c r="K11026" s="228"/>
      <c r="L11026" s="228"/>
      <c r="Q11026" s="229"/>
    </row>
    <row r="11027" spans="9:17" ht="16">
      <c r="I11027" s="209"/>
      <c r="J11027" s="221"/>
      <c r="K11027" s="228"/>
      <c r="L11027" s="228"/>
      <c r="Q11027" s="229"/>
    </row>
    <row r="11028" spans="9:17" ht="16">
      <c r="I11028" s="209"/>
      <c r="J11028" s="221"/>
      <c r="K11028" s="228"/>
      <c r="L11028" s="228"/>
      <c r="Q11028" s="229"/>
    </row>
    <row r="11029" spans="9:17" ht="16">
      <c r="I11029" s="209"/>
      <c r="J11029" s="221"/>
      <c r="K11029" s="228"/>
      <c r="L11029" s="228"/>
      <c r="Q11029" s="229"/>
    </row>
    <row r="11030" spans="9:17" ht="16">
      <c r="I11030" s="209"/>
      <c r="J11030" s="221"/>
      <c r="K11030" s="228"/>
      <c r="L11030" s="228"/>
      <c r="Q11030" s="229"/>
    </row>
    <row r="11031" spans="9:17" ht="16">
      <c r="I11031" s="209"/>
      <c r="J11031" s="221"/>
      <c r="K11031" s="228"/>
      <c r="L11031" s="228"/>
      <c r="Q11031" s="229"/>
    </row>
    <row r="11032" spans="9:17" ht="16">
      <c r="I11032" s="209"/>
      <c r="J11032" s="221"/>
      <c r="K11032" s="228"/>
      <c r="L11032" s="228"/>
      <c r="Q11032" s="229"/>
    </row>
    <row r="11033" spans="9:17" ht="16">
      <c r="I11033" s="209"/>
      <c r="J11033" s="221"/>
      <c r="K11033" s="228"/>
      <c r="L11033" s="228"/>
      <c r="Q11033" s="229"/>
    </row>
    <row r="11034" spans="9:17" ht="16">
      <c r="I11034" s="209"/>
      <c r="J11034" s="221"/>
      <c r="K11034" s="228"/>
      <c r="L11034" s="228"/>
      <c r="Q11034" s="229"/>
    </row>
    <row r="11035" spans="9:17" ht="16">
      <c r="I11035" s="209"/>
      <c r="J11035" s="221"/>
      <c r="K11035" s="228"/>
      <c r="L11035" s="228"/>
      <c r="Q11035" s="229"/>
    </row>
    <row r="11036" spans="9:17" ht="16">
      <c r="I11036" s="209"/>
      <c r="J11036" s="221"/>
      <c r="K11036" s="228"/>
      <c r="L11036" s="228"/>
      <c r="Q11036" s="229"/>
    </row>
    <row r="11037" spans="9:17" ht="16">
      <c r="I11037" s="209"/>
      <c r="J11037" s="221"/>
      <c r="K11037" s="228"/>
      <c r="L11037" s="228"/>
      <c r="Q11037" s="229"/>
    </row>
    <row r="11038" spans="9:17" ht="16">
      <c r="I11038" s="209"/>
      <c r="J11038" s="221"/>
      <c r="K11038" s="228"/>
      <c r="L11038" s="228"/>
      <c r="Q11038" s="229"/>
    </row>
    <row r="11039" spans="9:17" ht="16">
      <c r="I11039" s="209"/>
      <c r="J11039" s="221"/>
      <c r="K11039" s="228"/>
      <c r="L11039" s="228"/>
      <c r="Q11039" s="229"/>
    </row>
    <row r="11040" spans="9:17" ht="16">
      <c r="I11040" s="209"/>
      <c r="J11040" s="221"/>
      <c r="K11040" s="228"/>
      <c r="L11040" s="228"/>
      <c r="Q11040" s="229"/>
    </row>
    <row r="11041" spans="9:17" ht="16">
      <c r="I11041" s="209"/>
      <c r="J11041" s="221"/>
      <c r="K11041" s="228"/>
      <c r="L11041" s="228"/>
      <c r="Q11041" s="229"/>
    </row>
    <row r="11042" spans="9:17" ht="16">
      <c r="I11042" s="209"/>
      <c r="J11042" s="221"/>
      <c r="K11042" s="228"/>
      <c r="L11042" s="228"/>
      <c r="Q11042" s="229"/>
    </row>
    <row r="11043" spans="9:17" ht="16">
      <c r="I11043" s="209"/>
      <c r="J11043" s="221"/>
      <c r="K11043" s="228"/>
      <c r="L11043" s="228"/>
      <c r="Q11043" s="229"/>
    </row>
    <row r="11044" spans="9:17" ht="16">
      <c r="I11044" s="209"/>
      <c r="J11044" s="221"/>
      <c r="K11044" s="228"/>
      <c r="L11044" s="228"/>
      <c r="Q11044" s="229"/>
    </row>
    <row r="11045" spans="9:17" ht="16">
      <c r="I11045" s="209"/>
      <c r="J11045" s="221"/>
      <c r="K11045" s="228"/>
      <c r="L11045" s="228"/>
      <c r="Q11045" s="229"/>
    </row>
    <row r="11046" spans="9:17" ht="16">
      <c r="I11046" s="209"/>
      <c r="J11046" s="221"/>
      <c r="K11046" s="228"/>
      <c r="L11046" s="228"/>
      <c r="Q11046" s="229"/>
    </row>
    <row r="11047" spans="9:17" ht="16">
      <c r="I11047" s="209"/>
      <c r="J11047" s="221"/>
      <c r="K11047" s="228"/>
      <c r="L11047" s="228"/>
      <c r="Q11047" s="229"/>
    </row>
    <row r="11048" spans="9:17" ht="16">
      <c r="I11048" s="209"/>
      <c r="J11048" s="221"/>
      <c r="K11048" s="228"/>
      <c r="L11048" s="228"/>
      <c r="Q11048" s="229"/>
    </row>
    <row r="11049" spans="9:17" ht="16">
      <c r="I11049" s="209"/>
      <c r="J11049" s="221"/>
      <c r="K11049" s="228"/>
      <c r="L11049" s="228"/>
      <c r="Q11049" s="229"/>
    </row>
    <row r="11050" spans="9:17" ht="16">
      <c r="I11050" s="209"/>
      <c r="J11050" s="221"/>
      <c r="K11050" s="228"/>
      <c r="L11050" s="228"/>
      <c r="Q11050" s="229"/>
    </row>
    <row r="11051" spans="9:17" ht="16">
      <c r="I11051" s="209"/>
      <c r="J11051" s="221"/>
      <c r="K11051" s="228"/>
      <c r="L11051" s="228"/>
      <c r="Q11051" s="229"/>
    </row>
    <row r="11052" spans="9:17" ht="16">
      <c r="I11052" s="209"/>
      <c r="J11052" s="221"/>
      <c r="K11052" s="228"/>
      <c r="L11052" s="228"/>
      <c r="Q11052" s="229"/>
    </row>
    <row r="11053" spans="9:17" ht="16">
      <c r="I11053" s="209"/>
      <c r="J11053" s="221"/>
      <c r="K11053" s="228"/>
      <c r="L11053" s="228"/>
      <c r="Q11053" s="229"/>
    </row>
    <row r="11054" spans="9:17" ht="16">
      <c r="I11054" s="209"/>
      <c r="J11054" s="221"/>
      <c r="K11054" s="228"/>
      <c r="L11054" s="228"/>
      <c r="Q11054" s="229"/>
    </row>
    <row r="11055" spans="9:17" ht="16">
      <c r="I11055" s="209"/>
      <c r="J11055" s="221"/>
      <c r="K11055" s="228"/>
      <c r="L11055" s="228"/>
      <c r="Q11055" s="229"/>
    </row>
    <row r="11056" spans="9:17" ht="16">
      <c r="I11056" s="209"/>
      <c r="J11056" s="221"/>
      <c r="K11056" s="228"/>
      <c r="L11056" s="228"/>
      <c r="Q11056" s="229"/>
    </row>
    <row r="11057" spans="9:17" ht="16">
      <c r="I11057" s="209"/>
      <c r="J11057" s="221"/>
      <c r="K11057" s="228"/>
      <c r="L11057" s="228"/>
      <c r="Q11057" s="229"/>
    </row>
    <row r="11058" spans="9:17" ht="16">
      <c r="I11058" s="209"/>
      <c r="J11058" s="221"/>
      <c r="K11058" s="228"/>
      <c r="L11058" s="228"/>
      <c r="Q11058" s="229"/>
    </row>
    <row r="11059" spans="9:17" ht="16">
      <c r="I11059" s="209"/>
      <c r="J11059" s="221"/>
      <c r="K11059" s="228"/>
      <c r="L11059" s="228"/>
      <c r="Q11059" s="229"/>
    </row>
    <row r="11060" spans="9:17" ht="16">
      <c r="I11060" s="209"/>
      <c r="J11060" s="221"/>
      <c r="K11060" s="228"/>
      <c r="L11060" s="228"/>
      <c r="Q11060" s="229"/>
    </row>
    <row r="11061" spans="9:17" ht="16">
      <c r="I11061" s="209"/>
      <c r="J11061" s="221"/>
      <c r="K11061" s="228"/>
      <c r="L11061" s="228"/>
      <c r="Q11061" s="229"/>
    </row>
    <row r="11062" spans="9:17" ht="16">
      <c r="I11062" s="209"/>
      <c r="J11062" s="221"/>
      <c r="K11062" s="228"/>
      <c r="L11062" s="228"/>
      <c r="Q11062" s="229"/>
    </row>
    <row r="11063" spans="9:17" ht="16">
      <c r="I11063" s="209"/>
      <c r="J11063" s="221"/>
      <c r="K11063" s="228"/>
      <c r="L11063" s="228"/>
      <c r="Q11063" s="229"/>
    </row>
    <row r="11064" spans="9:17" ht="16">
      <c r="I11064" s="209"/>
      <c r="J11064" s="221"/>
      <c r="K11064" s="228"/>
      <c r="L11064" s="228"/>
      <c r="Q11064" s="229"/>
    </row>
    <row r="11065" spans="9:17" ht="16">
      <c r="I11065" s="209"/>
      <c r="J11065" s="221"/>
      <c r="K11065" s="228"/>
      <c r="L11065" s="228"/>
      <c r="Q11065" s="229"/>
    </row>
    <row r="11066" spans="9:17" ht="16">
      <c r="I11066" s="209"/>
      <c r="J11066" s="221"/>
      <c r="K11066" s="228"/>
      <c r="L11066" s="228"/>
      <c r="Q11066" s="229"/>
    </row>
    <row r="11067" spans="9:17" ht="16">
      <c r="I11067" s="209"/>
      <c r="J11067" s="221"/>
      <c r="K11067" s="228"/>
      <c r="L11067" s="228"/>
      <c r="Q11067" s="229"/>
    </row>
    <row r="11068" spans="9:17" ht="16">
      <c r="I11068" s="209"/>
      <c r="J11068" s="221"/>
      <c r="K11068" s="228"/>
      <c r="L11068" s="228"/>
      <c r="Q11068" s="229"/>
    </row>
    <row r="11069" spans="9:17" ht="16">
      <c r="I11069" s="209"/>
      <c r="J11069" s="221"/>
      <c r="K11069" s="228"/>
      <c r="L11069" s="228"/>
      <c r="Q11069" s="229"/>
    </row>
    <row r="11070" spans="9:17" ht="16">
      <c r="I11070" s="209"/>
      <c r="J11070" s="221"/>
      <c r="K11070" s="228"/>
      <c r="L11070" s="228"/>
      <c r="Q11070" s="229"/>
    </row>
    <row r="11071" spans="9:17" ht="16">
      <c r="I11071" s="209"/>
      <c r="J11071" s="221"/>
      <c r="K11071" s="228"/>
      <c r="L11071" s="228"/>
      <c r="Q11071" s="229"/>
    </row>
    <row r="11072" spans="9:17" ht="16">
      <c r="I11072" s="209"/>
      <c r="J11072" s="221"/>
      <c r="K11072" s="228"/>
      <c r="L11072" s="228"/>
      <c r="Q11072" s="229"/>
    </row>
    <row r="11073" spans="9:17" ht="16">
      <c r="I11073" s="209"/>
      <c r="J11073" s="221"/>
      <c r="K11073" s="228"/>
      <c r="L11073" s="228"/>
      <c r="Q11073" s="229"/>
    </row>
    <row r="11074" spans="9:17" ht="16">
      <c r="I11074" s="209"/>
      <c r="J11074" s="221"/>
      <c r="K11074" s="228"/>
      <c r="L11074" s="228"/>
      <c r="Q11074" s="229"/>
    </row>
    <row r="11075" spans="9:17" ht="16">
      <c r="I11075" s="209"/>
      <c r="J11075" s="221"/>
      <c r="K11075" s="228"/>
      <c r="L11075" s="228"/>
      <c r="Q11075" s="229"/>
    </row>
    <row r="11076" spans="9:17" ht="16">
      <c r="I11076" s="209"/>
      <c r="J11076" s="221"/>
      <c r="K11076" s="228"/>
      <c r="L11076" s="228"/>
      <c r="Q11076" s="229"/>
    </row>
    <row r="11077" spans="9:17" ht="16">
      <c r="I11077" s="209"/>
      <c r="J11077" s="221"/>
      <c r="K11077" s="228"/>
      <c r="L11077" s="228"/>
      <c r="Q11077" s="229"/>
    </row>
    <row r="11078" spans="9:17" ht="16">
      <c r="I11078" s="209"/>
      <c r="J11078" s="221"/>
      <c r="K11078" s="228"/>
      <c r="L11078" s="228"/>
      <c r="Q11078" s="229"/>
    </row>
    <row r="11079" spans="9:17" ht="16">
      <c r="I11079" s="209"/>
      <c r="J11079" s="221"/>
      <c r="K11079" s="228"/>
      <c r="L11079" s="228"/>
      <c r="Q11079" s="229"/>
    </row>
    <row r="11080" spans="9:17" ht="16">
      <c r="I11080" s="209"/>
      <c r="J11080" s="221"/>
      <c r="K11080" s="228"/>
      <c r="L11080" s="228"/>
      <c r="Q11080" s="229"/>
    </row>
    <row r="11081" spans="9:17" ht="16">
      <c r="I11081" s="209"/>
      <c r="J11081" s="221"/>
      <c r="K11081" s="228"/>
      <c r="L11081" s="228"/>
      <c r="Q11081" s="229"/>
    </row>
    <row r="11082" spans="9:17" ht="16">
      <c r="I11082" s="209"/>
      <c r="J11082" s="221"/>
      <c r="K11082" s="228"/>
      <c r="L11082" s="228"/>
      <c r="Q11082" s="229"/>
    </row>
    <row r="11083" spans="9:17" ht="16">
      <c r="I11083" s="209"/>
      <c r="J11083" s="221"/>
      <c r="K11083" s="228"/>
      <c r="L11083" s="228"/>
      <c r="Q11083" s="229"/>
    </row>
    <row r="11084" spans="9:17" ht="16">
      <c r="I11084" s="209"/>
      <c r="J11084" s="221"/>
      <c r="K11084" s="228"/>
      <c r="L11084" s="228"/>
      <c r="Q11084" s="229"/>
    </row>
    <row r="11085" spans="9:17" ht="16">
      <c r="I11085" s="209"/>
      <c r="J11085" s="221"/>
      <c r="K11085" s="228"/>
      <c r="L11085" s="228"/>
      <c r="Q11085" s="229"/>
    </row>
    <row r="11086" spans="9:17" ht="16">
      <c r="I11086" s="209"/>
      <c r="J11086" s="221"/>
      <c r="K11086" s="228"/>
      <c r="L11086" s="228"/>
      <c r="Q11086" s="229"/>
    </row>
    <row r="11087" spans="9:17" ht="16">
      <c r="I11087" s="209"/>
      <c r="J11087" s="221"/>
      <c r="K11087" s="228"/>
      <c r="L11087" s="228"/>
      <c r="Q11087" s="229"/>
    </row>
    <row r="11088" spans="9:17" ht="16">
      <c r="I11088" s="209"/>
      <c r="J11088" s="221"/>
      <c r="K11088" s="228"/>
      <c r="L11088" s="228"/>
      <c r="Q11088" s="229"/>
    </row>
    <row r="11089" spans="9:17" ht="16">
      <c r="I11089" s="209"/>
      <c r="J11089" s="221"/>
      <c r="K11089" s="228"/>
      <c r="L11089" s="228"/>
      <c r="Q11089" s="229"/>
    </row>
    <row r="11090" spans="9:17" ht="16">
      <c r="I11090" s="209"/>
      <c r="J11090" s="221"/>
      <c r="K11090" s="228"/>
      <c r="L11090" s="228"/>
      <c r="Q11090" s="229"/>
    </row>
    <row r="11091" spans="9:17" ht="16">
      <c r="I11091" s="209"/>
      <c r="J11091" s="221"/>
      <c r="K11091" s="228"/>
      <c r="L11091" s="228"/>
      <c r="Q11091" s="229"/>
    </row>
    <row r="11092" spans="9:17" ht="16">
      <c r="I11092" s="209"/>
      <c r="J11092" s="221"/>
      <c r="K11092" s="228"/>
      <c r="L11092" s="228"/>
      <c r="Q11092" s="229"/>
    </row>
    <row r="11093" spans="9:17" ht="16">
      <c r="I11093" s="209"/>
      <c r="J11093" s="221"/>
      <c r="K11093" s="228"/>
      <c r="L11093" s="228"/>
      <c r="Q11093" s="229"/>
    </row>
    <row r="11094" spans="9:17" ht="16">
      <c r="I11094" s="209"/>
      <c r="J11094" s="221"/>
      <c r="K11094" s="228"/>
      <c r="L11094" s="228"/>
      <c r="Q11094" s="229"/>
    </row>
    <row r="11095" spans="9:17" ht="16">
      <c r="I11095" s="209"/>
      <c r="J11095" s="221"/>
      <c r="K11095" s="228"/>
      <c r="L11095" s="228"/>
      <c r="Q11095" s="229"/>
    </row>
    <row r="11096" spans="9:17" ht="16">
      <c r="I11096" s="209"/>
      <c r="J11096" s="221"/>
      <c r="K11096" s="228"/>
      <c r="L11096" s="228"/>
      <c r="Q11096" s="229"/>
    </row>
    <row r="11097" spans="9:17" ht="16">
      <c r="I11097" s="209"/>
      <c r="J11097" s="221"/>
      <c r="K11097" s="228"/>
      <c r="L11097" s="228"/>
      <c r="Q11097" s="229"/>
    </row>
    <row r="11098" spans="9:17" ht="16">
      <c r="I11098" s="209"/>
      <c r="J11098" s="221"/>
      <c r="K11098" s="228"/>
      <c r="L11098" s="228"/>
      <c r="Q11098" s="229"/>
    </row>
    <row r="11099" spans="9:17" ht="16">
      <c r="I11099" s="209"/>
      <c r="J11099" s="221"/>
      <c r="K11099" s="228"/>
      <c r="L11099" s="228"/>
      <c r="Q11099" s="229"/>
    </row>
    <row r="11100" spans="9:17" ht="16">
      <c r="I11100" s="209"/>
      <c r="J11100" s="221"/>
      <c r="K11100" s="228"/>
      <c r="L11100" s="228"/>
      <c r="Q11100" s="229"/>
    </row>
    <row r="11101" spans="9:17" ht="16">
      <c r="I11101" s="209"/>
      <c r="J11101" s="221"/>
      <c r="K11101" s="228"/>
      <c r="L11101" s="228"/>
      <c r="Q11101" s="229"/>
    </row>
    <row r="11102" spans="9:17" ht="16">
      <c r="I11102" s="209"/>
      <c r="J11102" s="221"/>
      <c r="K11102" s="228"/>
      <c r="L11102" s="228"/>
      <c r="Q11102" s="229"/>
    </row>
    <row r="11103" spans="9:17" ht="16">
      <c r="I11103" s="209"/>
      <c r="J11103" s="221"/>
      <c r="K11103" s="228"/>
      <c r="L11103" s="228"/>
      <c r="Q11103" s="229"/>
    </row>
    <row r="11104" spans="9:17" ht="16">
      <c r="I11104" s="209"/>
      <c r="J11104" s="221"/>
      <c r="K11104" s="228"/>
      <c r="L11104" s="228"/>
      <c r="Q11104" s="229"/>
    </row>
    <row r="11105" spans="9:17" ht="16">
      <c r="I11105" s="209"/>
      <c r="J11105" s="221"/>
      <c r="K11105" s="228"/>
      <c r="L11105" s="228"/>
      <c r="Q11105" s="229"/>
    </row>
    <row r="11106" spans="9:17" ht="16">
      <c r="I11106" s="209"/>
      <c r="J11106" s="221"/>
      <c r="K11106" s="228"/>
      <c r="L11106" s="228"/>
      <c r="Q11106" s="229"/>
    </row>
    <row r="11107" spans="9:17" ht="16">
      <c r="I11107" s="209"/>
      <c r="J11107" s="221"/>
      <c r="K11107" s="228"/>
      <c r="L11107" s="228"/>
      <c r="Q11107" s="229"/>
    </row>
    <row r="11108" spans="9:17" ht="16">
      <c r="I11108" s="209"/>
      <c r="J11108" s="221"/>
      <c r="K11108" s="228"/>
      <c r="L11108" s="228"/>
      <c r="Q11108" s="229"/>
    </row>
    <row r="11109" spans="9:17" ht="16">
      <c r="I11109" s="209"/>
      <c r="J11109" s="221"/>
      <c r="K11109" s="228"/>
      <c r="L11109" s="228"/>
      <c r="Q11109" s="229"/>
    </row>
    <row r="11110" spans="9:17" ht="16">
      <c r="I11110" s="209"/>
      <c r="J11110" s="221"/>
      <c r="K11110" s="228"/>
      <c r="L11110" s="228"/>
      <c r="Q11110" s="229"/>
    </row>
    <row r="11111" spans="9:17" ht="16">
      <c r="I11111" s="209"/>
      <c r="J11111" s="221"/>
      <c r="K11111" s="228"/>
      <c r="L11111" s="228"/>
      <c r="Q11111" s="229"/>
    </row>
    <row r="11112" spans="9:17" ht="16">
      <c r="I11112" s="209"/>
      <c r="J11112" s="221"/>
      <c r="K11112" s="228"/>
      <c r="L11112" s="228"/>
      <c r="Q11112" s="229"/>
    </row>
    <row r="11113" spans="9:17" ht="16">
      <c r="I11113" s="209"/>
      <c r="J11113" s="221"/>
      <c r="K11113" s="228"/>
      <c r="L11113" s="228"/>
      <c r="Q11113" s="229"/>
    </row>
    <row r="11114" spans="9:17" ht="16">
      <c r="I11114" s="209"/>
      <c r="J11114" s="221"/>
      <c r="K11114" s="228"/>
      <c r="L11114" s="228"/>
      <c r="Q11114" s="229"/>
    </row>
    <row r="11115" spans="9:17" ht="16">
      <c r="I11115" s="209"/>
      <c r="J11115" s="221"/>
      <c r="K11115" s="228"/>
      <c r="L11115" s="228"/>
      <c r="Q11115" s="229"/>
    </row>
    <row r="11116" spans="9:17" ht="16">
      <c r="I11116" s="209"/>
      <c r="J11116" s="221"/>
      <c r="K11116" s="228"/>
      <c r="L11116" s="228"/>
      <c r="Q11116" s="229"/>
    </row>
    <row r="11117" spans="9:17" ht="16">
      <c r="I11117" s="209"/>
      <c r="J11117" s="221"/>
      <c r="K11117" s="228"/>
      <c r="L11117" s="228"/>
      <c r="Q11117" s="229"/>
    </row>
    <row r="11118" spans="9:17" ht="16">
      <c r="I11118" s="209"/>
      <c r="J11118" s="221"/>
      <c r="K11118" s="228"/>
      <c r="L11118" s="228"/>
      <c r="Q11118" s="229"/>
    </row>
    <row r="11119" spans="9:17" ht="16">
      <c r="I11119" s="209"/>
      <c r="J11119" s="221"/>
      <c r="K11119" s="228"/>
      <c r="L11119" s="228"/>
      <c r="Q11119" s="229"/>
    </row>
    <row r="11120" spans="9:17" ht="16">
      <c r="I11120" s="209"/>
      <c r="J11120" s="221"/>
      <c r="K11120" s="228"/>
      <c r="L11120" s="228"/>
      <c r="Q11120" s="229"/>
    </row>
    <row r="11121" spans="9:17" ht="16">
      <c r="I11121" s="209"/>
      <c r="J11121" s="221"/>
      <c r="K11121" s="228"/>
      <c r="L11121" s="228"/>
      <c r="Q11121" s="229"/>
    </row>
    <row r="11122" spans="9:17" ht="16">
      <c r="I11122" s="209"/>
      <c r="J11122" s="221"/>
      <c r="K11122" s="228"/>
      <c r="L11122" s="228"/>
      <c r="Q11122" s="229"/>
    </row>
    <row r="11123" spans="9:17" ht="16">
      <c r="I11123" s="209"/>
      <c r="J11123" s="221"/>
      <c r="K11123" s="228"/>
      <c r="L11123" s="228"/>
      <c r="Q11123" s="229"/>
    </row>
    <row r="11124" spans="9:17" ht="16">
      <c r="I11124" s="209"/>
      <c r="J11124" s="221"/>
      <c r="K11124" s="228"/>
      <c r="L11124" s="228"/>
      <c r="Q11124" s="229"/>
    </row>
    <row r="11125" spans="9:17" ht="16">
      <c r="I11125" s="209"/>
      <c r="J11125" s="221"/>
      <c r="K11125" s="228"/>
      <c r="L11125" s="228"/>
      <c r="Q11125" s="229"/>
    </row>
    <row r="11126" spans="9:17" ht="16">
      <c r="I11126" s="209"/>
      <c r="J11126" s="221"/>
      <c r="K11126" s="228"/>
      <c r="L11126" s="228"/>
      <c r="Q11126" s="229"/>
    </row>
    <row r="11127" spans="9:17" ht="16">
      <c r="I11127" s="209"/>
      <c r="J11127" s="221"/>
      <c r="K11127" s="228"/>
      <c r="L11127" s="228"/>
      <c r="Q11127" s="229"/>
    </row>
    <row r="11128" spans="9:17" ht="16">
      <c r="I11128" s="209"/>
      <c r="J11128" s="221"/>
      <c r="K11128" s="228"/>
      <c r="L11128" s="228"/>
      <c r="Q11128" s="229"/>
    </row>
    <row r="11129" spans="9:17" ht="16">
      <c r="I11129" s="209"/>
      <c r="J11129" s="221"/>
      <c r="K11129" s="228"/>
      <c r="L11129" s="228"/>
      <c r="Q11129" s="229"/>
    </row>
    <row r="11130" spans="9:17" ht="16">
      <c r="I11130" s="209"/>
      <c r="J11130" s="221"/>
      <c r="K11130" s="228"/>
      <c r="L11130" s="228"/>
      <c r="Q11130" s="229"/>
    </row>
    <row r="11131" spans="9:17" ht="16">
      <c r="I11131" s="209"/>
      <c r="J11131" s="221"/>
      <c r="K11131" s="228"/>
      <c r="L11131" s="228"/>
      <c r="Q11131" s="229"/>
    </row>
    <row r="11132" spans="9:17" ht="16">
      <c r="I11132" s="209"/>
      <c r="J11132" s="221"/>
      <c r="K11132" s="228"/>
      <c r="L11132" s="228"/>
      <c r="Q11132" s="229"/>
    </row>
    <row r="11133" spans="9:17" ht="16">
      <c r="I11133" s="209"/>
      <c r="J11133" s="221"/>
      <c r="K11133" s="228"/>
      <c r="L11133" s="228"/>
      <c r="Q11133" s="229"/>
    </row>
    <row r="11134" spans="9:17" ht="16">
      <c r="I11134" s="209"/>
      <c r="J11134" s="221"/>
      <c r="K11134" s="228"/>
      <c r="L11134" s="228"/>
      <c r="Q11134" s="229"/>
    </row>
    <row r="11135" spans="9:17" ht="16">
      <c r="I11135" s="209"/>
      <c r="J11135" s="221"/>
      <c r="K11135" s="228"/>
      <c r="L11135" s="228"/>
      <c r="Q11135" s="229"/>
    </row>
    <row r="11136" spans="9:17" ht="16">
      <c r="I11136" s="209"/>
      <c r="J11136" s="221"/>
      <c r="K11136" s="228"/>
      <c r="L11136" s="228"/>
      <c r="Q11136" s="229"/>
    </row>
    <row r="11137" spans="9:17" ht="16">
      <c r="I11137" s="209"/>
      <c r="J11137" s="221"/>
      <c r="K11137" s="228"/>
      <c r="L11137" s="228"/>
      <c r="Q11137" s="229"/>
    </row>
    <row r="11138" spans="9:17" ht="16">
      <c r="I11138" s="209"/>
      <c r="J11138" s="221"/>
      <c r="K11138" s="228"/>
      <c r="L11138" s="228"/>
      <c r="Q11138" s="229"/>
    </row>
    <row r="11139" spans="9:17" ht="16">
      <c r="I11139" s="209"/>
      <c r="J11139" s="221"/>
      <c r="K11139" s="228"/>
      <c r="L11139" s="228"/>
      <c r="Q11139" s="229"/>
    </row>
    <row r="11140" spans="9:17" ht="16">
      <c r="I11140" s="209"/>
      <c r="J11140" s="221"/>
      <c r="K11140" s="228"/>
      <c r="L11140" s="228"/>
      <c r="Q11140" s="229"/>
    </row>
    <row r="11141" spans="9:17" ht="16">
      <c r="I11141" s="209"/>
      <c r="J11141" s="221"/>
      <c r="K11141" s="228"/>
      <c r="L11141" s="228"/>
      <c r="Q11141" s="229"/>
    </row>
    <row r="11142" spans="9:17" ht="16">
      <c r="I11142" s="209"/>
      <c r="J11142" s="221"/>
      <c r="K11142" s="228"/>
      <c r="L11142" s="228"/>
      <c r="Q11142" s="229"/>
    </row>
    <row r="11143" spans="9:17" ht="16">
      <c r="I11143" s="209"/>
      <c r="J11143" s="221"/>
      <c r="K11143" s="228"/>
      <c r="L11143" s="228"/>
      <c r="Q11143" s="229"/>
    </row>
    <row r="11144" spans="9:17" ht="16">
      <c r="I11144" s="209"/>
      <c r="J11144" s="221"/>
      <c r="K11144" s="228"/>
      <c r="L11144" s="228"/>
      <c r="Q11144" s="229"/>
    </row>
    <row r="11145" spans="9:17" ht="16">
      <c r="I11145" s="209"/>
      <c r="J11145" s="221"/>
      <c r="K11145" s="228"/>
      <c r="L11145" s="228"/>
      <c r="Q11145" s="229"/>
    </row>
    <row r="11146" spans="9:17" ht="16">
      <c r="I11146" s="209"/>
      <c r="J11146" s="221"/>
      <c r="K11146" s="228"/>
      <c r="L11146" s="228"/>
      <c r="Q11146" s="229"/>
    </row>
    <row r="11147" spans="9:17" ht="16">
      <c r="I11147" s="209"/>
      <c r="J11147" s="221"/>
      <c r="K11147" s="228"/>
      <c r="L11147" s="228"/>
      <c r="Q11147" s="229"/>
    </row>
    <row r="11148" spans="9:17" ht="16">
      <c r="I11148" s="209"/>
      <c r="J11148" s="221"/>
      <c r="K11148" s="228"/>
      <c r="L11148" s="228"/>
      <c r="Q11148" s="229"/>
    </row>
    <row r="11149" spans="9:17" ht="16">
      <c r="I11149" s="209"/>
      <c r="J11149" s="221"/>
      <c r="K11149" s="228"/>
      <c r="L11149" s="228"/>
      <c r="Q11149" s="229"/>
    </row>
    <row r="11150" spans="9:17" ht="16">
      <c r="I11150" s="209"/>
      <c r="J11150" s="221"/>
      <c r="K11150" s="228"/>
      <c r="L11150" s="228"/>
      <c r="Q11150" s="229"/>
    </row>
    <row r="11151" spans="9:17" ht="16">
      <c r="I11151" s="209"/>
      <c r="J11151" s="221"/>
      <c r="K11151" s="228"/>
      <c r="L11151" s="228"/>
      <c r="Q11151" s="229"/>
    </row>
    <row r="11152" spans="9:17" ht="16">
      <c r="I11152" s="209"/>
      <c r="J11152" s="221"/>
      <c r="K11152" s="228"/>
      <c r="L11152" s="228"/>
      <c r="Q11152" s="229"/>
    </row>
    <row r="11153" spans="9:17" ht="16">
      <c r="I11153" s="209"/>
      <c r="J11153" s="221"/>
      <c r="K11153" s="228"/>
      <c r="L11153" s="228"/>
      <c r="Q11153" s="229"/>
    </row>
    <row r="11154" spans="9:17" ht="16">
      <c r="I11154" s="209"/>
      <c r="J11154" s="221"/>
      <c r="K11154" s="228"/>
      <c r="L11154" s="228"/>
      <c r="Q11154" s="229"/>
    </row>
    <row r="11155" spans="9:17" ht="16">
      <c r="I11155" s="209"/>
      <c r="J11155" s="221"/>
      <c r="K11155" s="228"/>
      <c r="L11155" s="228"/>
      <c r="Q11155" s="229"/>
    </row>
    <row r="11156" spans="9:17" ht="16">
      <c r="I11156" s="209"/>
      <c r="J11156" s="221"/>
      <c r="K11156" s="228"/>
      <c r="L11156" s="228"/>
      <c r="Q11156" s="229"/>
    </row>
    <row r="11157" spans="9:17" ht="16">
      <c r="I11157" s="209"/>
      <c r="J11157" s="221"/>
      <c r="K11157" s="228"/>
      <c r="L11157" s="228"/>
      <c r="Q11157" s="229"/>
    </row>
    <row r="11158" spans="9:17" ht="16">
      <c r="I11158" s="209"/>
      <c r="J11158" s="221"/>
      <c r="K11158" s="228"/>
      <c r="L11158" s="228"/>
      <c r="Q11158" s="229"/>
    </row>
    <row r="11159" spans="9:17" ht="16">
      <c r="I11159" s="209"/>
      <c r="J11159" s="221"/>
      <c r="K11159" s="228"/>
      <c r="L11159" s="228"/>
      <c r="Q11159" s="229"/>
    </row>
    <row r="11160" spans="9:17" ht="16">
      <c r="I11160" s="209"/>
      <c r="J11160" s="221"/>
      <c r="K11160" s="228"/>
      <c r="L11160" s="228"/>
      <c r="Q11160" s="229"/>
    </row>
    <row r="11161" spans="9:17" ht="16">
      <c r="I11161" s="209"/>
      <c r="J11161" s="221"/>
      <c r="K11161" s="228"/>
      <c r="L11161" s="228"/>
      <c r="Q11161" s="229"/>
    </row>
    <row r="11162" spans="9:17" ht="16">
      <c r="I11162" s="209"/>
      <c r="J11162" s="221"/>
      <c r="K11162" s="228"/>
      <c r="L11162" s="228"/>
      <c r="Q11162" s="229"/>
    </row>
    <row r="11163" spans="9:17" ht="16">
      <c r="I11163" s="209"/>
      <c r="J11163" s="221"/>
      <c r="K11163" s="228"/>
      <c r="L11163" s="228"/>
      <c r="Q11163" s="229"/>
    </row>
    <row r="11164" spans="9:17" ht="16">
      <c r="I11164" s="209"/>
      <c r="J11164" s="221"/>
      <c r="K11164" s="228"/>
      <c r="L11164" s="228"/>
      <c r="Q11164" s="229"/>
    </row>
    <row r="11165" spans="9:17" ht="16">
      <c r="I11165" s="209"/>
      <c r="J11165" s="221"/>
      <c r="K11165" s="228"/>
      <c r="L11165" s="228"/>
      <c r="Q11165" s="229"/>
    </row>
    <row r="11166" spans="9:17" ht="16">
      <c r="I11166" s="209"/>
      <c r="J11166" s="221"/>
      <c r="K11166" s="228"/>
      <c r="L11166" s="228"/>
      <c r="Q11166" s="229"/>
    </row>
    <row r="11167" spans="9:17" ht="16">
      <c r="I11167" s="209"/>
      <c r="J11167" s="221"/>
      <c r="K11167" s="228"/>
      <c r="L11167" s="228"/>
      <c r="Q11167" s="229"/>
    </row>
    <row r="11168" spans="9:17" ht="16">
      <c r="I11168" s="209"/>
      <c r="J11168" s="221"/>
      <c r="K11168" s="228"/>
      <c r="L11168" s="228"/>
      <c r="Q11168" s="229"/>
    </row>
    <row r="11169" spans="9:17" ht="16">
      <c r="I11169" s="209"/>
      <c r="J11169" s="221"/>
      <c r="K11169" s="228"/>
      <c r="L11169" s="228"/>
      <c r="Q11169" s="229"/>
    </row>
    <row r="11170" spans="9:17" ht="16">
      <c r="I11170" s="209"/>
      <c r="J11170" s="221"/>
      <c r="K11170" s="228"/>
      <c r="L11170" s="228"/>
      <c r="Q11170" s="229"/>
    </row>
    <row r="11171" spans="9:17" ht="16">
      <c r="I11171" s="209"/>
      <c r="J11171" s="221"/>
      <c r="K11171" s="228"/>
      <c r="L11171" s="228"/>
      <c r="Q11171" s="229"/>
    </row>
    <row r="11172" spans="9:17" ht="16">
      <c r="I11172" s="209"/>
      <c r="J11172" s="221"/>
      <c r="K11172" s="228"/>
      <c r="L11172" s="228"/>
      <c r="Q11172" s="229"/>
    </row>
    <row r="11173" spans="9:17" ht="16">
      <c r="I11173" s="209"/>
      <c r="J11173" s="221"/>
      <c r="K11173" s="228"/>
      <c r="L11173" s="228"/>
      <c r="Q11173" s="229"/>
    </row>
    <row r="11174" spans="9:17" ht="16">
      <c r="I11174" s="209"/>
      <c r="J11174" s="221"/>
      <c r="K11174" s="228"/>
      <c r="L11174" s="228"/>
      <c r="Q11174" s="229"/>
    </row>
    <row r="11175" spans="9:17" ht="16">
      <c r="I11175" s="209"/>
      <c r="J11175" s="221"/>
      <c r="K11175" s="228"/>
      <c r="L11175" s="228"/>
      <c r="Q11175" s="229"/>
    </row>
    <row r="11176" spans="9:17" ht="16">
      <c r="I11176" s="209"/>
      <c r="J11176" s="221"/>
      <c r="K11176" s="228"/>
      <c r="L11176" s="228"/>
      <c r="Q11176" s="229"/>
    </row>
    <row r="11177" spans="9:17" ht="16">
      <c r="I11177" s="209"/>
      <c r="J11177" s="221"/>
      <c r="K11177" s="228"/>
      <c r="L11177" s="228"/>
      <c r="Q11177" s="229"/>
    </row>
    <row r="11178" spans="9:17" ht="16">
      <c r="I11178" s="209"/>
      <c r="J11178" s="221"/>
      <c r="K11178" s="228"/>
      <c r="L11178" s="228"/>
      <c r="Q11178" s="229"/>
    </row>
    <row r="11179" spans="9:17" ht="16">
      <c r="I11179" s="209"/>
      <c r="J11179" s="221"/>
      <c r="K11179" s="228"/>
      <c r="L11179" s="228"/>
      <c r="Q11179" s="229"/>
    </row>
    <row r="11180" spans="9:17" ht="16">
      <c r="I11180" s="209"/>
      <c r="J11180" s="221"/>
      <c r="K11180" s="228"/>
      <c r="L11180" s="228"/>
      <c r="Q11180" s="229"/>
    </row>
    <row r="11181" spans="9:17" ht="16">
      <c r="I11181" s="209"/>
      <c r="J11181" s="221"/>
      <c r="K11181" s="228"/>
      <c r="L11181" s="228"/>
      <c r="Q11181" s="229"/>
    </row>
    <row r="11182" spans="9:17" ht="16">
      <c r="I11182" s="209"/>
      <c r="J11182" s="221"/>
      <c r="K11182" s="228"/>
      <c r="L11182" s="228"/>
      <c r="Q11182" s="229"/>
    </row>
    <row r="11183" spans="9:17" ht="16">
      <c r="I11183" s="209"/>
      <c r="J11183" s="221"/>
      <c r="K11183" s="228"/>
      <c r="L11183" s="228"/>
      <c r="Q11183" s="229"/>
    </row>
    <row r="11184" spans="9:17" ht="16">
      <c r="I11184" s="209"/>
      <c r="J11184" s="221"/>
      <c r="K11184" s="228"/>
      <c r="L11184" s="228"/>
      <c r="Q11184" s="229"/>
    </row>
    <row r="11185" spans="9:17" ht="16">
      <c r="I11185" s="209"/>
      <c r="J11185" s="221"/>
      <c r="K11185" s="228"/>
      <c r="L11185" s="228"/>
      <c r="Q11185" s="229"/>
    </row>
    <row r="11186" spans="9:17" ht="16">
      <c r="I11186" s="209"/>
      <c r="J11186" s="221"/>
      <c r="K11186" s="228"/>
      <c r="L11186" s="228"/>
      <c r="Q11186" s="229"/>
    </row>
    <row r="11187" spans="9:17" ht="16">
      <c r="I11187" s="209"/>
      <c r="J11187" s="221"/>
      <c r="K11187" s="228"/>
      <c r="L11187" s="228"/>
      <c r="Q11187" s="229"/>
    </row>
    <row r="11188" spans="9:17" ht="16">
      <c r="I11188" s="209"/>
      <c r="J11188" s="221"/>
      <c r="K11188" s="228"/>
      <c r="L11188" s="228"/>
      <c r="Q11188" s="229"/>
    </row>
    <row r="11189" spans="9:17" ht="16">
      <c r="I11189" s="209"/>
      <c r="J11189" s="221"/>
      <c r="K11189" s="228"/>
      <c r="L11189" s="228"/>
      <c r="Q11189" s="229"/>
    </row>
    <row r="11190" spans="9:17" ht="16">
      <c r="I11190" s="209"/>
      <c r="J11190" s="221"/>
      <c r="K11190" s="228"/>
      <c r="L11190" s="228"/>
      <c r="Q11190" s="229"/>
    </row>
    <row r="11191" spans="9:17" ht="16">
      <c r="I11191" s="209"/>
      <c r="J11191" s="221"/>
      <c r="K11191" s="228"/>
      <c r="L11191" s="228"/>
      <c r="Q11191" s="229"/>
    </row>
    <row r="11192" spans="9:17" ht="16">
      <c r="I11192" s="209"/>
      <c r="J11192" s="221"/>
      <c r="K11192" s="228"/>
      <c r="L11192" s="228"/>
      <c r="Q11192" s="229"/>
    </row>
    <row r="11193" spans="9:17" ht="16">
      <c r="I11193" s="209"/>
      <c r="J11193" s="221"/>
      <c r="K11193" s="228"/>
      <c r="L11193" s="228"/>
      <c r="Q11193" s="229"/>
    </row>
    <row r="11194" spans="9:17" ht="16">
      <c r="I11194" s="209"/>
      <c r="J11194" s="221"/>
      <c r="K11194" s="228"/>
      <c r="L11194" s="228"/>
      <c r="Q11194" s="229"/>
    </row>
    <row r="11195" spans="9:17" ht="16">
      <c r="I11195" s="209"/>
      <c r="J11195" s="221"/>
      <c r="K11195" s="228"/>
      <c r="L11195" s="228"/>
      <c r="Q11195" s="229"/>
    </row>
    <row r="11196" spans="9:17" ht="16">
      <c r="I11196" s="209"/>
      <c r="J11196" s="221"/>
      <c r="K11196" s="228"/>
      <c r="L11196" s="228"/>
      <c r="Q11196" s="229"/>
    </row>
    <row r="11197" spans="9:17" ht="16">
      <c r="I11197" s="209"/>
      <c r="J11197" s="221"/>
      <c r="K11197" s="228"/>
      <c r="L11197" s="228"/>
      <c r="Q11197" s="229"/>
    </row>
    <row r="11198" spans="9:17" ht="16">
      <c r="I11198" s="209"/>
      <c r="J11198" s="221"/>
      <c r="K11198" s="228"/>
      <c r="L11198" s="228"/>
      <c r="Q11198" s="229"/>
    </row>
    <row r="11199" spans="9:17" ht="16">
      <c r="I11199" s="209"/>
      <c r="J11199" s="221"/>
      <c r="K11199" s="228"/>
      <c r="L11199" s="228"/>
      <c r="Q11199" s="229"/>
    </row>
    <row r="11200" spans="9:17" ht="16">
      <c r="I11200" s="209"/>
      <c r="J11200" s="221"/>
      <c r="K11200" s="228"/>
      <c r="L11200" s="228"/>
      <c r="Q11200" s="229"/>
    </row>
    <row r="11201" spans="9:17" ht="16">
      <c r="I11201" s="209"/>
      <c r="J11201" s="221"/>
      <c r="K11201" s="228"/>
      <c r="L11201" s="228"/>
      <c r="Q11201" s="229"/>
    </row>
    <row r="11202" spans="9:17" ht="16">
      <c r="I11202" s="209"/>
      <c r="J11202" s="221"/>
      <c r="K11202" s="228"/>
      <c r="L11202" s="228"/>
      <c r="Q11202" s="229"/>
    </row>
    <row r="11203" spans="9:17" ht="16">
      <c r="I11203" s="209"/>
      <c r="J11203" s="221"/>
      <c r="K11203" s="228"/>
      <c r="L11203" s="228"/>
      <c r="Q11203" s="229"/>
    </row>
    <row r="11204" spans="9:17" ht="16">
      <c r="I11204" s="209"/>
      <c r="J11204" s="221"/>
      <c r="K11204" s="228"/>
      <c r="L11204" s="228"/>
      <c r="Q11204" s="229"/>
    </row>
    <row r="11205" spans="9:17" ht="16">
      <c r="I11205" s="209"/>
      <c r="J11205" s="221"/>
      <c r="K11205" s="228"/>
      <c r="L11205" s="228"/>
      <c r="Q11205" s="229"/>
    </row>
    <row r="11206" spans="9:17" ht="16">
      <c r="I11206" s="209"/>
      <c r="J11206" s="221"/>
      <c r="K11206" s="228"/>
      <c r="L11206" s="228"/>
      <c r="Q11206" s="229"/>
    </row>
    <row r="11207" spans="9:17" ht="16">
      <c r="I11207" s="209"/>
      <c r="J11207" s="221"/>
      <c r="K11207" s="228"/>
      <c r="L11207" s="228"/>
      <c r="Q11207" s="229"/>
    </row>
    <row r="11208" spans="9:17" ht="16">
      <c r="I11208" s="209"/>
      <c r="J11208" s="221"/>
      <c r="K11208" s="228"/>
      <c r="L11208" s="228"/>
      <c r="Q11208" s="229"/>
    </row>
    <row r="11209" spans="9:17" ht="16">
      <c r="I11209" s="209"/>
      <c r="J11209" s="221"/>
      <c r="K11209" s="228"/>
      <c r="L11209" s="228"/>
      <c r="Q11209" s="229"/>
    </row>
    <row r="11210" spans="9:17" ht="16">
      <c r="I11210" s="209"/>
      <c r="J11210" s="221"/>
      <c r="K11210" s="228"/>
      <c r="L11210" s="228"/>
      <c r="Q11210" s="229"/>
    </row>
    <row r="11211" spans="9:17" ht="16">
      <c r="I11211" s="209"/>
      <c r="J11211" s="221"/>
      <c r="K11211" s="228"/>
      <c r="L11211" s="228"/>
      <c r="Q11211" s="229"/>
    </row>
    <row r="11212" spans="9:17" ht="16">
      <c r="I11212" s="209"/>
      <c r="J11212" s="221"/>
      <c r="K11212" s="228"/>
      <c r="L11212" s="228"/>
      <c r="Q11212" s="229"/>
    </row>
    <row r="11213" spans="9:17" ht="16">
      <c r="I11213" s="209"/>
      <c r="J11213" s="221"/>
      <c r="K11213" s="228"/>
      <c r="L11213" s="228"/>
      <c r="Q11213" s="229"/>
    </row>
    <row r="11214" spans="9:17" ht="16">
      <c r="I11214" s="209"/>
      <c r="J11214" s="221"/>
      <c r="K11214" s="228"/>
      <c r="L11214" s="228"/>
      <c r="Q11214" s="229"/>
    </row>
    <row r="11215" spans="9:17" ht="16">
      <c r="I11215" s="209"/>
      <c r="J11215" s="221"/>
      <c r="K11215" s="228"/>
      <c r="L11215" s="228"/>
      <c r="Q11215" s="229"/>
    </row>
    <row r="11216" spans="9:17" ht="16">
      <c r="I11216" s="209"/>
      <c r="J11216" s="221"/>
      <c r="K11216" s="228"/>
      <c r="L11216" s="228"/>
      <c r="Q11216" s="229"/>
    </row>
    <row r="11217" spans="9:17" ht="16">
      <c r="I11217" s="209"/>
      <c r="J11217" s="221"/>
      <c r="K11217" s="228"/>
      <c r="L11217" s="228"/>
      <c r="Q11217" s="229"/>
    </row>
    <row r="11218" spans="9:17" ht="16">
      <c r="I11218" s="209"/>
      <c r="J11218" s="221"/>
      <c r="K11218" s="228"/>
      <c r="L11218" s="228"/>
      <c r="Q11218" s="229"/>
    </row>
    <row r="11219" spans="9:17" ht="16">
      <c r="I11219" s="209"/>
      <c r="J11219" s="221"/>
      <c r="K11219" s="228"/>
      <c r="L11219" s="228"/>
      <c r="Q11219" s="229"/>
    </row>
    <row r="11220" spans="9:17" ht="16">
      <c r="I11220" s="209"/>
      <c r="J11220" s="221"/>
      <c r="K11220" s="228"/>
      <c r="L11220" s="228"/>
      <c r="Q11220" s="229"/>
    </row>
    <row r="11221" spans="9:17" ht="16">
      <c r="I11221" s="209"/>
      <c r="J11221" s="221"/>
      <c r="K11221" s="228"/>
      <c r="L11221" s="228"/>
      <c r="Q11221" s="229"/>
    </row>
    <row r="11222" spans="9:17" ht="16">
      <c r="I11222" s="209"/>
      <c r="J11222" s="221"/>
      <c r="K11222" s="228"/>
      <c r="L11222" s="228"/>
      <c r="Q11222" s="229"/>
    </row>
    <row r="11223" spans="9:17" ht="16">
      <c r="I11223" s="209"/>
      <c r="J11223" s="221"/>
      <c r="K11223" s="228"/>
      <c r="L11223" s="228"/>
      <c r="Q11223" s="229"/>
    </row>
    <row r="11224" spans="9:17" ht="16">
      <c r="I11224" s="209"/>
      <c r="J11224" s="221"/>
      <c r="K11224" s="228"/>
      <c r="L11224" s="228"/>
      <c r="Q11224" s="229"/>
    </row>
    <row r="11225" spans="9:17" ht="16">
      <c r="I11225" s="209"/>
      <c r="J11225" s="221"/>
      <c r="K11225" s="228"/>
      <c r="L11225" s="228"/>
      <c r="Q11225" s="229"/>
    </row>
    <row r="11226" spans="9:17" ht="16">
      <c r="I11226" s="209"/>
      <c r="J11226" s="221"/>
      <c r="K11226" s="228"/>
      <c r="L11226" s="228"/>
      <c r="Q11226" s="229"/>
    </row>
    <row r="11227" spans="9:17" ht="16">
      <c r="I11227" s="209"/>
      <c r="J11227" s="221"/>
      <c r="K11227" s="228"/>
      <c r="L11227" s="228"/>
      <c r="Q11227" s="229"/>
    </row>
    <row r="11228" spans="9:17" ht="16">
      <c r="I11228" s="209"/>
      <c r="J11228" s="221"/>
      <c r="K11228" s="228"/>
      <c r="L11228" s="228"/>
      <c r="Q11228" s="229"/>
    </row>
    <row r="11229" spans="9:17" ht="16">
      <c r="I11229" s="209"/>
      <c r="J11229" s="221"/>
      <c r="K11229" s="228"/>
      <c r="L11229" s="228"/>
      <c r="Q11229" s="229"/>
    </row>
    <row r="11230" spans="9:17" ht="16">
      <c r="I11230" s="209"/>
      <c r="J11230" s="221"/>
      <c r="K11230" s="228"/>
      <c r="L11230" s="228"/>
      <c r="Q11230" s="229"/>
    </row>
    <row r="11231" spans="9:17" ht="16">
      <c r="I11231" s="209"/>
      <c r="J11231" s="221"/>
      <c r="K11231" s="228"/>
      <c r="L11231" s="228"/>
      <c r="Q11231" s="229"/>
    </row>
    <row r="11232" spans="9:17" ht="16">
      <c r="I11232" s="209"/>
      <c r="J11232" s="221"/>
      <c r="K11232" s="228"/>
      <c r="L11232" s="228"/>
      <c r="Q11232" s="229"/>
    </row>
    <row r="11233" spans="9:17" ht="16">
      <c r="I11233" s="209"/>
      <c r="J11233" s="221"/>
      <c r="K11233" s="228"/>
      <c r="L11233" s="228"/>
      <c r="Q11233" s="229"/>
    </row>
    <row r="11234" spans="9:17" ht="16">
      <c r="I11234" s="209"/>
      <c r="J11234" s="221"/>
      <c r="K11234" s="228"/>
      <c r="L11234" s="228"/>
      <c r="Q11234" s="229"/>
    </row>
    <row r="11235" spans="9:17" ht="16">
      <c r="I11235" s="209"/>
      <c r="J11235" s="221"/>
      <c r="K11235" s="228"/>
      <c r="L11235" s="228"/>
      <c r="Q11235" s="229"/>
    </row>
    <row r="11236" spans="9:17" ht="16">
      <c r="I11236" s="209"/>
      <c r="J11236" s="221"/>
      <c r="K11236" s="228"/>
      <c r="L11236" s="228"/>
      <c r="Q11236" s="229"/>
    </row>
    <row r="11237" spans="9:17" ht="16">
      <c r="I11237" s="209"/>
      <c r="J11237" s="221"/>
      <c r="K11237" s="228"/>
      <c r="L11237" s="228"/>
      <c r="Q11237" s="229"/>
    </row>
    <row r="11238" spans="9:17" ht="16">
      <c r="I11238" s="209"/>
      <c r="J11238" s="221"/>
      <c r="K11238" s="228"/>
      <c r="L11238" s="228"/>
      <c r="Q11238" s="229"/>
    </row>
    <row r="11239" spans="9:17" ht="16">
      <c r="I11239" s="209"/>
      <c r="J11239" s="221"/>
      <c r="K11239" s="228"/>
      <c r="L11239" s="228"/>
      <c r="Q11239" s="229"/>
    </row>
    <row r="11240" spans="9:17" ht="16">
      <c r="I11240" s="209"/>
      <c r="J11240" s="221"/>
      <c r="K11240" s="228"/>
      <c r="L11240" s="228"/>
      <c r="Q11240" s="229"/>
    </row>
    <row r="11241" spans="9:17" ht="16">
      <c r="I11241" s="209"/>
      <c r="J11241" s="221"/>
      <c r="K11241" s="228"/>
      <c r="L11241" s="228"/>
      <c r="Q11241" s="229"/>
    </row>
    <row r="11242" spans="9:17" ht="16">
      <c r="I11242" s="209"/>
      <c r="J11242" s="221"/>
      <c r="K11242" s="228"/>
      <c r="L11242" s="228"/>
      <c r="Q11242" s="229"/>
    </row>
    <row r="11243" spans="9:17" ht="16">
      <c r="I11243" s="209"/>
      <c r="J11243" s="221"/>
      <c r="K11243" s="228"/>
      <c r="L11243" s="228"/>
      <c r="Q11243" s="229"/>
    </row>
    <row r="11244" spans="9:17" ht="16">
      <c r="I11244" s="209"/>
      <c r="J11244" s="221"/>
      <c r="K11244" s="228"/>
      <c r="L11244" s="228"/>
      <c r="Q11244" s="229"/>
    </row>
    <row r="11245" spans="9:17" ht="16">
      <c r="I11245" s="209"/>
      <c r="J11245" s="221"/>
      <c r="K11245" s="228"/>
      <c r="L11245" s="228"/>
      <c r="Q11245" s="229"/>
    </row>
    <row r="11246" spans="9:17" ht="16">
      <c r="I11246" s="209"/>
      <c r="J11246" s="221"/>
      <c r="K11246" s="228"/>
      <c r="L11246" s="228"/>
      <c r="Q11246" s="229"/>
    </row>
    <row r="11247" spans="9:17" ht="16">
      <c r="I11247" s="209"/>
      <c r="J11247" s="221"/>
      <c r="K11247" s="228"/>
      <c r="L11247" s="228"/>
      <c r="Q11247" s="229"/>
    </row>
    <row r="11248" spans="9:17" ht="16">
      <c r="I11248" s="209"/>
      <c r="J11248" s="221"/>
      <c r="K11248" s="228"/>
      <c r="L11248" s="228"/>
      <c r="Q11248" s="229"/>
    </row>
    <row r="11249" spans="9:17" ht="16">
      <c r="I11249" s="209"/>
      <c r="J11249" s="221"/>
      <c r="K11249" s="228"/>
      <c r="L11249" s="228"/>
      <c r="Q11249" s="229"/>
    </row>
    <row r="11250" spans="9:17" ht="16">
      <c r="I11250" s="209"/>
      <c r="J11250" s="221"/>
      <c r="K11250" s="228"/>
      <c r="L11250" s="228"/>
      <c r="Q11250" s="229"/>
    </row>
    <row r="11251" spans="9:17" ht="16">
      <c r="I11251" s="209"/>
      <c r="J11251" s="221"/>
      <c r="K11251" s="228"/>
      <c r="L11251" s="228"/>
      <c r="Q11251" s="229"/>
    </row>
    <row r="11252" spans="9:17" ht="16">
      <c r="I11252" s="209"/>
      <c r="J11252" s="221"/>
      <c r="K11252" s="228"/>
      <c r="L11252" s="228"/>
      <c r="Q11252" s="229"/>
    </row>
    <row r="11253" spans="9:17" ht="16">
      <c r="I11253" s="209"/>
      <c r="J11253" s="221"/>
      <c r="K11253" s="228"/>
      <c r="L11253" s="228"/>
      <c r="Q11253" s="229"/>
    </row>
    <row r="11254" spans="9:17" ht="16">
      <c r="I11254" s="209"/>
      <c r="J11254" s="221"/>
      <c r="K11254" s="228"/>
      <c r="L11254" s="228"/>
      <c r="Q11254" s="229"/>
    </row>
    <row r="11255" spans="9:17" ht="16">
      <c r="I11255" s="209"/>
      <c r="J11255" s="221"/>
      <c r="K11255" s="228"/>
      <c r="L11255" s="228"/>
      <c r="Q11255" s="229"/>
    </row>
    <row r="11256" spans="9:17" ht="16">
      <c r="I11256" s="209"/>
      <c r="J11256" s="221"/>
      <c r="K11256" s="228"/>
      <c r="L11256" s="228"/>
      <c r="Q11256" s="229"/>
    </row>
    <row r="11257" spans="9:17" ht="16">
      <c r="I11257" s="209"/>
      <c r="J11257" s="221"/>
      <c r="K11257" s="228"/>
      <c r="L11257" s="228"/>
      <c r="Q11257" s="229"/>
    </row>
    <row r="11258" spans="9:17" ht="16">
      <c r="I11258" s="209"/>
      <c r="J11258" s="221"/>
      <c r="K11258" s="228"/>
      <c r="L11258" s="228"/>
      <c r="Q11258" s="229"/>
    </row>
    <row r="11259" spans="9:17" ht="16">
      <c r="I11259" s="209"/>
      <c r="J11259" s="221"/>
      <c r="K11259" s="228"/>
      <c r="L11259" s="228"/>
      <c r="Q11259" s="229"/>
    </row>
    <row r="11260" spans="9:17" ht="16">
      <c r="I11260" s="209"/>
      <c r="J11260" s="221"/>
      <c r="K11260" s="228"/>
      <c r="L11260" s="228"/>
      <c r="Q11260" s="229"/>
    </row>
    <row r="11261" spans="9:17" ht="16">
      <c r="I11261" s="209"/>
      <c r="J11261" s="221"/>
      <c r="K11261" s="228"/>
      <c r="L11261" s="228"/>
      <c r="Q11261" s="229"/>
    </row>
    <row r="11262" spans="9:17" ht="16">
      <c r="I11262" s="209"/>
      <c r="J11262" s="221"/>
      <c r="K11262" s="228"/>
      <c r="L11262" s="228"/>
      <c r="Q11262" s="229"/>
    </row>
    <row r="11263" spans="9:17" ht="16">
      <c r="I11263" s="209"/>
      <c r="J11263" s="221"/>
      <c r="K11263" s="228"/>
      <c r="L11263" s="228"/>
      <c r="Q11263" s="229"/>
    </row>
    <row r="11264" spans="9:17" ht="16">
      <c r="I11264" s="209"/>
      <c r="J11264" s="221"/>
      <c r="K11264" s="228"/>
      <c r="L11264" s="228"/>
      <c r="Q11264" s="229"/>
    </row>
    <row r="11265" spans="9:17" ht="16">
      <c r="I11265" s="209"/>
      <c r="J11265" s="221"/>
      <c r="K11265" s="228"/>
      <c r="L11265" s="228"/>
      <c r="Q11265" s="229"/>
    </row>
    <row r="11266" spans="9:17" ht="16">
      <c r="I11266" s="209"/>
      <c r="J11266" s="221"/>
      <c r="K11266" s="228"/>
      <c r="L11266" s="228"/>
      <c r="Q11266" s="229"/>
    </row>
    <row r="11267" spans="9:17" ht="16">
      <c r="I11267" s="209"/>
      <c r="J11267" s="221"/>
      <c r="K11267" s="228"/>
      <c r="L11267" s="228"/>
      <c r="Q11267" s="229"/>
    </row>
    <row r="11268" spans="9:17" ht="16">
      <c r="I11268" s="209"/>
      <c r="J11268" s="221"/>
      <c r="K11268" s="228"/>
      <c r="L11268" s="228"/>
      <c r="Q11268" s="229"/>
    </row>
    <row r="11269" spans="9:17" ht="16">
      <c r="I11269" s="209"/>
      <c r="J11269" s="221"/>
      <c r="K11269" s="228"/>
      <c r="L11269" s="228"/>
      <c r="Q11269" s="229"/>
    </row>
    <row r="11270" spans="9:17" ht="16">
      <c r="I11270" s="209"/>
      <c r="J11270" s="221"/>
      <c r="K11270" s="228"/>
      <c r="L11270" s="228"/>
      <c r="Q11270" s="229"/>
    </row>
    <row r="11271" spans="9:17" ht="16">
      <c r="I11271" s="209"/>
      <c r="J11271" s="221"/>
      <c r="K11271" s="228"/>
      <c r="L11271" s="228"/>
      <c r="Q11271" s="229"/>
    </row>
    <row r="11272" spans="9:17" ht="16">
      <c r="I11272" s="209"/>
      <c r="J11272" s="221"/>
      <c r="K11272" s="228"/>
      <c r="L11272" s="228"/>
      <c r="Q11272" s="229"/>
    </row>
    <row r="11273" spans="9:17" ht="16">
      <c r="I11273" s="209"/>
      <c r="J11273" s="221"/>
      <c r="K11273" s="228"/>
      <c r="L11273" s="228"/>
      <c r="Q11273" s="229"/>
    </row>
    <row r="11274" spans="9:17" ht="16">
      <c r="I11274" s="209"/>
      <c r="J11274" s="221"/>
      <c r="K11274" s="228"/>
      <c r="L11274" s="228"/>
      <c r="Q11274" s="229"/>
    </row>
    <row r="11275" spans="9:17" ht="16">
      <c r="I11275" s="209"/>
      <c r="J11275" s="221"/>
      <c r="K11275" s="228"/>
      <c r="L11275" s="228"/>
      <c r="Q11275" s="229"/>
    </row>
    <row r="11276" spans="9:17" ht="16">
      <c r="I11276" s="209"/>
      <c r="J11276" s="221"/>
      <c r="K11276" s="228"/>
      <c r="L11276" s="228"/>
      <c r="Q11276" s="229"/>
    </row>
    <row r="11277" spans="9:17" ht="16">
      <c r="I11277" s="209"/>
      <c r="J11277" s="221"/>
      <c r="K11277" s="228"/>
      <c r="L11277" s="228"/>
      <c r="Q11277" s="229"/>
    </row>
    <row r="11278" spans="9:17" ht="16">
      <c r="I11278" s="209"/>
      <c r="J11278" s="221"/>
      <c r="K11278" s="228"/>
      <c r="L11278" s="228"/>
      <c r="Q11278" s="229"/>
    </row>
    <row r="11279" spans="9:17" ht="16">
      <c r="I11279" s="209"/>
      <c r="J11279" s="221"/>
      <c r="K11279" s="228"/>
      <c r="L11279" s="228"/>
      <c r="Q11279" s="229"/>
    </row>
    <row r="11280" spans="9:17" ht="16">
      <c r="I11280" s="209"/>
      <c r="J11280" s="221"/>
      <c r="K11280" s="228"/>
      <c r="L11280" s="228"/>
      <c r="Q11280" s="229"/>
    </row>
    <row r="11281" spans="9:17" ht="16">
      <c r="I11281" s="209"/>
      <c r="J11281" s="221"/>
      <c r="K11281" s="228"/>
      <c r="L11281" s="228"/>
      <c r="Q11281" s="229"/>
    </row>
    <row r="11282" spans="9:17" ht="16">
      <c r="I11282" s="209"/>
      <c r="J11282" s="221"/>
      <c r="K11282" s="228"/>
      <c r="L11282" s="228"/>
      <c r="Q11282" s="229"/>
    </row>
    <row r="11283" spans="9:17" ht="16">
      <c r="I11283" s="209"/>
      <c r="J11283" s="221"/>
      <c r="K11283" s="228"/>
      <c r="L11283" s="228"/>
      <c r="Q11283" s="229"/>
    </row>
    <row r="11284" spans="9:17" ht="16">
      <c r="I11284" s="209"/>
      <c r="J11284" s="221"/>
      <c r="K11284" s="228"/>
      <c r="L11284" s="228"/>
      <c r="Q11284" s="229"/>
    </row>
    <row r="11285" spans="9:17" ht="16">
      <c r="I11285" s="209"/>
      <c r="J11285" s="221"/>
      <c r="K11285" s="228"/>
      <c r="L11285" s="228"/>
      <c r="Q11285" s="229"/>
    </row>
    <row r="11286" spans="9:17" ht="16">
      <c r="I11286" s="209"/>
      <c r="J11286" s="221"/>
      <c r="K11286" s="228"/>
      <c r="L11286" s="228"/>
      <c r="Q11286" s="229"/>
    </row>
    <row r="11287" spans="9:17" ht="16">
      <c r="I11287" s="209"/>
      <c r="J11287" s="221"/>
      <c r="K11287" s="228"/>
      <c r="L11287" s="228"/>
      <c r="Q11287" s="229"/>
    </row>
    <row r="11288" spans="9:17" ht="16">
      <c r="I11288" s="209"/>
      <c r="J11288" s="221"/>
      <c r="K11288" s="228"/>
      <c r="L11288" s="228"/>
      <c r="Q11288" s="229"/>
    </row>
    <row r="11289" spans="9:17" ht="16">
      <c r="I11289" s="209"/>
      <c r="J11289" s="221"/>
      <c r="K11289" s="228"/>
      <c r="L11289" s="228"/>
      <c r="Q11289" s="229"/>
    </row>
    <row r="11290" spans="9:17" ht="16">
      <c r="I11290" s="209"/>
      <c r="J11290" s="221"/>
      <c r="K11290" s="228"/>
      <c r="L11290" s="228"/>
      <c r="Q11290" s="229"/>
    </row>
    <row r="11291" spans="9:17" ht="16">
      <c r="I11291" s="209"/>
      <c r="J11291" s="221"/>
      <c r="K11291" s="228"/>
      <c r="L11291" s="228"/>
      <c r="Q11291" s="229"/>
    </row>
    <row r="11292" spans="9:17" ht="16">
      <c r="I11292" s="209"/>
      <c r="J11292" s="221"/>
      <c r="K11292" s="228"/>
      <c r="L11292" s="228"/>
      <c r="Q11292" s="229"/>
    </row>
    <row r="11293" spans="9:17" ht="16">
      <c r="I11293" s="209"/>
      <c r="J11293" s="221"/>
      <c r="K11293" s="228"/>
      <c r="L11293" s="228"/>
      <c r="Q11293" s="229"/>
    </row>
    <row r="11294" spans="9:17" ht="16">
      <c r="I11294" s="209"/>
      <c r="J11294" s="221"/>
      <c r="K11294" s="228"/>
      <c r="L11294" s="228"/>
      <c r="Q11294" s="229"/>
    </row>
    <row r="11295" spans="9:17" ht="16">
      <c r="I11295" s="209"/>
      <c r="J11295" s="221"/>
      <c r="K11295" s="228"/>
      <c r="L11295" s="228"/>
      <c r="Q11295" s="229"/>
    </row>
    <row r="11296" spans="9:17" ht="16">
      <c r="I11296" s="209"/>
      <c r="J11296" s="221"/>
      <c r="K11296" s="228"/>
      <c r="L11296" s="228"/>
      <c r="Q11296" s="229"/>
    </row>
    <row r="11297" spans="9:17" ht="16">
      <c r="I11297" s="209"/>
      <c r="J11297" s="221"/>
      <c r="K11297" s="228"/>
      <c r="L11297" s="228"/>
      <c r="Q11297" s="229"/>
    </row>
    <row r="11298" spans="9:17" ht="16">
      <c r="I11298" s="209"/>
      <c r="J11298" s="221"/>
      <c r="K11298" s="228"/>
      <c r="L11298" s="228"/>
      <c r="Q11298" s="229"/>
    </row>
    <row r="11299" spans="9:17" ht="16">
      <c r="I11299" s="209"/>
      <c r="J11299" s="221"/>
      <c r="K11299" s="228"/>
      <c r="L11299" s="228"/>
      <c r="Q11299" s="229"/>
    </row>
    <row r="11300" spans="9:17" ht="16">
      <c r="I11300" s="209"/>
      <c r="J11300" s="221"/>
      <c r="K11300" s="228"/>
      <c r="L11300" s="228"/>
      <c r="Q11300" s="229"/>
    </row>
    <row r="11301" spans="9:17" ht="16">
      <c r="I11301" s="209"/>
      <c r="J11301" s="221"/>
      <c r="K11301" s="228"/>
      <c r="L11301" s="228"/>
      <c r="Q11301" s="229"/>
    </row>
    <row r="11302" spans="9:17" ht="16">
      <c r="I11302" s="209"/>
      <c r="J11302" s="221"/>
      <c r="K11302" s="228"/>
      <c r="L11302" s="228"/>
      <c r="Q11302" s="229"/>
    </row>
    <row r="11303" spans="9:17" ht="16">
      <c r="I11303" s="209"/>
      <c r="J11303" s="221"/>
      <c r="K11303" s="228"/>
      <c r="L11303" s="228"/>
      <c r="Q11303" s="229"/>
    </row>
    <row r="11304" spans="9:17" ht="16">
      <c r="I11304" s="209"/>
      <c r="J11304" s="221"/>
      <c r="K11304" s="228"/>
      <c r="L11304" s="228"/>
      <c r="Q11304" s="229"/>
    </row>
    <row r="11305" spans="9:17" ht="16">
      <c r="I11305" s="209"/>
      <c r="J11305" s="221"/>
      <c r="K11305" s="228"/>
      <c r="L11305" s="228"/>
      <c r="Q11305" s="229"/>
    </row>
    <row r="11306" spans="9:17" ht="16">
      <c r="I11306" s="209"/>
      <c r="J11306" s="221"/>
      <c r="K11306" s="228"/>
      <c r="L11306" s="228"/>
      <c r="Q11306" s="229"/>
    </row>
    <row r="11307" spans="9:17" ht="16">
      <c r="I11307" s="209"/>
      <c r="J11307" s="221"/>
      <c r="K11307" s="228"/>
      <c r="L11307" s="228"/>
      <c r="Q11307" s="229"/>
    </row>
    <row r="11308" spans="9:17" ht="16">
      <c r="I11308" s="209"/>
      <c r="J11308" s="221"/>
      <c r="K11308" s="228"/>
      <c r="L11308" s="228"/>
      <c r="Q11308" s="229"/>
    </row>
    <row r="11309" spans="9:17" ht="16">
      <c r="I11309" s="209"/>
      <c r="J11309" s="221"/>
      <c r="K11309" s="228"/>
      <c r="L11309" s="228"/>
      <c r="Q11309" s="229"/>
    </row>
    <row r="11310" spans="9:17" ht="16">
      <c r="I11310" s="209"/>
      <c r="J11310" s="221"/>
      <c r="K11310" s="228"/>
      <c r="L11310" s="228"/>
      <c r="Q11310" s="229"/>
    </row>
    <row r="11311" spans="9:17" ht="16">
      <c r="I11311" s="209"/>
      <c r="J11311" s="221"/>
      <c r="K11311" s="228"/>
      <c r="L11311" s="228"/>
      <c r="Q11311" s="229"/>
    </row>
    <row r="11312" spans="9:17" ht="16">
      <c r="I11312" s="209"/>
      <c r="J11312" s="221"/>
      <c r="K11312" s="228"/>
      <c r="L11312" s="228"/>
      <c r="Q11312" s="229"/>
    </row>
    <row r="11313" spans="9:17" ht="16">
      <c r="I11313" s="209"/>
      <c r="J11313" s="221"/>
      <c r="K11313" s="228"/>
      <c r="L11313" s="228"/>
      <c r="Q11313" s="229"/>
    </row>
    <row r="11314" spans="9:17" ht="16">
      <c r="I11314" s="209"/>
      <c r="J11314" s="221"/>
      <c r="K11314" s="228"/>
      <c r="L11314" s="228"/>
      <c r="Q11314" s="229"/>
    </row>
    <row r="11315" spans="9:17" ht="16">
      <c r="I11315" s="209"/>
      <c r="J11315" s="221"/>
      <c r="K11315" s="228"/>
      <c r="L11315" s="228"/>
      <c r="Q11315" s="229"/>
    </row>
    <row r="11316" spans="9:17" ht="16">
      <c r="I11316" s="209"/>
      <c r="J11316" s="221"/>
      <c r="K11316" s="228"/>
      <c r="L11316" s="228"/>
      <c r="Q11316" s="229"/>
    </row>
    <row r="11317" spans="9:17" ht="16">
      <c r="I11317" s="209"/>
      <c r="J11317" s="221"/>
      <c r="K11317" s="228"/>
      <c r="L11317" s="228"/>
      <c r="Q11317" s="229"/>
    </row>
    <row r="11318" spans="9:17" ht="16">
      <c r="I11318" s="209"/>
      <c r="J11318" s="221"/>
      <c r="K11318" s="228"/>
      <c r="L11318" s="228"/>
      <c r="Q11318" s="229"/>
    </row>
    <row r="11319" spans="9:17" ht="16">
      <c r="I11319" s="209"/>
      <c r="J11319" s="221"/>
      <c r="K11319" s="228"/>
      <c r="L11319" s="228"/>
      <c r="Q11319" s="229"/>
    </row>
    <row r="11320" spans="9:17" ht="16">
      <c r="I11320" s="209"/>
      <c r="J11320" s="221"/>
      <c r="K11320" s="228"/>
      <c r="L11320" s="228"/>
      <c r="Q11320" s="229"/>
    </row>
    <row r="11321" spans="9:17" ht="16">
      <c r="I11321" s="209"/>
      <c r="J11321" s="221"/>
      <c r="K11321" s="228"/>
      <c r="L11321" s="228"/>
      <c r="Q11321" s="229"/>
    </row>
    <row r="11322" spans="9:17" ht="16">
      <c r="I11322" s="209"/>
      <c r="J11322" s="221"/>
      <c r="K11322" s="228"/>
      <c r="L11322" s="228"/>
      <c r="Q11322" s="229"/>
    </row>
    <row r="11323" spans="9:17" ht="16">
      <c r="I11323" s="209"/>
      <c r="J11323" s="221"/>
      <c r="K11323" s="228"/>
      <c r="L11323" s="228"/>
      <c r="Q11323" s="229"/>
    </row>
    <row r="11324" spans="9:17" ht="16">
      <c r="I11324" s="209"/>
      <c r="J11324" s="221"/>
      <c r="K11324" s="228"/>
      <c r="L11324" s="228"/>
      <c r="Q11324" s="229"/>
    </row>
    <row r="11325" spans="9:17" ht="16">
      <c r="I11325" s="209"/>
      <c r="J11325" s="221"/>
      <c r="K11325" s="228"/>
      <c r="L11325" s="228"/>
      <c r="Q11325" s="229"/>
    </row>
    <row r="11326" spans="9:17" ht="16">
      <c r="I11326" s="209"/>
      <c r="J11326" s="221"/>
      <c r="K11326" s="228"/>
      <c r="L11326" s="228"/>
      <c r="Q11326" s="229"/>
    </row>
    <row r="11327" spans="9:17" ht="16">
      <c r="I11327" s="209"/>
      <c r="J11327" s="221"/>
      <c r="K11327" s="228"/>
      <c r="L11327" s="228"/>
      <c r="Q11327" s="229"/>
    </row>
    <row r="11328" spans="9:17" ht="16">
      <c r="I11328" s="209"/>
      <c r="J11328" s="221"/>
      <c r="K11328" s="228"/>
      <c r="L11328" s="228"/>
      <c r="Q11328" s="229"/>
    </row>
    <row r="11329" spans="9:17" ht="16">
      <c r="I11329" s="209"/>
      <c r="J11329" s="221"/>
      <c r="K11329" s="228"/>
      <c r="L11329" s="228"/>
      <c r="Q11329" s="229"/>
    </row>
    <row r="11330" spans="9:17" ht="16">
      <c r="I11330" s="209"/>
      <c r="J11330" s="221"/>
      <c r="K11330" s="228"/>
      <c r="L11330" s="228"/>
      <c r="Q11330" s="229"/>
    </row>
    <row r="11331" spans="9:17" ht="16">
      <c r="I11331" s="209"/>
      <c r="J11331" s="221"/>
      <c r="K11331" s="228"/>
      <c r="L11331" s="228"/>
      <c r="Q11331" s="229"/>
    </row>
    <row r="11332" spans="9:17" ht="16">
      <c r="I11332" s="209"/>
      <c r="J11332" s="221"/>
      <c r="K11332" s="228"/>
      <c r="L11332" s="228"/>
      <c r="Q11332" s="229"/>
    </row>
    <row r="11333" spans="9:17" ht="16">
      <c r="I11333" s="209"/>
      <c r="J11333" s="221"/>
      <c r="K11333" s="228"/>
      <c r="L11333" s="228"/>
      <c r="Q11333" s="229"/>
    </row>
    <row r="11334" spans="9:17" ht="16">
      <c r="I11334" s="209"/>
      <c r="J11334" s="221"/>
      <c r="K11334" s="228"/>
      <c r="L11334" s="228"/>
      <c r="Q11334" s="229"/>
    </row>
    <row r="11335" spans="9:17" ht="16">
      <c r="I11335" s="209"/>
      <c r="J11335" s="221"/>
      <c r="K11335" s="228"/>
      <c r="L11335" s="228"/>
      <c r="Q11335" s="229"/>
    </row>
    <row r="11336" spans="9:17" ht="16">
      <c r="I11336" s="209"/>
      <c r="J11336" s="221"/>
      <c r="K11336" s="228"/>
      <c r="L11336" s="228"/>
      <c r="Q11336" s="229"/>
    </row>
    <row r="11337" spans="9:17" ht="16">
      <c r="I11337" s="209"/>
      <c r="J11337" s="221"/>
      <c r="K11337" s="228"/>
      <c r="L11337" s="228"/>
      <c r="Q11337" s="229"/>
    </row>
    <row r="11338" spans="9:17" ht="16">
      <c r="I11338" s="209"/>
      <c r="J11338" s="221"/>
      <c r="K11338" s="228"/>
      <c r="L11338" s="228"/>
      <c r="Q11338" s="229"/>
    </row>
    <row r="11339" spans="9:17" ht="16">
      <c r="I11339" s="209"/>
      <c r="J11339" s="221"/>
      <c r="K11339" s="228"/>
      <c r="L11339" s="228"/>
      <c r="Q11339" s="229"/>
    </row>
    <row r="11340" spans="9:17" ht="16">
      <c r="I11340" s="209"/>
      <c r="J11340" s="221"/>
      <c r="K11340" s="228"/>
      <c r="L11340" s="228"/>
      <c r="Q11340" s="229"/>
    </row>
    <row r="11341" spans="9:17" ht="16">
      <c r="I11341" s="209"/>
      <c r="J11341" s="221"/>
      <c r="K11341" s="228"/>
      <c r="L11341" s="228"/>
      <c r="Q11341" s="229"/>
    </row>
    <row r="11342" spans="9:17" ht="16">
      <c r="I11342" s="209"/>
      <c r="J11342" s="221"/>
      <c r="K11342" s="228"/>
      <c r="L11342" s="228"/>
      <c r="Q11342" s="229"/>
    </row>
    <row r="11343" spans="9:17" ht="16">
      <c r="I11343" s="209"/>
      <c r="J11343" s="221"/>
      <c r="K11343" s="228"/>
      <c r="L11343" s="228"/>
      <c r="Q11343" s="229"/>
    </row>
    <row r="11344" spans="9:17" ht="16">
      <c r="I11344" s="209"/>
      <c r="J11344" s="221"/>
      <c r="K11344" s="228"/>
      <c r="L11344" s="228"/>
      <c r="Q11344" s="229"/>
    </row>
    <row r="11345" spans="9:17" ht="16">
      <c r="I11345" s="209"/>
      <c r="J11345" s="221"/>
      <c r="K11345" s="228"/>
      <c r="L11345" s="228"/>
      <c r="Q11345" s="229"/>
    </row>
    <row r="11346" spans="9:17" ht="16">
      <c r="I11346" s="209"/>
      <c r="J11346" s="221"/>
      <c r="K11346" s="228"/>
      <c r="L11346" s="228"/>
      <c r="Q11346" s="229"/>
    </row>
    <row r="11347" spans="9:17" ht="16">
      <c r="I11347" s="209"/>
      <c r="J11347" s="221"/>
      <c r="K11347" s="228"/>
      <c r="L11347" s="228"/>
      <c r="Q11347" s="229"/>
    </row>
    <row r="11348" spans="9:17" ht="16">
      <c r="I11348" s="209"/>
      <c r="J11348" s="221"/>
      <c r="K11348" s="228"/>
      <c r="L11348" s="228"/>
      <c r="Q11348" s="229"/>
    </row>
    <row r="11349" spans="9:17" ht="16">
      <c r="I11349" s="209"/>
      <c r="J11349" s="221"/>
      <c r="K11349" s="228"/>
      <c r="L11349" s="228"/>
      <c r="Q11349" s="229"/>
    </row>
    <row r="11350" spans="9:17" ht="16">
      <c r="I11350" s="209"/>
      <c r="J11350" s="221"/>
      <c r="K11350" s="228"/>
      <c r="L11350" s="228"/>
      <c r="Q11350" s="229"/>
    </row>
    <row r="11351" spans="9:17" ht="16">
      <c r="I11351" s="209"/>
      <c r="J11351" s="221"/>
      <c r="K11351" s="228"/>
      <c r="L11351" s="228"/>
      <c r="Q11351" s="229"/>
    </row>
    <row r="11352" spans="9:17" ht="16">
      <c r="I11352" s="209"/>
      <c r="J11352" s="221"/>
      <c r="K11352" s="228"/>
      <c r="L11352" s="228"/>
      <c r="Q11352" s="229"/>
    </row>
    <row r="11353" spans="9:17" ht="16">
      <c r="I11353" s="209"/>
      <c r="J11353" s="221"/>
      <c r="K11353" s="228"/>
      <c r="L11353" s="228"/>
      <c r="Q11353" s="229"/>
    </row>
    <row r="11354" spans="9:17" ht="16">
      <c r="I11354" s="209"/>
      <c r="J11354" s="221"/>
      <c r="K11354" s="228"/>
      <c r="L11354" s="228"/>
      <c r="Q11354" s="229"/>
    </row>
    <row r="11355" spans="9:17" ht="16">
      <c r="I11355" s="209"/>
      <c r="J11355" s="221"/>
      <c r="K11355" s="228"/>
      <c r="L11355" s="228"/>
      <c r="Q11355" s="229"/>
    </row>
    <row r="11356" spans="9:17" ht="16">
      <c r="I11356" s="209"/>
      <c r="J11356" s="221"/>
      <c r="K11356" s="228"/>
      <c r="L11356" s="228"/>
      <c r="Q11356" s="229"/>
    </row>
    <row r="11357" spans="9:17" ht="16">
      <c r="I11357" s="209"/>
      <c r="J11357" s="221"/>
      <c r="K11357" s="228"/>
      <c r="L11357" s="228"/>
      <c r="Q11357" s="229"/>
    </row>
    <row r="11358" spans="9:17" ht="16">
      <c r="I11358" s="209"/>
      <c r="J11358" s="221"/>
      <c r="K11358" s="228"/>
      <c r="L11358" s="228"/>
      <c r="Q11358" s="229"/>
    </row>
    <row r="11359" spans="9:17" ht="16">
      <c r="I11359" s="209"/>
      <c r="J11359" s="221"/>
      <c r="K11359" s="228"/>
      <c r="L11359" s="228"/>
      <c r="Q11359" s="229"/>
    </row>
    <row r="11360" spans="9:17" ht="16">
      <c r="I11360" s="209"/>
      <c r="J11360" s="221"/>
      <c r="K11360" s="228"/>
      <c r="L11360" s="228"/>
      <c r="Q11360" s="229"/>
    </row>
    <row r="11361" spans="9:17" ht="16">
      <c r="I11361" s="209"/>
      <c r="J11361" s="221"/>
      <c r="K11361" s="228"/>
      <c r="L11361" s="228"/>
      <c r="Q11361" s="229"/>
    </row>
    <row r="11362" spans="9:17" ht="16">
      <c r="I11362" s="209"/>
      <c r="J11362" s="221"/>
      <c r="K11362" s="228"/>
      <c r="L11362" s="228"/>
      <c r="Q11362" s="229"/>
    </row>
    <row r="11363" spans="9:17" ht="16">
      <c r="I11363" s="209"/>
      <c r="J11363" s="221"/>
      <c r="K11363" s="228"/>
      <c r="L11363" s="228"/>
      <c r="Q11363" s="229"/>
    </row>
    <row r="11364" spans="9:17" ht="16">
      <c r="I11364" s="209"/>
      <c r="J11364" s="221"/>
      <c r="K11364" s="228"/>
      <c r="L11364" s="228"/>
      <c r="Q11364" s="229"/>
    </row>
    <row r="11365" spans="9:17" ht="16">
      <c r="I11365" s="209"/>
      <c r="J11365" s="221"/>
      <c r="K11365" s="228"/>
      <c r="L11365" s="228"/>
      <c r="Q11365" s="229"/>
    </row>
    <row r="11366" spans="9:17" ht="16">
      <c r="I11366" s="209"/>
      <c r="J11366" s="221"/>
      <c r="K11366" s="228"/>
      <c r="L11366" s="228"/>
      <c r="Q11366" s="229"/>
    </row>
    <row r="11367" spans="9:17" ht="16">
      <c r="I11367" s="209"/>
      <c r="J11367" s="221"/>
      <c r="K11367" s="228"/>
      <c r="L11367" s="228"/>
      <c r="Q11367" s="229"/>
    </row>
    <row r="11368" spans="9:17" ht="16">
      <c r="I11368" s="209"/>
      <c r="J11368" s="221"/>
      <c r="K11368" s="228"/>
      <c r="L11368" s="228"/>
      <c r="Q11368" s="229"/>
    </row>
    <row r="11369" spans="9:17" ht="16">
      <c r="I11369" s="209"/>
      <c r="J11369" s="221"/>
      <c r="K11369" s="228"/>
      <c r="L11369" s="228"/>
      <c r="Q11369" s="229"/>
    </row>
    <row r="11370" spans="9:17" ht="16">
      <c r="I11370" s="209"/>
      <c r="J11370" s="221"/>
      <c r="K11370" s="228"/>
      <c r="L11370" s="228"/>
      <c r="Q11370" s="229"/>
    </row>
    <row r="11371" spans="9:17" ht="16">
      <c r="I11371" s="209"/>
      <c r="J11371" s="221"/>
      <c r="K11371" s="228"/>
      <c r="L11371" s="228"/>
      <c r="Q11371" s="229"/>
    </row>
    <row r="11372" spans="9:17" ht="16">
      <c r="I11372" s="209"/>
      <c r="J11372" s="221"/>
      <c r="K11372" s="228"/>
      <c r="L11372" s="228"/>
      <c r="Q11372" s="229"/>
    </row>
    <row r="11373" spans="9:17" ht="16">
      <c r="I11373" s="209"/>
      <c r="J11373" s="221"/>
      <c r="K11373" s="228"/>
      <c r="L11373" s="228"/>
      <c r="Q11373" s="229"/>
    </row>
    <row r="11374" spans="9:17" ht="16">
      <c r="I11374" s="209"/>
      <c r="J11374" s="221"/>
      <c r="K11374" s="228"/>
      <c r="L11374" s="228"/>
      <c r="Q11374" s="229"/>
    </row>
    <row r="11375" spans="9:17" ht="16">
      <c r="I11375" s="209"/>
      <c r="J11375" s="221"/>
      <c r="K11375" s="228"/>
      <c r="L11375" s="228"/>
      <c r="Q11375" s="229"/>
    </row>
    <row r="11376" spans="9:17" ht="16">
      <c r="I11376" s="209"/>
      <c r="J11376" s="221"/>
      <c r="K11376" s="228"/>
      <c r="L11376" s="228"/>
      <c r="Q11376" s="229"/>
    </row>
    <row r="11377" spans="9:17" ht="16">
      <c r="I11377" s="209"/>
      <c r="J11377" s="221"/>
      <c r="K11377" s="228"/>
      <c r="L11377" s="228"/>
      <c r="Q11377" s="229"/>
    </row>
    <row r="11378" spans="9:17" ht="16">
      <c r="I11378" s="209"/>
      <c r="J11378" s="221"/>
      <c r="K11378" s="228"/>
      <c r="L11378" s="228"/>
      <c r="Q11378" s="229"/>
    </row>
    <row r="11379" spans="9:17" ht="16">
      <c r="I11379" s="209"/>
      <c r="J11379" s="221"/>
      <c r="K11379" s="228"/>
      <c r="L11379" s="228"/>
      <c r="Q11379" s="229"/>
    </row>
    <row r="11380" spans="9:17" ht="16">
      <c r="I11380" s="209"/>
      <c r="J11380" s="221"/>
      <c r="K11380" s="228"/>
      <c r="L11380" s="228"/>
      <c r="Q11380" s="229"/>
    </row>
    <row r="11381" spans="9:17" ht="16">
      <c r="I11381" s="209"/>
      <c r="J11381" s="221"/>
      <c r="K11381" s="228"/>
      <c r="L11381" s="228"/>
      <c r="Q11381" s="229"/>
    </row>
    <row r="11382" spans="9:17" ht="16">
      <c r="I11382" s="209"/>
      <c r="J11382" s="221"/>
      <c r="K11382" s="228"/>
      <c r="L11382" s="228"/>
      <c r="Q11382" s="229"/>
    </row>
    <row r="11383" spans="9:17" ht="16">
      <c r="I11383" s="209"/>
      <c r="J11383" s="221"/>
      <c r="K11383" s="228"/>
      <c r="L11383" s="228"/>
      <c r="Q11383" s="229"/>
    </row>
    <row r="11384" spans="9:17" ht="16">
      <c r="I11384" s="209"/>
      <c r="J11384" s="221"/>
      <c r="K11384" s="228"/>
      <c r="L11384" s="228"/>
      <c r="Q11384" s="229"/>
    </row>
    <row r="11385" spans="9:17" ht="16">
      <c r="I11385" s="209"/>
      <c r="J11385" s="221"/>
      <c r="K11385" s="228"/>
      <c r="L11385" s="228"/>
      <c r="Q11385" s="229"/>
    </row>
    <row r="11386" spans="9:17" ht="16">
      <c r="I11386" s="209"/>
      <c r="J11386" s="221"/>
      <c r="K11386" s="228"/>
      <c r="L11386" s="228"/>
      <c r="Q11386" s="229"/>
    </row>
    <row r="11387" spans="9:17" ht="16">
      <c r="I11387" s="209"/>
      <c r="J11387" s="221"/>
      <c r="K11387" s="228"/>
      <c r="L11387" s="228"/>
      <c r="Q11387" s="229"/>
    </row>
    <row r="11388" spans="9:17" ht="16">
      <c r="I11388" s="209"/>
      <c r="J11388" s="221"/>
      <c r="K11388" s="228"/>
      <c r="L11388" s="228"/>
      <c r="Q11388" s="229"/>
    </row>
    <row r="11389" spans="9:17" ht="16">
      <c r="I11389" s="209"/>
      <c r="J11389" s="221"/>
      <c r="K11389" s="228"/>
      <c r="L11389" s="228"/>
      <c r="Q11389" s="229"/>
    </row>
    <row r="11390" spans="9:17" ht="16">
      <c r="I11390" s="209"/>
      <c r="J11390" s="221"/>
      <c r="K11390" s="228"/>
      <c r="L11390" s="228"/>
      <c r="Q11390" s="229"/>
    </row>
    <row r="11391" spans="9:17" ht="16">
      <c r="I11391" s="209"/>
      <c r="J11391" s="221"/>
      <c r="K11391" s="228"/>
      <c r="L11391" s="228"/>
      <c r="Q11391" s="229"/>
    </row>
    <row r="11392" spans="9:17" ht="16">
      <c r="I11392" s="209"/>
      <c r="J11392" s="221"/>
      <c r="K11392" s="228"/>
      <c r="L11392" s="228"/>
      <c r="Q11392" s="229"/>
    </row>
    <row r="11393" spans="9:17" ht="16">
      <c r="I11393" s="209"/>
      <c r="J11393" s="221"/>
      <c r="K11393" s="228"/>
      <c r="L11393" s="228"/>
      <c r="Q11393" s="229"/>
    </row>
    <row r="11394" spans="9:17" ht="16">
      <c r="I11394" s="209"/>
      <c r="J11394" s="221"/>
      <c r="K11394" s="228"/>
      <c r="L11394" s="228"/>
      <c r="Q11394" s="229"/>
    </row>
    <row r="11395" spans="9:17" ht="16">
      <c r="I11395" s="209"/>
      <c r="J11395" s="221"/>
      <c r="K11395" s="228"/>
      <c r="L11395" s="228"/>
      <c r="Q11395" s="229"/>
    </row>
    <row r="11396" spans="9:17" ht="16">
      <c r="I11396" s="209"/>
      <c r="J11396" s="221"/>
      <c r="K11396" s="228"/>
      <c r="L11396" s="228"/>
      <c r="Q11396" s="229"/>
    </row>
    <row r="11397" spans="9:17" ht="16">
      <c r="I11397" s="209"/>
      <c r="J11397" s="221"/>
      <c r="K11397" s="228"/>
      <c r="L11397" s="228"/>
      <c r="Q11397" s="229"/>
    </row>
    <row r="11398" spans="9:17" ht="16">
      <c r="I11398" s="209"/>
      <c r="J11398" s="221"/>
      <c r="K11398" s="228"/>
      <c r="L11398" s="228"/>
      <c r="Q11398" s="229"/>
    </row>
    <row r="11399" spans="9:17" ht="16">
      <c r="I11399" s="209"/>
      <c r="J11399" s="221"/>
      <c r="K11399" s="228"/>
      <c r="L11399" s="228"/>
      <c r="Q11399" s="229"/>
    </row>
    <row r="11400" spans="9:17" ht="16">
      <c r="I11400" s="209"/>
      <c r="J11400" s="221"/>
      <c r="K11400" s="228"/>
      <c r="L11400" s="228"/>
      <c r="Q11400" s="229"/>
    </row>
    <row r="11401" spans="9:17" ht="16">
      <c r="I11401" s="209"/>
      <c r="J11401" s="221"/>
      <c r="K11401" s="228"/>
      <c r="L11401" s="228"/>
      <c r="Q11401" s="229"/>
    </row>
    <row r="11402" spans="9:17" ht="16">
      <c r="I11402" s="209"/>
      <c r="J11402" s="221"/>
      <c r="K11402" s="228"/>
      <c r="L11402" s="228"/>
      <c r="Q11402" s="229"/>
    </row>
    <row r="11403" spans="9:17" ht="16">
      <c r="I11403" s="209"/>
      <c r="J11403" s="221"/>
      <c r="K11403" s="228"/>
      <c r="L11403" s="228"/>
      <c r="Q11403" s="229"/>
    </row>
    <row r="11404" spans="9:17" ht="16">
      <c r="I11404" s="209"/>
      <c r="J11404" s="221"/>
      <c r="K11404" s="228"/>
      <c r="L11404" s="228"/>
      <c r="Q11404" s="229"/>
    </row>
    <row r="11405" spans="9:17" ht="16">
      <c r="I11405" s="209"/>
      <c r="J11405" s="221"/>
      <c r="K11405" s="228"/>
      <c r="L11405" s="228"/>
      <c r="Q11405" s="229"/>
    </row>
    <row r="11406" spans="9:17" ht="16">
      <c r="I11406" s="209"/>
      <c r="J11406" s="221"/>
      <c r="K11406" s="228"/>
      <c r="L11406" s="228"/>
      <c r="Q11406" s="229"/>
    </row>
    <row r="11407" spans="9:17" ht="16">
      <c r="I11407" s="209"/>
      <c r="J11407" s="221"/>
      <c r="K11407" s="228"/>
      <c r="L11407" s="228"/>
      <c r="Q11407" s="229"/>
    </row>
    <row r="11408" spans="9:17" ht="16">
      <c r="I11408" s="209"/>
      <c r="J11408" s="221"/>
      <c r="K11408" s="228"/>
      <c r="L11408" s="228"/>
      <c r="Q11408" s="229"/>
    </row>
    <row r="11409" spans="9:17" ht="16">
      <c r="I11409" s="209"/>
      <c r="J11409" s="221"/>
      <c r="K11409" s="228"/>
      <c r="L11409" s="228"/>
      <c r="Q11409" s="229"/>
    </row>
    <row r="11410" spans="9:17" ht="16">
      <c r="I11410" s="209"/>
      <c r="J11410" s="221"/>
      <c r="K11410" s="228"/>
      <c r="L11410" s="228"/>
      <c r="Q11410" s="229"/>
    </row>
    <row r="11411" spans="9:17" ht="16">
      <c r="I11411" s="209"/>
      <c r="J11411" s="221"/>
      <c r="K11411" s="228"/>
      <c r="L11411" s="228"/>
      <c r="Q11411" s="229"/>
    </row>
    <row r="11412" spans="9:17" ht="16">
      <c r="I11412" s="209"/>
      <c r="J11412" s="221"/>
      <c r="K11412" s="228"/>
      <c r="L11412" s="228"/>
      <c r="Q11412" s="229"/>
    </row>
    <row r="11413" spans="9:17" ht="16">
      <c r="I11413" s="209"/>
      <c r="J11413" s="221"/>
      <c r="K11413" s="228"/>
      <c r="L11413" s="228"/>
      <c r="Q11413" s="229"/>
    </row>
    <row r="11414" spans="9:17" ht="16">
      <c r="I11414" s="209"/>
      <c r="J11414" s="221"/>
      <c r="K11414" s="228"/>
      <c r="L11414" s="228"/>
      <c r="Q11414" s="229"/>
    </row>
    <row r="11415" spans="9:17" ht="16">
      <c r="I11415" s="209"/>
      <c r="J11415" s="221"/>
      <c r="K11415" s="228"/>
      <c r="L11415" s="228"/>
      <c r="Q11415" s="229"/>
    </row>
    <row r="11416" spans="9:17" ht="16">
      <c r="I11416" s="209"/>
      <c r="J11416" s="221"/>
      <c r="K11416" s="228"/>
      <c r="L11416" s="228"/>
      <c r="Q11416" s="229"/>
    </row>
    <row r="11417" spans="9:17" ht="16">
      <c r="I11417" s="209"/>
      <c r="J11417" s="221"/>
      <c r="K11417" s="228"/>
      <c r="L11417" s="228"/>
      <c r="Q11417" s="229"/>
    </row>
    <row r="11418" spans="9:17" ht="16">
      <c r="I11418" s="209"/>
      <c r="J11418" s="221"/>
      <c r="K11418" s="228"/>
      <c r="L11418" s="228"/>
      <c r="Q11418" s="229"/>
    </row>
    <row r="11419" spans="9:17" ht="16">
      <c r="I11419" s="209"/>
      <c r="J11419" s="221"/>
      <c r="K11419" s="228"/>
      <c r="L11419" s="228"/>
      <c r="Q11419" s="229"/>
    </row>
    <row r="11420" spans="9:17" ht="16">
      <c r="I11420" s="209"/>
      <c r="J11420" s="221"/>
      <c r="K11420" s="228"/>
      <c r="L11420" s="228"/>
      <c r="Q11420" s="229"/>
    </row>
    <row r="11421" spans="9:17" ht="16">
      <c r="I11421" s="209"/>
      <c r="J11421" s="221"/>
      <c r="K11421" s="228"/>
      <c r="L11421" s="228"/>
      <c r="Q11421" s="229"/>
    </row>
    <row r="11422" spans="9:17" ht="16">
      <c r="I11422" s="209"/>
      <c r="J11422" s="221"/>
      <c r="K11422" s="228"/>
      <c r="L11422" s="228"/>
      <c r="Q11422" s="229"/>
    </row>
    <row r="11423" spans="9:17" ht="16">
      <c r="I11423" s="209"/>
      <c r="J11423" s="221"/>
      <c r="K11423" s="228"/>
      <c r="L11423" s="228"/>
      <c r="Q11423" s="229"/>
    </row>
    <row r="11424" spans="9:17" ht="16">
      <c r="I11424" s="209"/>
      <c r="J11424" s="221"/>
      <c r="K11424" s="228"/>
      <c r="L11424" s="228"/>
      <c r="Q11424" s="229"/>
    </row>
    <row r="11425" spans="9:17" ht="16">
      <c r="I11425" s="209"/>
      <c r="J11425" s="221"/>
      <c r="K11425" s="228"/>
      <c r="L11425" s="228"/>
      <c r="Q11425" s="229"/>
    </row>
    <row r="11426" spans="9:17" ht="16">
      <c r="I11426" s="209"/>
      <c r="J11426" s="221"/>
      <c r="K11426" s="228"/>
      <c r="L11426" s="228"/>
      <c r="Q11426" s="229"/>
    </row>
    <row r="11427" spans="9:17" ht="16">
      <c r="I11427" s="209"/>
      <c r="J11427" s="221"/>
      <c r="K11427" s="228"/>
      <c r="L11427" s="228"/>
      <c r="Q11427" s="229"/>
    </row>
    <row r="11428" spans="9:17" ht="16">
      <c r="I11428" s="209"/>
      <c r="J11428" s="221"/>
      <c r="K11428" s="228"/>
      <c r="L11428" s="228"/>
      <c r="Q11428" s="229"/>
    </row>
    <row r="11429" spans="9:17" ht="16">
      <c r="I11429" s="209"/>
      <c r="J11429" s="221"/>
      <c r="K11429" s="228"/>
      <c r="L11429" s="228"/>
      <c r="Q11429" s="229"/>
    </row>
    <row r="11430" spans="9:17" ht="16">
      <c r="I11430" s="209"/>
      <c r="J11430" s="221"/>
      <c r="K11430" s="228"/>
      <c r="L11430" s="228"/>
      <c r="Q11430" s="229"/>
    </row>
    <row r="11431" spans="9:17" ht="16">
      <c r="I11431" s="209"/>
      <c r="J11431" s="221"/>
      <c r="K11431" s="228"/>
      <c r="L11431" s="228"/>
      <c r="Q11431" s="229"/>
    </row>
    <row r="11432" spans="9:17" ht="16">
      <c r="I11432" s="209"/>
      <c r="J11432" s="221"/>
      <c r="K11432" s="228"/>
      <c r="L11432" s="228"/>
      <c r="Q11432" s="229"/>
    </row>
    <row r="11433" spans="9:17" ht="16">
      <c r="I11433" s="209"/>
      <c r="J11433" s="221"/>
      <c r="K11433" s="228"/>
      <c r="L11433" s="228"/>
      <c r="Q11433" s="229"/>
    </row>
    <row r="11434" spans="9:17" ht="16">
      <c r="I11434" s="209"/>
      <c r="J11434" s="221"/>
      <c r="K11434" s="228"/>
      <c r="L11434" s="228"/>
      <c r="Q11434" s="229"/>
    </row>
    <row r="11435" spans="9:17" ht="16">
      <c r="I11435" s="209"/>
      <c r="J11435" s="221"/>
      <c r="K11435" s="228"/>
      <c r="L11435" s="228"/>
      <c r="Q11435" s="229"/>
    </row>
    <row r="11436" spans="9:17" ht="16">
      <c r="I11436" s="209"/>
      <c r="J11436" s="221"/>
      <c r="K11436" s="228"/>
      <c r="L11436" s="228"/>
      <c r="Q11436" s="229"/>
    </row>
    <row r="11437" spans="9:17" ht="16">
      <c r="I11437" s="209"/>
      <c r="J11437" s="221"/>
      <c r="K11437" s="228"/>
      <c r="L11437" s="228"/>
      <c r="Q11437" s="229"/>
    </row>
    <row r="11438" spans="9:17" ht="16">
      <c r="I11438" s="209"/>
      <c r="J11438" s="221"/>
      <c r="K11438" s="228"/>
      <c r="L11438" s="228"/>
      <c r="Q11438" s="229"/>
    </row>
    <row r="11439" spans="9:17" ht="16">
      <c r="I11439" s="209"/>
      <c r="J11439" s="221"/>
      <c r="K11439" s="228"/>
      <c r="L11439" s="228"/>
      <c r="Q11439" s="229"/>
    </row>
    <row r="11440" spans="9:17" ht="16">
      <c r="I11440" s="209"/>
      <c r="J11440" s="221"/>
      <c r="K11440" s="228"/>
      <c r="L11440" s="228"/>
      <c r="Q11440" s="229"/>
    </row>
    <row r="11441" spans="9:17" ht="16">
      <c r="I11441" s="209"/>
      <c r="J11441" s="221"/>
      <c r="K11441" s="228"/>
      <c r="L11441" s="228"/>
      <c r="Q11441" s="229"/>
    </row>
    <row r="11442" spans="9:17" ht="16">
      <c r="I11442" s="209"/>
      <c r="J11442" s="221"/>
      <c r="K11442" s="228"/>
      <c r="L11442" s="228"/>
      <c r="Q11442" s="229"/>
    </row>
    <row r="11443" spans="9:17" ht="16">
      <c r="I11443" s="209"/>
      <c r="J11443" s="221"/>
      <c r="K11443" s="228"/>
      <c r="L11443" s="228"/>
      <c r="Q11443" s="229"/>
    </row>
    <row r="11444" spans="9:17" ht="16">
      <c r="I11444" s="209"/>
      <c r="J11444" s="221"/>
      <c r="K11444" s="228"/>
      <c r="L11444" s="228"/>
      <c r="Q11444" s="229"/>
    </row>
    <row r="11445" spans="9:17" ht="16">
      <c r="I11445" s="209"/>
      <c r="J11445" s="221"/>
      <c r="K11445" s="228"/>
      <c r="L11445" s="228"/>
      <c r="Q11445" s="229"/>
    </row>
    <row r="11446" spans="9:17" ht="16">
      <c r="I11446" s="209"/>
      <c r="J11446" s="221"/>
      <c r="K11446" s="228"/>
      <c r="L11446" s="228"/>
      <c r="Q11446" s="229"/>
    </row>
    <row r="11447" spans="9:17" ht="16">
      <c r="I11447" s="209"/>
      <c r="J11447" s="221"/>
      <c r="K11447" s="228"/>
      <c r="L11447" s="228"/>
      <c r="Q11447" s="229"/>
    </row>
    <row r="11448" spans="9:17" ht="16">
      <c r="I11448" s="209"/>
      <c r="J11448" s="221"/>
      <c r="K11448" s="228"/>
      <c r="L11448" s="228"/>
      <c r="Q11448" s="229"/>
    </row>
    <row r="11449" spans="9:17" ht="16">
      <c r="I11449" s="209"/>
      <c r="J11449" s="221"/>
      <c r="K11449" s="228"/>
      <c r="L11449" s="228"/>
      <c r="Q11449" s="229"/>
    </row>
    <row r="11450" spans="9:17" ht="16">
      <c r="I11450" s="209"/>
      <c r="J11450" s="221"/>
      <c r="K11450" s="228"/>
      <c r="L11450" s="228"/>
      <c r="Q11450" s="229"/>
    </row>
    <row r="11451" spans="9:17" ht="16">
      <c r="I11451" s="209"/>
      <c r="J11451" s="221"/>
      <c r="K11451" s="228"/>
      <c r="L11451" s="228"/>
      <c r="Q11451" s="229"/>
    </row>
    <row r="11452" spans="9:17" ht="16">
      <c r="I11452" s="209"/>
      <c r="J11452" s="221"/>
      <c r="K11452" s="228"/>
      <c r="L11452" s="228"/>
      <c r="Q11452" s="229"/>
    </row>
    <row r="11453" spans="9:17" ht="16">
      <c r="I11453" s="209"/>
      <c r="J11453" s="221"/>
      <c r="K11453" s="228"/>
      <c r="L11453" s="228"/>
      <c r="Q11453" s="229"/>
    </row>
    <row r="11454" spans="9:17" ht="16">
      <c r="I11454" s="209"/>
      <c r="J11454" s="221"/>
      <c r="K11454" s="228"/>
      <c r="L11454" s="228"/>
      <c r="Q11454" s="229"/>
    </row>
    <row r="11455" spans="9:17" ht="16">
      <c r="I11455" s="209"/>
      <c r="J11455" s="221"/>
      <c r="K11455" s="228"/>
      <c r="L11455" s="228"/>
      <c r="Q11455" s="229"/>
    </row>
    <row r="11456" spans="9:17" ht="16">
      <c r="I11456" s="209"/>
      <c r="J11456" s="221"/>
      <c r="K11456" s="228"/>
      <c r="L11456" s="228"/>
      <c r="Q11456" s="229"/>
    </row>
    <row r="11457" spans="9:17" ht="16">
      <c r="I11457" s="209"/>
      <c r="J11457" s="221"/>
      <c r="K11457" s="228"/>
      <c r="L11457" s="228"/>
      <c r="Q11457" s="229"/>
    </row>
    <row r="11458" spans="9:17" ht="16">
      <c r="I11458" s="209"/>
      <c r="J11458" s="221"/>
      <c r="K11458" s="228"/>
      <c r="L11458" s="228"/>
      <c r="Q11458" s="229"/>
    </row>
    <row r="11459" spans="9:17" ht="16">
      <c r="I11459" s="209"/>
      <c r="J11459" s="221"/>
      <c r="K11459" s="228"/>
      <c r="L11459" s="228"/>
      <c r="Q11459" s="229"/>
    </row>
    <row r="11460" spans="9:17" ht="16">
      <c r="I11460" s="209"/>
      <c r="J11460" s="221"/>
      <c r="K11460" s="228"/>
      <c r="L11460" s="228"/>
      <c r="Q11460" s="229"/>
    </row>
    <row r="11461" spans="9:17" ht="16">
      <c r="I11461" s="209"/>
      <c r="J11461" s="221"/>
      <c r="K11461" s="228"/>
      <c r="L11461" s="228"/>
      <c r="Q11461" s="229"/>
    </row>
    <row r="11462" spans="9:17" ht="16">
      <c r="I11462" s="209"/>
      <c r="J11462" s="221"/>
      <c r="K11462" s="228"/>
      <c r="L11462" s="228"/>
      <c r="Q11462" s="229"/>
    </row>
    <row r="11463" spans="9:17" ht="16">
      <c r="I11463" s="209"/>
      <c r="J11463" s="221"/>
      <c r="K11463" s="228"/>
      <c r="L11463" s="228"/>
      <c r="Q11463" s="229"/>
    </row>
    <row r="11464" spans="9:17" ht="16">
      <c r="I11464" s="209"/>
      <c r="J11464" s="221"/>
      <c r="K11464" s="228"/>
      <c r="L11464" s="228"/>
      <c r="Q11464" s="229"/>
    </row>
    <row r="11465" spans="9:17" ht="16">
      <c r="I11465" s="209"/>
      <c r="J11465" s="221"/>
      <c r="K11465" s="228"/>
      <c r="L11465" s="228"/>
      <c r="Q11465" s="229"/>
    </row>
    <row r="11466" spans="9:17" ht="16">
      <c r="I11466" s="209"/>
      <c r="J11466" s="221"/>
      <c r="K11466" s="228"/>
      <c r="L11466" s="228"/>
      <c r="Q11466" s="229"/>
    </row>
    <row r="11467" spans="9:17" ht="16">
      <c r="I11467" s="209"/>
      <c r="J11467" s="221"/>
      <c r="K11467" s="228"/>
      <c r="L11467" s="228"/>
      <c r="Q11467" s="229"/>
    </row>
    <row r="11468" spans="9:17" ht="16">
      <c r="I11468" s="209"/>
      <c r="J11468" s="221"/>
      <c r="K11468" s="228"/>
      <c r="L11468" s="228"/>
      <c r="Q11468" s="229"/>
    </row>
    <row r="11469" spans="9:17" ht="16">
      <c r="I11469" s="209"/>
      <c r="J11469" s="221"/>
      <c r="K11469" s="228"/>
      <c r="L11469" s="228"/>
      <c r="Q11469" s="229"/>
    </row>
    <row r="11470" spans="9:17" ht="16">
      <c r="I11470" s="209"/>
      <c r="J11470" s="221"/>
      <c r="K11470" s="228"/>
      <c r="L11470" s="228"/>
      <c r="Q11470" s="229"/>
    </row>
    <row r="11471" spans="9:17" ht="16">
      <c r="I11471" s="209"/>
      <c r="J11471" s="221"/>
      <c r="K11471" s="228"/>
      <c r="L11471" s="228"/>
      <c r="Q11471" s="229"/>
    </row>
    <row r="11472" spans="9:17" ht="16">
      <c r="I11472" s="209"/>
      <c r="J11472" s="221"/>
      <c r="K11472" s="228"/>
      <c r="L11472" s="228"/>
      <c r="Q11472" s="229"/>
    </row>
    <row r="11473" spans="9:17" ht="16">
      <c r="I11473" s="209"/>
      <c r="J11473" s="221"/>
      <c r="K11473" s="228"/>
      <c r="L11473" s="228"/>
      <c r="Q11473" s="229"/>
    </row>
    <row r="11474" spans="9:17" ht="16">
      <c r="I11474" s="209"/>
      <c r="J11474" s="221"/>
      <c r="K11474" s="228"/>
      <c r="L11474" s="228"/>
      <c r="Q11474" s="229"/>
    </row>
    <row r="11475" spans="9:17" ht="16">
      <c r="I11475" s="209"/>
      <c r="J11475" s="221"/>
      <c r="K11475" s="228"/>
      <c r="L11475" s="228"/>
      <c r="Q11475" s="229"/>
    </row>
    <row r="11476" spans="9:17" ht="16">
      <c r="I11476" s="209"/>
      <c r="J11476" s="221"/>
      <c r="K11476" s="228"/>
      <c r="L11476" s="228"/>
      <c r="Q11476" s="229"/>
    </row>
    <row r="11477" spans="9:17" ht="16">
      <c r="I11477" s="209"/>
      <c r="J11477" s="221"/>
      <c r="K11477" s="228"/>
      <c r="L11477" s="228"/>
      <c r="Q11477" s="229"/>
    </row>
    <row r="11478" spans="9:17" ht="16">
      <c r="I11478" s="209"/>
      <c r="J11478" s="221"/>
      <c r="K11478" s="228"/>
      <c r="L11478" s="228"/>
      <c r="Q11478" s="229"/>
    </row>
    <row r="11479" spans="9:17" ht="16">
      <c r="I11479" s="209"/>
      <c r="J11479" s="221"/>
      <c r="K11479" s="228"/>
      <c r="L11479" s="228"/>
      <c r="Q11479" s="229"/>
    </row>
    <row r="11480" spans="9:17" ht="16">
      <c r="I11480" s="209"/>
      <c r="J11480" s="221"/>
      <c r="K11480" s="228"/>
      <c r="L11480" s="228"/>
      <c r="Q11480" s="229"/>
    </row>
    <row r="11481" spans="9:17" ht="16">
      <c r="I11481" s="209"/>
      <c r="J11481" s="221"/>
      <c r="K11481" s="228"/>
      <c r="L11481" s="228"/>
      <c r="Q11481" s="229"/>
    </row>
    <row r="11482" spans="9:17" ht="16">
      <c r="I11482" s="209"/>
      <c r="J11482" s="221"/>
      <c r="K11482" s="228"/>
      <c r="L11482" s="228"/>
      <c r="Q11482" s="229"/>
    </row>
    <row r="11483" spans="9:17" ht="16">
      <c r="I11483" s="209"/>
      <c r="J11483" s="221"/>
      <c r="K11483" s="228"/>
      <c r="L11483" s="228"/>
      <c r="Q11483" s="229"/>
    </row>
    <row r="11484" spans="9:17" ht="16">
      <c r="I11484" s="209"/>
      <c r="J11484" s="221"/>
      <c r="K11484" s="228"/>
      <c r="L11484" s="228"/>
      <c r="Q11484" s="229"/>
    </row>
    <row r="11485" spans="9:17" ht="16">
      <c r="I11485" s="209"/>
      <c r="J11485" s="221"/>
      <c r="K11485" s="228"/>
      <c r="L11485" s="228"/>
      <c r="Q11485" s="229"/>
    </row>
    <row r="11486" spans="9:17" ht="16">
      <c r="I11486" s="209"/>
      <c r="J11486" s="221"/>
      <c r="K11486" s="228"/>
      <c r="L11486" s="228"/>
      <c r="Q11486" s="229"/>
    </row>
    <row r="11487" spans="9:17" ht="16">
      <c r="I11487" s="209"/>
      <c r="J11487" s="221"/>
      <c r="K11487" s="228"/>
      <c r="L11487" s="228"/>
      <c r="Q11487" s="229"/>
    </row>
    <row r="11488" spans="9:17" ht="16">
      <c r="I11488" s="209"/>
      <c r="J11488" s="221"/>
      <c r="K11488" s="228"/>
      <c r="L11488" s="228"/>
      <c r="Q11488" s="229"/>
    </row>
    <row r="11489" spans="9:17" ht="16">
      <c r="I11489" s="209"/>
      <c r="J11489" s="221"/>
      <c r="K11489" s="228"/>
      <c r="L11489" s="228"/>
      <c r="Q11489" s="229"/>
    </row>
    <row r="11490" spans="9:17" ht="16">
      <c r="I11490" s="209"/>
      <c r="J11490" s="221"/>
      <c r="K11490" s="228"/>
      <c r="L11490" s="228"/>
      <c r="Q11490" s="229"/>
    </row>
    <row r="11491" spans="9:17" ht="16">
      <c r="I11491" s="209"/>
      <c r="J11491" s="221"/>
      <c r="K11491" s="228"/>
      <c r="L11491" s="228"/>
      <c r="Q11491" s="229"/>
    </row>
    <row r="11492" spans="9:17" ht="16">
      <c r="I11492" s="209"/>
      <c r="J11492" s="221"/>
      <c r="K11492" s="228"/>
      <c r="L11492" s="228"/>
      <c r="Q11492" s="229"/>
    </row>
    <row r="11493" spans="9:17" ht="16">
      <c r="I11493" s="209"/>
      <c r="J11493" s="221"/>
      <c r="K11493" s="228"/>
      <c r="L11493" s="228"/>
      <c r="Q11493" s="229"/>
    </row>
    <row r="11494" spans="9:17" ht="16">
      <c r="I11494" s="209"/>
      <c r="J11494" s="221"/>
      <c r="K11494" s="228"/>
      <c r="L11494" s="228"/>
      <c r="Q11494" s="229"/>
    </row>
    <row r="11495" spans="9:17" ht="16">
      <c r="I11495" s="209"/>
      <c r="J11495" s="221"/>
      <c r="K11495" s="228"/>
      <c r="L11495" s="228"/>
      <c r="Q11495" s="229"/>
    </row>
    <row r="11496" spans="9:17" ht="16">
      <c r="I11496" s="209"/>
      <c r="J11496" s="221"/>
      <c r="K11496" s="228"/>
      <c r="L11496" s="228"/>
      <c r="Q11496" s="229"/>
    </row>
    <row r="11497" spans="9:17" ht="16">
      <c r="I11497" s="209"/>
      <c r="J11497" s="221"/>
      <c r="K11497" s="228"/>
      <c r="L11497" s="228"/>
      <c r="Q11497" s="229"/>
    </row>
    <row r="11498" spans="9:17" ht="16">
      <c r="I11498" s="209"/>
      <c r="J11498" s="221"/>
      <c r="K11498" s="228"/>
      <c r="L11498" s="228"/>
      <c r="Q11498" s="229"/>
    </row>
    <row r="11499" spans="9:17" ht="16">
      <c r="I11499" s="209"/>
      <c r="J11499" s="221"/>
      <c r="K11499" s="228"/>
      <c r="L11499" s="228"/>
      <c r="Q11499" s="229"/>
    </row>
    <row r="11500" spans="9:17" ht="16">
      <c r="I11500" s="209"/>
      <c r="J11500" s="221"/>
      <c r="K11500" s="228"/>
      <c r="L11500" s="228"/>
      <c r="Q11500" s="229"/>
    </row>
    <row r="11501" spans="9:17" ht="16">
      <c r="I11501" s="209"/>
      <c r="J11501" s="221"/>
      <c r="K11501" s="228"/>
      <c r="L11501" s="228"/>
      <c r="Q11501" s="229"/>
    </row>
    <row r="11502" spans="9:17" ht="16">
      <c r="I11502" s="209"/>
      <c r="J11502" s="221"/>
      <c r="K11502" s="228"/>
      <c r="L11502" s="228"/>
      <c r="Q11502" s="229"/>
    </row>
    <row r="11503" spans="9:17" ht="16">
      <c r="I11503" s="209"/>
      <c r="J11503" s="221"/>
      <c r="K11503" s="228"/>
      <c r="L11503" s="228"/>
      <c r="Q11503" s="229"/>
    </row>
    <row r="11504" spans="9:17" ht="16">
      <c r="I11504" s="209"/>
      <c r="J11504" s="221"/>
      <c r="K11504" s="228"/>
      <c r="L11504" s="228"/>
      <c r="Q11504" s="229"/>
    </row>
    <row r="11505" spans="9:17" ht="16">
      <c r="I11505" s="209"/>
      <c r="J11505" s="221"/>
      <c r="K11505" s="228"/>
      <c r="L11505" s="228"/>
      <c r="Q11505" s="229"/>
    </row>
    <row r="11506" spans="9:17" ht="16">
      <c r="I11506" s="209"/>
      <c r="J11506" s="221"/>
      <c r="K11506" s="228"/>
      <c r="L11506" s="228"/>
      <c r="Q11506" s="229"/>
    </row>
    <row r="11507" spans="9:17" ht="16">
      <c r="I11507" s="209"/>
      <c r="J11507" s="221"/>
      <c r="K11507" s="228"/>
      <c r="L11507" s="228"/>
      <c r="Q11507" s="229"/>
    </row>
    <row r="11508" spans="9:17" ht="16">
      <c r="I11508" s="209"/>
      <c r="J11508" s="221"/>
      <c r="K11508" s="228"/>
      <c r="L11508" s="228"/>
      <c r="Q11508" s="229"/>
    </row>
    <row r="11509" spans="9:17" ht="16">
      <c r="I11509" s="209"/>
      <c r="J11509" s="221"/>
      <c r="K11509" s="228"/>
      <c r="L11509" s="228"/>
      <c r="Q11509" s="229"/>
    </row>
    <row r="11510" spans="9:17" ht="16">
      <c r="I11510" s="209"/>
      <c r="J11510" s="221"/>
      <c r="K11510" s="228"/>
      <c r="L11510" s="228"/>
      <c r="Q11510" s="229"/>
    </row>
    <row r="11511" spans="9:17" ht="16">
      <c r="I11511" s="209"/>
      <c r="J11511" s="221"/>
      <c r="K11511" s="228"/>
      <c r="L11511" s="228"/>
      <c r="Q11511" s="229"/>
    </row>
    <row r="11512" spans="9:17" ht="16">
      <c r="I11512" s="209"/>
      <c r="J11512" s="221"/>
      <c r="K11512" s="228"/>
      <c r="L11512" s="228"/>
      <c r="Q11512" s="229"/>
    </row>
    <row r="11513" spans="9:17" ht="16">
      <c r="I11513" s="209"/>
      <c r="J11513" s="221"/>
      <c r="K11513" s="228"/>
      <c r="L11513" s="228"/>
      <c r="Q11513" s="229"/>
    </row>
    <row r="11514" spans="9:17" ht="16">
      <c r="I11514" s="209"/>
      <c r="J11514" s="221"/>
      <c r="K11514" s="228"/>
      <c r="L11514" s="228"/>
      <c r="Q11514" s="229"/>
    </row>
    <row r="11515" spans="9:17" ht="16">
      <c r="I11515" s="209"/>
      <c r="J11515" s="221"/>
      <c r="K11515" s="228"/>
      <c r="L11515" s="228"/>
      <c r="Q11515" s="229"/>
    </row>
    <row r="11516" spans="9:17" ht="16">
      <c r="I11516" s="209"/>
      <c r="J11516" s="221"/>
      <c r="K11516" s="228"/>
      <c r="L11516" s="228"/>
      <c r="Q11516" s="229"/>
    </row>
    <row r="11517" spans="9:17" ht="16">
      <c r="I11517" s="209"/>
      <c r="J11517" s="221"/>
      <c r="K11517" s="228"/>
      <c r="L11517" s="228"/>
      <c r="Q11517" s="229"/>
    </row>
    <row r="11518" spans="9:17" ht="16">
      <c r="I11518" s="209"/>
      <c r="J11518" s="221"/>
      <c r="K11518" s="228"/>
      <c r="L11518" s="228"/>
      <c r="Q11518" s="229"/>
    </row>
    <row r="11519" spans="9:17" ht="16">
      <c r="I11519" s="209"/>
      <c r="J11519" s="221"/>
      <c r="K11519" s="228"/>
      <c r="L11519" s="228"/>
      <c r="Q11519" s="229"/>
    </row>
    <row r="11520" spans="9:17" ht="16">
      <c r="I11520" s="209"/>
      <c r="J11520" s="221"/>
      <c r="K11520" s="228"/>
      <c r="L11520" s="228"/>
      <c r="Q11520" s="229"/>
    </row>
    <row r="11521" spans="9:17" ht="16">
      <c r="I11521" s="209"/>
      <c r="J11521" s="221"/>
      <c r="K11521" s="228"/>
      <c r="L11521" s="228"/>
      <c r="Q11521" s="229"/>
    </row>
    <row r="11522" spans="9:17" ht="16">
      <c r="I11522" s="209"/>
      <c r="J11522" s="221"/>
      <c r="K11522" s="228"/>
      <c r="L11522" s="228"/>
      <c r="Q11522" s="229"/>
    </row>
    <row r="11523" spans="9:17" ht="16">
      <c r="I11523" s="209"/>
      <c r="J11523" s="221"/>
      <c r="K11523" s="228"/>
      <c r="L11523" s="228"/>
      <c r="Q11523" s="229"/>
    </row>
    <row r="11524" spans="9:17" ht="16">
      <c r="I11524" s="209"/>
      <c r="J11524" s="221"/>
      <c r="K11524" s="228"/>
      <c r="L11524" s="228"/>
      <c r="Q11524" s="229"/>
    </row>
    <row r="11525" spans="9:17" ht="16">
      <c r="I11525" s="209"/>
      <c r="J11525" s="221"/>
      <c r="K11525" s="228"/>
      <c r="L11525" s="228"/>
      <c r="Q11525" s="229"/>
    </row>
    <row r="11526" spans="9:17" ht="16">
      <c r="I11526" s="209"/>
      <c r="J11526" s="221"/>
      <c r="K11526" s="228"/>
      <c r="L11526" s="228"/>
      <c r="Q11526" s="229"/>
    </row>
    <row r="11527" spans="9:17" ht="16">
      <c r="I11527" s="209"/>
      <c r="J11527" s="221"/>
      <c r="K11527" s="228"/>
      <c r="L11527" s="228"/>
      <c r="Q11527" s="229"/>
    </row>
    <row r="11528" spans="9:17" ht="16">
      <c r="I11528" s="209"/>
      <c r="J11528" s="221"/>
      <c r="K11528" s="228"/>
      <c r="L11528" s="228"/>
      <c r="Q11528" s="229"/>
    </row>
    <row r="11529" spans="9:17" ht="16">
      <c r="I11529" s="209"/>
      <c r="J11529" s="221"/>
      <c r="K11529" s="228"/>
      <c r="L11529" s="228"/>
      <c r="Q11529" s="229"/>
    </row>
    <row r="11530" spans="9:17" ht="16">
      <c r="I11530" s="209"/>
      <c r="J11530" s="221"/>
      <c r="K11530" s="228"/>
      <c r="L11530" s="228"/>
      <c r="Q11530" s="229"/>
    </row>
    <row r="11531" spans="9:17" ht="16">
      <c r="I11531" s="209"/>
      <c r="J11531" s="221"/>
      <c r="K11531" s="228"/>
      <c r="L11531" s="228"/>
      <c r="Q11531" s="229"/>
    </row>
    <row r="11532" spans="9:17" ht="16">
      <c r="I11532" s="209"/>
      <c r="J11532" s="221"/>
      <c r="K11532" s="228"/>
      <c r="L11532" s="228"/>
      <c r="Q11532" s="229"/>
    </row>
    <row r="11533" spans="9:17" ht="16">
      <c r="I11533" s="209"/>
      <c r="J11533" s="221"/>
      <c r="K11533" s="228"/>
      <c r="L11533" s="228"/>
      <c r="Q11533" s="229"/>
    </row>
    <row r="11534" spans="9:17" ht="16">
      <c r="I11534" s="209"/>
      <c r="J11534" s="221"/>
      <c r="K11534" s="228"/>
      <c r="L11534" s="228"/>
      <c r="Q11534" s="229"/>
    </row>
    <row r="11535" spans="9:17" ht="16">
      <c r="I11535" s="209"/>
      <c r="J11535" s="221"/>
      <c r="K11535" s="228"/>
      <c r="L11535" s="228"/>
      <c r="Q11535" s="229"/>
    </row>
    <row r="11536" spans="9:17" ht="16">
      <c r="I11536" s="209"/>
      <c r="J11536" s="221"/>
      <c r="K11536" s="228"/>
      <c r="L11536" s="228"/>
      <c r="Q11536" s="229"/>
    </row>
    <row r="11537" spans="9:17" ht="16">
      <c r="I11537" s="209"/>
      <c r="J11537" s="221"/>
      <c r="K11537" s="228"/>
      <c r="L11537" s="228"/>
      <c r="Q11537" s="229"/>
    </row>
    <row r="11538" spans="9:17" ht="16">
      <c r="I11538" s="209"/>
      <c r="J11538" s="221"/>
      <c r="K11538" s="228"/>
      <c r="L11538" s="228"/>
      <c r="Q11538" s="229"/>
    </row>
    <row r="11539" spans="9:17" ht="16">
      <c r="I11539" s="209"/>
      <c r="J11539" s="221"/>
      <c r="K11539" s="228"/>
      <c r="L11539" s="228"/>
      <c r="Q11539" s="229"/>
    </row>
    <row r="11540" spans="9:17" ht="16">
      <c r="I11540" s="209"/>
      <c r="J11540" s="221"/>
      <c r="K11540" s="228"/>
      <c r="L11540" s="228"/>
      <c r="Q11540" s="229"/>
    </row>
    <row r="11541" spans="9:17" ht="16">
      <c r="I11541" s="209"/>
      <c r="J11541" s="221"/>
      <c r="K11541" s="228"/>
      <c r="L11541" s="228"/>
      <c r="Q11541" s="229"/>
    </row>
    <row r="11542" spans="9:17" ht="16">
      <c r="I11542" s="209"/>
      <c r="J11542" s="221"/>
      <c r="K11542" s="228"/>
      <c r="L11542" s="228"/>
      <c r="Q11542" s="229"/>
    </row>
    <row r="11543" spans="9:17" ht="16">
      <c r="I11543" s="209"/>
      <c r="J11543" s="221"/>
      <c r="K11543" s="228"/>
      <c r="L11543" s="228"/>
      <c r="Q11543" s="229"/>
    </row>
    <row r="11544" spans="9:17" ht="16">
      <c r="I11544" s="209"/>
      <c r="J11544" s="221"/>
      <c r="K11544" s="228"/>
      <c r="L11544" s="228"/>
      <c r="Q11544" s="229"/>
    </row>
    <row r="11545" spans="9:17" ht="16">
      <c r="I11545" s="209"/>
      <c r="J11545" s="221"/>
      <c r="K11545" s="228"/>
      <c r="L11545" s="228"/>
      <c r="Q11545" s="229"/>
    </row>
    <row r="11546" spans="9:17" ht="16">
      <c r="I11546" s="209"/>
      <c r="J11546" s="221"/>
      <c r="K11546" s="228"/>
      <c r="L11546" s="228"/>
      <c r="Q11546" s="229"/>
    </row>
    <row r="11547" spans="9:17" ht="16">
      <c r="I11547" s="209"/>
      <c r="J11547" s="221"/>
      <c r="K11547" s="228"/>
      <c r="L11547" s="228"/>
      <c r="Q11547" s="229"/>
    </row>
    <row r="11548" spans="9:17" ht="16">
      <c r="I11548" s="209"/>
      <c r="J11548" s="221"/>
      <c r="K11548" s="228"/>
      <c r="L11548" s="228"/>
      <c r="Q11548" s="229"/>
    </row>
    <row r="11549" spans="9:17" ht="16">
      <c r="I11549" s="209"/>
      <c r="J11549" s="221"/>
      <c r="K11549" s="228"/>
      <c r="L11549" s="228"/>
      <c r="Q11549" s="229"/>
    </row>
    <row r="11550" spans="9:17" ht="16">
      <c r="I11550" s="209"/>
      <c r="J11550" s="221"/>
      <c r="K11550" s="228"/>
      <c r="L11550" s="228"/>
      <c r="Q11550" s="229"/>
    </row>
    <row r="11551" spans="9:17" ht="16">
      <c r="I11551" s="209"/>
      <c r="J11551" s="221"/>
      <c r="K11551" s="228"/>
      <c r="L11551" s="228"/>
      <c r="Q11551" s="229"/>
    </row>
    <row r="11552" spans="9:17" ht="16">
      <c r="I11552" s="209"/>
      <c r="J11552" s="221"/>
      <c r="K11552" s="228"/>
      <c r="L11552" s="228"/>
      <c r="Q11552" s="229"/>
    </row>
    <row r="11553" spans="9:17" ht="16">
      <c r="I11553" s="209"/>
      <c r="J11553" s="221"/>
      <c r="K11553" s="228"/>
      <c r="L11553" s="228"/>
      <c r="Q11553" s="229"/>
    </row>
    <row r="11554" spans="9:17" ht="16">
      <c r="I11554" s="209"/>
      <c r="J11554" s="221"/>
      <c r="K11554" s="228"/>
      <c r="L11554" s="228"/>
      <c r="Q11554" s="229"/>
    </row>
    <row r="11555" spans="9:17" ht="16">
      <c r="I11555" s="209"/>
      <c r="J11555" s="221"/>
      <c r="K11555" s="228"/>
      <c r="L11555" s="228"/>
      <c r="Q11555" s="229"/>
    </row>
    <row r="11556" spans="9:17" ht="16">
      <c r="I11556" s="209"/>
      <c r="J11556" s="221"/>
      <c r="K11556" s="228"/>
      <c r="L11556" s="228"/>
      <c r="Q11556" s="229"/>
    </row>
    <row r="11557" spans="9:17" ht="16">
      <c r="I11557" s="209"/>
      <c r="J11557" s="221"/>
      <c r="K11557" s="228"/>
      <c r="L11557" s="228"/>
      <c r="Q11557" s="229"/>
    </row>
    <row r="11558" spans="9:17" ht="16">
      <c r="I11558" s="209"/>
      <c r="J11558" s="221"/>
      <c r="K11558" s="228"/>
      <c r="L11558" s="228"/>
      <c r="Q11558" s="229"/>
    </row>
    <row r="11559" spans="9:17" ht="16">
      <c r="I11559" s="209"/>
      <c r="J11559" s="221"/>
      <c r="K11559" s="228"/>
      <c r="L11559" s="228"/>
      <c r="Q11559" s="229"/>
    </row>
    <row r="11560" spans="9:17" ht="16">
      <c r="I11560" s="209"/>
      <c r="J11560" s="221"/>
      <c r="K11560" s="228"/>
      <c r="L11560" s="228"/>
      <c r="Q11560" s="229"/>
    </row>
    <row r="11561" spans="9:17" ht="16">
      <c r="I11561" s="209"/>
      <c r="J11561" s="221"/>
      <c r="K11561" s="228"/>
      <c r="L11561" s="228"/>
      <c r="Q11561" s="229"/>
    </row>
    <row r="11562" spans="9:17" ht="16">
      <c r="I11562" s="209"/>
      <c r="J11562" s="221"/>
      <c r="K11562" s="228"/>
      <c r="L11562" s="228"/>
      <c r="Q11562" s="229"/>
    </row>
    <row r="11563" spans="9:17" ht="16">
      <c r="I11563" s="209"/>
      <c r="J11563" s="221"/>
      <c r="K11563" s="228"/>
      <c r="L11563" s="228"/>
      <c r="Q11563" s="229"/>
    </row>
    <row r="11564" spans="9:17" ht="16">
      <c r="I11564" s="209"/>
      <c r="J11564" s="221"/>
      <c r="K11564" s="228"/>
      <c r="L11564" s="228"/>
      <c r="Q11564" s="229"/>
    </row>
    <row r="11565" spans="9:17" ht="16">
      <c r="I11565" s="209"/>
      <c r="J11565" s="221"/>
      <c r="K11565" s="228"/>
      <c r="L11565" s="228"/>
      <c r="Q11565" s="229"/>
    </row>
    <row r="11566" spans="9:17" ht="16">
      <c r="I11566" s="209"/>
      <c r="J11566" s="221"/>
      <c r="K11566" s="228"/>
      <c r="L11566" s="228"/>
      <c r="Q11566" s="229"/>
    </row>
    <row r="11567" spans="9:17" ht="16">
      <c r="I11567" s="209"/>
      <c r="J11567" s="221"/>
      <c r="K11567" s="228"/>
      <c r="L11567" s="228"/>
      <c r="Q11567" s="229"/>
    </row>
    <row r="11568" spans="9:17" ht="16">
      <c r="I11568" s="209"/>
      <c r="J11568" s="221"/>
      <c r="K11568" s="228"/>
      <c r="L11568" s="228"/>
      <c r="Q11568" s="229"/>
    </row>
    <row r="11569" spans="9:17" ht="16">
      <c r="I11569" s="209"/>
      <c r="J11569" s="221"/>
      <c r="K11569" s="228"/>
      <c r="L11569" s="228"/>
      <c r="Q11569" s="229"/>
    </row>
    <row r="11570" spans="9:17" ht="16">
      <c r="I11570" s="209"/>
      <c r="J11570" s="221"/>
      <c r="K11570" s="228"/>
      <c r="L11570" s="228"/>
      <c r="Q11570" s="229"/>
    </row>
    <row r="11571" spans="9:17" ht="16">
      <c r="I11571" s="209"/>
      <c r="J11571" s="221"/>
      <c r="K11571" s="228"/>
      <c r="L11571" s="228"/>
      <c r="Q11571" s="229"/>
    </row>
    <row r="11572" spans="9:17" ht="16">
      <c r="I11572" s="209"/>
      <c r="J11572" s="221"/>
      <c r="K11572" s="228"/>
      <c r="L11572" s="228"/>
      <c r="Q11572" s="229"/>
    </row>
    <row r="11573" spans="9:17" ht="16">
      <c r="I11573" s="209"/>
      <c r="J11573" s="221"/>
      <c r="K11573" s="228"/>
      <c r="L11573" s="228"/>
      <c r="Q11573" s="229"/>
    </row>
    <row r="11574" spans="9:17" ht="16">
      <c r="I11574" s="209"/>
      <c r="J11574" s="221"/>
      <c r="K11574" s="228"/>
      <c r="L11574" s="228"/>
      <c r="Q11574" s="229"/>
    </row>
    <row r="11575" spans="9:17" ht="16">
      <c r="I11575" s="209"/>
      <c r="J11575" s="221"/>
      <c r="K11575" s="228"/>
      <c r="L11575" s="228"/>
      <c r="Q11575" s="229"/>
    </row>
    <row r="11576" spans="9:17" ht="16">
      <c r="I11576" s="209"/>
      <c r="J11576" s="221"/>
      <c r="K11576" s="228"/>
      <c r="L11576" s="228"/>
      <c r="Q11576" s="229"/>
    </row>
    <row r="11577" spans="9:17" ht="16">
      <c r="I11577" s="209"/>
      <c r="J11577" s="221"/>
      <c r="K11577" s="228"/>
      <c r="L11577" s="228"/>
      <c r="Q11577" s="229"/>
    </row>
    <row r="11578" spans="9:17" ht="16">
      <c r="I11578" s="209"/>
      <c r="J11578" s="221"/>
      <c r="K11578" s="228"/>
      <c r="L11578" s="228"/>
      <c r="Q11578" s="229"/>
    </row>
    <row r="11579" spans="9:17" ht="16">
      <c r="I11579" s="209"/>
      <c r="J11579" s="221"/>
      <c r="K11579" s="228"/>
      <c r="L11579" s="228"/>
      <c r="Q11579" s="229"/>
    </row>
    <row r="11580" spans="9:17" ht="16">
      <c r="I11580" s="209"/>
      <c r="J11580" s="221"/>
      <c r="K11580" s="228"/>
      <c r="L11580" s="228"/>
      <c r="Q11580" s="229"/>
    </row>
    <row r="11581" spans="9:17" ht="16">
      <c r="I11581" s="209"/>
      <c r="J11581" s="221"/>
      <c r="K11581" s="228"/>
      <c r="L11581" s="228"/>
      <c r="Q11581" s="229"/>
    </row>
    <row r="11582" spans="9:17" ht="16">
      <c r="I11582" s="209"/>
      <c r="J11582" s="221"/>
      <c r="K11582" s="228"/>
      <c r="L11582" s="228"/>
      <c r="Q11582" s="229"/>
    </row>
    <row r="11583" spans="9:17" ht="16">
      <c r="I11583" s="209"/>
      <c r="J11583" s="221"/>
      <c r="K11583" s="228"/>
      <c r="L11583" s="228"/>
      <c r="Q11583" s="229"/>
    </row>
    <row r="11584" spans="9:17" ht="16">
      <c r="I11584" s="209"/>
      <c r="J11584" s="221"/>
      <c r="K11584" s="228"/>
      <c r="L11584" s="228"/>
      <c r="Q11584" s="229"/>
    </row>
    <row r="11585" spans="9:17" ht="16">
      <c r="I11585" s="209"/>
      <c r="J11585" s="221"/>
      <c r="K11585" s="228"/>
      <c r="L11585" s="228"/>
      <c r="Q11585" s="229"/>
    </row>
    <row r="11586" spans="9:17" ht="16">
      <c r="I11586" s="209"/>
      <c r="J11586" s="221"/>
      <c r="K11586" s="228"/>
      <c r="L11586" s="228"/>
      <c r="Q11586" s="229"/>
    </row>
    <row r="11587" spans="9:17" ht="16">
      <c r="I11587" s="209"/>
      <c r="J11587" s="221"/>
      <c r="K11587" s="228"/>
      <c r="L11587" s="228"/>
      <c r="Q11587" s="229"/>
    </row>
    <row r="11588" spans="9:17" ht="16">
      <c r="I11588" s="209"/>
      <c r="J11588" s="221"/>
      <c r="K11588" s="228"/>
      <c r="L11588" s="228"/>
      <c r="Q11588" s="229"/>
    </row>
    <row r="11589" spans="9:17" ht="16">
      <c r="I11589" s="209"/>
      <c r="J11589" s="221"/>
      <c r="K11589" s="228"/>
      <c r="L11589" s="228"/>
      <c r="Q11589" s="229"/>
    </row>
    <row r="11590" spans="9:17" ht="16">
      <c r="I11590" s="209"/>
      <c r="J11590" s="221"/>
      <c r="K11590" s="228"/>
      <c r="L11590" s="228"/>
      <c r="Q11590" s="229"/>
    </row>
    <row r="11591" spans="9:17" ht="16">
      <c r="I11591" s="209"/>
      <c r="J11591" s="221"/>
      <c r="K11591" s="228"/>
      <c r="L11591" s="228"/>
      <c r="Q11591" s="229"/>
    </row>
    <row r="11592" spans="9:17" ht="16">
      <c r="I11592" s="209"/>
      <c r="J11592" s="221"/>
      <c r="K11592" s="228"/>
      <c r="L11592" s="228"/>
      <c r="Q11592" s="229"/>
    </row>
    <row r="11593" spans="9:17" ht="16">
      <c r="I11593" s="209"/>
      <c r="J11593" s="221"/>
      <c r="K11593" s="228"/>
      <c r="L11593" s="228"/>
      <c r="Q11593" s="229"/>
    </row>
    <row r="11594" spans="9:17" ht="16">
      <c r="I11594" s="209"/>
      <c r="J11594" s="221"/>
      <c r="K11594" s="228"/>
      <c r="L11594" s="228"/>
      <c r="Q11594" s="229"/>
    </row>
    <row r="11595" spans="9:17" ht="16">
      <c r="I11595" s="209"/>
      <c r="J11595" s="221"/>
      <c r="K11595" s="228"/>
      <c r="L11595" s="228"/>
      <c r="Q11595" s="229"/>
    </row>
    <row r="11596" spans="9:17" ht="16">
      <c r="I11596" s="209"/>
      <c r="J11596" s="221"/>
      <c r="K11596" s="228"/>
      <c r="L11596" s="228"/>
      <c r="Q11596" s="229"/>
    </row>
    <row r="11597" spans="9:17" ht="16">
      <c r="I11597" s="209"/>
      <c r="J11597" s="221"/>
      <c r="K11597" s="228"/>
      <c r="L11597" s="228"/>
      <c r="Q11597" s="229"/>
    </row>
    <row r="11598" spans="9:17" ht="16">
      <c r="I11598" s="209"/>
      <c r="J11598" s="221"/>
      <c r="K11598" s="228"/>
      <c r="L11598" s="228"/>
      <c r="Q11598" s="229"/>
    </row>
    <row r="11599" spans="9:17" ht="16">
      <c r="I11599" s="209"/>
      <c r="J11599" s="221"/>
      <c r="K11599" s="228"/>
      <c r="L11599" s="228"/>
      <c r="Q11599" s="229"/>
    </row>
    <row r="11600" spans="9:17" ht="16">
      <c r="I11600" s="209"/>
      <c r="J11600" s="221"/>
      <c r="K11600" s="228"/>
      <c r="L11600" s="228"/>
      <c r="Q11600" s="229"/>
    </row>
    <row r="11601" spans="9:17" ht="16">
      <c r="I11601" s="209"/>
      <c r="J11601" s="221"/>
      <c r="K11601" s="228"/>
      <c r="L11601" s="228"/>
      <c r="Q11601" s="229"/>
    </row>
    <row r="11602" spans="9:17" ht="16">
      <c r="I11602" s="209"/>
      <c r="J11602" s="221"/>
      <c r="K11602" s="228"/>
      <c r="L11602" s="228"/>
      <c r="Q11602" s="229"/>
    </row>
    <row r="11603" spans="9:17" ht="16">
      <c r="I11603" s="209"/>
      <c r="J11603" s="221"/>
      <c r="K11603" s="228"/>
      <c r="L11603" s="228"/>
      <c r="Q11603" s="229"/>
    </row>
    <row r="11604" spans="9:17" ht="16">
      <c r="I11604" s="209"/>
      <c r="J11604" s="221"/>
      <c r="K11604" s="228"/>
      <c r="L11604" s="228"/>
      <c r="Q11604" s="229"/>
    </row>
    <row r="11605" spans="9:17" ht="16">
      <c r="I11605" s="209"/>
      <c r="J11605" s="221"/>
      <c r="K11605" s="228"/>
      <c r="L11605" s="228"/>
      <c r="Q11605" s="229"/>
    </row>
    <row r="11606" spans="9:17" ht="16">
      <c r="I11606" s="209"/>
      <c r="J11606" s="221"/>
      <c r="K11606" s="228"/>
      <c r="L11606" s="228"/>
      <c r="Q11606" s="229"/>
    </row>
    <row r="11607" spans="9:17" ht="16">
      <c r="I11607" s="209"/>
      <c r="J11607" s="221"/>
      <c r="K11607" s="228"/>
      <c r="L11607" s="228"/>
      <c r="Q11607" s="229"/>
    </row>
    <row r="11608" spans="9:17" ht="16">
      <c r="I11608" s="209"/>
      <c r="J11608" s="221"/>
      <c r="K11608" s="228"/>
      <c r="L11608" s="228"/>
      <c r="Q11608" s="229"/>
    </row>
    <row r="11609" spans="9:17" ht="16">
      <c r="I11609" s="209"/>
      <c r="J11609" s="221"/>
      <c r="K11609" s="228"/>
      <c r="L11609" s="228"/>
      <c r="Q11609" s="229"/>
    </row>
    <row r="11610" spans="9:17" ht="16">
      <c r="I11610" s="209"/>
      <c r="J11610" s="221"/>
      <c r="K11610" s="228"/>
      <c r="L11610" s="228"/>
      <c r="Q11610" s="229"/>
    </row>
    <row r="11611" spans="9:17" ht="16">
      <c r="I11611" s="209"/>
      <c r="J11611" s="221"/>
      <c r="K11611" s="228"/>
      <c r="L11611" s="228"/>
      <c r="Q11611" s="229"/>
    </row>
    <row r="11612" spans="9:17" ht="16">
      <c r="I11612" s="209"/>
      <c r="J11612" s="221"/>
      <c r="K11612" s="228"/>
      <c r="L11612" s="228"/>
      <c r="Q11612" s="229"/>
    </row>
    <row r="11613" spans="9:17" ht="16">
      <c r="I11613" s="209"/>
      <c r="J11613" s="221"/>
      <c r="K11613" s="228"/>
      <c r="L11613" s="228"/>
      <c r="Q11613" s="229"/>
    </row>
    <row r="11614" spans="9:17" ht="16">
      <c r="I11614" s="209"/>
      <c r="J11614" s="221"/>
      <c r="K11614" s="228"/>
      <c r="L11614" s="228"/>
      <c r="Q11614" s="229"/>
    </row>
    <row r="11615" spans="9:17" ht="16">
      <c r="I11615" s="209"/>
      <c r="J11615" s="221"/>
      <c r="K11615" s="228"/>
      <c r="L11615" s="228"/>
      <c r="Q11615" s="229"/>
    </row>
    <row r="11616" spans="9:17" ht="16">
      <c r="I11616" s="209"/>
      <c r="J11616" s="221"/>
      <c r="K11616" s="228"/>
      <c r="L11616" s="228"/>
      <c r="Q11616" s="229"/>
    </row>
    <row r="11617" spans="9:17" ht="16">
      <c r="I11617" s="209"/>
      <c r="J11617" s="221"/>
      <c r="K11617" s="228"/>
      <c r="L11617" s="228"/>
      <c r="Q11617" s="229"/>
    </row>
    <row r="11618" spans="9:17" ht="16">
      <c r="I11618" s="209"/>
      <c r="J11618" s="221"/>
      <c r="K11618" s="228"/>
      <c r="L11618" s="228"/>
      <c r="Q11618" s="229"/>
    </row>
    <row r="11619" spans="9:17" ht="16">
      <c r="I11619" s="209"/>
      <c r="J11619" s="221"/>
      <c r="K11619" s="228"/>
      <c r="L11619" s="228"/>
      <c r="Q11619" s="229"/>
    </row>
    <row r="11620" spans="9:17" ht="16">
      <c r="I11620" s="209"/>
      <c r="J11620" s="221"/>
      <c r="K11620" s="228"/>
      <c r="L11620" s="228"/>
      <c r="Q11620" s="229"/>
    </row>
    <row r="11621" spans="9:17" ht="16">
      <c r="I11621" s="209"/>
      <c r="J11621" s="221"/>
      <c r="K11621" s="228"/>
      <c r="L11621" s="228"/>
      <c r="Q11621" s="229"/>
    </row>
    <row r="11622" spans="9:17" ht="16">
      <c r="I11622" s="209"/>
      <c r="J11622" s="221"/>
      <c r="K11622" s="228"/>
      <c r="L11622" s="228"/>
      <c r="Q11622" s="229"/>
    </row>
    <row r="11623" spans="9:17" ht="16">
      <c r="I11623" s="209"/>
      <c r="J11623" s="221"/>
      <c r="K11623" s="228"/>
      <c r="L11623" s="228"/>
      <c r="Q11623" s="229"/>
    </row>
    <row r="11624" spans="9:17" ht="16">
      <c r="I11624" s="209"/>
      <c r="J11624" s="221"/>
      <c r="K11624" s="228"/>
      <c r="L11624" s="228"/>
      <c r="Q11624" s="229"/>
    </row>
    <row r="11625" spans="9:17" ht="16">
      <c r="I11625" s="209"/>
      <c r="J11625" s="221"/>
      <c r="K11625" s="228"/>
      <c r="L11625" s="228"/>
      <c r="Q11625" s="229"/>
    </row>
    <row r="11626" spans="9:17" ht="16">
      <c r="I11626" s="209"/>
      <c r="J11626" s="221"/>
      <c r="K11626" s="228"/>
      <c r="L11626" s="228"/>
      <c r="Q11626" s="229"/>
    </row>
    <row r="11627" spans="9:17" ht="16">
      <c r="I11627" s="209"/>
      <c r="J11627" s="221"/>
      <c r="K11627" s="228"/>
      <c r="L11627" s="228"/>
      <c r="Q11627" s="229"/>
    </row>
    <row r="11628" spans="9:17" ht="16">
      <c r="I11628" s="209"/>
      <c r="J11628" s="221"/>
      <c r="K11628" s="228"/>
      <c r="L11628" s="228"/>
      <c r="Q11628" s="229"/>
    </row>
    <row r="11629" spans="9:17" ht="16">
      <c r="I11629" s="209"/>
      <c r="J11629" s="221"/>
      <c r="K11629" s="228"/>
      <c r="L11629" s="228"/>
      <c r="Q11629" s="229"/>
    </row>
    <row r="11630" spans="9:17" ht="16">
      <c r="I11630" s="209"/>
      <c r="J11630" s="221"/>
      <c r="K11630" s="228"/>
      <c r="L11630" s="228"/>
      <c r="Q11630" s="229"/>
    </row>
    <row r="11631" spans="9:17" ht="16">
      <c r="I11631" s="209"/>
      <c r="J11631" s="221"/>
      <c r="K11631" s="228"/>
      <c r="L11631" s="228"/>
      <c r="Q11631" s="229"/>
    </row>
    <row r="11632" spans="9:17" ht="16">
      <c r="I11632" s="209"/>
      <c r="J11632" s="221"/>
      <c r="K11632" s="228"/>
      <c r="L11632" s="228"/>
      <c r="Q11632" s="229"/>
    </row>
    <row r="11633" spans="9:17" ht="16">
      <c r="I11633" s="209"/>
      <c r="J11633" s="221"/>
      <c r="K11633" s="228"/>
      <c r="L11633" s="228"/>
      <c r="Q11633" s="229"/>
    </row>
    <row r="11634" spans="9:17" ht="16">
      <c r="I11634" s="209"/>
      <c r="J11634" s="221"/>
      <c r="K11634" s="228"/>
      <c r="L11634" s="228"/>
      <c r="Q11634" s="229"/>
    </row>
    <row r="11635" spans="9:17" ht="16">
      <c r="I11635" s="209"/>
      <c r="J11635" s="221"/>
      <c r="K11635" s="228"/>
      <c r="L11635" s="228"/>
      <c r="Q11635" s="229"/>
    </row>
    <row r="11636" spans="9:17" ht="16">
      <c r="I11636" s="209"/>
      <c r="J11636" s="221"/>
      <c r="K11636" s="228"/>
      <c r="L11636" s="228"/>
      <c r="Q11636" s="229"/>
    </row>
    <row r="11637" spans="9:17" ht="16">
      <c r="I11637" s="209"/>
      <c r="J11637" s="221"/>
      <c r="K11637" s="228"/>
      <c r="L11637" s="228"/>
      <c r="Q11637" s="229"/>
    </row>
    <row r="11638" spans="9:17" ht="16">
      <c r="I11638" s="209"/>
      <c r="J11638" s="221"/>
      <c r="K11638" s="228"/>
      <c r="L11638" s="228"/>
      <c r="Q11638" s="229"/>
    </row>
    <row r="11639" spans="9:17" ht="16">
      <c r="I11639" s="209"/>
      <c r="J11639" s="221"/>
      <c r="K11639" s="228"/>
      <c r="L11639" s="228"/>
      <c r="Q11639" s="229"/>
    </row>
    <row r="11640" spans="9:17" ht="16">
      <c r="I11640" s="209"/>
      <c r="J11640" s="221"/>
      <c r="K11640" s="228"/>
      <c r="L11640" s="228"/>
      <c r="Q11640" s="229"/>
    </row>
    <row r="11641" spans="9:17" ht="16">
      <c r="I11641" s="209"/>
      <c r="J11641" s="221"/>
      <c r="K11641" s="228"/>
      <c r="L11641" s="228"/>
      <c r="Q11641" s="229"/>
    </row>
    <row r="11642" spans="9:17" ht="16">
      <c r="I11642" s="209"/>
      <c r="J11642" s="221"/>
      <c r="K11642" s="228"/>
      <c r="L11642" s="228"/>
      <c r="Q11642" s="229"/>
    </row>
    <row r="11643" spans="9:17" ht="16">
      <c r="I11643" s="209"/>
      <c r="J11643" s="221"/>
      <c r="K11643" s="228"/>
      <c r="L11643" s="228"/>
      <c r="Q11643" s="229"/>
    </row>
    <row r="11644" spans="9:17" ht="16">
      <c r="I11644" s="209"/>
      <c r="J11644" s="221"/>
      <c r="K11644" s="228"/>
      <c r="L11644" s="228"/>
      <c r="Q11644" s="229"/>
    </row>
    <row r="11645" spans="9:17" ht="16">
      <c r="I11645" s="209"/>
      <c r="J11645" s="221"/>
      <c r="K11645" s="228"/>
      <c r="L11645" s="228"/>
      <c r="Q11645" s="229"/>
    </row>
    <row r="11646" spans="9:17" ht="16">
      <c r="I11646" s="209"/>
      <c r="J11646" s="221"/>
      <c r="K11646" s="228"/>
      <c r="L11646" s="228"/>
      <c r="Q11646" s="229"/>
    </row>
    <row r="11647" spans="9:17" ht="16">
      <c r="I11647" s="209"/>
      <c r="J11647" s="221"/>
      <c r="K11647" s="228"/>
      <c r="L11647" s="228"/>
      <c r="Q11647" s="229"/>
    </row>
    <row r="11648" spans="9:17" ht="16">
      <c r="I11648" s="209"/>
      <c r="J11648" s="221"/>
      <c r="K11648" s="228"/>
      <c r="L11648" s="228"/>
      <c r="Q11648" s="229"/>
    </row>
    <row r="11649" spans="9:17" ht="16">
      <c r="I11649" s="209"/>
      <c r="J11649" s="221"/>
      <c r="K11649" s="228"/>
      <c r="L11649" s="228"/>
      <c r="Q11649" s="229"/>
    </row>
    <row r="11650" spans="9:17" ht="16">
      <c r="I11650" s="209"/>
      <c r="J11650" s="221"/>
      <c r="K11650" s="228"/>
      <c r="L11650" s="228"/>
      <c r="Q11650" s="229"/>
    </row>
    <row r="11651" spans="9:17" ht="16">
      <c r="I11651" s="209"/>
      <c r="J11651" s="221"/>
      <c r="K11651" s="228"/>
      <c r="L11651" s="228"/>
      <c r="Q11651" s="229"/>
    </row>
    <row r="11652" spans="9:17" ht="16">
      <c r="I11652" s="209"/>
      <c r="J11652" s="221"/>
      <c r="K11652" s="228"/>
      <c r="L11652" s="228"/>
      <c r="Q11652" s="229"/>
    </row>
    <row r="11653" spans="9:17" ht="16">
      <c r="I11653" s="209"/>
      <c r="J11653" s="221"/>
      <c r="K11653" s="228"/>
      <c r="L11653" s="228"/>
      <c r="Q11653" s="229"/>
    </row>
    <row r="11654" spans="9:17" ht="16">
      <c r="I11654" s="209"/>
      <c r="J11654" s="221"/>
      <c r="K11654" s="228"/>
      <c r="L11654" s="228"/>
      <c r="Q11654" s="229"/>
    </row>
    <row r="11655" spans="9:17" ht="16">
      <c r="I11655" s="209"/>
      <c r="J11655" s="221"/>
      <c r="K11655" s="228"/>
      <c r="L11655" s="228"/>
      <c r="Q11655" s="229"/>
    </row>
    <row r="11656" spans="9:17" ht="16">
      <c r="I11656" s="209"/>
      <c r="J11656" s="221"/>
      <c r="K11656" s="228"/>
      <c r="L11656" s="228"/>
      <c r="Q11656" s="229"/>
    </row>
    <row r="11657" spans="9:17" ht="16">
      <c r="I11657" s="209"/>
      <c r="J11657" s="221"/>
      <c r="K11657" s="228"/>
      <c r="L11657" s="228"/>
      <c r="Q11657" s="229"/>
    </row>
    <row r="11658" spans="9:17" ht="16">
      <c r="I11658" s="209"/>
      <c r="J11658" s="221"/>
      <c r="K11658" s="228"/>
      <c r="L11658" s="228"/>
      <c r="Q11658" s="229"/>
    </row>
    <row r="11659" spans="9:17" ht="16">
      <c r="I11659" s="209"/>
      <c r="J11659" s="221"/>
      <c r="K11659" s="228"/>
      <c r="L11659" s="228"/>
      <c r="Q11659" s="229"/>
    </row>
    <row r="11660" spans="9:17" ht="16">
      <c r="I11660" s="209"/>
      <c r="J11660" s="221"/>
      <c r="K11660" s="228"/>
      <c r="L11660" s="228"/>
      <c r="Q11660" s="229"/>
    </row>
    <row r="11661" spans="9:17" ht="16">
      <c r="I11661" s="209"/>
      <c r="J11661" s="221"/>
      <c r="K11661" s="228"/>
      <c r="L11661" s="228"/>
      <c r="Q11661" s="229"/>
    </row>
    <row r="11662" spans="9:17" ht="16">
      <c r="I11662" s="209"/>
      <c r="J11662" s="221"/>
      <c r="K11662" s="228"/>
      <c r="L11662" s="228"/>
      <c r="Q11662" s="229"/>
    </row>
    <row r="11663" spans="9:17" ht="16">
      <c r="I11663" s="209"/>
      <c r="J11663" s="221"/>
      <c r="K11663" s="228"/>
      <c r="L11663" s="228"/>
      <c r="Q11663" s="229"/>
    </row>
    <row r="11664" spans="9:17" ht="16">
      <c r="I11664" s="209"/>
      <c r="J11664" s="221"/>
      <c r="K11664" s="228"/>
      <c r="L11664" s="228"/>
      <c r="Q11664" s="229"/>
    </row>
    <row r="11665" spans="9:17" ht="16">
      <c r="I11665" s="209"/>
      <c r="J11665" s="221"/>
      <c r="K11665" s="228"/>
      <c r="L11665" s="228"/>
      <c r="Q11665" s="229"/>
    </row>
    <row r="11666" spans="9:17" ht="16">
      <c r="I11666" s="209"/>
      <c r="J11666" s="221"/>
      <c r="K11666" s="228"/>
      <c r="L11666" s="228"/>
      <c r="Q11666" s="229"/>
    </row>
    <row r="11667" spans="9:17" ht="16">
      <c r="I11667" s="209"/>
      <c r="J11667" s="221"/>
      <c r="K11667" s="228"/>
      <c r="L11667" s="228"/>
      <c r="Q11667" s="229"/>
    </row>
    <row r="11668" spans="9:17" ht="16">
      <c r="I11668" s="209"/>
      <c r="J11668" s="221"/>
      <c r="K11668" s="228"/>
      <c r="L11668" s="228"/>
      <c r="Q11668" s="229"/>
    </row>
    <row r="11669" spans="9:17" ht="16">
      <c r="I11669" s="209"/>
      <c r="J11669" s="221"/>
      <c r="K11669" s="228"/>
      <c r="L11669" s="228"/>
      <c r="Q11669" s="229"/>
    </row>
    <row r="11670" spans="9:17" ht="16">
      <c r="I11670" s="209"/>
      <c r="J11670" s="221"/>
      <c r="K11670" s="228"/>
      <c r="L11670" s="228"/>
      <c r="Q11670" s="229"/>
    </row>
    <row r="11671" spans="9:17" ht="16">
      <c r="I11671" s="209"/>
      <c r="J11671" s="221"/>
      <c r="K11671" s="228"/>
      <c r="L11671" s="228"/>
      <c r="Q11671" s="229"/>
    </row>
    <row r="11672" spans="9:17" ht="16">
      <c r="I11672" s="209"/>
      <c r="J11672" s="221"/>
      <c r="K11672" s="228"/>
      <c r="L11672" s="228"/>
      <c r="Q11672" s="229"/>
    </row>
    <row r="11673" spans="9:17" ht="16">
      <c r="I11673" s="209"/>
      <c r="J11673" s="221"/>
      <c r="K11673" s="228"/>
      <c r="L11673" s="228"/>
      <c r="Q11673" s="229"/>
    </row>
    <row r="11674" spans="9:17" ht="16">
      <c r="I11674" s="209"/>
      <c r="J11674" s="221"/>
      <c r="K11674" s="228"/>
      <c r="L11674" s="228"/>
      <c r="Q11674" s="229"/>
    </row>
    <row r="11675" spans="9:17" ht="16">
      <c r="I11675" s="209"/>
      <c r="J11675" s="221"/>
      <c r="K11675" s="228"/>
      <c r="L11675" s="228"/>
      <c r="Q11675" s="229"/>
    </row>
    <row r="11676" spans="9:17" ht="16">
      <c r="I11676" s="209"/>
      <c r="J11676" s="221"/>
      <c r="K11676" s="228"/>
      <c r="L11676" s="228"/>
      <c r="Q11676" s="229"/>
    </row>
    <row r="11677" spans="9:17" ht="16">
      <c r="I11677" s="209"/>
      <c r="J11677" s="221"/>
      <c r="K11677" s="228"/>
      <c r="L11677" s="228"/>
      <c r="Q11677" s="229"/>
    </row>
    <row r="11678" spans="9:17" ht="16">
      <c r="I11678" s="209"/>
      <c r="J11678" s="221"/>
      <c r="K11678" s="228"/>
      <c r="L11678" s="228"/>
      <c r="Q11678" s="229"/>
    </row>
    <row r="11679" spans="9:17" ht="16">
      <c r="I11679" s="209"/>
      <c r="J11679" s="221"/>
      <c r="K11679" s="228"/>
      <c r="L11679" s="228"/>
      <c r="Q11679" s="229"/>
    </row>
    <row r="11680" spans="9:17" ht="16">
      <c r="I11680" s="209"/>
      <c r="J11680" s="221"/>
      <c r="K11680" s="228"/>
      <c r="L11680" s="228"/>
      <c r="Q11680" s="229"/>
    </row>
    <row r="11681" spans="9:17" ht="16">
      <c r="I11681" s="209"/>
      <c r="J11681" s="221"/>
      <c r="K11681" s="228"/>
      <c r="L11681" s="228"/>
      <c r="Q11681" s="229"/>
    </row>
    <row r="11682" spans="9:17" ht="16">
      <c r="I11682" s="209"/>
      <c r="J11682" s="221"/>
      <c r="K11682" s="228"/>
      <c r="L11682" s="228"/>
      <c r="Q11682" s="229"/>
    </row>
    <row r="11683" spans="9:17" ht="16">
      <c r="I11683" s="209"/>
      <c r="J11683" s="221"/>
      <c r="K11683" s="228"/>
      <c r="L11683" s="228"/>
      <c r="Q11683" s="229"/>
    </row>
    <row r="11684" spans="9:17" ht="16">
      <c r="I11684" s="209"/>
      <c r="J11684" s="221"/>
      <c r="K11684" s="228"/>
      <c r="L11684" s="228"/>
      <c r="Q11684" s="229"/>
    </row>
    <row r="11685" spans="9:17" ht="16">
      <c r="I11685" s="209"/>
      <c r="J11685" s="221"/>
      <c r="K11685" s="228"/>
      <c r="L11685" s="228"/>
      <c r="Q11685" s="229"/>
    </row>
    <row r="11686" spans="9:17" ht="16">
      <c r="I11686" s="209"/>
      <c r="J11686" s="221"/>
      <c r="K11686" s="228"/>
      <c r="L11686" s="228"/>
      <c r="Q11686" s="229"/>
    </row>
    <row r="11687" spans="9:17" ht="16">
      <c r="I11687" s="209"/>
      <c r="J11687" s="221"/>
      <c r="K11687" s="228"/>
      <c r="L11687" s="228"/>
      <c r="Q11687" s="229"/>
    </row>
    <row r="11688" spans="9:17" ht="16">
      <c r="I11688" s="209"/>
      <c r="J11688" s="221"/>
      <c r="K11688" s="228"/>
      <c r="L11688" s="228"/>
      <c r="Q11688" s="229"/>
    </row>
    <row r="11689" spans="9:17" ht="16">
      <c r="I11689" s="209"/>
      <c r="J11689" s="221"/>
      <c r="K11689" s="228"/>
      <c r="L11689" s="228"/>
      <c r="Q11689" s="229"/>
    </row>
    <row r="11690" spans="9:17" ht="16">
      <c r="I11690" s="209"/>
      <c r="J11690" s="221"/>
      <c r="K11690" s="228"/>
      <c r="L11690" s="228"/>
      <c r="Q11690" s="229"/>
    </row>
    <row r="11691" spans="9:17" ht="16">
      <c r="I11691" s="209"/>
      <c r="J11691" s="221"/>
      <c r="K11691" s="228"/>
      <c r="L11691" s="228"/>
      <c r="Q11691" s="229"/>
    </row>
    <row r="11692" spans="9:17" ht="16">
      <c r="I11692" s="209"/>
      <c r="J11692" s="221"/>
      <c r="K11692" s="228"/>
      <c r="L11692" s="228"/>
      <c r="Q11692" s="229"/>
    </row>
    <row r="11693" spans="9:17" ht="16">
      <c r="I11693" s="209"/>
      <c r="J11693" s="221"/>
      <c r="K11693" s="228"/>
      <c r="L11693" s="228"/>
      <c r="Q11693" s="229"/>
    </row>
    <row r="11694" spans="9:17" ht="16">
      <c r="I11694" s="209"/>
      <c r="J11694" s="221"/>
      <c r="K11694" s="228"/>
      <c r="L11694" s="228"/>
      <c r="Q11694" s="229"/>
    </row>
    <row r="11695" spans="9:17" ht="16">
      <c r="I11695" s="209"/>
      <c r="J11695" s="221"/>
      <c r="K11695" s="228"/>
      <c r="L11695" s="228"/>
      <c r="Q11695" s="229"/>
    </row>
    <row r="11696" spans="9:17" ht="16">
      <c r="I11696" s="209"/>
      <c r="J11696" s="221"/>
      <c r="K11696" s="228"/>
      <c r="L11696" s="228"/>
      <c r="Q11696" s="229"/>
    </row>
    <row r="11697" spans="9:17" ht="16">
      <c r="I11697" s="209"/>
      <c r="J11697" s="221"/>
      <c r="K11697" s="228"/>
      <c r="L11697" s="228"/>
      <c r="Q11697" s="229"/>
    </row>
    <row r="11698" spans="9:17" ht="16">
      <c r="I11698" s="209"/>
      <c r="J11698" s="221"/>
      <c r="K11698" s="228"/>
      <c r="L11698" s="228"/>
      <c r="Q11698" s="229"/>
    </row>
    <row r="11699" spans="9:17" ht="16">
      <c r="I11699" s="209"/>
      <c r="J11699" s="221"/>
      <c r="K11699" s="228"/>
      <c r="L11699" s="228"/>
      <c r="Q11699" s="229"/>
    </row>
    <row r="11700" spans="9:17" ht="16">
      <c r="I11700" s="209"/>
      <c r="J11700" s="221"/>
      <c r="K11700" s="228"/>
      <c r="L11700" s="228"/>
      <c r="Q11700" s="229"/>
    </row>
    <row r="11701" spans="9:17" ht="16">
      <c r="I11701" s="209"/>
      <c r="J11701" s="221"/>
      <c r="K11701" s="228"/>
      <c r="L11701" s="228"/>
      <c r="Q11701" s="229"/>
    </row>
    <row r="11702" spans="9:17" ht="16">
      <c r="I11702" s="209"/>
      <c r="J11702" s="221"/>
      <c r="K11702" s="228"/>
      <c r="L11702" s="228"/>
      <c r="Q11702" s="229"/>
    </row>
    <row r="11703" spans="9:17" ht="16">
      <c r="I11703" s="209"/>
      <c r="J11703" s="221"/>
      <c r="K11703" s="228"/>
      <c r="L11703" s="228"/>
      <c r="Q11703" s="229"/>
    </row>
    <row r="11704" spans="9:17" ht="16">
      <c r="I11704" s="209"/>
      <c r="J11704" s="221"/>
      <c r="K11704" s="228"/>
      <c r="L11704" s="228"/>
      <c r="Q11704" s="229"/>
    </row>
    <row r="11705" spans="9:17" ht="16">
      <c r="I11705" s="209"/>
      <c r="J11705" s="221"/>
      <c r="K11705" s="228"/>
      <c r="L11705" s="228"/>
      <c r="Q11705" s="229"/>
    </row>
    <row r="11706" spans="9:17" ht="16">
      <c r="I11706" s="209"/>
      <c r="J11706" s="221"/>
      <c r="K11706" s="228"/>
      <c r="L11706" s="228"/>
      <c r="Q11706" s="229"/>
    </row>
    <row r="11707" spans="9:17" ht="16">
      <c r="I11707" s="209"/>
      <c r="J11707" s="221"/>
      <c r="K11707" s="228"/>
      <c r="L11707" s="228"/>
      <c r="Q11707" s="229"/>
    </row>
    <row r="11708" spans="9:17" ht="16">
      <c r="I11708" s="209"/>
      <c r="J11708" s="221"/>
      <c r="K11708" s="228"/>
      <c r="L11708" s="228"/>
      <c r="Q11708" s="229"/>
    </row>
    <row r="11709" spans="9:17" ht="16">
      <c r="I11709" s="209"/>
      <c r="J11709" s="221"/>
      <c r="K11709" s="228"/>
      <c r="L11709" s="228"/>
      <c r="Q11709" s="229"/>
    </row>
    <row r="11710" spans="9:17" ht="16">
      <c r="I11710" s="209"/>
      <c r="J11710" s="221"/>
      <c r="K11710" s="228"/>
      <c r="L11710" s="228"/>
      <c r="Q11710" s="229"/>
    </row>
    <row r="11711" spans="9:17" ht="16">
      <c r="I11711" s="209"/>
      <c r="J11711" s="221"/>
      <c r="K11711" s="228"/>
      <c r="L11711" s="228"/>
      <c r="Q11711" s="229"/>
    </row>
    <row r="11712" spans="9:17" ht="16">
      <c r="I11712" s="209"/>
      <c r="J11712" s="221"/>
      <c r="K11712" s="228"/>
      <c r="L11712" s="228"/>
      <c r="Q11712" s="229"/>
    </row>
    <row r="11713" spans="9:17" ht="16">
      <c r="I11713" s="209"/>
      <c r="J11713" s="221"/>
      <c r="K11713" s="228"/>
      <c r="L11713" s="228"/>
      <c r="Q11713" s="229"/>
    </row>
    <row r="11714" spans="9:17" ht="16">
      <c r="I11714" s="209"/>
      <c r="J11714" s="221"/>
      <c r="K11714" s="228"/>
      <c r="L11714" s="228"/>
      <c r="Q11714" s="229"/>
    </row>
    <row r="11715" spans="9:17" ht="16">
      <c r="I11715" s="209"/>
      <c r="J11715" s="221"/>
      <c r="K11715" s="228"/>
      <c r="L11715" s="228"/>
      <c r="Q11715" s="229"/>
    </row>
    <row r="11716" spans="9:17" ht="16">
      <c r="I11716" s="209"/>
      <c r="J11716" s="221"/>
      <c r="K11716" s="228"/>
      <c r="L11716" s="228"/>
      <c r="Q11716" s="229"/>
    </row>
    <row r="11717" spans="9:17" ht="16">
      <c r="I11717" s="209"/>
      <c r="J11717" s="221"/>
      <c r="K11717" s="228"/>
      <c r="L11717" s="228"/>
      <c r="Q11717" s="229"/>
    </row>
    <row r="11718" spans="9:17" ht="16">
      <c r="I11718" s="209"/>
      <c r="J11718" s="221"/>
      <c r="K11718" s="228"/>
      <c r="L11718" s="228"/>
      <c r="Q11718" s="229"/>
    </row>
    <row r="11719" spans="9:17" ht="16">
      <c r="I11719" s="209"/>
      <c r="J11719" s="221"/>
      <c r="K11719" s="228"/>
      <c r="L11719" s="228"/>
      <c r="Q11719" s="229"/>
    </row>
    <row r="11720" spans="9:17" ht="16">
      <c r="I11720" s="209"/>
      <c r="J11720" s="221"/>
      <c r="K11720" s="228"/>
      <c r="L11720" s="228"/>
      <c r="Q11720" s="229"/>
    </row>
    <row r="11721" spans="9:17" ht="16">
      <c r="I11721" s="209"/>
      <c r="J11721" s="221"/>
      <c r="K11721" s="228"/>
      <c r="L11721" s="228"/>
      <c r="Q11721" s="229"/>
    </row>
    <row r="11722" spans="9:17" ht="16">
      <c r="I11722" s="209"/>
      <c r="J11722" s="221"/>
      <c r="K11722" s="228"/>
      <c r="L11722" s="228"/>
      <c r="Q11722" s="229"/>
    </row>
    <row r="11723" spans="9:17" ht="16">
      <c r="I11723" s="209"/>
      <c r="J11723" s="221"/>
      <c r="K11723" s="228"/>
      <c r="L11723" s="228"/>
      <c r="Q11723" s="229"/>
    </row>
    <row r="11724" spans="9:17" ht="16">
      <c r="I11724" s="209"/>
      <c r="J11724" s="221"/>
      <c r="K11724" s="228"/>
      <c r="L11724" s="228"/>
      <c r="Q11724" s="229"/>
    </row>
    <row r="11725" spans="9:17" ht="16">
      <c r="I11725" s="209"/>
      <c r="J11725" s="221"/>
      <c r="K11725" s="228"/>
      <c r="L11725" s="228"/>
      <c r="Q11725" s="229"/>
    </row>
    <row r="11726" spans="9:17" ht="16">
      <c r="I11726" s="209"/>
      <c r="J11726" s="221"/>
      <c r="K11726" s="228"/>
      <c r="L11726" s="228"/>
      <c r="Q11726" s="229"/>
    </row>
    <row r="11727" spans="9:17" ht="16">
      <c r="I11727" s="209"/>
      <c r="J11727" s="221"/>
      <c r="K11727" s="228"/>
      <c r="L11727" s="228"/>
      <c r="Q11727" s="229"/>
    </row>
    <row r="11728" spans="9:17" ht="16">
      <c r="I11728" s="209"/>
      <c r="J11728" s="221"/>
      <c r="K11728" s="228"/>
      <c r="L11728" s="228"/>
      <c r="Q11728" s="229"/>
    </row>
    <row r="11729" spans="9:17" ht="16">
      <c r="I11729" s="209"/>
      <c r="J11729" s="221"/>
      <c r="K11729" s="228"/>
      <c r="L11729" s="228"/>
      <c r="Q11729" s="229"/>
    </row>
    <row r="11730" spans="9:17" ht="16">
      <c r="I11730" s="209"/>
      <c r="J11730" s="221"/>
      <c r="K11730" s="228"/>
      <c r="L11730" s="228"/>
      <c r="Q11730" s="229"/>
    </row>
    <row r="11731" spans="9:17" ht="16">
      <c r="I11731" s="209"/>
      <c r="J11731" s="221"/>
      <c r="K11731" s="228"/>
      <c r="L11731" s="228"/>
      <c r="Q11731" s="229"/>
    </row>
    <row r="11732" spans="9:17" ht="16">
      <c r="I11732" s="209"/>
      <c r="J11732" s="221"/>
      <c r="K11732" s="228"/>
      <c r="L11732" s="228"/>
      <c r="Q11732" s="229"/>
    </row>
    <row r="11733" spans="9:17" ht="16">
      <c r="I11733" s="209"/>
      <c r="J11733" s="221"/>
      <c r="K11733" s="228"/>
      <c r="L11733" s="228"/>
      <c r="Q11733" s="229"/>
    </row>
    <row r="11734" spans="9:17" ht="16">
      <c r="I11734" s="209"/>
      <c r="J11734" s="221"/>
      <c r="K11734" s="228"/>
      <c r="L11734" s="228"/>
      <c r="Q11734" s="229"/>
    </row>
    <row r="11735" spans="9:17" ht="16">
      <c r="I11735" s="209"/>
      <c r="J11735" s="221"/>
      <c r="K11735" s="228"/>
      <c r="L11735" s="228"/>
      <c r="Q11735" s="229"/>
    </row>
    <row r="11736" spans="9:17" ht="16">
      <c r="I11736" s="209"/>
      <c r="J11736" s="221"/>
      <c r="K11736" s="228"/>
      <c r="L11736" s="228"/>
      <c r="Q11736" s="229"/>
    </row>
    <row r="11737" spans="9:17" ht="16">
      <c r="I11737" s="209"/>
      <c r="J11737" s="221"/>
      <c r="K11737" s="228"/>
      <c r="L11737" s="228"/>
      <c r="Q11737" s="229"/>
    </row>
    <row r="11738" spans="9:17" ht="16">
      <c r="I11738" s="209"/>
      <c r="J11738" s="221"/>
      <c r="K11738" s="228"/>
      <c r="L11738" s="228"/>
      <c r="Q11738" s="229"/>
    </row>
    <row r="11739" spans="9:17" ht="16">
      <c r="I11739" s="209"/>
      <c r="J11739" s="221"/>
      <c r="K11739" s="228"/>
      <c r="L11739" s="228"/>
      <c r="Q11739" s="229"/>
    </row>
    <row r="11740" spans="9:17" ht="16">
      <c r="I11740" s="209"/>
      <c r="J11740" s="221"/>
      <c r="K11740" s="228"/>
      <c r="L11740" s="228"/>
      <c r="Q11740" s="229"/>
    </row>
    <row r="11741" spans="9:17" ht="16">
      <c r="I11741" s="209"/>
      <c r="J11741" s="221"/>
      <c r="K11741" s="228"/>
      <c r="L11741" s="228"/>
      <c r="Q11741" s="229"/>
    </row>
    <row r="11742" spans="9:17" ht="16">
      <c r="I11742" s="209"/>
      <c r="J11742" s="221"/>
      <c r="K11742" s="228"/>
      <c r="L11742" s="228"/>
      <c r="Q11742" s="229"/>
    </row>
    <row r="11743" spans="9:17" ht="16">
      <c r="I11743" s="209"/>
      <c r="J11743" s="221"/>
      <c r="K11743" s="228"/>
      <c r="L11743" s="228"/>
      <c r="Q11743" s="229"/>
    </row>
    <row r="11744" spans="9:17" ht="16">
      <c r="I11744" s="209"/>
      <c r="J11744" s="221"/>
      <c r="K11744" s="228"/>
      <c r="L11744" s="228"/>
      <c r="Q11744" s="229"/>
    </row>
    <row r="11745" spans="9:17" ht="16">
      <c r="I11745" s="209"/>
      <c r="J11745" s="221"/>
      <c r="K11745" s="228"/>
      <c r="L11745" s="228"/>
      <c r="Q11745" s="229"/>
    </row>
    <row r="11746" spans="9:17" ht="16">
      <c r="I11746" s="209"/>
      <c r="J11746" s="221"/>
      <c r="K11746" s="228"/>
      <c r="L11746" s="228"/>
      <c r="Q11746" s="229"/>
    </row>
    <row r="11747" spans="9:17" ht="16">
      <c r="I11747" s="209"/>
      <c r="J11747" s="221"/>
      <c r="K11747" s="228"/>
      <c r="L11747" s="228"/>
      <c r="Q11747" s="229"/>
    </row>
    <row r="11748" spans="9:17" ht="16">
      <c r="I11748" s="209"/>
      <c r="J11748" s="221"/>
      <c r="K11748" s="228"/>
      <c r="L11748" s="228"/>
      <c r="Q11748" s="229"/>
    </row>
    <row r="11749" spans="9:17" ht="16">
      <c r="I11749" s="209"/>
      <c r="J11749" s="221"/>
      <c r="K11749" s="228"/>
      <c r="L11749" s="228"/>
      <c r="Q11749" s="229"/>
    </row>
    <row r="11750" spans="9:17" ht="16">
      <c r="I11750" s="209"/>
      <c r="J11750" s="221"/>
      <c r="K11750" s="228"/>
      <c r="L11750" s="228"/>
      <c r="Q11750" s="229"/>
    </row>
    <row r="11751" spans="9:17" ht="16">
      <c r="I11751" s="209"/>
      <c r="J11751" s="221"/>
      <c r="K11751" s="228"/>
      <c r="L11751" s="228"/>
      <c r="Q11751" s="229"/>
    </row>
    <row r="11752" spans="9:17" ht="16">
      <c r="I11752" s="209"/>
      <c r="J11752" s="221"/>
      <c r="K11752" s="228"/>
      <c r="L11752" s="228"/>
      <c r="Q11752" s="229"/>
    </row>
    <row r="11753" spans="9:17" ht="16">
      <c r="I11753" s="209"/>
      <c r="J11753" s="221"/>
      <c r="K11753" s="228"/>
      <c r="L11753" s="228"/>
      <c r="Q11753" s="229"/>
    </row>
    <row r="11754" spans="9:17" ht="16">
      <c r="I11754" s="209"/>
      <c r="J11754" s="221"/>
      <c r="K11754" s="228"/>
      <c r="L11754" s="228"/>
      <c r="Q11754" s="229"/>
    </row>
    <row r="11755" spans="9:17" ht="16">
      <c r="I11755" s="209"/>
      <c r="J11755" s="221"/>
      <c r="K11755" s="228"/>
      <c r="L11755" s="228"/>
      <c r="Q11755" s="229"/>
    </row>
    <row r="11756" spans="9:17" ht="16">
      <c r="I11756" s="209"/>
      <c r="J11756" s="221"/>
      <c r="K11756" s="228"/>
      <c r="L11756" s="228"/>
      <c r="Q11756" s="229"/>
    </row>
    <row r="11757" spans="9:17" ht="16">
      <c r="I11757" s="209"/>
      <c r="J11757" s="221"/>
      <c r="K11757" s="228"/>
      <c r="L11757" s="228"/>
      <c r="Q11757" s="229"/>
    </row>
    <row r="11758" spans="9:17" ht="16">
      <c r="I11758" s="209"/>
      <c r="J11758" s="221"/>
      <c r="K11758" s="228"/>
      <c r="L11758" s="228"/>
      <c r="Q11758" s="229"/>
    </row>
    <row r="11759" spans="9:17" ht="16">
      <c r="I11759" s="209"/>
      <c r="J11759" s="221"/>
      <c r="K11759" s="228"/>
      <c r="L11759" s="228"/>
      <c r="Q11759" s="229"/>
    </row>
    <row r="11760" spans="9:17" ht="16">
      <c r="I11760" s="209"/>
      <c r="J11760" s="221"/>
      <c r="K11760" s="228"/>
      <c r="L11760" s="228"/>
      <c r="Q11760" s="229"/>
    </row>
    <row r="11761" spans="9:17" ht="16">
      <c r="I11761" s="209"/>
      <c r="J11761" s="221"/>
      <c r="K11761" s="228"/>
      <c r="L11761" s="228"/>
      <c r="Q11761" s="229"/>
    </row>
    <row r="11762" spans="9:17" ht="16">
      <c r="I11762" s="209"/>
      <c r="J11762" s="221"/>
      <c r="K11762" s="228"/>
      <c r="L11762" s="228"/>
      <c r="Q11762" s="229"/>
    </row>
    <row r="11763" spans="9:17" ht="16">
      <c r="I11763" s="209"/>
      <c r="J11763" s="221"/>
      <c r="K11763" s="228"/>
      <c r="L11763" s="228"/>
      <c r="Q11763" s="229"/>
    </row>
    <row r="11764" spans="9:17" ht="16">
      <c r="I11764" s="209"/>
      <c r="J11764" s="221"/>
      <c r="K11764" s="228"/>
      <c r="L11764" s="228"/>
      <c r="Q11764" s="229"/>
    </row>
    <row r="11765" spans="9:17" ht="16">
      <c r="I11765" s="209"/>
      <c r="J11765" s="221"/>
      <c r="K11765" s="228"/>
      <c r="L11765" s="228"/>
      <c r="Q11765" s="229"/>
    </row>
    <row r="11766" spans="9:17" ht="16">
      <c r="I11766" s="209"/>
      <c r="J11766" s="221"/>
      <c r="K11766" s="228"/>
      <c r="L11766" s="228"/>
      <c r="Q11766" s="229"/>
    </row>
    <row r="11767" spans="9:17" ht="16">
      <c r="I11767" s="209"/>
      <c r="J11767" s="221"/>
      <c r="K11767" s="228"/>
      <c r="L11767" s="228"/>
      <c r="Q11767" s="229"/>
    </row>
    <row r="11768" spans="9:17" ht="16">
      <c r="I11768" s="209"/>
      <c r="J11768" s="221"/>
      <c r="K11768" s="228"/>
      <c r="L11768" s="228"/>
      <c r="Q11768" s="229"/>
    </row>
    <row r="11769" spans="9:17" ht="16">
      <c r="I11769" s="209"/>
      <c r="J11769" s="221"/>
      <c r="K11769" s="228"/>
      <c r="L11769" s="228"/>
      <c r="Q11769" s="229"/>
    </row>
    <row r="11770" spans="9:17" ht="16">
      <c r="I11770" s="209"/>
      <c r="J11770" s="221"/>
      <c r="K11770" s="228"/>
      <c r="L11770" s="228"/>
      <c r="Q11770" s="229"/>
    </row>
    <row r="11771" spans="9:17" ht="16">
      <c r="I11771" s="209"/>
      <c r="J11771" s="221"/>
      <c r="K11771" s="228"/>
      <c r="L11771" s="228"/>
      <c r="Q11771" s="229"/>
    </row>
    <row r="11772" spans="9:17" ht="16">
      <c r="I11772" s="209"/>
      <c r="J11772" s="221"/>
      <c r="K11772" s="228"/>
      <c r="L11772" s="228"/>
      <c r="Q11772" s="229"/>
    </row>
    <row r="11773" spans="9:17" ht="16">
      <c r="I11773" s="209"/>
      <c r="J11773" s="221"/>
      <c r="K11773" s="228"/>
      <c r="L11773" s="228"/>
      <c r="Q11773" s="229"/>
    </row>
    <row r="11774" spans="9:17" ht="16">
      <c r="I11774" s="209"/>
      <c r="J11774" s="221"/>
      <c r="K11774" s="228"/>
      <c r="L11774" s="228"/>
      <c r="Q11774" s="229"/>
    </row>
    <row r="11775" spans="9:17" ht="16">
      <c r="I11775" s="209"/>
      <c r="J11775" s="221"/>
      <c r="K11775" s="228"/>
      <c r="L11775" s="228"/>
      <c r="Q11775" s="229"/>
    </row>
    <row r="11776" spans="9:17" ht="16">
      <c r="I11776" s="209"/>
      <c r="J11776" s="221"/>
      <c r="K11776" s="228"/>
      <c r="L11776" s="228"/>
      <c r="Q11776" s="229"/>
    </row>
    <row r="11777" spans="9:17" ht="16">
      <c r="I11777" s="209"/>
      <c r="J11777" s="221"/>
      <c r="K11777" s="228"/>
      <c r="L11777" s="228"/>
      <c r="Q11777" s="229"/>
    </row>
    <row r="11778" spans="9:17" ht="16">
      <c r="I11778" s="209"/>
      <c r="J11778" s="221"/>
      <c r="K11778" s="228"/>
      <c r="L11778" s="228"/>
      <c r="Q11778" s="229"/>
    </row>
    <row r="11779" spans="9:17" ht="16">
      <c r="I11779" s="209"/>
      <c r="J11779" s="221"/>
      <c r="K11779" s="228"/>
      <c r="L11779" s="228"/>
      <c r="Q11779" s="229"/>
    </row>
    <row r="11780" spans="9:17" ht="16">
      <c r="I11780" s="209"/>
      <c r="J11780" s="221"/>
      <c r="K11780" s="228"/>
      <c r="L11780" s="228"/>
      <c r="Q11780" s="229"/>
    </row>
    <row r="11781" spans="9:17" ht="16">
      <c r="I11781" s="209"/>
      <c r="J11781" s="221"/>
      <c r="K11781" s="228"/>
      <c r="L11781" s="228"/>
      <c r="Q11781" s="229"/>
    </row>
    <row r="11782" spans="9:17" ht="16">
      <c r="I11782" s="209"/>
      <c r="J11782" s="221"/>
      <c r="K11782" s="228"/>
      <c r="L11782" s="228"/>
      <c r="Q11782" s="229"/>
    </row>
    <row r="11783" spans="9:17" ht="16">
      <c r="I11783" s="209"/>
      <c r="J11783" s="221"/>
      <c r="K11783" s="228"/>
      <c r="L11783" s="228"/>
      <c r="Q11783" s="229"/>
    </row>
    <row r="11784" spans="9:17" ht="16">
      <c r="I11784" s="209"/>
      <c r="J11784" s="221"/>
      <c r="K11784" s="228"/>
      <c r="L11784" s="228"/>
      <c r="Q11784" s="229"/>
    </row>
    <row r="11785" spans="9:17" ht="16">
      <c r="I11785" s="209"/>
      <c r="J11785" s="221"/>
      <c r="K11785" s="228"/>
      <c r="L11785" s="228"/>
      <c r="Q11785" s="229"/>
    </row>
    <row r="11786" spans="9:17" ht="16">
      <c r="I11786" s="209"/>
      <c r="J11786" s="221"/>
      <c r="K11786" s="228"/>
      <c r="L11786" s="228"/>
      <c r="Q11786" s="229"/>
    </row>
    <row r="11787" spans="9:17" ht="16">
      <c r="I11787" s="209"/>
      <c r="J11787" s="221"/>
      <c r="K11787" s="228"/>
      <c r="L11787" s="228"/>
      <c r="Q11787" s="229"/>
    </row>
    <row r="11788" spans="9:17" ht="16">
      <c r="I11788" s="209"/>
      <c r="J11788" s="221"/>
      <c r="K11788" s="228"/>
      <c r="L11788" s="228"/>
      <c r="Q11788" s="229"/>
    </row>
    <row r="11789" spans="9:17" ht="16">
      <c r="I11789" s="209"/>
      <c r="J11789" s="221"/>
      <c r="K11789" s="228"/>
      <c r="L11789" s="228"/>
      <c r="Q11789" s="229"/>
    </row>
    <row r="11790" spans="9:17" ht="16">
      <c r="I11790" s="209"/>
      <c r="J11790" s="221"/>
      <c r="K11790" s="228"/>
      <c r="L11790" s="228"/>
      <c r="Q11790" s="229"/>
    </row>
    <row r="11791" spans="9:17" ht="16">
      <c r="I11791" s="209"/>
      <c r="J11791" s="221"/>
      <c r="K11791" s="228"/>
      <c r="L11791" s="228"/>
      <c r="Q11791" s="229"/>
    </row>
    <row r="11792" spans="9:17" ht="16">
      <c r="I11792" s="209"/>
      <c r="J11792" s="221"/>
      <c r="K11792" s="228"/>
      <c r="L11792" s="228"/>
      <c r="Q11792" s="229"/>
    </row>
    <row r="11793" spans="9:17" ht="16">
      <c r="I11793" s="209"/>
      <c r="J11793" s="221"/>
      <c r="K11793" s="228"/>
      <c r="L11793" s="228"/>
      <c r="Q11793" s="229"/>
    </row>
    <row r="11794" spans="9:17" ht="16">
      <c r="I11794" s="209"/>
      <c r="J11794" s="221"/>
      <c r="K11794" s="228"/>
      <c r="L11794" s="228"/>
      <c r="Q11794" s="229"/>
    </row>
    <row r="11795" spans="9:17" ht="16">
      <c r="I11795" s="209"/>
      <c r="J11795" s="221"/>
      <c r="K11795" s="228"/>
      <c r="L11795" s="228"/>
      <c r="Q11795" s="229"/>
    </row>
    <row r="11796" spans="9:17" ht="16">
      <c r="I11796" s="209"/>
      <c r="J11796" s="221"/>
      <c r="K11796" s="228"/>
      <c r="L11796" s="228"/>
      <c r="Q11796" s="229"/>
    </row>
    <row r="11797" spans="9:17" ht="16">
      <c r="I11797" s="209"/>
      <c r="J11797" s="221"/>
      <c r="K11797" s="228"/>
      <c r="L11797" s="228"/>
      <c r="Q11797" s="229"/>
    </row>
    <row r="11798" spans="9:17" ht="16">
      <c r="I11798" s="209"/>
      <c r="J11798" s="221"/>
      <c r="K11798" s="228"/>
      <c r="L11798" s="228"/>
      <c r="Q11798" s="229"/>
    </row>
    <row r="11799" spans="9:17" ht="16">
      <c r="I11799" s="209"/>
      <c r="J11799" s="221"/>
      <c r="K11799" s="228"/>
      <c r="L11799" s="228"/>
      <c r="Q11799" s="229"/>
    </row>
    <row r="11800" spans="9:17" ht="16">
      <c r="I11800" s="209"/>
      <c r="J11800" s="221"/>
      <c r="K11800" s="228"/>
      <c r="L11800" s="228"/>
      <c r="Q11800" s="229"/>
    </row>
    <row r="11801" spans="9:17" ht="16">
      <c r="I11801" s="209"/>
      <c r="J11801" s="221"/>
      <c r="K11801" s="228"/>
      <c r="L11801" s="228"/>
      <c r="Q11801" s="229"/>
    </row>
    <row r="11802" spans="9:17" ht="16">
      <c r="I11802" s="209"/>
      <c r="J11802" s="221"/>
      <c r="K11802" s="228"/>
      <c r="L11802" s="228"/>
      <c r="Q11802" s="229"/>
    </row>
    <row r="11803" spans="9:17" ht="16">
      <c r="I11803" s="209"/>
      <c r="J11803" s="221"/>
      <c r="K11803" s="228"/>
      <c r="L11803" s="228"/>
      <c r="Q11803" s="229"/>
    </row>
    <row r="11804" spans="9:17" ht="16">
      <c r="I11804" s="209"/>
      <c r="J11804" s="221"/>
      <c r="K11804" s="228"/>
      <c r="L11804" s="228"/>
      <c r="Q11804" s="229"/>
    </row>
    <row r="11805" spans="9:17" ht="16">
      <c r="I11805" s="209"/>
      <c r="J11805" s="221"/>
      <c r="K11805" s="228"/>
      <c r="L11805" s="228"/>
      <c r="Q11805" s="229"/>
    </row>
    <row r="11806" spans="9:17" ht="16">
      <c r="I11806" s="209"/>
      <c r="J11806" s="221"/>
      <c r="K11806" s="228"/>
      <c r="L11806" s="228"/>
      <c r="Q11806" s="229"/>
    </row>
    <row r="11807" spans="9:17" ht="16">
      <c r="I11807" s="209"/>
      <c r="J11807" s="221"/>
      <c r="K11807" s="228"/>
      <c r="L11807" s="228"/>
      <c r="Q11807" s="229"/>
    </row>
    <row r="11808" spans="9:17" ht="16">
      <c r="I11808" s="209"/>
      <c r="J11808" s="221"/>
      <c r="K11808" s="228"/>
      <c r="L11808" s="228"/>
      <c r="Q11808" s="229"/>
    </row>
    <row r="11809" spans="9:17" ht="16">
      <c r="I11809" s="209"/>
      <c r="J11809" s="221"/>
      <c r="K11809" s="228"/>
      <c r="L11809" s="228"/>
      <c r="Q11809" s="229"/>
    </row>
    <row r="11810" spans="9:17" ht="16">
      <c r="I11810" s="209"/>
      <c r="J11810" s="221"/>
      <c r="K11810" s="228"/>
      <c r="L11810" s="228"/>
      <c r="Q11810" s="229"/>
    </row>
    <row r="11811" spans="9:17" ht="16">
      <c r="I11811" s="209"/>
      <c r="J11811" s="221"/>
      <c r="K11811" s="228"/>
      <c r="L11811" s="228"/>
      <c r="Q11811" s="229"/>
    </row>
    <row r="11812" spans="9:17" ht="16">
      <c r="I11812" s="209"/>
      <c r="J11812" s="221"/>
      <c r="K11812" s="228"/>
      <c r="L11812" s="228"/>
      <c r="Q11812" s="229"/>
    </row>
    <row r="11813" spans="9:17" ht="16">
      <c r="I11813" s="209"/>
      <c r="J11813" s="221"/>
      <c r="K11813" s="228"/>
      <c r="L11813" s="228"/>
      <c r="Q11813" s="229"/>
    </row>
    <row r="11814" spans="9:17" ht="16">
      <c r="I11814" s="209"/>
      <c r="J11814" s="221"/>
      <c r="K11814" s="228"/>
      <c r="L11814" s="228"/>
      <c r="Q11814" s="229"/>
    </row>
    <row r="11815" spans="9:17" ht="16">
      <c r="I11815" s="209"/>
      <c r="J11815" s="221"/>
      <c r="K11815" s="228"/>
      <c r="L11815" s="228"/>
      <c r="Q11815" s="229"/>
    </row>
    <row r="11816" spans="9:17" ht="16">
      <c r="I11816" s="209"/>
      <c r="J11816" s="221"/>
      <c r="K11816" s="228"/>
      <c r="L11816" s="228"/>
      <c r="Q11816" s="229"/>
    </row>
    <row r="11817" spans="9:17" ht="16">
      <c r="I11817" s="209"/>
      <c r="J11817" s="221"/>
      <c r="K11817" s="228"/>
      <c r="L11817" s="228"/>
      <c r="Q11817" s="229"/>
    </row>
    <row r="11818" spans="9:17" ht="16">
      <c r="I11818" s="209"/>
      <c r="J11818" s="221"/>
      <c r="K11818" s="228"/>
      <c r="L11818" s="228"/>
      <c r="Q11818" s="229"/>
    </row>
    <row r="11819" spans="9:17" ht="16">
      <c r="I11819" s="209"/>
      <c r="J11819" s="221"/>
      <c r="K11819" s="228"/>
      <c r="L11819" s="228"/>
      <c r="Q11819" s="229"/>
    </row>
    <row r="11820" spans="9:17" ht="16">
      <c r="I11820" s="209"/>
      <c r="J11820" s="221"/>
      <c r="K11820" s="228"/>
      <c r="L11820" s="228"/>
      <c r="Q11820" s="229"/>
    </row>
    <row r="11821" spans="9:17" ht="16">
      <c r="I11821" s="209"/>
      <c r="J11821" s="221"/>
      <c r="K11821" s="228"/>
      <c r="L11821" s="228"/>
      <c r="Q11821" s="229"/>
    </row>
    <row r="11822" spans="9:17" ht="16">
      <c r="I11822" s="209"/>
      <c r="J11822" s="221"/>
      <c r="K11822" s="228"/>
      <c r="L11822" s="228"/>
      <c r="Q11822" s="229"/>
    </row>
    <row r="11823" spans="9:17" ht="16">
      <c r="I11823" s="209"/>
      <c r="J11823" s="221"/>
      <c r="K11823" s="228"/>
      <c r="L11823" s="228"/>
      <c r="Q11823" s="229"/>
    </row>
    <row r="11824" spans="9:17" ht="16">
      <c r="I11824" s="209"/>
      <c r="J11824" s="221"/>
      <c r="K11824" s="228"/>
      <c r="L11824" s="228"/>
      <c r="Q11824" s="229"/>
    </row>
    <row r="11825" spans="9:17" ht="16">
      <c r="I11825" s="209"/>
      <c r="J11825" s="221"/>
      <c r="K11825" s="228"/>
      <c r="L11825" s="228"/>
      <c r="Q11825" s="229"/>
    </row>
    <row r="11826" spans="9:17" ht="16">
      <c r="I11826" s="209"/>
      <c r="J11826" s="221"/>
      <c r="K11826" s="228"/>
      <c r="L11826" s="228"/>
      <c r="Q11826" s="229"/>
    </row>
    <row r="11827" spans="9:17" ht="16">
      <c r="I11827" s="209"/>
      <c r="J11827" s="221"/>
      <c r="K11827" s="228"/>
      <c r="L11827" s="228"/>
      <c r="Q11827" s="229"/>
    </row>
    <row r="11828" spans="9:17" ht="16">
      <c r="I11828" s="209"/>
      <c r="J11828" s="221"/>
      <c r="K11828" s="228"/>
      <c r="L11828" s="228"/>
      <c r="Q11828" s="229"/>
    </row>
    <row r="11829" spans="9:17" ht="16">
      <c r="I11829" s="209"/>
      <c r="J11829" s="221"/>
      <c r="K11829" s="228"/>
      <c r="L11829" s="228"/>
      <c r="Q11829" s="229"/>
    </row>
    <row r="11830" spans="9:17" ht="16">
      <c r="I11830" s="209"/>
      <c r="J11830" s="221"/>
      <c r="K11830" s="228"/>
      <c r="L11830" s="228"/>
      <c r="Q11830" s="229"/>
    </row>
    <row r="11831" spans="9:17" ht="16">
      <c r="I11831" s="209"/>
      <c r="J11831" s="221"/>
      <c r="K11831" s="228"/>
      <c r="L11831" s="228"/>
      <c r="Q11831" s="229"/>
    </row>
    <row r="11832" spans="9:17" ht="16">
      <c r="I11832" s="209"/>
      <c r="J11832" s="221"/>
      <c r="K11832" s="228"/>
      <c r="L11832" s="228"/>
      <c r="Q11832" s="229"/>
    </row>
    <row r="11833" spans="9:17" ht="16">
      <c r="I11833" s="209"/>
      <c r="J11833" s="221"/>
      <c r="K11833" s="228"/>
      <c r="L11833" s="228"/>
      <c r="Q11833" s="229"/>
    </row>
    <row r="11834" spans="9:17" ht="16">
      <c r="I11834" s="209"/>
      <c r="J11834" s="221"/>
      <c r="K11834" s="228"/>
      <c r="L11834" s="228"/>
      <c r="Q11834" s="229"/>
    </row>
    <row r="11835" spans="9:17" ht="16">
      <c r="I11835" s="209"/>
      <c r="J11835" s="221"/>
      <c r="K11835" s="228"/>
      <c r="L11835" s="228"/>
      <c r="Q11835" s="229"/>
    </row>
    <row r="11836" spans="9:17" ht="16">
      <c r="I11836" s="209"/>
      <c r="J11836" s="221"/>
      <c r="K11836" s="228"/>
      <c r="L11836" s="228"/>
      <c r="Q11836" s="229"/>
    </row>
    <row r="11837" spans="9:17" ht="16">
      <c r="I11837" s="209"/>
      <c r="J11837" s="221"/>
      <c r="K11837" s="228"/>
      <c r="L11837" s="228"/>
      <c r="Q11837" s="229"/>
    </row>
    <row r="11838" spans="9:17" ht="16">
      <c r="I11838" s="209"/>
      <c r="J11838" s="221"/>
      <c r="K11838" s="228"/>
      <c r="L11838" s="228"/>
      <c r="Q11838" s="229"/>
    </row>
    <row r="11839" spans="9:17" ht="16">
      <c r="I11839" s="209"/>
      <c r="J11839" s="221"/>
      <c r="K11839" s="228"/>
      <c r="L11839" s="228"/>
      <c r="Q11839" s="229"/>
    </row>
    <row r="11840" spans="9:17" ht="16">
      <c r="I11840" s="209"/>
      <c r="J11840" s="221"/>
      <c r="K11840" s="228"/>
      <c r="L11840" s="228"/>
      <c r="Q11840" s="229"/>
    </row>
    <row r="11841" spans="9:17" ht="16">
      <c r="I11841" s="209"/>
      <c r="J11841" s="221"/>
      <c r="K11841" s="228"/>
      <c r="L11841" s="228"/>
      <c r="Q11841" s="229"/>
    </row>
    <row r="11842" spans="9:17" ht="16">
      <c r="I11842" s="209"/>
      <c r="J11842" s="221"/>
      <c r="K11842" s="228"/>
      <c r="L11842" s="228"/>
      <c r="Q11842" s="229"/>
    </row>
    <row r="11843" spans="9:17" ht="16">
      <c r="I11843" s="209"/>
      <c r="J11843" s="221"/>
      <c r="K11843" s="228"/>
      <c r="L11843" s="228"/>
      <c r="Q11843" s="229"/>
    </row>
    <row r="11844" spans="9:17" ht="16">
      <c r="I11844" s="209"/>
      <c r="J11844" s="221"/>
      <c r="K11844" s="228"/>
      <c r="L11844" s="228"/>
      <c r="Q11844" s="229"/>
    </row>
    <row r="11845" spans="9:17" ht="16">
      <c r="I11845" s="209"/>
      <c r="J11845" s="221"/>
      <c r="K11845" s="228"/>
      <c r="L11845" s="228"/>
      <c r="Q11845" s="229"/>
    </row>
    <row r="11846" spans="9:17" ht="16">
      <c r="I11846" s="209"/>
      <c r="J11846" s="221"/>
      <c r="K11846" s="228"/>
      <c r="L11846" s="228"/>
      <c r="Q11846" s="229"/>
    </row>
    <row r="11847" spans="9:17" ht="16">
      <c r="I11847" s="209"/>
      <c r="J11847" s="221"/>
      <c r="K11847" s="228"/>
      <c r="L11847" s="228"/>
      <c r="Q11847" s="229"/>
    </row>
    <row r="11848" spans="9:17" ht="16">
      <c r="I11848" s="209"/>
      <c r="J11848" s="221"/>
      <c r="K11848" s="228"/>
      <c r="L11848" s="228"/>
      <c r="Q11848" s="229"/>
    </row>
    <row r="11849" spans="9:17" ht="16">
      <c r="I11849" s="209"/>
      <c r="J11849" s="221"/>
      <c r="K11849" s="228"/>
      <c r="L11849" s="228"/>
      <c r="Q11849" s="229"/>
    </row>
    <row r="11850" spans="9:17" ht="16">
      <c r="I11850" s="209"/>
      <c r="J11850" s="221"/>
      <c r="K11850" s="228"/>
      <c r="L11850" s="228"/>
      <c r="Q11850" s="229"/>
    </row>
    <row r="11851" spans="9:17" ht="16">
      <c r="I11851" s="209"/>
      <c r="J11851" s="221"/>
      <c r="K11851" s="228"/>
      <c r="L11851" s="228"/>
      <c r="Q11851" s="229"/>
    </row>
    <row r="11852" spans="9:17" ht="16">
      <c r="I11852" s="209"/>
      <c r="J11852" s="221"/>
      <c r="K11852" s="228"/>
      <c r="L11852" s="228"/>
      <c r="Q11852" s="229"/>
    </row>
    <row r="11853" spans="9:17" ht="16">
      <c r="I11853" s="209"/>
      <c r="J11853" s="221"/>
      <c r="K11853" s="228"/>
      <c r="L11853" s="228"/>
      <c r="Q11853" s="229"/>
    </row>
    <row r="11854" spans="9:17" ht="16">
      <c r="I11854" s="209"/>
      <c r="J11854" s="221"/>
      <c r="K11854" s="228"/>
      <c r="L11854" s="228"/>
      <c r="Q11854" s="229"/>
    </row>
    <row r="11855" spans="9:17" ht="16">
      <c r="I11855" s="209"/>
      <c r="J11855" s="221"/>
      <c r="K11855" s="228"/>
      <c r="L11855" s="228"/>
      <c r="Q11855" s="229"/>
    </row>
    <row r="11856" spans="9:17" ht="16">
      <c r="I11856" s="209"/>
      <c r="J11856" s="221"/>
      <c r="K11856" s="228"/>
      <c r="L11856" s="228"/>
      <c r="Q11856" s="229"/>
    </row>
    <row r="11857" spans="9:17" ht="16">
      <c r="I11857" s="209"/>
      <c r="J11857" s="221"/>
      <c r="K11857" s="228"/>
      <c r="L11857" s="228"/>
      <c r="Q11857" s="229"/>
    </row>
    <row r="11858" spans="9:17" ht="16">
      <c r="I11858" s="209"/>
      <c r="J11858" s="221"/>
      <c r="K11858" s="228"/>
      <c r="L11858" s="228"/>
      <c r="Q11858" s="229"/>
    </row>
    <row r="11859" spans="9:17" ht="16">
      <c r="I11859" s="209"/>
      <c r="J11859" s="221"/>
      <c r="K11859" s="228"/>
      <c r="L11859" s="228"/>
      <c r="Q11859" s="229"/>
    </row>
    <row r="11860" spans="9:17" ht="16">
      <c r="I11860" s="209"/>
      <c r="J11860" s="221"/>
      <c r="K11860" s="228"/>
      <c r="L11860" s="228"/>
      <c r="Q11860" s="229"/>
    </row>
    <row r="11861" spans="9:17" ht="16">
      <c r="I11861" s="209"/>
      <c r="J11861" s="221"/>
      <c r="K11861" s="228"/>
      <c r="L11861" s="228"/>
      <c r="Q11861" s="229"/>
    </row>
    <row r="11862" spans="9:17" ht="16">
      <c r="I11862" s="209"/>
      <c r="J11862" s="221"/>
      <c r="K11862" s="228"/>
      <c r="L11862" s="228"/>
      <c r="Q11862" s="229"/>
    </row>
    <row r="11863" spans="9:17" ht="16">
      <c r="I11863" s="209"/>
      <c r="J11863" s="221"/>
      <c r="K11863" s="228"/>
      <c r="L11863" s="228"/>
      <c r="Q11863" s="229"/>
    </row>
    <row r="11864" spans="9:17" ht="16">
      <c r="I11864" s="209"/>
      <c r="J11864" s="221"/>
      <c r="K11864" s="228"/>
      <c r="L11864" s="228"/>
      <c r="Q11864" s="229"/>
    </row>
    <row r="11865" spans="9:17" ht="16">
      <c r="I11865" s="209"/>
      <c r="J11865" s="221"/>
      <c r="K11865" s="228"/>
      <c r="L11865" s="228"/>
      <c r="Q11865" s="229"/>
    </row>
    <row r="11866" spans="9:17" ht="16">
      <c r="I11866" s="209"/>
      <c r="J11866" s="221"/>
      <c r="K11866" s="228"/>
      <c r="L11866" s="228"/>
      <c r="Q11866" s="229"/>
    </row>
    <row r="11867" spans="9:17" ht="16">
      <c r="I11867" s="209"/>
      <c r="J11867" s="221"/>
      <c r="K11867" s="228"/>
      <c r="L11867" s="228"/>
      <c r="Q11867" s="229"/>
    </row>
    <row r="11868" spans="9:17" ht="16">
      <c r="I11868" s="209"/>
      <c r="J11868" s="221"/>
      <c r="K11868" s="228"/>
      <c r="L11868" s="228"/>
      <c r="Q11868" s="229"/>
    </row>
    <row r="11869" spans="9:17" ht="16">
      <c r="I11869" s="209"/>
      <c r="J11869" s="221"/>
      <c r="K11869" s="228"/>
      <c r="L11869" s="228"/>
      <c r="Q11869" s="229"/>
    </row>
    <row r="11870" spans="9:17" ht="16">
      <c r="I11870" s="209"/>
      <c r="J11870" s="221"/>
      <c r="K11870" s="228"/>
      <c r="L11870" s="228"/>
      <c r="Q11870" s="229"/>
    </row>
    <row r="11871" spans="9:17" ht="16">
      <c r="I11871" s="209"/>
      <c r="J11871" s="221"/>
      <c r="K11871" s="228"/>
      <c r="L11871" s="228"/>
      <c r="Q11871" s="229"/>
    </row>
    <row r="11872" spans="9:17" ht="16">
      <c r="I11872" s="209"/>
      <c r="J11872" s="221"/>
      <c r="K11872" s="228"/>
      <c r="L11872" s="228"/>
      <c r="Q11872" s="229"/>
    </row>
    <row r="11873" spans="9:17" ht="16">
      <c r="I11873" s="209"/>
      <c r="J11873" s="221"/>
      <c r="K11873" s="228"/>
      <c r="L11873" s="228"/>
      <c r="Q11873" s="229"/>
    </row>
    <row r="11874" spans="9:17" ht="16">
      <c r="I11874" s="209"/>
      <c r="J11874" s="221"/>
      <c r="K11874" s="228"/>
      <c r="L11874" s="228"/>
      <c r="Q11874" s="229"/>
    </row>
    <row r="11875" spans="9:17" ht="16">
      <c r="I11875" s="209"/>
      <c r="J11875" s="221"/>
      <c r="K11875" s="228"/>
      <c r="L11875" s="228"/>
      <c r="Q11875" s="229"/>
    </row>
    <row r="11876" spans="9:17" ht="16">
      <c r="I11876" s="209"/>
      <c r="J11876" s="221"/>
      <c r="K11876" s="228"/>
      <c r="L11876" s="228"/>
      <c r="Q11876" s="229"/>
    </row>
    <row r="11877" spans="9:17" ht="16">
      <c r="I11877" s="209"/>
      <c r="J11877" s="221"/>
      <c r="K11877" s="228"/>
      <c r="L11877" s="228"/>
      <c r="Q11877" s="229"/>
    </row>
    <row r="11878" spans="9:17" ht="16">
      <c r="I11878" s="209"/>
      <c r="J11878" s="221"/>
      <c r="K11878" s="228"/>
      <c r="L11878" s="228"/>
      <c r="Q11878" s="229"/>
    </row>
    <row r="11879" spans="9:17" ht="16">
      <c r="I11879" s="209"/>
      <c r="J11879" s="221"/>
      <c r="K11879" s="228"/>
      <c r="L11879" s="228"/>
      <c r="Q11879" s="229"/>
    </row>
    <row r="11880" spans="9:17" ht="16">
      <c r="I11880" s="209"/>
      <c r="J11880" s="221"/>
      <c r="K11880" s="228"/>
      <c r="L11880" s="228"/>
      <c r="Q11880" s="229"/>
    </row>
    <row r="11881" spans="9:17" ht="16">
      <c r="I11881" s="209"/>
      <c r="J11881" s="221"/>
      <c r="K11881" s="228"/>
      <c r="L11881" s="228"/>
      <c r="Q11881" s="229"/>
    </row>
    <row r="11882" spans="9:17" ht="16">
      <c r="I11882" s="209"/>
      <c r="J11882" s="221"/>
      <c r="K11882" s="228"/>
      <c r="L11882" s="228"/>
      <c r="Q11882" s="229"/>
    </row>
    <row r="11883" spans="9:17" ht="16">
      <c r="I11883" s="209"/>
      <c r="J11883" s="221"/>
      <c r="K11883" s="228"/>
      <c r="L11883" s="228"/>
      <c r="Q11883" s="229"/>
    </row>
    <row r="11884" spans="9:17" ht="16">
      <c r="I11884" s="209"/>
      <c r="J11884" s="221"/>
      <c r="K11884" s="228"/>
      <c r="L11884" s="228"/>
      <c r="Q11884" s="229"/>
    </row>
    <row r="11885" spans="9:17" ht="16">
      <c r="I11885" s="209"/>
      <c r="J11885" s="221"/>
      <c r="K11885" s="228"/>
      <c r="L11885" s="228"/>
      <c r="Q11885" s="229"/>
    </row>
    <row r="11886" spans="9:17" ht="16">
      <c r="I11886" s="209"/>
      <c r="J11886" s="221"/>
      <c r="K11886" s="228"/>
      <c r="L11886" s="228"/>
      <c r="Q11886" s="229"/>
    </row>
    <row r="11887" spans="9:17" ht="16">
      <c r="I11887" s="209"/>
      <c r="J11887" s="221"/>
      <c r="K11887" s="228"/>
      <c r="L11887" s="228"/>
      <c r="Q11887" s="229"/>
    </row>
    <row r="11888" spans="9:17" ht="16">
      <c r="I11888" s="209"/>
      <c r="J11888" s="221"/>
      <c r="K11888" s="228"/>
      <c r="L11888" s="228"/>
      <c r="Q11888" s="229"/>
    </row>
    <row r="11889" spans="9:17" ht="16">
      <c r="I11889" s="209"/>
      <c r="J11889" s="221"/>
      <c r="K11889" s="228"/>
      <c r="L11889" s="228"/>
      <c r="Q11889" s="229"/>
    </row>
    <row r="11890" spans="9:17" ht="16">
      <c r="I11890" s="209"/>
      <c r="J11890" s="221"/>
      <c r="K11890" s="228"/>
      <c r="L11890" s="228"/>
      <c r="Q11890" s="229"/>
    </row>
    <row r="11891" spans="9:17" ht="16">
      <c r="I11891" s="209"/>
      <c r="J11891" s="221"/>
      <c r="K11891" s="228"/>
      <c r="L11891" s="228"/>
      <c r="Q11891" s="229"/>
    </row>
    <row r="11892" spans="9:17" ht="16">
      <c r="I11892" s="209"/>
      <c r="J11892" s="221"/>
      <c r="K11892" s="228"/>
      <c r="L11892" s="228"/>
      <c r="Q11892" s="229"/>
    </row>
    <row r="11893" spans="9:17" ht="16">
      <c r="I11893" s="209"/>
      <c r="J11893" s="221"/>
      <c r="K11893" s="228"/>
      <c r="L11893" s="228"/>
      <c r="Q11893" s="229"/>
    </row>
    <row r="11894" spans="9:17" ht="16">
      <c r="I11894" s="209"/>
      <c r="J11894" s="221"/>
      <c r="K11894" s="228"/>
      <c r="L11894" s="228"/>
      <c r="Q11894" s="229"/>
    </row>
    <row r="11895" spans="9:17" ht="16">
      <c r="I11895" s="209"/>
      <c r="J11895" s="221"/>
      <c r="K11895" s="228"/>
      <c r="L11895" s="228"/>
      <c r="Q11895" s="229"/>
    </row>
    <row r="11896" spans="9:17" ht="16">
      <c r="I11896" s="209"/>
      <c r="J11896" s="221"/>
      <c r="K11896" s="228"/>
      <c r="L11896" s="228"/>
      <c r="Q11896" s="229"/>
    </row>
    <row r="11897" spans="9:17" ht="16">
      <c r="I11897" s="209"/>
      <c r="J11897" s="221"/>
      <c r="K11897" s="228"/>
      <c r="L11897" s="228"/>
      <c r="Q11897" s="229"/>
    </row>
    <row r="11898" spans="9:17" ht="16">
      <c r="I11898" s="209"/>
      <c r="J11898" s="221"/>
      <c r="K11898" s="228"/>
      <c r="L11898" s="228"/>
      <c r="Q11898" s="229"/>
    </row>
    <row r="11899" spans="9:17" ht="16">
      <c r="I11899" s="209"/>
      <c r="J11899" s="221"/>
      <c r="K11899" s="228"/>
      <c r="L11899" s="228"/>
      <c r="Q11899" s="229"/>
    </row>
    <row r="11900" spans="9:17" ht="16">
      <c r="I11900" s="209"/>
      <c r="J11900" s="221"/>
      <c r="K11900" s="228"/>
      <c r="L11900" s="228"/>
      <c r="Q11900" s="229"/>
    </row>
    <row r="11901" spans="9:17" ht="16">
      <c r="I11901" s="209"/>
      <c r="J11901" s="221"/>
      <c r="K11901" s="228"/>
      <c r="L11901" s="228"/>
      <c r="Q11901" s="229"/>
    </row>
    <row r="11902" spans="9:17" ht="16">
      <c r="I11902" s="209"/>
      <c r="J11902" s="221"/>
      <c r="K11902" s="228"/>
      <c r="L11902" s="228"/>
      <c r="Q11902" s="229"/>
    </row>
    <row r="11903" spans="9:17" ht="16">
      <c r="I11903" s="209"/>
      <c r="J11903" s="221"/>
      <c r="K11903" s="228"/>
      <c r="L11903" s="228"/>
      <c r="Q11903" s="229"/>
    </row>
    <row r="11904" spans="9:17" ht="16">
      <c r="I11904" s="209"/>
      <c r="J11904" s="221"/>
      <c r="K11904" s="228"/>
      <c r="L11904" s="228"/>
      <c r="Q11904" s="229"/>
    </row>
    <row r="11905" spans="9:17" ht="16">
      <c r="I11905" s="209"/>
      <c r="J11905" s="221"/>
      <c r="K11905" s="228"/>
      <c r="L11905" s="228"/>
      <c r="Q11905" s="229"/>
    </row>
    <row r="11906" spans="9:17" ht="16">
      <c r="I11906" s="209"/>
      <c r="J11906" s="221"/>
      <c r="K11906" s="228"/>
      <c r="L11906" s="228"/>
      <c r="Q11906" s="229"/>
    </row>
    <row r="11907" spans="9:17" ht="16">
      <c r="I11907" s="209"/>
      <c r="J11907" s="221"/>
      <c r="K11907" s="228"/>
      <c r="L11907" s="228"/>
      <c r="Q11907" s="229"/>
    </row>
    <row r="11908" spans="9:17" ht="16">
      <c r="I11908" s="209"/>
      <c r="J11908" s="221"/>
      <c r="K11908" s="228"/>
      <c r="L11908" s="228"/>
      <c r="Q11908" s="229"/>
    </row>
    <row r="11909" spans="9:17" ht="16">
      <c r="I11909" s="209"/>
      <c r="J11909" s="221"/>
      <c r="K11909" s="228"/>
      <c r="L11909" s="228"/>
      <c r="Q11909" s="229"/>
    </row>
    <row r="11910" spans="9:17" ht="16">
      <c r="I11910" s="209"/>
      <c r="J11910" s="221"/>
      <c r="K11910" s="228"/>
      <c r="L11910" s="228"/>
      <c r="Q11910" s="229"/>
    </row>
    <row r="11911" spans="9:17" ht="16">
      <c r="I11911" s="209"/>
      <c r="J11911" s="221"/>
      <c r="K11911" s="228"/>
      <c r="L11911" s="228"/>
      <c r="Q11911" s="229"/>
    </row>
    <row r="11912" spans="9:17" ht="16">
      <c r="I11912" s="209"/>
      <c r="J11912" s="221"/>
      <c r="K11912" s="228"/>
      <c r="L11912" s="228"/>
      <c r="Q11912" s="229"/>
    </row>
    <row r="11913" spans="9:17" ht="16">
      <c r="I11913" s="209"/>
      <c r="J11913" s="221"/>
      <c r="K11913" s="228"/>
      <c r="L11913" s="228"/>
      <c r="Q11913" s="229"/>
    </row>
    <row r="11914" spans="9:17" ht="16">
      <c r="I11914" s="209"/>
      <c r="J11914" s="221"/>
      <c r="K11914" s="228"/>
      <c r="L11914" s="228"/>
      <c r="Q11914" s="229"/>
    </row>
    <row r="11915" spans="9:17" ht="16">
      <c r="I11915" s="209"/>
      <c r="J11915" s="221"/>
      <c r="K11915" s="228"/>
      <c r="L11915" s="228"/>
      <c r="Q11915" s="229"/>
    </row>
    <row r="11916" spans="9:17" ht="16">
      <c r="I11916" s="209"/>
      <c r="J11916" s="221"/>
      <c r="K11916" s="228"/>
      <c r="L11916" s="228"/>
      <c r="Q11916" s="229"/>
    </row>
    <row r="11917" spans="9:17" ht="16">
      <c r="I11917" s="209"/>
      <c r="J11917" s="221"/>
      <c r="K11917" s="228"/>
      <c r="L11917" s="228"/>
      <c r="Q11917" s="229"/>
    </row>
    <row r="11918" spans="9:17" ht="16">
      <c r="I11918" s="209"/>
      <c r="J11918" s="221"/>
      <c r="K11918" s="228"/>
      <c r="L11918" s="228"/>
      <c r="Q11918" s="229"/>
    </row>
    <row r="11919" spans="9:17" ht="16">
      <c r="I11919" s="209"/>
      <c r="J11919" s="221"/>
      <c r="K11919" s="228"/>
      <c r="L11919" s="228"/>
      <c r="Q11919" s="229"/>
    </row>
    <row r="11920" spans="9:17" ht="16">
      <c r="I11920" s="209"/>
      <c r="J11920" s="221"/>
      <c r="K11920" s="228"/>
      <c r="L11920" s="228"/>
      <c r="Q11920" s="229"/>
    </row>
    <row r="11921" spans="9:17" ht="16">
      <c r="I11921" s="209"/>
      <c r="J11921" s="221"/>
      <c r="K11921" s="228"/>
      <c r="L11921" s="228"/>
      <c r="Q11921" s="229"/>
    </row>
    <row r="11922" spans="9:17" ht="16">
      <c r="I11922" s="209"/>
      <c r="J11922" s="221"/>
      <c r="K11922" s="228"/>
      <c r="L11922" s="228"/>
      <c r="Q11922" s="229"/>
    </row>
    <row r="11923" spans="9:17" ht="16">
      <c r="I11923" s="209"/>
      <c r="J11923" s="221"/>
      <c r="K11923" s="228"/>
      <c r="L11923" s="228"/>
      <c r="Q11923" s="229"/>
    </row>
    <row r="11924" spans="9:17" ht="16">
      <c r="I11924" s="209"/>
      <c r="J11924" s="221"/>
      <c r="K11924" s="228"/>
      <c r="L11924" s="228"/>
      <c r="Q11924" s="229"/>
    </row>
    <row r="11925" spans="9:17" ht="16">
      <c r="I11925" s="209"/>
      <c r="J11925" s="221"/>
      <c r="K11925" s="228"/>
      <c r="L11925" s="228"/>
      <c r="Q11925" s="229"/>
    </row>
    <row r="11926" spans="9:17" ht="16">
      <c r="I11926" s="209"/>
      <c r="J11926" s="221"/>
      <c r="K11926" s="228"/>
      <c r="L11926" s="228"/>
      <c r="Q11926" s="229"/>
    </row>
    <row r="11927" spans="9:17" ht="16">
      <c r="I11927" s="209"/>
      <c r="J11927" s="221"/>
      <c r="K11927" s="228"/>
      <c r="L11927" s="228"/>
      <c r="Q11927" s="229"/>
    </row>
    <row r="11928" spans="9:17" ht="16">
      <c r="I11928" s="209"/>
      <c r="J11928" s="221"/>
      <c r="K11928" s="228"/>
      <c r="L11928" s="228"/>
      <c r="Q11928" s="229"/>
    </row>
    <row r="11929" spans="9:17" ht="16">
      <c r="I11929" s="209"/>
      <c r="J11929" s="221"/>
      <c r="K11929" s="228"/>
      <c r="L11929" s="228"/>
      <c r="Q11929" s="229"/>
    </row>
    <row r="11930" spans="9:17" ht="16">
      <c r="I11930" s="209"/>
      <c r="J11930" s="221"/>
      <c r="K11930" s="228"/>
      <c r="L11930" s="228"/>
      <c r="Q11930" s="229"/>
    </row>
    <row r="11931" spans="9:17" ht="16">
      <c r="I11931" s="209"/>
      <c r="J11931" s="221"/>
      <c r="K11931" s="228"/>
      <c r="L11931" s="228"/>
      <c r="Q11931" s="229"/>
    </row>
    <row r="11932" spans="9:17" ht="16">
      <c r="I11932" s="209"/>
      <c r="J11932" s="221"/>
      <c r="K11932" s="228"/>
      <c r="L11932" s="228"/>
      <c r="Q11932" s="229"/>
    </row>
    <row r="11933" spans="9:17" ht="16">
      <c r="I11933" s="209"/>
      <c r="J11933" s="221"/>
      <c r="K11933" s="228"/>
      <c r="L11933" s="228"/>
      <c r="Q11933" s="229"/>
    </row>
    <row r="11934" spans="9:17" ht="16">
      <c r="I11934" s="209"/>
      <c r="J11934" s="221"/>
      <c r="K11934" s="228"/>
      <c r="L11934" s="228"/>
      <c r="Q11934" s="229"/>
    </row>
    <row r="11935" spans="9:17" ht="16">
      <c r="I11935" s="209"/>
      <c r="J11935" s="221"/>
      <c r="K11935" s="228"/>
      <c r="L11935" s="228"/>
      <c r="Q11935" s="229"/>
    </row>
    <row r="11936" spans="9:17" ht="16">
      <c r="I11936" s="209"/>
      <c r="J11936" s="221"/>
      <c r="K11936" s="228"/>
      <c r="L11936" s="228"/>
      <c r="Q11936" s="229"/>
    </row>
    <row r="11937" spans="9:17" ht="16">
      <c r="I11937" s="209"/>
      <c r="J11937" s="221"/>
      <c r="K11937" s="228"/>
      <c r="L11937" s="228"/>
      <c r="Q11937" s="229"/>
    </row>
    <row r="11938" spans="9:17" ht="16">
      <c r="I11938" s="209"/>
      <c r="J11938" s="221"/>
      <c r="K11938" s="228"/>
      <c r="L11938" s="228"/>
      <c r="Q11938" s="229"/>
    </row>
    <row r="11939" spans="9:17" ht="16">
      <c r="I11939" s="209"/>
      <c r="J11939" s="221"/>
      <c r="K11939" s="228"/>
      <c r="L11939" s="228"/>
      <c r="Q11939" s="229"/>
    </row>
    <row r="11940" spans="9:17" ht="16">
      <c r="I11940" s="209"/>
      <c r="J11940" s="221"/>
      <c r="K11940" s="228"/>
      <c r="L11940" s="228"/>
      <c r="Q11940" s="229"/>
    </row>
    <row r="11941" spans="9:17" ht="16">
      <c r="I11941" s="209"/>
      <c r="J11941" s="221"/>
      <c r="K11941" s="228"/>
      <c r="L11941" s="228"/>
      <c r="Q11941" s="229"/>
    </row>
    <row r="11942" spans="9:17" ht="16">
      <c r="I11942" s="209"/>
      <c r="J11942" s="221"/>
      <c r="K11942" s="228"/>
      <c r="L11942" s="228"/>
      <c r="Q11942" s="229"/>
    </row>
    <row r="11943" spans="9:17" ht="16">
      <c r="I11943" s="209"/>
      <c r="J11943" s="221"/>
      <c r="K11943" s="228"/>
      <c r="L11943" s="228"/>
      <c r="Q11943" s="229"/>
    </row>
    <row r="11944" spans="9:17" ht="16">
      <c r="I11944" s="209"/>
      <c r="J11944" s="221"/>
      <c r="K11944" s="228"/>
      <c r="L11944" s="228"/>
      <c r="Q11944" s="229"/>
    </row>
    <row r="11945" spans="9:17" ht="16">
      <c r="I11945" s="209"/>
      <c r="J11945" s="221"/>
      <c r="K11945" s="228"/>
      <c r="L11945" s="228"/>
      <c r="Q11945" s="229"/>
    </row>
    <row r="11946" spans="9:17" ht="16">
      <c r="I11946" s="209"/>
      <c r="J11946" s="221"/>
      <c r="K11946" s="228"/>
      <c r="L11946" s="228"/>
      <c r="Q11946" s="229"/>
    </row>
    <row r="11947" spans="9:17" ht="16">
      <c r="I11947" s="209"/>
      <c r="J11947" s="221"/>
      <c r="K11947" s="228"/>
      <c r="L11947" s="228"/>
      <c r="Q11947" s="229"/>
    </row>
    <row r="11948" spans="9:17" ht="16">
      <c r="I11948" s="209"/>
      <c r="J11948" s="221"/>
      <c r="K11948" s="228"/>
      <c r="L11948" s="228"/>
      <c r="Q11948" s="229"/>
    </row>
    <row r="11949" spans="9:17" ht="16">
      <c r="I11949" s="209"/>
      <c r="J11949" s="221"/>
      <c r="K11949" s="228"/>
      <c r="L11949" s="228"/>
      <c r="Q11949" s="229"/>
    </row>
    <row r="11950" spans="9:17" ht="16">
      <c r="I11950" s="209"/>
      <c r="J11950" s="221"/>
      <c r="K11950" s="228"/>
      <c r="L11950" s="228"/>
      <c r="Q11950" s="229"/>
    </row>
    <row r="11951" spans="9:17" ht="16">
      <c r="I11951" s="209"/>
      <c r="J11951" s="221"/>
      <c r="K11951" s="228"/>
      <c r="L11951" s="228"/>
      <c r="Q11951" s="229"/>
    </row>
    <row r="11952" spans="9:17" ht="16">
      <c r="I11952" s="209"/>
      <c r="J11952" s="221"/>
      <c r="K11952" s="228"/>
      <c r="L11952" s="228"/>
      <c r="Q11952" s="229"/>
    </row>
    <row r="11953" spans="9:17" ht="16">
      <c r="I11953" s="209"/>
      <c r="J11953" s="221"/>
      <c r="K11953" s="228"/>
      <c r="L11953" s="228"/>
      <c r="Q11953" s="229"/>
    </row>
    <row r="11954" spans="9:17" ht="16">
      <c r="I11954" s="209"/>
      <c r="J11954" s="221"/>
      <c r="K11954" s="228"/>
      <c r="L11954" s="228"/>
      <c r="Q11954" s="229"/>
    </row>
    <row r="11955" spans="9:17" ht="16">
      <c r="I11955" s="209"/>
      <c r="J11955" s="221"/>
      <c r="K11955" s="228"/>
      <c r="L11955" s="228"/>
      <c r="Q11955" s="229"/>
    </row>
    <row r="11956" spans="9:17" ht="16">
      <c r="I11956" s="209"/>
      <c r="J11956" s="221"/>
      <c r="K11956" s="228"/>
      <c r="L11956" s="228"/>
      <c r="Q11956" s="229"/>
    </row>
    <row r="11957" spans="9:17" ht="16">
      <c r="I11957" s="209"/>
      <c r="J11957" s="221"/>
      <c r="K11957" s="228"/>
      <c r="L11957" s="228"/>
      <c r="Q11957" s="229"/>
    </row>
    <row r="11958" spans="9:17" ht="16">
      <c r="I11958" s="209"/>
      <c r="J11958" s="221"/>
      <c r="K11958" s="228"/>
      <c r="L11958" s="228"/>
      <c r="Q11958" s="229"/>
    </row>
    <row r="11959" spans="9:17" ht="16">
      <c r="I11959" s="209"/>
      <c r="J11959" s="221"/>
      <c r="K11959" s="228"/>
      <c r="L11959" s="228"/>
      <c r="Q11959" s="229"/>
    </row>
    <row r="11960" spans="9:17" ht="16">
      <c r="I11960" s="209"/>
      <c r="J11960" s="221"/>
      <c r="K11960" s="228"/>
      <c r="L11960" s="228"/>
      <c r="Q11960" s="229"/>
    </row>
    <row r="11961" spans="9:17" ht="16">
      <c r="I11961" s="209"/>
      <c r="J11961" s="221"/>
      <c r="K11961" s="228"/>
      <c r="L11961" s="228"/>
      <c r="Q11961" s="229"/>
    </row>
    <row r="11962" spans="9:17" ht="16">
      <c r="I11962" s="209"/>
      <c r="J11962" s="221"/>
      <c r="K11962" s="228"/>
      <c r="L11962" s="228"/>
      <c r="Q11962" s="229"/>
    </row>
    <row r="11963" spans="9:17" ht="16">
      <c r="I11963" s="209"/>
      <c r="J11963" s="221"/>
      <c r="K11963" s="228"/>
      <c r="L11963" s="228"/>
      <c r="Q11963" s="229"/>
    </row>
    <row r="11964" spans="9:17" ht="16">
      <c r="I11964" s="209"/>
      <c r="J11964" s="221"/>
      <c r="K11964" s="228"/>
      <c r="L11964" s="228"/>
      <c r="Q11964" s="229"/>
    </row>
    <row r="11965" spans="9:17" ht="16">
      <c r="I11965" s="209"/>
      <c r="J11965" s="221"/>
      <c r="K11965" s="228"/>
      <c r="L11965" s="228"/>
      <c r="Q11965" s="229"/>
    </row>
    <row r="11966" spans="9:17" ht="16">
      <c r="I11966" s="209"/>
      <c r="J11966" s="221"/>
      <c r="K11966" s="228"/>
      <c r="L11966" s="228"/>
      <c r="Q11966" s="229"/>
    </row>
    <row r="11967" spans="9:17" ht="16">
      <c r="I11967" s="209"/>
      <c r="J11967" s="221"/>
      <c r="K11967" s="228"/>
      <c r="L11967" s="228"/>
      <c r="Q11967" s="229"/>
    </row>
    <row r="11968" spans="9:17" ht="16">
      <c r="I11968" s="209"/>
      <c r="J11968" s="221"/>
      <c r="K11968" s="228"/>
      <c r="L11968" s="228"/>
      <c r="Q11968" s="229"/>
    </row>
    <row r="11969" spans="9:17" ht="16">
      <c r="I11969" s="209"/>
      <c r="J11969" s="221"/>
      <c r="K11969" s="228"/>
      <c r="L11969" s="228"/>
      <c r="Q11969" s="229"/>
    </row>
    <row r="11970" spans="9:17" ht="16">
      <c r="I11970" s="209"/>
      <c r="J11970" s="221"/>
      <c r="K11970" s="228"/>
      <c r="L11970" s="228"/>
      <c r="Q11970" s="229"/>
    </row>
    <row r="11971" spans="9:17" ht="16">
      <c r="I11971" s="209"/>
      <c r="J11971" s="221"/>
      <c r="K11971" s="228"/>
      <c r="L11971" s="228"/>
      <c r="Q11971" s="229"/>
    </row>
    <row r="11972" spans="9:17" ht="16">
      <c r="I11972" s="209"/>
      <c r="J11972" s="221"/>
      <c r="K11972" s="228"/>
      <c r="L11972" s="228"/>
      <c r="Q11972" s="229"/>
    </row>
    <row r="11973" spans="9:17" ht="16">
      <c r="I11973" s="209"/>
      <c r="J11973" s="221"/>
      <c r="K11973" s="228"/>
      <c r="L11973" s="228"/>
      <c r="Q11973" s="229"/>
    </row>
    <row r="11974" spans="9:17" ht="16">
      <c r="I11974" s="209"/>
      <c r="J11974" s="221"/>
      <c r="K11974" s="228"/>
      <c r="L11974" s="228"/>
      <c r="Q11974" s="229"/>
    </row>
    <row r="11975" spans="9:17" ht="16">
      <c r="I11975" s="209"/>
      <c r="J11975" s="221"/>
      <c r="K11975" s="228"/>
      <c r="L11975" s="228"/>
      <c r="Q11975" s="229"/>
    </row>
    <row r="11976" spans="9:17" ht="16">
      <c r="I11976" s="209"/>
      <c r="J11976" s="221"/>
      <c r="K11976" s="228"/>
      <c r="L11976" s="228"/>
      <c r="Q11976" s="229"/>
    </row>
    <row r="11977" spans="9:17" ht="16">
      <c r="I11977" s="209"/>
      <c r="J11977" s="221"/>
      <c r="K11977" s="228"/>
      <c r="L11977" s="228"/>
      <c r="Q11977" s="229"/>
    </row>
    <row r="11978" spans="9:17" ht="16">
      <c r="I11978" s="209"/>
      <c r="J11978" s="221"/>
      <c r="K11978" s="228"/>
      <c r="L11978" s="228"/>
      <c r="Q11978" s="229"/>
    </row>
    <row r="11979" spans="9:17" ht="16">
      <c r="I11979" s="209"/>
      <c r="J11979" s="221"/>
      <c r="K11979" s="228"/>
      <c r="L11979" s="228"/>
      <c r="Q11979" s="229"/>
    </row>
    <row r="11980" spans="9:17" ht="16">
      <c r="I11980" s="209"/>
      <c r="J11980" s="221"/>
      <c r="K11980" s="228"/>
      <c r="L11980" s="228"/>
      <c r="Q11980" s="229"/>
    </row>
    <row r="11981" spans="9:17" ht="16">
      <c r="I11981" s="209"/>
      <c r="J11981" s="221"/>
      <c r="K11981" s="228"/>
      <c r="L11981" s="228"/>
      <c r="Q11981" s="229"/>
    </row>
    <row r="11982" spans="9:17" ht="16">
      <c r="I11982" s="209"/>
      <c r="J11982" s="221"/>
      <c r="K11982" s="228"/>
      <c r="L11982" s="228"/>
      <c r="Q11982" s="229"/>
    </row>
    <row r="11983" spans="9:17" ht="16">
      <c r="I11983" s="209"/>
      <c r="J11983" s="221"/>
      <c r="K11983" s="228"/>
      <c r="L11983" s="228"/>
      <c r="Q11983" s="229"/>
    </row>
    <row r="11984" spans="9:17" ht="16">
      <c r="I11984" s="209"/>
      <c r="J11984" s="221"/>
      <c r="K11984" s="228"/>
      <c r="L11984" s="228"/>
      <c r="Q11984" s="229"/>
    </row>
    <row r="11985" spans="9:17" ht="16">
      <c r="I11985" s="209"/>
      <c r="J11985" s="221"/>
      <c r="K11985" s="228"/>
      <c r="L11985" s="228"/>
      <c r="Q11985" s="229"/>
    </row>
    <row r="11986" spans="9:17" ht="16">
      <c r="I11986" s="209"/>
      <c r="J11986" s="221"/>
      <c r="K11986" s="228"/>
      <c r="L11986" s="228"/>
      <c r="Q11986" s="229"/>
    </row>
    <row r="11987" spans="9:17" ht="16">
      <c r="I11987" s="209"/>
      <c r="J11987" s="221"/>
      <c r="K11987" s="228"/>
      <c r="L11987" s="228"/>
      <c r="Q11987" s="229"/>
    </row>
    <row r="11988" spans="9:17" ht="16">
      <c r="I11988" s="209"/>
      <c r="J11988" s="221"/>
      <c r="K11988" s="228"/>
      <c r="L11988" s="228"/>
      <c r="Q11988" s="229"/>
    </row>
    <row r="11989" spans="9:17" ht="16">
      <c r="I11989" s="209"/>
      <c r="J11989" s="221"/>
      <c r="K11989" s="228"/>
      <c r="L11989" s="228"/>
      <c r="Q11989" s="229"/>
    </row>
    <row r="11990" spans="9:17" ht="16">
      <c r="I11990" s="209"/>
      <c r="J11990" s="221"/>
      <c r="K11990" s="228"/>
      <c r="L11990" s="228"/>
      <c r="Q11990" s="229"/>
    </row>
    <row r="11991" spans="9:17" ht="16">
      <c r="I11991" s="209"/>
      <c r="J11991" s="221"/>
      <c r="K11991" s="228"/>
      <c r="L11991" s="228"/>
      <c r="Q11991" s="229"/>
    </row>
    <row r="11992" spans="9:17" ht="16">
      <c r="I11992" s="209"/>
      <c r="J11992" s="221"/>
      <c r="K11992" s="228"/>
      <c r="L11992" s="228"/>
      <c r="Q11992" s="229"/>
    </row>
    <row r="11993" spans="9:17" ht="16">
      <c r="I11993" s="209"/>
      <c r="J11993" s="221"/>
      <c r="K11993" s="228"/>
      <c r="L11993" s="228"/>
      <c r="Q11993" s="229"/>
    </row>
    <row r="11994" spans="9:17" ht="16">
      <c r="I11994" s="209"/>
      <c r="J11994" s="221"/>
      <c r="K11994" s="228"/>
      <c r="L11994" s="228"/>
      <c r="Q11994" s="229"/>
    </row>
    <row r="11995" spans="9:17" ht="16">
      <c r="I11995" s="209"/>
      <c r="J11995" s="221"/>
      <c r="K11995" s="228"/>
      <c r="L11995" s="228"/>
      <c r="Q11995" s="229"/>
    </row>
    <row r="11996" spans="9:17" ht="16">
      <c r="I11996" s="209"/>
      <c r="J11996" s="221"/>
      <c r="K11996" s="228"/>
      <c r="L11996" s="228"/>
      <c r="Q11996" s="229"/>
    </row>
    <row r="11997" spans="9:17" ht="16">
      <c r="I11997" s="209"/>
      <c r="J11997" s="221"/>
      <c r="K11997" s="228"/>
      <c r="L11997" s="228"/>
      <c r="Q11997" s="229"/>
    </row>
    <row r="11998" spans="9:17" ht="16">
      <c r="I11998" s="209"/>
      <c r="J11998" s="221"/>
      <c r="K11998" s="228"/>
      <c r="L11998" s="228"/>
      <c r="Q11998" s="229"/>
    </row>
    <row r="11999" spans="9:17" ht="16">
      <c r="I11999" s="209"/>
      <c r="J11999" s="221"/>
      <c r="K11999" s="228"/>
      <c r="L11999" s="228"/>
      <c r="Q11999" s="229"/>
    </row>
    <row r="12000" spans="9:17" ht="16">
      <c r="I12000" s="209"/>
      <c r="J12000" s="221"/>
      <c r="K12000" s="228"/>
      <c r="L12000" s="228"/>
      <c r="Q12000" s="229"/>
    </row>
    <row r="12001" spans="9:17" ht="16">
      <c r="I12001" s="209"/>
      <c r="J12001" s="221"/>
      <c r="K12001" s="228"/>
      <c r="L12001" s="228"/>
      <c r="Q12001" s="229"/>
    </row>
    <row r="12002" spans="9:17" ht="16">
      <c r="I12002" s="209"/>
      <c r="J12002" s="221"/>
      <c r="K12002" s="228"/>
      <c r="L12002" s="228"/>
      <c r="Q12002" s="229"/>
    </row>
    <row r="12003" spans="9:17" ht="16">
      <c r="I12003" s="209"/>
      <c r="J12003" s="221"/>
      <c r="K12003" s="228"/>
      <c r="L12003" s="228"/>
      <c r="Q12003" s="229"/>
    </row>
    <row r="12004" spans="9:17" ht="16">
      <c r="I12004" s="209"/>
      <c r="J12004" s="221"/>
      <c r="K12004" s="228"/>
      <c r="L12004" s="228"/>
      <c r="Q12004" s="229"/>
    </row>
    <row r="12005" spans="9:17" ht="16">
      <c r="I12005" s="209"/>
      <c r="J12005" s="221"/>
      <c r="K12005" s="228"/>
      <c r="L12005" s="228"/>
      <c r="Q12005" s="229"/>
    </row>
    <row r="12006" spans="9:17" ht="16">
      <c r="I12006" s="209"/>
      <c r="J12006" s="221"/>
      <c r="K12006" s="228"/>
      <c r="L12006" s="228"/>
      <c r="Q12006" s="229"/>
    </row>
    <row r="12007" spans="9:17" ht="16">
      <c r="I12007" s="209"/>
      <c r="J12007" s="221"/>
      <c r="K12007" s="228"/>
      <c r="L12007" s="228"/>
      <c r="Q12007" s="229"/>
    </row>
    <row r="12008" spans="9:17" ht="16">
      <c r="I12008" s="209"/>
      <c r="J12008" s="221"/>
      <c r="K12008" s="228"/>
      <c r="L12008" s="228"/>
      <c r="Q12008" s="229"/>
    </row>
    <row r="12009" spans="9:17" ht="16">
      <c r="I12009" s="209"/>
      <c r="J12009" s="221"/>
      <c r="K12009" s="228"/>
      <c r="L12009" s="228"/>
      <c r="Q12009" s="229"/>
    </row>
    <row r="12010" spans="9:17" ht="16">
      <c r="I12010" s="209"/>
      <c r="J12010" s="221"/>
      <c r="K12010" s="228"/>
      <c r="L12010" s="228"/>
      <c r="Q12010" s="229"/>
    </row>
    <row r="12011" spans="9:17" ht="16">
      <c r="I12011" s="209"/>
      <c r="J12011" s="221"/>
      <c r="K12011" s="228"/>
      <c r="L12011" s="228"/>
      <c r="Q12011" s="229"/>
    </row>
    <row r="12012" spans="9:17" ht="16">
      <c r="I12012" s="209"/>
      <c r="J12012" s="221"/>
      <c r="K12012" s="228"/>
      <c r="L12012" s="228"/>
      <c r="Q12012" s="229"/>
    </row>
    <row r="12013" spans="9:17" ht="16">
      <c r="I12013" s="209"/>
      <c r="J12013" s="221"/>
      <c r="K12013" s="228"/>
      <c r="L12013" s="228"/>
      <c r="Q12013" s="229"/>
    </row>
    <row r="12014" spans="9:17" ht="16">
      <c r="I12014" s="209"/>
      <c r="J12014" s="221"/>
      <c r="K12014" s="228"/>
      <c r="L12014" s="228"/>
      <c r="Q12014" s="229"/>
    </row>
    <row r="12015" spans="9:17" ht="16">
      <c r="I12015" s="209"/>
      <c r="J12015" s="221"/>
      <c r="K12015" s="228"/>
      <c r="L12015" s="228"/>
      <c r="Q12015" s="229"/>
    </row>
    <row r="12016" spans="9:17" ht="16">
      <c r="I12016" s="209"/>
      <c r="J12016" s="221"/>
      <c r="K12016" s="228"/>
      <c r="L12016" s="228"/>
      <c r="Q12016" s="229"/>
    </row>
    <row r="12017" spans="9:17" ht="16">
      <c r="I12017" s="209"/>
      <c r="J12017" s="221"/>
      <c r="K12017" s="228"/>
      <c r="L12017" s="228"/>
      <c r="Q12017" s="229"/>
    </row>
    <row r="12018" spans="9:17" ht="16">
      <c r="I12018" s="209"/>
      <c r="J12018" s="221"/>
      <c r="K12018" s="228"/>
      <c r="L12018" s="228"/>
      <c r="Q12018" s="229"/>
    </row>
    <row r="12019" spans="9:17" ht="16">
      <c r="I12019" s="209"/>
      <c r="J12019" s="221"/>
      <c r="K12019" s="228"/>
      <c r="L12019" s="228"/>
      <c r="Q12019" s="229"/>
    </row>
    <row r="12020" spans="9:17" ht="16">
      <c r="I12020" s="209"/>
      <c r="J12020" s="221"/>
      <c r="K12020" s="228"/>
      <c r="L12020" s="228"/>
      <c r="Q12020" s="229"/>
    </row>
    <row r="12021" spans="9:17" ht="16">
      <c r="I12021" s="209"/>
      <c r="J12021" s="221"/>
      <c r="K12021" s="228"/>
      <c r="L12021" s="228"/>
      <c r="Q12021" s="229"/>
    </row>
    <row r="12022" spans="9:17" ht="16">
      <c r="I12022" s="209"/>
      <c r="J12022" s="221"/>
      <c r="K12022" s="228"/>
      <c r="L12022" s="228"/>
      <c r="Q12022" s="229"/>
    </row>
    <row r="12023" spans="9:17" ht="16">
      <c r="I12023" s="209"/>
      <c r="J12023" s="221"/>
      <c r="K12023" s="228"/>
      <c r="L12023" s="228"/>
      <c r="Q12023" s="229"/>
    </row>
    <row r="12024" spans="9:17" ht="16">
      <c r="I12024" s="209"/>
      <c r="J12024" s="221"/>
      <c r="K12024" s="228"/>
      <c r="L12024" s="228"/>
      <c r="Q12024" s="229"/>
    </row>
    <row r="12025" spans="9:17" ht="16">
      <c r="I12025" s="209"/>
      <c r="J12025" s="221"/>
      <c r="K12025" s="228"/>
      <c r="L12025" s="228"/>
      <c r="Q12025" s="229"/>
    </row>
    <row r="12026" spans="9:17" ht="16">
      <c r="I12026" s="209"/>
      <c r="J12026" s="221"/>
      <c r="K12026" s="228"/>
      <c r="L12026" s="228"/>
      <c r="Q12026" s="229"/>
    </row>
    <row r="12027" spans="9:17" ht="16">
      <c r="I12027" s="209"/>
      <c r="J12027" s="221"/>
      <c r="K12027" s="228"/>
      <c r="L12027" s="228"/>
      <c r="Q12027" s="229"/>
    </row>
    <row r="12028" spans="9:17" ht="16">
      <c r="I12028" s="209"/>
      <c r="J12028" s="221"/>
      <c r="K12028" s="228"/>
      <c r="L12028" s="228"/>
      <c r="Q12028" s="229"/>
    </row>
    <row r="12029" spans="9:17" ht="16">
      <c r="I12029" s="209"/>
      <c r="J12029" s="221"/>
      <c r="K12029" s="228"/>
      <c r="L12029" s="228"/>
      <c r="Q12029" s="229"/>
    </row>
    <row r="12030" spans="9:17" ht="16">
      <c r="I12030" s="209"/>
      <c r="J12030" s="221"/>
      <c r="K12030" s="228"/>
      <c r="L12030" s="228"/>
      <c r="Q12030" s="229"/>
    </row>
    <row r="12031" spans="9:17" ht="16">
      <c r="I12031" s="209"/>
      <c r="J12031" s="221"/>
      <c r="K12031" s="228"/>
      <c r="L12031" s="228"/>
      <c r="Q12031" s="229"/>
    </row>
    <row r="12032" spans="9:17" ht="16">
      <c r="I12032" s="209"/>
      <c r="J12032" s="221"/>
      <c r="K12032" s="228"/>
      <c r="L12032" s="228"/>
      <c r="Q12032" s="229"/>
    </row>
    <row r="12033" spans="9:17" ht="16">
      <c r="I12033" s="209"/>
      <c r="J12033" s="221"/>
      <c r="K12033" s="228"/>
      <c r="L12033" s="228"/>
      <c r="Q12033" s="229"/>
    </row>
    <row r="12034" spans="9:17" ht="16">
      <c r="I12034" s="209"/>
      <c r="J12034" s="221"/>
      <c r="K12034" s="228"/>
      <c r="L12034" s="228"/>
      <c r="Q12034" s="229"/>
    </row>
    <row r="12035" spans="9:17" ht="16">
      <c r="I12035" s="209"/>
      <c r="J12035" s="221"/>
      <c r="K12035" s="228"/>
      <c r="L12035" s="228"/>
      <c r="Q12035" s="229"/>
    </row>
    <row r="12036" spans="9:17" ht="16">
      <c r="I12036" s="209"/>
      <c r="J12036" s="221"/>
      <c r="K12036" s="228"/>
      <c r="L12036" s="228"/>
      <c r="Q12036" s="229"/>
    </row>
    <row r="12037" spans="9:17" ht="16">
      <c r="I12037" s="209"/>
      <c r="J12037" s="221"/>
      <c r="K12037" s="228"/>
      <c r="L12037" s="228"/>
      <c r="Q12037" s="229"/>
    </row>
    <row r="12038" spans="9:17" ht="16">
      <c r="I12038" s="209"/>
      <c r="J12038" s="221"/>
      <c r="K12038" s="228"/>
      <c r="L12038" s="228"/>
      <c r="Q12038" s="229"/>
    </row>
    <row r="12039" spans="9:17" ht="16">
      <c r="I12039" s="209"/>
      <c r="J12039" s="221"/>
      <c r="K12039" s="228"/>
      <c r="L12039" s="228"/>
      <c r="Q12039" s="229"/>
    </row>
    <row r="12040" spans="9:17" ht="16">
      <c r="I12040" s="209"/>
      <c r="J12040" s="221"/>
      <c r="K12040" s="228"/>
      <c r="L12040" s="228"/>
      <c r="Q12040" s="229"/>
    </row>
    <row r="12041" spans="9:17" ht="16">
      <c r="I12041" s="209"/>
      <c r="J12041" s="221"/>
      <c r="K12041" s="228"/>
      <c r="L12041" s="228"/>
      <c r="Q12041" s="229"/>
    </row>
    <row r="12042" spans="9:17" ht="16">
      <c r="I12042" s="209"/>
      <c r="J12042" s="221"/>
      <c r="K12042" s="228"/>
      <c r="L12042" s="228"/>
      <c r="Q12042" s="229"/>
    </row>
    <row r="12043" spans="9:17" ht="16">
      <c r="I12043" s="209"/>
      <c r="J12043" s="221"/>
      <c r="K12043" s="228"/>
      <c r="L12043" s="228"/>
      <c r="Q12043" s="229"/>
    </row>
    <row r="12044" spans="9:17" ht="16">
      <c r="I12044" s="209"/>
      <c r="J12044" s="221"/>
      <c r="K12044" s="228"/>
      <c r="L12044" s="228"/>
      <c r="Q12044" s="229"/>
    </row>
    <row r="12045" spans="9:17" ht="16">
      <c r="I12045" s="209"/>
      <c r="J12045" s="221"/>
      <c r="K12045" s="228"/>
      <c r="L12045" s="228"/>
      <c r="Q12045" s="229"/>
    </row>
    <row r="12046" spans="9:17" ht="16">
      <c r="I12046" s="209"/>
      <c r="J12046" s="221"/>
      <c r="K12046" s="228"/>
      <c r="L12046" s="228"/>
      <c r="Q12046" s="229"/>
    </row>
    <row r="12047" spans="9:17" ht="16">
      <c r="I12047" s="209"/>
      <c r="J12047" s="221"/>
      <c r="K12047" s="228"/>
      <c r="L12047" s="228"/>
      <c r="Q12047" s="229"/>
    </row>
    <row r="12048" spans="9:17" ht="16">
      <c r="I12048" s="209"/>
      <c r="J12048" s="221"/>
      <c r="K12048" s="228"/>
      <c r="L12048" s="228"/>
      <c r="Q12048" s="229"/>
    </row>
    <row r="12049" spans="9:17" ht="16">
      <c r="I12049" s="209"/>
      <c r="J12049" s="221"/>
      <c r="K12049" s="228"/>
      <c r="L12049" s="228"/>
      <c r="Q12049" s="229"/>
    </row>
    <row r="12050" spans="9:17" ht="16">
      <c r="I12050" s="209"/>
      <c r="J12050" s="221"/>
      <c r="K12050" s="228"/>
      <c r="L12050" s="228"/>
      <c r="Q12050" s="229"/>
    </row>
    <row r="12051" spans="9:17" ht="16">
      <c r="I12051" s="209"/>
      <c r="J12051" s="221"/>
      <c r="K12051" s="228"/>
      <c r="L12051" s="228"/>
      <c r="Q12051" s="229"/>
    </row>
    <row r="12052" spans="9:17" ht="16">
      <c r="I12052" s="209"/>
      <c r="J12052" s="221"/>
      <c r="K12052" s="228"/>
      <c r="L12052" s="228"/>
      <c r="Q12052" s="229"/>
    </row>
    <row r="12053" spans="9:17" ht="16">
      <c r="I12053" s="209"/>
      <c r="J12053" s="221"/>
      <c r="K12053" s="228"/>
      <c r="L12053" s="228"/>
      <c r="Q12053" s="229"/>
    </row>
    <row r="12054" spans="9:17" ht="16">
      <c r="I12054" s="209"/>
      <c r="J12054" s="221"/>
      <c r="K12054" s="228"/>
      <c r="L12054" s="228"/>
      <c r="Q12054" s="229"/>
    </row>
    <row r="12055" spans="9:17" ht="16">
      <c r="I12055" s="209"/>
      <c r="J12055" s="221"/>
      <c r="K12055" s="228"/>
      <c r="L12055" s="228"/>
      <c r="Q12055" s="229"/>
    </row>
    <row r="12056" spans="9:17" ht="16">
      <c r="I12056" s="209"/>
      <c r="J12056" s="221"/>
      <c r="K12056" s="228"/>
      <c r="L12056" s="228"/>
      <c r="Q12056" s="229"/>
    </row>
    <row r="12057" spans="9:17" ht="16">
      <c r="I12057" s="209"/>
      <c r="J12057" s="221"/>
      <c r="K12057" s="228"/>
      <c r="L12057" s="228"/>
      <c r="Q12057" s="229"/>
    </row>
    <row r="12058" spans="9:17" ht="16">
      <c r="I12058" s="209"/>
      <c r="J12058" s="221"/>
      <c r="K12058" s="228"/>
      <c r="L12058" s="228"/>
      <c r="Q12058" s="229"/>
    </row>
    <row r="12059" spans="9:17" ht="16">
      <c r="I12059" s="209"/>
      <c r="J12059" s="221"/>
      <c r="K12059" s="228"/>
      <c r="L12059" s="228"/>
      <c r="Q12059" s="229"/>
    </row>
    <row r="12060" spans="9:17" ht="16">
      <c r="I12060" s="209"/>
      <c r="J12060" s="221"/>
      <c r="K12060" s="228"/>
      <c r="L12060" s="228"/>
      <c r="Q12060" s="229"/>
    </row>
    <row r="12061" spans="9:17" ht="16">
      <c r="I12061" s="209"/>
      <c r="J12061" s="221"/>
      <c r="K12061" s="228"/>
      <c r="L12061" s="228"/>
      <c r="Q12061" s="229"/>
    </row>
    <row r="12062" spans="9:17" ht="16">
      <c r="I12062" s="209"/>
      <c r="J12062" s="221"/>
      <c r="K12062" s="228"/>
      <c r="L12062" s="228"/>
      <c r="Q12062" s="229"/>
    </row>
    <row r="12063" spans="9:17" ht="16">
      <c r="I12063" s="209"/>
      <c r="J12063" s="221"/>
      <c r="K12063" s="228"/>
      <c r="L12063" s="228"/>
      <c r="Q12063" s="229"/>
    </row>
    <row r="12064" spans="9:17" ht="16">
      <c r="I12064" s="209"/>
      <c r="J12064" s="221"/>
      <c r="K12064" s="228"/>
      <c r="L12064" s="228"/>
      <c r="Q12064" s="229"/>
    </row>
    <row r="12065" spans="9:17" ht="16">
      <c r="I12065" s="209"/>
      <c r="J12065" s="221"/>
      <c r="K12065" s="228"/>
      <c r="L12065" s="228"/>
      <c r="Q12065" s="229"/>
    </row>
    <row r="12066" spans="9:17" ht="16">
      <c r="I12066" s="209"/>
      <c r="J12066" s="221"/>
      <c r="K12066" s="228"/>
      <c r="L12066" s="228"/>
      <c r="Q12066" s="229"/>
    </row>
    <row r="12067" spans="9:17" ht="16">
      <c r="I12067" s="209"/>
      <c r="J12067" s="221"/>
      <c r="K12067" s="228"/>
      <c r="L12067" s="228"/>
      <c r="Q12067" s="229"/>
    </row>
    <row r="12068" spans="9:17" ht="16">
      <c r="I12068" s="209"/>
      <c r="J12068" s="221"/>
      <c r="K12068" s="228"/>
      <c r="L12068" s="228"/>
      <c r="Q12068" s="229"/>
    </row>
    <row r="12069" spans="9:17" ht="16">
      <c r="I12069" s="209"/>
      <c r="J12069" s="221"/>
      <c r="K12069" s="228"/>
      <c r="L12069" s="228"/>
      <c r="Q12069" s="229"/>
    </row>
    <row r="12070" spans="9:17" ht="16">
      <c r="I12070" s="209"/>
      <c r="J12070" s="221"/>
      <c r="K12070" s="228"/>
      <c r="L12070" s="228"/>
      <c r="Q12070" s="229"/>
    </row>
    <row r="12071" spans="9:17" ht="16">
      <c r="I12071" s="209"/>
      <c r="J12071" s="221"/>
      <c r="K12071" s="228"/>
      <c r="L12071" s="228"/>
      <c r="Q12071" s="229"/>
    </row>
    <row r="12072" spans="9:17" ht="16">
      <c r="I12072" s="209"/>
      <c r="J12072" s="221"/>
      <c r="K12072" s="228"/>
      <c r="L12072" s="228"/>
      <c r="Q12072" s="229"/>
    </row>
    <row r="12073" spans="9:17" ht="16">
      <c r="I12073" s="209"/>
      <c r="J12073" s="221"/>
      <c r="K12073" s="228"/>
      <c r="L12073" s="228"/>
      <c r="Q12073" s="229"/>
    </row>
    <row r="12074" spans="9:17" ht="16">
      <c r="I12074" s="209"/>
      <c r="J12074" s="221"/>
      <c r="K12074" s="228"/>
      <c r="L12074" s="228"/>
      <c r="Q12074" s="229"/>
    </row>
    <row r="12075" spans="9:17" ht="16">
      <c r="I12075" s="209"/>
      <c r="J12075" s="221"/>
      <c r="K12075" s="228"/>
      <c r="L12075" s="228"/>
      <c r="Q12075" s="229"/>
    </row>
    <row r="12076" spans="9:17" ht="16">
      <c r="I12076" s="209"/>
      <c r="J12076" s="221"/>
      <c r="K12076" s="228"/>
      <c r="L12076" s="228"/>
      <c r="Q12076" s="229"/>
    </row>
    <row r="12077" spans="9:17" ht="16">
      <c r="I12077" s="209"/>
      <c r="J12077" s="221"/>
      <c r="K12077" s="228"/>
      <c r="L12077" s="228"/>
      <c r="Q12077" s="229"/>
    </row>
    <row r="12078" spans="9:17" ht="16">
      <c r="I12078" s="209"/>
      <c r="J12078" s="221"/>
      <c r="K12078" s="228"/>
      <c r="L12078" s="228"/>
      <c r="Q12078" s="229"/>
    </row>
    <row r="12079" spans="9:17" ht="16">
      <c r="I12079" s="209"/>
      <c r="J12079" s="221"/>
      <c r="K12079" s="228"/>
      <c r="L12079" s="228"/>
      <c r="Q12079" s="229"/>
    </row>
    <row r="12080" spans="9:17" ht="16">
      <c r="I12080" s="209"/>
      <c r="J12080" s="221"/>
      <c r="K12080" s="228"/>
      <c r="L12080" s="228"/>
      <c r="Q12080" s="229"/>
    </row>
    <row r="12081" spans="9:17" ht="16">
      <c r="I12081" s="209"/>
      <c r="J12081" s="221"/>
      <c r="K12081" s="228"/>
      <c r="L12081" s="228"/>
      <c r="Q12081" s="229"/>
    </row>
    <row r="12082" spans="9:17" ht="16">
      <c r="I12082" s="209"/>
      <c r="J12082" s="221"/>
      <c r="K12082" s="228"/>
      <c r="L12082" s="228"/>
      <c r="Q12082" s="229"/>
    </row>
    <row r="12083" spans="9:17" ht="16">
      <c r="I12083" s="209"/>
      <c r="J12083" s="221"/>
      <c r="K12083" s="228"/>
      <c r="L12083" s="228"/>
      <c r="Q12083" s="229"/>
    </row>
    <row r="12084" spans="9:17" ht="16">
      <c r="I12084" s="209"/>
      <c r="J12084" s="221"/>
      <c r="K12084" s="228"/>
      <c r="L12084" s="228"/>
      <c r="Q12084" s="229"/>
    </row>
    <row r="12085" spans="9:17" ht="16">
      <c r="I12085" s="209"/>
      <c r="J12085" s="221"/>
      <c r="K12085" s="228"/>
      <c r="L12085" s="228"/>
      <c r="Q12085" s="229"/>
    </row>
    <row r="12086" spans="9:17" ht="16">
      <c r="I12086" s="209"/>
      <c r="J12086" s="221"/>
      <c r="K12086" s="228"/>
      <c r="L12086" s="228"/>
      <c r="Q12086" s="229"/>
    </row>
    <row r="12087" spans="9:17" ht="16">
      <c r="I12087" s="209"/>
      <c r="J12087" s="221"/>
      <c r="K12087" s="228"/>
      <c r="L12087" s="228"/>
      <c r="Q12087" s="229"/>
    </row>
    <row r="12088" spans="9:17" ht="16">
      <c r="I12088" s="209"/>
      <c r="J12088" s="221"/>
      <c r="K12088" s="228"/>
      <c r="L12088" s="228"/>
      <c r="Q12088" s="229"/>
    </row>
    <row r="12089" spans="9:17" ht="16">
      <c r="I12089" s="209"/>
      <c r="J12089" s="221"/>
      <c r="K12089" s="228"/>
      <c r="L12089" s="228"/>
      <c r="Q12089" s="229"/>
    </row>
    <row r="12090" spans="9:17" ht="16">
      <c r="I12090" s="209"/>
      <c r="J12090" s="221"/>
      <c r="K12090" s="228"/>
      <c r="L12090" s="228"/>
      <c r="Q12090" s="229"/>
    </row>
    <row r="12091" spans="9:17" ht="16">
      <c r="I12091" s="209"/>
      <c r="J12091" s="221"/>
      <c r="K12091" s="228"/>
      <c r="L12091" s="228"/>
      <c r="Q12091" s="229"/>
    </row>
    <row r="12092" spans="9:17" ht="16">
      <c r="I12092" s="209"/>
      <c r="J12092" s="221"/>
      <c r="K12092" s="228"/>
      <c r="L12092" s="228"/>
      <c r="Q12092" s="229"/>
    </row>
    <row r="12093" spans="9:17" ht="16">
      <c r="I12093" s="209"/>
      <c r="J12093" s="221"/>
      <c r="K12093" s="228"/>
      <c r="L12093" s="228"/>
      <c r="Q12093" s="229"/>
    </row>
    <row r="12094" spans="9:17" ht="16">
      <c r="I12094" s="209"/>
      <c r="J12094" s="221"/>
      <c r="K12094" s="228"/>
      <c r="L12094" s="228"/>
      <c r="Q12094" s="229"/>
    </row>
    <row r="12095" spans="9:17" ht="16">
      <c r="I12095" s="209"/>
      <c r="J12095" s="221"/>
      <c r="K12095" s="228"/>
      <c r="L12095" s="228"/>
      <c r="Q12095" s="229"/>
    </row>
    <row r="12096" spans="9:17" ht="16">
      <c r="I12096" s="209"/>
      <c r="J12096" s="221"/>
      <c r="K12096" s="228"/>
      <c r="L12096" s="228"/>
      <c r="Q12096" s="229"/>
    </row>
    <row r="12097" spans="9:17" ht="16">
      <c r="I12097" s="209"/>
      <c r="J12097" s="221"/>
      <c r="K12097" s="228"/>
      <c r="L12097" s="228"/>
      <c r="Q12097" s="229"/>
    </row>
    <row r="12098" spans="9:17" ht="16">
      <c r="I12098" s="209"/>
      <c r="J12098" s="221"/>
      <c r="K12098" s="228"/>
      <c r="L12098" s="228"/>
      <c r="Q12098" s="229"/>
    </row>
    <row r="12099" spans="9:17" ht="16">
      <c r="I12099" s="209"/>
      <c r="J12099" s="221"/>
      <c r="K12099" s="228"/>
      <c r="L12099" s="228"/>
      <c r="Q12099" s="229"/>
    </row>
    <row r="12100" spans="9:17" ht="16">
      <c r="I12100" s="209"/>
      <c r="J12100" s="221"/>
      <c r="K12100" s="228"/>
      <c r="L12100" s="228"/>
      <c r="Q12100" s="229"/>
    </row>
    <row r="12101" spans="9:17" ht="16">
      <c r="I12101" s="209"/>
      <c r="J12101" s="221"/>
      <c r="K12101" s="228"/>
      <c r="L12101" s="228"/>
      <c r="Q12101" s="229"/>
    </row>
    <row r="12102" spans="9:17" ht="16">
      <c r="I12102" s="209"/>
      <c r="J12102" s="221"/>
      <c r="K12102" s="228"/>
      <c r="L12102" s="228"/>
      <c r="Q12102" s="229"/>
    </row>
    <row r="12103" spans="9:17" ht="16">
      <c r="I12103" s="209"/>
      <c r="J12103" s="221"/>
      <c r="K12103" s="228"/>
      <c r="L12103" s="228"/>
      <c r="Q12103" s="229"/>
    </row>
    <row r="12104" spans="9:17" ht="16">
      <c r="I12104" s="209"/>
      <c r="J12104" s="221"/>
      <c r="K12104" s="228"/>
      <c r="L12104" s="228"/>
      <c r="Q12104" s="229"/>
    </row>
    <row r="12105" spans="9:17" ht="16">
      <c r="I12105" s="209"/>
      <c r="J12105" s="221"/>
      <c r="K12105" s="228"/>
      <c r="L12105" s="228"/>
      <c r="Q12105" s="229"/>
    </row>
    <row r="12106" spans="9:17" ht="16">
      <c r="I12106" s="209"/>
      <c r="J12106" s="221"/>
      <c r="K12106" s="228"/>
      <c r="L12106" s="228"/>
      <c r="Q12106" s="229"/>
    </row>
    <row r="12107" spans="9:17" ht="16">
      <c r="I12107" s="209"/>
      <c r="J12107" s="221"/>
      <c r="K12107" s="228"/>
      <c r="L12107" s="228"/>
      <c r="Q12107" s="229"/>
    </row>
    <row r="12108" spans="9:17" ht="16">
      <c r="I12108" s="209"/>
      <c r="J12108" s="221"/>
      <c r="K12108" s="228"/>
      <c r="L12108" s="228"/>
      <c r="Q12108" s="229"/>
    </row>
    <row r="12109" spans="9:17" ht="16">
      <c r="I12109" s="209"/>
      <c r="J12109" s="221"/>
      <c r="K12109" s="228"/>
      <c r="L12109" s="228"/>
      <c r="Q12109" s="229"/>
    </row>
    <row r="12110" spans="9:17" ht="16">
      <c r="I12110" s="209"/>
      <c r="J12110" s="221"/>
      <c r="K12110" s="228"/>
      <c r="L12110" s="228"/>
      <c r="Q12110" s="229"/>
    </row>
    <row r="12111" spans="9:17" ht="16">
      <c r="I12111" s="209"/>
      <c r="J12111" s="221"/>
      <c r="K12111" s="228"/>
      <c r="L12111" s="228"/>
      <c r="Q12111" s="229"/>
    </row>
    <row r="12112" spans="9:17" ht="16">
      <c r="I12112" s="209"/>
      <c r="J12112" s="221"/>
      <c r="K12112" s="228"/>
      <c r="L12112" s="228"/>
      <c r="Q12112" s="229"/>
    </row>
    <row r="12113" spans="9:17" ht="16">
      <c r="I12113" s="209"/>
      <c r="J12113" s="221"/>
      <c r="K12113" s="228"/>
      <c r="L12113" s="228"/>
      <c r="Q12113" s="229"/>
    </row>
    <row r="12114" spans="9:17" ht="16">
      <c r="I12114" s="209"/>
      <c r="J12114" s="221"/>
      <c r="K12114" s="228"/>
      <c r="L12114" s="228"/>
      <c r="Q12114" s="229"/>
    </row>
    <row r="12115" spans="9:17" ht="16">
      <c r="I12115" s="209"/>
      <c r="J12115" s="221"/>
      <c r="K12115" s="228"/>
      <c r="L12115" s="228"/>
      <c r="Q12115" s="229"/>
    </row>
    <row r="12116" spans="9:17" ht="16">
      <c r="I12116" s="209"/>
      <c r="J12116" s="221"/>
      <c r="K12116" s="228"/>
      <c r="L12116" s="228"/>
      <c r="Q12116" s="229"/>
    </row>
    <row r="12117" spans="9:17" ht="16">
      <c r="I12117" s="209"/>
      <c r="J12117" s="221"/>
      <c r="K12117" s="228"/>
      <c r="L12117" s="228"/>
      <c r="Q12117" s="229"/>
    </row>
    <row r="12118" spans="9:17" ht="16">
      <c r="I12118" s="209"/>
      <c r="J12118" s="221"/>
      <c r="K12118" s="228"/>
      <c r="L12118" s="228"/>
      <c r="Q12118" s="229"/>
    </row>
    <row r="12119" spans="9:17" ht="16">
      <c r="I12119" s="209"/>
      <c r="J12119" s="221"/>
      <c r="K12119" s="228"/>
      <c r="L12119" s="228"/>
      <c r="Q12119" s="229"/>
    </row>
    <row r="12120" spans="9:17" ht="16">
      <c r="I12120" s="209"/>
      <c r="J12120" s="221"/>
      <c r="K12120" s="228"/>
      <c r="L12120" s="228"/>
      <c r="Q12120" s="229"/>
    </row>
    <row r="12121" spans="9:17" ht="16">
      <c r="I12121" s="209"/>
      <c r="J12121" s="221"/>
      <c r="K12121" s="228"/>
      <c r="L12121" s="228"/>
      <c r="Q12121" s="229"/>
    </row>
    <row r="12122" spans="9:17" ht="16">
      <c r="I12122" s="209"/>
      <c r="J12122" s="221"/>
      <c r="K12122" s="228"/>
      <c r="L12122" s="228"/>
      <c r="Q12122" s="229"/>
    </row>
    <row r="12123" spans="9:17" ht="16">
      <c r="I12123" s="209"/>
      <c r="J12123" s="221"/>
      <c r="K12123" s="228"/>
      <c r="L12123" s="228"/>
      <c r="Q12123" s="229"/>
    </row>
    <row r="12124" spans="9:17" ht="16">
      <c r="I12124" s="209"/>
      <c r="J12124" s="221"/>
      <c r="K12124" s="228"/>
      <c r="L12124" s="228"/>
      <c r="Q12124" s="229"/>
    </row>
    <row r="12125" spans="9:17" ht="16">
      <c r="I12125" s="209"/>
      <c r="J12125" s="221"/>
      <c r="K12125" s="228"/>
      <c r="L12125" s="228"/>
      <c r="Q12125" s="229"/>
    </row>
    <row r="12126" spans="9:17" ht="16">
      <c r="I12126" s="209"/>
      <c r="J12126" s="221"/>
      <c r="K12126" s="228"/>
      <c r="L12126" s="228"/>
      <c r="Q12126" s="229"/>
    </row>
    <row r="12127" spans="9:17" ht="16">
      <c r="I12127" s="209"/>
      <c r="J12127" s="221"/>
      <c r="K12127" s="228"/>
      <c r="L12127" s="228"/>
      <c r="Q12127" s="229"/>
    </row>
    <row r="12128" spans="9:17" ht="16">
      <c r="I12128" s="209"/>
      <c r="J12128" s="221"/>
      <c r="K12128" s="228"/>
      <c r="L12128" s="228"/>
      <c r="Q12128" s="229"/>
    </row>
    <row r="12129" spans="9:17" ht="16">
      <c r="I12129" s="209"/>
      <c r="J12129" s="221"/>
      <c r="K12129" s="228"/>
      <c r="L12129" s="228"/>
      <c r="Q12129" s="229"/>
    </row>
    <row r="12130" spans="9:17" ht="16">
      <c r="I12130" s="209"/>
      <c r="J12130" s="221"/>
      <c r="K12130" s="228"/>
      <c r="L12130" s="228"/>
      <c r="Q12130" s="229"/>
    </row>
    <row r="12131" spans="9:17" ht="16">
      <c r="I12131" s="209"/>
      <c r="J12131" s="221"/>
      <c r="K12131" s="228"/>
      <c r="L12131" s="228"/>
      <c r="Q12131" s="229"/>
    </row>
    <row r="12132" spans="9:17" ht="16">
      <c r="I12132" s="209"/>
      <c r="J12132" s="221"/>
      <c r="K12132" s="228"/>
      <c r="L12132" s="228"/>
      <c r="Q12132" s="229"/>
    </row>
    <row r="12133" spans="9:17" ht="16">
      <c r="I12133" s="209"/>
      <c r="J12133" s="221"/>
      <c r="K12133" s="228"/>
      <c r="L12133" s="228"/>
      <c r="Q12133" s="229"/>
    </row>
    <row r="12134" spans="9:17" ht="16">
      <c r="I12134" s="209"/>
      <c r="J12134" s="221"/>
      <c r="K12134" s="228"/>
      <c r="L12134" s="228"/>
      <c r="Q12134" s="229"/>
    </row>
    <row r="12135" spans="9:17" ht="16">
      <c r="I12135" s="209"/>
      <c r="J12135" s="221"/>
      <c r="K12135" s="228"/>
      <c r="L12135" s="228"/>
      <c r="Q12135" s="229"/>
    </row>
    <row r="12136" spans="9:17" ht="16">
      <c r="I12136" s="209"/>
      <c r="J12136" s="221"/>
      <c r="K12136" s="228"/>
      <c r="L12136" s="228"/>
      <c r="Q12136" s="229"/>
    </row>
    <row r="12137" spans="9:17" ht="16">
      <c r="I12137" s="209"/>
      <c r="J12137" s="221"/>
      <c r="K12137" s="228"/>
      <c r="L12137" s="228"/>
      <c r="Q12137" s="229"/>
    </row>
    <row r="12138" spans="9:17" ht="16">
      <c r="I12138" s="209"/>
      <c r="J12138" s="221"/>
      <c r="K12138" s="228"/>
      <c r="L12138" s="228"/>
      <c r="Q12138" s="229"/>
    </row>
    <row r="12139" spans="9:17" ht="16">
      <c r="I12139" s="209"/>
      <c r="J12139" s="221"/>
      <c r="K12139" s="228"/>
      <c r="L12139" s="228"/>
      <c r="Q12139" s="229"/>
    </row>
    <row r="12140" spans="9:17" ht="16">
      <c r="I12140" s="209"/>
      <c r="J12140" s="221"/>
      <c r="K12140" s="228"/>
      <c r="L12140" s="228"/>
      <c r="Q12140" s="229"/>
    </row>
    <row r="12141" spans="9:17" ht="16">
      <c r="I12141" s="209"/>
      <c r="J12141" s="221"/>
      <c r="K12141" s="228"/>
      <c r="L12141" s="228"/>
      <c r="Q12141" s="229"/>
    </row>
    <row r="12142" spans="9:17" ht="16">
      <c r="I12142" s="209"/>
      <c r="J12142" s="221"/>
      <c r="K12142" s="228"/>
      <c r="L12142" s="228"/>
      <c r="Q12142" s="229"/>
    </row>
    <row r="12143" spans="9:17" ht="16">
      <c r="I12143" s="209"/>
      <c r="J12143" s="221"/>
      <c r="K12143" s="228"/>
      <c r="L12143" s="228"/>
      <c r="Q12143" s="229"/>
    </row>
    <row r="12144" spans="9:17" ht="16">
      <c r="I12144" s="209"/>
      <c r="J12144" s="221"/>
      <c r="K12144" s="228"/>
      <c r="L12144" s="228"/>
      <c r="Q12144" s="229"/>
    </row>
    <row r="12145" spans="9:17" ht="16">
      <c r="I12145" s="209"/>
      <c r="J12145" s="221"/>
      <c r="K12145" s="228"/>
      <c r="L12145" s="228"/>
      <c r="Q12145" s="229"/>
    </row>
    <row r="12146" spans="9:17" ht="16">
      <c r="I12146" s="209"/>
      <c r="J12146" s="221"/>
      <c r="K12146" s="228"/>
      <c r="L12146" s="228"/>
      <c r="Q12146" s="229"/>
    </row>
    <row r="12147" spans="9:17" ht="16">
      <c r="I12147" s="209"/>
      <c r="J12147" s="221"/>
      <c r="K12147" s="228"/>
      <c r="L12147" s="228"/>
      <c r="Q12147" s="229"/>
    </row>
    <row r="12148" spans="9:17" ht="16">
      <c r="I12148" s="209"/>
      <c r="J12148" s="221"/>
      <c r="K12148" s="228"/>
      <c r="L12148" s="228"/>
      <c r="Q12148" s="229"/>
    </row>
    <row r="12149" spans="9:17" ht="16">
      <c r="I12149" s="209"/>
      <c r="J12149" s="221"/>
      <c r="K12149" s="228"/>
      <c r="L12149" s="228"/>
      <c r="Q12149" s="229"/>
    </row>
    <row r="12150" spans="9:17" ht="16">
      <c r="I12150" s="209"/>
      <c r="J12150" s="221"/>
      <c r="K12150" s="228"/>
      <c r="L12150" s="228"/>
      <c r="Q12150" s="229"/>
    </row>
    <row r="12151" spans="9:17" ht="16">
      <c r="I12151" s="209"/>
      <c r="J12151" s="221"/>
      <c r="K12151" s="228"/>
      <c r="L12151" s="228"/>
      <c r="Q12151" s="229"/>
    </row>
    <row r="12152" spans="9:17" ht="16">
      <c r="I12152" s="209"/>
      <c r="J12152" s="221"/>
      <c r="K12152" s="228"/>
      <c r="L12152" s="228"/>
      <c r="Q12152" s="229"/>
    </row>
    <row r="12153" spans="9:17" ht="16">
      <c r="I12153" s="209"/>
      <c r="J12153" s="221"/>
      <c r="K12153" s="228"/>
      <c r="L12153" s="228"/>
      <c r="Q12153" s="229"/>
    </row>
    <row r="12154" spans="9:17" ht="16">
      <c r="I12154" s="209"/>
      <c r="J12154" s="221"/>
      <c r="K12154" s="228"/>
      <c r="L12154" s="228"/>
      <c r="Q12154" s="229"/>
    </row>
    <row r="12155" spans="9:17" ht="16">
      <c r="I12155" s="209"/>
      <c r="J12155" s="221"/>
      <c r="K12155" s="228"/>
      <c r="L12155" s="228"/>
      <c r="Q12155" s="229"/>
    </row>
    <row r="12156" spans="9:17" ht="16">
      <c r="I12156" s="209"/>
      <c r="J12156" s="221"/>
      <c r="K12156" s="228"/>
      <c r="L12156" s="228"/>
      <c r="Q12156" s="229"/>
    </row>
    <row r="12157" spans="9:17" ht="16">
      <c r="I12157" s="209"/>
      <c r="J12157" s="221"/>
      <c r="K12157" s="228"/>
      <c r="L12157" s="228"/>
      <c r="Q12157" s="229"/>
    </row>
    <row r="12158" spans="9:17" ht="16">
      <c r="I12158" s="209"/>
      <c r="J12158" s="221"/>
      <c r="K12158" s="228"/>
      <c r="L12158" s="228"/>
      <c r="Q12158" s="229"/>
    </row>
    <row r="12159" spans="9:17" ht="16">
      <c r="I12159" s="209"/>
      <c r="J12159" s="221"/>
      <c r="K12159" s="228"/>
      <c r="L12159" s="228"/>
      <c r="Q12159" s="229"/>
    </row>
    <row r="12160" spans="9:17" ht="16">
      <c r="I12160" s="209"/>
      <c r="J12160" s="221"/>
      <c r="K12160" s="228"/>
      <c r="L12160" s="228"/>
      <c r="Q12160" s="229"/>
    </row>
    <row r="12161" spans="9:17" ht="16">
      <c r="I12161" s="209"/>
      <c r="J12161" s="221"/>
      <c r="K12161" s="228"/>
      <c r="L12161" s="228"/>
      <c r="Q12161" s="229"/>
    </row>
    <row r="12162" spans="9:17" ht="16">
      <c r="I12162" s="209"/>
      <c r="J12162" s="221"/>
      <c r="K12162" s="228"/>
      <c r="L12162" s="228"/>
      <c r="Q12162" s="229"/>
    </row>
    <row r="12163" spans="9:17" ht="16">
      <c r="I12163" s="209"/>
      <c r="J12163" s="221"/>
      <c r="K12163" s="228"/>
      <c r="L12163" s="228"/>
      <c r="Q12163" s="229"/>
    </row>
    <row r="12164" spans="9:17" ht="16">
      <c r="I12164" s="209"/>
      <c r="J12164" s="221"/>
      <c r="K12164" s="228"/>
      <c r="L12164" s="228"/>
      <c r="Q12164" s="229"/>
    </row>
    <row r="12165" spans="9:17" ht="16">
      <c r="I12165" s="209"/>
      <c r="J12165" s="221"/>
      <c r="K12165" s="228"/>
      <c r="L12165" s="228"/>
      <c r="Q12165" s="229"/>
    </row>
    <row r="12166" spans="9:17" ht="16">
      <c r="I12166" s="209"/>
      <c r="J12166" s="221"/>
      <c r="K12166" s="228"/>
      <c r="L12166" s="228"/>
      <c r="Q12166" s="229"/>
    </row>
    <row r="12167" spans="9:17" ht="16">
      <c r="I12167" s="209"/>
      <c r="J12167" s="221"/>
      <c r="K12167" s="228"/>
      <c r="L12167" s="228"/>
      <c r="Q12167" s="229"/>
    </row>
    <row r="12168" spans="9:17" ht="16">
      <c r="I12168" s="209"/>
      <c r="J12168" s="221"/>
      <c r="K12168" s="228"/>
      <c r="L12168" s="228"/>
      <c r="Q12168" s="229"/>
    </row>
    <row r="12169" spans="9:17" ht="16">
      <c r="I12169" s="209"/>
      <c r="J12169" s="221"/>
      <c r="K12169" s="228"/>
      <c r="L12169" s="228"/>
      <c r="Q12169" s="229"/>
    </row>
    <row r="12170" spans="9:17" ht="16">
      <c r="I12170" s="209"/>
      <c r="J12170" s="221"/>
      <c r="K12170" s="228"/>
      <c r="L12170" s="228"/>
      <c r="Q12170" s="229"/>
    </row>
    <row r="12171" spans="9:17" ht="16">
      <c r="I12171" s="209"/>
      <c r="J12171" s="221"/>
      <c r="K12171" s="228"/>
      <c r="L12171" s="228"/>
      <c r="Q12171" s="229"/>
    </row>
    <row r="12172" spans="9:17" ht="16">
      <c r="I12172" s="209"/>
      <c r="J12172" s="221"/>
      <c r="K12172" s="228"/>
      <c r="L12172" s="228"/>
      <c r="Q12172" s="229"/>
    </row>
    <row r="12173" spans="9:17" ht="16">
      <c r="I12173" s="209"/>
      <c r="J12173" s="221"/>
      <c r="K12173" s="228"/>
      <c r="L12173" s="228"/>
      <c r="Q12173" s="229"/>
    </row>
    <row r="12174" spans="9:17" ht="16">
      <c r="I12174" s="209"/>
      <c r="J12174" s="221"/>
      <c r="K12174" s="228"/>
      <c r="L12174" s="228"/>
      <c r="Q12174" s="229"/>
    </row>
    <row r="12175" spans="9:17" ht="16">
      <c r="I12175" s="209"/>
      <c r="J12175" s="221"/>
      <c r="K12175" s="228"/>
      <c r="L12175" s="228"/>
      <c r="Q12175" s="229"/>
    </row>
    <row r="12176" spans="9:17" ht="16">
      <c r="I12176" s="209"/>
      <c r="J12176" s="221"/>
      <c r="K12176" s="228"/>
      <c r="L12176" s="228"/>
      <c r="Q12176" s="229"/>
    </row>
    <row r="12177" spans="9:17" ht="16">
      <c r="I12177" s="209"/>
      <c r="J12177" s="221"/>
      <c r="K12177" s="228"/>
      <c r="L12177" s="228"/>
      <c r="Q12177" s="229"/>
    </row>
    <row r="12178" spans="9:17" ht="16">
      <c r="I12178" s="209"/>
      <c r="J12178" s="221"/>
      <c r="K12178" s="228"/>
      <c r="L12178" s="228"/>
      <c r="Q12178" s="229"/>
    </row>
    <row r="12179" spans="9:17" ht="16">
      <c r="I12179" s="209"/>
      <c r="J12179" s="221"/>
      <c r="K12179" s="228"/>
      <c r="L12179" s="228"/>
      <c r="Q12179" s="229"/>
    </row>
    <row r="12180" spans="9:17" ht="16">
      <c r="I12180" s="209"/>
      <c r="J12180" s="221"/>
      <c r="K12180" s="228"/>
      <c r="L12180" s="228"/>
      <c r="Q12180" s="229"/>
    </row>
    <row r="12181" spans="9:17" ht="16">
      <c r="I12181" s="209"/>
      <c r="J12181" s="221"/>
      <c r="K12181" s="228"/>
      <c r="L12181" s="228"/>
      <c r="Q12181" s="229"/>
    </row>
    <row r="12182" spans="9:17" ht="16">
      <c r="I12182" s="209"/>
      <c r="J12182" s="221"/>
      <c r="K12182" s="228"/>
      <c r="L12182" s="228"/>
      <c r="Q12182" s="229"/>
    </row>
    <row r="12183" spans="9:17" ht="16">
      <c r="I12183" s="209"/>
      <c r="J12183" s="221"/>
      <c r="K12183" s="228"/>
      <c r="L12183" s="228"/>
      <c r="Q12183" s="229"/>
    </row>
    <row r="12184" spans="9:17" ht="16">
      <c r="I12184" s="209"/>
      <c r="J12184" s="221"/>
      <c r="K12184" s="228"/>
      <c r="L12184" s="228"/>
      <c r="Q12184" s="229"/>
    </row>
    <row r="12185" spans="9:17" ht="16">
      <c r="I12185" s="209"/>
      <c r="J12185" s="221"/>
      <c r="K12185" s="228"/>
      <c r="L12185" s="228"/>
      <c r="Q12185" s="229"/>
    </row>
    <row r="12186" spans="9:17" ht="16">
      <c r="I12186" s="209"/>
      <c r="J12186" s="221"/>
      <c r="K12186" s="228"/>
      <c r="L12186" s="228"/>
      <c r="Q12186" s="229"/>
    </row>
    <row r="12187" spans="9:17" ht="16">
      <c r="I12187" s="209"/>
      <c r="J12187" s="221"/>
      <c r="K12187" s="228"/>
      <c r="L12187" s="228"/>
      <c r="Q12187" s="229"/>
    </row>
    <row r="12188" spans="9:17" ht="16">
      <c r="I12188" s="209"/>
      <c r="J12188" s="221"/>
      <c r="K12188" s="228"/>
      <c r="L12188" s="228"/>
      <c r="Q12188" s="229"/>
    </row>
    <row r="12189" spans="9:17" ht="16">
      <c r="I12189" s="209"/>
      <c r="J12189" s="221"/>
      <c r="K12189" s="228"/>
      <c r="L12189" s="228"/>
      <c r="Q12189" s="229"/>
    </row>
    <row r="12190" spans="9:17" ht="16">
      <c r="I12190" s="209"/>
      <c r="J12190" s="221"/>
      <c r="K12190" s="228"/>
      <c r="L12190" s="228"/>
      <c r="Q12190" s="229"/>
    </row>
    <row r="12191" spans="9:17" ht="16">
      <c r="I12191" s="209"/>
      <c r="J12191" s="221"/>
      <c r="K12191" s="228"/>
      <c r="L12191" s="228"/>
      <c r="Q12191" s="229"/>
    </row>
    <row r="12192" spans="9:17" ht="16">
      <c r="I12192" s="209"/>
      <c r="J12192" s="221"/>
      <c r="K12192" s="228"/>
      <c r="L12192" s="228"/>
      <c r="Q12192" s="229"/>
    </row>
    <row r="12193" spans="9:17" ht="16">
      <c r="I12193" s="209"/>
      <c r="J12193" s="221"/>
      <c r="K12193" s="228"/>
      <c r="L12193" s="228"/>
      <c r="Q12193" s="229"/>
    </row>
    <row r="12194" spans="9:17" ht="16">
      <c r="I12194" s="209"/>
      <c r="J12194" s="221"/>
      <c r="K12194" s="228"/>
      <c r="L12194" s="228"/>
      <c r="Q12194" s="229"/>
    </row>
    <row r="12195" spans="9:17" ht="16">
      <c r="I12195" s="209"/>
      <c r="J12195" s="221"/>
      <c r="K12195" s="228"/>
      <c r="L12195" s="228"/>
      <c r="Q12195" s="229"/>
    </row>
    <row r="12196" spans="9:17" ht="16">
      <c r="I12196" s="209"/>
      <c r="J12196" s="221"/>
      <c r="K12196" s="228"/>
      <c r="L12196" s="228"/>
      <c r="Q12196" s="229"/>
    </row>
    <row r="12197" spans="9:17" ht="16">
      <c r="I12197" s="209"/>
      <c r="J12197" s="221"/>
      <c r="K12197" s="228"/>
      <c r="L12197" s="228"/>
      <c r="Q12197" s="229"/>
    </row>
    <row r="12198" spans="9:17" ht="16">
      <c r="I12198" s="209"/>
      <c r="J12198" s="221"/>
      <c r="K12198" s="228"/>
      <c r="L12198" s="228"/>
      <c r="Q12198" s="229"/>
    </row>
    <row r="12199" spans="9:17" ht="16">
      <c r="I12199" s="209"/>
      <c r="J12199" s="221"/>
      <c r="K12199" s="228"/>
      <c r="L12199" s="228"/>
      <c r="Q12199" s="229"/>
    </row>
    <row r="12200" spans="9:17" ht="16">
      <c r="I12200" s="209"/>
      <c r="J12200" s="221"/>
      <c r="K12200" s="228"/>
      <c r="L12200" s="228"/>
      <c r="Q12200" s="229"/>
    </row>
    <row r="12201" spans="9:17" ht="16">
      <c r="I12201" s="209"/>
      <c r="J12201" s="221"/>
      <c r="K12201" s="228"/>
      <c r="L12201" s="228"/>
      <c r="Q12201" s="229"/>
    </row>
    <row r="12202" spans="9:17" ht="16">
      <c r="I12202" s="209"/>
      <c r="J12202" s="221"/>
      <c r="K12202" s="228"/>
      <c r="L12202" s="228"/>
      <c r="Q12202" s="229"/>
    </row>
    <row r="12203" spans="9:17" ht="16">
      <c r="I12203" s="209"/>
      <c r="J12203" s="221"/>
      <c r="K12203" s="228"/>
      <c r="L12203" s="228"/>
      <c r="Q12203" s="229"/>
    </row>
    <row r="12204" spans="9:17" ht="16">
      <c r="I12204" s="209"/>
      <c r="J12204" s="221"/>
      <c r="K12204" s="228"/>
      <c r="L12204" s="228"/>
      <c r="Q12204" s="229"/>
    </row>
    <row r="12205" spans="9:17" ht="16">
      <c r="I12205" s="209"/>
      <c r="J12205" s="221"/>
      <c r="K12205" s="228"/>
      <c r="L12205" s="228"/>
      <c r="Q12205" s="229"/>
    </row>
    <row r="12206" spans="9:17" ht="16">
      <c r="I12206" s="209"/>
      <c r="J12206" s="221"/>
      <c r="K12206" s="228"/>
      <c r="L12206" s="228"/>
      <c r="Q12206" s="229"/>
    </row>
    <row r="12207" spans="9:17" ht="16">
      <c r="I12207" s="209"/>
      <c r="J12207" s="221"/>
      <c r="K12207" s="228"/>
      <c r="L12207" s="228"/>
      <c r="Q12207" s="229"/>
    </row>
    <row r="12208" spans="9:17" ht="16">
      <c r="I12208" s="209"/>
      <c r="J12208" s="221"/>
      <c r="K12208" s="228"/>
      <c r="L12208" s="228"/>
      <c r="Q12208" s="229"/>
    </row>
    <row r="12209" spans="9:17" ht="16">
      <c r="I12209" s="209"/>
      <c r="J12209" s="221"/>
      <c r="K12209" s="228"/>
      <c r="L12209" s="228"/>
      <c r="Q12209" s="229"/>
    </row>
    <row r="12210" spans="9:17" ht="16">
      <c r="I12210" s="209"/>
      <c r="J12210" s="221"/>
      <c r="K12210" s="228"/>
      <c r="L12210" s="228"/>
      <c r="Q12210" s="229"/>
    </row>
    <row r="12211" spans="9:17" ht="16">
      <c r="I12211" s="209"/>
      <c r="J12211" s="221"/>
      <c r="K12211" s="228"/>
      <c r="L12211" s="228"/>
      <c r="Q12211" s="229"/>
    </row>
    <row r="12212" spans="9:17" ht="16">
      <c r="I12212" s="209"/>
      <c r="J12212" s="221"/>
      <c r="K12212" s="228"/>
      <c r="L12212" s="228"/>
      <c r="Q12212" s="229"/>
    </row>
    <row r="12213" spans="9:17" ht="16">
      <c r="I12213" s="209"/>
      <c r="J12213" s="221"/>
      <c r="K12213" s="228"/>
      <c r="L12213" s="228"/>
      <c r="Q12213" s="229"/>
    </row>
    <row r="12214" spans="9:17" ht="16">
      <c r="I12214" s="209"/>
      <c r="J12214" s="221"/>
      <c r="K12214" s="228"/>
      <c r="L12214" s="228"/>
      <c r="Q12214" s="229"/>
    </row>
    <row r="12215" spans="9:17" ht="16">
      <c r="I12215" s="209"/>
      <c r="J12215" s="221"/>
      <c r="K12215" s="228"/>
      <c r="L12215" s="228"/>
      <c r="Q12215" s="229"/>
    </row>
    <row r="12216" spans="9:17" ht="16">
      <c r="I12216" s="209"/>
      <c r="J12216" s="221"/>
      <c r="K12216" s="228"/>
      <c r="L12216" s="228"/>
      <c r="Q12216" s="229"/>
    </row>
    <row r="12217" spans="9:17" ht="16">
      <c r="I12217" s="209"/>
      <c r="J12217" s="221"/>
      <c r="K12217" s="228"/>
      <c r="L12217" s="228"/>
      <c r="Q12217" s="229"/>
    </row>
    <row r="12218" spans="9:17" ht="16">
      <c r="I12218" s="209"/>
      <c r="J12218" s="221"/>
      <c r="K12218" s="228"/>
      <c r="L12218" s="228"/>
      <c r="Q12218" s="229"/>
    </row>
    <row r="12219" spans="9:17" ht="16">
      <c r="I12219" s="209"/>
      <c r="J12219" s="221"/>
      <c r="K12219" s="228"/>
      <c r="L12219" s="228"/>
      <c r="Q12219" s="229"/>
    </row>
    <row r="12220" spans="9:17" ht="16">
      <c r="I12220" s="209"/>
      <c r="J12220" s="221"/>
      <c r="K12220" s="228"/>
      <c r="L12220" s="228"/>
      <c r="Q12220" s="229"/>
    </row>
    <row r="12221" spans="9:17" ht="16">
      <c r="I12221" s="209"/>
      <c r="J12221" s="221"/>
      <c r="K12221" s="228"/>
      <c r="L12221" s="228"/>
      <c r="Q12221" s="229"/>
    </row>
    <row r="12222" spans="9:17" ht="16">
      <c r="I12222" s="209"/>
      <c r="J12222" s="221"/>
      <c r="K12222" s="228"/>
      <c r="L12222" s="228"/>
      <c r="Q12222" s="229"/>
    </row>
    <row r="12223" spans="9:17" ht="16">
      <c r="I12223" s="209"/>
      <c r="J12223" s="221"/>
      <c r="K12223" s="228"/>
      <c r="L12223" s="228"/>
      <c r="Q12223" s="229"/>
    </row>
    <row r="12224" spans="9:17" ht="16">
      <c r="I12224" s="209"/>
      <c r="J12224" s="221"/>
      <c r="K12224" s="228"/>
      <c r="L12224" s="228"/>
      <c r="Q12224" s="229"/>
    </row>
    <row r="12225" spans="9:17" ht="16">
      <c r="I12225" s="209"/>
      <c r="J12225" s="221"/>
      <c r="K12225" s="228"/>
      <c r="L12225" s="228"/>
      <c r="Q12225" s="229"/>
    </row>
    <row r="12226" spans="9:17" ht="16">
      <c r="I12226" s="209"/>
      <c r="J12226" s="221"/>
      <c r="K12226" s="228"/>
      <c r="L12226" s="228"/>
      <c r="Q12226" s="229"/>
    </row>
    <row r="12227" spans="9:17" ht="16">
      <c r="I12227" s="209"/>
      <c r="J12227" s="221"/>
      <c r="K12227" s="228"/>
      <c r="L12227" s="228"/>
      <c r="Q12227" s="229"/>
    </row>
    <row r="12228" spans="9:17" ht="16">
      <c r="I12228" s="209"/>
      <c r="J12228" s="221"/>
      <c r="K12228" s="228"/>
      <c r="L12228" s="228"/>
      <c r="Q12228" s="229"/>
    </row>
    <row r="12229" spans="9:17" ht="16">
      <c r="I12229" s="209"/>
      <c r="J12229" s="221"/>
      <c r="K12229" s="228"/>
      <c r="L12229" s="228"/>
      <c r="Q12229" s="229"/>
    </row>
    <row r="12230" spans="9:17" ht="16">
      <c r="I12230" s="209"/>
      <c r="J12230" s="221"/>
      <c r="K12230" s="228"/>
      <c r="L12230" s="228"/>
      <c r="Q12230" s="229"/>
    </row>
    <row r="12231" spans="9:17" ht="16">
      <c r="I12231" s="209"/>
      <c r="J12231" s="221"/>
      <c r="K12231" s="228"/>
      <c r="L12231" s="228"/>
      <c r="Q12231" s="229"/>
    </row>
    <row r="12232" spans="9:17" ht="16">
      <c r="I12232" s="209"/>
      <c r="J12232" s="221"/>
      <c r="K12232" s="228"/>
      <c r="L12232" s="228"/>
      <c r="Q12232" s="229"/>
    </row>
    <row r="12233" spans="9:17" ht="16">
      <c r="I12233" s="209"/>
      <c r="J12233" s="221"/>
      <c r="K12233" s="228"/>
      <c r="L12233" s="228"/>
      <c r="Q12233" s="229"/>
    </row>
    <row r="12234" spans="9:17" ht="16">
      <c r="I12234" s="209"/>
      <c r="J12234" s="221"/>
      <c r="K12234" s="228"/>
      <c r="L12234" s="228"/>
      <c r="Q12234" s="229"/>
    </row>
    <row r="12235" spans="9:17" ht="16">
      <c r="I12235" s="209"/>
      <c r="J12235" s="221"/>
      <c r="K12235" s="228"/>
      <c r="L12235" s="228"/>
      <c r="Q12235" s="229"/>
    </row>
    <row r="12236" spans="9:17" ht="16">
      <c r="I12236" s="209"/>
      <c r="J12236" s="221"/>
      <c r="K12236" s="228"/>
      <c r="L12236" s="228"/>
      <c r="Q12236" s="229"/>
    </row>
    <row r="12237" spans="9:17" ht="16">
      <c r="I12237" s="209"/>
      <c r="J12237" s="221"/>
      <c r="K12237" s="228"/>
      <c r="L12237" s="228"/>
      <c r="Q12237" s="229"/>
    </row>
    <row r="12238" spans="9:17" ht="16">
      <c r="I12238" s="209"/>
      <c r="J12238" s="221"/>
      <c r="K12238" s="228"/>
      <c r="L12238" s="228"/>
      <c r="Q12238" s="229"/>
    </row>
    <row r="12239" spans="9:17" ht="16">
      <c r="I12239" s="209"/>
      <c r="J12239" s="221"/>
      <c r="K12239" s="228"/>
      <c r="L12239" s="228"/>
      <c r="Q12239" s="229"/>
    </row>
    <row r="12240" spans="9:17" ht="16">
      <c r="I12240" s="209"/>
      <c r="J12240" s="221"/>
      <c r="K12240" s="228"/>
      <c r="L12240" s="228"/>
      <c r="Q12240" s="229"/>
    </row>
    <row r="12241" spans="9:17" ht="16">
      <c r="I12241" s="209"/>
      <c r="J12241" s="221"/>
      <c r="K12241" s="228"/>
      <c r="L12241" s="228"/>
      <c r="Q12241" s="229"/>
    </row>
    <row r="12242" spans="9:17" ht="16">
      <c r="I12242" s="209"/>
      <c r="J12242" s="221"/>
      <c r="K12242" s="228"/>
      <c r="L12242" s="228"/>
      <c r="Q12242" s="229"/>
    </row>
    <row r="12243" spans="9:17" ht="16">
      <c r="I12243" s="209"/>
      <c r="J12243" s="221"/>
      <c r="K12243" s="228"/>
      <c r="L12243" s="228"/>
      <c r="Q12243" s="229"/>
    </row>
    <row r="12244" spans="9:17" ht="16">
      <c r="I12244" s="209"/>
      <c r="J12244" s="221"/>
      <c r="K12244" s="228"/>
      <c r="L12244" s="228"/>
      <c r="Q12244" s="229"/>
    </row>
    <row r="12245" spans="9:17" ht="16">
      <c r="I12245" s="209"/>
      <c r="J12245" s="221"/>
      <c r="K12245" s="228"/>
      <c r="L12245" s="228"/>
      <c r="Q12245" s="229"/>
    </row>
    <row r="12246" spans="9:17" ht="16">
      <c r="I12246" s="209"/>
      <c r="J12246" s="221"/>
      <c r="K12246" s="228"/>
      <c r="L12246" s="228"/>
      <c r="Q12246" s="229"/>
    </row>
    <row r="12247" spans="9:17" ht="16">
      <c r="I12247" s="209"/>
      <c r="J12247" s="221"/>
      <c r="K12247" s="228"/>
      <c r="L12247" s="228"/>
      <c r="Q12247" s="229"/>
    </row>
    <row r="12248" spans="9:17" ht="16">
      <c r="I12248" s="209"/>
      <c r="J12248" s="221"/>
      <c r="K12248" s="228"/>
      <c r="L12248" s="228"/>
      <c r="Q12248" s="229"/>
    </row>
    <row r="12249" spans="9:17" ht="16">
      <c r="I12249" s="209"/>
      <c r="J12249" s="221"/>
      <c r="K12249" s="228"/>
      <c r="L12249" s="228"/>
      <c r="Q12249" s="229"/>
    </row>
    <row r="12250" spans="9:17" ht="16">
      <c r="I12250" s="209"/>
      <c r="J12250" s="221"/>
      <c r="K12250" s="228"/>
      <c r="L12250" s="228"/>
      <c r="Q12250" s="229"/>
    </row>
    <row r="12251" spans="9:17" ht="16">
      <c r="I12251" s="209"/>
      <c r="J12251" s="221"/>
      <c r="K12251" s="228"/>
      <c r="L12251" s="228"/>
      <c r="Q12251" s="229"/>
    </row>
    <row r="12252" spans="9:17" ht="16">
      <c r="I12252" s="209"/>
      <c r="J12252" s="221"/>
      <c r="K12252" s="228"/>
      <c r="L12252" s="228"/>
      <c r="Q12252" s="229"/>
    </row>
    <row r="12253" spans="9:17" ht="16">
      <c r="I12253" s="209"/>
      <c r="J12253" s="221"/>
      <c r="K12253" s="228"/>
      <c r="L12253" s="228"/>
      <c r="Q12253" s="229"/>
    </row>
    <row r="12254" spans="9:17" ht="16">
      <c r="I12254" s="209"/>
      <c r="J12254" s="221"/>
      <c r="K12254" s="228"/>
      <c r="L12254" s="228"/>
      <c r="Q12254" s="229"/>
    </row>
    <row r="12255" spans="9:17" ht="16">
      <c r="I12255" s="209"/>
      <c r="J12255" s="221"/>
      <c r="K12255" s="228"/>
      <c r="L12255" s="228"/>
      <c r="Q12255" s="229"/>
    </row>
    <row r="12256" spans="9:17" ht="16">
      <c r="I12256" s="209"/>
      <c r="J12256" s="221"/>
      <c r="K12256" s="228"/>
      <c r="L12256" s="228"/>
      <c r="Q12256" s="229"/>
    </row>
    <row r="12257" spans="9:17" ht="16">
      <c r="I12257" s="209"/>
      <c r="J12257" s="221"/>
      <c r="K12257" s="228"/>
      <c r="L12257" s="228"/>
      <c r="Q12257" s="229"/>
    </row>
    <row r="12258" spans="9:17" ht="16">
      <c r="I12258" s="209"/>
      <c r="J12258" s="221"/>
      <c r="K12258" s="228"/>
      <c r="L12258" s="228"/>
      <c r="Q12258" s="229"/>
    </row>
    <row r="12259" spans="9:17" ht="16">
      <c r="I12259" s="209"/>
      <c r="J12259" s="221"/>
      <c r="K12259" s="228"/>
      <c r="L12259" s="228"/>
      <c r="Q12259" s="229"/>
    </row>
    <row r="12260" spans="9:17" ht="16">
      <c r="I12260" s="209"/>
      <c r="J12260" s="221"/>
      <c r="K12260" s="228"/>
      <c r="L12260" s="228"/>
      <c r="Q12260" s="229"/>
    </row>
    <row r="12261" spans="9:17" ht="16">
      <c r="I12261" s="209"/>
      <c r="J12261" s="221"/>
      <c r="K12261" s="228"/>
      <c r="L12261" s="228"/>
      <c r="Q12261" s="229"/>
    </row>
    <row r="12262" spans="9:17" ht="16">
      <c r="I12262" s="209"/>
      <c r="J12262" s="221"/>
      <c r="K12262" s="228"/>
      <c r="L12262" s="228"/>
      <c r="Q12262" s="229"/>
    </row>
    <row r="12263" spans="9:17" ht="16">
      <c r="I12263" s="209"/>
      <c r="J12263" s="221"/>
      <c r="K12263" s="228"/>
      <c r="L12263" s="228"/>
      <c r="Q12263" s="229"/>
    </row>
    <row r="12264" spans="9:17" ht="16">
      <c r="I12264" s="209"/>
      <c r="J12264" s="221"/>
      <c r="K12264" s="228"/>
      <c r="L12264" s="228"/>
      <c r="Q12264" s="229"/>
    </row>
    <row r="12265" spans="9:17" ht="16">
      <c r="I12265" s="209"/>
      <c r="J12265" s="221"/>
      <c r="K12265" s="228"/>
      <c r="L12265" s="228"/>
      <c r="Q12265" s="229"/>
    </row>
    <row r="12266" spans="9:17" ht="16">
      <c r="I12266" s="209"/>
      <c r="J12266" s="221"/>
      <c r="K12266" s="228"/>
      <c r="L12266" s="228"/>
      <c r="Q12266" s="229"/>
    </row>
    <row r="12267" spans="9:17" ht="16">
      <c r="I12267" s="209"/>
      <c r="J12267" s="221"/>
      <c r="K12267" s="228"/>
      <c r="L12267" s="228"/>
      <c r="Q12267" s="229"/>
    </row>
    <row r="12268" spans="9:17" ht="16">
      <c r="I12268" s="209"/>
      <c r="J12268" s="221"/>
      <c r="K12268" s="228"/>
      <c r="L12268" s="228"/>
      <c r="Q12268" s="229"/>
    </row>
    <row r="12269" spans="9:17" ht="16">
      <c r="I12269" s="209"/>
      <c r="J12269" s="221"/>
      <c r="K12269" s="228"/>
      <c r="L12269" s="228"/>
      <c r="Q12269" s="229"/>
    </row>
    <row r="12270" spans="9:17" ht="16">
      <c r="I12270" s="209"/>
      <c r="J12270" s="221"/>
      <c r="K12270" s="228"/>
      <c r="L12270" s="228"/>
      <c r="Q12270" s="229"/>
    </row>
    <row r="12271" spans="9:17" ht="16">
      <c r="I12271" s="209"/>
      <c r="J12271" s="221"/>
      <c r="K12271" s="228"/>
      <c r="L12271" s="228"/>
      <c r="Q12271" s="229"/>
    </row>
    <row r="12272" spans="9:17" ht="16">
      <c r="I12272" s="209"/>
      <c r="J12272" s="221"/>
      <c r="K12272" s="228"/>
      <c r="L12272" s="228"/>
      <c r="Q12272" s="229"/>
    </row>
    <row r="12273" spans="9:17" ht="16">
      <c r="I12273" s="209"/>
      <c r="J12273" s="221"/>
      <c r="K12273" s="228"/>
      <c r="L12273" s="228"/>
      <c r="Q12273" s="229"/>
    </row>
    <row r="12274" spans="9:17" ht="16">
      <c r="I12274" s="209"/>
      <c r="J12274" s="221"/>
      <c r="K12274" s="228"/>
      <c r="L12274" s="228"/>
      <c r="Q12274" s="229"/>
    </row>
    <row r="12275" spans="9:17" ht="16">
      <c r="I12275" s="209"/>
      <c r="J12275" s="221"/>
      <c r="K12275" s="228"/>
      <c r="L12275" s="228"/>
      <c r="Q12275" s="229"/>
    </row>
    <row r="12276" spans="9:17" ht="16">
      <c r="I12276" s="209"/>
      <c r="J12276" s="221"/>
      <c r="K12276" s="228"/>
      <c r="L12276" s="228"/>
      <c r="Q12276" s="229"/>
    </row>
    <row r="12277" spans="9:17" ht="16">
      <c r="I12277" s="209"/>
      <c r="J12277" s="221"/>
      <c r="K12277" s="228"/>
      <c r="L12277" s="228"/>
      <c r="Q12277" s="229"/>
    </row>
    <row r="12278" spans="9:17" ht="16">
      <c r="I12278" s="209"/>
      <c r="J12278" s="221"/>
      <c r="K12278" s="228"/>
      <c r="L12278" s="228"/>
      <c r="Q12278" s="229"/>
    </row>
    <row r="12279" spans="9:17" ht="16">
      <c r="I12279" s="209"/>
      <c r="J12279" s="221"/>
      <c r="K12279" s="228"/>
      <c r="L12279" s="228"/>
      <c r="Q12279" s="229"/>
    </row>
    <row r="12280" spans="9:17" ht="16">
      <c r="I12280" s="209"/>
      <c r="J12280" s="221"/>
      <c r="K12280" s="228"/>
      <c r="L12280" s="228"/>
      <c r="Q12280" s="229"/>
    </row>
    <row r="12281" spans="9:17" ht="16">
      <c r="I12281" s="209"/>
      <c r="J12281" s="221"/>
      <c r="K12281" s="228"/>
      <c r="L12281" s="228"/>
      <c r="Q12281" s="229"/>
    </row>
    <row r="12282" spans="9:17" ht="16">
      <c r="I12282" s="209"/>
      <c r="J12282" s="221"/>
      <c r="K12282" s="228"/>
      <c r="L12282" s="228"/>
      <c r="Q12282" s="229"/>
    </row>
    <row r="12283" spans="9:17" ht="16">
      <c r="I12283" s="209"/>
      <c r="J12283" s="221"/>
      <c r="K12283" s="228"/>
      <c r="L12283" s="228"/>
      <c r="Q12283" s="229"/>
    </row>
    <row r="12284" spans="9:17" ht="16">
      <c r="I12284" s="209"/>
      <c r="J12284" s="221"/>
      <c r="K12284" s="228"/>
      <c r="L12284" s="228"/>
      <c r="Q12284" s="229"/>
    </row>
    <row r="12285" spans="9:17" ht="16">
      <c r="I12285" s="209"/>
      <c r="J12285" s="221"/>
      <c r="K12285" s="228"/>
      <c r="L12285" s="228"/>
      <c r="Q12285" s="229"/>
    </row>
    <row r="12286" spans="9:17" ht="16">
      <c r="I12286" s="209"/>
      <c r="J12286" s="221"/>
      <c r="K12286" s="228"/>
      <c r="L12286" s="228"/>
      <c r="Q12286" s="229"/>
    </row>
    <row r="12287" spans="9:17" ht="16">
      <c r="I12287" s="209"/>
      <c r="J12287" s="221"/>
      <c r="K12287" s="228"/>
      <c r="L12287" s="228"/>
      <c r="Q12287" s="229"/>
    </row>
    <row r="12288" spans="9:17" ht="16">
      <c r="I12288" s="209"/>
      <c r="J12288" s="221"/>
      <c r="K12288" s="228"/>
      <c r="L12288" s="228"/>
      <c r="Q12288" s="229"/>
    </row>
    <row r="12289" spans="9:17" ht="16">
      <c r="I12289" s="209"/>
      <c r="J12289" s="221"/>
      <c r="K12289" s="228"/>
      <c r="L12289" s="228"/>
      <c r="Q12289" s="229"/>
    </row>
    <row r="12290" spans="9:17" ht="16">
      <c r="I12290" s="209"/>
      <c r="J12290" s="221"/>
      <c r="K12290" s="228"/>
      <c r="L12290" s="228"/>
      <c r="Q12290" s="229"/>
    </row>
    <row r="12291" spans="9:17" ht="16">
      <c r="I12291" s="209"/>
      <c r="J12291" s="221"/>
      <c r="K12291" s="228"/>
      <c r="L12291" s="228"/>
      <c r="Q12291" s="229"/>
    </row>
    <row r="12292" spans="9:17" ht="16">
      <c r="I12292" s="209"/>
      <c r="J12292" s="221"/>
      <c r="K12292" s="228"/>
      <c r="L12292" s="228"/>
      <c r="Q12292" s="229"/>
    </row>
    <row r="12293" spans="9:17" ht="16">
      <c r="I12293" s="209"/>
      <c r="J12293" s="221"/>
      <c r="K12293" s="228"/>
      <c r="L12293" s="228"/>
      <c r="Q12293" s="229"/>
    </row>
    <row r="12294" spans="9:17" ht="16">
      <c r="I12294" s="209"/>
      <c r="J12294" s="221"/>
      <c r="K12294" s="228"/>
      <c r="L12294" s="228"/>
      <c r="Q12294" s="229"/>
    </row>
    <row r="12295" spans="9:17" ht="16">
      <c r="I12295" s="209"/>
      <c r="J12295" s="221"/>
      <c r="K12295" s="228"/>
      <c r="L12295" s="228"/>
      <c r="Q12295" s="229"/>
    </row>
    <row r="12296" spans="9:17" ht="16">
      <c r="I12296" s="209"/>
      <c r="J12296" s="221"/>
      <c r="K12296" s="228"/>
      <c r="L12296" s="228"/>
      <c r="Q12296" s="229"/>
    </row>
    <row r="12297" spans="9:17" ht="16">
      <c r="I12297" s="209"/>
      <c r="J12297" s="221"/>
      <c r="K12297" s="228"/>
      <c r="L12297" s="228"/>
      <c r="Q12297" s="229"/>
    </row>
    <row r="12298" spans="9:17" ht="16">
      <c r="I12298" s="209"/>
      <c r="J12298" s="221"/>
      <c r="K12298" s="228"/>
      <c r="L12298" s="228"/>
      <c r="Q12298" s="229"/>
    </row>
    <row r="12299" spans="9:17" ht="16">
      <c r="I12299" s="209"/>
      <c r="J12299" s="221"/>
      <c r="K12299" s="228"/>
      <c r="L12299" s="228"/>
      <c r="Q12299" s="229"/>
    </row>
    <row r="12300" spans="9:17" ht="16">
      <c r="I12300" s="209"/>
      <c r="J12300" s="221"/>
      <c r="K12300" s="228"/>
      <c r="L12300" s="228"/>
      <c r="Q12300" s="229"/>
    </row>
    <row r="12301" spans="9:17" ht="16">
      <c r="I12301" s="209"/>
      <c r="J12301" s="221"/>
      <c r="K12301" s="228"/>
      <c r="L12301" s="228"/>
      <c r="Q12301" s="229"/>
    </row>
    <row r="12302" spans="9:17" ht="16">
      <c r="I12302" s="209"/>
      <c r="J12302" s="221"/>
      <c r="K12302" s="228"/>
      <c r="L12302" s="228"/>
      <c r="Q12302" s="229"/>
    </row>
    <row r="12303" spans="9:17" ht="16">
      <c r="I12303" s="209"/>
      <c r="J12303" s="221"/>
      <c r="K12303" s="228"/>
      <c r="L12303" s="228"/>
      <c r="Q12303" s="229"/>
    </row>
    <row r="12304" spans="9:17" ht="16">
      <c r="I12304" s="209"/>
      <c r="J12304" s="221"/>
      <c r="K12304" s="228"/>
      <c r="L12304" s="228"/>
      <c r="Q12304" s="229"/>
    </row>
    <row r="12305" spans="9:17" ht="16">
      <c r="I12305" s="209"/>
      <c r="J12305" s="221"/>
      <c r="K12305" s="228"/>
      <c r="L12305" s="228"/>
      <c r="Q12305" s="229"/>
    </row>
    <row r="12306" spans="9:17" ht="16">
      <c r="I12306" s="209"/>
      <c r="J12306" s="221"/>
      <c r="K12306" s="228"/>
      <c r="L12306" s="228"/>
      <c r="Q12306" s="229"/>
    </row>
    <row r="12307" spans="9:17" ht="16">
      <c r="I12307" s="209"/>
      <c r="J12307" s="221"/>
      <c r="K12307" s="228"/>
      <c r="L12307" s="228"/>
      <c r="Q12307" s="229"/>
    </row>
    <row r="12308" spans="9:17" ht="16">
      <c r="I12308" s="209"/>
      <c r="J12308" s="221"/>
      <c r="K12308" s="228"/>
      <c r="L12308" s="228"/>
      <c r="Q12308" s="229"/>
    </row>
    <row r="12309" spans="9:17" ht="16">
      <c r="I12309" s="209"/>
      <c r="J12309" s="221"/>
      <c r="K12309" s="228"/>
      <c r="L12309" s="228"/>
      <c r="Q12309" s="229"/>
    </row>
    <row r="12310" spans="9:17" ht="16">
      <c r="I12310" s="209"/>
      <c r="J12310" s="221"/>
      <c r="K12310" s="228"/>
      <c r="L12310" s="228"/>
      <c r="Q12310" s="229"/>
    </row>
    <row r="12311" spans="9:17" ht="16">
      <c r="I12311" s="209"/>
      <c r="J12311" s="221"/>
      <c r="K12311" s="228"/>
      <c r="L12311" s="228"/>
      <c r="Q12311" s="229"/>
    </row>
    <row r="12312" spans="9:17" ht="16">
      <c r="I12312" s="209"/>
      <c r="J12312" s="221"/>
      <c r="K12312" s="228"/>
      <c r="L12312" s="228"/>
      <c r="Q12312" s="229"/>
    </row>
    <row r="12313" spans="9:17" ht="16">
      <c r="I12313" s="209"/>
      <c r="J12313" s="221"/>
      <c r="K12313" s="228"/>
      <c r="L12313" s="228"/>
      <c r="Q12313" s="229"/>
    </row>
    <row r="12314" spans="9:17" ht="16">
      <c r="I12314" s="209"/>
      <c r="J12314" s="221"/>
      <c r="K12314" s="228"/>
      <c r="L12314" s="228"/>
      <c r="Q12314" s="229"/>
    </row>
    <row r="12315" spans="9:17" ht="16">
      <c r="I12315" s="209"/>
      <c r="J12315" s="221"/>
      <c r="K12315" s="228"/>
      <c r="L12315" s="228"/>
      <c r="Q12315" s="229"/>
    </row>
    <row r="12316" spans="9:17" ht="16">
      <c r="I12316" s="209"/>
      <c r="J12316" s="221"/>
      <c r="K12316" s="228"/>
      <c r="L12316" s="228"/>
      <c r="Q12316" s="229"/>
    </row>
    <row r="12317" spans="9:17" ht="16">
      <c r="I12317" s="209"/>
      <c r="J12317" s="221"/>
      <c r="K12317" s="228"/>
      <c r="L12317" s="228"/>
      <c r="Q12317" s="229"/>
    </row>
    <row r="12318" spans="9:17" ht="16">
      <c r="I12318" s="209"/>
      <c r="J12318" s="221"/>
      <c r="K12318" s="228"/>
      <c r="L12318" s="228"/>
      <c r="Q12318" s="229"/>
    </row>
    <row r="12319" spans="9:17" ht="16">
      <c r="I12319" s="209"/>
      <c r="J12319" s="221"/>
      <c r="K12319" s="228"/>
      <c r="L12319" s="228"/>
      <c r="Q12319" s="229"/>
    </row>
    <row r="12320" spans="9:17" ht="16">
      <c r="I12320" s="209"/>
      <c r="J12320" s="221"/>
      <c r="K12320" s="228"/>
      <c r="L12320" s="228"/>
      <c r="Q12320" s="229"/>
    </row>
    <row r="12321" spans="9:17" ht="16">
      <c r="I12321" s="209"/>
      <c r="J12321" s="221"/>
      <c r="K12321" s="228"/>
      <c r="L12321" s="228"/>
      <c r="Q12321" s="229"/>
    </row>
    <row r="12322" spans="9:17" ht="16">
      <c r="I12322" s="209"/>
      <c r="J12322" s="221"/>
      <c r="K12322" s="228"/>
      <c r="L12322" s="228"/>
      <c r="Q12322" s="229"/>
    </row>
    <row r="12323" spans="9:17" ht="16">
      <c r="I12323" s="209"/>
      <c r="J12323" s="221"/>
      <c r="K12323" s="228"/>
      <c r="L12323" s="228"/>
      <c r="Q12323" s="229"/>
    </row>
    <row r="12324" spans="9:17" ht="16">
      <c r="I12324" s="209"/>
      <c r="J12324" s="221"/>
      <c r="K12324" s="228"/>
      <c r="L12324" s="228"/>
      <c r="Q12324" s="229"/>
    </row>
    <row r="12325" spans="9:17" ht="16">
      <c r="I12325" s="209"/>
      <c r="J12325" s="221"/>
      <c r="K12325" s="228"/>
      <c r="L12325" s="228"/>
      <c r="Q12325" s="229"/>
    </row>
    <row r="12326" spans="9:17" ht="16">
      <c r="I12326" s="209"/>
      <c r="J12326" s="221"/>
      <c r="K12326" s="228"/>
      <c r="L12326" s="228"/>
      <c r="Q12326" s="229"/>
    </row>
    <row r="12327" spans="9:17" ht="16">
      <c r="I12327" s="209"/>
      <c r="J12327" s="221"/>
      <c r="K12327" s="228"/>
      <c r="L12327" s="228"/>
      <c r="Q12327" s="229"/>
    </row>
    <row r="12328" spans="9:17" ht="16">
      <c r="I12328" s="209"/>
      <c r="J12328" s="221"/>
      <c r="K12328" s="228"/>
      <c r="L12328" s="228"/>
      <c r="Q12328" s="229"/>
    </row>
    <row r="12329" spans="9:17" ht="16">
      <c r="I12329" s="209"/>
      <c r="J12329" s="221"/>
      <c r="K12329" s="228"/>
      <c r="L12329" s="228"/>
      <c r="Q12329" s="229"/>
    </row>
    <row r="12330" spans="9:17" ht="16">
      <c r="I12330" s="209"/>
      <c r="J12330" s="221"/>
      <c r="K12330" s="228"/>
      <c r="L12330" s="228"/>
      <c r="Q12330" s="229"/>
    </row>
    <row r="12331" spans="9:17" ht="16">
      <c r="I12331" s="209"/>
      <c r="J12331" s="221"/>
      <c r="K12331" s="228"/>
      <c r="L12331" s="228"/>
      <c r="Q12331" s="229"/>
    </row>
    <row r="12332" spans="9:17" ht="16">
      <c r="I12332" s="209"/>
      <c r="J12332" s="221"/>
      <c r="K12332" s="228"/>
      <c r="L12332" s="228"/>
      <c r="Q12332" s="229"/>
    </row>
    <row r="12333" spans="9:17" ht="16">
      <c r="I12333" s="209"/>
      <c r="J12333" s="221"/>
      <c r="K12333" s="228"/>
      <c r="L12333" s="228"/>
      <c r="Q12333" s="229"/>
    </row>
    <row r="12334" spans="9:17" ht="16">
      <c r="I12334" s="209"/>
      <c r="J12334" s="221"/>
      <c r="K12334" s="228"/>
      <c r="L12334" s="228"/>
      <c r="Q12334" s="229"/>
    </row>
    <row r="12335" spans="9:17" ht="16">
      <c r="I12335" s="209"/>
      <c r="J12335" s="221"/>
      <c r="K12335" s="228"/>
      <c r="L12335" s="228"/>
      <c r="Q12335" s="229"/>
    </row>
    <row r="12336" spans="9:17" ht="16">
      <c r="I12336" s="209"/>
      <c r="J12336" s="221"/>
      <c r="K12336" s="228"/>
      <c r="L12336" s="228"/>
      <c r="Q12336" s="229"/>
    </row>
    <row r="12337" spans="9:17" ht="16">
      <c r="I12337" s="209"/>
      <c r="J12337" s="221"/>
      <c r="K12337" s="228"/>
      <c r="L12337" s="228"/>
      <c r="Q12337" s="229"/>
    </row>
    <row r="12338" spans="9:17" ht="16">
      <c r="I12338" s="209"/>
      <c r="J12338" s="221"/>
      <c r="K12338" s="228"/>
      <c r="L12338" s="228"/>
      <c r="Q12338" s="229"/>
    </row>
    <row r="12339" spans="9:17" ht="16">
      <c r="I12339" s="209"/>
      <c r="J12339" s="221"/>
      <c r="K12339" s="228"/>
      <c r="L12339" s="228"/>
      <c r="Q12339" s="229"/>
    </row>
    <row r="12340" spans="9:17" ht="16">
      <c r="I12340" s="209"/>
      <c r="J12340" s="221"/>
      <c r="K12340" s="228"/>
      <c r="L12340" s="228"/>
      <c r="Q12340" s="229"/>
    </row>
    <row r="12341" spans="9:17" ht="16">
      <c r="I12341" s="209"/>
      <c r="J12341" s="221"/>
      <c r="K12341" s="228"/>
      <c r="L12341" s="228"/>
      <c r="Q12341" s="229"/>
    </row>
    <row r="12342" spans="9:17" ht="16">
      <c r="I12342" s="209"/>
      <c r="J12342" s="221"/>
      <c r="K12342" s="228"/>
      <c r="L12342" s="228"/>
      <c r="Q12342" s="229"/>
    </row>
    <row r="12343" spans="9:17" ht="16">
      <c r="I12343" s="209"/>
      <c r="J12343" s="221"/>
      <c r="K12343" s="228"/>
      <c r="L12343" s="228"/>
      <c r="Q12343" s="229"/>
    </row>
    <row r="12344" spans="9:17" ht="16">
      <c r="I12344" s="209"/>
      <c r="J12344" s="221"/>
      <c r="K12344" s="228"/>
      <c r="L12344" s="228"/>
      <c r="Q12344" s="229"/>
    </row>
    <row r="12345" spans="9:17" ht="16">
      <c r="I12345" s="209"/>
      <c r="J12345" s="221"/>
      <c r="K12345" s="228"/>
      <c r="L12345" s="228"/>
      <c r="Q12345" s="229"/>
    </row>
    <row r="12346" spans="9:17" ht="16">
      <c r="I12346" s="209"/>
      <c r="J12346" s="221"/>
      <c r="K12346" s="228"/>
      <c r="L12346" s="228"/>
      <c r="Q12346" s="229"/>
    </row>
    <row r="12347" spans="9:17" ht="16">
      <c r="I12347" s="209"/>
      <c r="J12347" s="221"/>
      <c r="K12347" s="228"/>
      <c r="L12347" s="228"/>
      <c r="Q12347" s="229"/>
    </row>
    <row r="12348" spans="9:17" ht="16">
      <c r="I12348" s="209"/>
      <c r="J12348" s="221"/>
      <c r="K12348" s="228"/>
      <c r="L12348" s="228"/>
      <c r="Q12348" s="229"/>
    </row>
    <row r="12349" spans="9:17" ht="16">
      <c r="I12349" s="209"/>
      <c r="J12349" s="221"/>
      <c r="K12349" s="228"/>
      <c r="L12349" s="228"/>
      <c r="Q12349" s="229"/>
    </row>
    <row r="12350" spans="9:17" ht="16">
      <c r="I12350" s="209"/>
      <c r="J12350" s="221"/>
      <c r="K12350" s="228"/>
      <c r="L12350" s="228"/>
      <c r="Q12350" s="229"/>
    </row>
    <row r="12351" spans="9:17" ht="16">
      <c r="I12351" s="209"/>
      <c r="J12351" s="221"/>
      <c r="K12351" s="228"/>
      <c r="L12351" s="228"/>
      <c r="Q12351" s="229"/>
    </row>
    <row r="12352" spans="9:17" ht="16">
      <c r="I12352" s="209"/>
      <c r="J12352" s="221"/>
      <c r="K12352" s="228"/>
      <c r="L12352" s="228"/>
      <c r="Q12352" s="229"/>
    </row>
    <row r="12353" spans="9:17" ht="16">
      <c r="I12353" s="209"/>
      <c r="J12353" s="221"/>
      <c r="K12353" s="228"/>
      <c r="L12353" s="228"/>
      <c r="Q12353" s="229"/>
    </row>
    <row r="12354" spans="9:17" ht="16">
      <c r="I12354" s="209"/>
      <c r="J12354" s="221"/>
      <c r="K12354" s="228"/>
      <c r="L12354" s="228"/>
      <c r="Q12354" s="229"/>
    </row>
    <row r="12355" spans="9:17" ht="16">
      <c r="I12355" s="209"/>
      <c r="J12355" s="221"/>
      <c r="K12355" s="228"/>
      <c r="L12355" s="228"/>
      <c r="Q12355" s="229"/>
    </row>
    <row r="12356" spans="9:17" ht="16">
      <c r="I12356" s="209"/>
      <c r="J12356" s="221"/>
      <c r="K12356" s="228"/>
      <c r="L12356" s="228"/>
      <c r="Q12356" s="229"/>
    </row>
    <row r="12357" spans="9:17" ht="16">
      <c r="I12357" s="209"/>
      <c r="J12357" s="221"/>
      <c r="K12357" s="228"/>
      <c r="L12357" s="228"/>
      <c r="Q12357" s="229"/>
    </row>
    <row r="12358" spans="9:17" ht="16">
      <c r="I12358" s="209"/>
      <c r="J12358" s="221"/>
      <c r="K12358" s="228"/>
      <c r="L12358" s="228"/>
      <c r="Q12358" s="229"/>
    </row>
    <row r="12359" spans="9:17" ht="16">
      <c r="I12359" s="209"/>
      <c r="J12359" s="221"/>
      <c r="K12359" s="228"/>
      <c r="L12359" s="228"/>
      <c r="Q12359" s="229"/>
    </row>
    <row r="12360" spans="9:17" ht="16">
      <c r="I12360" s="209"/>
      <c r="J12360" s="221"/>
      <c r="K12360" s="228"/>
      <c r="L12360" s="228"/>
      <c r="Q12360" s="229"/>
    </row>
    <row r="12361" spans="9:17" ht="16">
      <c r="I12361" s="209"/>
      <c r="J12361" s="221"/>
      <c r="K12361" s="228"/>
      <c r="L12361" s="228"/>
      <c r="Q12361" s="229"/>
    </row>
    <row r="12362" spans="9:17" ht="16">
      <c r="I12362" s="209"/>
      <c r="J12362" s="221"/>
      <c r="K12362" s="228"/>
      <c r="L12362" s="228"/>
      <c r="Q12362" s="229"/>
    </row>
    <row r="12363" spans="9:17" ht="16">
      <c r="I12363" s="209"/>
      <c r="J12363" s="221"/>
      <c r="K12363" s="228"/>
      <c r="L12363" s="228"/>
      <c r="Q12363" s="229"/>
    </row>
    <row r="12364" spans="9:17" ht="16">
      <c r="I12364" s="209"/>
      <c r="J12364" s="221"/>
      <c r="K12364" s="228"/>
      <c r="L12364" s="228"/>
      <c r="Q12364" s="229"/>
    </row>
    <row r="12365" spans="9:17" ht="16">
      <c r="I12365" s="209"/>
      <c r="J12365" s="221"/>
      <c r="K12365" s="228"/>
      <c r="L12365" s="228"/>
      <c r="Q12365" s="229"/>
    </row>
    <row r="12366" spans="9:17" ht="16">
      <c r="I12366" s="209"/>
      <c r="J12366" s="221"/>
      <c r="K12366" s="228"/>
      <c r="L12366" s="228"/>
      <c r="Q12366" s="229"/>
    </row>
    <row r="12367" spans="9:17" ht="16">
      <c r="I12367" s="209"/>
      <c r="J12367" s="221"/>
      <c r="K12367" s="228"/>
      <c r="L12367" s="228"/>
      <c r="Q12367" s="229"/>
    </row>
    <row r="12368" spans="9:17" ht="16">
      <c r="I12368" s="209"/>
      <c r="J12368" s="221"/>
      <c r="K12368" s="228"/>
      <c r="L12368" s="228"/>
      <c r="Q12368" s="229"/>
    </row>
    <row r="12369" spans="9:17" ht="16">
      <c r="I12369" s="209"/>
      <c r="J12369" s="221"/>
      <c r="K12369" s="228"/>
      <c r="L12369" s="228"/>
      <c r="Q12369" s="229"/>
    </row>
    <row r="12370" spans="9:17" ht="16">
      <c r="I12370" s="209"/>
      <c r="J12370" s="221"/>
      <c r="K12370" s="228"/>
      <c r="L12370" s="228"/>
      <c r="Q12370" s="229"/>
    </row>
    <row r="12371" spans="9:17" ht="16">
      <c r="I12371" s="209"/>
      <c r="J12371" s="221"/>
      <c r="K12371" s="228"/>
      <c r="L12371" s="228"/>
      <c r="Q12371" s="229"/>
    </row>
    <row r="12372" spans="9:17" ht="16">
      <c r="I12372" s="209"/>
      <c r="J12372" s="221"/>
      <c r="K12372" s="228"/>
      <c r="L12372" s="228"/>
      <c r="Q12372" s="229"/>
    </row>
    <row r="12373" spans="9:17" ht="16">
      <c r="I12373" s="209"/>
      <c r="J12373" s="221"/>
      <c r="K12373" s="228"/>
      <c r="L12373" s="228"/>
      <c r="Q12373" s="229"/>
    </row>
    <row r="12374" spans="9:17" ht="16">
      <c r="I12374" s="209"/>
      <c r="J12374" s="221"/>
      <c r="K12374" s="228"/>
      <c r="L12374" s="228"/>
      <c r="Q12374" s="229"/>
    </row>
    <row r="12375" spans="9:17" ht="16">
      <c r="I12375" s="209"/>
      <c r="J12375" s="221"/>
      <c r="K12375" s="228"/>
      <c r="L12375" s="228"/>
      <c r="Q12375" s="229"/>
    </row>
    <row r="12376" spans="9:17" ht="16">
      <c r="I12376" s="209"/>
      <c r="J12376" s="221"/>
      <c r="K12376" s="228"/>
      <c r="L12376" s="228"/>
      <c r="Q12376" s="229"/>
    </row>
    <row r="12377" spans="9:17" ht="16">
      <c r="I12377" s="209"/>
      <c r="J12377" s="221"/>
      <c r="K12377" s="228"/>
      <c r="L12377" s="228"/>
      <c r="Q12377" s="229"/>
    </row>
    <row r="12378" spans="9:17" ht="16">
      <c r="I12378" s="209"/>
      <c r="J12378" s="221"/>
      <c r="K12378" s="228"/>
      <c r="L12378" s="228"/>
      <c r="Q12378" s="229"/>
    </row>
    <row r="12379" spans="9:17" ht="16">
      <c r="I12379" s="209"/>
      <c r="J12379" s="221"/>
      <c r="K12379" s="228"/>
      <c r="L12379" s="228"/>
      <c r="Q12379" s="229"/>
    </row>
    <row r="12380" spans="9:17" ht="16">
      <c r="I12380" s="209"/>
      <c r="J12380" s="221"/>
      <c r="K12380" s="228"/>
      <c r="L12380" s="228"/>
      <c r="Q12380" s="229"/>
    </row>
    <row r="12381" spans="9:17" ht="16">
      <c r="I12381" s="209"/>
      <c r="J12381" s="221"/>
      <c r="K12381" s="228"/>
      <c r="L12381" s="228"/>
      <c r="Q12381" s="229"/>
    </row>
    <row r="12382" spans="9:17" ht="16">
      <c r="I12382" s="209"/>
      <c r="J12382" s="221"/>
      <c r="K12382" s="228"/>
      <c r="L12382" s="228"/>
      <c r="Q12382" s="229"/>
    </row>
    <row r="12383" spans="9:17" ht="16">
      <c r="I12383" s="209"/>
      <c r="J12383" s="221"/>
      <c r="K12383" s="228"/>
      <c r="L12383" s="228"/>
      <c r="Q12383" s="229"/>
    </row>
    <row r="12384" spans="9:17" ht="16">
      <c r="I12384" s="209"/>
      <c r="J12384" s="221"/>
      <c r="K12384" s="228"/>
      <c r="L12384" s="228"/>
      <c r="Q12384" s="229"/>
    </row>
    <row r="12385" spans="9:17" ht="16">
      <c r="I12385" s="209"/>
      <c r="J12385" s="221"/>
      <c r="K12385" s="228"/>
      <c r="L12385" s="228"/>
      <c r="Q12385" s="229"/>
    </row>
    <row r="12386" spans="9:17" ht="16">
      <c r="I12386" s="209"/>
      <c r="J12386" s="221"/>
      <c r="K12386" s="228"/>
      <c r="L12386" s="228"/>
      <c r="Q12386" s="229"/>
    </row>
    <row r="12387" spans="9:17" ht="16">
      <c r="I12387" s="209"/>
      <c r="J12387" s="221"/>
      <c r="K12387" s="228"/>
      <c r="L12387" s="228"/>
      <c r="Q12387" s="229"/>
    </row>
    <row r="12388" spans="9:17" ht="16">
      <c r="I12388" s="209"/>
      <c r="J12388" s="221"/>
      <c r="K12388" s="228"/>
      <c r="L12388" s="228"/>
      <c r="Q12388" s="229"/>
    </row>
    <row r="12389" spans="9:17" ht="16">
      <c r="I12389" s="209"/>
      <c r="J12389" s="221"/>
      <c r="K12389" s="228"/>
      <c r="L12389" s="228"/>
      <c r="Q12389" s="229"/>
    </row>
    <row r="12390" spans="9:17" ht="16">
      <c r="I12390" s="209"/>
      <c r="J12390" s="221"/>
      <c r="K12390" s="228"/>
      <c r="L12390" s="228"/>
      <c r="Q12390" s="229"/>
    </row>
    <row r="12391" spans="9:17" ht="16">
      <c r="I12391" s="209"/>
      <c r="J12391" s="221"/>
      <c r="K12391" s="228"/>
      <c r="L12391" s="228"/>
      <c r="Q12391" s="229"/>
    </row>
    <row r="12392" spans="9:17" ht="16">
      <c r="I12392" s="209"/>
      <c r="J12392" s="221"/>
      <c r="K12392" s="228"/>
      <c r="L12392" s="228"/>
      <c r="Q12392" s="229"/>
    </row>
    <row r="12393" spans="9:17" ht="16">
      <c r="I12393" s="209"/>
      <c r="J12393" s="221"/>
      <c r="K12393" s="228"/>
      <c r="L12393" s="228"/>
      <c r="Q12393" s="229"/>
    </row>
    <row r="12394" spans="9:17" ht="16">
      <c r="I12394" s="209"/>
      <c r="J12394" s="221"/>
      <c r="K12394" s="228"/>
      <c r="L12394" s="228"/>
      <c r="Q12394" s="229"/>
    </row>
    <row r="12395" spans="9:17" ht="16">
      <c r="I12395" s="209"/>
      <c r="J12395" s="221"/>
      <c r="K12395" s="228"/>
      <c r="L12395" s="228"/>
      <c r="Q12395" s="229"/>
    </row>
    <row r="12396" spans="9:17" ht="16">
      <c r="I12396" s="209"/>
      <c r="J12396" s="221"/>
      <c r="K12396" s="228"/>
      <c r="L12396" s="228"/>
      <c r="Q12396" s="229"/>
    </row>
    <row r="12397" spans="9:17" ht="16">
      <c r="I12397" s="209"/>
      <c r="J12397" s="221"/>
      <c r="K12397" s="228"/>
      <c r="L12397" s="228"/>
      <c r="Q12397" s="229"/>
    </row>
    <row r="12398" spans="9:17" ht="16">
      <c r="I12398" s="209"/>
      <c r="J12398" s="221"/>
      <c r="K12398" s="228"/>
      <c r="L12398" s="228"/>
      <c r="Q12398" s="229"/>
    </row>
    <row r="12399" spans="9:17" ht="16">
      <c r="I12399" s="209"/>
      <c r="J12399" s="221"/>
      <c r="K12399" s="228"/>
      <c r="L12399" s="228"/>
      <c r="Q12399" s="229"/>
    </row>
    <row r="12400" spans="9:17" ht="16">
      <c r="I12400" s="209"/>
      <c r="J12400" s="221"/>
      <c r="K12400" s="228"/>
      <c r="L12400" s="228"/>
      <c r="Q12400" s="229"/>
    </row>
    <row r="12401" spans="9:17" ht="16">
      <c r="I12401" s="209"/>
      <c r="J12401" s="221"/>
      <c r="K12401" s="228"/>
      <c r="L12401" s="228"/>
      <c r="Q12401" s="229"/>
    </row>
    <row r="12402" spans="9:17" ht="16">
      <c r="I12402" s="209"/>
      <c r="J12402" s="221"/>
      <c r="K12402" s="228"/>
      <c r="L12402" s="228"/>
      <c r="Q12402" s="229"/>
    </row>
    <row r="12403" spans="9:17" ht="16">
      <c r="I12403" s="209"/>
      <c r="J12403" s="221"/>
      <c r="K12403" s="228"/>
      <c r="L12403" s="228"/>
      <c r="Q12403" s="229"/>
    </row>
    <row r="12404" spans="9:17" ht="16">
      <c r="I12404" s="209"/>
      <c r="J12404" s="221"/>
      <c r="K12404" s="228"/>
      <c r="L12404" s="228"/>
      <c r="Q12404" s="229"/>
    </row>
    <row r="12405" spans="9:17" ht="16">
      <c r="I12405" s="209"/>
      <c r="J12405" s="221"/>
      <c r="K12405" s="228"/>
      <c r="L12405" s="228"/>
      <c r="Q12405" s="229"/>
    </row>
    <row r="12406" spans="9:17" ht="16">
      <c r="I12406" s="209"/>
      <c r="J12406" s="221"/>
      <c r="K12406" s="228"/>
      <c r="L12406" s="228"/>
      <c r="Q12406" s="229"/>
    </row>
    <row r="12407" spans="9:17" ht="16">
      <c r="I12407" s="209"/>
      <c r="J12407" s="221"/>
      <c r="K12407" s="228"/>
      <c r="L12407" s="228"/>
      <c r="Q12407" s="229"/>
    </row>
    <row r="12408" spans="9:17" ht="16">
      <c r="I12408" s="209"/>
      <c r="J12408" s="221"/>
      <c r="K12408" s="228"/>
      <c r="L12408" s="228"/>
      <c r="Q12408" s="229"/>
    </row>
    <row r="12409" spans="9:17" ht="16">
      <c r="I12409" s="209"/>
      <c r="J12409" s="221"/>
      <c r="K12409" s="228"/>
      <c r="L12409" s="228"/>
      <c r="Q12409" s="229"/>
    </row>
    <row r="12410" spans="9:17" ht="16">
      <c r="I12410" s="209"/>
      <c r="J12410" s="221"/>
      <c r="K12410" s="228"/>
      <c r="L12410" s="228"/>
      <c r="Q12410" s="229"/>
    </row>
    <row r="12411" spans="9:17" ht="16">
      <c r="I12411" s="209"/>
      <c r="J12411" s="221"/>
      <c r="K12411" s="228"/>
      <c r="L12411" s="228"/>
      <c r="Q12411" s="229"/>
    </row>
    <row r="12412" spans="9:17" ht="16">
      <c r="I12412" s="209"/>
      <c r="J12412" s="221"/>
      <c r="K12412" s="228"/>
      <c r="L12412" s="228"/>
      <c r="Q12412" s="229"/>
    </row>
    <row r="12413" spans="9:17" ht="16">
      <c r="I12413" s="209"/>
      <c r="J12413" s="221"/>
      <c r="K12413" s="228"/>
      <c r="L12413" s="228"/>
      <c r="Q12413" s="229"/>
    </row>
    <row r="12414" spans="9:17" ht="16">
      <c r="I12414" s="209"/>
      <c r="J12414" s="221"/>
      <c r="K12414" s="228"/>
      <c r="L12414" s="228"/>
      <c r="Q12414" s="229"/>
    </row>
    <row r="12415" spans="9:17" ht="16">
      <c r="I12415" s="209"/>
      <c r="J12415" s="221"/>
      <c r="K12415" s="228"/>
      <c r="L12415" s="228"/>
      <c r="Q12415" s="229"/>
    </row>
    <row r="12416" spans="9:17" ht="16">
      <c r="I12416" s="209"/>
      <c r="J12416" s="221"/>
      <c r="K12416" s="228"/>
      <c r="L12416" s="228"/>
      <c r="Q12416" s="229"/>
    </row>
    <row r="12417" spans="9:17" ht="16">
      <c r="I12417" s="209"/>
      <c r="J12417" s="221"/>
      <c r="K12417" s="228"/>
      <c r="L12417" s="228"/>
      <c r="Q12417" s="229"/>
    </row>
    <row r="12418" spans="9:17" ht="16">
      <c r="I12418" s="209"/>
      <c r="J12418" s="221"/>
      <c r="K12418" s="228"/>
      <c r="L12418" s="228"/>
      <c r="Q12418" s="229"/>
    </row>
    <row r="12419" spans="9:17" ht="16">
      <c r="I12419" s="209"/>
      <c r="J12419" s="221"/>
      <c r="K12419" s="228"/>
      <c r="L12419" s="228"/>
      <c r="Q12419" s="229"/>
    </row>
    <row r="12420" spans="9:17" ht="16">
      <c r="I12420" s="209"/>
      <c r="J12420" s="221"/>
      <c r="K12420" s="228"/>
      <c r="L12420" s="228"/>
      <c r="Q12420" s="229"/>
    </row>
    <row r="12421" spans="9:17" ht="16">
      <c r="I12421" s="209"/>
      <c r="J12421" s="221"/>
      <c r="K12421" s="228"/>
      <c r="L12421" s="228"/>
      <c r="Q12421" s="229"/>
    </row>
    <row r="12422" spans="9:17" ht="16">
      <c r="I12422" s="209"/>
      <c r="J12422" s="221"/>
      <c r="K12422" s="228"/>
      <c r="L12422" s="228"/>
      <c r="Q12422" s="229"/>
    </row>
    <row r="12423" spans="9:17" ht="16">
      <c r="I12423" s="209"/>
      <c r="J12423" s="221"/>
      <c r="K12423" s="228"/>
      <c r="L12423" s="228"/>
      <c r="Q12423" s="229"/>
    </row>
    <row r="12424" spans="9:17" ht="16">
      <c r="I12424" s="209"/>
      <c r="J12424" s="221"/>
      <c r="K12424" s="228"/>
      <c r="L12424" s="228"/>
      <c r="Q12424" s="229"/>
    </row>
    <row r="12425" spans="9:17" ht="16">
      <c r="I12425" s="209"/>
      <c r="J12425" s="221"/>
      <c r="K12425" s="228"/>
      <c r="L12425" s="228"/>
      <c r="Q12425" s="229"/>
    </row>
    <row r="12426" spans="9:17" ht="16">
      <c r="I12426" s="209"/>
      <c r="J12426" s="221"/>
      <c r="K12426" s="228"/>
      <c r="L12426" s="228"/>
      <c r="Q12426" s="229"/>
    </row>
    <row r="12427" spans="9:17" ht="16">
      <c r="I12427" s="209"/>
      <c r="J12427" s="221"/>
      <c r="K12427" s="228"/>
      <c r="L12427" s="228"/>
      <c r="Q12427" s="229"/>
    </row>
    <row r="12428" spans="9:17" ht="16">
      <c r="I12428" s="209"/>
      <c r="J12428" s="221"/>
      <c r="K12428" s="228"/>
      <c r="L12428" s="228"/>
      <c r="Q12428" s="229"/>
    </row>
    <row r="12429" spans="9:17" ht="16">
      <c r="I12429" s="209"/>
      <c r="J12429" s="221"/>
      <c r="K12429" s="228"/>
      <c r="L12429" s="228"/>
      <c r="Q12429" s="229"/>
    </row>
    <row r="12430" spans="9:17" ht="16">
      <c r="I12430" s="209"/>
      <c r="J12430" s="221"/>
      <c r="K12430" s="228"/>
      <c r="L12430" s="228"/>
      <c r="Q12430" s="229"/>
    </row>
    <row r="12431" spans="9:17" ht="16">
      <c r="I12431" s="209"/>
      <c r="J12431" s="221"/>
      <c r="K12431" s="228"/>
      <c r="L12431" s="228"/>
      <c r="Q12431" s="229"/>
    </row>
    <row r="12432" spans="9:17" ht="16">
      <c r="I12432" s="209"/>
      <c r="J12432" s="221"/>
      <c r="K12432" s="228"/>
      <c r="L12432" s="228"/>
      <c r="Q12432" s="229"/>
    </row>
    <row r="12433" spans="9:17" ht="16">
      <c r="I12433" s="209"/>
      <c r="J12433" s="221"/>
      <c r="K12433" s="228"/>
      <c r="L12433" s="228"/>
      <c r="Q12433" s="229"/>
    </row>
    <row r="12434" spans="9:17" ht="16">
      <c r="I12434" s="209"/>
      <c r="J12434" s="221"/>
      <c r="K12434" s="228"/>
      <c r="L12434" s="228"/>
      <c r="Q12434" s="229"/>
    </row>
    <row r="12435" spans="9:17" ht="16">
      <c r="I12435" s="209"/>
      <c r="J12435" s="221"/>
      <c r="K12435" s="228"/>
      <c r="L12435" s="228"/>
      <c r="Q12435" s="229"/>
    </row>
    <row r="12436" spans="9:17" ht="16">
      <c r="I12436" s="209"/>
      <c r="J12436" s="221"/>
      <c r="K12436" s="228"/>
      <c r="L12436" s="228"/>
      <c r="Q12436" s="229"/>
    </row>
    <row r="12437" spans="9:17" ht="16">
      <c r="I12437" s="209"/>
      <c r="J12437" s="221"/>
      <c r="K12437" s="228"/>
      <c r="L12437" s="228"/>
      <c r="Q12437" s="229"/>
    </row>
    <row r="12438" spans="9:17" ht="16">
      <c r="I12438" s="209"/>
      <c r="J12438" s="221"/>
      <c r="K12438" s="228"/>
      <c r="L12438" s="228"/>
      <c r="Q12438" s="229"/>
    </row>
    <row r="12439" spans="9:17" ht="16">
      <c r="I12439" s="209"/>
      <c r="J12439" s="221"/>
      <c r="K12439" s="228"/>
      <c r="L12439" s="228"/>
      <c r="Q12439" s="229"/>
    </row>
    <row r="12440" spans="9:17" ht="16">
      <c r="I12440" s="209"/>
      <c r="J12440" s="221"/>
      <c r="K12440" s="228"/>
      <c r="L12440" s="228"/>
      <c r="Q12440" s="229"/>
    </row>
    <row r="12441" spans="9:17" ht="16">
      <c r="I12441" s="209"/>
      <c r="J12441" s="221"/>
      <c r="K12441" s="228"/>
      <c r="L12441" s="228"/>
      <c r="Q12441" s="229"/>
    </row>
    <row r="12442" spans="9:17" ht="16">
      <c r="I12442" s="209"/>
      <c r="J12442" s="221"/>
      <c r="K12442" s="228"/>
      <c r="L12442" s="228"/>
      <c r="Q12442" s="229"/>
    </row>
    <row r="12443" spans="9:17" ht="16">
      <c r="I12443" s="209"/>
      <c r="J12443" s="221"/>
      <c r="K12443" s="228"/>
      <c r="L12443" s="228"/>
      <c r="Q12443" s="229"/>
    </row>
    <row r="12444" spans="9:17" ht="16">
      <c r="I12444" s="209"/>
      <c r="J12444" s="221"/>
      <c r="K12444" s="228"/>
      <c r="L12444" s="228"/>
      <c r="Q12444" s="229"/>
    </row>
    <row r="12445" spans="9:17" ht="16">
      <c r="I12445" s="209"/>
      <c r="J12445" s="221"/>
      <c r="K12445" s="228"/>
      <c r="L12445" s="228"/>
      <c r="Q12445" s="229"/>
    </row>
    <row r="12446" spans="9:17" ht="16">
      <c r="I12446" s="209"/>
      <c r="J12446" s="221"/>
      <c r="K12446" s="228"/>
      <c r="L12446" s="228"/>
      <c r="Q12446" s="229"/>
    </row>
    <row r="12447" spans="9:17" ht="16">
      <c r="I12447" s="209"/>
      <c r="J12447" s="221"/>
      <c r="K12447" s="228"/>
      <c r="L12447" s="228"/>
      <c r="Q12447" s="229"/>
    </row>
    <row r="12448" spans="9:17" ht="16">
      <c r="I12448" s="209"/>
      <c r="J12448" s="221"/>
      <c r="K12448" s="228"/>
      <c r="L12448" s="228"/>
      <c r="Q12448" s="229"/>
    </row>
    <row r="12449" spans="9:17" ht="16">
      <c r="I12449" s="209"/>
      <c r="J12449" s="221"/>
      <c r="K12449" s="228"/>
      <c r="L12449" s="228"/>
      <c r="Q12449" s="229"/>
    </row>
    <row r="12450" spans="9:17" ht="16">
      <c r="I12450" s="209"/>
      <c r="J12450" s="221"/>
      <c r="K12450" s="228"/>
      <c r="L12450" s="228"/>
      <c r="Q12450" s="229"/>
    </row>
    <row r="12451" spans="9:17" ht="16">
      <c r="I12451" s="209"/>
      <c r="J12451" s="221"/>
      <c r="K12451" s="228"/>
      <c r="L12451" s="228"/>
      <c r="Q12451" s="229"/>
    </row>
    <row r="12452" spans="9:17" ht="16">
      <c r="I12452" s="209"/>
      <c r="J12452" s="221"/>
      <c r="K12452" s="228"/>
      <c r="L12452" s="228"/>
      <c r="Q12452" s="229"/>
    </row>
    <row r="12453" spans="9:17" ht="16">
      <c r="I12453" s="209"/>
      <c r="J12453" s="221"/>
      <c r="K12453" s="228"/>
      <c r="L12453" s="228"/>
      <c r="Q12453" s="229"/>
    </row>
    <row r="12454" spans="9:17" ht="16">
      <c r="I12454" s="209"/>
      <c r="J12454" s="221"/>
      <c r="K12454" s="228"/>
      <c r="L12454" s="228"/>
      <c r="Q12454" s="229"/>
    </row>
    <row r="12455" spans="9:17" ht="16">
      <c r="I12455" s="209"/>
      <c r="J12455" s="221"/>
      <c r="K12455" s="228"/>
      <c r="L12455" s="228"/>
      <c r="Q12455" s="229"/>
    </row>
    <row r="12456" spans="9:17" ht="16">
      <c r="I12456" s="209"/>
      <c r="J12456" s="221"/>
      <c r="K12456" s="228"/>
      <c r="L12456" s="228"/>
      <c r="Q12456" s="229"/>
    </row>
    <row r="12457" spans="9:17" ht="16">
      <c r="I12457" s="209"/>
      <c r="J12457" s="221"/>
      <c r="K12457" s="228"/>
      <c r="L12457" s="228"/>
      <c r="Q12457" s="229"/>
    </row>
    <row r="12458" spans="9:17" ht="16">
      <c r="I12458" s="209"/>
      <c r="J12458" s="221"/>
      <c r="K12458" s="228"/>
      <c r="L12458" s="228"/>
      <c r="Q12458" s="229"/>
    </row>
    <row r="12459" spans="9:17" ht="16">
      <c r="I12459" s="209"/>
      <c r="J12459" s="221"/>
      <c r="K12459" s="228"/>
      <c r="L12459" s="228"/>
      <c r="Q12459" s="229"/>
    </row>
    <row r="12460" spans="9:17" ht="16">
      <c r="I12460" s="209"/>
      <c r="J12460" s="221"/>
      <c r="K12460" s="228"/>
      <c r="L12460" s="228"/>
      <c r="Q12460" s="229"/>
    </row>
    <row r="12461" spans="9:17" ht="16">
      <c r="I12461" s="209"/>
      <c r="J12461" s="221"/>
      <c r="K12461" s="228"/>
      <c r="L12461" s="228"/>
      <c r="Q12461" s="229"/>
    </row>
    <row r="12462" spans="9:17" ht="16">
      <c r="I12462" s="209"/>
      <c r="J12462" s="221"/>
      <c r="K12462" s="228"/>
      <c r="L12462" s="228"/>
      <c r="Q12462" s="229"/>
    </row>
    <row r="12463" spans="9:17" ht="16">
      <c r="I12463" s="209"/>
      <c r="J12463" s="221"/>
      <c r="K12463" s="228"/>
      <c r="L12463" s="228"/>
      <c r="Q12463" s="229"/>
    </row>
    <row r="12464" spans="9:17" ht="16">
      <c r="I12464" s="209"/>
      <c r="J12464" s="221"/>
      <c r="K12464" s="228"/>
      <c r="L12464" s="228"/>
      <c r="Q12464" s="229"/>
    </row>
    <row r="12465" spans="9:17" ht="16">
      <c r="I12465" s="209"/>
      <c r="J12465" s="221"/>
      <c r="K12465" s="228"/>
      <c r="L12465" s="228"/>
      <c r="Q12465" s="229"/>
    </row>
    <row r="12466" spans="9:17" ht="16">
      <c r="I12466" s="209"/>
      <c r="J12466" s="221"/>
      <c r="K12466" s="228"/>
      <c r="L12466" s="228"/>
      <c r="Q12466" s="229"/>
    </row>
    <row r="12467" spans="9:17" ht="16">
      <c r="I12467" s="209"/>
      <c r="J12467" s="221"/>
      <c r="K12467" s="228"/>
      <c r="L12467" s="228"/>
      <c r="Q12467" s="229"/>
    </row>
    <row r="12468" spans="9:17" ht="16">
      <c r="I12468" s="209"/>
      <c r="J12468" s="221"/>
      <c r="K12468" s="228"/>
      <c r="L12468" s="228"/>
      <c r="Q12468" s="229"/>
    </row>
    <row r="12469" spans="9:17" ht="16">
      <c r="I12469" s="209"/>
      <c r="J12469" s="221"/>
      <c r="K12469" s="228"/>
      <c r="L12469" s="228"/>
      <c r="Q12469" s="229"/>
    </row>
    <row r="12470" spans="9:17" ht="16">
      <c r="I12470" s="209"/>
      <c r="J12470" s="221"/>
      <c r="K12470" s="228"/>
      <c r="L12470" s="228"/>
      <c r="Q12470" s="229"/>
    </row>
    <row r="12471" spans="9:17" ht="16">
      <c r="I12471" s="209"/>
      <c r="J12471" s="221"/>
      <c r="K12471" s="228"/>
      <c r="L12471" s="228"/>
      <c r="Q12471" s="229"/>
    </row>
    <row r="12472" spans="9:17" ht="16">
      <c r="I12472" s="209"/>
      <c r="J12472" s="221"/>
      <c r="K12472" s="228"/>
      <c r="L12472" s="228"/>
      <c r="Q12472" s="229"/>
    </row>
    <row r="12473" spans="9:17" ht="16">
      <c r="I12473" s="209"/>
      <c r="J12473" s="221"/>
      <c r="K12473" s="228"/>
      <c r="L12473" s="228"/>
      <c r="Q12473" s="229"/>
    </row>
    <row r="12474" spans="9:17" ht="16">
      <c r="I12474" s="209"/>
      <c r="J12474" s="221"/>
      <c r="K12474" s="228"/>
      <c r="L12474" s="228"/>
      <c r="Q12474" s="229"/>
    </row>
    <row r="12475" spans="9:17" ht="16">
      <c r="I12475" s="209"/>
      <c r="J12475" s="221"/>
      <c r="K12475" s="228"/>
      <c r="L12475" s="228"/>
      <c r="Q12475" s="229"/>
    </row>
    <row r="12476" spans="9:17" ht="16">
      <c r="I12476" s="209"/>
      <c r="J12476" s="221"/>
      <c r="K12476" s="228"/>
      <c r="L12476" s="228"/>
      <c r="Q12476" s="229"/>
    </row>
    <row r="12477" spans="9:17" ht="16">
      <c r="I12477" s="209"/>
      <c r="J12477" s="221"/>
      <c r="K12477" s="228"/>
      <c r="L12477" s="228"/>
      <c r="Q12477" s="229"/>
    </row>
    <row r="12478" spans="9:17" ht="16">
      <c r="I12478" s="209"/>
      <c r="J12478" s="221"/>
      <c r="K12478" s="228"/>
      <c r="L12478" s="228"/>
      <c r="Q12478" s="229"/>
    </row>
    <row r="12479" spans="9:17" ht="16">
      <c r="I12479" s="209"/>
      <c r="J12479" s="221"/>
      <c r="K12479" s="228"/>
      <c r="L12479" s="228"/>
      <c r="Q12479" s="229"/>
    </row>
    <row r="12480" spans="9:17" ht="16">
      <c r="I12480" s="209"/>
      <c r="J12480" s="221"/>
      <c r="K12480" s="228"/>
      <c r="L12480" s="228"/>
      <c r="Q12480" s="229"/>
    </row>
    <row r="12481" spans="9:17" ht="16">
      <c r="I12481" s="209"/>
      <c r="J12481" s="221"/>
      <c r="K12481" s="228"/>
      <c r="L12481" s="228"/>
      <c r="Q12481" s="229"/>
    </row>
    <row r="12482" spans="9:17" ht="16">
      <c r="I12482" s="209"/>
      <c r="J12482" s="221"/>
      <c r="K12482" s="228"/>
      <c r="L12482" s="228"/>
      <c r="Q12482" s="229"/>
    </row>
    <row r="12483" spans="9:17" ht="16">
      <c r="I12483" s="209"/>
      <c r="J12483" s="221"/>
      <c r="K12483" s="228"/>
      <c r="L12483" s="228"/>
      <c r="Q12483" s="229"/>
    </row>
    <row r="12484" spans="9:17" ht="16">
      <c r="I12484" s="209"/>
      <c r="J12484" s="221"/>
      <c r="K12484" s="228"/>
      <c r="L12484" s="228"/>
      <c r="Q12484" s="229"/>
    </row>
    <row r="12485" spans="9:17" ht="16">
      <c r="I12485" s="209"/>
      <c r="J12485" s="221"/>
      <c r="K12485" s="228"/>
      <c r="L12485" s="228"/>
      <c r="Q12485" s="229"/>
    </row>
    <row r="12486" spans="9:17" ht="16">
      <c r="I12486" s="209"/>
      <c r="J12486" s="221"/>
      <c r="K12486" s="228"/>
      <c r="L12486" s="228"/>
      <c r="Q12486" s="229"/>
    </row>
    <row r="12487" spans="9:17" ht="16">
      <c r="I12487" s="209"/>
      <c r="J12487" s="221"/>
      <c r="K12487" s="228"/>
      <c r="L12487" s="228"/>
      <c r="Q12487" s="229"/>
    </row>
    <row r="12488" spans="9:17" ht="16">
      <c r="I12488" s="209"/>
      <c r="J12488" s="221"/>
      <c r="K12488" s="228"/>
      <c r="L12488" s="228"/>
      <c r="Q12488" s="229"/>
    </row>
    <row r="12489" spans="9:17" ht="16">
      <c r="I12489" s="209"/>
      <c r="J12489" s="221"/>
      <c r="K12489" s="228"/>
      <c r="L12489" s="228"/>
      <c r="Q12489" s="229"/>
    </row>
    <row r="12490" spans="9:17" ht="16">
      <c r="I12490" s="209"/>
      <c r="J12490" s="221"/>
      <c r="K12490" s="228"/>
      <c r="L12490" s="228"/>
      <c r="Q12490" s="229"/>
    </row>
    <row r="12491" spans="9:17" ht="16">
      <c r="I12491" s="209"/>
      <c r="J12491" s="221"/>
      <c r="K12491" s="228"/>
      <c r="L12491" s="228"/>
      <c r="Q12491" s="229"/>
    </row>
    <row r="12492" spans="9:17" ht="16">
      <c r="I12492" s="209"/>
      <c r="J12492" s="221"/>
      <c r="K12492" s="228"/>
      <c r="L12492" s="228"/>
      <c r="Q12492" s="229"/>
    </row>
    <row r="12493" spans="9:17" ht="16">
      <c r="I12493" s="209"/>
      <c r="J12493" s="221"/>
      <c r="K12493" s="228"/>
      <c r="L12493" s="228"/>
      <c r="Q12493" s="229"/>
    </row>
    <row r="12494" spans="9:17" ht="16">
      <c r="I12494" s="209"/>
      <c r="J12494" s="221"/>
      <c r="K12494" s="228"/>
      <c r="L12494" s="228"/>
      <c r="Q12494" s="229"/>
    </row>
    <row r="12495" spans="9:17" ht="16">
      <c r="I12495" s="209"/>
      <c r="J12495" s="221"/>
      <c r="K12495" s="228"/>
      <c r="L12495" s="228"/>
      <c r="Q12495" s="229"/>
    </row>
    <row r="12496" spans="9:17" ht="16">
      <c r="I12496" s="209"/>
      <c r="J12496" s="221"/>
      <c r="K12496" s="228"/>
      <c r="L12496" s="228"/>
      <c r="Q12496" s="229"/>
    </row>
    <row r="12497" spans="9:17" ht="16">
      <c r="I12497" s="209"/>
      <c r="J12497" s="221"/>
      <c r="K12497" s="228"/>
      <c r="L12497" s="228"/>
      <c r="Q12497" s="229"/>
    </row>
    <row r="12498" spans="9:17" ht="16">
      <c r="I12498" s="209"/>
      <c r="J12498" s="221"/>
      <c r="K12498" s="228"/>
      <c r="L12498" s="228"/>
      <c r="Q12498" s="229"/>
    </row>
    <row r="12499" spans="9:17" ht="16">
      <c r="I12499" s="209"/>
      <c r="J12499" s="221"/>
      <c r="K12499" s="228"/>
      <c r="L12499" s="228"/>
      <c r="Q12499" s="229"/>
    </row>
    <row r="12500" spans="9:17" ht="16">
      <c r="I12500" s="209"/>
      <c r="J12500" s="221"/>
      <c r="K12500" s="228"/>
      <c r="L12500" s="228"/>
      <c r="Q12500" s="229"/>
    </row>
    <row r="12501" spans="9:17" ht="16">
      <c r="I12501" s="209"/>
      <c r="J12501" s="221"/>
      <c r="K12501" s="228"/>
      <c r="L12501" s="228"/>
      <c r="Q12501" s="229"/>
    </row>
    <row r="12502" spans="9:17" ht="16">
      <c r="I12502" s="209"/>
      <c r="J12502" s="221"/>
      <c r="K12502" s="228"/>
      <c r="L12502" s="228"/>
      <c r="Q12502" s="229"/>
    </row>
    <row r="12503" spans="9:17" ht="16">
      <c r="I12503" s="209"/>
      <c r="J12503" s="221"/>
      <c r="K12503" s="228"/>
      <c r="L12503" s="228"/>
      <c r="Q12503" s="229"/>
    </row>
    <row r="12504" spans="9:17" ht="16">
      <c r="I12504" s="209"/>
      <c r="J12504" s="221"/>
      <c r="K12504" s="228"/>
      <c r="L12504" s="228"/>
      <c r="Q12504" s="229"/>
    </row>
    <row r="12505" spans="9:17" ht="16">
      <c r="I12505" s="209"/>
      <c r="J12505" s="221"/>
      <c r="K12505" s="228"/>
      <c r="L12505" s="228"/>
      <c r="Q12505" s="229"/>
    </row>
    <row r="12506" spans="9:17" ht="16">
      <c r="I12506" s="209"/>
      <c r="J12506" s="221"/>
      <c r="K12506" s="228"/>
      <c r="L12506" s="228"/>
      <c r="Q12506" s="229"/>
    </row>
    <row r="12507" spans="9:17" ht="16">
      <c r="I12507" s="209"/>
      <c r="J12507" s="221"/>
      <c r="K12507" s="228"/>
      <c r="L12507" s="228"/>
      <c r="Q12507" s="229"/>
    </row>
    <row r="12508" spans="9:17" ht="16">
      <c r="I12508" s="209"/>
      <c r="J12508" s="221"/>
      <c r="K12508" s="228"/>
      <c r="L12508" s="228"/>
      <c r="Q12508" s="229"/>
    </row>
    <row r="12509" spans="9:17" ht="16">
      <c r="I12509" s="209"/>
      <c r="J12509" s="221"/>
      <c r="K12509" s="228"/>
      <c r="L12509" s="228"/>
      <c r="Q12509" s="229"/>
    </row>
    <row r="12510" spans="9:17" ht="16">
      <c r="I12510" s="209"/>
      <c r="J12510" s="221"/>
      <c r="K12510" s="228"/>
      <c r="L12510" s="228"/>
      <c r="Q12510" s="229"/>
    </row>
    <row r="12511" spans="9:17" ht="16">
      <c r="I12511" s="209"/>
      <c r="J12511" s="221"/>
      <c r="K12511" s="228"/>
      <c r="L12511" s="228"/>
      <c r="Q12511" s="229"/>
    </row>
    <row r="12512" spans="9:17" ht="16">
      <c r="I12512" s="209"/>
      <c r="J12512" s="221"/>
      <c r="K12512" s="228"/>
      <c r="L12512" s="228"/>
      <c r="Q12512" s="229"/>
    </row>
    <row r="12513" spans="9:17" ht="16">
      <c r="I12513" s="209"/>
      <c r="J12513" s="221"/>
      <c r="K12513" s="228"/>
      <c r="L12513" s="228"/>
      <c r="Q12513" s="229"/>
    </row>
    <row r="12514" spans="9:17" ht="16">
      <c r="I12514" s="209"/>
      <c r="J12514" s="221"/>
      <c r="K12514" s="228"/>
      <c r="L12514" s="228"/>
      <c r="Q12514" s="229"/>
    </row>
    <row r="12515" spans="9:17" ht="16">
      <c r="I12515" s="209"/>
      <c r="J12515" s="221"/>
      <c r="K12515" s="228"/>
      <c r="L12515" s="228"/>
      <c r="Q12515" s="229"/>
    </row>
    <row r="12516" spans="9:17" ht="16">
      <c r="I12516" s="209"/>
      <c r="J12516" s="221"/>
      <c r="K12516" s="228"/>
      <c r="L12516" s="228"/>
      <c r="Q12516" s="229"/>
    </row>
    <row r="12517" spans="9:17" ht="16">
      <c r="I12517" s="209"/>
      <c r="J12517" s="221"/>
      <c r="K12517" s="228"/>
      <c r="L12517" s="228"/>
      <c r="Q12517" s="229"/>
    </row>
    <row r="12518" spans="9:17" ht="16">
      <c r="I12518" s="209"/>
      <c r="J12518" s="221"/>
      <c r="K12518" s="228"/>
      <c r="L12518" s="228"/>
      <c r="Q12518" s="229"/>
    </row>
    <row r="12519" spans="9:17" ht="16">
      <c r="I12519" s="209"/>
      <c r="J12519" s="221"/>
      <c r="K12519" s="228"/>
      <c r="L12519" s="228"/>
      <c r="Q12519" s="229"/>
    </row>
    <row r="12520" spans="9:17" ht="16">
      <c r="I12520" s="209"/>
      <c r="J12520" s="221"/>
      <c r="K12520" s="228"/>
      <c r="L12520" s="228"/>
      <c r="Q12520" s="229"/>
    </row>
    <row r="12521" spans="9:17" ht="16">
      <c r="I12521" s="209"/>
      <c r="J12521" s="221"/>
      <c r="K12521" s="228"/>
      <c r="L12521" s="228"/>
      <c r="Q12521" s="229"/>
    </row>
    <row r="12522" spans="9:17" ht="16">
      <c r="I12522" s="209"/>
      <c r="J12522" s="221"/>
      <c r="K12522" s="228"/>
      <c r="L12522" s="228"/>
      <c r="Q12522" s="229"/>
    </row>
    <row r="12523" spans="9:17" ht="16">
      <c r="I12523" s="209"/>
      <c r="J12523" s="221"/>
      <c r="K12523" s="228"/>
      <c r="L12523" s="228"/>
      <c r="Q12523" s="229"/>
    </row>
    <row r="12524" spans="9:17" ht="16">
      <c r="I12524" s="209"/>
      <c r="J12524" s="221"/>
      <c r="K12524" s="228"/>
      <c r="L12524" s="228"/>
      <c r="Q12524" s="229"/>
    </row>
    <row r="12525" spans="9:17" ht="16">
      <c r="I12525" s="209"/>
      <c r="J12525" s="221"/>
      <c r="K12525" s="228"/>
      <c r="L12525" s="228"/>
      <c r="Q12525" s="229"/>
    </row>
    <row r="12526" spans="9:17" ht="16">
      <c r="I12526" s="209"/>
      <c r="J12526" s="221"/>
      <c r="K12526" s="228"/>
      <c r="L12526" s="228"/>
      <c r="Q12526" s="229"/>
    </row>
    <row r="12527" spans="9:17" ht="16">
      <c r="I12527" s="209"/>
      <c r="J12527" s="221"/>
      <c r="K12527" s="228"/>
      <c r="L12527" s="228"/>
      <c r="Q12527" s="229"/>
    </row>
    <row r="12528" spans="9:17" ht="16">
      <c r="I12528" s="209"/>
      <c r="J12528" s="221"/>
      <c r="K12528" s="228"/>
      <c r="L12528" s="228"/>
      <c r="Q12528" s="229"/>
    </row>
    <row r="12529" spans="9:17" ht="16">
      <c r="I12529" s="209"/>
      <c r="J12529" s="221"/>
      <c r="K12529" s="228"/>
      <c r="L12529" s="228"/>
      <c r="Q12529" s="229"/>
    </row>
    <row r="12530" spans="9:17" ht="16">
      <c r="I12530" s="209"/>
      <c r="J12530" s="221"/>
      <c r="K12530" s="228"/>
      <c r="L12530" s="228"/>
      <c r="Q12530" s="229"/>
    </row>
    <row r="12531" spans="9:17" ht="16">
      <c r="I12531" s="209"/>
      <c r="J12531" s="221"/>
      <c r="K12531" s="228"/>
      <c r="L12531" s="228"/>
      <c r="Q12531" s="229"/>
    </row>
    <row r="12532" spans="9:17" ht="16">
      <c r="I12532" s="209"/>
      <c r="J12532" s="221"/>
      <c r="K12532" s="228"/>
      <c r="L12532" s="228"/>
      <c r="Q12532" s="229"/>
    </row>
    <row r="12533" spans="9:17" ht="16">
      <c r="I12533" s="209"/>
      <c r="J12533" s="221"/>
      <c r="K12533" s="228"/>
      <c r="L12533" s="228"/>
      <c r="Q12533" s="229"/>
    </row>
    <row r="12534" spans="9:17" ht="16">
      <c r="I12534" s="209"/>
      <c r="J12534" s="221"/>
      <c r="K12534" s="228"/>
      <c r="L12534" s="228"/>
      <c r="Q12534" s="229"/>
    </row>
    <row r="12535" spans="9:17" ht="16">
      <c r="I12535" s="209"/>
      <c r="J12535" s="221"/>
      <c r="K12535" s="228"/>
      <c r="L12535" s="228"/>
      <c r="Q12535" s="229"/>
    </row>
    <row r="12536" spans="9:17" ht="16">
      <c r="I12536" s="209"/>
      <c r="J12536" s="221"/>
      <c r="K12536" s="228"/>
      <c r="L12536" s="228"/>
      <c r="Q12536" s="229"/>
    </row>
    <row r="12537" spans="9:17" ht="16">
      <c r="I12537" s="209"/>
      <c r="J12537" s="221"/>
      <c r="K12537" s="228"/>
      <c r="L12537" s="228"/>
      <c r="Q12537" s="229"/>
    </row>
    <row r="12538" spans="9:17" ht="16">
      <c r="I12538" s="209"/>
      <c r="J12538" s="221"/>
      <c r="K12538" s="228"/>
      <c r="L12538" s="228"/>
      <c r="Q12538" s="229"/>
    </row>
    <row r="12539" spans="9:17" ht="16">
      <c r="I12539" s="209"/>
      <c r="J12539" s="221"/>
      <c r="K12539" s="228"/>
      <c r="L12539" s="228"/>
      <c r="Q12539" s="229"/>
    </row>
    <row r="12540" spans="9:17" ht="16">
      <c r="I12540" s="209"/>
      <c r="J12540" s="221"/>
      <c r="K12540" s="228"/>
      <c r="L12540" s="228"/>
      <c r="Q12540" s="229"/>
    </row>
    <row r="12541" spans="9:17" ht="16">
      <c r="I12541" s="209"/>
      <c r="J12541" s="221"/>
      <c r="K12541" s="228"/>
      <c r="L12541" s="228"/>
      <c r="Q12541" s="229"/>
    </row>
    <row r="12542" spans="9:17" ht="16">
      <c r="I12542" s="209"/>
      <c r="J12542" s="221"/>
      <c r="K12542" s="228"/>
      <c r="L12542" s="228"/>
      <c r="Q12542" s="229"/>
    </row>
    <row r="12543" spans="9:17" ht="16">
      <c r="I12543" s="209"/>
      <c r="J12543" s="221"/>
      <c r="K12543" s="228"/>
      <c r="L12543" s="228"/>
      <c r="Q12543" s="229"/>
    </row>
    <row r="12544" spans="9:17" ht="16">
      <c r="I12544" s="209"/>
      <c r="J12544" s="221"/>
      <c r="K12544" s="228"/>
      <c r="L12544" s="228"/>
      <c r="Q12544" s="229"/>
    </row>
    <row r="12545" spans="9:17" ht="16">
      <c r="I12545" s="209"/>
      <c r="J12545" s="221"/>
      <c r="K12545" s="228"/>
      <c r="L12545" s="228"/>
      <c r="Q12545" s="229"/>
    </row>
    <row r="12546" spans="9:17" ht="16">
      <c r="I12546" s="209"/>
      <c r="J12546" s="221"/>
      <c r="K12546" s="228"/>
      <c r="L12546" s="228"/>
      <c r="Q12546" s="229"/>
    </row>
    <row r="12547" spans="9:17" ht="16">
      <c r="I12547" s="209"/>
      <c r="J12547" s="221"/>
      <c r="K12547" s="228"/>
      <c r="L12547" s="228"/>
      <c r="Q12547" s="229"/>
    </row>
    <row r="12548" spans="9:17" ht="16">
      <c r="I12548" s="209"/>
      <c r="J12548" s="221"/>
      <c r="K12548" s="228"/>
      <c r="L12548" s="228"/>
      <c r="Q12548" s="229"/>
    </row>
    <row r="12549" spans="9:17" ht="16">
      <c r="I12549" s="209"/>
      <c r="J12549" s="221"/>
      <c r="K12549" s="228"/>
      <c r="L12549" s="228"/>
      <c r="Q12549" s="229"/>
    </row>
    <row r="12550" spans="9:17" ht="16">
      <c r="I12550" s="209"/>
      <c r="J12550" s="221"/>
      <c r="K12550" s="228"/>
      <c r="L12550" s="228"/>
      <c r="Q12550" s="229"/>
    </row>
    <row r="12551" spans="9:17" ht="16">
      <c r="I12551" s="209"/>
      <c r="J12551" s="221"/>
      <c r="K12551" s="228"/>
      <c r="L12551" s="228"/>
      <c r="Q12551" s="229"/>
    </row>
    <row r="12552" spans="9:17" ht="16">
      <c r="I12552" s="209"/>
      <c r="J12552" s="221"/>
      <c r="K12552" s="228"/>
      <c r="L12552" s="228"/>
      <c r="Q12552" s="229"/>
    </row>
    <row r="12553" spans="9:17" ht="16">
      <c r="I12553" s="209"/>
      <c r="J12553" s="221"/>
      <c r="K12553" s="228"/>
      <c r="L12553" s="228"/>
      <c r="Q12553" s="229"/>
    </row>
    <row r="12554" spans="9:17" ht="16">
      <c r="I12554" s="209"/>
      <c r="J12554" s="221"/>
      <c r="K12554" s="228"/>
      <c r="L12554" s="228"/>
      <c r="Q12554" s="229"/>
    </row>
    <row r="12555" spans="9:17" ht="16">
      <c r="I12555" s="209"/>
      <c r="J12555" s="221"/>
      <c r="K12555" s="228"/>
      <c r="L12555" s="228"/>
      <c r="Q12555" s="229"/>
    </row>
    <row r="12556" spans="9:17" ht="16">
      <c r="I12556" s="209"/>
      <c r="J12556" s="221"/>
      <c r="K12556" s="228"/>
      <c r="L12556" s="228"/>
      <c r="Q12556" s="229"/>
    </row>
    <row r="12557" spans="9:17" ht="16">
      <c r="I12557" s="209"/>
      <c r="J12557" s="221"/>
      <c r="K12557" s="228"/>
      <c r="L12557" s="228"/>
      <c r="Q12557" s="229"/>
    </row>
    <row r="12558" spans="9:17" ht="16">
      <c r="I12558" s="209"/>
      <c r="J12558" s="221"/>
      <c r="K12558" s="228"/>
      <c r="L12558" s="228"/>
      <c r="Q12558" s="229"/>
    </row>
    <row r="12559" spans="9:17" ht="16">
      <c r="I12559" s="209"/>
      <c r="J12559" s="221"/>
      <c r="K12559" s="228"/>
      <c r="L12559" s="228"/>
      <c r="Q12559" s="229"/>
    </row>
    <row r="12560" spans="9:17" ht="16">
      <c r="I12560" s="209"/>
      <c r="J12560" s="221"/>
      <c r="K12560" s="228"/>
      <c r="L12560" s="228"/>
      <c r="Q12560" s="229"/>
    </row>
    <row r="12561" spans="9:17" ht="16">
      <c r="I12561" s="209"/>
      <c r="J12561" s="221"/>
      <c r="K12561" s="228"/>
      <c r="L12561" s="228"/>
      <c r="Q12561" s="229"/>
    </row>
    <row r="12562" spans="9:17" ht="16">
      <c r="I12562" s="209"/>
      <c r="J12562" s="221"/>
      <c r="K12562" s="228"/>
      <c r="L12562" s="228"/>
      <c r="Q12562" s="229"/>
    </row>
    <row r="12563" spans="9:17" ht="16">
      <c r="I12563" s="209"/>
      <c r="J12563" s="221"/>
      <c r="K12563" s="228"/>
      <c r="L12563" s="228"/>
      <c r="Q12563" s="229"/>
    </row>
    <row r="12564" spans="9:17" ht="16">
      <c r="I12564" s="209"/>
      <c r="J12564" s="221"/>
      <c r="K12564" s="228"/>
      <c r="L12564" s="228"/>
      <c r="Q12564" s="229"/>
    </row>
    <row r="12565" spans="9:17" ht="16">
      <c r="I12565" s="209"/>
      <c r="J12565" s="221"/>
      <c r="K12565" s="228"/>
      <c r="L12565" s="228"/>
      <c r="Q12565" s="229"/>
    </row>
    <row r="12566" spans="9:17" ht="16">
      <c r="I12566" s="209"/>
      <c r="J12566" s="221"/>
      <c r="K12566" s="228"/>
      <c r="L12566" s="228"/>
      <c r="Q12566" s="229"/>
    </row>
    <row r="12567" spans="9:17" ht="16">
      <c r="I12567" s="209"/>
      <c r="J12567" s="221"/>
      <c r="K12567" s="228"/>
      <c r="L12567" s="228"/>
      <c r="Q12567" s="229"/>
    </row>
    <row r="12568" spans="9:17" ht="16">
      <c r="I12568" s="209"/>
      <c r="J12568" s="221"/>
      <c r="K12568" s="228"/>
      <c r="L12568" s="228"/>
      <c r="Q12568" s="229"/>
    </row>
    <row r="12569" spans="9:17" ht="16">
      <c r="I12569" s="209"/>
      <c r="J12569" s="221"/>
      <c r="K12569" s="228"/>
      <c r="L12569" s="228"/>
      <c r="Q12569" s="229"/>
    </row>
    <row r="12570" spans="9:17" ht="16">
      <c r="I12570" s="209"/>
      <c r="J12570" s="221"/>
      <c r="K12570" s="228"/>
      <c r="L12570" s="228"/>
      <c r="Q12570" s="229"/>
    </row>
    <row r="12571" spans="9:17" ht="16">
      <c r="I12571" s="209"/>
      <c r="J12571" s="221"/>
      <c r="K12571" s="228"/>
      <c r="L12571" s="228"/>
      <c r="Q12571" s="229"/>
    </row>
    <row r="12572" spans="9:17" ht="16">
      <c r="I12572" s="209"/>
      <c r="J12572" s="221"/>
      <c r="K12572" s="228"/>
      <c r="L12572" s="228"/>
      <c r="Q12572" s="229"/>
    </row>
    <row r="12573" spans="9:17" ht="16">
      <c r="I12573" s="209"/>
      <c r="J12573" s="221"/>
      <c r="K12573" s="228"/>
      <c r="L12573" s="228"/>
      <c r="Q12573" s="229"/>
    </row>
    <row r="12574" spans="9:17" ht="16">
      <c r="I12574" s="209"/>
      <c r="J12574" s="221"/>
      <c r="K12574" s="228"/>
      <c r="L12574" s="228"/>
      <c r="Q12574" s="229"/>
    </row>
    <row r="12575" spans="9:17" ht="16">
      <c r="I12575" s="209"/>
      <c r="J12575" s="221"/>
      <c r="K12575" s="228"/>
      <c r="L12575" s="228"/>
      <c r="Q12575" s="229"/>
    </row>
    <row r="12576" spans="9:17" ht="16">
      <c r="I12576" s="209"/>
      <c r="J12576" s="221"/>
      <c r="K12576" s="228"/>
      <c r="L12576" s="228"/>
      <c r="Q12576" s="229"/>
    </row>
    <row r="12577" spans="9:17" ht="16">
      <c r="I12577" s="209"/>
      <c r="J12577" s="221"/>
      <c r="K12577" s="228"/>
      <c r="L12577" s="228"/>
      <c r="Q12577" s="229"/>
    </row>
    <row r="12578" spans="9:17" ht="16">
      <c r="I12578" s="209"/>
      <c r="J12578" s="221"/>
      <c r="K12578" s="228"/>
      <c r="L12578" s="228"/>
      <c r="Q12578" s="229"/>
    </row>
    <row r="12579" spans="9:17" ht="16">
      <c r="I12579" s="209"/>
      <c r="J12579" s="221"/>
      <c r="K12579" s="228"/>
      <c r="L12579" s="228"/>
      <c r="Q12579" s="229"/>
    </row>
    <row r="12580" spans="9:17" ht="16">
      <c r="I12580" s="209"/>
      <c r="J12580" s="221"/>
      <c r="K12580" s="228"/>
      <c r="L12580" s="228"/>
      <c r="Q12580" s="229"/>
    </row>
    <row r="12581" spans="9:17" ht="16">
      <c r="I12581" s="209"/>
      <c r="J12581" s="221"/>
      <c r="K12581" s="228"/>
      <c r="L12581" s="228"/>
      <c r="Q12581" s="229"/>
    </row>
    <row r="12582" spans="9:17" ht="16">
      <c r="I12582" s="209"/>
      <c r="J12582" s="221"/>
      <c r="K12582" s="228"/>
      <c r="L12582" s="228"/>
      <c r="Q12582" s="229"/>
    </row>
    <row r="12583" spans="9:17" ht="16">
      <c r="I12583" s="209"/>
      <c r="J12583" s="221"/>
      <c r="K12583" s="228"/>
      <c r="L12583" s="228"/>
      <c r="Q12583" s="229"/>
    </row>
    <row r="12584" spans="9:17" ht="16">
      <c r="I12584" s="209"/>
      <c r="J12584" s="221"/>
      <c r="K12584" s="228"/>
      <c r="L12584" s="228"/>
      <c r="Q12584" s="229"/>
    </row>
    <row r="12585" spans="9:17" ht="16">
      <c r="I12585" s="209"/>
      <c r="J12585" s="221"/>
      <c r="K12585" s="228"/>
      <c r="L12585" s="228"/>
      <c r="Q12585" s="229"/>
    </row>
    <row r="12586" spans="9:17" ht="16">
      <c r="I12586" s="209"/>
      <c r="J12586" s="221"/>
      <c r="K12586" s="228"/>
      <c r="L12586" s="228"/>
      <c r="Q12586" s="229"/>
    </row>
    <row r="12587" spans="9:17" ht="16">
      <c r="I12587" s="209"/>
      <c r="J12587" s="221"/>
      <c r="K12587" s="228"/>
      <c r="L12587" s="228"/>
      <c r="Q12587" s="229"/>
    </row>
    <row r="12588" spans="9:17" ht="16">
      <c r="I12588" s="209"/>
      <c r="J12588" s="221"/>
      <c r="K12588" s="228"/>
      <c r="L12588" s="228"/>
      <c r="Q12588" s="229"/>
    </row>
    <row r="12589" spans="9:17" ht="16">
      <c r="I12589" s="209"/>
      <c r="J12589" s="221"/>
      <c r="K12589" s="228"/>
      <c r="L12589" s="228"/>
      <c r="Q12589" s="229"/>
    </row>
    <row r="12590" spans="9:17" ht="16">
      <c r="I12590" s="209"/>
      <c r="J12590" s="221"/>
      <c r="K12590" s="228"/>
      <c r="L12590" s="228"/>
      <c r="Q12590" s="229"/>
    </row>
    <row r="12591" spans="9:17" ht="16">
      <c r="I12591" s="209"/>
      <c r="J12591" s="221"/>
      <c r="K12591" s="228"/>
      <c r="L12591" s="228"/>
      <c r="Q12591" s="229"/>
    </row>
    <row r="12592" spans="9:17" ht="16">
      <c r="I12592" s="209"/>
      <c r="J12592" s="221"/>
      <c r="K12592" s="228"/>
      <c r="L12592" s="228"/>
      <c r="Q12592" s="229"/>
    </row>
    <row r="12593" spans="9:17" ht="16">
      <c r="I12593" s="209"/>
      <c r="J12593" s="221"/>
      <c r="K12593" s="228"/>
      <c r="L12593" s="228"/>
      <c r="Q12593" s="229"/>
    </row>
    <row r="12594" spans="9:17" ht="16">
      <c r="I12594" s="209"/>
      <c r="J12594" s="221"/>
      <c r="K12594" s="228"/>
      <c r="L12594" s="228"/>
      <c r="Q12594" s="229"/>
    </row>
    <row r="12595" spans="9:17" ht="16">
      <c r="I12595" s="209"/>
      <c r="J12595" s="221"/>
      <c r="K12595" s="228"/>
      <c r="L12595" s="228"/>
      <c r="Q12595" s="229"/>
    </row>
    <row r="12596" spans="9:17" ht="16">
      <c r="I12596" s="209"/>
      <c r="J12596" s="221"/>
      <c r="K12596" s="228"/>
      <c r="L12596" s="228"/>
      <c r="Q12596" s="229"/>
    </row>
    <row r="12597" spans="9:17" ht="16">
      <c r="I12597" s="209"/>
      <c r="J12597" s="221"/>
      <c r="K12597" s="228"/>
      <c r="L12597" s="228"/>
      <c r="Q12597" s="229"/>
    </row>
    <row r="12598" spans="9:17" ht="16">
      <c r="I12598" s="209"/>
      <c r="J12598" s="221"/>
      <c r="K12598" s="228"/>
      <c r="L12598" s="228"/>
      <c r="Q12598" s="229"/>
    </row>
    <row r="12599" spans="9:17" ht="16">
      <c r="I12599" s="209"/>
      <c r="J12599" s="221"/>
      <c r="K12599" s="228"/>
      <c r="L12599" s="228"/>
      <c r="Q12599" s="229"/>
    </row>
    <row r="12600" spans="9:17" ht="16">
      <c r="I12600" s="209"/>
      <c r="J12600" s="221"/>
      <c r="K12600" s="228"/>
      <c r="L12600" s="228"/>
      <c r="Q12600" s="229"/>
    </row>
    <row r="12601" spans="9:17" ht="16">
      <c r="I12601" s="209"/>
      <c r="J12601" s="221"/>
      <c r="K12601" s="228"/>
      <c r="L12601" s="228"/>
      <c r="Q12601" s="229"/>
    </row>
    <row r="12602" spans="9:17" ht="16">
      <c r="I12602" s="209"/>
      <c r="J12602" s="221"/>
      <c r="K12602" s="228"/>
      <c r="L12602" s="228"/>
      <c r="Q12602" s="229"/>
    </row>
    <row r="12603" spans="9:17" ht="16">
      <c r="I12603" s="209"/>
      <c r="J12603" s="221"/>
      <c r="K12603" s="228"/>
      <c r="L12603" s="228"/>
      <c r="Q12603" s="229"/>
    </row>
    <row r="12604" spans="9:17" ht="16">
      <c r="I12604" s="209"/>
      <c r="J12604" s="221"/>
      <c r="K12604" s="228"/>
      <c r="L12604" s="228"/>
      <c r="Q12604" s="229"/>
    </row>
    <row r="12605" spans="9:17" ht="16">
      <c r="I12605" s="209"/>
      <c r="J12605" s="221"/>
      <c r="K12605" s="228"/>
      <c r="L12605" s="228"/>
      <c r="Q12605" s="229"/>
    </row>
    <row r="12606" spans="9:17" ht="16">
      <c r="I12606" s="209"/>
      <c r="J12606" s="221"/>
      <c r="K12606" s="228"/>
      <c r="L12606" s="228"/>
      <c r="Q12606" s="229"/>
    </row>
    <row r="12607" spans="9:17" ht="16">
      <c r="I12607" s="209"/>
      <c r="J12607" s="221"/>
      <c r="K12607" s="228"/>
      <c r="L12607" s="228"/>
      <c r="Q12607" s="229"/>
    </row>
    <row r="12608" spans="9:17" ht="16">
      <c r="I12608" s="209"/>
      <c r="J12608" s="221"/>
      <c r="K12608" s="228"/>
      <c r="L12608" s="228"/>
      <c r="Q12608" s="229"/>
    </row>
    <row r="12609" spans="9:17" ht="16">
      <c r="I12609" s="209"/>
      <c r="J12609" s="221"/>
      <c r="K12609" s="228"/>
      <c r="L12609" s="228"/>
      <c r="Q12609" s="229"/>
    </row>
    <row r="12610" spans="9:17" ht="16">
      <c r="I12610" s="209"/>
      <c r="J12610" s="221"/>
      <c r="K12610" s="228"/>
      <c r="L12610" s="228"/>
      <c r="Q12610" s="229"/>
    </row>
    <row r="12611" spans="9:17" ht="16">
      <c r="I12611" s="209"/>
      <c r="J12611" s="221"/>
      <c r="K12611" s="228"/>
      <c r="L12611" s="228"/>
      <c r="Q12611" s="229"/>
    </row>
    <row r="12612" spans="9:17" ht="16">
      <c r="I12612" s="209"/>
      <c r="J12612" s="221"/>
      <c r="K12612" s="228"/>
      <c r="L12612" s="228"/>
      <c r="Q12612" s="229"/>
    </row>
    <row r="12613" spans="9:17" ht="16">
      <c r="I12613" s="209"/>
      <c r="J12613" s="221"/>
      <c r="K12613" s="228"/>
      <c r="L12613" s="228"/>
      <c r="Q12613" s="229"/>
    </row>
    <row r="12614" spans="9:17" ht="16">
      <c r="I12614" s="209"/>
      <c r="J12614" s="221"/>
      <c r="K12614" s="228"/>
      <c r="L12614" s="228"/>
      <c r="Q12614" s="229"/>
    </row>
    <row r="12615" spans="9:17" ht="16">
      <c r="I12615" s="209"/>
      <c r="J12615" s="221"/>
      <c r="K12615" s="228"/>
      <c r="L12615" s="228"/>
      <c r="Q12615" s="229"/>
    </row>
    <row r="12616" spans="9:17" ht="16">
      <c r="I12616" s="209"/>
      <c r="J12616" s="221"/>
      <c r="K12616" s="228"/>
      <c r="L12616" s="228"/>
      <c r="Q12616" s="229"/>
    </row>
    <row r="12617" spans="9:17" ht="16">
      <c r="I12617" s="209"/>
      <c r="J12617" s="221"/>
      <c r="K12617" s="228"/>
      <c r="L12617" s="228"/>
      <c r="Q12617" s="229"/>
    </row>
    <row r="12618" spans="9:17" ht="16">
      <c r="I12618" s="209"/>
      <c r="J12618" s="221"/>
      <c r="K12618" s="228"/>
      <c r="L12618" s="228"/>
      <c r="Q12618" s="229"/>
    </row>
    <row r="12619" spans="9:17" ht="16">
      <c r="I12619" s="209"/>
      <c r="J12619" s="221"/>
      <c r="K12619" s="228"/>
      <c r="L12619" s="228"/>
      <c r="Q12619" s="229"/>
    </row>
    <row r="12620" spans="9:17" ht="16">
      <c r="I12620" s="209"/>
      <c r="J12620" s="221"/>
      <c r="K12620" s="228"/>
      <c r="L12620" s="228"/>
      <c r="Q12620" s="229"/>
    </row>
    <row r="12621" spans="9:17" ht="16">
      <c r="I12621" s="209"/>
      <c r="J12621" s="221"/>
      <c r="K12621" s="228"/>
      <c r="L12621" s="228"/>
      <c r="Q12621" s="229"/>
    </row>
    <row r="12622" spans="9:17" ht="16">
      <c r="I12622" s="209"/>
      <c r="J12622" s="221"/>
      <c r="K12622" s="228"/>
      <c r="L12622" s="228"/>
      <c r="Q12622" s="229"/>
    </row>
    <row r="12623" spans="9:17" ht="16">
      <c r="I12623" s="209"/>
      <c r="J12623" s="221"/>
      <c r="K12623" s="228"/>
      <c r="L12623" s="228"/>
      <c r="Q12623" s="229"/>
    </row>
    <row r="12624" spans="9:17" ht="16">
      <c r="I12624" s="209"/>
      <c r="J12624" s="221"/>
      <c r="K12624" s="228"/>
      <c r="L12624" s="228"/>
      <c r="Q12624" s="229"/>
    </row>
    <row r="12625" spans="9:17" ht="16">
      <c r="I12625" s="209"/>
      <c r="J12625" s="221"/>
      <c r="K12625" s="228"/>
      <c r="L12625" s="228"/>
      <c r="Q12625" s="229"/>
    </row>
    <row r="12626" spans="9:17" ht="16">
      <c r="I12626" s="209"/>
      <c r="J12626" s="221"/>
      <c r="K12626" s="228"/>
      <c r="L12626" s="228"/>
      <c r="Q12626" s="229"/>
    </row>
    <row r="12627" spans="9:17" ht="16">
      <c r="I12627" s="209"/>
      <c r="J12627" s="221"/>
      <c r="K12627" s="228"/>
      <c r="L12627" s="228"/>
      <c r="Q12627" s="229"/>
    </row>
    <row r="12628" spans="9:17" ht="16">
      <c r="I12628" s="209"/>
      <c r="J12628" s="221"/>
      <c r="K12628" s="228"/>
      <c r="L12628" s="228"/>
      <c r="Q12628" s="229"/>
    </row>
    <row r="12629" spans="9:17" ht="16">
      <c r="I12629" s="209"/>
      <c r="J12629" s="221"/>
      <c r="K12629" s="228"/>
      <c r="L12629" s="228"/>
      <c r="Q12629" s="229"/>
    </row>
    <row r="12630" spans="9:17" ht="16">
      <c r="I12630" s="209"/>
      <c r="J12630" s="221"/>
      <c r="K12630" s="228"/>
      <c r="L12630" s="228"/>
      <c r="Q12630" s="229"/>
    </row>
    <row r="12631" spans="9:17" ht="16">
      <c r="I12631" s="209"/>
      <c r="J12631" s="221"/>
      <c r="K12631" s="228"/>
      <c r="L12631" s="228"/>
      <c r="Q12631" s="229"/>
    </row>
    <row r="12632" spans="9:17" ht="16">
      <c r="I12632" s="209"/>
      <c r="J12632" s="221"/>
      <c r="K12632" s="228"/>
      <c r="L12632" s="228"/>
      <c r="Q12632" s="229"/>
    </row>
    <row r="12633" spans="9:17" ht="16">
      <c r="I12633" s="209"/>
      <c r="J12633" s="221"/>
      <c r="K12633" s="228"/>
      <c r="L12633" s="228"/>
      <c r="Q12633" s="229"/>
    </row>
    <row r="12634" spans="9:17" ht="16">
      <c r="I12634" s="209"/>
      <c r="J12634" s="221"/>
      <c r="K12634" s="228"/>
      <c r="L12634" s="228"/>
      <c r="Q12634" s="229"/>
    </row>
    <row r="12635" spans="9:17" ht="16">
      <c r="I12635" s="209"/>
      <c r="J12635" s="221"/>
      <c r="K12635" s="228"/>
      <c r="L12635" s="228"/>
      <c r="Q12635" s="229"/>
    </row>
    <row r="12636" spans="9:17" ht="16">
      <c r="I12636" s="209"/>
      <c r="J12636" s="221"/>
      <c r="K12636" s="228"/>
      <c r="L12636" s="228"/>
      <c r="Q12636" s="229"/>
    </row>
    <row r="12637" spans="9:17" ht="16">
      <c r="I12637" s="209"/>
      <c r="J12637" s="221"/>
      <c r="K12637" s="228"/>
      <c r="L12637" s="228"/>
      <c r="Q12637" s="229"/>
    </row>
    <row r="12638" spans="9:17" ht="16">
      <c r="I12638" s="209"/>
      <c r="J12638" s="221"/>
      <c r="K12638" s="228"/>
      <c r="L12638" s="228"/>
      <c r="Q12638" s="229"/>
    </row>
    <row r="12639" spans="9:17" ht="16">
      <c r="I12639" s="209"/>
      <c r="J12639" s="221"/>
      <c r="K12639" s="228"/>
      <c r="L12639" s="228"/>
      <c r="Q12639" s="229"/>
    </row>
    <row r="12640" spans="9:17" ht="16">
      <c r="I12640" s="209"/>
      <c r="J12640" s="221"/>
      <c r="K12640" s="228"/>
      <c r="L12640" s="228"/>
      <c r="Q12640" s="229"/>
    </row>
    <row r="12641" spans="9:17" ht="16">
      <c r="I12641" s="209"/>
      <c r="J12641" s="221"/>
      <c r="K12641" s="228"/>
      <c r="L12641" s="228"/>
      <c r="Q12641" s="229"/>
    </row>
    <row r="12642" spans="9:17" ht="16">
      <c r="I12642" s="209"/>
      <c r="J12642" s="221"/>
      <c r="K12642" s="228"/>
      <c r="L12642" s="228"/>
      <c r="Q12642" s="229"/>
    </row>
    <row r="12643" spans="9:17" ht="16">
      <c r="I12643" s="209"/>
      <c r="J12643" s="221"/>
      <c r="K12643" s="228"/>
      <c r="L12643" s="228"/>
      <c r="Q12643" s="229"/>
    </row>
    <row r="12644" spans="9:17" ht="16">
      <c r="I12644" s="209"/>
      <c r="J12644" s="221"/>
      <c r="K12644" s="228"/>
      <c r="L12644" s="228"/>
      <c r="Q12644" s="229"/>
    </row>
    <row r="12645" spans="9:17" ht="16">
      <c r="I12645" s="209"/>
      <c r="J12645" s="221"/>
      <c r="K12645" s="228"/>
      <c r="L12645" s="228"/>
      <c r="Q12645" s="229"/>
    </row>
    <row r="12646" spans="9:17" ht="16">
      <c r="I12646" s="209"/>
      <c r="J12646" s="221"/>
      <c r="K12646" s="228"/>
      <c r="L12646" s="228"/>
      <c r="Q12646" s="229"/>
    </row>
    <row r="12647" spans="9:17" ht="16">
      <c r="I12647" s="209"/>
      <c r="J12647" s="221"/>
      <c r="K12647" s="228"/>
      <c r="L12647" s="228"/>
      <c r="Q12647" s="229"/>
    </row>
    <row r="12648" spans="9:17" ht="16">
      <c r="I12648" s="209"/>
      <c r="J12648" s="221"/>
      <c r="K12648" s="228"/>
      <c r="L12648" s="228"/>
      <c r="Q12648" s="229"/>
    </row>
    <row r="12649" spans="9:17" ht="16">
      <c r="I12649" s="209"/>
      <c r="J12649" s="221"/>
      <c r="K12649" s="228"/>
      <c r="L12649" s="228"/>
      <c r="Q12649" s="229"/>
    </row>
    <row r="12650" spans="9:17" ht="16">
      <c r="I12650" s="209"/>
      <c r="J12650" s="221"/>
      <c r="K12650" s="228"/>
      <c r="L12650" s="228"/>
      <c r="Q12650" s="229"/>
    </row>
    <row r="12651" spans="9:17" ht="16">
      <c r="I12651" s="209"/>
      <c r="J12651" s="221"/>
      <c r="K12651" s="228"/>
      <c r="L12651" s="228"/>
      <c r="Q12651" s="229"/>
    </row>
    <row r="12652" spans="9:17" ht="16">
      <c r="I12652" s="209"/>
      <c r="J12652" s="221"/>
      <c r="K12652" s="228"/>
      <c r="L12652" s="228"/>
      <c r="Q12652" s="229"/>
    </row>
    <row r="12653" spans="9:17" ht="16">
      <c r="I12653" s="209"/>
      <c r="J12653" s="221"/>
      <c r="K12653" s="228"/>
      <c r="L12653" s="228"/>
      <c r="Q12653" s="229"/>
    </row>
    <row r="12654" spans="9:17" ht="16">
      <c r="I12654" s="209"/>
      <c r="J12654" s="221"/>
      <c r="K12654" s="228"/>
      <c r="L12654" s="228"/>
      <c r="Q12654" s="229"/>
    </row>
    <row r="12655" spans="9:17" ht="16">
      <c r="I12655" s="209"/>
      <c r="J12655" s="221"/>
      <c r="K12655" s="228"/>
      <c r="L12655" s="228"/>
      <c r="Q12655" s="229"/>
    </row>
    <row r="12656" spans="9:17" ht="16">
      <c r="I12656" s="209"/>
      <c r="J12656" s="221"/>
      <c r="K12656" s="228"/>
      <c r="L12656" s="228"/>
      <c r="Q12656" s="229"/>
    </row>
    <row r="12657" spans="9:17" ht="16">
      <c r="I12657" s="209"/>
      <c r="J12657" s="221"/>
      <c r="K12657" s="228"/>
      <c r="L12657" s="228"/>
      <c r="Q12657" s="229"/>
    </row>
    <row r="12658" spans="9:17" ht="16">
      <c r="I12658" s="209"/>
      <c r="J12658" s="221"/>
      <c r="K12658" s="228"/>
      <c r="L12658" s="228"/>
      <c r="Q12658" s="229"/>
    </row>
    <row r="12659" spans="9:17" ht="16">
      <c r="I12659" s="209"/>
      <c r="J12659" s="221"/>
      <c r="K12659" s="228"/>
      <c r="L12659" s="228"/>
      <c r="Q12659" s="229"/>
    </row>
    <row r="12660" spans="9:17" ht="16">
      <c r="I12660" s="209"/>
      <c r="J12660" s="221"/>
      <c r="K12660" s="228"/>
      <c r="L12660" s="228"/>
      <c r="Q12660" s="229"/>
    </row>
    <row r="12661" spans="9:17" ht="16">
      <c r="I12661" s="209"/>
      <c r="J12661" s="221"/>
      <c r="K12661" s="228"/>
      <c r="L12661" s="228"/>
      <c r="Q12661" s="229"/>
    </row>
    <row r="12662" spans="9:17" ht="16">
      <c r="I12662" s="209"/>
      <c r="J12662" s="221"/>
      <c r="K12662" s="228"/>
      <c r="L12662" s="228"/>
      <c r="Q12662" s="229"/>
    </row>
    <row r="12663" spans="9:17" ht="16">
      <c r="I12663" s="209"/>
      <c r="J12663" s="221"/>
      <c r="K12663" s="228"/>
      <c r="L12663" s="228"/>
      <c r="Q12663" s="229"/>
    </row>
    <row r="12664" spans="9:17" ht="16">
      <c r="I12664" s="209"/>
      <c r="J12664" s="221"/>
      <c r="K12664" s="228"/>
      <c r="L12664" s="228"/>
      <c r="Q12664" s="229"/>
    </row>
    <row r="12665" spans="9:17" ht="16">
      <c r="I12665" s="209"/>
      <c r="J12665" s="221"/>
      <c r="K12665" s="228"/>
      <c r="L12665" s="228"/>
      <c r="Q12665" s="229"/>
    </row>
    <row r="12666" spans="9:17" ht="16">
      <c r="I12666" s="209"/>
      <c r="J12666" s="221"/>
      <c r="K12666" s="228"/>
      <c r="L12666" s="228"/>
      <c r="Q12666" s="229"/>
    </row>
    <row r="12667" spans="9:17" ht="16">
      <c r="I12667" s="209"/>
      <c r="J12667" s="221"/>
      <c r="K12667" s="228"/>
      <c r="L12667" s="228"/>
      <c r="Q12667" s="229"/>
    </row>
    <row r="12668" spans="9:17" ht="16">
      <c r="I12668" s="209"/>
      <c r="J12668" s="221"/>
      <c r="K12668" s="228"/>
      <c r="L12668" s="228"/>
      <c r="Q12668" s="229"/>
    </row>
    <row r="12669" spans="9:17" ht="16">
      <c r="I12669" s="209"/>
      <c r="J12669" s="221"/>
      <c r="K12669" s="228"/>
      <c r="L12669" s="228"/>
      <c r="Q12669" s="229"/>
    </row>
    <row r="12670" spans="9:17" ht="16">
      <c r="I12670" s="209"/>
      <c r="J12670" s="221"/>
      <c r="K12670" s="228"/>
      <c r="L12670" s="228"/>
      <c r="Q12670" s="229"/>
    </row>
    <row r="12671" spans="9:17" ht="16">
      <c r="I12671" s="209"/>
      <c r="J12671" s="221"/>
      <c r="K12671" s="228"/>
      <c r="L12671" s="228"/>
      <c r="Q12671" s="229"/>
    </row>
    <row r="12672" spans="9:17" ht="16">
      <c r="I12672" s="209"/>
      <c r="J12672" s="221"/>
      <c r="K12672" s="228"/>
      <c r="L12672" s="228"/>
      <c r="Q12672" s="229"/>
    </row>
    <row r="12673" spans="9:17" ht="16">
      <c r="I12673" s="209"/>
      <c r="J12673" s="221"/>
      <c r="K12673" s="228"/>
      <c r="L12673" s="228"/>
      <c r="Q12673" s="229"/>
    </row>
    <row r="12674" spans="9:17" ht="16">
      <c r="I12674" s="209"/>
      <c r="J12674" s="221"/>
      <c r="K12674" s="228"/>
      <c r="L12674" s="228"/>
      <c r="Q12674" s="229"/>
    </row>
    <row r="12675" spans="9:17" ht="16">
      <c r="I12675" s="209"/>
      <c r="J12675" s="221"/>
      <c r="K12675" s="228"/>
      <c r="L12675" s="228"/>
      <c r="Q12675" s="229"/>
    </row>
    <row r="12676" spans="9:17" ht="16">
      <c r="I12676" s="209"/>
      <c r="J12676" s="221"/>
      <c r="K12676" s="228"/>
      <c r="L12676" s="228"/>
      <c r="Q12676" s="229"/>
    </row>
    <row r="12677" spans="9:17" ht="16">
      <c r="I12677" s="209"/>
      <c r="J12677" s="221"/>
      <c r="K12677" s="228"/>
      <c r="L12677" s="228"/>
      <c r="Q12677" s="229"/>
    </row>
    <row r="12678" spans="9:17" ht="16">
      <c r="I12678" s="209"/>
      <c r="J12678" s="221"/>
      <c r="K12678" s="228"/>
      <c r="L12678" s="228"/>
      <c r="Q12678" s="229"/>
    </row>
    <row r="12679" spans="9:17" ht="16">
      <c r="I12679" s="209"/>
      <c r="J12679" s="221"/>
      <c r="K12679" s="228"/>
      <c r="L12679" s="228"/>
      <c r="Q12679" s="229"/>
    </row>
    <row r="12680" spans="9:17" ht="16">
      <c r="I12680" s="209"/>
      <c r="J12680" s="221"/>
      <c r="K12680" s="228"/>
      <c r="L12680" s="228"/>
      <c r="Q12680" s="229"/>
    </row>
    <row r="12681" spans="9:17" ht="16">
      <c r="I12681" s="209"/>
      <c r="J12681" s="221"/>
      <c r="K12681" s="228"/>
      <c r="L12681" s="228"/>
      <c r="Q12681" s="229"/>
    </row>
    <row r="12682" spans="9:17" ht="16">
      <c r="I12682" s="209"/>
      <c r="J12682" s="221"/>
      <c r="K12682" s="228"/>
      <c r="L12682" s="228"/>
      <c r="Q12682" s="229"/>
    </row>
    <row r="12683" spans="9:17" ht="16">
      <c r="I12683" s="209"/>
      <c r="J12683" s="221"/>
      <c r="K12683" s="228"/>
      <c r="L12683" s="228"/>
      <c r="Q12683" s="229"/>
    </row>
    <row r="12684" spans="9:17" ht="16">
      <c r="I12684" s="209"/>
      <c r="J12684" s="221"/>
      <c r="K12684" s="228"/>
      <c r="L12684" s="228"/>
      <c r="Q12684" s="229"/>
    </row>
    <row r="12685" spans="9:17" ht="16">
      <c r="I12685" s="209"/>
      <c r="J12685" s="221"/>
      <c r="K12685" s="228"/>
      <c r="L12685" s="228"/>
      <c r="Q12685" s="229"/>
    </row>
    <row r="12686" spans="9:17" ht="16">
      <c r="I12686" s="209"/>
      <c r="J12686" s="221"/>
      <c r="K12686" s="228"/>
      <c r="L12686" s="228"/>
      <c r="Q12686" s="229"/>
    </row>
    <row r="12687" spans="9:17" ht="16">
      <c r="I12687" s="209"/>
      <c r="J12687" s="221"/>
      <c r="K12687" s="228"/>
      <c r="L12687" s="228"/>
      <c r="Q12687" s="229"/>
    </row>
    <row r="12688" spans="9:17" ht="16">
      <c r="I12688" s="209"/>
      <c r="J12688" s="221"/>
      <c r="K12688" s="228"/>
      <c r="L12688" s="228"/>
      <c r="Q12688" s="229"/>
    </row>
    <row r="12689" spans="9:17" ht="16">
      <c r="I12689" s="209"/>
      <c r="J12689" s="221"/>
      <c r="K12689" s="228"/>
      <c r="L12689" s="228"/>
      <c r="Q12689" s="229"/>
    </row>
    <row r="12690" spans="9:17" ht="16">
      <c r="I12690" s="209"/>
      <c r="J12690" s="221"/>
      <c r="K12690" s="228"/>
      <c r="L12690" s="228"/>
      <c r="Q12690" s="229"/>
    </row>
    <row r="12691" spans="9:17" ht="16">
      <c r="I12691" s="209"/>
      <c r="J12691" s="221"/>
      <c r="K12691" s="228"/>
      <c r="L12691" s="228"/>
      <c r="Q12691" s="229"/>
    </row>
    <row r="12692" spans="9:17" ht="16">
      <c r="I12692" s="209"/>
      <c r="J12692" s="221"/>
      <c r="K12692" s="228"/>
      <c r="L12692" s="228"/>
      <c r="Q12692" s="229"/>
    </row>
    <row r="12693" spans="9:17" ht="16">
      <c r="I12693" s="209"/>
      <c r="J12693" s="221"/>
      <c r="K12693" s="228"/>
      <c r="L12693" s="228"/>
      <c r="Q12693" s="229"/>
    </row>
    <row r="12694" spans="9:17" ht="16">
      <c r="I12694" s="209"/>
      <c r="J12694" s="221"/>
      <c r="K12694" s="228"/>
      <c r="L12694" s="228"/>
      <c r="Q12694" s="229"/>
    </row>
    <row r="12695" spans="9:17" ht="16">
      <c r="I12695" s="209"/>
      <c r="J12695" s="221"/>
      <c r="K12695" s="228"/>
      <c r="L12695" s="228"/>
      <c r="Q12695" s="229"/>
    </row>
    <row r="12696" spans="9:17" ht="16">
      <c r="I12696" s="209"/>
      <c r="J12696" s="221"/>
      <c r="K12696" s="228"/>
      <c r="L12696" s="228"/>
      <c r="Q12696" s="229"/>
    </row>
    <row r="12697" spans="9:17" ht="16">
      <c r="I12697" s="209"/>
      <c r="J12697" s="221"/>
      <c r="K12697" s="228"/>
      <c r="L12697" s="228"/>
      <c r="Q12697" s="229"/>
    </row>
    <row r="12698" spans="9:17" ht="16">
      <c r="I12698" s="209"/>
      <c r="J12698" s="221"/>
      <c r="K12698" s="228"/>
      <c r="L12698" s="228"/>
      <c r="Q12698" s="229"/>
    </row>
    <row r="12699" spans="9:17" ht="16">
      <c r="I12699" s="209"/>
      <c r="J12699" s="221"/>
      <c r="K12699" s="228"/>
      <c r="L12699" s="228"/>
      <c r="Q12699" s="229"/>
    </row>
    <row r="12700" spans="9:17" ht="16">
      <c r="I12700" s="209"/>
      <c r="J12700" s="221"/>
      <c r="K12700" s="228"/>
      <c r="L12700" s="228"/>
      <c r="Q12700" s="229"/>
    </row>
    <row r="12701" spans="9:17" ht="16">
      <c r="I12701" s="209"/>
      <c r="J12701" s="221"/>
      <c r="K12701" s="228"/>
      <c r="L12701" s="228"/>
      <c r="Q12701" s="229"/>
    </row>
    <row r="12702" spans="9:17" ht="16">
      <c r="I12702" s="209"/>
      <c r="J12702" s="221"/>
      <c r="K12702" s="228"/>
      <c r="L12702" s="228"/>
      <c r="Q12702" s="229"/>
    </row>
    <row r="12703" spans="9:17" ht="16">
      <c r="I12703" s="209"/>
      <c r="J12703" s="221"/>
      <c r="K12703" s="228"/>
      <c r="L12703" s="228"/>
      <c r="Q12703" s="229"/>
    </row>
    <row r="12704" spans="9:17" ht="16">
      <c r="I12704" s="209"/>
      <c r="J12704" s="221"/>
      <c r="K12704" s="228"/>
      <c r="L12704" s="228"/>
      <c r="Q12704" s="229"/>
    </row>
    <row r="12705" spans="9:17" ht="16">
      <c r="I12705" s="209"/>
      <c r="J12705" s="221"/>
      <c r="K12705" s="228"/>
      <c r="L12705" s="228"/>
      <c r="Q12705" s="229"/>
    </row>
    <row r="12706" spans="9:17" ht="16">
      <c r="I12706" s="209"/>
      <c r="J12706" s="221"/>
      <c r="K12706" s="228"/>
      <c r="L12706" s="228"/>
      <c r="Q12706" s="229"/>
    </row>
    <row r="12707" spans="9:17" ht="16">
      <c r="I12707" s="209"/>
      <c r="J12707" s="221"/>
      <c r="K12707" s="228"/>
      <c r="L12707" s="228"/>
      <c r="Q12707" s="229"/>
    </row>
    <row r="12708" spans="9:17" ht="16">
      <c r="I12708" s="209"/>
      <c r="J12708" s="221"/>
      <c r="K12708" s="228"/>
      <c r="L12708" s="228"/>
      <c r="Q12708" s="229"/>
    </row>
    <row r="12709" spans="9:17" ht="16">
      <c r="I12709" s="209"/>
      <c r="J12709" s="221"/>
      <c r="K12709" s="228"/>
      <c r="L12709" s="228"/>
      <c r="Q12709" s="229"/>
    </row>
    <row r="12710" spans="9:17" ht="16">
      <c r="I12710" s="209"/>
      <c r="J12710" s="221"/>
      <c r="K12710" s="228"/>
      <c r="L12710" s="228"/>
      <c r="Q12710" s="229"/>
    </row>
    <row r="12711" spans="9:17" ht="16">
      <c r="I12711" s="209"/>
      <c r="J12711" s="221"/>
      <c r="K12711" s="228"/>
      <c r="L12711" s="228"/>
      <c r="Q12711" s="229"/>
    </row>
    <row r="12712" spans="9:17" ht="16">
      <c r="I12712" s="209"/>
      <c r="J12712" s="221"/>
      <c r="K12712" s="228"/>
      <c r="L12712" s="228"/>
      <c r="Q12712" s="229"/>
    </row>
    <row r="12713" spans="9:17" ht="16">
      <c r="I12713" s="209"/>
      <c r="J12713" s="221"/>
      <c r="K12713" s="228"/>
      <c r="L12713" s="228"/>
      <c r="Q12713" s="229"/>
    </row>
    <row r="12714" spans="9:17" ht="16">
      <c r="I12714" s="209"/>
      <c r="J12714" s="221"/>
      <c r="K12714" s="228"/>
      <c r="L12714" s="228"/>
      <c r="Q12714" s="229"/>
    </row>
    <row r="12715" spans="9:17" ht="16">
      <c r="I12715" s="209"/>
      <c r="J12715" s="221"/>
      <c r="K12715" s="228"/>
      <c r="L12715" s="228"/>
      <c r="Q12715" s="229"/>
    </row>
    <row r="12716" spans="9:17" ht="16">
      <c r="I12716" s="209"/>
      <c r="J12716" s="221"/>
      <c r="K12716" s="228"/>
      <c r="L12716" s="228"/>
      <c r="Q12716" s="229"/>
    </row>
    <row r="12717" spans="9:17" ht="16">
      <c r="I12717" s="209"/>
      <c r="J12717" s="221"/>
      <c r="K12717" s="228"/>
      <c r="L12717" s="228"/>
      <c r="Q12717" s="229"/>
    </row>
    <row r="12718" spans="9:17" ht="16">
      <c r="I12718" s="209"/>
      <c r="J12718" s="221"/>
      <c r="K12718" s="228"/>
      <c r="L12718" s="228"/>
      <c r="Q12718" s="229"/>
    </row>
    <row r="12719" spans="9:17" ht="16">
      <c r="I12719" s="209"/>
      <c r="J12719" s="221"/>
      <c r="K12719" s="228"/>
      <c r="L12719" s="228"/>
      <c r="Q12719" s="229"/>
    </row>
    <row r="12720" spans="9:17" ht="16">
      <c r="I12720" s="209"/>
      <c r="J12720" s="221"/>
      <c r="K12720" s="228"/>
      <c r="L12720" s="228"/>
      <c r="Q12720" s="229"/>
    </row>
    <row r="12721" spans="9:17" ht="16">
      <c r="I12721" s="209"/>
      <c r="J12721" s="221"/>
      <c r="K12721" s="228"/>
      <c r="L12721" s="228"/>
      <c r="Q12721" s="229"/>
    </row>
    <row r="12722" spans="9:17" ht="16">
      <c r="I12722" s="209"/>
      <c r="J12722" s="221"/>
      <c r="K12722" s="228"/>
      <c r="L12722" s="228"/>
      <c r="Q12722" s="229"/>
    </row>
    <row r="12723" spans="9:17" ht="16">
      <c r="I12723" s="209"/>
      <c r="J12723" s="221"/>
      <c r="K12723" s="228"/>
      <c r="L12723" s="228"/>
      <c r="Q12723" s="229"/>
    </row>
    <row r="12724" spans="9:17" ht="16">
      <c r="I12724" s="209"/>
      <c r="J12724" s="221"/>
      <c r="K12724" s="228"/>
      <c r="L12724" s="228"/>
      <c r="Q12724" s="229"/>
    </row>
    <row r="12725" spans="9:17" ht="16">
      <c r="I12725" s="209"/>
      <c r="J12725" s="221"/>
      <c r="K12725" s="228"/>
      <c r="L12725" s="228"/>
      <c r="Q12725" s="229"/>
    </row>
    <row r="12726" spans="9:17" ht="16">
      <c r="I12726" s="209"/>
      <c r="J12726" s="221"/>
      <c r="K12726" s="228"/>
      <c r="L12726" s="228"/>
      <c r="Q12726" s="229"/>
    </row>
    <row r="12727" spans="9:17" ht="16">
      <c r="I12727" s="209"/>
      <c r="J12727" s="221"/>
      <c r="K12727" s="228"/>
      <c r="L12727" s="228"/>
      <c r="Q12727" s="229"/>
    </row>
    <row r="12728" spans="9:17" ht="16">
      <c r="I12728" s="209"/>
      <c r="J12728" s="221"/>
      <c r="K12728" s="228"/>
      <c r="L12728" s="228"/>
      <c r="Q12728" s="229"/>
    </row>
    <row r="12729" spans="9:17" ht="16">
      <c r="I12729" s="209"/>
      <c r="J12729" s="221"/>
      <c r="K12729" s="228"/>
      <c r="L12729" s="228"/>
      <c r="Q12729" s="229"/>
    </row>
    <row r="12730" spans="9:17" ht="16">
      <c r="I12730" s="209"/>
      <c r="J12730" s="221"/>
      <c r="K12730" s="228"/>
      <c r="L12730" s="228"/>
      <c r="Q12730" s="229"/>
    </row>
    <row r="12731" spans="9:17" ht="16">
      <c r="I12731" s="209"/>
      <c r="J12731" s="221"/>
      <c r="K12731" s="228"/>
      <c r="L12731" s="228"/>
      <c r="Q12731" s="229"/>
    </row>
    <row r="12732" spans="9:17" ht="16">
      <c r="I12732" s="209"/>
      <c r="J12732" s="221"/>
      <c r="K12732" s="228"/>
      <c r="L12732" s="228"/>
      <c r="Q12732" s="229"/>
    </row>
    <row r="12733" spans="9:17" ht="16">
      <c r="I12733" s="209"/>
      <c r="J12733" s="221"/>
      <c r="K12733" s="228"/>
      <c r="L12733" s="228"/>
      <c r="Q12733" s="229"/>
    </row>
    <row r="12734" spans="9:17" ht="16">
      <c r="I12734" s="209"/>
      <c r="J12734" s="221"/>
      <c r="K12734" s="228"/>
      <c r="L12734" s="228"/>
      <c r="Q12734" s="229"/>
    </row>
    <row r="12735" spans="9:17" ht="16">
      <c r="I12735" s="209"/>
      <c r="J12735" s="221"/>
      <c r="K12735" s="228"/>
      <c r="L12735" s="228"/>
      <c r="Q12735" s="229"/>
    </row>
    <row r="12736" spans="9:17" ht="16">
      <c r="I12736" s="209"/>
      <c r="J12736" s="221"/>
      <c r="K12736" s="228"/>
      <c r="L12736" s="228"/>
      <c r="Q12736" s="229"/>
    </row>
    <row r="12737" spans="9:17" ht="16">
      <c r="I12737" s="209"/>
      <c r="J12737" s="221"/>
      <c r="K12737" s="228"/>
      <c r="L12737" s="228"/>
      <c r="Q12737" s="229"/>
    </row>
    <row r="12738" spans="9:17" ht="16">
      <c r="I12738" s="209"/>
      <c r="J12738" s="221"/>
      <c r="K12738" s="228"/>
      <c r="L12738" s="228"/>
      <c r="Q12738" s="229"/>
    </row>
    <row r="12739" spans="9:17" ht="16">
      <c r="I12739" s="209"/>
      <c r="J12739" s="221"/>
      <c r="K12739" s="228"/>
      <c r="L12739" s="228"/>
      <c r="Q12739" s="229"/>
    </row>
    <row r="12740" spans="9:17" ht="16">
      <c r="I12740" s="209"/>
      <c r="J12740" s="221"/>
      <c r="K12740" s="228"/>
      <c r="L12740" s="228"/>
      <c r="Q12740" s="229"/>
    </row>
    <row r="12741" spans="9:17" ht="16">
      <c r="I12741" s="209"/>
      <c r="J12741" s="221"/>
      <c r="K12741" s="228"/>
      <c r="L12741" s="228"/>
      <c r="Q12741" s="229"/>
    </row>
    <row r="12742" spans="9:17" ht="16">
      <c r="I12742" s="209"/>
      <c r="J12742" s="221"/>
      <c r="K12742" s="228"/>
      <c r="L12742" s="228"/>
      <c r="Q12742" s="229"/>
    </row>
    <row r="12743" spans="9:17" ht="16">
      <c r="I12743" s="209"/>
      <c r="J12743" s="221"/>
      <c r="K12743" s="228"/>
      <c r="L12743" s="228"/>
      <c r="Q12743" s="229"/>
    </row>
    <row r="12744" spans="9:17" ht="16">
      <c r="I12744" s="209"/>
      <c r="J12744" s="221"/>
      <c r="K12744" s="228"/>
      <c r="L12744" s="228"/>
      <c r="Q12744" s="229"/>
    </row>
    <row r="12745" spans="9:17" ht="16">
      <c r="I12745" s="209"/>
      <c r="J12745" s="221"/>
      <c r="K12745" s="228"/>
      <c r="L12745" s="228"/>
      <c r="Q12745" s="229"/>
    </row>
    <row r="12746" spans="9:17" ht="16">
      <c r="I12746" s="209"/>
      <c r="J12746" s="221"/>
      <c r="K12746" s="228"/>
      <c r="L12746" s="228"/>
      <c r="Q12746" s="229"/>
    </row>
    <row r="12747" spans="9:17" ht="16">
      <c r="I12747" s="209"/>
      <c r="J12747" s="221"/>
      <c r="K12747" s="228"/>
      <c r="L12747" s="228"/>
      <c r="Q12747" s="229"/>
    </row>
    <row r="12748" spans="9:17" ht="16">
      <c r="I12748" s="209"/>
      <c r="J12748" s="221"/>
      <c r="K12748" s="228"/>
      <c r="L12748" s="228"/>
      <c r="Q12748" s="229"/>
    </row>
    <row r="12749" spans="9:17" ht="16">
      <c r="I12749" s="209"/>
      <c r="J12749" s="221"/>
      <c r="K12749" s="228"/>
      <c r="L12749" s="228"/>
      <c r="Q12749" s="229"/>
    </row>
    <row r="12750" spans="9:17" ht="16">
      <c r="I12750" s="209"/>
      <c r="J12750" s="221"/>
      <c r="K12750" s="228"/>
      <c r="L12750" s="228"/>
      <c r="Q12750" s="229"/>
    </row>
    <row r="12751" spans="9:17" ht="16">
      <c r="I12751" s="209"/>
      <c r="J12751" s="221"/>
      <c r="K12751" s="228"/>
      <c r="L12751" s="228"/>
      <c r="Q12751" s="229"/>
    </row>
    <row r="12752" spans="9:17" ht="16">
      <c r="I12752" s="209"/>
      <c r="J12752" s="221"/>
      <c r="K12752" s="228"/>
      <c r="L12752" s="228"/>
      <c r="Q12752" s="229"/>
    </row>
    <row r="12753" spans="9:17" ht="16">
      <c r="I12753" s="209"/>
      <c r="J12753" s="221"/>
      <c r="K12753" s="228"/>
      <c r="L12753" s="228"/>
      <c r="Q12753" s="229"/>
    </row>
    <row r="12754" spans="9:17" ht="16">
      <c r="I12754" s="209"/>
      <c r="J12754" s="221"/>
      <c r="K12754" s="228"/>
      <c r="L12754" s="228"/>
      <c r="Q12754" s="229"/>
    </row>
    <row r="12755" spans="9:17" ht="16">
      <c r="I12755" s="209"/>
      <c r="J12755" s="221"/>
      <c r="K12755" s="228"/>
      <c r="L12755" s="228"/>
      <c r="Q12755" s="229"/>
    </row>
    <row r="12756" spans="9:17" ht="16">
      <c r="I12756" s="209"/>
      <c r="J12756" s="221"/>
      <c r="K12756" s="228"/>
      <c r="L12756" s="228"/>
      <c r="Q12756" s="229"/>
    </row>
    <row r="12757" spans="9:17" ht="16">
      <c r="I12757" s="209"/>
      <c r="J12757" s="221"/>
      <c r="K12757" s="228"/>
      <c r="L12757" s="228"/>
      <c r="Q12757" s="229"/>
    </row>
    <row r="12758" spans="9:17" ht="16">
      <c r="I12758" s="209"/>
      <c r="J12758" s="221"/>
      <c r="K12758" s="228"/>
      <c r="L12758" s="228"/>
      <c r="Q12758" s="229"/>
    </row>
    <row r="12759" spans="9:17" ht="16">
      <c r="I12759" s="209"/>
      <c r="J12759" s="221"/>
      <c r="K12759" s="228"/>
      <c r="L12759" s="228"/>
      <c r="Q12759" s="229"/>
    </row>
    <row r="12760" spans="9:17" ht="16">
      <c r="I12760" s="209"/>
      <c r="J12760" s="221"/>
      <c r="K12760" s="228"/>
      <c r="L12760" s="228"/>
      <c r="Q12760" s="229"/>
    </row>
    <row r="12761" spans="9:17" ht="16">
      <c r="I12761" s="209"/>
      <c r="J12761" s="221"/>
      <c r="K12761" s="228"/>
      <c r="L12761" s="228"/>
      <c r="Q12761" s="229"/>
    </row>
    <row r="12762" spans="9:17" ht="16">
      <c r="I12762" s="209"/>
      <c r="J12762" s="221"/>
      <c r="K12762" s="228"/>
      <c r="L12762" s="228"/>
      <c r="Q12762" s="229"/>
    </row>
    <row r="12763" spans="9:17" ht="16">
      <c r="I12763" s="209"/>
      <c r="J12763" s="221"/>
      <c r="K12763" s="228"/>
      <c r="L12763" s="228"/>
      <c r="Q12763" s="229"/>
    </row>
    <row r="12764" spans="9:17" ht="16">
      <c r="I12764" s="209"/>
      <c r="J12764" s="221"/>
      <c r="K12764" s="228"/>
      <c r="L12764" s="228"/>
      <c r="Q12764" s="229"/>
    </row>
    <row r="12765" spans="9:17" ht="16">
      <c r="I12765" s="209"/>
      <c r="J12765" s="221"/>
      <c r="K12765" s="228"/>
      <c r="L12765" s="228"/>
      <c r="Q12765" s="229"/>
    </row>
    <row r="12766" spans="9:17" ht="16">
      <c r="I12766" s="209"/>
      <c r="J12766" s="221"/>
      <c r="K12766" s="228"/>
      <c r="L12766" s="228"/>
      <c r="Q12766" s="229"/>
    </row>
    <row r="12767" spans="9:17" ht="16">
      <c r="I12767" s="209"/>
      <c r="J12767" s="221"/>
      <c r="K12767" s="228"/>
      <c r="L12767" s="228"/>
      <c r="Q12767" s="229"/>
    </row>
    <row r="12768" spans="9:17" ht="16">
      <c r="I12768" s="209"/>
      <c r="J12768" s="221"/>
      <c r="K12768" s="228"/>
      <c r="L12768" s="228"/>
      <c r="Q12768" s="229"/>
    </row>
    <row r="12769" spans="9:17" ht="16">
      <c r="I12769" s="209"/>
      <c r="J12769" s="221"/>
      <c r="K12769" s="228"/>
      <c r="L12769" s="228"/>
      <c r="Q12769" s="229"/>
    </row>
    <row r="12770" spans="9:17" ht="16">
      <c r="I12770" s="209"/>
      <c r="J12770" s="221"/>
      <c r="K12770" s="228"/>
      <c r="L12770" s="228"/>
      <c r="Q12770" s="229"/>
    </row>
    <row r="12771" spans="9:17" ht="16">
      <c r="I12771" s="209"/>
      <c r="J12771" s="221"/>
      <c r="K12771" s="228"/>
      <c r="L12771" s="228"/>
      <c r="Q12771" s="229"/>
    </row>
    <row r="12772" spans="9:17" ht="16">
      <c r="I12772" s="209"/>
      <c r="J12772" s="221"/>
      <c r="K12772" s="228"/>
      <c r="L12772" s="228"/>
      <c r="Q12772" s="229"/>
    </row>
    <row r="12773" spans="9:17" ht="16">
      <c r="I12773" s="209"/>
      <c r="J12773" s="221"/>
      <c r="K12773" s="228"/>
      <c r="L12773" s="228"/>
      <c r="Q12773" s="229"/>
    </row>
    <row r="12774" spans="9:17" ht="16">
      <c r="I12774" s="209"/>
      <c r="J12774" s="221"/>
      <c r="K12774" s="228"/>
      <c r="L12774" s="228"/>
      <c r="Q12774" s="229"/>
    </row>
    <row r="12775" spans="9:17" ht="16">
      <c r="I12775" s="209"/>
      <c r="J12775" s="221"/>
      <c r="K12775" s="228"/>
      <c r="L12775" s="228"/>
      <c r="Q12775" s="229"/>
    </row>
    <row r="12776" spans="9:17" ht="16">
      <c r="I12776" s="209"/>
      <c r="J12776" s="221"/>
      <c r="K12776" s="228"/>
      <c r="L12776" s="228"/>
      <c r="Q12776" s="229"/>
    </row>
    <row r="12777" spans="9:17" ht="16">
      <c r="I12777" s="209"/>
      <c r="J12777" s="221"/>
      <c r="K12777" s="228"/>
      <c r="L12777" s="228"/>
      <c r="Q12777" s="229"/>
    </row>
    <row r="12778" spans="9:17" ht="16">
      <c r="I12778" s="209"/>
      <c r="J12778" s="221"/>
      <c r="K12778" s="228"/>
      <c r="L12778" s="228"/>
      <c r="Q12778" s="229"/>
    </row>
    <row r="12779" spans="9:17" ht="16">
      <c r="I12779" s="209"/>
      <c r="J12779" s="221"/>
      <c r="K12779" s="228"/>
      <c r="L12779" s="228"/>
      <c r="Q12779" s="229"/>
    </row>
    <row r="12780" spans="9:17" ht="16">
      <c r="I12780" s="209"/>
      <c r="J12780" s="221"/>
      <c r="K12780" s="228"/>
      <c r="L12780" s="228"/>
      <c r="Q12780" s="229"/>
    </row>
    <row r="12781" spans="9:17" ht="16">
      <c r="I12781" s="209"/>
      <c r="J12781" s="221"/>
      <c r="K12781" s="228"/>
      <c r="L12781" s="228"/>
      <c r="Q12781" s="229"/>
    </row>
    <row r="12782" spans="9:17" ht="16">
      <c r="I12782" s="209"/>
      <c r="J12782" s="221"/>
      <c r="K12782" s="228"/>
      <c r="L12782" s="228"/>
      <c r="Q12782" s="229"/>
    </row>
    <row r="12783" spans="9:17" ht="16">
      <c r="I12783" s="209"/>
      <c r="J12783" s="221"/>
      <c r="K12783" s="228"/>
      <c r="L12783" s="228"/>
      <c r="Q12783" s="229"/>
    </row>
    <row r="12784" spans="9:17" ht="16">
      <c r="I12784" s="209"/>
      <c r="J12784" s="221"/>
      <c r="K12784" s="228"/>
      <c r="L12784" s="228"/>
      <c r="Q12784" s="229"/>
    </row>
    <row r="12785" spans="9:17" ht="16">
      <c r="I12785" s="209"/>
      <c r="J12785" s="221"/>
      <c r="K12785" s="228"/>
      <c r="L12785" s="228"/>
      <c r="Q12785" s="229"/>
    </row>
    <row r="12786" spans="9:17" ht="16">
      <c r="I12786" s="209"/>
      <c r="J12786" s="221"/>
      <c r="K12786" s="228"/>
      <c r="L12786" s="228"/>
      <c r="Q12786" s="229"/>
    </row>
    <row r="12787" spans="9:17" ht="16">
      <c r="I12787" s="209"/>
      <c r="J12787" s="221"/>
      <c r="K12787" s="228"/>
      <c r="L12787" s="228"/>
      <c r="Q12787" s="229"/>
    </row>
    <row r="12788" spans="9:17" ht="16">
      <c r="I12788" s="209"/>
      <c r="J12788" s="221"/>
      <c r="K12788" s="228"/>
      <c r="L12788" s="228"/>
      <c r="Q12788" s="229"/>
    </row>
    <row r="12789" spans="9:17" ht="16">
      <c r="I12789" s="209"/>
      <c r="J12789" s="221"/>
      <c r="K12789" s="228"/>
      <c r="L12789" s="228"/>
      <c r="Q12789" s="229"/>
    </row>
    <row r="12790" spans="9:17" ht="16">
      <c r="I12790" s="209"/>
      <c r="J12790" s="221"/>
      <c r="K12790" s="228"/>
      <c r="L12790" s="228"/>
      <c r="Q12790" s="229"/>
    </row>
    <row r="12791" spans="9:17" ht="16">
      <c r="I12791" s="209"/>
      <c r="J12791" s="221"/>
      <c r="K12791" s="228"/>
      <c r="L12791" s="228"/>
      <c r="Q12791" s="229"/>
    </row>
    <row r="12792" spans="9:17" ht="16">
      <c r="I12792" s="209"/>
      <c r="J12792" s="221"/>
      <c r="K12792" s="228"/>
      <c r="L12792" s="228"/>
      <c r="Q12792" s="229"/>
    </row>
    <row r="12793" spans="9:17" ht="16">
      <c r="I12793" s="209"/>
      <c r="J12793" s="221"/>
      <c r="K12793" s="228"/>
      <c r="L12793" s="228"/>
      <c r="Q12793" s="229"/>
    </row>
    <row r="12794" spans="9:17" ht="16">
      <c r="I12794" s="209"/>
      <c r="J12794" s="221"/>
      <c r="K12794" s="228"/>
      <c r="L12794" s="228"/>
      <c r="Q12794" s="229"/>
    </row>
    <row r="12795" spans="9:17" ht="16">
      <c r="I12795" s="209"/>
      <c r="J12795" s="221"/>
      <c r="K12795" s="228"/>
      <c r="L12795" s="228"/>
      <c r="Q12795" s="229"/>
    </row>
    <row r="12796" spans="9:17" ht="16">
      <c r="I12796" s="209"/>
      <c r="J12796" s="221"/>
      <c r="K12796" s="228"/>
      <c r="L12796" s="228"/>
      <c r="Q12796" s="229"/>
    </row>
    <row r="12797" spans="9:17" ht="16">
      <c r="I12797" s="209"/>
      <c r="J12797" s="221"/>
      <c r="K12797" s="228"/>
      <c r="L12797" s="228"/>
      <c r="Q12797" s="229"/>
    </row>
    <row r="12798" spans="9:17" ht="16">
      <c r="I12798" s="209"/>
      <c r="J12798" s="221"/>
      <c r="K12798" s="228"/>
      <c r="L12798" s="228"/>
      <c r="Q12798" s="229"/>
    </row>
    <row r="12799" spans="9:17" ht="16">
      <c r="I12799" s="209"/>
      <c r="J12799" s="221"/>
      <c r="K12799" s="228"/>
      <c r="L12799" s="228"/>
      <c r="Q12799" s="229"/>
    </row>
    <row r="12800" spans="9:17" ht="16">
      <c r="I12800" s="209"/>
      <c r="J12800" s="221"/>
      <c r="K12800" s="228"/>
      <c r="L12800" s="228"/>
      <c r="Q12800" s="229"/>
    </row>
    <row r="12801" spans="9:17" ht="16">
      <c r="I12801" s="209"/>
      <c r="J12801" s="221"/>
      <c r="K12801" s="228"/>
      <c r="L12801" s="228"/>
      <c r="Q12801" s="229"/>
    </row>
    <row r="12802" spans="9:17" ht="16">
      <c r="I12802" s="209"/>
      <c r="J12802" s="221"/>
      <c r="K12802" s="228"/>
      <c r="L12802" s="228"/>
      <c r="Q12802" s="229"/>
    </row>
    <row r="12803" spans="9:17" ht="16">
      <c r="I12803" s="209"/>
      <c r="J12803" s="221"/>
      <c r="K12803" s="228"/>
      <c r="L12803" s="228"/>
      <c r="Q12803" s="229"/>
    </row>
    <row r="12804" spans="9:17" ht="16">
      <c r="I12804" s="209"/>
      <c r="J12804" s="221"/>
      <c r="K12804" s="228"/>
      <c r="L12804" s="228"/>
      <c r="Q12804" s="229"/>
    </row>
    <row r="12805" spans="9:17" ht="16">
      <c r="I12805" s="209"/>
      <c r="J12805" s="221"/>
      <c r="K12805" s="228"/>
      <c r="L12805" s="228"/>
      <c r="Q12805" s="229"/>
    </row>
    <row r="12806" spans="9:17" ht="16">
      <c r="I12806" s="209"/>
      <c r="J12806" s="221"/>
      <c r="K12806" s="228"/>
      <c r="L12806" s="228"/>
      <c r="Q12806" s="229"/>
    </row>
    <row r="12807" spans="9:17" ht="16">
      <c r="I12807" s="209"/>
      <c r="J12807" s="221"/>
      <c r="K12807" s="228"/>
      <c r="L12807" s="228"/>
      <c r="Q12807" s="229"/>
    </row>
    <row r="12808" spans="9:17" ht="16">
      <c r="I12808" s="209"/>
      <c r="J12808" s="221"/>
      <c r="K12808" s="228"/>
      <c r="L12808" s="228"/>
      <c r="Q12808" s="229"/>
    </row>
    <row r="12809" spans="9:17" ht="16">
      <c r="I12809" s="209"/>
      <c r="J12809" s="221"/>
      <c r="K12809" s="228"/>
      <c r="L12809" s="228"/>
      <c r="Q12809" s="229"/>
    </row>
    <row r="12810" spans="9:17" ht="16">
      <c r="I12810" s="209"/>
      <c r="J12810" s="221"/>
      <c r="K12810" s="228"/>
      <c r="L12810" s="228"/>
      <c r="Q12810" s="229"/>
    </row>
    <row r="12811" spans="9:17" ht="16">
      <c r="I12811" s="209"/>
      <c r="J12811" s="221"/>
      <c r="K12811" s="228"/>
      <c r="L12811" s="228"/>
      <c r="Q12811" s="229"/>
    </row>
    <row r="12812" spans="9:17" ht="16">
      <c r="I12812" s="209"/>
      <c r="J12812" s="221"/>
      <c r="K12812" s="228"/>
      <c r="L12812" s="228"/>
      <c r="Q12812" s="229"/>
    </row>
    <row r="12813" spans="9:17" ht="16">
      <c r="I12813" s="209"/>
      <c r="J12813" s="221"/>
      <c r="K12813" s="228"/>
      <c r="L12813" s="228"/>
      <c r="Q12813" s="229"/>
    </row>
    <row r="12814" spans="9:17" ht="16">
      <c r="I12814" s="209"/>
      <c r="J12814" s="221"/>
      <c r="K12814" s="228"/>
      <c r="L12814" s="228"/>
      <c r="Q12814" s="229"/>
    </row>
    <row r="12815" spans="9:17" ht="16">
      <c r="I12815" s="209"/>
      <c r="J12815" s="221"/>
      <c r="K12815" s="228"/>
      <c r="L12815" s="228"/>
      <c r="Q12815" s="229"/>
    </row>
    <row r="12816" spans="9:17" ht="16">
      <c r="I12816" s="209"/>
      <c r="J12816" s="221"/>
      <c r="K12816" s="228"/>
      <c r="L12816" s="228"/>
      <c r="Q12816" s="229"/>
    </row>
    <row r="12817" spans="9:17" ht="16">
      <c r="I12817" s="209"/>
      <c r="J12817" s="221"/>
      <c r="K12817" s="228"/>
      <c r="L12817" s="228"/>
      <c r="Q12817" s="229"/>
    </row>
    <row r="12818" spans="9:17" ht="16">
      <c r="I12818" s="209"/>
      <c r="J12818" s="221"/>
      <c r="K12818" s="228"/>
      <c r="L12818" s="228"/>
      <c r="Q12818" s="229"/>
    </row>
    <row r="12819" spans="9:17" ht="16">
      <c r="I12819" s="209"/>
      <c r="J12819" s="221"/>
      <c r="K12819" s="228"/>
      <c r="L12819" s="228"/>
      <c r="Q12819" s="229"/>
    </row>
    <row r="12820" spans="9:17" ht="16">
      <c r="I12820" s="209"/>
      <c r="J12820" s="221"/>
      <c r="K12820" s="228"/>
      <c r="L12820" s="228"/>
      <c r="Q12820" s="229"/>
    </row>
    <row r="12821" spans="9:17" ht="16">
      <c r="I12821" s="209"/>
      <c r="J12821" s="221"/>
      <c r="K12821" s="228"/>
      <c r="L12821" s="228"/>
      <c r="Q12821" s="229"/>
    </row>
    <row r="12822" spans="9:17" ht="16">
      <c r="I12822" s="209"/>
      <c r="J12822" s="221"/>
      <c r="K12822" s="228"/>
      <c r="L12822" s="228"/>
      <c r="Q12822" s="229"/>
    </row>
    <row r="12823" spans="9:17" ht="16">
      <c r="I12823" s="209"/>
      <c r="J12823" s="221"/>
      <c r="K12823" s="228"/>
      <c r="L12823" s="228"/>
      <c r="Q12823" s="229"/>
    </row>
    <row r="12824" spans="9:17" ht="16">
      <c r="I12824" s="209"/>
      <c r="J12824" s="221"/>
      <c r="K12824" s="228"/>
      <c r="L12824" s="228"/>
      <c r="Q12824" s="229"/>
    </row>
    <row r="12825" spans="9:17" ht="16">
      <c r="I12825" s="209"/>
      <c r="J12825" s="221"/>
      <c r="K12825" s="228"/>
      <c r="L12825" s="228"/>
      <c r="Q12825" s="229"/>
    </row>
    <row r="12826" spans="9:17" ht="16">
      <c r="I12826" s="209"/>
      <c r="J12826" s="221"/>
      <c r="K12826" s="228"/>
      <c r="L12826" s="228"/>
      <c r="Q12826" s="229"/>
    </row>
    <row r="12827" spans="9:17" ht="16">
      <c r="I12827" s="209"/>
      <c r="J12827" s="221"/>
      <c r="K12827" s="228"/>
      <c r="L12827" s="228"/>
      <c r="Q12827" s="229"/>
    </row>
    <row r="12828" spans="9:17" ht="16">
      <c r="I12828" s="209"/>
      <c r="J12828" s="221"/>
      <c r="K12828" s="228"/>
      <c r="L12828" s="228"/>
      <c r="Q12828" s="229"/>
    </row>
    <row r="12829" spans="9:17" ht="16">
      <c r="I12829" s="209"/>
      <c r="J12829" s="221"/>
      <c r="K12829" s="228"/>
      <c r="L12829" s="228"/>
      <c r="Q12829" s="229"/>
    </row>
    <row r="12830" spans="9:17" ht="16">
      <c r="I12830" s="209"/>
      <c r="J12830" s="221"/>
      <c r="K12830" s="228"/>
      <c r="L12830" s="228"/>
      <c r="Q12830" s="229"/>
    </row>
    <row r="12831" spans="9:17" ht="16">
      <c r="I12831" s="209"/>
      <c r="J12831" s="221"/>
      <c r="K12831" s="228"/>
      <c r="L12831" s="228"/>
      <c r="Q12831" s="229"/>
    </row>
    <row r="12832" spans="9:17" ht="16">
      <c r="I12832" s="209"/>
      <c r="J12832" s="221"/>
      <c r="K12832" s="228"/>
      <c r="L12832" s="228"/>
      <c r="Q12832" s="229"/>
    </row>
    <row r="12833" spans="9:17" ht="16">
      <c r="I12833" s="209"/>
      <c r="J12833" s="221"/>
      <c r="K12833" s="228"/>
      <c r="L12833" s="228"/>
      <c r="Q12833" s="229"/>
    </row>
    <row r="12834" spans="9:17" ht="16">
      <c r="I12834" s="209"/>
      <c r="J12834" s="221"/>
      <c r="K12834" s="228"/>
      <c r="L12834" s="228"/>
      <c r="Q12834" s="229"/>
    </row>
    <row r="12835" spans="9:17" ht="16">
      <c r="I12835" s="209"/>
      <c r="J12835" s="221"/>
      <c r="K12835" s="228"/>
      <c r="L12835" s="228"/>
      <c r="Q12835" s="229"/>
    </row>
    <row r="12836" spans="9:17" ht="16">
      <c r="I12836" s="209"/>
      <c r="J12836" s="221"/>
      <c r="K12836" s="228"/>
      <c r="L12836" s="228"/>
      <c r="Q12836" s="229"/>
    </row>
    <row r="12837" spans="9:17" ht="16">
      <c r="I12837" s="209"/>
      <c r="J12837" s="221"/>
      <c r="K12837" s="228"/>
      <c r="L12837" s="228"/>
      <c r="Q12837" s="229"/>
    </row>
    <row r="12838" spans="9:17" ht="16">
      <c r="I12838" s="209"/>
      <c r="J12838" s="221"/>
      <c r="K12838" s="228"/>
      <c r="L12838" s="228"/>
      <c r="Q12838" s="229"/>
    </row>
    <row r="12839" spans="9:17" ht="16">
      <c r="I12839" s="209"/>
      <c r="J12839" s="221"/>
      <c r="K12839" s="228"/>
      <c r="L12839" s="228"/>
      <c r="Q12839" s="229"/>
    </row>
    <row r="12840" spans="9:17" ht="16">
      <c r="I12840" s="209"/>
      <c r="J12840" s="221"/>
      <c r="K12840" s="228"/>
      <c r="L12840" s="228"/>
      <c r="Q12840" s="229"/>
    </row>
    <row r="12841" spans="9:17" ht="16">
      <c r="I12841" s="209"/>
      <c r="J12841" s="221"/>
      <c r="K12841" s="228"/>
      <c r="L12841" s="228"/>
      <c r="Q12841" s="229"/>
    </row>
    <row r="12842" spans="9:17" ht="16">
      <c r="I12842" s="209"/>
      <c r="J12842" s="221"/>
      <c r="K12842" s="228"/>
      <c r="L12842" s="228"/>
      <c r="Q12842" s="229"/>
    </row>
    <row r="12843" spans="9:17" ht="16">
      <c r="I12843" s="209"/>
      <c r="J12843" s="221"/>
      <c r="K12843" s="228"/>
      <c r="L12843" s="228"/>
      <c r="Q12843" s="229"/>
    </row>
    <row r="12844" spans="9:17" ht="16">
      <c r="I12844" s="209"/>
      <c r="J12844" s="221"/>
      <c r="K12844" s="228"/>
      <c r="L12844" s="228"/>
      <c r="Q12844" s="229"/>
    </row>
    <row r="12845" spans="9:17" ht="16">
      <c r="I12845" s="209"/>
      <c r="J12845" s="221"/>
      <c r="K12845" s="228"/>
      <c r="L12845" s="228"/>
      <c r="Q12845" s="229"/>
    </row>
    <row r="12846" spans="9:17" ht="16">
      <c r="I12846" s="209"/>
      <c r="J12846" s="221"/>
      <c r="K12846" s="228"/>
      <c r="L12846" s="228"/>
      <c r="Q12846" s="229"/>
    </row>
    <row r="12847" spans="9:17" ht="16">
      <c r="I12847" s="209"/>
      <c r="J12847" s="221"/>
      <c r="K12847" s="228"/>
      <c r="L12847" s="228"/>
      <c r="Q12847" s="229"/>
    </row>
    <row r="12848" spans="9:17" ht="16">
      <c r="I12848" s="209"/>
      <c r="J12848" s="221"/>
      <c r="K12848" s="228"/>
      <c r="L12848" s="228"/>
      <c r="Q12848" s="229"/>
    </row>
    <row r="12849" spans="9:17" ht="16">
      <c r="I12849" s="209"/>
      <c r="J12849" s="221"/>
      <c r="K12849" s="228"/>
      <c r="L12849" s="228"/>
      <c r="Q12849" s="229"/>
    </row>
    <row r="12850" spans="9:17" ht="16">
      <c r="I12850" s="209"/>
      <c r="J12850" s="221"/>
      <c r="K12850" s="228"/>
      <c r="L12850" s="228"/>
      <c r="Q12850" s="229"/>
    </row>
    <row r="12851" spans="9:17" ht="16">
      <c r="I12851" s="209"/>
      <c r="J12851" s="221"/>
      <c r="K12851" s="228"/>
      <c r="L12851" s="228"/>
      <c r="Q12851" s="229"/>
    </row>
    <row r="12852" spans="9:17" ht="16">
      <c r="I12852" s="209"/>
      <c r="J12852" s="221"/>
      <c r="K12852" s="228"/>
      <c r="L12852" s="228"/>
      <c r="Q12852" s="229"/>
    </row>
    <row r="12853" spans="9:17" ht="16">
      <c r="I12853" s="209"/>
      <c r="J12853" s="221"/>
      <c r="K12853" s="228"/>
      <c r="L12853" s="228"/>
      <c r="Q12853" s="229"/>
    </row>
    <row r="12854" spans="9:17" ht="16">
      <c r="I12854" s="209"/>
      <c r="J12854" s="221"/>
      <c r="K12854" s="228"/>
      <c r="L12854" s="228"/>
      <c r="Q12854" s="229"/>
    </row>
    <row r="12855" spans="9:17" ht="16">
      <c r="I12855" s="209"/>
      <c r="J12855" s="221"/>
      <c r="K12855" s="228"/>
      <c r="L12855" s="228"/>
      <c r="Q12855" s="229"/>
    </row>
    <row r="12856" spans="9:17" ht="16">
      <c r="I12856" s="209"/>
      <c r="J12856" s="221"/>
      <c r="K12856" s="228"/>
      <c r="L12856" s="228"/>
      <c r="Q12856" s="229"/>
    </row>
    <row r="12857" spans="9:17" ht="16">
      <c r="I12857" s="209"/>
      <c r="J12857" s="221"/>
      <c r="K12857" s="228"/>
      <c r="L12857" s="228"/>
      <c r="Q12857" s="229"/>
    </row>
    <row r="12858" spans="9:17" ht="16">
      <c r="I12858" s="209"/>
      <c r="J12858" s="221"/>
      <c r="K12858" s="228"/>
      <c r="L12858" s="228"/>
      <c r="Q12858" s="229"/>
    </row>
    <row r="12859" spans="9:17" ht="16">
      <c r="I12859" s="209"/>
      <c r="J12859" s="221"/>
      <c r="K12859" s="228"/>
      <c r="L12859" s="228"/>
      <c r="Q12859" s="229"/>
    </row>
    <row r="12860" spans="9:17" ht="16">
      <c r="I12860" s="209"/>
      <c r="J12860" s="221"/>
      <c r="K12860" s="228"/>
      <c r="L12860" s="228"/>
      <c r="Q12860" s="229"/>
    </row>
    <row r="12861" spans="9:17" ht="16">
      <c r="I12861" s="209"/>
      <c r="J12861" s="221"/>
      <c r="K12861" s="228"/>
      <c r="L12861" s="228"/>
      <c r="Q12861" s="229"/>
    </row>
    <row r="12862" spans="9:17" ht="16">
      <c r="I12862" s="209"/>
      <c r="J12862" s="221"/>
      <c r="K12862" s="228"/>
      <c r="L12862" s="228"/>
      <c r="Q12862" s="229"/>
    </row>
    <row r="12863" spans="9:17" ht="16">
      <c r="I12863" s="209"/>
      <c r="J12863" s="221"/>
      <c r="K12863" s="228"/>
      <c r="L12863" s="228"/>
      <c r="Q12863" s="229"/>
    </row>
    <row r="12864" spans="9:17" ht="16">
      <c r="I12864" s="209"/>
      <c r="J12864" s="221"/>
      <c r="K12864" s="228"/>
      <c r="L12864" s="228"/>
      <c r="Q12864" s="229"/>
    </row>
    <row r="12865" spans="9:17" ht="16">
      <c r="I12865" s="209"/>
      <c r="J12865" s="221"/>
      <c r="K12865" s="228"/>
      <c r="L12865" s="228"/>
      <c r="Q12865" s="229"/>
    </row>
    <row r="12866" spans="9:17" ht="16">
      <c r="I12866" s="209"/>
      <c r="J12866" s="221"/>
      <c r="K12866" s="228"/>
      <c r="L12866" s="228"/>
      <c r="Q12866" s="229"/>
    </row>
    <row r="12867" spans="9:17" ht="16">
      <c r="I12867" s="209"/>
      <c r="J12867" s="221"/>
      <c r="K12867" s="228"/>
      <c r="L12867" s="228"/>
      <c r="Q12867" s="229"/>
    </row>
    <row r="12868" spans="9:17" ht="16">
      <c r="I12868" s="209"/>
      <c r="J12868" s="221"/>
      <c r="K12868" s="228"/>
      <c r="L12868" s="228"/>
      <c r="Q12868" s="229"/>
    </row>
    <row r="12869" spans="9:17" ht="16">
      <c r="I12869" s="209"/>
      <c r="J12869" s="221"/>
      <c r="K12869" s="228"/>
      <c r="L12869" s="228"/>
      <c r="Q12869" s="229"/>
    </row>
    <row r="12870" spans="9:17" ht="16">
      <c r="I12870" s="209"/>
      <c r="J12870" s="221"/>
      <c r="K12870" s="228"/>
      <c r="L12870" s="228"/>
      <c r="Q12870" s="229"/>
    </row>
    <row r="12871" spans="9:17" ht="16">
      <c r="I12871" s="209"/>
      <c r="J12871" s="221"/>
      <c r="K12871" s="228"/>
      <c r="L12871" s="228"/>
      <c r="Q12871" s="229"/>
    </row>
    <row r="12872" spans="9:17" ht="16">
      <c r="I12872" s="209"/>
      <c r="J12872" s="221"/>
      <c r="K12872" s="228"/>
      <c r="L12872" s="228"/>
      <c r="Q12872" s="229"/>
    </row>
    <row r="12873" spans="9:17" ht="16">
      <c r="I12873" s="209"/>
      <c r="J12873" s="221"/>
      <c r="K12873" s="228"/>
      <c r="L12873" s="228"/>
      <c r="Q12873" s="229"/>
    </row>
    <row r="12874" spans="9:17" ht="16">
      <c r="I12874" s="209"/>
      <c r="J12874" s="221"/>
      <c r="K12874" s="228"/>
      <c r="L12874" s="228"/>
      <c r="Q12874" s="229"/>
    </row>
    <row r="12875" spans="9:17" ht="16">
      <c r="I12875" s="209"/>
      <c r="J12875" s="221"/>
      <c r="K12875" s="228"/>
      <c r="L12875" s="228"/>
      <c r="Q12875" s="229"/>
    </row>
    <row r="12876" spans="9:17" ht="16">
      <c r="I12876" s="209"/>
      <c r="J12876" s="221"/>
      <c r="K12876" s="228"/>
      <c r="L12876" s="228"/>
      <c r="Q12876" s="229"/>
    </row>
    <row r="12877" spans="9:17" ht="16">
      <c r="I12877" s="209"/>
      <c r="J12877" s="221"/>
      <c r="K12877" s="228"/>
      <c r="L12877" s="228"/>
      <c r="Q12877" s="229"/>
    </row>
    <row r="12878" spans="9:17" ht="16">
      <c r="I12878" s="209"/>
      <c r="J12878" s="221"/>
      <c r="K12878" s="228"/>
      <c r="L12878" s="228"/>
      <c r="Q12878" s="229"/>
    </row>
    <row r="12879" spans="9:17" ht="16">
      <c r="I12879" s="209"/>
      <c r="J12879" s="221"/>
      <c r="K12879" s="228"/>
      <c r="L12879" s="228"/>
      <c r="Q12879" s="229"/>
    </row>
    <row r="12880" spans="9:17" ht="16">
      <c r="I12880" s="209"/>
      <c r="J12880" s="221"/>
      <c r="K12880" s="228"/>
      <c r="L12880" s="228"/>
      <c r="Q12880" s="229"/>
    </row>
    <row r="12881" spans="9:17" ht="16">
      <c r="I12881" s="209"/>
      <c r="J12881" s="221"/>
      <c r="K12881" s="228"/>
      <c r="L12881" s="228"/>
      <c r="Q12881" s="229"/>
    </row>
    <row r="12882" spans="9:17" ht="16">
      <c r="I12882" s="209"/>
      <c r="J12882" s="221"/>
      <c r="K12882" s="228"/>
      <c r="L12882" s="228"/>
      <c r="Q12882" s="229"/>
    </row>
    <row r="12883" spans="9:17" ht="16">
      <c r="I12883" s="209"/>
      <c r="J12883" s="221"/>
      <c r="K12883" s="228"/>
      <c r="L12883" s="228"/>
      <c r="Q12883" s="229"/>
    </row>
    <row r="12884" spans="9:17" ht="16">
      <c r="I12884" s="209"/>
      <c r="J12884" s="221"/>
      <c r="K12884" s="228"/>
      <c r="L12884" s="228"/>
      <c r="Q12884" s="229"/>
    </row>
    <row r="12885" spans="9:17" ht="16">
      <c r="I12885" s="209"/>
      <c r="J12885" s="221"/>
      <c r="K12885" s="228"/>
      <c r="L12885" s="228"/>
      <c r="Q12885" s="229"/>
    </row>
    <row r="12886" spans="9:17" ht="16">
      <c r="I12886" s="209"/>
      <c r="J12886" s="221"/>
      <c r="K12886" s="228"/>
      <c r="L12886" s="228"/>
      <c r="Q12886" s="229"/>
    </row>
    <row r="12887" spans="9:17" ht="16">
      <c r="I12887" s="209"/>
      <c r="J12887" s="221"/>
      <c r="K12887" s="228"/>
      <c r="L12887" s="228"/>
      <c r="Q12887" s="229"/>
    </row>
    <row r="12888" spans="9:17" ht="16">
      <c r="I12888" s="209"/>
      <c r="J12888" s="221"/>
      <c r="K12888" s="228"/>
      <c r="L12888" s="228"/>
      <c r="Q12888" s="229"/>
    </row>
    <row r="12889" spans="9:17" ht="16">
      <c r="I12889" s="209"/>
      <c r="J12889" s="221"/>
      <c r="K12889" s="228"/>
      <c r="L12889" s="228"/>
      <c r="Q12889" s="229"/>
    </row>
    <row r="12890" spans="9:17" ht="16">
      <c r="I12890" s="209"/>
      <c r="J12890" s="221"/>
      <c r="K12890" s="228"/>
      <c r="L12890" s="228"/>
      <c r="Q12890" s="229"/>
    </row>
    <row r="12891" spans="9:17" ht="16">
      <c r="I12891" s="209"/>
      <c r="J12891" s="221"/>
      <c r="K12891" s="228"/>
      <c r="L12891" s="228"/>
      <c r="Q12891" s="229"/>
    </row>
    <row r="12892" spans="9:17" ht="16">
      <c r="I12892" s="209"/>
      <c r="J12892" s="221"/>
      <c r="K12892" s="228"/>
      <c r="L12892" s="228"/>
      <c r="Q12892" s="229"/>
    </row>
    <row r="12893" spans="9:17" ht="16">
      <c r="I12893" s="209"/>
      <c r="J12893" s="221"/>
      <c r="K12893" s="228"/>
      <c r="L12893" s="228"/>
      <c r="Q12893" s="229"/>
    </row>
    <row r="12894" spans="9:17" ht="16">
      <c r="I12894" s="209"/>
      <c r="J12894" s="221"/>
      <c r="K12894" s="228"/>
      <c r="L12894" s="228"/>
      <c r="Q12894" s="229"/>
    </row>
    <row r="12895" spans="9:17" ht="16">
      <c r="I12895" s="209"/>
      <c r="J12895" s="221"/>
      <c r="K12895" s="228"/>
      <c r="L12895" s="228"/>
      <c r="Q12895" s="229"/>
    </row>
    <row r="12896" spans="9:17" ht="16">
      <c r="I12896" s="209"/>
      <c r="J12896" s="221"/>
      <c r="K12896" s="228"/>
      <c r="L12896" s="228"/>
      <c r="Q12896" s="229"/>
    </row>
    <row r="12897" spans="9:17" ht="16">
      <c r="I12897" s="209"/>
      <c r="J12897" s="221"/>
      <c r="K12897" s="228"/>
      <c r="L12897" s="228"/>
      <c r="Q12897" s="229"/>
    </row>
    <row r="12898" spans="9:17" ht="16">
      <c r="I12898" s="209"/>
      <c r="J12898" s="221"/>
      <c r="K12898" s="228"/>
      <c r="L12898" s="228"/>
      <c r="Q12898" s="229"/>
    </row>
    <row r="12899" spans="9:17" ht="16">
      <c r="I12899" s="209"/>
      <c r="J12899" s="221"/>
      <c r="K12899" s="228"/>
      <c r="L12899" s="228"/>
      <c r="Q12899" s="229"/>
    </row>
    <row r="12900" spans="9:17" ht="16">
      <c r="I12900" s="209"/>
      <c r="J12900" s="221"/>
      <c r="K12900" s="228"/>
      <c r="L12900" s="228"/>
      <c r="Q12900" s="229"/>
    </row>
    <row r="12901" spans="9:17" ht="16">
      <c r="I12901" s="209"/>
      <c r="J12901" s="221"/>
      <c r="K12901" s="228"/>
      <c r="L12901" s="228"/>
      <c r="Q12901" s="229"/>
    </row>
    <row r="12902" spans="9:17" ht="16">
      <c r="I12902" s="209"/>
      <c r="J12902" s="221"/>
      <c r="K12902" s="228"/>
      <c r="L12902" s="228"/>
      <c r="Q12902" s="229"/>
    </row>
    <row r="12903" spans="9:17" ht="16">
      <c r="I12903" s="209"/>
      <c r="J12903" s="221"/>
      <c r="K12903" s="228"/>
      <c r="L12903" s="228"/>
      <c r="Q12903" s="229"/>
    </row>
    <row r="12904" spans="9:17" ht="16">
      <c r="I12904" s="209"/>
      <c r="J12904" s="221"/>
      <c r="K12904" s="228"/>
      <c r="L12904" s="228"/>
      <c r="Q12904" s="229"/>
    </row>
    <row r="12905" spans="9:17" ht="16">
      <c r="I12905" s="209"/>
      <c r="J12905" s="221"/>
      <c r="K12905" s="228"/>
      <c r="L12905" s="228"/>
      <c r="Q12905" s="229"/>
    </row>
    <row r="12906" spans="9:17" ht="16">
      <c r="I12906" s="209"/>
      <c r="J12906" s="221"/>
      <c r="K12906" s="228"/>
      <c r="L12906" s="228"/>
      <c r="Q12906" s="229"/>
    </row>
    <row r="12907" spans="9:17" ht="16">
      <c r="I12907" s="209"/>
      <c r="J12907" s="221"/>
      <c r="K12907" s="228"/>
      <c r="L12907" s="228"/>
      <c r="Q12907" s="229"/>
    </row>
    <row r="12908" spans="9:17" ht="16">
      <c r="I12908" s="209"/>
      <c r="J12908" s="221"/>
      <c r="K12908" s="228"/>
      <c r="L12908" s="228"/>
      <c r="Q12908" s="229"/>
    </row>
    <row r="12909" spans="9:17" ht="16">
      <c r="I12909" s="209"/>
      <c r="J12909" s="221"/>
      <c r="K12909" s="228"/>
      <c r="L12909" s="228"/>
      <c r="Q12909" s="229"/>
    </row>
    <row r="12910" spans="9:17" ht="16">
      <c r="I12910" s="209"/>
      <c r="J12910" s="221"/>
      <c r="K12910" s="228"/>
      <c r="L12910" s="228"/>
      <c r="Q12910" s="229"/>
    </row>
    <row r="12911" spans="9:17" ht="16">
      <c r="I12911" s="209"/>
      <c r="J12911" s="221"/>
      <c r="K12911" s="228"/>
      <c r="L12911" s="228"/>
      <c r="Q12911" s="229"/>
    </row>
    <row r="12912" spans="9:17" ht="16">
      <c r="I12912" s="209"/>
      <c r="J12912" s="221"/>
      <c r="K12912" s="228"/>
      <c r="L12912" s="228"/>
      <c r="Q12912" s="229"/>
    </row>
    <row r="12913" spans="9:17" ht="16">
      <c r="I12913" s="209"/>
      <c r="J12913" s="221"/>
      <c r="K12913" s="228"/>
      <c r="L12913" s="228"/>
      <c r="Q12913" s="229"/>
    </row>
    <row r="12914" spans="9:17" ht="16">
      <c r="I12914" s="209"/>
      <c r="J12914" s="221"/>
      <c r="K12914" s="228"/>
      <c r="L12914" s="228"/>
      <c r="Q12914" s="229"/>
    </row>
    <row r="12915" spans="9:17" ht="16">
      <c r="I12915" s="209"/>
      <c r="J12915" s="221"/>
      <c r="K12915" s="228"/>
      <c r="L12915" s="228"/>
      <c r="Q12915" s="229"/>
    </row>
    <row r="12916" spans="9:17" ht="16">
      <c r="I12916" s="209"/>
      <c r="J12916" s="221"/>
      <c r="K12916" s="228"/>
      <c r="L12916" s="228"/>
      <c r="Q12916" s="229"/>
    </row>
    <row r="12917" spans="9:17" ht="16">
      <c r="I12917" s="209"/>
      <c r="J12917" s="221"/>
      <c r="K12917" s="228"/>
      <c r="L12917" s="228"/>
      <c r="Q12917" s="229"/>
    </row>
    <row r="12918" spans="9:17" ht="16">
      <c r="I12918" s="209"/>
      <c r="J12918" s="221"/>
      <c r="K12918" s="228"/>
      <c r="L12918" s="228"/>
      <c r="Q12918" s="229"/>
    </row>
    <row r="12919" spans="9:17" ht="16">
      <c r="I12919" s="209"/>
      <c r="J12919" s="221"/>
      <c r="K12919" s="228"/>
      <c r="L12919" s="228"/>
      <c r="Q12919" s="229"/>
    </row>
    <row r="12920" spans="9:17" ht="16">
      <c r="I12920" s="209"/>
      <c r="J12920" s="221"/>
      <c r="K12920" s="228"/>
      <c r="L12920" s="228"/>
      <c r="Q12920" s="229"/>
    </row>
    <row r="12921" spans="9:17" ht="16">
      <c r="I12921" s="209"/>
      <c r="J12921" s="221"/>
      <c r="K12921" s="228"/>
      <c r="L12921" s="228"/>
      <c r="Q12921" s="229"/>
    </row>
    <row r="12922" spans="9:17" ht="16">
      <c r="I12922" s="209"/>
      <c r="J12922" s="221"/>
      <c r="K12922" s="228"/>
      <c r="L12922" s="228"/>
      <c r="Q12922" s="229"/>
    </row>
    <row r="12923" spans="9:17" ht="16">
      <c r="I12923" s="209"/>
      <c r="J12923" s="221"/>
      <c r="K12923" s="228"/>
      <c r="L12923" s="228"/>
      <c r="Q12923" s="229"/>
    </row>
    <row r="12924" spans="9:17" ht="16">
      <c r="I12924" s="209"/>
      <c r="J12924" s="221"/>
      <c r="K12924" s="228"/>
      <c r="L12924" s="228"/>
      <c r="Q12924" s="229"/>
    </row>
    <row r="12925" spans="9:17" ht="16">
      <c r="I12925" s="209"/>
      <c r="J12925" s="221"/>
      <c r="K12925" s="228"/>
      <c r="L12925" s="228"/>
      <c r="Q12925" s="229"/>
    </row>
    <row r="12926" spans="9:17" ht="16">
      <c r="I12926" s="209"/>
      <c r="J12926" s="221"/>
      <c r="K12926" s="228"/>
      <c r="L12926" s="228"/>
      <c r="Q12926" s="229"/>
    </row>
    <row r="12927" spans="9:17" ht="16">
      <c r="I12927" s="209"/>
      <c r="J12927" s="221"/>
      <c r="K12927" s="228"/>
      <c r="L12927" s="228"/>
      <c r="Q12927" s="229"/>
    </row>
    <row r="12928" spans="9:17" ht="16">
      <c r="I12928" s="209"/>
      <c r="J12928" s="221"/>
      <c r="K12928" s="228"/>
      <c r="L12928" s="228"/>
      <c r="Q12928" s="229"/>
    </row>
    <row r="12929" spans="9:17" ht="16">
      <c r="I12929" s="209"/>
      <c r="J12929" s="221"/>
      <c r="K12929" s="228"/>
      <c r="L12929" s="228"/>
      <c r="Q12929" s="229"/>
    </row>
    <row r="12930" spans="9:17" ht="16">
      <c r="I12930" s="209"/>
      <c r="J12930" s="221"/>
      <c r="K12930" s="228"/>
      <c r="L12930" s="228"/>
      <c r="Q12930" s="229"/>
    </row>
    <row r="12931" spans="9:17" ht="16">
      <c r="I12931" s="209"/>
      <c r="J12931" s="221"/>
      <c r="K12931" s="228"/>
      <c r="L12931" s="228"/>
      <c r="Q12931" s="229"/>
    </row>
    <row r="12932" spans="9:17" ht="16">
      <c r="I12932" s="209"/>
      <c r="J12932" s="221"/>
      <c r="K12932" s="228"/>
      <c r="L12932" s="228"/>
      <c r="Q12932" s="229"/>
    </row>
    <row r="12933" spans="9:17" ht="16">
      <c r="I12933" s="209"/>
      <c r="J12933" s="221"/>
      <c r="K12933" s="228"/>
      <c r="L12933" s="228"/>
      <c r="Q12933" s="229"/>
    </row>
    <row r="12934" spans="9:17" ht="16">
      <c r="I12934" s="209"/>
      <c r="J12934" s="221"/>
      <c r="K12934" s="228"/>
      <c r="L12934" s="228"/>
      <c r="Q12934" s="229"/>
    </row>
    <row r="12935" spans="9:17" ht="16">
      <c r="I12935" s="209"/>
      <c r="J12935" s="221"/>
      <c r="K12935" s="228"/>
      <c r="L12935" s="228"/>
      <c r="Q12935" s="229"/>
    </row>
    <row r="12936" spans="9:17" ht="16">
      <c r="I12936" s="209"/>
      <c r="J12936" s="221"/>
      <c r="K12936" s="228"/>
      <c r="L12936" s="228"/>
      <c r="Q12936" s="229"/>
    </row>
    <row r="12937" spans="9:17" ht="16">
      <c r="I12937" s="209"/>
      <c r="J12937" s="221"/>
      <c r="K12937" s="228"/>
      <c r="L12937" s="228"/>
      <c r="Q12937" s="229"/>
    </row>
    <row r="12938" spans="9:17" ht="16">
      <c r="I12938" s="209"/>
      <c r="J12938" s="221"/>
      <c r="K12938" s="228"/>
      <c r="L12938" s="228"/>
      <c r="Q12938" s="229"/>
    </row>
    <row r="12939" spans="9:17" ht="16">
      <c r="I12939" s="209"/>
      <c r="J12939" s="221"/>
      <c r="K12939" s="228"/>
      <c r="L12939" s="228"/>
      <c r="Q12939" s="229"/>
    </row>
    <row r="12940" spans="9:17" ht="16">
      <c r="I12940" s="209"/>
      <c r="J12940" s="221"/>
      <c r="K12940" s="228"/>
      <c r="L12940" s="228"/>
      <c r="Q12940" s="229"/>
    </row>
    <row r="12941" spans="9:17" ht="16">
      <c r="I12941" s="209"/>
      <c r="J12941" s="221"/>
      <c r="K12941" s="228"/>
      <c r="L12941" s="228"/>
      <c r="Q12941" s="229"/>
    </row>
    <row r="12942" spans="9:17" ht="16">
      <c r="I12942" s="209"/>
      <c r="J12942" s="221"/>
      <c r="K12942" s="228"/>
      <c r="L12942" s="228"/>
      <c r="Q12942" s="229"/>
    </row>
    <row r="12943" spans="9:17" ht="16">
      <c r="I12943" s="209"/>
      <c r="J12943" s="221"/>
      <c r="K12943" s="228"/>
      <c r="L12943" s="228"/>
      <c r="Q12943" s="229"/>
    </row>
    <row r="12944" spans="9:17" ht="16">
      <c r="I12944" s="209"/>
      <c r="J12944" s="221"/>
      <c r="K12944" s="228"/>
      <c r="L12944" s="228"/>
      <c r="Q12944" s="229"/>
    </row>
    <row r="12945" spans="9:17" ht="16">
      <c r="I12945" s="209"/>
      <c r="J12945" s="221"/>
      <c r="K12945" s="228"/>
      <c r="L12945" s="228"/>
      <c r="Q12945" s="229"/>
    </row>
    <row r="12946" spans="9:17" ht="16">
      <c r="I12946" s="209"/>
      <c r="J12946" s="221"/>
      <c r="K12946" s="228"/>
      <c r="L12946" s="228"/>
      <c r="Q12946" s="229"/>
    </row>
    <row r="12947" spans="9:17" ht="16">
      <c r="I12947" s="209"/>
      <c r="J12947" s="221"/>
      <c r="K12947" s="228"/>
      <c r="L12947" s="228"/>
      <c r="Q12947" s="229"/>
    </row>
    <row r="12948" spans="9:17" ht="16">
      <c r="I12948" s="209"/>
      <c r="J12948" s="221"/>
      <c r="K12948" s="228"/>
      <c r="L12948" s="228"/>
      <c r="Q12948" s="229"/>
    </row>
    <row r="12949" spans="9:17" ht="16">
      <c r="I12949" s="209"/>
      <c r="J12949" s="221"/>
      <c r="K12949" s="228"/>
      <c r="L12949" s="228"/>
      <c r="Q12949" s="229"/>
    </row>
    <row r="12950" spans="9:17" ht="16">
      <c r="I12950" s="209"/>
      <c r="J12950" s="221"/>
      <c r="K12950" s="228"/>
      <c r="L12950" s="228"/>
      <c r="Q12950" s="229"/>
    </row>
    <row r="12951" spans="9:17" ht="16">
      <c r="I12951" s="209"/>
      <c r="J12951" s="221"/>
      <c r="K12951" s="228"/>
      <c r="L12951" s="228"/>
      <c r="Q12951" s="229"/>
    </row>
    <row r="12952" spans="9:17" ht="16">
      <c r="I12952" s="209"/>
      <c r="J12952" s="221"/>
      <c r="K12952" s="228"/>
      <c r="L12952" s="228"/>
      <c r="Q12952" s="229"/>
    </row>
    <row r="12953" spans="9:17" ht="16">
      <c r="I12953" s="209"/>
      <c r="J12953" s="221"/>
      <c r="K12953" s="228"/>
      <c r="L12953" s="228"/>
      <c r="Q12953" s="229"/>
    </row>
    <row r="12954" spans="9:17" ht="16">
      <c r="I12954" s="209"/>
      <c r="J12954" s="221"/>
      <c r="K12954" s="228"/>
      <c r="L12954" s="228"/>
      <c r="Q12954" s="229"/>
    </row>
    <row r="12955" spans="9:17" ht="16">
      <c r="I12955" s="209"/>
      <c r="J12955" s="221"/>
      <c r="K12955" s="228"/>
      <c r="L12955" s="228"/>
      <c r="Q12955" s="229"/>
    </row>
    <row r="12956" spans="9:17" ht="16">
      <c r="I12956" s="209"/>
      <c r="J12956" s="221"/>
      <c r="K12956" s="228"/>
      <c r="L12956" s="228"/>
      <c r="Q12956" s="229"/>
    </row>
    <row r="12957" spans="9:17" ht="16">
      <c r="I12957" s="209"/>
      <c r="J12957" s="221"/>
      <c r="K12957" s="228"/>
      <c r="L12957" s="228"/>
      <c r="Q12957" s="229"/>
    </row>
    <row r="12958" spans="9:17" ht="16">
      <c r="I12958" s="209"/>
      <c r="J12958" s="221"/>
      <c r="K12958" s="228"/>
      <c r="L12958" s="228"/>
      <c r="Q12958" s="229"/>
    </row>
    <row r="12959" spans="9:17" ht="16">
      <c r="I12959" s="209"/>
      <c r="J12959" s="221"/>
      <c r="K12959" s="228"/>
      <c r="L12959" s="228"/>
      <c r="Q12959" s="229"/>
    </row>
    <row r="12960" spans="9:17" ht="16">
      <c r="I12960" s="209"/>
      <c r="J12960" s="221"/>
      <c r="K12960" s="228"/>
      <c r="L12960" s="228"/>
      <c r="Q12960" s="229"/>
    </row>
    <row r="12961" spans="9:17" ht="16">
      <c r="I12961" s="209"/>
      <c r="J12961" s="221"/>
      <c r="K12961" s="228"/>
      <c r="L12961" s="228"/>
      <c r="Q12961" s="229"/>
    </row>
    <row r="12962" spans="9:17" ht="16">
      <c r="I12962" s="209"/>
      <c r="J12962" s="221"/>
      <c r="K12962" s="228"/>
      <c r="L12962" s="228"/>
      <c r="Q12962" s="229"/>
    </row>
    <row r="12963" spans="9:17" ht="16">
      <c r="I12963" s="209"/>
      <c r="J12963" s="221"/>
      <c r="K12963" s="228"/>
      <c r="L12963" s="228"/>
      <c r="Q12963" s="229"/>
    </row>
    <row r="12964" spans="9:17" ht="16">
      <c r="I12964" s="209"/>
      <c r="J12964" s="221"/>
      <c r="K12964" s="228"/>
      <c r="L12964" s="228"/>
      <c r="Q12964" s="229"/>
    </row>
    <row r="12965" spans="9:17" ht="16">
      <c r="I12965" s="209"/>
      <c r="J12965" s="221"/>
      <c r="K12965" s="228"/>
      <c r="L12965" s="228"/>
      <c r="Q12965" s="229"/>
    </row>
    <row r="12966" spans="9:17" ht="16">
      <c r="I12966" s="209"/>
      <c r="J12966" s="221"/>
      <c r="K12966" s="228"/>
      <c r="L12966" s="228"/>
      <c r="Q12966" s="229"/>
    </row>
    <row r="12967" spans="9:17" ht="16">
      <c r="I12967" s="209"/>
      <c r="J12967" s="221"/>
      <c r="K12967" s="228"/>
      <c r="L12967" s="228"/>
      <c r="Q12967" s="229"/>
    </row>
    <row r="12968" spans="9:17" ht="16">
      <c r="I12968" s="209"/>
      <c r="J12968" s="221"/>
      <c r="K12968" s="228"/>
      <c r="L12968" s="228"/>
      <c r="Q12968" s="229"/>
    </row>
    <row r="12969" spans="9:17" ht="16">
      <c r="I12969" s="209"/>
      <c r="J12969" s="221"/>
      <c r="K12969" s="228"/>
      <c r="L12969" s="228"/>
      <c r="Q12969" s="229"/>
    </row>
    <row r="12970" spans="9:17" ht="16">
      <c r="I12970" s="209"/>
      <c r="J12970" s="221"/>
      <c r="K12970" s="228"/>
      <c r="L12970" s="228"/>
      <c r="Q12970" s="229"/>
    </row>
    <row r="12971" spans="9:17" ht="16">
      <c r="I12971" s="209"/>
      <c r="J12971" s="221"/>
      <c r="K12971" s="228"/>
      <c r="L12971" s="228"/>
      <c r="Q12971" s="229"/>
    </row>
    <row r="12972" spans="9:17" ht="16">
      <c r="I12972" s="209"/>
      <c r="J12972" s="221"/>
      <c r="K12972" s="228"/>
      <c r="L12972" s="228"/>
      <c r="Q12972" s="229"/>
    </row>
    <row r="12973" spans="9:17" ht="16">
      <c r="I12973" s="209"/>
      <c r="J12973" s="221"/>
      <c r="K12973" s="228"/>
      <c r="L12973" s="228"/>
      <c r="Q12973" s="229"/>
    </row>
    <row r="12974" spans="9:17" ht="16">
      <c r="I12974" s="209"/>
      <c r="J12974" s="221"/>
      <c r="K12974" s="228"/>
      <c r="L12974" s="228"/>
      <c r="Q12974" s="229"/>
    </row>
    <row r="12975" spans="9:17" ht="16">
      <c r="I12975" s="209"/>
      <c r="J12975" s="221"/>
      <c r="K12975" s="228"/>
      <c r="L12975" s="228"/>
      <c r="Q12975" s="229"/>
    </row>
    <row r="12976" spans="9:17" ht="16">
      <c r="I12976" s="209"/>
      <c r="J12976" s="221"/>
      <c r="K12976" s="228"/>
      <c r="L12976" s="228"/>
      <c r="Q12976" s="229"/>
    </row>
    <row r="12977" spans="9:17" ht="16">
      <c r="I12977" s="209"/>
      <c r="J12977" s="221"/>
      <c r="K12977" s="228"/>
      <c r="L12977" s="228"/>
      <c r="Q12977" s="229"/>
    </row>
    <row r="12978" spans="9:17" ht="16">
      <c r="I12978" s="209"/>
      <c r="J12978" s="221"/>
      <c r="K12978" s="228"/>
      <c r="L12978" s="228"/>
      <c r="Q12978" s="229"/>
    </row>
    <row r="12979" spans="9:17" ht="16">
      <c r="I12979" s="209"/>
      <c r="J12979" s="221"/>
      <c r="K12979" s="228"/>
      <c r="L12979" s="228"/>
      <c r="Q12979" s="229"/>
    </row>
    <row r="12980" spans="9:17" ht="16">
      <c r="I12980" s="209"/>
      <c r="J12980" s="221"/>
      <c r="K12980" s="228"/>
      <c r="L12980" s="228"/>
      <c r="Q12980" s="229"/>
    </row>
    <row r="12981" spans="9:17" ht="16">
      <c r="I12981" s="209"/>
      <c r="J12981" s="221"/>
      <c r="K12981" s="228"/>
      <c r="L12981" s="228"/>
      <c r="Q12981" s="229"/>
    </row>
    <row r="12982" spans="9:17" ht="16">
      <c r="I12982" s="209"/>
      <c r="J12982" s="221"/>
      <c r="K12982" s="228"/>
      <c r="L12982" s="228"/>
      <c r="Q12982" s="229"/>
    </row>
    <row r="12983" spans="9:17" ht="16">
      <c r="I12983" s="209"/>
      <c r="J12983" s="221"/>
      <c r="K12983" s="228"/>
      <c r="L12983" s="228"/>
      <c r="Q12983" s="229"/>
    </row>
    <row r="12984" spans="9:17" ht="16">
      <c r="I12984" s="209"/>
      <c r="J12984" s="221"/>
      <c r="K12984" s="228"/>
      <c r="L12984" s="228"/>
      <c r="Q12984" s="229"/>
    </row>
    <row r="12985" spans="9:17" ht="16">
      <c r="I12985" s="209"/>
      <c r="J12985" s="221"/>
      <c r="K12985" s="228"/>
      <c r="L12985" s="228"/>
      <c r="Q12985" s="229"/>
    </row>
    <row r="12986" spans="9:17" ht="16">
      <c r="I12986" s="209"/>
      <c r="J12986" s="221"/>
      <c r="K12986" s="228"/>
      <c r="L12986" s="228"/>
      <c r="Q12986" s="229"/>
    </row>
    <row r="12987" spans="9:17" ht="16">
      <c r="I12987" s="209"/>
      <c r="J12987" s="221"/>
      <c r="K12987" s="228"/>
      <c r="L12987" s="228"/>
      <c r="Q12987" s="229"/>
    </row>
    <row r="12988" spans="9:17" ht="16">
      <c r="I12988" s="209"/>
      <c r="J12988" s="221"/>
      <c r="K12988" s="228"/>
      <c r="L12988" s="228"/>
      <c r="Q12988" s="229"/>
    </row>
    <row r="12989" spans="9:17" ht="16">
      <c r="I12989" s="209"/>
      <c r="J12989" s="221"/>
      <c r="K12989" s="228"/>
      <c r="L12989" s="228"/>
      <c r="Q12989" s="229"/>
    </row>
    <row r="12990" spans="9:17" ht="16">
      <c r="I12990" s="209"/>
      <c r="J12990" s="221"/>
      <c r="K12990" s="228"/>
      <c r="L12990" s="228"/>
      <c r="Q12990" s="229"/>
    </row>
    <row r="12991" spans="9:17" ht="16">
      <c r="I12991" s="209"/>
      <c r="J12991" s="221"/>
      <c r="K12991" s="228"/>
      <c r="L12991" s="228"/>
      <c r="Q12991" s="229"/>
    </row>
    <row r="12992" spans="9:17" ht="16">
      <c r="I12992" s="209"/>
      <c r="J12992" s="221"/>
      <c r="K12992" s="228"/>
      <c r="L12992" s="228"/>
      <c r="Q12992" s="229"/>
    </row>
    <row r="12993" spans="9:17" ht="16">
      <c r="I12993" s="209"/>
      <c r="J12993" s="221"/>
      <c r="K12993" s="228"/>
      <c r="L12993" s="228"/>
      <c r="Q12993" s="229"/>
    </row>
    <row r="12994" spans="9:17" ht="16">
      <c r="I12994" s="209"/>
      <c r="J12994" s="221"/>
      <c r="K12994" s="228"/>
      <c r="L12994" s="228"/>
      <c r="Q12994" s="229"/>
    </row>
    <row r="12995" spans="9:17" ht="16">
      <c r="I12995" s="209"/>
      <c r="J12995" s="221"/>
      <c r="K12995" s="228"/>
      <c r="L12995" s="228"/>
      <c r="Q12995" s="229"/>
    </row>
    <row r="12996" spans="9:17" ht="16">
      <c r="I12996" s="209"/>
      <c r="J12996" s="221"/>
      <c r="K12996" s="228"/>
      <c r="L12996" s="228"/>
      <c r="Q12996" s="229"/>
    </row>
    <row r="12997" spans="9:17" ht="16">
      <c r="I12997" s="209"/>
      <c r="J12997" s="221"/>
      <c r="K12997" s="228"/>
      <c r="L12997" s="228"/>
      <c r="Q12997" s="229"/>
    </row>
    <row r="12998" spans="9:17" ht="16">
      <c r="I12998" s="209"/>
      <c r="J12998" s="221"/>
      <c r="K12998" s="228"/>
      <c r="L12998" s="228"/>
      <c r="Q12998" s="229"/>
    </row>
    <row r="12999" spans="9:17" ht="16">
      <c r="I12999" s="209"/>
      <c r="J12999" s="221"/>
      <c r="K12999" s="228"/>
      <c r="L12999" s="228"/>
      <c r="Q12999" s="229"/>
    </row>
    <row r="13000" spans="9:17" ht="16">
      <c r="I13000" s="209"/>
      <c r="J13000" s="221"/>
      <c r="K13000" s="228"/>
      <c r="L13000" s="228"/>
      <c r="Q13000" s="229"/>
    </row>
    <row r="13001" spans="9:17" ht="16">
      <c r="I13001" s="209"/>
      <c r="J13001" s="221"/>
      <c r="K13001" s="228"/>
      <c r="L13001" s="228"/>
      <c r="Q13001" s="229"/>
    </row>
    <row r="13002" spans="9:17" ht="16">
      <c r="I13002" s="209"/>
      <c r="J13002" s="221"/>
      <c r="K13002" s="228"/>
      <c r="L13002" s="228"/>
      <c r="Q13002" s="229"/>
    </row>
    <row r="13003" spans="9:17" ht="16">
      <c r="I13003" s="209"/>
      <c r="J13003" s="221"/>
      <c r="K13003" s="228"/>
      <c r="L13003" s="228"/>
      <c r="Q13003" s="229"/>
    </row>
    <row r="13004" spans="9:17" ht="16">
      <c r="I13004" s="209"/>
      <c r="J13004" s="221"/>
      <c r="K13004" s="228"/>
      <c r="L13004" s="228"/>
      <c r="Q13004" s="229"/>
    </row>
    <row r="13005" spans="9:17" ht="16">
      <c r="I13005" s="209"/>
      <c r="J13005" s="221"/>
      <c r="K13005" s="228"/>
      <c r="L13005" s="228"/>
      <c r="Q13005" s="229"/>
    </row>
    <row r="13006" spans="9:17" ht="16">
      <c r="I13006" s="209"/>
      <c r="J13006" s="221"/>
      <c r="K13006" s="228"/>
      <c r="L13006" s="228"/>
      <c r="Q13006" s="229"/>
    </row>
    <row r="13007" spans="9:17" ht="16">
      <c r="I13007" s="209"/>
      <c r="J13007" s="221"/>
      <c r="K13007" s="228"/>
      <c r="L13007" s="228"/>
      <c r="Q13007" s="229"/>
    </row>
    <row r="13008" spans="9:17" ht="16">
      <c r="I13008" s="209"/>
      <c r="J13008" s="221"/>
      <c r="K13008" s="228"/>
      <c r="L13008" s="228"/>
      <c r="Q13008" s="229"/>
    </row>
    <row r="13009" spans="9:17" ht="16">
      <c r="I13009" s="209"/>
      <c r="J13009" s="221"/>
      <c r="K13009" s="228"/>
      <c r="L13009" s="228"/>
      <c r="Q13009" s="229"/>
    </row>
    <row r="13010" spans="9:17" ht="16">
      <c r="I13010" s="209"/>
      <c r="J13010" s="221"/>
      <c r="K13010" s="228"/>
      <c r="L13010" s="228"/>
      <c r="Q13010" s="229"/>
    </row>
    <row r="13011" spans="9:17" ht="16">
      <c r="I13011" s="209"/>
      <c r="J13011" s="221"/>
      <c r="K13011" s="228"/>
      <c r="L13011" s="228"/>
      <c r="Q13011" s="229"/>
    </row>
    <row r="13012" spans="9:17" ht="16">
      <c r="I13012" s="209"/>
      <c r="J13012" s="221"/>
      <c r="K13012" s="228"/>
      <c r="L13012" s="228"/>
      <c r="Q13012" s="229"/>
    </row>
    <row r="13013" spans="9:17" ht="16">
      <c r="I13013" s="209"/>
      <c r="J13013" s="221"/>
      <c r="K13013" s="228"/>
      <c r="L13013" s="228"/>
      <c r="Q13013" s="229"/>
    </row>
    <row r="13014" spans="9:17" ht="16">
      <c r="I13014" s="209"/>
      <c r="J13014" s="221"/>
      <c r="K13014" s="228"/>
      <c r="L13014" s="228"/>
      <c r="Q13014" s="229"/>
    </row>
    <row r="13015" spans="9:17" ht="16">
      <c r="I13015" s="209"/>
      <c r="J13015" s="221"/>
      <c r="K13015" s="228"/>
      <c r="L13015" s="228"/>
      <c r="Q13015" s="229"/>
    </row>
    <row r="13016" spans="9:17" ht="16">
      <c r="I13016" s="209"/>
      <c r="J13016" s="221"/>
      <c r="K13016" s="228"/>
      <c r="L13016" s="228"/>
      <c r="Q13016" s="229"/>
    </row>
    <row r="13017" spans="9:17" ht="16">
      <c r="I13017" s="209"/>
      <c r="J13017" s="221"/>
      <c r="K13017" s="228"/>
      <c r="L13017" s="228"/>
      <c r="Q13017" s="229"/>
    </row>
    <row r="13018" spans="9:17" ht="16">
      <c r="I13018" s="209"/>
      <c r="J13018" s="221"/>
      <c r="K13018" s="228"/>
      <c r="L13018" s="228"/>
      <c r="Q13018" s="229"/>
    </row>
    <row r="13019" spans="9:17" ht="16">
      <c r="I13019" s="209"/>
      <c r="J13019" s="221"/>
      <c r="K13019" s="228"/>
      <c r="L13019" s="228"/>
      <c r="Q13019" s="229"/>
    </row>
    <row r="13020" spans="9:17" ht="16">
      <c r="I13020" s="209"/>
      <c r="J13020" s="221"/>
      <c r="K13020" s="228"/>
      <c r="L13020" s="228"/>
      <c r="Q13020" s="229"/>
    </row>
    <row r="13021" spans="9:17" ht="16">
      <c r="I13021" s="209"/>
      <c r="J13021" s="221"/>
      <c r="K13021" s="228"/>
      <c r="L13021" s="228"/>
      <c r="Q13021" s="229"/>
    </row>
    <row r="13022" spans="9:17" ht="16">
      <c r="I13022" s="209"/>
      <c r="J13022" s="221"/>
      <c r="K13022" s="228"/>
      <c r="L13022" s="228"/>
      <c r="Q13022" s="229"/>
    </row>
    <row r="13023" spans="9:17" ht="16">
      <c r="I13023" s="209"/>
      <c r="J13023" s="221"/>
      <c r="K13023" s="228"/>
      <c r="L13023" s="228"/>
      <c r="Q13023" s="229"/>
    </row>
    <row r="13024" spans="9:17" ht="16">
      <c r="I13024" s="209"/>
      <c r="J13024" s="221"/>
      <c r="K13024" s="228"/>
      <c r="L13024" s="228"/>
      <c r="Q13024" s="229"/>
    </row>
    <row r="13025" spans="9:17" ht="16">
      <c r="I13025" s="209"/>
      <c r="J13025" s="221"/>
      <c r="K13025" s="228"/>
      <c r="L13025" s="228"/>
      <c r="Q13025" s="229"/>
    </row>
    <row r="13026" spans="9:17" ht="16">
      <c r="I13026" s="209"/>
      <c r="J13026" s="221"/>
      <c r="K13026" s="228"/>
      <c r="L13026" s="228"/>
      <c r="Q13026" s="229"/>
    </row>
    <row r="13027" spans="9:17" ht="16">
      <c r="I13027" s="209"/>
      <c r="J13027" s="221"/>
      <c r="K13027" s="228"/>
      <c r="L13027" s="228"/>
      <c r="Q13027" s="229"/>
    </row>
    <row r="13028" spans="9:17" ht="16">
      <c r="I13028" s="209"/>
      <c r="J13028" s="221"/>
      <c r="K13028" s="228"/>
      <c r="L13028" s="228"/>
      <c r="Q13028" s="229"/>
    </row>
    <row r="13029" spans="9:17" ht="16">
      <c r="I13029" s="209"/>
      <c r="J13029" s="221"/>
      <c r="K13029" s="228"/>
      <c r="L13029" s="228"/>
      <c r="Q13029" s="229"/>
    </row>
    <row r="13030" spans="9:17" ht="16">
      <c r="I13030" s="209"/>
      <c r="J13030" s="221"/>
      <c r="K13030" s="228"/>
      <c r="L13030" s="228"/>
      <c r="Q13030" s="229"/>
    </row>
    <row r="13031" spans="9:17" ht="16">
      <c r="I13031" s="209"/>
      <c r="J13031" s="221"/>
      <c r="K13031" s="228"/>
      <c r="L13031" s="228"/>
      <c r="Q13031" s="229"/>
    </row>
    <row r="13032" spans="9:17" ht="16">
      <c r="I13032" s="209"/>
      <c r="J13032" s="221"/>
      <c r="K13032" s="228"/>
      <c r="L13032" s="228"/>
      <c r="Q13032" s="229"/>
    </row>
    <row r="13033" spans="9:17" ht="16">
      <c r="I13033" s="209"/>
      <c r="J13033" s="221"/>
      <c r="K13033" s="228"/>
      <c r="L13033" s="228"/>
      <c r="Q13033" s="229"/>
    </row>
    <row r="13034" spans="9:17" ht="16">
      <c r="I13034" s="209"/>
      <c r="J13034" s="221"/>
      <c r="K13034" s="228"/>
      <c r="L13034" s="228"/>
      <c r="Q13034" s="229"/>
    </row>
    <row r="13035" spans="9:17" ht="16">
      <c r="I13035" s="209"/>
      <c r="J13035" s="221"/>
      <c r="K13035" s="228"/>
      <c r="L13035" s="228"/>
      <c r="Q13035" s="229"/>
    </row>
    <row r="13036" spans="9:17" ht="16">
      <c r="I13036" s="209"/>
      <c r="J13036" s="221"/>
      <c r="K13036" s="228"/>
      <c r="L13036" s="228"/>
      <c r="Q13036" s="229"/>
    </row>
    <row r="13037" spans="9:17" ht="16">
      <c r="I13037" s="209"/>
      <c r="J13037" s="221"/>
      <c r="K13037" s="228"/>
      <c r="L13037" s="228"/>
      <c r="Q13037" s="229"/>
    </row>
    <row r="13038" spans="9:17" ht="16">
      <c r="I13038" s="209"/>
      <c r="J13038" s="221"/>
      <c r="K13038" s="228"/>
      <c r="L13038" s="228"/>
      <c r="Q13038" s="229"/>
    </row>
    <row r="13039" spans="9:17" ht="16">
      <c r="I13039" s="209"/>
      <c r="J13039" s="221"/>
      <c r="K13039" s="228"/>
      <c r="L13039" s="228"/>
      <c r="Q13039" s="229"/>
    </row>
    <row r="13040" spans="9:17" ht="16">
      <c r="I13040" s="209"/>
      <c r="J13040" s="221"/>
      <c r="K13040" s="228"/>
      <c r="L13040" s="228"/>
      <c r="Q13040" s="229"/>
    </row>
    <row r="13041" spans="9:17" ht="16">
      <c r="I13041" s="209"/>
      <c r="J13041" s="221"/>
      <c r="K13041" s="228"/>
      <c r="L13041" s="228"/>
      <c r="Q13041" s="229"/>
    </row>
    <row r="13042" spans="9:17" ht="16">
      <c r="I13042" s="209"/>
      <c r="J13042" s="221"/>
      <c r="K13042" s="228"/>
      <c r="L13042" s="228"/>
      <c r="Q13042" s="229"/>
    </row>
    <row r="13043" spans="9:17" ht="16">
      <c r="I13043" s="209"/>
      <c r="J13043" s="221"/>
      <c r="K13043" s="228"/>
      <c r="L13043" s="228"/>
      <c r="Q13043" s="229"/>
    </row>
    <row r="13044" spans="9:17" ht="16">
      <c r="I13044" s="209"/>
      <c r="J13044" s="221"/>
      <c r="K13044" s="228"/>
      <c r="L13044" s="228"/>
      <c r="Q13044" s="229"/>
    </row>
    <row r="13045" spans="9:17" ht="16">
      <c r="I13045" s="209"/>
      <c r="J13045" s="221"/>
      <c r="K13045" s="228"/>
      <c r="L13045" s="228"/>
      <c r="Q13045" s="229"/>
    </row>
    <row r="13046" spans="9:17" ht="16">
      <c r="I13046" s="209"/>
      <c r="J13046" s="221"/>
      <c r="K13046" s="228"/>
      <c r="L13046" s="228"/>
      <c r="Q13046" s="229"/>
    </row>
    <row r="13047" spans="9:17" ht="16">
      <c r="I13047" s="209"/>
      <c r="J13047" s="221"/>
      <c r="K13047" s="228"/>
      <c r="L13047" s="228"/>
      <c r="Q13047" s="229"/>
    </row>
    <row r="13048" spans="9:17" ht="16">
      <c r="I13048" s="209"/>
      <c r="J13048" s="221"/>
      <c r="K13048" s="228"/>
      <c r="L13048" s="228"/>
      <c r="Q13048" s="229"/>
    </row>
    <row r="13049" spans="9:17" ht="16">
      <c r="I13049" s="209"/>
      <c r="J13049" s="221"/>
      <c r="K13049" s="228"/>
      <c r="L13049" s="228"/>
      <c r="Q13049" s="229"/>
    </row>
    <row r="13050" spans="9:17" ht="16">
      <c r="I13050" s="209"/>
      <c r="J13050" s="221"/>
      <c r="K13050" s="228"/>
      <c r="L13050" s="228"/>
      <c r="Q13050" s="229"/>
    </row>
    <row r="13051" spans="9:17" ht="16">
      <c r="I13051" s="209"/>
      <c r="J13051" s="221"/>
      <c r="K13051" s="228"/>
      <c r="L13051" s="228"/>
      <c r="Q13051" s="229"/>
    </row>
    <row r="13052" spans="9:17" ht="16">
      <c r="I13052" s="209"/>
      <c r="J13052" s="221"/>
      <c r="K13052" s="228"/>
      <c r="L13052" s="228"/>
      <c r="Q13052" s="229"/>
    </row>
    <row r="13053" spans="9:17" ht="16">
      <c r="I13053" s="209"/>
      <c r="J13053" s="221"/>
      <c r="K13053" s="228"/>
      <c r="L13053" s="228"/>
      <c r="Q13053" s="229"/>
    </row>
    <row r="13054" spans="9:17" ht="16">
      <c r="I13054" s="209"/>
      <c r="J13054" s="221"/>
      <c r="K13054" s="228"/>
      <c r="L13054" s="228"/>
      <c r="Q13054" s="229"/>
    </row>
    <row r="13055" spans="9:17" ht="16">
      <c r="I13055" s="209"/>
      <c r="J13055" s="221"/>
      <c r="K13055" s="228"/>
      <c r="L13055" s="228"/>
      <c r="Q13055" s="229"/>
    </row>
    <row r="13056" spans="9:17" ht="16">
      <c r="I13056" s="209"/>
      <c r="J13056" s="221"/>
      <c r="K13056" s="228"/>
      <c r="L13056" s="228"/>
      <c r="Q13056" s="229"/>
    </row>
    <row r="13057" spans="9:17" ht="16">
      <c r="I13057" s="209"/>
      <c r="J13057" s="221"/>
      <c r="K13057" s="228"/>
      <c r="L13057" s="228"/>
      <c r="Q13057" s="229"/>
    </row>
    <row r="13058" spans="9:17" ht="16">
      <c r="I13058" s="209"/>
      <c r="J13058" s="221"/>
      <c r="K13058" s="228"/>
      <c r="L13058" s="228"/>
      <c r="Q13058" s="229"/>
    </row>
    <row r="13059" spans="9:17" ht="16">
      <c r="I13059" s="209"/>
      <c r="J13059" s="221"/>
      <c r="K13059" s="228"/>
      <c r="L13059" s="228"/>
      <c r="Q13059" s="229"/>
    </row>
    <row r="13060" spans="9:17" ht="16">
      <c r="I13060" s="209"/>
      <c r="J13060" s="221"/>
      <c r="K13060" s="228"/>
      <c r="L13060" s="228"/>
      <c r="Q13060" s="229"/>
    </row>
    <row r="13061" spans="9:17" ht="16">
      <c r="I13061" s="209"/>
      <c r="J13061" s="221"/>
      <c r="K13061" s="228"/>
      <c r="L13061" s="228"/>
      <c r="Q13061" s="229"/>
    </row>
    <row r="13062" spans="9:17" ht="16">
      <c r="I13062" s="209"/>
      <c r="J13062" s="221"/>
      <c r="K13062" s="228"/>
      <c r="L13062" s="228"/>
      <c r="Q13062" s="229"/>
    </row>
    <row r="13063" spans="9:17" ht="16">
      <c r="I13063" s="209"/>
      <c r="J13063" s="221"/>
      <c r="K13063" s="228"/>
      <c r="L13063" s="228"/>
      <c r="Q13063" s="229"/>
    </row>
    <row r="13064" spans="9:17" ht="16">
      <c r="I13064" s="209"/>
      <c r="J13064" s="221"/>
      <c r="K13064" s="228"/>
      <c r="L13064" s="228"/>
      <c r="Q13064" s="229"/>
    </row>
    <row r="13065" spans="9:17" ht="16">
      <c r="I13065" s="209"/>
      <c r="J13065" s="221"/>
      <c r="K13065" s="228"/>
      <c r="L13065" s="228"/>
      <c r="Q13065" s="229"/>
    </row>
    <row r="13066" spans="9:17" ht="16">
      <c r="I13066" s="209"/>
      <c r="J13066" s="221"/>
      <c r="K13066" s="228"/>
      <c r="L13066" s="228"/>
      <c r="Q13066" s="229"/>
    </row>
    <row r="13067" spans="9:17" ht="16">
      <c r="I13067" s="209"/>
      <c r="J13067" s="221"/>
      <c r="K13067" s="228"/>
      <c r="L13067" s="228"/>
      <c r="Q13067" s="229"/>
    </row>
    <row r="13068" spans="9:17" ht="16">
      <c r="I13068" s="209"/>
      <c r="J13068" s="221"/>
      <c r="K13068" s="228"/>
      <c r="L13068" s="228"/>
      <c r="Q13068" s="229"/>
    </row>
    <row r="13069" spans="9:17" ht="16">
      <c r="I13069" s="209"/>
      <c r="J13069" s="221"/>
      <c r="K13069" s="228"/>
      <c r="L13069" s="228"/>
      <c r="Q13069" s="229"/>
    </row>
    <row r="13070" spans="9:17" ht="16">
      <c r="I13070" s="209"/>
      <c r="J13070" s="221"/>
      <c r="K13070" s="228"/>
      <c r="L13070" s="228"/>
      <c r="Q13070" s="229"/>
    </row>
    <row r="13071" spans="9:17" ht="16">
      <c r="I13071" s="209"/>
      <c r="J13071" s="221"/>
      <c r="K13071" s="228"/>
      <c r="L13071" s="228"/>
      <c r="Q13071" s="229"/>
    </row>
    <row r="13072" spans="9:17" ht="16">
      <c r="I13072" s="209"/>
      <c r="J13072" s="221"/>
      <c r="K13072" s="228"/>
      <c r="L13072" s="228"/>
      <c r="Q13072" s="229"/>
    </row>
    <row r="13073" spans="9:17" ht="16">
      <c r="I13073" s="209"/>
      <c r="J13073" s="221"/>
      <c r="K13073" s="228"/>
      <c r="L13073" s="228"/>
      <c r="Q13073" s="229"/>
    </row>
    <row r="13074" spans="9:17" ht="16">
      <c r="I13074" s="209"/>
      <c r="J13074" s="221"/>
      <c r="K13074" s="228"/>
      <c r="L13074" s="228"/>
      <c r="Q13074" s="229"/>
    </row>
    <row r="13075" spans="9:17" ht="16">
      <c r="I13075" s="209"/>
      <c r="J13075" s="221"/>
      <c r="K13075" s="228"/>
      <c r="L13075" s="228"/>
      <c r="Q13075" s="229"/>
    </row>
    <row r="13076" spans="9:17" ht="16">
      <c r="I13076" s="209"/>
      <c r="J13076" s="221"/>
      <c r="K13076" s="228"/>
      <c r="L13076" s="228"/>
      <c r="Q13076" s="229"/>
    </row>
    <row r="13077" spans="9:17" ht="16">
      <c r="I13077" s="209"/>
      <c r="J13077" s="221"/>
      <c r="K13077" s="228"/>
      <c r="L13077" s="228"/>
      <c r="Q13077" s="229"/>
    </row>
    <row r="13078" spans="9:17" ht="16">
      <c r="I13078" s="209"/>
      <c r="J13078" s="221"/>
      <c r="K13078" s="228"/>
      <c r="L13078" s="228"/>
      <c r="Q13078" s="229"/>
    </row>
    <row r="13079" spans="9:17" ht="16">
      <c r="I13079" s="209"/>
      <c r="J13079" s="221"/>
      <c r="K13079" s="228"/>
      <c r="L13079" s="228"/>
      <c r="Q13079" s="229"/>
    </row>
    <row r="13080" spans="9:17" ht="16">
      <c r="I13080" s="209"/>
      <c r="J13080" s="221"/>
      <c r="K13080" s="228"/>
      <c r="L13080" s="228"/>
      <c r="Q13080" s="229"/>
    </row>
    <row r="13081" spans="9:17" ht="16">
      <c r="I13081" s="209"/>
      <c r="J13081" s="221"/>
      <c r="K13081" s="228"/>
      <c r="L13081" s="228"/>
      <c r="Q13081" s="229"/>
    </row>
    <row r="13082" spans="9:17" ht="16">
      <c r="I13082" s="209"/>
      <c r="J13082" s="221"/>
      <c r="K13082" s="228"/>
      <c r="L13082" s="228"/>
      <c r="Q13082" s="229"/>
    </row>
    <row r="13083" spans="9:17" ht="16">
      <c r="I13083" s="209"/>
      <c r="J13083" s="221"/>
      <c r="K13083" s="228"/>
      <c r="L13083" s="228"/>
      <c r="Q13083" s="229"/>
    </row>
    <row r="13084" spans="9:17" ht="16">
      <c r="I13084" s="209"/>
      <c r="J13084" s="221"/>
      <c r="K13084" s="228"/>
      <c r="L13084" s="228"/>
      <c r="Q13084" s="229"/>
    </row>
    <row r="13085" spans="9:17" ht="16">
      <c r="I13085" s="209"/>
      <c r="J13085" s="221"/>
      <c r="K13085" s="228"/>
      <c r="L13085" s="228"/>
      <c r="Q13085" s="229"/>
    </row>
    <row r="13086" spans="9:17" ht="16">
      <c r="I13086" s="209"/>
      <c r="J13086" s="221"/>
      <c r="K13086" s="228"/>
      <c r="L13086" s="228"/>
      <c r="Q13086" s="229"/>
    </row>
    <row r="13087" spans="9:17" ht="16">
      <c r="I13087" s="209"/>
      <c r="J13087" s="221"/>
      <c r="K13087" s="228"/>
      <c r="L13087" s="228"/>
      <c r="Q13087" s="229"/>
    </row>
    <row r="13088" spans="9:17" ht="16">
      <c r="I13088" s="209"/>
      <c r="J13088" s="221"/>
      <c r="K13088" s="228"/>
      <c r="L13088" s="228"/>
      <c r="Q13088" s="229"/>
    </row>
    <row r="13089" spans="9:17" ht="16">
      <c r="I13089" s="209"/>
      <c r="J13089" s="221"/>
      <c r="K13089" s="228"/>
      <c r="L13089" s="228"/>
      <c r="Q13089" s="229"/>
    </row>
    <row r="13090" spans="9:17" ht="16">
      <c r="I13090" s="209"/>
      <c r="J13090" s="221"/>
      <c r="K13090" s="228"/>
      <c r="L13090" s="228"/>
      <c r="Q13090" s="229"/>
    </row>
    <row r="13091" spans="9:17" ht="16">
      <c r="I13091" s="209"/>
      <c r="J13091" s="221"/>
      <c r="K13091" s="228"/>
      <c r="L13091" s="228"/>
      <c r="Q13091" s="229"/>
    </row>
    <row r="13092" spans="9:17" ht="16">
      <c r="I13092" s="209"/>
      <c r="J13092" s="221"/>
      <c r="K13092" s="228"/>
      <c r="L13092" s="228"/>
      <c r="Q13092" s="229"/>
    </row>
    <row r="13093" spans="9:17" ht="16">
      <c r="I13093" s="209"/>
      <c r="J13093" s="221"/>
      <c r="K13093" s="228"/>
      <c r="L13093" s="228"/>
      <c r="Q13093" s="229"/>
    </row>
    <row r="13094" spans="9:17" ht="16">
      <c r="I13094" s="209"/>
      <c r="J13094" s="221"/>
      <c r="K13094" s="228"/>
      <c r="L13094" s="228"/>
      <c r="Q13094" s="229"/>
    </row>
    <row r="13095" spans="9:17" ht="16">
      <c r="I13095" s="209"/>
      <c r="J13095" s="221"/>
      <c r="K13095" s="228"/>
      <c r="L13095" s="228"/>
      <c r="Q13095" s="229"/>
    </row>
    <row r="13096" spans="9:17" ht="16">
      <c r="I13096" s="209"/>
      <c r="J13096" s="221"/>
      <c r="K13096" s="228"/>
      <c r="L13096" s="228"/>
      <c r="Q13096" s="229"/>
    </row>
    <row r="13097" spans="9:17" ht="16">
      <c r="I13097" s="209"/>
      <c r="J13097" s="221"/>
      <c r="K13097" s="228"/>
      <c r="L13097" s="228"/>
      <c r="Q13097" s="229"/>
    </row>
    <row r="13098" spans="9:17" ht="16">
      <c r="I13098" s="209"/>
      <c r="J13098" s="221"/>
      <c r="K13098" s="228"/>
      <c r="L13098" s="228"/>
      <c r="Q13098" s="229"/>
    </row>
    <row r="13099" spans="9:17" ht="16">
      <c r="I13099" s="209"/>
      <c r="J13099" s="221"/>
      <c r="K13099" s="228"/>
      <c r="L13099" s="228"/>
      <c r="Q13099" s="229"/>
    </row>
    <row r="13100" spans="9:17" ht="16">
      <c r="I13100" s="209"/>
      <c r="J13100" s="221"/>
      <c r="K13100" s="228"/>
      <c r="L13100" s="228"/>
      <c r="Q13100" s="229"/>
    </row>
    <row r="13101" spans="9:17" ht="16">
      <c r="I13101" s="209"/>
      <c r="J13101" s="221"/>
      <c r="K13101" s="228"/>
      <c r="L13101" s="228"/>
      <c r="Q13101" s="229"/>
    </row>
    <row r="13102" spans="9:17" ht="16">
      <c r="I13102" s="209"/>
      <c r="J13102" s="221"/>
      <c r="K13102" s="228"/>
      <c r="L13102" s="228"/>
      <c r="Q13102" s="229"/>
    </row>
    <row r="13103" spans="9:17" ht="16">
      <c r="I13103" s="209"/>
      <c r="J13103" s="221"/>
      <c r="K13103" s="228"/>
      <c r="L13103" s="228"/>
      <c r="Q13103" s="229"/>
    </row>
    <row r="13104" spans="9:17" ht="16">
      <c r="I13104" s="209"/>
      <c r="J13104" s="221"/>
      <c r="K13104" s="228"/>
      <c r="L13104" s="228"/>
      <c r="Q13104" s="229"/>
    </row>
    <row r="13105" spans="9:17" ht="16">
      <c r="I13105" s="209"/>
      <c r="J13105" s="221"/>
      <c r="K13105" s="228"/>
      <c r="L13105" s="228"/>
      <c r="Q13105" s="229"/>
    </row>
    <row r="13106" spans="9:17" ht="16">
      <c r="I13106" s="209"/>
      <c r="J13106" s="221"/>
      <c r="K13106" s="228"/>
      <c r="L13106" s="228"/>
      <c r="Q13106" s="229"/>
    </row>
    <row r="13107" spans="9:17" ht="16">
      <c r="I13107" s="209"/>
      <c r="J13107" s="221"/>
      <c r="K13107" s="228"/>
      <c r="L13107" s="228"/>
      <c r="Q13107" s="229"/>
    </row>
    <row r="13108" spans="9:17" ht="16">
      <c r="I13108" s="209"/>
      <c r="J13108" s="221"/>
      <c r="K13108" s="228"/>
      <c r="L13108" s="228"/>
      <c r="Q13108" s="229"/>
    </row>
    <row r="13109" spans="9:17" ht="16">
      <c r="I13109" s="209"/>
      <c r="J13109" s="221"/>
      <c r="K13109" s="228"/>
      <c r="L13109" s="228"/>
      <c r="Q13109" s="229"/>
    </row>
    <row r="13110" spans="9:17" ht="16">
      <c r="I13110" s="209"/>
      <c r="J13110" s="221"/>
      <c r="K13110" s="228"/>
      <c r="L13110" s="228"/>
      <c r="Q13110" s="229"/>
    </row>
    <row r="13111" spans="9:17" ht="16">
      <c r="I13111" s="209"/>
      <c r="J13111" s="221"/>
      <c r="K13111" s="228"/>
      <c r="L13111" s="228"/>
      <c r="Q13111" s="229"/>
    </row>
    <row r="13112" spans="9:17" ht="16">
      <c r="I13112" s="209"/>
      <c r="J13112" s="221"/>
      <c r="K13112" s="228"/>
      <c r="L13112" s="228"/>
      <c r="Q13112" s="229"/>
    </row>
    <row r="13113" spans="9:17" ht="16">
      <c r="I13113" s="209"/>
      <c r="J13113" s="221"/>
      <c r="K13113" s="228"/>
      <c r="L13113" s="228"/>
      <c r="Q13113" s="229"/>
    </row>
    <row r="13114" spans="9:17" ht="16">
      <c r="I13114" s="209"/>
      <c r="J13114" s="221"/>
      <c r="K13114" s="228"/>
      <c r="L13114" s="228"/>
      <c r="Q13114" s="229"/>
    </row>
    <row r="13115" spans="9:17" ht="16">
      <c r="I13115" s="209"/>
      <c r="J13115" s="221"/>
      <c r="K13115" s="228"/>
      <c r="L13115" s="228"/>
      <c r="Q13115" s="229"/>
    </row>
    <row r="13116" spans="9:17" ht="16">
      <c r="I13116" s="209"/>
      <c r="J13116" s="221"/>
      <c r="K13116" s="228"/>
      <c r="L13116" s="228"/>
      <c r="Q13116" s="229"/>
    </row>
    <row r="13117" spans="9:17" ht="16">
      <c r="I13117" s="209"/>
      <c r="J13117" s="221"/>
      <c r="K13117" s="228"/>
      <c r="L13117" s="228"/>
      <c r="Q13117" s="229"/>
    </row>
    <row r="13118" spans="9:17" ht="16">
      <c r="I13118" s="209"/>
      <c r="J13118" s="221"/>
      <c r="K13118" s="228"/>
      <c r="L13118" s="228"/>
      <c r="Q13118" s="229"/>
    </row>
    <row r="13119" spans="9:17" ht="16">
      <c r="I13119" s="209"/>
      <c r="J13119" s="221"/>
      <c r="K13119" s="228"/>
      <c r="L13119" s="228"/>
      <c r="Q13119" s="229"/>
    </row>
    <row r="13120" spans="9:17" ht="16">
      <c r="I13120" s="209"/>
      <c r="J13120" s="221"/>
      <c r="K13120" s="228"/>
      <c r="L13120" s="228"/>
      <c r="Q13120" s="229"/>
    </row>
    <row r="13121" spans="9:17" ht="16">
      <c r="I13121" s="209"/>
      <c r="J13121" s="221"/>
      <c r="K13121" s="228"/>
      <c r="L13121" s="228"/>
      <c r="Q13121" s="229"/>
    </row>
    <row r="13122" spans="9:17" ht="16">
      <c r="I13122" s="209"/>
      <c r="J13122" s="221"/>
      <c r="K13122" s="228"/>
      <c r="L13122" s="228"/>
      <c r="Q13122" s="229"/>
    </row>
    <row r="13123" spans="9:17" ht="16">
      <c r="I13123" s="209"/>
      <c r="J13123" s="221"/>
      <c r="K13123" s="228"/>
      <c r="L13123" s="228"/>
      <c r="Q13123" s="229"/>
    </row>
    <row r="13124" spans="9:17" ht="16">
      <c r="I13124" s="209"/>
      <c r="J13124" s="221"/>
      <c r="K13124" s="228"/>
      <c r="L13124" s="228"/>
      <c r="Q13124" s="229"/>
    </row>
    <row r="13125" spans="9:17" ht="16">
      <c r="I13125" s="209"/>
      <c r="J13125" s="221"/>
      <c r="K13125" s="228"/>
      <c r="L13125" s="228"/>
      <c r="Q13125" s="229"/>
    </row>
    <row r="13126" spans="9:17" ht="16">
      <c r="I13126" s="209"/>
      <c r="J13126" s="221"/>
      <c r="K13126" s="228"/>
      <c r="L13126" s="228"/>
      <c r="Q13126" s="229"/>
    </row>
    <row r="13127" spans="9:17" ht="16">
      <c r="I13127" s="209"/>
      <c r="J13127" s="221"/>
      <c r="K13127" s="228"/>
      <c r="L13127" s="228"/>
      <c r="Q13127" s="229"/>
    </row>
    <row r="13128" spans="9:17" ht="16">
      <c r="I13128" s="209"/>
      <c r="J13128" s="221"/>
      <c r="K13128" s="228"/>
      <c r="L13128" s="228"/>
      <c r="Q13128" s="229"/>
    </row>
    <row r="13129" spans="9:17" ht="16">
      <c r="I13129" s="209"/>
      <c r="J13129" s="221"/>
      <c r="K13129" s="228"/>
      <c r="L13129" s="228"/>
      <c r="Q13129" s="229"/>
    </row>
    <row r="13130" spans="9:17" ht="16">
      <c r="I13130" s="209"/>
      <c r="J13130" s="221"/>
      <c r="K13130" s="228"/>
      <c r="L13130" s="228"/>
      <c r="Q13130" s="229"/>
    </row>
    <row r="13131" spans="9:17" ht="16">
      <c r="I13131" s="209"/>
      <c r="J13131" s="221"/>
      <c r="K13131" s="228"/>
      <c r="L13131" s="228"/>
      <c r="Q13131" s="229"/>
    </row>
    <row r="13132" spans="9:17" ht="16">
      <c r="I13132" s="209"/>
      <c r="J13132" s="221"/>
      <c r="K13132" s="228"/>
      <c r="L13132" s="228"/>
      <c r="Q13132" s="229"/>
    </row>
    <row r="13133" spans="9:17" ht="16">
      <c r="I13133" s="209"/>
      <c r="J13133" s="221"/>
      <c r="K13133" s="228"/>
      <c r="L13133" s="228"/>
      <c r="Q13133" s="229"/>
    </row>
    <row r="13134" spans="9:17" ht="16">
      <c r="I13134" s="209"/>
      <c r="J13134" s="221"/>
      <c r="K13134" s="228"/>
      <c r="L13134" s="228"/>
      <c r="Q13134" s="229"/>
    </row>
    <row r="13135" spans="9:17" ht="16">
      <c r="I13135" s="209"/>
      <c r="J13135" s="221"/>
      <c r="K13135" s="228"/>
      <c r="L13135" s="228"/>
      <c r="Q13135" s="229"/>
    </row>
    <row r="13136" spans="9:17" ht="16">
      <c r="I13136" s="209"/>
      <c r="J13136" s="221"/>
      <c r="K13136" s="228"/>
      <c r="L13136" s="228"/>
      <c r="Q13136" s="229"/>
    </row>
    <row r="13137" spans="9:17" ht="16">
      <c r="I13137" s="209"/>
      <c r="J13137" s="221"/>
      <c r="K13137" s="228"/>
      <c r="L13137" s="228"/>
      <c r="Q13137" s="229"/>
    </row>
    <row r="13138" spans="9:17" ht="16">
      <c r="I13138" s="209"/>
      <c r="J13138" s="221"/>
      <c r="K13138" s="228"/>
      <c r="L13138" s="228"/>
      <c r="Q13138" s="229"/>
    </row>
    <row r="13139" spans="9:17" ht="16">
      <c r="I13139" s="209"/>
      <c r="J13139" s="221"/>
      <c r="K13139" s="228"/>
      <c r="L13139" s="228"/>
      <c r="Q13139" s="229"/>
    </row>
    <row r="13140" spans="9:17" ht="16">
      <c r="I13140" s="209"/>
      <c r="J13140" s="221"/>
      <c r="K13140" s="228"/>
      <c r="L13140" s="228"/>
      <c r="Q13140" s="229"/>
    </row>
    <row r="13141" spans="9:17" ht="16">
      <c r="I13141" s="209"/>
      <c r="J13141" s="221"/>
      <c r="K13141" s="228"/>
      <c r="L13141" s="228"/>
      <c r="Q13141" s="229"/>
    </row>
    <row r="13142" spans="9:17" ht="16">
      <c r="I13142" s="209"/>
      <c r="J13142" s="221"/>
      <c r="K13142" s="228"/>
      <c r="L13142" s="228"/>
      <c r="Q13142" s="229"/>
    </row>
    <row r="13143" spans="9:17" ht="16">
      <c r="I13143" s="209"/>
      <c r="J13143" s="221"/>
      <c r="K13143" s="228"/>
      <c r="L13143" s="228"/>
      <c r="Q13143" s="229"/>
    </row>
    <row r="13144" spans="9:17" ht="16">
      <c r="I13144" s="209"/>
      <c r="J13144" s="221"/>
      <c r="K13144" s="228"/>
      <c r="L13144" s="228"/>
      <c r="Q13144" s="229"/>
    </row>
    <row r="13145" spans="9:17" ht="16">
      <c r="I13145" s="209"/>
      <c r="J13145" s="221"/>
      <c r="K13145" s="228"/>
      <c r="L13145" s="228"/>
      <c r="Q13145" s="229"/>
    </row>
    <row r="13146" spans="9:17" ht="16">
      <c r="I13146" s="209"/>
      <c r="J13146" s="221"/>
      <c r="K13146" s="228"/>
      <c r="L13146" s="228"/>
      <c r="Q13146" s="229"/>
    </row>
    <row r="13147" spans="9:17" ht="16">
      <c r="I13147" s="209"/>
      <c r="J13147" s="221"/>
      <c r="K13147" s="228"/>
      <c r="L13147" s="228"/>
      <c r="Q13147" s="229"/>
    </row>
    <row r="13148" spans="9:17" ht="16">
      <c r="I13148" s="209"/>
      <c r="J13148" s="221"/>
      <c r="K13148" s="228"/>
      <c r="L13148" s="228"/>
      <c r="Q13148" s="229"/>
    </row>
    <row r="13149" spans="9:17" ht="16">
      <c r="I13149" s="209"/>
      <c r="J13149" s="221"/>
      <c r="K13149" s="228"/>
      <c r="L13149" s="228"/>
      <c r="Q13149" s="229"/>
    </row>
    <row r="13150" spans="9:17" ht="16">
      <c r="I13150" s="209"/>
      <c r="J13150" s="221"/>
      <c r="K13150" s="228"/>
      <c r="L13150" s="228"/>
      <c r="Q13150" s="229"/>
    </row>
    <row r="13151" spans="9:17" ht="16">
      <c r="I13151" s="209"/>
      <c r="J13151" s="221"/>
      <c r="K13151" s="228"/>
      <c r="L13151" s="228"/>
      <c r="Q13151" s="229"/>
    </row>
    <row r="13152" spans="9:17" ht="16">
      <c r="I13152" s="209"/>
      <c r="J13152" s="221"/>
      <c r="K13152" s="228"/>
      <c r="L13152" s="228"/>
      <c r="Q13152" s="229"/>
    </row>
    <row r="13153" spans="9:17" ht="16">
      <c r="I13153" s="209"/>
      <c r="J13153" s="221"/>
      <c r="K13153" s="228"/>
      <c r="L13153" s="228"/>
      <c r="Q13153" s="229"/>
    </row>
    <row r="13154" spans="9:17" ht="16">
      <c r="I13154" s="209"/>
      <c r="J13154" s="221"/>
      <c r="K13154" s="228"/>
      <c r="L13154" s="228"/>
      <c r="Q13154" s="229"/>
    </row>
    <row r="13155" spans="9:17" ht="16">
      <c r="I13155" s="209"/>
      <c r="J13155" s="221"/>
      <c r="K13155" s="228"/>
      <c r="L13155" s="228"/>
      <c r="Q13155" s="229"/>
    </row>
    <row r="13156" spans="9:17" ht="16">
      <c r="I13156" s="209"/>
      <c r="J13156" s="221"/>
      <c r="K13156" s="228"/>
      <c r="L13156" s="228"/>
      <c r="Q13156" s="229"/>
    </row>
    <row r="13157" spans="9:17" ht="16">
      <c r="I13157" s="209"/>
      <c r="J13157" s="221"/>
      <c r="K13157" s="228"/>
      <c r="L13157" s="228"/>
      <c r="Q13157" s="229"/>
    </row>
    <row r="13158" spans="9:17" ht="16">
      <c r="I13158" s="209"/>
      <c r="J13158" s="221"/>
      <c r="K13158" s="228"/>
      <c r="L13158" s="228"/>
      <c r="Q13158" s="229"/>
    </row>
    <row r="13159" spans="9:17" ht="16">
      <c r="I13159" s="209"/>
      <c r="J13159" s="221"/>
      <c r="K13159" s="228"/>
      <c r="L13159" s="228"/>
      <c r="Q13159" s="229"/>
    </row>
    <row r="13160" spans="9:17" ht="16">
      <c r="I13160" s="209"/>
      <c r="J13160" s="221"/>
      <c r="K13160" s="228"/>
      <c r="L13160" s="228"/>
      <c r="Q13160" s="229"/>
    </row>
    <row r="13161" spans="9:17" ht="16">
      <c r="I13161" s="209"/>
      <c r="J13161" s="221"/>
      <c r="K13161" s="228"/>
      <c r="L13161" s="228"/>
      <c r="Q13161" s="229"/>
    </row>
    <row r="13162" spans="9:17" ht="16">
      <c r="I13162" s="209"/>
      <c r="J13162" s="221"/>
      <c r="K13162" s="228"/>
      <c r="L13162" s="228"/>
      <c r="Q13162" s="229"/>
    </row>
    <row r="13163" spans="9:17" ht="16">
      <c r="I13163" s="209"/>
      <c r="J13163" s="221"/>
      <c r="K13163" s="228"/>
      <c r="L13163" s="228"/>
      <c r="Q13163" s="229"/>
    </row>
    <row r="13164" spans="9:17" ht="16">
      <c r="I13164" s="209"/>
      <c r="J13164" s="221"/>
      <c r="K13164" s="228"/>
      <c r="L13164" s="228"/>
      <c r="Q13164" s="229"/>
    </row>
    <row r="13165" spans="9:17" ht="16">
      <c r="I13165" s="209"/>
      <c r="J13165" s="221"/>
      <c r="K13165" s="228"/>
      <c r="L13165" s="228"/>
      <c r="Q13165" s="229"/>
    </row>
    <row r="13166" spans="9:17" ht="16">
      <c r="I13166" s="209"/>
      <c r="J13166" s="221"/>
      <c r="K13166" s="228"/>
      <c r="L13166" s="228"/>
      <c r="Q13166" s="229"/>
    </row>
    <row r="13167" spans="9:17" ht="16">
      <c r="I13167" s="209"/>
      <c r="J13167" s="221"/>
      <c r="K13167" s="228"/>
      <c r="L13167" s="228"/>
      <c r="Q13167" s="229"/>
    </row>
    <row r="13168" spans="9:17" ht="16">
      <c r="I13168" s="209"/>
      <c r="J13168" s="221"/>
      <c r="K13168" s="228"/>
      <c r="L13168" s="228"/>
      <c r="Q13168" s="229"/>
    </row>
    <row r="13169" spans="9:17" ht="16">
      <c r="I13169" s="209"/>
      <c r="J13169" s="221"/>
      <c r="K13169" s="228"/>
      <c r="L13169" s="228"/>
      <c r="Q13169" s="229"/>
    </row>
    <row r="13170" spans="9:17" ht="16">
      <c r="I13170" s="209"/>
      <c r="J13170" s="221"/>
      <c r="K13170" s="228"/>
      <c r="L13170" s="228"/>
      <c r="Q13170" s="229"/>
    </row>
    <row r="13171" spans="9:17" ht="16">
      <c r="I13171" s="209"/>
      <c r="J13171" s="221"/>
      <c r="K13171" s="228"/>
      <c r="L13171" s="228"/>
      <c r="Q13171" s="229"/>
    </row>
    <row r="13172" spans="9:17" ht="16">
      <c r="I13172" s="209"/>
      <c r="J13172" s="221"/>
      <c r="K13172" s="228"/>
      <c r="L13172" s="228"/>
      <c r="Q13172" s="229"/>
    </row>
    <row r="13173" spans="9:17" ht="16">
      <c r="I13173" s="209"/>
      <c r="J13173" s="221"/>
      <c r="K13173" s="228"/>
      <c r="L13173" s="228"/>
      <c r="Q13173" s="229"/>
    </row>
    <row r="13174" spans="9:17" ht="16">
      <c r="I13174" s="209"/>
      <c r="J13174" s="221"/>
      <c r="K13174" s="228"/>
      <c r="L13174" s="228"/>
      <c r="Q13174" s="229"/>
    </row>
    <row r="13175" spans="9:17" ht="16">
      <c r="I13175" s="209"/>
      <c r="J13175" s="221"/>
      <c r="K13175" s="228"/>
      <c r="L13175" s="228"/>
      <c r="Q13175" s="229"/>
    </row>
    <row r="13176" spans="9:17" ht="16">
      <c r="I13176" s="209"/>
      <c r="J13176" s="221"/>
      <c r="K13176" s="228"/>
      <c r="L13176" s="228"/>
      <c r="Q13176" s="229"/>
    </row>
    <row r="13177" spans="9:17" ht="16">
      <c r="I13177" s="209"/>
      <c r="J13177" s="221"/>
      <c r="K13177" s="228"/>
      <c r="L13177" s="228"/>
      <c r="Q13177" s="229"/>
    </row>
    <row r="13178" spans="9:17" ht="16">
      <c r="I13178" s="209"/>
      <c r="J13178" s="221"/>
      <c r="K13178" s="228"/>
      <c r="L13178" s="228"/>
      <c r="Q13178" s="229"/>
    </row>
    <row r="13179" spans="9:17" ht="16">
      <c r="I13179" s="209"/>
      <c r="J13179" s="221"/>
      <c r="K13179" s="228"/>
      <c r="L13179" s="228"/>
      <c r="Q13179" s="229"/>
    </row>
    <row r="13180" spans="9:17" ht="16">
      <c r="I13180" s="209"/>
      <c r="J13180" s="221"/>
      <c r="K13180" s="228"/>
      <c r="L13180" s="228"/>
      <c r="Q13180" s="229"/>
    </row>
    <row r="13181" spans="9:17" ht="16">
      <c r="I13181" s="209"/>
      <c r="J13181" s="221"/>
      <c r="K13181" s="228"/>
      <c r="L13181" s="228"/>
      <c r="Q13181" s="229"/>
    </row>
    <row r="13182" spans="9:17" ht="16">
      <c r="I13182" s="209"/>
      <c r="J13182" s="221"/>
      <c r="K13182" s="228"/>
      <c r="L13182" s="228"/>
      <c r="Q13182" s="229"/>
    </row>
    <row r="13183" spans="9:17" ht="16">
      <c r="I13183" s="209"/>
      <c r="J13183" s="221"/>
      <c r="K13183" s="228"/>
      <c r="L13183" s="228"/>
      <c r="Q13183" s="229"/>
    </row>
    <row r="13184" spans="9:17" ht="16">
      <c r="I13184" s="209"/>
      <c r="J13184" s="221"/>
      <c r="K13184" s="228"/>
      <c r="L13184" s="228"/>
      <c r="Q13184" s="229"/>
    </row>
    <row r="13185" spans="9:17" ht="16">
      <c r="I13185" s="209"/>
      <c r="J13185" s="221"/>
      <c r="K13185" s="228"/>
      <c r="L13185" s="228"/>
      <c r="Q13185" s="229"/>
    </row>
    <row r="13186" spans="9:17" ht="16">
      <c r="I13186" s="209"/>
      <c r="J13186" s="221"/>
      <c r="K13186" s="228"/>
      <c r="L13186" s="228"/>
      <c r="Q13186" s="229"/>
    </row>
    <row r="13187" spans="9:17" ht="16">
      <c r="I13187" s="209"/>
      <c r="J13187" s="221"/>
      <c r="K13187" s="228"/>
      <c r="L13187" s="228"/>
      <c r="Q13187" s="229"/>
    </row>
    <row r="13188" spans="9:17" ht="16">
      <c r="I13188" s="209"/>
      <c r="J13188" s="221"/>
      <c r="K13188" s="228"/>
      <c r="L13188" s="228"/>
      <c r="Q13188" s="229"/>
    </row>
    <row r="13189" spans="9:17" ht="16">
      <c r="I13189" s="209"/>
      <c r="J13189" s="221"/>
      <c r="K13189" s="228"/>
      <c r="L13189" s="228"/>
      <c r="Q13189" s="229"/>
    </row>
    <row r="13190" spans="9:17" ht="16">
      <c r="I13190" s="209"/>
      <c r="J13190" s="221"/>
      <c r="K13190" s="228"/>
      <c r="L13190" s="228"/>
      <c r="Q13190" s="229"/>
    </row>
    <row r="13191" spans="9:17" ht="16">
      <c r="I13191" s="209"/>
      <c r="J13191" s="221"/>
      <c r="K13191" s="228"/>
      <c r="L13191" s="228"/>
      <c r="Q13191" s="229"/>
    </row>
    <row r="13192" spans="9:17" ht="16">
      <c r="I13192" s="209"/>
      <c r="J13192" s="221"/>
      <c r="K13192" s="228"/>
      <c r="L13192" s="228"/>
      <c r="Q13192" s="229"/>
    </row>
    <row r="13193" spans="9:17" ht="16">
      <c r="I13193" s="209"/>
      <c r="J13193" s="221"/>
      <c r="K13193" s="228"/>
      <c r="L13193" s="228"/>
      <c r="Q13193" s="229"/>
    </row>
    <row r="13194" spans="9:17" ht="16">
      <c r="I13194" s="209"/>
      <c r="J13194" s="221"/>
      <c r="K13194" s="228"/>
      <c r="L13194" s="228"/>
      <c r="Q13194" s="229"/>
    </row>
    <row r="13195" spans="9:17" ht="16">
      <c r="I13195" s="209"/>
      <c r="J13195" s="221"/>
      <c r="K13195" s="228"/>
      <c r="L13195" s="228"/>
      <c r="Q13195" s="229"/>
    </row>
    <row r="13196" spans="9:17" ht="16">
      <c r="I13196" s="209"/>
      <c r="J13196" s="221"/>
      <c r="K13196" s="228"/>
      <c r="L13196" s="228"/>
      <c r="Q13196" s="229"/>
    </row>
    <row r="13197" spans="9:17" ht="16">
      <c r="I13197" s="209"/>
      <c r="J13197" s="221"/>
      <c r="K13197" s="228"/>
      <c r="L13197" s="228"/>
      <c r="Q13197" s="229"/>
    </row>
    <row r="13198" spans="9:17" ht="16">
      <c r="I13198" s="209"/>
      <c r="J13198" s="221"/>
      <c r="K13198" s="228"/>
      <c r="L13198" s="228"/>
      <c r="Q13198" s="229"/>
    </row>
    <row r="13199" spans="9:17" ht="16">
      <c r="I13199" s="209"/>
      <c r="J13199" s="221"/>
      <c r="K13199" s="228"/>
      <c r="L13199" s="228"/>
      <c r="Q13199" s="229"/>
    </row>
    <row r="13200" spans="9:17" ht="16">
      <c r="I13200" s="209"/>
      <c r="J13200" s="221"/>
      <c r="K13200" s="228"/>
      <c r="L13200" s="228"/>
      <c r="Q13200" s="229"/>
    </row>
    <row r="13201" spans="9:17" ht="16">
      <c r="I13201" s="209"/>
      <c r="J13201" s="221"/>
      <c r="K13201" s="228"/>
      <c r="L13201" s="228"/>
      <c r="Q13201" s="229"/>
    </row>
    <row r="13202" spans="9:17" ht="16">
      <c r="I13202" s="209"/>
      <c r="J13202" s="221"/>
      <c r="K13202" s="228"/>
      <c r="L13202" s="228"/>
      <c r="Q13202" s="229"/>
    </row>
    <row r="13203" spans="9:17" ht="16">
      <c r="I13203" s="209"/>
      <c r="J13203" s="221"/>
      <c r="K13203" s="228"/>
      <c r="L13203" s="228"/>
      <c r="Q13203" s="229"/>
    </row>
    <row r="13204" spans="9:17" ht="16">
      <c r="I13204" s="209"/>
      <c r="J13204" s="221"/>
      <c r="K13204" s="228"/>
      <c r="L13204" s="228"/>
      <c r="Q13204" s="229"/>
    </row>
    <row r="13205" spans="9:17" ht="16">
      <c r="I13205" s="209"/>
      <c r="J13205" s="221"/>
      <c r="K13205" s="228"/>
      <c r="L13205" s="228"/>
      <c r="Q13205" s="229"/>
    </row>
    <row r="13206" spans="9:17" ht="16">
      <c r="I13206" s="209"/>
      <c r="J13206" s="221"/>
      <c r="K13206" s="228"/>
      <c r="L13206" s="228"/>
      <c r="Q13206" s="229"/>
    </row>
    <row r="13207" spans="9:17" ht="16">
      <c r="I13207" s="209"/>
      <c r="J13207" s="221"/>
      <c r="K13207" s="228"/>
      <c r="L13207" s="228"/>
      <c r="Q13207" s="229"/>
    </row>
    <row r="13208" spans="9:17" ht="16">
      <c r="I13208" s="209"/>
      <c r="J13208" s="221"/>
      <c r="K13208" s="228"/>
      <c r="L13208" s="228"/>
      <c r="Q13208" s="229"/>
    </row>
    <row r="13209" spans="9:17" ht="16">
      <c r="I13209" s="209"/>
      <c r="J13209" s="221"/>
      <c r="K13209" s="228"/>
      <c r="L13209" s="228"/>
      <c r="Q13209" s="229"/>
    </row>
    <row r="13210" spans="9:17" ht="16">
      <c r="I13210" s="209"/>
      <c r="J13210" s="221"/>
      <c r="K13210" s="228"/>
      <c r="L13210" s="228"/>
      <c r="Q13210" s="229"/>
    </row>
    <row r="13211" spans="9:17" ht="16">
      <c r="I13211" s="209"/>
      <c r="J13211" s="221"/>
      <c r="K13211" s="228"/>
      <c r="L13211" s="228"/>
      <c r="Q13211" s="229"/>
    </row>
    <row r="13212" spans="9:17" ht="16">
      <c r="I13212" s="209"/>
      <c r="J13212" s="221"/>
      <c r="K13212" s="228"/>
      <c r="L13212" s="228"/>
      <c r="Q13212" s="229"/>
    </row>
    <row r="13213" spans="9:17" ht="16">
      <c r="I13213" s="209"/>
      <c r="J13213" s="221"/>
      <c r="K13213" s="228"/>
      <c r="L13213" s="228"/>
      <c r="Q13213" s="229"/>
    </row>
    <row r="13214" spans="9:17" ht="16">
      <c r="I13214" s="209"/>
      <c r="J13214" s="221"/>
      <c r="K13214" s="228"/>
      <c r="L13214" s="228"/>
      <c r="Q13214" s="229"/>
    </row>
    <row r="13215" spans="9:17" ht="16">
      <c r="I13215" s="209"/>
      <c r="J13215" s="221"/>
      <c r="K13215" s="228"/>
      <c r="L13215" s="228"/>
      <c r="Q13215" s="229"/>
    </row>
    <row r="13216" spans="9:17" ht="16">
      <c r="I13216" s="209"/>
      <c r="J13216" s="221"/>
      <c r="K13216" s="228"/>
      <c r="L13216" s="228"/>
      <c r="Q13216" s="229"/>
    </row>
    <row r="13217" spans="9:17" ht="16">
      <c r="I13217" s="209"/>
      <c r="J13217" s="221"/>
      <c r="K13217" s="228"/>
      <c r="L13217" s="228"/>
      <c r="Q13217" s="229"/>
    </row>
    <row r="13218" spans="9:17" ht="16">
      <c r="I13218" s="209"/>
      <c r="J13218" s="221"/>
      <c r="K13218" s="228"/>
      <c r="L13218" s="228"/>
      <c r="Q13218" s="229"/>
    </row>
    <row r="13219" spans="9:17" ht="16">
      <c r="I13219" s="209"/>
      <c r="J13219" s="221"/>
      <c r="K13219" s="228"/>
      <c r="L13219" s="228"/>
      <c r="Q13219" s="229"/>
    </row>
    <row r="13220" spans="9:17" ht="16">
      <c r="I13220" s="209"/>
      <c r="J13220" s="221"/>
      <c r="K13220" s="228"/>
      <c r="L13220" s="228"/>
      <c r="Q13220" s="229"/>
    </row>
    <row r="13221" spans="9:17" ht="16">
      <c r="I13221" s="209"/>
      <c r="J13221" s="221"/>
      <c r="K13221" s="228"/>
      <c r="L13221" s="228"/>
      <c r="Q13221" s="229"/>
    </row>
    <row r="13222" spans="9:17" ht="16">
      <c r="I13222" s="209"/>
      <c r="J13222" s="221"/>
      <c r="K13222" s="228"/>
      <c r="L13222" s="228"/>
      <c r="Q13222" s="229"/>
    </row>
    <row r="13223" spans="9:17" ht="16">
      <c r="I13223" s="209"/>
      <c r="J13223" s="221"/>
      <c r="K13223" s="228"/>
      <c r="L13223" s="228"/>
      <c r="Q13223" s="229"/>
    </row>
    <row r="13224" spans="9:17" ht="16">
      <c r="I13224" s="209"/>
      <c r="J13224" s="221"/>
      <c r="K13224" s="228"/>
      <c r="L13224" s="228"/>
      <c r="Q13224" s="229"/>
    </row>
    <row r="13225" spans="9:17" ht="16">
      <c r="I13225" s="209"/>
      <c r="J13225" s="221"/>
      <c r="K13225" s="228"/>
      <c r="L13225" s="228"/>
      <c r="Q13225" s="229"/>
    </row>
    <row r="13226" spans="9:17" ht="16">
      <c r="I13226" s="209"/>
      <c r="J13226" s="221"/>
      <c r="K13226" s="228"/>
      <c r="L13226" s="228"/>
      <c r="Q13226" s="229"/>
    </row>
    <row r="13227" spans="9:17" ht="16">
      <c r="I13227" s="209"/>
      <c r="J13227" s="221"/>
      <c r="K13227" s="228"/>
      <c r="L13227" s="228"/>
      <c r="Q13227" s="229"/>
    </row>
    <row r="13228" spans="9:17" ht="16">
      <c r="I13228" s="209"/>
      <c r="J13228" s="221"/>
      <c r="K13228" s="228"/>
      <c r="L13228" s="228"/>
      <c r="Q13228" s="229"/>
    </row>
    <row r="13229" spans="9:17" ht="16">
      <c r="I13229" s="209"/>
      <c r="J13229" s="221"/>
      <c r="K13229" s="228"/>
      <c r="L13229" s="228"/>
      <c r="Q13229" s="229"/>
    </row>
    <row r="13230" spans="9:17" ht="16">
      <c r="I13230" s="209"/>
      <c r="J13230" s="221"/>
      <c r="K13230" s="228"/>
      <c r="L13230" s="228"/>
      <c r="Q13230" s="229"/>
    </row>
    <row r="13231" spans="9:17" ht="16">
      <c r="I13231" s="209"/>
      <c r="J13231" s="221"/>
      <c r="K13231" s="228"/>
      <c r="L13231" s="228"/>
      <c r="Q13231" s="229"/>
    </row>
    <row r="13232" spans="9:17" ht="16">
      <c r="I13232" s="209"/>
      <c r="J13232" s="221"/>
      <c r="K13232" s="228"/>
      <c r="L13232" s="228"/>
      <c r="Q13232" s="229"/>
    </row>
    <row r="13233" spans="9:17" ht="16">
      <c r="I13233" s="209"/>
      <c r="J13233" s="221"/>
      <c r="K13233" s="228"/>
      <c r="L13233" s="228"/>
      <c r="Q13233" s="229"/>
    </row>
    <row r="13234" spans="9:17" ht="16">
      <c r="I13234" s="209"/>
      <c r="J13234" s="221"/>
      <c r="K13234" s="228"/>
      <c r="L13234" s="228"/>
      <c r="Q13234" s="229"/>
    </row>
    <row r="13235" spans="9:17" ht="16">
      <c r="I13235" s="209"/>
      <c r="J13235" s="221"/>
      <c r="K13235" s="228"/>
      <c r="L13235" s="228"/>
      <c r="Q13235" s="229"/>
    </row>
    <row r="13236" spans="9:17" ht="16">
      <c r="I13236" s="209"/>
      <c r="J13236" s="221"/>
      <c r="K13236" s="228"/>
      <c r="L13236" s="228"/>
      <c r="Q13236" s="229"/>
    </row>
    <row r="13237" spans="9:17" ht="16">
      <c r="I13237" s="209"/>
      <c r="J13237" s="221"/>
      <c r="K13237" s="228"/>
      <c r="L13237" s="228"/>
      <c r="Q13237" s="229"/>
    </row>
    <row r="13238" spans="9:17" ht="16">
      <c r="I13238" s="209"/>
      <c r="J13238" s="221"/>
      <c r="K13238" s="228"/>
      <c r="L13238" s="228"/>
      <c r="Q13238" s="229"/>
    </row>
    <row r="13239" spans="9:17" ht="16">
      <c r="I13239" s="209"/>
      <c r="J13239" s="221"/>
      <c r="K13239" s="228"/>
      <c r="L13239" s="228"/>
      <c r="Q13239" s="229"/>
    </row>
    <row r="13240" spans="9:17" ht="16">
      <c r="I13240" s="209"/>
      <c r="J13240" s="221"/>
      <c r="K13240" s="228"/>
      <c r="L13240" s="228"/>
      <c r="Q13240" s="229"/>
    </row>
    <row r="13241" spans="9:17" ht="16">
      <c r="I13241" s="209"/>
      <c r="J13241" s="221"/>
      <c r="K13241" s="228"/>
      <c r="L13241" s="228"/>
      <c r="Q13241" s="229"/>
    </row>
    <row r="13242" spans="9:17" ht="16">
      <c r="I13242" s="209"/>
      <c r="J13242" s="221"/>
      <c r="K13242" s="228"/>
      <c r="L13242" s="228"/>
      <c r="Q13242" s="229"/>
    </row>
    <row r="13243" spans="9:17" ht="16">
      <c r="I13243" s="209"/>
      <c r="J13243" s="221"/>
      <c r="K13243" s="228"/>
      <c r="L13243" s="228"/>
      <c r="Q13243" s="229"/>
    </row>
    <row r="13244" spans="9:17" ht="16">
      <c r="I13244" s="209"/>
      <c r="J13244" s="221"/>
      <c r="K13244" s="228"/>
      <c r="L13244" s="228"/>
      <c r="Q13244" s="229"/>
    </row>
    <row r="13245" spans="9:17" ht="16">
      <c r="I13245" s="209"/>
      <c r="J13245" s="221"/>
      <c r="K13245" s="228"/>
      <c r="L13245" s="228"/>
      <c r="Q13245" s="229"/>
    </row>
    <row r="13246" spans="9:17" ht="16">
      <c r="I13246" s="209"/>
      <c r="J13246" s="221"/>
      <c r="K13246" s="228"/>
      <c r="L13246" s="228"/>
      <c r="Q13246" s="229"/>
    </row>
    <row r="13247" spans="9:17" ht="16">
      <c r="I13247" s="209"/>
      <c r="J13247" s="221"/>
      <c r="K13247" s="228"/>
      <c r="L13247" s="228"/>
      <c r="Q13247" s="229"/>
    </row>
    <row r="13248" spans="9:17" ht="16">
      <c r="I13248" s="209"/>
      <c r="J13248" s="221"/>
      <c r="K13248" s="228"/>
      <c r="L13248" s="228"/>
      <c r="Q13248" s="229"/>
    </row>
    <row r="13249" spans="9:17" ht="16">
      <c r="I13249" s="209"/>
      <c r="J13249" s="221"/>
      <c r="K13249" s="228"/>
      <c r="L13249" s="228"/>
      <c r="Q13249" s="229"/>
    </row>
    <row r="13250" spans="9:17" ht="16">
      <c r="I13250" s="209"/>
      <c r="J13250" s="221"/>
      <c r="K13250" s="228"/>
      <c r="L13250" s="228"/>
      <c r="Q13250" s="229"/>
    </row>
    <row r="13251" spans="9:17" ht="16">
      <c r="I13251" s="209"/>
      <c r="J13251" s="221"/>
      <c r="K13251" s="228"/>
      <c r="L13251" s="228"/>
      <c r="Q13251" s="229"/>
    </row>
    <row r="13252" spans="9:17" ht="16">
      <c r="I13252" s="209"/>
      <c r="J13252" s="221"/>
      <c r="K13252" s="228"/>
      <c r="L13252" s="228"/>
      <c r="Q13252" s="229"/>
    </row>
    <row r="13253" spans="9:17" ht="16">
      <c r="I13253" s="209"/>
      <c r="J13253" s="221"/>
      <c r="K13253" s="228"/>
      <c r="L13253" s="228"/>
      <c r="Q13253" s="229"/>
    </row>
    <row r="13254" spans="9:17" ht="16">
      <c r="I13254" s="209"/>
      <c r="J13254" s="221"/>
      <c r="K13254" s="228"/>
      <c r="L13254" s="228"/>
      <c r="Q13254" s="229"/>
    </row>
    <row r="13255" spans="9:17" ht="16">
      <c r="I13255" s="209"/>
      <c r="J13255" s="221"/>
      <c r="K13255" s="228"/>
      <c r="L13255" s="228"/>
      <c r="Q13255" s="229"/>
    </row>
    <row r="13256" spans="9:17" ht="16">
      <c r="I13256" s="209"/>
      <c r="J13256" s="221"/>
      <c r="K13256" s="228"/>
      <c r="L13256" s="228"/>
      <c r="Q13256" s="229"/>
    </row>
    <row r="13257" spans="9:17" ht="16">
      <c r="I13257" s="209"/>
      <c r="J13257" s="221"/>
      <c r="K13257" s="228"/>
      <c r="L13257" s="228"/>
      <c r="Q13257" s="229"/>
    </row>
    <row r="13258" spans="9:17" ht="16">
      <c r="I13258" s="209"/>
      <c r="J13258" s="221"/>
      <c r="K13258" s="228"/>
      <c r="L13258" s="228"/>
      <c r="Q13258" s="229"/>
    </row>
    <row r="13259" spans="9:17" ht="16">
      <c r="I13259" s="209"/>
      <c r="J13259" s="221"/>
      <c r="K13259" s="228"/>
      <c r="L13259" s="228"/>
      <c r="Q13259" s="229"/>
    </row>
    <row r="13260" spans="9:17" ht="16">
      <c r="I13260" s="209"/>
      <c r="J13260" s="221"/>
      <c r="K13260" s="228"/>
      <c r="L13260" s="228"/>
      <c r="Q13260" s="229"/>
    </row>
    <row r="13261" spans="9:17" ht="16">
      <c r="I13261" s="209"/>
      <c r="J13261" s="221"/>
      <c r="K13261" s="228"/>
      <c r="L13261" s="228"/>
      <c r="Q13261" s="229"/>
    </row>
    <row r="13262" spans="9:17" ht="16">
      <c r="I13262" s="209"/>
      <c r="J13262" s="221"/>
      <c r="K13262" s="228"/>
      <c r="L13262" s="228"/>
      <c r="Q13262" s="229"/>
    </row>
    <row r="13263" spans="9:17" ht="16">
      <c r="I13263" s="209"/>
      <c r="J13263" s="221"/>
      <c r="K13263" s="228"/>
      <c r="L13263" s="228"/>
      <c r="Q13263" s="229"/>
    </row>
    <row r="13264" spans="9:17" ht="16">
      <c r="I13264" s="209"/>
      <c r="J13264" s="221"/>
      <c r="K13264" s="228"/>
      <c r="L13264" s="228"/>
      <c r="Q13264" s="229"/>
    </row>
    <row r="13265" spans="9:17" ht="16">
      <c r="I13265" s="209"/>
      <c r="J13265" s="221"/>
      <c r="K13265" s="228"/>
      <c r="L13265" s="228"/>
      <c r="Q13265" s="229"/>
    </row>
    <row r="13266" spans="9:17" ht="16">
      <c r="I13266" s="209"/>
      <c r="J13266" s="221"/>
      <c r="K13266" s="228"/>
      <c r="L13266" s="228"/>
      <c r="Q13266" s="229"/>
    </row>
    <row r="13267" spans="9:17" ht="16">
      <c r="I13267" s="209"/>
      <c r="J13267" s="221"/>
      <c r="K13267" s="228"/>
      <c r="L13267" s="228"/>
      <c r="Q13267" s="229"/>
    </row>
    <row r="13268" spans="9:17" ht="16">
      <c r="I13268" s="209"/>
      <c r="J13268" s="221"/>
      <c r="K13268" s="228"/>
      <c r="L13268" s="228"/>
      <c r="Q13268" s="229"/>
    </row>
    <row r="13269" spans="9:17" ht="16">
      <c r="I13269" s="209"/>
      <c r="J13269" s="221"/>
      <c r="K13269" s="228"/>
      <c r="L13269" s="228"/>
      <c r="Q13269" s="229"/>
    </row>
    <row r="13270" spans="9:17" ht="16">
      <c r="I13270" s="209"/>
      <c r="J13270" s="221"/>
      <c r="K13270" s="228"/>
      <c r="L13270" s="228"/>
      <c r="Q13270" s="229"/>
    </row>
    <row r="13271" spans="9:17" ht="16">
      <c r="I13271" s="209"/>
      <c r="J13271" s="221"/>
      <c r="K13271" s="228"/>
      <c r="L13271" s="228"/>
      <c r="Q13271" s="229"/>
    </row>
    <row r="13272" spans="9:17" ht="16">
      <c r="I13272" s="209"/>
      <c r="J13272" s="221"/>
      <c r="K13272" s="228"/>
      <c r="L13272" s="228"/>
      <c r="Q13272" s="229"/>
    </row>
    <row r="13273" spans="9:17" ht="16">
      <c r="I13273" s="209"/>
      <c r="J13273" s="221"/>
      <c r="K13273" s="228"/>
      <c r="L13273" s="228"/>
      <c r="Q13273" s="229"/>
    </row>
    <row r="13274" spans="9:17" ht="16">
      <c r="I13274" s="209"/>
      <c r="J13274" s="221"/>
      <c r="K13274" s="228"/>
      <c r="L13274" s="228"/>
      <c r="Q13274" s="229"/>
    </row>
    <row r="13275" spans="9:17" ht="16">
      <c r="I13275" s="209"/>
      <c r="J13275" s="221"/>
      <c r="K13275" s="228"/>
      <c r="L13275" s="228"/>
      <c r="Q13275" s="229"/>
    </row>
    <row r="13276" spans="9:17" ht="16">
      <c r="I13276" s="209"/>
      <c r="J13276" s="221"/>
      <c r="K13276" s="228"/>
      <c r="L13276" s="228"/>
      <c r="Q13276" s="229"/>
    </row>
    <row r="13277" spans="9:17" ht="16">
      <c r="I13277" s="209"/>
      <c r="J13277" s="221"/>
      <c r="K13277" s="228"/>
      <c r="L13277" s="228"/>
      <c r="Q13277" s="229"/>
    </row>
    <row r="13278" spans="9:17" ht="16">
      <c r="I13278" s="209"/>
      <c r="J13278" s="221"/>
      <c r="K13278" s="228"/>
      <c r="L13278" s="228"/>
      <c r="Q13278" s="229"/>
    </row>
    <row r="13279" spans="9:17" ht="16">
      <c r="I13279" s="209"/>
      <c r="J13279" s="221"/>
      <c r="K13279" s="228"/>
      <c r="L13279" s="228"/>
      <c r="Q13279" s="229"/>
    </row>
    <row r="13280" spans="9:17" ht="16">
      <c r="I13280" s="209"/>
      <c r="J13280" s="221"/>
      <c r="K13280" s="228"/>
      <c r="L13280" s="228"/>
      <c r="Q13280" s="229"/>
    </row>
    <row r="13281" spans="9:17" ht="16">
      <c r="I13281" s="209"/>
      <c r="J13281" s="221"/>
      <c r="K13281" s="228"/>
      <c r="L13281" s="228"/>
      <c r="Q13281" s="229"/>
    </row>
    <row r="13282" spans="9:17" ht="16">
      <c r="I13282" s="209"/>
      <c r="J13282" s="221"/>
      <c r="K13282" s="228"/>
      <c r="L13282" s="228"/>
      <c r="Q13282" s="229"/>
    </row>
    <row r="13283" spans="9:17" ht="16">
      <c r="I13283" s="209"/>
      <c r="J13283" s="221"/>
      <c r="K13283" s="228"/>
      <c r="L13283" s="228"/>
      <c r="Q13283" s="229"/>
    </row>
    <row r="13284" spans="9:17" ht="16">
      <c r="I13284" s="209"/>
      <c r="J13284" s="221"/>
      <c r="K13284" s="228"/>
      <c r="L13284" s="228"/>
      <c r="Q13284" s="229"/>
    </row>
    <row r="13285" spans="9:17" ht="16">
      <c r="I13285" s="209"/>
      <c r="J13285" s="221"/>
      <c r="K13285" s="228"/>
      <c r="L13285" s="228"/>
      <c r="Q13285" s="229"/>
    </row>
    <row r="13286" spans="9:17" ht="16">
      <c r="I13286" s="209"/>
      <c r="J13286" s="221"/>
      <c r="K13286" s="228"/>
      <c r="L13286" s="228"/>
      <c r="Q13286" s="229"/>
    </row>
    <row r="13287" spans="9:17" ht="16">
      <c r="I13287" s="209"/>
      <c r="J13287" s="221"/>
      <c r="K13287" s="228"/>
      <c r="L13287" s="228"/>
      <c r="Q13287" s="229"/>
    </row>
    <row r="13288" spans="9:17" ht="16">
      <c r="I13288" s="209"/>
      <c r="J13288" s="221"/>
      <c r="K13288" s="228"/>
      <c r="L13288" s="228"/>
      <c r="Q13288" s="229"/>
    </row>
    <row r="13289" spans="9:17" ht="16">
      <c r="I13289" s="209"/>
      <c r="J13289" s="221"/>
      <c r="K13289" s="228"/>
      <c r="L13289" s="228"/>
      <c r="Q13289" s="229"/>
    </row>
    <row r="13290" spans="9:17" ht="16">
      <c r="I13290" s="209"/>
      <c r="J13290" s="221"/>
      <c r="K13290" s="228"/>
      <c r="L13290" s="228"/>
      <c r="Q13290" s="229"/>
    </row>
    <row r="13291" spans="9:17" ht="16">
      <c r="I13291" s="209"/>
      <c r="J13291" s="221"/>
      <c r="K13291" s="228"/>
      <c r="L13291" s="228"/>
      <c r="Q13291" s="229"/>
    </row>
    <row r="13292" spans="9:17" ht="16">
      <c r="I13292" s="209"/>
      <c r="J13292" s="221"/>
      <c r="K13292" s="228"/>
      <c r="L13292" s="228"/>
      <c r="Q13292" s="229"/>
    </row>
    <row r="13293" spans="9:17" ht="16">
      <c r="I13293" s="209"/>
      <c r="J13293" s="221"/>
      <c r="K13293" s="228"/>
      <c r="L13293" s="228"/>
      <c r="Q13293" s="229"/>
    </row>
    <row r="13294" spans="9:17" ht="16">
      <c r="I13294" s="209"/>
      <c r="J13294" s="221"/>
      <c r="K13294" s="228"/>
      <c r="L13294" s="228"/>
      <c r="Q13294" s="229"/>
    </row>
    <row r="13295" spans="9:17" ht="16">
      <c r="I13295" s="209"/>
      <c r="J13295" s="221"/>
      <c r="K13295" s="228"/>
      <c r="L13295" s="228"/>
      <c r="Q13295" s="229"/>
    </row>
    <row r="13296" spans="9:17" ht="16">
      <c r="I13296" s="209"/>
      <c r="J13296" s="221"/>
      <c r="K13296" s="228"/>
      <c r="L13296" s="228"/>
      <c r="Q13296" s="229"/>
    </row>
    <row r="13297" spans="9:17" ht="16">
      <c r="I13297" s="209"/>
      <c r="J13297" s="221"/>
      <c r="K13297" s="228"/>
      <c r="L13297" s="228"/>
      <c r="Q13297" s="229"/>
    </row>
    <row r="13298" spans="9:17" ht="16">
      <c r="I13298" s="209"/>
      <c r="J13298" s="221"/>
      <c r="K13298" s="228"/>
      <c r="L13298" s="228"/>
      <c r="Q13298" s="229"/>
    </row>
    <row r="13299" spans="9:17" ht="16">
      <c r="I13299" s="209"/>
      <c r="J13299" s="221"/>
      <c r="K13299" s="228"/>
      <c r="L13299" s="228"/>
      <c r="Q13299" s="229"/>
    </row>
    <row r="13300" spans="9:17" ht="16">
      <c r="I13300" s="209"/>
      <c r="J13300" s="221"/>
      <c r="K13300" s="228"/>
      <c r="L13300" s="228"/>
      <c r="Q13300" s="229"/>
    </row>
    <row r="13301" spans="9:17" ht="16">
      <c r="I13301" s="209"/>
      <c r="J13301" s="221"/>
      <c r="K13301" s="228"/>
      <c r="L13301" s="228"/>
      <c r="Q13301" s="229"/>
    </row>
    <row r="13302" spans="9:17" ht="16">
      <c r="I13302" s="209"/>
      <c r="J13302" s="221"/>
      <c r="K13302" s="228"/>
      <c r="L13302" s="228"/>
      <c r="Q13302" s="229"/>
    </row>
    <row r="13303" spans="9:17" ht="16">
      <c r="I13303" s="209"/>
      <c r="J13303" s="221"/>
      <c r="K13303" s="228"/>
      <c r="L13303" s="228"/>
      <c r="Q13303" s="229"/>
    </row>
    <row r="13304" spans="9:17" ht="16">
      <c r="I13304" s="209"/>
      <c r="J13304" s="221"/>
      <c r="K13304" s="228"/>
      <c r="L13304" s="228"/>
      <c r="Q13304" s="229"/>
    </row>
    <row r="13305" spans="9:17" ht="16">
      <c r="I13305" s="209"/>
      <c r="J13305" s="221"/>
      <c r="K13305" s="228"/>
      <c r="L13305" s="228"/>
      <c r="Q13305" s="229"/>
    </row>
    <row r="13306" spans="9:17" ht="16">
      <c r="I13306" s="209"/>
      <c r="J13306" s="221"/>
      <c r="K13306" s="228"/>
      <c r="L13306" s="228"/>
      <c r="Q13306" s="229"/>
    </row>
    <row r="13307" spans="9:17" ht="16">
      <c r="I13307" s="209"/>
      <c r="J13307" s="221"/>
      <c r="K13307" s="228"/>
      <c r="L13307" s="228"/>
      <c r="Q13307" s="229"/>
    </row>
    <row r="13308" spans="9:17" ht="16">
      <c r="I13308" s="209"/>
      <c r="J13308" s="221"/>
      <c r="K13308" s="228"/>
      <c r="L13308" s="228"/>
      <c r="Q13308" s="229"/>
    </row>
    <row r="13309" spans="9:17" ht="16">
      <c r="I13309" s="209"/>
      <c r="J13309" s="221"/>
      <c r="K13309" s="228"/>
      <c r="L13309" s="228"/>
      <c r="Q13309" s="229"/>
    </row>
    <row r="13310" spans="9:17" ht="16">
      <c r="I13310" s="209"/>
      <c r="J13310" s="221"/>
      <c r="K13310" s="228"/>
      <c r="L13310" s="228"/>
      <c r="Q13310" s="229"/>
    </row>
    <row r="13311" spans="9:17" ht="16">
      <c r="I13311" s="209"/>
      <c r="J13311" s="221"/>
      <c r="K13311" s="228"/>
      <c r="L13311" s="228"/>
      <c r="Q13311" s="229"/>
    </row>
    <row r="13312" spans="9:17" ht="16">
      <c r="I13312" s="209"/>
      <c r="J13312" s="221"/>
      <c r="K13312" s="228"/>
      <c r="L13312" s="228"/>
      <c r="Q13312" s="229"/>
    </row>
    <row r="13313" spans="9:17" ht="16">
      <c r="I13313" s="209"/>
      <c r="J13313" s="221"/>
      <c r="K13313" s="228"/>
      <c r="L13313" s="228"/>
      <c r="Q13313" s="229"/>
    </row>
    <row r="13314" spans="9:17" ht="16">
      <c r="I13314" s="209"/>
      <c r="J13314" s="221"/>
      <c r="K13314" s="228"/>
      <c r="L13314" s="228"/>
      <c r="Q13314" s="229"/>
    </row>
    <row r="13315" spans="9:17" ht="16">
      <c r="I13315" s="209"/>
      <c r="J13315" s="221"/>
      <c r="K13315" s="228"/>
      <c r="L13315" s="228"/>
      <c r="Q13315" s="229"/>
    </row>
    <row r="13316" spans="9:17" ht="16">
      <c r="I13316" s="209"/>
      <c r="J13316" s="221"/>
      <c r="K13316" s="228"/>
      <c r="L13316" s="228"/>
      <c r="Q13316" s="229"/>
    </row>
    <row r="13317" spans="9:17" ht="16">
      <c r="I13317" s="209"/>
      <c r="J13317" s="221"/>
      <c r="K13317" s="228"/>
      <c r="L13317" s="228"/>
      <c r="Q13317" s="229"/>
    </row>
    <row r="13318" spans="9:17" ht="16">
      <c r="I13318" s="209"/>
      <c r="J13318" s="221"/>
      <c r="K13318" s="228"/>
      <c r="L13318" s="228"/>
      <c r="Q13318" s="229"/>
    </row>
    <row r="13319" spans="9:17" ht="16">
      <c r="I13319" s="209"/>
      <c r="J13319" s="221"/>
      <c r="K13319" s="228"/>
      <c r="L13319" s="228"/>
      <c r="Q13319" s="229"/>
    </row>
    <row r="13320" spans="9:17" ht="16">
      <c r="I13320" s="209"/>
      <c r="J13320" s="221"/>
      <c r="K13320" s="228"/>
      <c r="L13320" s="228"/>
      <c r="Q13320" s="229"/>
    </row>
    <row r="13321" spans="9:17" ht="16">
      <c r="I13321" s="209"/>
      <c r="J13321" s="221"/>
      <c r="K13321" s="228"/>
      <c r="L13321" s="228"/>
      <c r="Q13321" s="229"/>
    </row>
    <row r="13322" spans="9:17" ht="16">
      <c r="I13322" s="209"/>
      <c r="J13322" s="221"/>
      <c r="K13322" s="228"/>
      <c r="L13322" s="228"/>
      <c r="Q13322" s="229"/>
    </row>
    <row r="13323" spans="9:17" ht="16">
      <c r="I13323" s="209"/>
      <c r="J13323" s="221"/>
      <c r="K13323" s="228"/>
      <c r="L13323" s="228"/>
      <c r="Q13323" s="229"/>
    </row>
    <row r="13324" spans="9:17" ht="16">
      <c r="I13324" s="209"/>
      <c r="J13324" s="221"/>
      <c r="K13324" s="228"/>
      <c r="L13324" s="228"/>
      <c r="Q13324" s="229"/>
    </row>
    <row r="13325" spans="9:17" ht="16">
      <c r="I13325" s="209"/>
      <c r="J13325" s="221"/>
      <c r="K13325" s="228"/>
      <c r="L13325" s="228"/>
      <c r="Q13325" s="229"/>
    </row>
    <row r="13326" spans="9:17" ht="16">
      <c r="I13326" s="209"/>
      <c r="J13326" s="221"/>
      <c r="K13326" s="228"/>
      <c r="L13326" s="228"/>
      <c r="Q13326" s="229"/>
    </row>
    <row r="13327" spans="9:17" ht="16">
      <c r="I13327" s="209"/>
      <c r="J13327" s="221"/>
      <c r="K13327" s="228"/>
      <c r="L13327" s="228"/>
      <c r="Q13327" s="229"/>
    </row>
    <row r="13328" spans="9:17" ht="16">
      <c r="I13328" s="209"/>
      <c r="J13328" s="221"/>
      <c r="K13328" s="228"/>
      <c r="L13328" s="228"/>
      <c r="Q13328" s="229"/>
    </row>
    <row r="13329" spans="9:17" ht="16">
      <c r="I13329" s="209"/>
      <c r="J13329" s="221"/>
      <c r="K13329" s="228"/>
      <c r="L13329" s="228"/>
      <c r="Q13329" s="229"/>
    </row>
    <row r="13330" spans="9:17" ht="16">
      <c r="I13330" s="209"/>
      <c r="J13330" s="221"/>
      <c r="K13330" s="228"/>
      <c r="L13330" s="228"/>
      <c r="Q13330" s="229"/>
    </row>
    <row r="13331" spans="9:17" ht="16">
      <c r="I13331" s="209"/>
      <c r="J13331" s="221"/>
      <c r="K13331" s="228"/>
      <c r="L13331" s="228"/>
      <c r="Q13331" s="229"/>
    </row>
    <row r="13332" spans="9:17" ht="16">
      <c r="I13332" s="209"/>
      <c r="J13332" s="221"/>
      <c r="K13332" s="228"/>
      <c r="L13332" s="228"/>
      <c r="Q13332" s="229"/>
    </row>
    <row r="13333" spans="9:17" ht="16">
      <c r="I13333" s="209"/>
      <c r="J13333" s="221"/>
      <c r="K13333" s="228"/>
      <c r="L13333" s="228"/>
      <c r="Q13333" s="229"/>
    </row>
    <row r="13334" spans="9:17" ht="16">
      <c r="I13334" s="209"/>
      <c r="J13334" s="221"/>
      <c r="K13334" s="228"/>
      <c r="L13334" s="228"/>
      <c r="Q13334" s="229"/>
    </row>
    <row r="13335" spans="9:17" ht="16">
      <c r="I13335" s="209"/>
      <c r="J13335" s="221"/>
      <c r="K13335" s="228"/>
      <c r="L13335" s="228"/>
      <c r="Q13335" s="229"/>
    </row>
    <row r="13336" spans="9:17" ht="16">
      <c r="I13336" s="209"/>
      <c r="J13336" s="221"/>
      <c r="K13336" s="228"/>
      <c r="L13336" s="228"/>
      <c r="Q13336" s="229"/>
    </row>
    <row r="13337" spans="9:17" ht="16">
      <c r="I13337" s="209"/>
      <c r="J13337" s="221"/>
      <c r="K13337" s="228"/>
      <c r="L13337" s="228"/>
      <c r="Q13337" s="229"/>
    </row>
    <row r="13338" spans="9:17" ht="16">
      <c r="I13338" s="209"/>
      <c r="J13338" s="221"/>
      <c r="K13338" s="228"/>
      <c r="L13338" s="228"/>
      <c r="Q13338" s="229"/>
    </row>
    <row r="13339" spans="9:17" ht="16">
      <c r="I13339" s="209"/>
      <c r="J13339" s="221"/>
      <c r="K13339" s="228"/>
      <c r="L13339" s="228"/>
      <c r="Q13339" s="229"/>
    </row>
    <row r="13340" spans="9:17" ht="16">
      <c r="I13340" s="209"/>
      <c r="J13340" s="221"/>
      <c r="K13340" s="228"/>
      <c r="L13340" s="228"/>
      <c r="Q13340" s="229"/>
    </row>
    <row r="13341" spans="9:17" ht="16">
      <c r="I13341" s="209"/>
      <c r="J13341" s="221"/>
      <c r="K13341" s="228"/>
      <c r="L13341" s="228"/>
      <c r="Q13341" s="229"/>
    </row>
    <row r="13342" spans="9:17" ht="16">
      <c r="I13342" s="209"/>
      <c r="J13342" s="221"/>
      <c r="K13342" s="228"/>
      <c r="L13342" s="228"/>
      <c r="Q13342" s="229"/>
    </row>
    <row r="13343" spans="9:17" ht="16">
      <c r="I13343" s="209"/>
      <c r="J13343" s="221"/>
      <c r="K13343" s="228"/>
      <c r="L13343" s="228"/>
      <c r="Q13343" s="229"/>
    </row>
    <row r="13344" spans="9:17" ht="16">
      <c r="I13344" s="209"/>
      <c r="J13344" s="221"/>
      <c r="K13344" s="228"/>
      <c r="L13344" s="228"/>
      <c r="Q13344" s="229"/>
    </row>
    <row r="13345" spans="9:17" ht="16">
      <c r="I13345" s="209"/>
      <c r="J13345" s="221"/>
      <c r="K13345" s="228"/>
      <c r="L13345" s="228"/>
      <c r="Q13345" s="229"/>
    </row>
    <row r="13346" spans="9:17" ht="16">
      <c r="I13346" s="209"/>
      <c r="J13346" s="221"/>
      <c r="K13346" s="228"/>
      <c r="L13346" s="228"/>
      <c r="Q13346" s="229"/>
    </row>
    <row r="13347" spans="9:17" ht="16">
      <c r="I13347" s="209"/>
      <c r="J13347" s="221"/>
      <c r="K13347" s="228"/>
      <c r="L13347" s="228"/>
      <c r="Q13347" s="229"/>
    </row>
    <row r="13348" spans="9:17" ht="16">
      <c r="I13348" s="209"/>
      <c r="J13348" s="221"/>
      <c r="K13348" s="228"/>
      <c r="L13348" s="228"/>
      <c r="Q13348" s="229"/>
    </row>
    <row r="13349" spans="9:17" ht="16">
      <c r="I13349" s="209"/>
      <c r="J13349" s="221"/>
      <c r="K13349" s="228"/>
      <c r="L13349" s="228"/>
      <c r="Q13349" s="229"/>
    </row>
    <row r="13350" spans="9:17" ht="16">
      <c r="I13350" s="209"/>
      <c r="J13350" s="221"/>
      <c r="K13350" s="228"/>
      <c r="L13350" s="228"/>
      <c r="Q13350" s="229"/>
    </row>
    <row r="13351" spans="9:17" ht="16">
      <c r="I13351" s="209"/>
      <c r="J13351" s="221"/>
      <c r="K13351" s="228"/>
      <c r="L13351" s="228"/>
      <c r="Q13351" s="229"/>
    </row>
    <row r="13352" spans="9:17" ht="16">
      <c r="I13352" s="209"/>
      <c r="J13352" s="221"/>
      <c r="K13352" s="228"/>
      <c r="L13352" s="228"/>
      <c r="Q13352" s="229"/>
    </row>
    <row r="13353" spans="9:17" ht="16">
      <c r="I13353" s="209"/>
      <c r="J13353" s="221"/>
      <c r="K13353" s="228"/>
      <c r="L13353" s="228"/>
      <c r="Q13353" s="229"/>
    </row>
    <row r="13354" spans="9:17" ht="16">
      <c r="I13354" s="209"/>
      <c r="J13354" s="221"/>
      <c r="K13354" s="228"/>
      <c r="L13354" s="228"/>
      <c r="Q13354" s="229"/>
    </row>
    <row r="13355" spans="9:17" ht="16">
      <c r="I13355" s="209"/>
      <c r="J13355" s="221"/>
      <c r="K13355" s="228"/>
      <c r="L13355" s="228"/>
      <c r="Q13355" s="229"/>
    </row>
    <row r="13356" spans="9:17" ht="16">
      <c r="I13356" s="209"/>
      <c r="J13356" s="221"/>
      <c r="K13356" s="228"/>
      <c r="L13356" s="228"/>
      <c r="Q13356" s="229"/>
    </row>
    <row r="13357" spans="9:17" ht="16">
      <c r="I13357" s="209"/>
      <c r="J13357" s="221"/>
      <c r="K13357" s="228"/>
      <c r="L13357" s="228"/>
      <c r="Q13357" s="229"/>
    </row>
    <row r="13358" spans="9:17" ht="16">
      <c r="I13358" s="209"/>
      <c r="J13358" s="221"/>
      <c r="K13358" s="228"/>
      <c r="L13358" s="228"/>
      <c r="Q13358" s="229"/>
    </row>
    <row r="13359" spans="9:17" ht="16">
      <c r="I13359" s="209"/>
      <c r="J13359" s="221"/>
      <c r="K13359" s="228"/>
      <c r="L13359" s="228"/>
      <c r="Q13359" s="229"/>
    </row>
    <row r="13360" spans="9:17" ht="16">
      <c r="I13360" s="209"/>
      <c r="J13360" s="221"/>
      <c r="K13360" s="228"/>
      <c r="L13360" s="228"/>
      <c r="Q13360" s="229"/>
    </row>
    <row r="13361" spans="9:17" ht="16">
      <c r="I13361" s="209"/>
      <c r="J13361" s="221"/>
      <c r="K13361" s="228"/>
      <c r="L13361" s="228"/>
      <c r="Q13361" s="229"/>
    </row>
    <row r="13362" spans="9:17" ht="16">
      <c r="I13362" s="209"/>
      <c r="J13362" s="221"/>
      <c r="K13362" s="228"/>
      <c r="L13362" s="228"/>
      <c r="Q13362" s="229"/>
    </row>
    <row r="13363" spans="9:17" ht="16">
      <c r="I13363" s="209"/>
      <c r="J13363" s="221"/>
      <c r="K13363" s="228"/>
      <c r="L13363" s="228"/>
      <c r="Q13363" s="229"/>
    </row>
    <row r="13364" spans="9:17" ht="16">
      <c r="I13364" s="209"/>
      <c r="J13364" s="221"/>
      <c r="K13364" s="228"/>
      <c r="L13364" s="228"/>
      <c r="Q13364" s="229"/>
    </row>
    <row r="13365" spans="9:17" ht="16">
      <c r="I13365" s="209"/>
      <c r="J13365" s="221"/>
      <c r="K13365" s="228"/>
      <c r="L13365" s="228"/>
      <c r="Q13365" s="229"/>
    </row>
    <row r="13366" spans="9:17" ht="16">
      <c r="I13366" s="209"/>
      <c r="J13366" s="221"/>
      <c r="K13366" s="228"/>
      <c r="L13366" s="228"/>
      <c r="Q13366" s="229"/>
    </row>
    <row r="13367" spans="9:17" ht="16">
      <c r="I13367" s="209"/>
      <c r="J13367" s="221"/>
      <c r="K13367" s="228"/>
      <c r="L13367" s="228"/>
      <c r="Q13367" s="229"/>
    </row>
    <row r="13368" spans="9:17" ht="16">
      <c r="I13368" s="209"/>
      <c r="J13368" s="221"/>
      <c r="K13368" s="228"/>
      <c r="L13368" s="228"/>
      <c r="Q13368" s="229"/>
    </row>
    <row r="13369" spans="9:17" ht="16">
      <c r="I13369" s="209"/>
      <c r="J13369" s="221"/>
      <c r="K13369" s="228"/>
      <c r="L13369" s="228"/>
      <c r="Q13369" s="229"/>
    </row>
    <row r="13370" spans="9:17" ht="16">
      <c r="I13370" s="209"/>
      <c r="J13370" s="221"/>
      <c r="K13370" s="228"/>
      <c r="L13370" s="228"/>
      <c r="Q13370" s="229"/>
    </row>
    <row r="13371" spans="9:17" ht="16">
      <c r="I13371" s="209"/>
      <c r="J13371" s="221"/>
      <c r="K13371" s="228"/>
      <c r="L13371" s="228"/>
      <c r="Q13371" s="229"/>
    </row>
    <row r="13372" spans="9:17" ht="16">
      <c r="I13372" s="209"/>
      <c r="J13372" s="221"/>
      <c r="K13372" s="228"/>
      <c r="L13372" s="228"/>
      <c r="Q13372" s="229"/>
    </row>
    <row r="13373" spans="9:17" ht="16">
      <c r="I13373" s="209"/>
      <c r="J13373" s="221"/>
      <c r="K13373" s="228"/>
      <c r="L13373" s="228"/>
      <c r="Q13373" s="229"/>
    </row>
    <row r="13374" spans="9:17" ht="16">
      <c r="I13374" s="209"/>
      <c r="J13374" s="221"/>
      <c r="K13374" s="228"/>
      <c r="L13374" s="228"/>
      <c r="Q13374" s="229"/>
    </row>
    <row r="13375" spans="9:17" ht="16">
      <c r="I13375" s="209"/>
      <c r="J13375" s="221"/>
      <c r="K13375" s="228"/>
      <c r="L13375" s="228"/>
      <c r="Q13375" s="229"/>
    </row>
    <row r="13376" spans="9:17" ht="16">
      <c r="I13376" s="209"/>
      <c r="J13376" s="221"/>
      <c r="K13376" s="228"/>
      <c r="L13376" s="228"/>
      <c r="Q13376" s="229"/>
    </row>
    <row r="13377" spans="9:17" ht="16">
      <c r="I13377" s="209"/>
      <c r="J13377" s="221"/>
      <c r="K13377" s="228"/>
      <c r="L13377" s="228"/>
      <c r="Q13377" s="229"/>
    </row>
    <row r="13378" spans="9:17" ht="16">
      <c r="I13378" s="209"/>
      <c r="J13378" s="221"/>
      <c r="K13378" s="228"/>
      <c r="L13378" s="228"/>
      <c r="Q13378" s="229"/>
    </row>
    <row r="13379" spans="9:17" ht="16">
      <c r="I13379" s="209"/>
      <c r="J13379" s="221"/>
      <c r="K13379" s="228"/>
      <c r="L13379" s="228"/>
      <c r="Q13379" s="229"/>
    </row>
    <row r="13380" spans="9:17" ht="16">
      <c r="I13380" s="209"/>
      <c r="J13380" s="221"/>
      <c r="K13380" s="228"/>
      <c r="L13380" s="228"/>
      <c r="Q13380" s="229"/>
    </row>
    <row r="13381" spans="9:17" ht="16">
      <c r="I13381" s="209"/>
      <c r="J13381" s="221"/>
      <c r="K13381" s="228"/>
      <c r="L13381" s="228"/>
      <c r="Q13381" s="229"/>
    </row>
    <row r="13382" spans="9:17" ht="16">
      <c r="I13382" s="209"/>
      <c r="J13382" s="221"/>
      <c r="K13382" s="228"/>
      <c r="L13382" s="228"/>
      <c r="Q13382" s="229"/>
    </row>
    <row r="13383" spans="9:17" ht="16">
      <c r="I13383" s="209"/>
      <c r="J13383" s="221"/>
      <c r="K13383" s="228"/>
      <c r="L13383" s="228"/>
      <c r="Q13383" s="229"/>
    </row>
    <row r="13384" spans="9:17" ht="16">
      <c r="I13384" s="209"/>
      <c r="J13384" s="221"/>
      <c r="K13384" s="228"/>
      <c r="L13384" s="228"/>
      <c r="Q13384" s="229"/>
    </row>
    <row r="13385" spans="9:17" ht="16">
      <c r="I13385" s="209"/>
      <c r="J13385" s="221"/>
      <c r="K13385" s="228"/>
      <c r="L13385" s="228"/>
      <c r="Q13385" s="229"/>
    </row>
    <row r="13386" spans="9:17" ht="16">
      <c r="I13386" s="209"/>
      <c r="J13386" s="221"/>
      <c r="K13386" s="228"/>
      <c r="L13386" s="228"/>
      <c r="Q13386" s="229"/>
    </row>
    <row r="13387" spans="9:17" ht="16">
      <c r="I13387" s="209"/>
      <c r="J13387" s="221"/>
      <c r="K13387" s="228"/>
      <c r="L13387" s="228"/>
      <c r="Q13387" s="229"/>
    </row>
    <row r="13388" spans="9:17" ht="16">
      <c r="I13388" s="209"/>
      <c r="J13388" s="221"/>
      <c r="K13388" s="228"/>
      <c r="L13388" s="228"/>
      <c r="Q13388" s="229"/>
    </row>
    <row r="13389" spans="9:17" ht="16">
      <c r="I13389" s="209"/>
      <c r="J13389" s="221"/>
      <c r="K13389" s="228"/>
      <c r="L13389" s="228"/>
      <c r="Q13389" s="229"/>
    </row>
    <row r="13390" spans="9:17" ht="16">
      <c r="I13390" s="209"/>
      <c r="J13390" s="221"/>
      <c r="K13390" s="228"/>
      <c r="L13390" s="228"/>
      <c r="Q13390" s="229"/>
    </row>
    <row r="13391" spans="9:17" ht="16">
      <c r="I13391" s="209"/>
      <c r="J13391" s="221"/>
      <c r="K13391" s="228"/>
      <c r="L13391" s="228"/>
      <c r="Q13391" s="229"/>
    </row>
    <row r="13392" spans="9:17" ht="16">
      <c r="I13392" s="209"/>
      <c r="J13392" s="221"/>
      <c r="K13392" s="228"/>
      <c r="L13392" s="228"/>
      <c r="Q13392" s="229"/>
    </row>
    <row r="13393" spans="9:17" ht="16">
      <c r="I13393" s="209"/>
      <c r="J13393" s="221"/>
      <c r="K13393" s="228"/>
      <c r="L13393" s="228"/>
      <c r="Q13393" s="229"/>
    </row>
    <row r="13394" spans="9:17" ht="16">
      <c r="I13394" s="209"/>
      <c r="J13394" s="221"/>
      <c r="K13394" s="228"/>
      <c r="L13394" s="228"/>
      <c r="Q13394" s="229"/>
    </row>
    <row r="13395" spans="9:17" ht="16">
      <c r="I13395" s="209"/>
      <c r="J13395" s="221"/>
      <c r="K13395" s="228"/>
      <c r="L13395" s="228"/>
      <c r="Q13395" s="229"/>
    </row>
    <row r="13396" spans="9:17" ht="16">
      <c r="I13396" s="209"/>
      <c r="J13396" s="221"/>
      <c r="K13396" s="228"/>
      <c r="L13396" s="228"/>
      <c r="Q13396" s="229"/>
    </row>
    <row r="13397" spans="9:17" ht="16">
      <c r="I13397" s="209"/>
      <c r="J13397" s="221"/>
      <c r="K13397" s="228"/>
      <c r="L13397" s="228"/>
      <c r="Q13397" s="229"/>
    </row>
    <row r="13398" spans="9:17" ht="16">
      <c r="I13398" s="209"/>
      <c r="J13398" s="221"/>
      <c r="K13398" s="228"/>
      <c r="L13398" s="228"/>
      <c r="Q13398" s="229"/>
    </row>
    <row r="13399" spans="9:17" ht="16">
      <c r="I13399" s="209"/>
      <c r="J13399" s="221"/>
      <c r="K13399" s="228"/>
      <c r="L13399" s="228"/>
      <c r="Q13399" s="229"/>
    </row>
    <row r="13400" spans="9:17" ht="16">
      <c r="I13400" s="209"/>
      <c r="J13400" s="221"/>
      <c r="K13400" s="228"/>
      <c r="L13400" s="228"/>
      <c r="Q13400" s="229"/>
    </row>
    <row r="13401" spans="9:17" ht="16">
      <c r="I13401" s="209"/>
      <c r="J13401" s="221"/>
      <c r="K13401" s="228"/>
      <c r="L13401" s="228"/>
      <c r="Q13401" s="229"/>
    </row>
    <row r="13402" spans="9:17" ht="16">
      <c r="I13402" s="209"/>
      <c r="J13402" s="221"/>
      <c r="K13402" s="228"/>
      <c r="L13402" s="228"/>
      <c r="Q13402" s="229"/>
    </row>
    <row r="13403" spans="9:17" ht="16">
      <c r="I13403" s="209"/>
      <c r="J13403" s="221"/>
      <c r="K13403" s="228"/>
      <c r="L13403" s="228"/>
      <c r="Q13403" s="229"/>
    </row>
    <row r="13404" spans="9:17" ht="16">
      <c r="I13404" s="209"/>
      <c r="J13404" s="221"/>
      <c r="K13404" s="228"/>
      <c r="L13404" s="228"/>
      <c r="Q13404" s="229"/>
    </row>
    <row r="13405" spans="9:17" ht="16">
      <c r="I13405" s="209"/>
      <c r="J13405" s="221"/>
      <c r="K13405" s="228"/>
      <c r="L13405" s="228"/>
      <c r="Q13405" s="229"/>
    </row>
    <row r="13406" spans="9:17" ht="16">
      <c r="I13406" s="209"/>
      <c r="J13406" s="221"/>
      <c r="K13406" s="228"/>
      <c r="L13406" s="228"/>
      <c r="Q13406" s="229"/>
    </row>
    <row r="13407" spans="9:17" ht="16">
      <c r="I13407" s="209"/>
      <c r="J13407" s="221"/>
      <c r="K13407" s="228"/>
      <c r="L13407" s="228"/>
      <c r="Q13407" s="229"/>
    </row>
    <row r="13408" spans="9:17" ht="16">
      <c r="I13408" s="209"/>
      <c r="J13408" s="221"/>
      <c r="K13408" s="228"/>
      <c r="L13408" s="228"/>
      <c r="Q13408" s="229"/>
    </row>
    <row r="13409" spans="9:17" ht="16">
      <c r="I13409" s="209"/>
      <c r="J13409" s="221"/>
      <c r="K13409" s="228"/>
      <c r="L13409" s="228"/>
      <c r="Q13409" s="229"/>
    </row>
    <row r="13410" spans="9:17" ht="16">
      <c r="I13410" s="209"/>
      <c r="J13410" s="221"/>
      <c r="K13410" s="228"/>
      <c r="L13410" s="228"/>
      <c r="Q13410" s="229"/>
    </row>
    <row r="13411" spans="9:17" ht="16">
      <c r="I13411" s="209"/>
      <c r="J13411" s="221"/>
      <c r="K13411" s="228"/>
      <c r="L13411" s="228"/>
      <c r="Q13411" s="229"/>
    </row>
    <row r="13412" spans="9:17" ht="16">
      <c r="I13412" s="209"/>
      <c r="J13412" s="221"/>
      <c r="K13412" s="228"/>
      <c r="L13412" s="228"/>
      <c r="Q13412" s="229"/>
    </row>
    <row r="13413" spans="9:17" ht="16">
      <c r="I13413" s="209"/>
      <c r="J13413" s="221"/>
      <c r="K13413" s="228"/>
      <c r="L13413" s="228"/>
      <c r="Q13413" s="229"/>
    </row>
    <row r="13414" spans="9:17" ht="16">
      <c r="I13414" s="209"/>
      <c r="J13414" s="221"/>
      <c r="K13414" s="228"/>
      <c r="L13414" s="228"/>
      <c r="Q13414" s="229"/>
    </row>
    <row r="13415" spans="9:17" ht="16">
      <c r="I13415" s="209"/>
      <c r="J13415" s="221"/>
      <c r="K13415" s="228"/>
      <c r="L13415" s="228"/>
      <c r="Q13415" s="229"/>
    </row>
    <row r="13416" spans="9:17" ht="16">
      <c r="I13416" s="209"/>
      <c r="J13416" s="221"/>
      <c r="K13416" s="228"/>
      <c r="L13416" s="228"/>
      <c r="Q13416" s="229"/>
    </row>
    <row r="13417" spans="9:17" ht="16">
      <c r="I13417" s="209"/>
      <c r="J13417" s="221"/>
      <c r="K13417" s="228"/>
      <c r="L13417" s="228"/>
      <c r="Q13417" s="229"/>
    </row>
    <row r="13418" spans="9:17" ht="16">
      <c r="I13418" s="209"/>
      <c r="J13418" s="221"/>
      <c r="K13418" s="228"/>
      <c r="L13418" s="228"/>
      <c r="Q13418" s="229"/>
    </row>
    <row r="13419" spans="9:17" ht="16">
      <c r="I13419" s="209"/>
      <c r="J13419" s="221"/>
      <c r="K13419" s="228"/>
      <c r="L13419" s="228"/>
      <c r="Q13419" s="229"/>
    </row>
    <row r="13420" spans="9:17" ht="16">
      <c r="I13420" s="209"/>
      <c r="J13420" s="221"/>
      <c r="K13420" s="228"/>
      <c r="L13420" s="228"/>
      <c r="Q13420" s="229"/>
    </row>
    <row r="13421" spans="9:17" ht="16">
      <c r="I13421" s="209"/>
      <c r="J13421" s="221"/>
      <c r="K13421" s="228"/>
      <c r="L13421" s="228"/>
      <c r="Q13421" s="229"/>
    </row>
    <row r="13422" spans="9:17" ht="16">
      <c r="I13422" s="209"/>
      <c r="J13422" s="221"/>
      <c r="K13422" s="228"/>
      <c r="L13422" s="228"/>
      <c r="Q13422" s="229"/>
    </row>
    <row r="13423" spans="9:17" ht="16">
      <c r="I13423" s="209"/>
      <c r="J13423" s="221"/>
      <c r="K13423" s="228"/>
      <c r="L13423" s="228"/>
      <c r="Q13423" s="229"/>
    </row>
    <row r="13424" spans="9:17" ht="16">
      <c r="I13424" s="209"/>
      <c r="J13424" s="221"/>
      <c r="K13424" s="228"/>
      <c r="L13424" s="228"/>
      <c r="Q13424" s="229"/>
    </row>
    <row r="13425" spans="9:17" ht="16">
      <c r="I13425" s="209"/>
      <c r="J13425" s="221"/>
      <c r="K13425" s="228"/>
      <c r="L13425" s="228"/>
      <c r="Q13425" s="229"/>
    </row>
    <row r="13426" spans="9:17" ht="16">
      <c r="I13426" s="209"/>
      <c r="J13426" s="221"/>
      <c r="K13426" s="228"/>
      <c r="L13426" s="228"/>
      <c r="Q13426" s="229"/>
    </row>
    <row r="13427" spans="9:17" ht="16">
      <c r="I13427" s="209"/>
      <c r="J13427" s="221"/>
      <c r="K13427" s="228"/>
      <c r="L13427" s="228"/>
      <c r="Q13427" s="229"/>
    </row>
    <row r="13428" spans="9:17" ht="16">
      <c r="I13428" s="209"/>
      <c r="J13428" s="221"/>
      <c r="K13428" s="228"/>
      <c r="L13428" s="228"/>
      <c r="Q13428" s="229"/>
    </row>
    <row r="13429" spans="9:17" ht="16">
      <c r="I13429" s="209"/>
      <c r="J13429" s="221"/>
      <c r="K13429" s="228"/>
      <c r="L13429" s="228"/>
      <c r="Q13429" s="229"/>
    </row>
    <row r="13430" spans="9:17" ht="16">
      <c r="I13430" s="209"/>
      <c r="J13430" s="221"/>
      <c r="K13430" s="228"/>
      <c r="L13430" s="228"/>
      <c r="Q13430" s="229"/>
    </row>
    <row r="13431" spans="9:17" ht="16">
      <c r="I13431" s="209"/>
      <c r="J13431" s="221"/>
      <c r="K13431" s="228"/>
      <c r="L13431" s="228"/>
      <c r="Q13431" s="229"/>
    </row>
    <row r="13432" spans="9:17" ht="16">
      <c r="I13432" s="209"/>
      <c r="J13432" s="221"/>
      <c r="K13432" s="228"/>
      <c r="L13432" s="228"/>
      <c r="Q13432" s="229"/>
    </row>
    <row r="13433" spans="9:17" ht="16">
      <c r="I13433" s="209"/>
      <c r="J13433" s="221"/>
      <c r="K13433" s="228"/>
      <c r="L13433" s="228"/>
      <c r="Q13433" s="229"/>
    </row>
    <row r="13434" spans="9:17" ht="16">
      <c r="I13434" s="209"/>
      <c r="J13434" s="221"/>
      <c r="K13434" s="228"/>
      <c r="L13434" s="228"/>
      <c r="Q13434" s="229"/>
    </row>
    <row r="13435" spans="9:17" ht="16">
      <c r="I13435" s="209"/>
      <c r="J13435" s="221"/>
      <c r="K13435" s="228"/>
      <c r="L13435" s="228"/>
      <c r="Q13435" s="229"/>
    </row>
    <row r="13436" spans="9:17" ht="16">
      <c r="I13436" s="209"/>
      <c r="J13436" s="221"/>
      <c r="K13436" s="228"/>
      <c r="L13436" s="228"/>
      <c r="Q13436" s="229"/>
    </row>
    <row r="13437" spans="9:17" ht="16">
      <c r="I13437" s="209"/>
      <c r="J13437" s="221"/>
      <c r="K13437" s="228"/>
      <c r="L13437" s="228"/>
      <c r="Q13437" s="229"/>
    </row>
    <row r="13438" spans="9:17" ht="16">
      <c r="I13438" s="209"/>
      <c r="J13438" s="221"/>
      <c r="K13438" s="228"/>
      <c r="L13438" s="228"/>
      <c r="Q13438" s="229"/>
    </row>
    <row r="13439" spans="9:17" ht="16">
      <c r="I13439" s="209"/>
      <c r="J13439" s="221"/>
      <c r="K13439" s="228"/>
      <c r="L13439" s="228"/>
      <c r="Q13439" s="229"/>
    </row>
    <row r="13440" spans="9:17" ht="16">
      <c r="I13440" s="209"/>
      <c r="J13440" s="221"/>
      <c r="K13440" s="228"/>
      <c r="L13440" s="228"/>
      <c r="Q13440" s="229"/>
    </row>
    <row r="13441" spans="9:17" ht="16">
      <c r="I13441" s="209"/>
      <c r="J13441" s="221"/>
      <c r="K13441" s="228"/>
      <c r="L13441" s="228"/>
      <c r="Q13441" s="229"/>
    </row>
    <row r="13442" spans="9:17" ht="16">
      <c r="I13442" s="209"/>
      <c r="J13442" s="221"/>
      <c r="K13442" s="228"/>
      <c r="L13442" s="228"/>
      <c r="Q13442" s="229"/>
    </row>
    <row r="13443" spans="9:17" ht="16">
      <c r="I13443" s="209"/>
      <c r="J13443" s="221"/>
      <c r="K13443" s="228"/>
      <c r="L13443" s="228"/>
      <c r="Q13443" s="229"/>
    </row>
    <row r="13444" spans="9:17" ht="16">
      <c r="I13444" s="209"/>
      <c r="J13444" s="221"/>
      <c r="K13444" s="228"/>
      <c r="L13444" s="228"/>
      <c r="Q13444" s="229"/>
    </row>
    <row r="13445" spans="9:17" ht="16">
      <c r="I13445" s="209"/>
      <c r="J13445" s="221"/>
      <c r="K13445" s="228"/>
      <c r="L13445" s="228"/>
      <c r="Q13445" s="229"/>
    </row>
    <row r="13446" spans="9:17" ht="16">
      <c r="I13446" s="209"/>
      <c r="J13446" s="221"/>
      <c r="K13446" s="228"/>
      <c r="L13446" s="228"/>
      <c r="Q13446" s="229"/>
    </row>
    <row r="13447" spans="9:17" ht="16">
      <c r="I13447" s="209"/>
      <c r="J13447" s="221"/>
      <c r="K13447" s="228"/>
      <c r="L13447" s="228"/>
      <c r="Q13447" s="229"/>
    </row>
    <row r="13448" spans="9:17" ht="16">
      <c r="I13448" s="209"/>
      <c r="J13448" s="221"/>
      <c r="K13448" s="228"/>
      <c r="L13448" s="228"/>
      <c r="Q13448" s="229"/>
    </row>
    <row r="13449" spans="9:17" ht="16">
      <c r="I13449" s="209"/>
      <c r="J13449" s="221"/>
      <c r="K13449" s="228"/>
      <c r="L13449" s="228"/>
      <c r="Q13449" s="229"/>
    </row>
    <row r="13450" spans="9:17" ht="16">
      <c r="I13450" s="209"/>
      <c r="J13450" s="221"/>
      <c r="K13450" s="228"/>
      <c r="L13450" s="228"/>
      <c r="Q13450" s="229"/>
    </row>
    <row r="13451" spans="9:17" ht="16">
      <c r="I13451" s="209"/>
      <c r="J13451" s="221"/>
      <c r="K13451" s="228"/>
      <c r="L13451" s="228"/>
      <c r="Q13451" s="229"/>
    </row>
    <row r="13452" spans="9:17" ht="16">
      <c r="I13452" s="209"/>
      <c r="J13452" s="221"/>
      <c r="K13452" s="228"/>
      <c r="L13452" s="228"/>
      <c r="Q13452" s="229"/>
    </row>
    <row r="13453" spans="9:17" ht="16">
      <c r="I13453" s="209"/>
      <c r="J13453" s="221"/>
      <c r="K13453" s="228"/>
      <c r="L13453" s="228"/>
      <c r="Q13453" s="229"/>
    </row>
    <row r="13454" spans="9:17" ht="16">
      <c r="I13454" s="209"/>
      <c r="J13454" s="221"/>
      <c r="K13454" s="228"/>
      <c r="L13454" s="228"/>
      <c r="Q13454" s="229"/>
    </row>
    <row r="13455" spans="9:17" ht="16">
      <c r="I13455" s="209"/>
      <c r="J13455" s="221"/>
      <c r="K13455" s="228"/>
      <c r="L13455" s="228"/>
      <c r="Q13455" s="229"/>
    </row>
    <row r="13456" spans="9:17" ht="16">
      <c r="I13456" s="209"/>
      <c r="J13456" s="221"/>
      <c r="K13456" s="228"/>
      <c r="L13456" s="228"/>
      <c r="Q13456" s="229"/>
    </row>
    <row r="13457" spans="9:17" ht="16">
      <c r="I13457" s="209"/>
      <c r="J13457" s="221"/>
      <c r="K13457" s="228"/>
      <c r="L13457" s="228"/>
      <c r="Q13457" s="229"/>
    </row>
    <row r="13458" spans="9:17" ht="16">
      <c r="I13458" s="209"/>
      <c r="J13458" s="221"/>
      <c r="K13458" s="228"/>
      <c r="L13458" s="228"/>
      <c r="Q13458" s="229"/>
    </row>
    <row r="13459" spans="9:17" ht="16">
      <c r="I13459" s="209"/>
      <c r="J13459" s="221"/>
      <c r="K13459" s="228"/>
      <c r="L13459" s="228"/>
      <c r="Q13459" s="229"/>
    </row>
    <row r="13460" spans="9:17" ht="16">
      <c r="I13460" s="209"/>
      <c r="J13460" s="221"/>
      <c r="K13460" s="228"/>
      <c r="L13460" s="228"/>
      <c r="Q13460" s="229"/>
    </row>
    <row r="13461" spans="9:17" ht="16">
      <c r="I13461" s="209"/>
      <c r="J13461" s="221"/>
      <c r="K13461" s="228"/>
      <c r="L13461" s="228"/>
      <c r="Q13461" s="229"/>
    </row>
    <row r="13462" spans="9:17" ht="16">
      <c r="I13462" s="209"/>
      <c r="J13462" s="221"/>
      <c r="K13462" s="228"/>
      <c r="L13462" s="228"/>
      <c r="Q13462" s="229"/>
    </row>
    <row r="13463" spans="9:17" ht="16">
      <c r="I13463" s="209"/>
      <c r="J13463" s="221"/>
      <c r="K13463" s="228"/>
      <c r="L13463" s="228"/>
      <c r="Q13463" s="229"/>
    </row>
    <row r="13464" spans="9:17" ht="16">
      <c r="I13464" s="209"/>
      <c r="J13464" s="221"/>
      <c r="K13464" s="228"/>
      <c r="L13464" s="228"/>
      <c r="Q13464" s="229"/>
    </row>
    <row r="13465" spans="9:17" ht="16">
      <c r="I13465" s="209"/>
      <c r="J13465" s="221"/>
      <c r="K13465" s="228"/>
      <c r="L13465" s="228"/>
      <c r="Q13465" s="229"/>
    </row>
    <row r="13466" spans="9:17" ht="16">
      <c r="I13466" s="209"/>
      <c r="J13466" s="221"/>
      <c r="K13466" s="228"/>
      <c r="L13466" s="228"/>
      <c r="Q13466" s="229"/>
    </row>
    <row r="13467" spans="9:17" ht="16">
      <c r="I13467" s="209"/>
      <c r="J13467" s="221"/>
      <c r="K13467" s="228"/>
      <c r="L13467" s="228"/>
      <c r="Q13467" s="229"/>
    </row>
    <row r="13468" spans="9:17" ht="16">
      <c r="I13468" s="209"/>
      <c r="J13468" s="221"/>
      <c r="K13468" s="228"/>
      <c r="L13468" s="228"/>
      <c r="Q13468" s="229"/>
    </row>
    <row r="13469" spans="9:17" ht="16">
      <c r="I13469" s="209"/>
      <c r="J13469" s="221"/>
      <c r="K13469" s="228"/>
      <c r="L13469" s="228"/>
      <c r="Q13469" s="229"/>
    </row>
    <row r="13470" spans="9:17" ht="16">
      <c r="I13470" s="209"/>
      <c r="J13470" s="221"/>
      <c r="K13470" s="228"/>
      <c r="L13470" s="228"/>
      <c r="Q13470" s="229"/>
    </row>
    <row r="13471" spans="9:17" ht="16">
      <c r="I13471" s="209"/>
      <c r="J13471" s="221"/>
      <c r="K13471" s="228"/>
      <c r="L13471" s="228"/>
      <c r="Q13471" s="229"/>
    </row>
    <row r="13472" spans="9:17" ht="16">
      <c r="I13472" s="209"/>
      <c r="J13472" s="221"/>
      <c r="K13472" s="228"/>
      <c r="L13472" s="228"/>
      <c r="Q13472" s="229"/>
    </row>
    <row r="13473" spans="9:17" ht="16">
      <c r="I13473" s="209"/>
      <c r="J13473" s="221"/>
      <c r="K13473" s="228"/>
      <c r="L13473" s="228"/>
      <c r="Q13473" s="229"/>
    </row>
    <row r="13474" spans="9:17" ht="16">
      <c r="I13474" s="209"/>
      <c r="J13474" s="221"/>
      <c r="K13474" s="228"/>
      <c r="L13474" s="228"/>
      <c r="Q13474" s="229"/>
    </row>
    <row r="13475" spans="9:17" ht="16">
      <c r="I13475" s="209"/>
      <c r="J13475" s="221"/>
      <c r="K13475" s="228"/>
      <c r="L13475" s="228"/>
      <c r="Q13475" s="229"/>
    </row>
    <row r="13476" spans="9:17" ht="16">
      <c r="I13476" s="209"/>
      <c r="J13476" s="221"/>
      <c r="K13476" s="228"/>
      <c r="L13476" s="228"/>
      <c r="Q13476" s="229"/>
    </row>
    <row r="13477" spans="9:17" ht="16">
      <c r="I13477" s="209"/>
      <c r="J13477" s="221"/>
      <c r="K13477" s="228"/>
      <c r="L13477" s="228"/>
      <c r="Q13477" s="229"/>
    </row>
    <row r="13478" spans="9:17" ht="16">
      <c r="I13478" s="209"/>
      <c r="J13478" s="221"/>
      <c r="K13478" s="228"/>
      <c r="L13478" s="228"/>
      <c r="Q13478" s="229"/>
    </row>
    <row r="13479" spans="9:17" ht="16">
      <c r="I13479" s="209"/>
      <c r="J13479" s="221"/>
      <c r="K13479" s="228"/>
      <c r="L13479" s="228"/>
      <c r="Q13479" s="229"/>
    </row>
    <row r="13480" spans="9:17" ht="16">
      <c r="I13480" s="209"/>
      <c r="J13480" s="221"/>
      <c r="K13480" s="228"/>
      <c r="L13480" s="228"/>
      <c r="Q13480" s="229"/>
    </row>
    <row r="13481" spans="9:17" ht="16">
      <c r="I13481" s="209"/>
      <c r="J13481" s="221"/>
      <c r="K13481" s="228"/>
      <c r="L13481" s="228"/>
      <c r="Q13481" s="229"/>
    </row>
    <row r="13482" spans="9:17" ht="16">
      <c r="I13482" s="209"/>
      <c r="J13482" s="221"/>
      <c r="K13482" s="228"/>
      <c r="L13482" s="228"/>
      <c r="Q13482" s="229"/>
    </row>
    <row r="13483" spans="9:17" ht="16">
      <c r="I13483" s="209"/>
      <c r="J13483" s="221"/>
      <c r="K13483" s="228"/>
      <c r="L13483" s="228"/>
      <c r="Q13483" s="229"/>
    </row>
    <row r="13484" spans="9:17" ht="16">
      <c r="I13484" s="209"/>
      <c r="J13484" s="221"/>
      <c r="K13484" s="228"/>
      <c r="L13484" s="228"/>
      <c r="Q13484" s="229"/>
    </row>
    <row r="13485" spans="9:17" ht="16">
      <c r="I13485" s="209"/>
      <c r="J13485" s="221"/>
      <c r="K13485" s="228"/>
      <c r="L13485" s="228"/>
      <c r="Q13485" s="229"/>
    </row>
    <row r="13486" spans="9:17" ht="16">
      <c r="I13486" s="209"/>
      <c r="J13486" s="221"/>
      <c r="K13486" s="228"/>
      <c r="L13486" s="228"/>
      <c r="Q13486" s="229"/>
    </row>
    <row r="13487" spans="9:17" ht="16">
      <c r="I13487" s="209"/>
      <c r="J13487" s="221"/>
      <c r="K13487" s="228"/>
      <c r="L13487" s="228"/>
      <c r="Q13487" s="229"/>
    </row>
    <row r="13488" spans="9:17" ht="16">
      <c r="I13488" s="209"/>
      <c r="J13488" s="221"/>
      <c r="K13488" s="228"/>
      <c r="L13488" s="228"/>
      <c r="Q13488" s="229"/>
    </row>
    <row r="13489" spans="9:17" ht="16">
      <c r="I13489" s="209"/>
      <c r="J13489" s="221"/>
      <c r="K13489" s="228"/>
      <c r="L13489" s="228"/>
      <c r="Q13489" s="229"/>
    </row>
    <row r="13490" spans="9:17" ht="16">
      <c r="I13490" s="209"/>
      <c r="J13490" s="221"/>
      <c r="K13490" s="228"/>
      <c r="L13490" s="228"/>
      <c r="Q13490" s="229"/>
    </row>
    <row r="13491" spans="9:17" ht="16">
      <c r="I13491" s="209"/>
      <c r="J13491" s="221"/>
      <c r="K13491" s="228"/>
      <c r="L13491" s="228"/>
      <c r="Q13491" s="229"/>
    </row>
    <row r="13492" spans="9:17" ht="16">
      <c r="I13492" s="209"/>
      <c r="J13492" s="221"/>
      <c r="K13492" s="228"/>
      <c r="L13492" s="228"/>
      <c r="Q13492" s="229"/>
    </row>
    <row r="13493" spans="9:17" ht="16">
      <c r="I13493" s="209"/>
      <c r="J13493" s="221"/>
      <c r="K13493" s="228"/>
      <c r="L13493" s="228"/>
      <c r="Q13493" s="229"/>
    </row>
    <row r="13494" spans="9:17" ht="16">
      <c r="I13494" s="209"/>
      <c r="J13494" s="221"/>
      <c r="K13494" s="228"/>
      <c r="L13494" s="228"/>
      <c r="Q13494" s="229"/>
    </row>
    <row r="13495" spans="9:17" ht="16">
      <c r="I13495" s="209"/>
      <c r="J13495" s="221"/>
      <c r="K13495" s="228"/>
      <c r="L13495" s="228"/>
      <c r="Q13495" s="229"/>
    </row>
    <row r="13496" spans="9:17" ht="16">
      <c r="I13496" s="209"/>
      <c r="J13496" s="221"/>
      <c r="K13496" s="228"/>
      <c r="L13496" s="228"/>
      <c r="Q13496" s="229"/>
    </row>
    <row r="13497" spans="9:17" ht="16">
      <c r="I13497" s="209"/>
      <c r="J13497" s="221"/>
      <c r="K13497" s="228"/>
      <c r="L13497" s="228"/>
      <c r="Q13497" s="229"/>
    </row>
    <row r="13498" spans="9:17" ht="16">
      <c r="I13498" s="209"/>
      <c r="J13498" s="221"/>
      <c r="K13498" s="228"/>
      <c r="L13498" s="228"/>
      <c r="Q13498" s="229"/>
    </row>
    <row r="13499" spans="9:17" ht="16">
      <c r="I13499" s="209"/>
      <c r="J13499" s="221"/>
      <c r="K13499" s="228"/>
      <c r="L13499" s="228"/>
      <c r="Q13499" s="229"/>
    </row>
    <row r="13500" spans="9:17" ht="16">
      <c r="I13500" s="209"/>
      <c r="J13500" s="221"/>
      <c r="K13500" s="228"/>
      <c r="L13500" s="228"/>
      <c r="Q13500" s="229"/>
    </row>
    <row r="13501" spans="9:17" ht="16">
      <c r="I13501" s="209"/>
      <c r="J13501" s="221"/>
      <c r="K13501" s="228"/>
      <c r="L13501" s="228"/>
      <c r="Q13501" s="229"/>
    </row>
    <row r="13502" spans="9:17" ht="16">
      <c r="I13502" s="209"/>
      <c r="J13502" s="221"/>
      <c r="K13502" s="228"/>
      <c r="L13502" s="228"/>
      <c r="Q13502" s="229"/>
    </row>
    <row r="13503" spans="9:17" ht="16">
      <c r="I13503" s="209"/>
      <c r="J13503" s="221"/>
      <c r="K13503" s="228"/>
      <c r="L13503" s="228"/>
      <c r="Q13503" s="229"/>
    </row>
    <row r="13504" spans="9:17" ht="16">
      <c r="I13504" s="209"/>
      <c r="J13504" s="221"/>
      <c r="K13504" s="228"/>
      <c r="L13504" s="228"/>
      <c r="Q13504" s="229"/>
    </row>
    <row r="13505" spans="9:17" ht="16">
      <c r="I13505" s="209"/>
      <c r="J13505" s="221"/>
      <c r="K13505" s="228"/>
      <c r="L13505" s="228"/>
      <c r="Q13505" s="229"/>
    </row>
    <row r="13506" spans="9:17" ht="16">
      <c r="I13506" s="209"/>
      <c r="J13506" s="221"/>
      <c r="K13506" s="228"/>
      <c r="L13506" s="228"/>
      <c r="Q13506" s="229"/>
    </row>
    <row r="13507" spans="9:17" ht="16">
      <c r="I13507" s="209"/>
      <c r="J13507" s="221"/>
      <c r="K13507" s="228"/>
      <c r="L13507" s="228"/>
      <c r="Q13507" s="229"/>
    </row>
    <row r="13508" spans="9:17" ht="16">
      <c r="I13508" s="209"/>
      <c r="J13508" s="221"/>
      <c r="K13508" s="228"/>
      <c r="L13508" s="228"/>
      <c r="Q13508" s="229"/>
    </row>
    <row r="13509" spans="9:17" ht="16">
      <c r="I13509" s="209"/>
      <c r="J13509" s="221"/>
      <c r="K13509" s="228"/>
      <c r="L13509" s="228"/>
      <c r="Q13509" s="229"/>
    </row>
    <row r="13510" spans="9:17" ht="16">
      <c r="I13510" s="209"/>
      <c r="J13510" s="221"/>
      <c r="K13510" s="228"/>
      <c r="L13510" s="228"/>
      <c r="Q13510" s="229"/>
    </row>
    <row r="13511" spans="9:17" ht="16">
      <c r="I13511" s="209"/>
      <c r="J13511" s="221"/>
      <c r="K13511" s="228"/>
      <c r="L13511" s="228"/>
      <c r="Q13511" s="229"/>
    </row>
    <row r="13512" spans="9:17" ht="16">
      <c r="I13512" s="209"/>
      <c r="J13512" s="221"/>
      <c r="K13512" s="228"/>
      <c r="L13512" s="228"/>
      <c r="Q13512" s="229"/>
    </row>
    <row r="13513" spans="9:17" ht="16">
      <c r="I13513" s="209"/>
      <c r="J13513" s="221"/>
      <c r="K13513" s="228"/>
      <c r="L13513" s="228"/>
      <c r="Q13513" s="229"/>
    </row>
    <row r="13514" spans="9:17" ht="16">
      <c r="I13514" s="209"/>
      <c r="J13514" s="221"/>
      <c r="K13514" s="228"/>
      <c r="L13514" s="228"/>
      <c r="Q13514" s="229"/>
    </row>
    <row r="13515" spans="9:17" ht="16">
      <c r="I13515" s="209"/>
      <c r="J13515" s="221"/>
      <c r="K13515" s="228"/>
      <c r="L13515" s="228"/>
      <c r="Q13515" s="229"/>
    </row>
    <row r="13516" spans="9:17" ht="16">
      <c r="I13516" s="209"/>
      <c r="J13516" s="221"/>
      <c r="K13516" s="228"/>
      <c r="L13516" s="228"/>
      <c r="Q13516" s="229"/>
    </row>
    <row r="13517" spans="9:17" ht="16">
      <c r="I13517" s="209"/>
      <c r="J13517" s="221"/>
      <c r="K13517" s="228"/>
      <c r="L13517" s="228"/>
      <c r="Q13517" s="229"/>
    </row>
    <row r="13518" spans="9:17" ht="16">
      <c r="I13518" s="209"/>
      <c r="J13518" s="221"/>
      <c r="K13518" s="228"/>
      <c r="L13518" s="228"/>
      <c r="Q13518" s="229"/>
    </row>
    <row r="13519" spans="9:17" ht="16">
      <c r="I13519" s="209"/>
      <c r="J13519" s="221"/>
      <c r="K13519" s="228"/>
      <c r="L13519" s="228"/>
      <c r="Q13519" s="229"/>
    </row>
    <row r="13520" spans="9:17" ht="16">
      <c r="I13520" s="209"/>
      <c r="J13520" s="221"/>
      <c r="K13520" s="228"/>
      <c r="L13520" s="228"/>
      <c r="Q13520" s="229"/>
    </row>
    <row r="13521" spans="9:17" ht="16">
      <c r="I13521" s="209"/>
      <c r="J13521" s="221"/>
      <c r="K13521" s="228"/>
      <c r="L13521" s="228"/>
      <c r="Q13521" s="229"/>
    </row>
    <row r="13522" spans="9:17" ht="16">
      <c r="I13522" s="209"/>
      <c r="J13522" s="221"/>
      <c r="K13522" s="228"/>
      <c r="L13522" s="228"/>
      <c r="Q13522" s="229"/>
    </row>
    <row r="13523" spans="9:17" ht="16">
      <c r="I13523" s="209"/>
      <c r="J13523" s="221"/>
      <c r="K13523" s="228"/>
      <c r="L13523" s="228"/>
      <c r="Q13523" s="229"/>
    </row>
    <row r="13524" spans="9:17" ht="16">
      <c r="I13524" s="209"/>
      <c r="J13524" s="221"/>
      <c r="K13524" s="228"/>
      <c r="L13524" s="228"/>
      <c r="Q13524" s="229"/>
    </row>
    <row r="13525" spans="9:17" ht="16">
      <c r="I13525" s="209"/>
      <c r="J13525" s="221"/>
      <c r="K13525" s="228"/>
      <c r="L13525" s="228"/>
      <c r="Q13525" s="229"/>
    </row>
    <row r="13526" spans="9:17" ht="16">
      <c r="I13526" s="209"/>
      <c r="J13526" s="221"/>
      <c r="K13526" s="228"/>
      <c r="L13526" s="228"/>
      <c r="Q13526" s="229"/>
    </row>
    <row r="13527" spans="9:17" ht="16">
      <c r="I13527" s="209"/>
      <c r="J13527" s="221"/>
      <c r="K13527" s="228"/>
      <c r="L13527" s="228"/>
      <c r="Q13527" s="229"/>
    </row>
    <row r="13528" spans="9:17" ht="16">
      <c r="I13528" s="209"/>
      <c r="J13528" s="221"/>
      <c r="K13528" s="228"/>
      <c r="L13528" s="228"/>
      <c r="Q13528" s="229"/>
    </row>
    <row r="13529" spans="9:17" ht="16">
      <c r="I13529" s="209"/>
      <c r="J13529" s="221"/>
      <c r="K13529" s="228"/>
      <c r="L13529" s="228"/>
      <c r="Q13529" s="229"/>
    </row>
    <row r="13530" spans="9:17" ht="16">
      <c r="I13530" s="209"/>
      <c r="J13530" s="221"/>
      <c r="K13530" s="228"/>
      <c r="L13530" s="228"/>
      <c r="Q13530" s="229"/>
    </row>
    <row r="13531" spans="9:17" ht="16">
      <c r="I13531" s="209"/>
      <c r="J13531" s="221"/>
      <c r="K13531" s="228"/>
      <c r="L13531" s="228"/>
      <c r="Q13531" s="229"/>
    </row>
    <row r="13532" spans="9:17" ht="16">
      <c r="I13532" s="209"/>
      <c r="J13532" s="221"/>
      <c r="K13532" s="228"/>
      <c r="L13532" s="228"/>
      <c r="Q13532" s="229"/>
    </row>
    <row r="13533" spans="9:17" ht="16">
      <c r="I13533" s="209"/>
      <c r="J13533" s="221"/>
      <c r="K13533" s="228"/>
      <c r="L13533" s="228"/>
      <c r="Q13533" s="229"/>
    </row>
    <row r="13534" spans="9:17" ht="16">
      <c r="I13534" s="209"/>
      <c r="J13534" s="221"/>
      <c r="K13534" s="228"/>
      <c r="L13534" s="228"/>
      <c r="Q13534" s="229"/>
    </row>
    <row r="13535" spans="9:17" ht="16">
      <c r="I13535" s="209"/>
      <c r="J13535" s="221"/>
      <c r="K13535" s="228"/>
      <c r="L13535" s="228"/>
      <c r="Q13535" s="229"/>
    </row>
    <row r="13536" spans="9:17" ht="16">
      <c r="I13536" s="209"/>
      <c r="J13536" s="221"/>
      <c r="K13536" s="228"/>
      <c r="L13536" s="228"/>
      <c r="Q13536" s="229"/>
    </row>
    <row r="13537" spans="9:17" ht="16">
      <c r="I13537" s="209"/>
      <c r="J13537" s="221"/>
      <c r="K13537" s="228"/>
      <c r="L13537" s="228"/>
      <c r="Q13537" s="229"/>
    </row>
    <row r="13538" spans="9:17" ht="16">
      <c r="I13538" s="209"/>
      <c r="J13538" s="221"/>
      <c r="K13538" s="228"/>
      <c r="L13538" s="228"/>
      <c r="Q13538" s="229"/>
    </row>
    <row r="13539" spans="9:17" ht="16">
      <c r="I13539" s="209"/>
      <c r="J13539" s="221"/>
      <c r="K13539" s="228"/>
      <c r="L13539" s="228"/>
      <c r="Q13539" s="229"/>
    </row>
    <row r="13540" spans="9:17" ht="16">
      <c r="I13540" s="209"/>
      <c r="J13540" s="221"/>
      <c r="K13540" s="228"/>
      <c r="L13540" s="228"/>
      <c r="Q13540" s="229"/>
    </row>
    <row r="13541" spans="9:17" ht="16">
      <c r="I13541" s="209"/>
      <c r="J13541" s="221"/>
      <c r="K13541" s="228"/>
      <c r="L13541" s="228"/>
      <c r="Q13541" s="229"/>
    </row>
    <row r="13542" spans="9:17" ht="16">
      <c r="I13542" s="209"/>
      <c r="J13542" s="221"/>
      <c r="K13542" s="228"/>
      <c r="L13542" s="228"/>
      <c r="Q13542" s="229"/>
    </row>
    <row r="13543" spans="9:17" ht="16">
      <c r="I13543" s="209"/>
      <c r="J13543" s="221"/>
      <c r="K13543" s="228"/>
      <c r="L13543" s="228"/>
      <c r="Q13543" s="229"/>
    </row>
    <row r="13544" spans="9:17" ht="16">
      <c r="I13544" s="209"/>
      <c r="J13544" s="221"/>
      <c r="K13544" s="228"/>
      <c r="L13544" s="228"/>
      <c r="Q13544" s="229"/>
    </row>
    <row r="13545" spans="9:17" ht="16">
      <c r="I13545" s="209"/>
      <c r="J13545" s="221"/>
      <c r="K13545" s="228"/>
      <c r="L13545" s="228"/>
      <c r="Q13545" s="229"/>
    </row>
    <row r="13546" spans="9:17" ht="16">
      <c r="I13546" s="209"/>
      <c r="J13546" s="221"/>
      <c r="K13546" s="228"/>
      <c r="L13546" s="228"/>
      <c r="Q13546" s="229"/>
    </row>
    <row r="13547" spans="9:17" ht="16">
      <c r="I13547" s="209"/>
      <c r="J13547" s="221"/>
      <c r="K13547" s="228"/>
      <c r="L13547" s="228"/>
      <c r="Q13547" s="229"/>
    </row>
    <row r="13548" spans="9:17" ht="16">
      <c r="I13548" s="209"/>
      <c r="J13548" s="221"/>
      <c r="K13548" s="228"/>
      <c r="L13548" s="228"/>
      <c r="Q13548" s="229"/>
    </row>
    <row r="13549" spans="9:17" ht="16">
      <c r="I13549" s="209"/>
      <c r="J13549" s="221"/>
      <c r="K13549" s="228"/>
      <c r="L13549" s="228"/>
      <c r="Q13549" s="229"/>
    </row>
    <row r="13550" spans="9:17" ht="16">
      <c r="I13550" s="209"/>
      <c r="J13550" s="221"/>
      <c r="K13550" s="228"/>
      <c r="L13550" s="228"/>
      <c r="Q13550" s="229"/>
    </row>
    <row r="13551" spans="9:17" ht="16">
      <c r="I13551" s="209"/>
      <c r="J13551" s="221"/>
      <c r="K13551" s="228"/>
      <c r="L13551" s="228"/>
      <c r="Q13551" s="229"/>
    </row>
    <row r="13552" spans="9:17" ht="16">
      <c r="I13552" s="209"/>
      <c r="J13552" s="221"/>
      <c r="K13552" s="228"/>
      <c r="L13552" s="228"/>
      <c r="Q13552" s="229"/>
    </row>
    <row r="13553" spans="9:17" ht="16">
      <c r="I13553" s="209"/>
      <c r="J13553" s="221"/>
      <c r="K13553" s="228"/>
      <c r="L13553" s="228"/>
      <c r="Q13553" s="229"/>
    </row>
    <row r="13554" spans="9:17" ht="16">
      <c r="I13554" s="209"/>
      <c r="J13554" s="221"/>
      <c r="K13554" s="228"/>
      <c r="L13554" s="228"/>
      <c r="Q13554" s="229"/>
    </row>
    <row r="13555" spans="9:17" ht="16">
      <c r="I13555" s="209"/>
      <c r="J13555" s="221"/>
      <c r="K13555" s="228"/>
      <c r="L13555" s="228"/>
      <c r="Q13555" s="229"/>
    </row>
    <row r="13556" spans="9:17" ht="16">
      <c r="I13556" s="209"/>
      <c r="J13556" s="221"/>
      <c r="K13556" s="228"/>
      <c r="L13556" s="228"/>
      <c r="Q13556" s="229"/>
    </row>
    <row r="13557" spans="9:17" ht="16">
      <c r="I13557" s="209"/>
      <c r="J13557" s="221"/>
      <c r="K13557" s="228"/>
      <c r="L13557" s="228"/>
      <c r="Q13557" s="229"/>
    </row>
    <row r="13558" spans="9:17" ht="16">
      <c r="I13558" s="209"/>
      <c r="J13558" s="221"/>
      <c r="K13558" s="228"/>
      <c r="L13558" s="228"/>
      <c r="Q13558" s="229"/>
    </row>
    <row r="13559" spans="9:17" ht="16">
      <c r="I13559" s="209"/>
      <c r="J13559" s="221"/>
      <c r="K13559" s="228"/>
      <c r="L13559" s="228"/>
      <c r="Q13559" s="229"/>
    </row>
    <row r="13560" spans="9:17" ht="16">
      <c r="I13560" s="209"/>
      <c r="J13560" s="221"/>
      <c r="K13560" s="228"/>
      <c r="L13560" s="228"/>
      <c r="Q13560" s="229"/>
    </row>
    <row r="13561" spans="9:17" ht="16">
      <c r="I13561" s="209"/>
      <c r="J13561" s="221"/>
      <c r="K13561" s="228"/>
      <c r="L13561" s="228"/>
      <c r="Q13561" s="229"/>
    </row>
    <row r="13562" spans="9:17" ht="16">
      <c r="I13562" s="209"/>
      <c r="J13562" s="221"/>
      <c r="K13562" s="228"/>
      <c r="L13562" s="228"/>
      <c r="Q13562" s="229"/>
    </row>
    <row r="13563" spans="9:17" ht="16">
      <c r="I13563" s="209"/>
      <c r="J13563" s="221"/>
      <c r="K13563" s="228"/>
      <c r="L13563" s="228"/>
      <c r="Q13563" s="229"/>
    </row>
    <row r="13564" spans="9:17" ht="16">
      <c r="I13564" s="209"/>
      <c r="J13564" s="221"/>
      <c r="K13564" s="228"/>
      <c r="L13564" s="228"/>
      <c r="Q13564" s="229"/>
    </row>
    <row r="13565" spans="9:17" ht="16">
      <c r="I13565" s="209"/>
      <c r="J13565" s="221"/>
      <c r="K13565" s="228"/>
      <c r="L13565" s="228"/>
      <c r="Q13565" s="229"/>
    </row>
    <row r="13566" spans="9:17" ht="16">
      <c r="I13566" s="209"/>
      <c r="J13566" s="221"/>
      <c r="K13566" s="228"/>
      <c r="L13566" s="228"/>
      <c r="Q13566" s="229"/>
    </row>
    <row r="13567" spans="9:17" ht="16">
      <c r="I13567" s="209"/>
      <c r="J13567" s="221"/>
      <c r="K13567" s="228"/>
      <c r="L13567" s="228"/>
      <c r="Q13567" s="229"/>
    </row>
    <row r="13568" spans="9:17" ht="16">
      <c r="I13568" s="209"/>
      <c r="J13568" s="221"/>
      <c r="K13568" s="228"/>
      <c r="L13568" s="228"/>
      <c r="Q13568" s="229"/>
    </row>
    <row r="13569" spans="9:17" ht="16">
      <c r="I13569" s="209"/>
      <c r="J13569" s="221"/>
      <c r="K13569" s="228"/>
      <c r="L13569" s="228"/>
      <c r="Q13569" s="229"/>
    </row>
    <row r="13570" spans="9:17" ht="16">
      <c r="I13570" s="209"/>
      <c r="J13570" s="221"/>
      <c r="K13570" s="228"/>
      <c r="L13570" s="228"/>
      <c r="Q13570" s="229"/>
    </row>
    <row r="13571" spans="9:17" ht="16">
      <c r="I13571" s="209"/>
      <c r="J13571" s="221"/>
      <c r="K13571" s="228"/>
      <c r="L13571" s="228"/>
      <c r="Q13571" s="229"/>
    </row>
    <row r="13572" spans="9:17" ht="16">
      <c r="I13572" s="209"/>
      <c r="J13572" s="221"/>
      <c r="K13572" s="228"/>
      <c r="L13572" s="228"/>
      <c r="Q13572" s="229"/>
    </row>
    <row r="13573" spans="9:17" ht="16">
      <c r="I13573" s="209"/>
      <c r="J13573" s="221"/>
      <c r="K13573" s="228"/>
      <c r="L13573" s="228"/>
      <c r="Q13573" s="229"/>
    </row>
    <row r="13574" spans="9:17" ht="16">
      <c r="I13574" s="209"/>
      <c r="J13574" s="221"/>
      <c r="K13574" s="228"/>
      <c r="L13574" s="228"/>
      <c r="Q13574" s="229"/>
    </row>
    <row r="13575" spans="9:17" ht="16">
      <c r="I13575" s="209"/>
      <c r="J13575" s="221"/>
      <c r="K13575" s="228"/>
      <c r="L13575" s="228"/>
      <c r="Q13575" s="229"/>
    </row>
    <row r="13576" spans="9:17" ht="16">
      <c r="I13576" s="209"/>
      <c r="J13576" s="221"/>
      <c r="K13576" s="228"/>
      <c r="L13576" s="228"/>
      <c r="Q13576" s="229"/>
    </row>
    <row r="13577" spans="9:17" ht="16">
      <c r="I13577" s="209"/>
      <c r="J13577" s="221"/>
      <c r="K13577" s="228"/>
      <c r="L13577" s="228"/>
      <c r="Q13577" s="229"/>
    </row>
    <row r="13578" spans="9:17" ht="16">
      <c r="I13578" s="209"/>
      <c r="J13578" s="221"/>
      <c r="K13578" s="228"/>
      <c r="L13578" s="228"/>
      <c r="Q13578" s="229"/>
    </row>
    <row r="13579" spans="9:17" ht="16">
      <c r="I13579" s="209"/>
      <c r="J13579" s="221"/>
      <c r="K13579" s="228"/>
      <c r="L13579" s="228"/>
      <c r="Q13579" s="229"/>
    </row>
    <row r="13580" spans="9:17" ht="16">
      <c r="I13580" s="209"/>
      <c r="J13580" s="221"/>
      <c r="K13580" s="228"/>
      <c r="L13580" s="228"/>
      <c r="Q13580" s="229"/>
    </row>
    <row r="13581" spans="9:17" ht="16">
      <c r="I13581" s="209"/>
      <c r="J13581" s="221"/>
      <c r="K13581" s="228"/>
      <c r="L13581" s="228"/>
      <c r="Q13581" s="229"/>
    </row>
    <row r="13582" spans="9:17" ht="16">
      <c r="I13582" s="209"/>
      <c r="J13582" s="221"/>
      <c r="K13582" s="228"/>
      <c r="L13582" s="228"/>
      <c r="Q13582" s="229"/>
    </row>
    <row r="13583" spans="9:17" ht="16">
      <c r="I13583" s="209"/>
      <c r="J13583" s="221"/>
      <c r="K13583" s="228"/>
      <c r="L13583" s="228"/>
      <c r="Q13583" s="229"/>
    </row>
    <row r="13584" spans="9:17" ht="16">
      <c r="I13584" s="209"/>
      <c r="J13584" s="221"/>
      <c r="K13584" s="228"/>
      <c r="L13584" s="228"/>
      <c r="Q13584" s="229"/>
    </row>
    <row r="13585" spans="9:17" ht="16">
      <c r="I13585" s="209"/>
      <c r="J13585" s="221"/>
      <c r="K13585" s="228"/>
      <c r="L13585" s="228"/>
      <c r="Q13585" s="229"/>
    </row>
    <row r="13586" spans="9:17" ht="16">
      <c r="I13586" s="209"/>
      <c r="J13586" s="221"/>
      <c r="K13586" s="228"/>
      <c r="L13586" s="228"/>
      <c r="Q13586" s="229"/>
    </row>
    <row r="13587" spans="9:17" ht="16">
      <c r="I13587" s="209"/>
      <c r="J13587" s="221"/>
      <c r="K13587" s="228"/>
      <c r="L13587" s="228"/>
      <c r="Q13587" s="229"/>
    </row>
    <row r="13588" spans="9:17" ht="16">
      <c r="I13588" s="209"/>
      <c r="J13588" s="221"/>
      <c r="K13588" s="228"/>
      <c r="L13588" s="228"/>
      <c r="Q13588" s="229"/>
    </row>
    <row r="13589" spans="9:17" ht="16">
      <c r="I13589" s="209"/>
      <c r="J13589" s="221"/>
      <c r="K13589" s="228"/>
      <c r="L13589" s="228"/>
      <c r="Q13589" s="229"/>
    </row>
    <row r="13590" spans="9:17" ht="16">
      <c r="I13590" s="209"/>
      <c r="J13590" s="221"/>
      <c r="K13590" s="228"/>
      <c r="L13590" s="228"/>
      <c r="Q13590" s="229"/>
    </row>
    <row r="13591" spans="9:17" ht="16">
      <c r="I13591" s="209"/>
      <c r="J13591" s="221"/>
      <c r="K13591" s="228"/>
      <c r="L13591" s="228"/>
      <c r="Q13591" s="229"/>
    </row>
    <row r="13592" spans="9:17" ht="16">
      <c r="I13592" s="209"/>
      <c r="J13592" s="221"/>
      <c r="K13592" s="228"/>
      <c r="L13592" s="228"/>
      <c r="Q13592" s="229"/>
    </row>
    <row r="13593" spans="9:17" ht="16">
      <c r="I13593" s="209"/>
      <c r="J13593" s="221"/>
      <c r="K13593" s="228"/>
      <c r="L13593" s="228"/>
      <c r="Q13593" s="229"/>
    </row>
    <row r="13594" spans="9:17" ht="16">
      <c r="I13594" s="209"/>
      <c r="J13594" s="221"/>
      <c r="K13594" s="228"/>
      <c r="L13594" s="228"/>
      <c r="Q13594" s="229"/>
    </row>
    <row r="13595" spans="9:17" ht="16">
      <c r="I13595" s="209"/>
      <c r="J13595" s="221"/>
      <c r="K13595" s="228"/>
      <c r="L13595" s="228"/>
      <c r="Q13595" s="229"/>
    </row>
    <row r="13596" spans="9:17" ht="16">
      <c r="I13596" s="209"/>
      <c r="J13596" s="221"/>
      <c r="K13596" s="228"/>
      <c r="L13596" s="228"/>
      <c r="Q13596" s="229"/>
    </row>
    <row r="13597" spans="9:17" ht="16">
      <c r="I13597" s="209"/>
      <c r="J13597" s="221"/>
      <c r="K13597" s="228"/>
      <c r="L13597" s="228"/>
      <c r="Q13597" s="229"/>
    </row>
    <row r="13598" spans="9:17" ht="16">
      <c r="I13598" s="209"/>
      <c r="J13598" s="221"/>
      <c r="K13598" s="228"/>
      <c r="L13598" s="228"/>
      <c r="Q13598" s="229"/>
    </row>
    <row r="13599" spans="9:17" ht="16">
      <c r="I13599" s="209"/>
      <c r="J13599" s="221"/>
      <c r="K13599" s="228"/>
      <c r="L13599" s="228"/>
      <c r="Q13599" s="229"/>
    </row>
    <row r="13600" spans="9:17" ht="16">
      <c r="I13600" s="209"/>
      <c r="J13600" s="221"/>
      <c r="K13600" s="228"/>
      <c r="L13600" s="228"/>
      <c r="Q13600" s="229"/>
    </row>
    <row r="13601" spans="9:17" ht="16">
      <c r="I13601" s="209"/>
      <c r="J13601" s="221"/>
      <c r="K13601" s="228"/>
      <c r="L13601" s="228"/>
      <c r="Q13601" s="229"/>
    </row>
    <row r="13602" spans="9:17" ht="16">
      <c r="I13602" s="209"/>
      <c r="J13602" s="221"/>
      <c r="K13602" s="228"/>
      <c r="L13602" s="228"/>
      <c r="Q13602" s="229"/>
    </row>
    <row r="13603" spans="9:17" ht="16">
      <c r="I13603" s="209"/>
      <c r="J13603" s="221"/>
      <c r="K13603" s="228"/>
      <c r="L13603" s="228"/>
      <c r="Q13603" s="229"/>
    </row>
    <row r="13604" spans="9:17" ht="16">
      <c r="I13604" s="209"/>
      <c r="J13604" s="221"/>
      <c r="K13604" s="228"/>
      <c r="L13604" s="228"/>
      <c r="Q13604" s="229"/>
    </row>
    <row r="13605" spans="9:17" ht="16">
      <c r="I13605" s="209"/>
      <c r="J13605" s="221"/>
      <c r="K13605" s="228"/>
      <c r="L13605" s="228"/>
      <c r="Q13605" s="229"/>
    </row>
    <row r="13606" spans="9:17" ht="16">
      <c r="I13606" s="209"/>
      <c r="J13606" s="221"/>
      <c r="K13606" s="228"/>
      <c r="L13606" s="228"/>
      <c r="Q13606" s="229"/>
    </row>
    <row r="13607" spans="9:17" ht="16">
      <c r="I13607" s="209"/>
      <c r="J13607" s="221"/>
      <c r="K13607" s="228"/>
      <c r="L13607" s="228"/>
      <c r="Q13607" s="229"/>
    </row>
    <row r="13608" spans="9:17" ht="16">
      <c r="I13608" s="209"/>
      <c r="J13608" s="221"/>
      <c r="K13608" s="228"/>
      <c r="L13608" s="228"/>
      <c r="Q13608" s="229"/>
    </row>
    <row r="13609" spans="9:17" ht="16">
      <c r="I13609" s="209"/>
      <c r="J13609" s="221"/>
      <c r="K13609" s="228"/>
      <c r="L13609" s="228"/>
      <c r="Q13609" s="229"/>
    </row>
    <row r="13610" spans="9:17" ht="16">
      <c r="I13610" s="209"/>
      <c r="J13610" s="221"/>
      <c r="K13610" s="228"/>
      <c r="L13610" s="228"/>
      <c r="Q13610" s="229"/>
    </row>
    <row r="13611" spans="9:17" ht="16">
      <c r="I13611" s="209"/>
      <c r="J13611" s="221"/>
      <c r="K13611" s="228"/>
      <c r="L13611" s="228"/>
      <c r="Q13611" s="229"/>
    </row>
    <row r="13612" spans="9:17" ht="16">
      <c r="I13612" s="209"/>
      <c r="J13612" s="221"/>
      <c r="K13612" s="228"/>
      <c r="L13612" s="228"/>
      <c r="Q13612" s="229"/>
    </row>
    <row r="13613" spans="9:17" ht="16">
      <c r="I13613" s="209"/>
      <c r="J13613" s="221"/>
      <c r="K13613" s="228"/>
      <c r="L13613" s="228"/>
      <c r="Q13613" s="229"/>
    </row>
    <row r="13614" spans="9:17" ht="16">
      <c r="I13614" s="209"/>
      <c r="J13614" s="221"/>
      <c r="K13614" s="228"/>
      <c r="L13614" s="228"/>
      <c r="Q13614" s="229"/>
    </row>
    <row r="13615" spans="9:17" ht="16">
      <c r="I13615" s="209"/>
      <c r="J13615" s="221"/>
      <c r="K13615" s="228"/>
      <c r="L13615" s="228"/>
      <c r="Q13615" s="229"/>
    </row>
    <row r="13616" spans="9:17" ht="16">
      <c r="I13616" s="209"/>
      <c r="J13616" s="221"/>
      <c r="K13616" s="228"/>
      <c r="L13616" s="228"/>
      <c r="Q13616" s="229"/>
    </row>
    <row r="13617" spans="9:17" ht="16">
      <c r="I13617" s="209"/>
      <c r="J13617" s="221"/>
      <c r="K13617" s="228"/>
      <c r="L13617" s="228"/>
      <c r="Q13617" s="229"/>
    </row>
    <row r="13618" spans="9:17" ht="16">
      <c r="I13618" s="209"/>
      <c r="J13618" s="221"/>
      <c r="K13618" s="228"/>
      <c r="L13618" s="228"/>
      <c r="Q13618" s="229"/>
    </row>
    <row r="13619" spans="9:17" ht="16">
      <c r="I13619" s="209"/>
      <c r="J13619" s="221"/>
      <c r="K13619" s="228"/>
      <c r="L13619" s="228"/>
      <c r="Q13619" s="229"/>
    </row>
    <row r="13620" spans="9:17" ht="16">
      <c r="I13620" s="209"/>
      <c r="J13620" s="221"/>
      <c r="K13620" s="228"/>
      <c r="L13620" s="228"/>
      <c r="Q13620" s="229"/>
    </row>
    <row r="13621" spans="9:17" ht="16">
      <c r="I13621" s="209"/>
      <c r="J13621" s="221"/>
      <c r="K13621" s="228"/>
      <c r="L13621" s="228"/>
      <c r="Q13621" s="229"/>
    </row>
    <row r="13622" spans="9:17" ht="16">
      <c r="I13622" s="209"/>
      <c r="J13622" s="221"/>
      <c r="K13622" s="228"/>
      <c r="L13622" s="228"/>
      <c r="Q13622" s="229"/>
    </row>
    <row r="13623" spans="9:17" ht="16">
      <c r="I13623" s="209"/>
      <c r="J13623" s="221"/>
      <c r="K13623" s="228"/>
      <c r="L13623" s="228"/>
      <c r="Q13623" s="229"/>
    </row>
    <row r="13624" spans="9:17" ht="16">
      <c r="I13624" s="209"/>
      <c r="J13624" s="221"/>
      <c r="K13624" s="228"/>
      <c r="L13624" s="228"/>
      <c r="Q13624" s="229"/>
    </row>
    <row r="13625" spans="9:17" ht="16">
      <c r="I13625" s="209"/>
      <c r="J13625" s="221"/>
      <c r="K13625" s="228"/>
      <c r="L13625" s="228"/>
      <c r="Q13625" s="229"/>
    </row>
    <row r="13626" spans="9:17" ht="16">
      <c r="I13626" s="209"/>
      <c r="J13626" s="221"/>
      <c r="K13626" s="228"/>
      <c r="L13626" s="228"/>
      <c r="Q13626" s="229"/>
    </row>
    <row r="13627" spans="9:17" ht="16">
      <c r="I13627" s="209"/>
      <c r="J13627" s="221"/>
      <c r="K13627" s="228"/>
      <c r="L13627" s="228"/>
      <c r="Q13627" s="229"/>
    </row>
    <row r="13628" spans="9:17" ht="16">
      <c r="I13628" s="209"/>
      <c r="J13628" s="221"/>
      <c r="K13628" s="228"/>
      <c r="L13628" s="228"/>
      <c r="Q13628" s="229"/>
    </row>
    <row r="13629" spans="9:17" ht="16">
      <c r="I13629" s="209"/>
      <c r="J13629" s="221"/>
      <c r="K13629" s="228"/>
      <c r="L13629" s="228"/>
      <c r="Q13629" s="229"/>
    </row>
    <row r="13630" spans="9:17" ht="16">
      <c r="I13630" s="209"/>
      <c r="J13630" s="221"/>
      <c r="K13630" s="228"/>
      <c r="L13630" s="228"/>
      <c r="Q13630" s="229"/>
    </row>
    <row r="13631" spans="9:17" ht="16">
      <c r="I13631" s="209"/>
      <c r="J13631" s="221"/>
      <c r="K13631" s="228"/>
      <c r="L13631" s="228"/>
      <c r="Q13631" s="229"/>
    </row>
    <row r="13632" spans="9:17" ht="16">
      <c r="I13632" s="209"/>
      <c r="J13632" s="221"/>
      <c r="K13632" s="228"/>
      <c r="L13632" s="228"/>
      <c r="Q13632" s="229"/>
    </row>
    <row r="13633" spans="9:17" ht="16">
      <c r="I13633" s="209"/>
      <c r="J13633" s="221"/>
      <c r="K13633" s="228"/>
      <c r="L13633" s="228"/>
      <c r="Q13633" s="229"/>
    </row>
    <row r="13634" spans="9:17" ht="16">
      <c r="I13634" s="209"/>
      <c r="J13634" s="221"/>
      <c r="K13634" s="228"/>
      <c r="L13634" s="228"/>
      <c r="Q13634" s="229"/>
    </row>
    <row r="13635" spans="9:17" ht="16">
      <c r="I13635" s="209"/>
      <c r="J13635" s="221"/>
      <c r="K13635" s="228"/>
      <c r="L13635" s="228"/>
      <c r="Q13635" s="229"/>
    </row>
    <row r="13636" spans="9:17" ht="16">
      <c r="I13636" s="209"/>
      <c r="J13636" s="221"/>
      <c r="K13636" s="228"/>
      <c r="L13636" s="228"/>
      <c r="Q13636" s="229"/>
    </row>
    <row r="13637" spans="9:17" ht="16">
      <c r="I13637" s="209"/>
      <c r="J13637" s="221"/>
      <c r="K13637" s="228"/>
      <c r="L13637" s="228"/>
      <c r="Q13637" s="229"/>
    </row>
    <row r="13638" spans="9:17" ht="16">
      <c r="I13638" s="209"/>
      <c r="J13638" s="221"/>
      <c r="K13638" s="228"/>
      <c r="L13638" s="228"/>
      <c r="Q13638" s="229"/>
    </row>
    <row r="13639" spans="9:17" ht="16">
      <c r="I13639" s="209"/>
      <c r="J13639" s="221"/>
      <c r="K13639" s="228"/>
      <c r="L13639" s="228"/>
      <c r="Q13639" s="229"/>
    </row>
    <row r="13640" spans="9:17" ht="16">
      <c r="I13640" s="209"/>
      <c r="J13640" s="221"/>
      <c r="K13640" s="228"/>
      <c r="L13640" s="228"/>
      <c r="Q13640" s="229"/>
    </row>
    <row r="13641" spans="9:17" ht="16">
      <c r="I13641" s="209"/>
      <c r="J13641" s="221"/>
      <c r="K13641" s="228"/>
      <c r="L13641" s="228"/>
      <c r="Q13641" s="229"/>
    </row>
    <row r="13642" spans="9:17" ht="16">
      <c r="I13642" s="209"/>
      <c r="J13642" s="221"/>
      <c r="K13642" s="228"/>
      <c r="L13642" s="228"/>
      <c r="Q13642" s="229"/>
    </row>
    <row r="13643" spans="9:17" ht="16">
      <c r="I13643" s="209"/>
      <c r="J13643" s="221"/>
      <c r="K13643" s="228"/>
      <c r="L13643" s="228"/>
      <c r="Q13643" s="229"/>
    </row>
    <row r="13644" spans="9:17" ht="16">
      <c r="I13644" s="209"/>
      <c r="J13644" s="221"/>
      <c r="K13644" s="228"/>
      <c r="L13644" s="228"/>
      <c r="Q13644" s="229"/>
    </row>
    <row r="13645" spans="9:17" ht="16">
      <c r="I13645" s="209"/>
      <c r="J13645" s="221"/>
      <c r="K13645" s="228"/>
      <c r="L13645" s="228"/>
      <c r="Q13645" s="229"/>
    </row>
    <row r="13646" spans="9:17" ht="16">
      <c r="I13646" s="209"/>
      <c r="J13646" s="221"/>
      <c r="K13646" s="228"/>
      <c r="L13646" s="228"/>
      <c r="Q13646" s="229"/>
    </row>
    <row r="13647" spans="9:17" ht="16">
      <c r="I13647" s="209"/>
      <c r="J13647" s="221"/>
      <c r="K13647" s="228"/>
      <c r="L13647" s="228"/>
      <c r="Q13647" s="229"/>
    </row>
    <row r="13648" spans="9:17" ht="16">
      <c r="I13648" s="209"/>
      <c r="J13648" s="221"/>
      <c r="K13648" s="228"/>
      <c r="L13648" s="228"/>
      <c r="Q13648" s="229"/>
    </row>
    <row r="13649" spans="9:17" ht="16">
      <c r="I13649" s="209"/>
      <c r="J13649" s="221"/>
      <c r="K13649" s="228"/>
      <c r="L13649" s="228"/>
      <c r="Q13649" s="229"/>
    </row>
    <row r="13650" spans="9:17" ht="16">
      <c r="I13650" s="209"/>
      <c r="J13650" s="221"/>
      <c r="K13650" s="228"/>
      <c r="L13650" s="228"/>
      <c r="Q13650" s="229"/>
    </row>
    <row r="13651" spans="9:17" ht="16">
      <c r="I13651" s="209"/>
      <c r="J13651" s="221"/>
      <c r="K13651" s="228"/>
      <c r="L13651" s="228"/>
      <c r="Q13651" s="229"/>
    </row>
    <row r="13652" spans="9:17" ht="16">
      <c r="I13652" s="209"/>
      <c r="J13652" s="221"/>
      <c r="K13652" s="228"/>
      <c r="L13652" s="228"/>
      <c r="Q13652" s="229"/>
    </row>
    <row r="13653" spans="9:17" ht="16">
      <c r="I13653" s="209"/>
      <c r="J13653" s="221"/>
      <c r="K13653" s="228"/>
      <c r="L13653" s="228"/>
      <c r="Q13653" s="229"/>
    </row>
    <row r="13654" spans="9:17" ht="16">
      <c r="I13654" s="209"/>
      <c r="J13654" s="221"/>
      <c r="K13654" s="228"/>
      <c r="L13654" s="228"/>
      <c r="Q13654" s="229"/>
    </row>
    <row r="13655" spans="9:17" ht="16">
      <c r="I13655" s="209"/>
      <c r="J13655" s="221"/>
      <c r="K13655" s="228"/>
      <c r="L13655" s="228"/>
      <c r="Q13655" s="229"/>
    </row>
    <row r="13656" spans="9:17" ht="16">
      <c r="I13656" s="209"/>
      <c r="J13656" s="221"/>
      <c r="K13656" s="228"/>
      <c r="L13656" s="228"/>
      <c r="Q13656" s="229"/>
    </row>
    <row r="13657" spans="9:17" ht="16">
      <c r="I13657" s="209"/>
      <c r="J13657" s="221"/>
      <c r="K13657" s="228"/>
      <c r="L13657" s="228"/>
      <c r="Q13657" s="229"/>
    </row>
    <row r="13658" spans="9:17" ht="16">
      <c r="I13658" s="209"/>
      <c r="J13658" s="221"/>
      <c r="K13658" s="228"/>
      <c r="L13658" s="228"/>
      <c r="Q13658" s="229"/>
    </row>
    <row r="13659" spans="9:17" ht="16">
      <c r="I13659" s="209"/>
      <c r="J13659" s="221"/>
      <c r="K13659" s="228"/>
      <c r="L13659" s="228"/>
      <c r="Q13659" s="229"/>
    </row>
    <row r="13660" spans="9:17" ht="16">
      <c r="I13660" s="209"/>
      <c r="J13660" s="221"/>
      <c r="K13660" s="228"/>
      <c r="L13660" s="228"/>
      <c r="Q13660" s="229"/>
    </row>
    <row r="13661" spans="9:17" ht="16">
      <c r="I13661" s="209"/>
      <c r="J13661" s="221"/>
      <c r="K13661" s="228"/>
      <c r="L13661" s="228"/>
      <c r="Q13661" s="229"/>
    </row>
    <row r="13662" spans="9:17" ht="16">
      <c r="I13662" s="209"/>
      <c r="J13662" s="221"/>
      <c r="K13662" s="228"/>
      <c r="L13662" s="228"/>
      <c r="Q13662" s="229"/>
    </row>
    <row r="13663" spans="9:17" ht="16">
      <c r="I13663" s="209"/>
      <c r="J13663" s="221"/>
      <c r="K13663" s="228"/>
      <c r="L13663" s="228"/>
      <c r="Q13663" s="229"/>
    </row>
    <row r="13664" spans="9:17" ht="16">
      <c r="I13664" s="209"/>
      <c r="J13664" s="221"/>
      <c r="K13664" s="228"/>
      <c r="L13664" s="228"/>
      <c r="Q13664" s="229"/>
    </row>
    <row r="13665" spans="9:17" ht="16">
      <c r="I13665" s="209"/>
      <c r="J13665" s="221"/>
      <c r="K13665" s="228"/>
      <c r="L13665" s="228"/>
      <c r="Q13665" s="229"/>
    </row>
    <row r="13666" spans="9:17" ht="16">
      <c r="I13666" s="209"/>
      <c r="J13666" s="221"/>
      <c r="K13666" s="228"/>
      <c r="L13666" s="228"/>
      <c r="Q13666" s="229"/>
    </row>
    <row r="13667" spans="9:17" ht="16">
      <c r="I13667" s="209"/>
      <c r="J13667" s="221"/>
      <c r="K13667" s="228"/>
      <c r="L13667" s="228"/>
      <c r="Q13667" s="229"/>
    </row>
    <row r="13668" spans="9:17" ht="16">
      <c r="I13668" s="209"/>
      <c r="J13668" s="221"/>
      <c r="K13668" s="228"/>
      <c r="L13668" s="228"/>
      <c r="Q13668" s="229"/>
    </row>
    <row r="13669" spans="9:17" ht="16">
      <c r="I13669" s="209"/>
      <c r="J13669" s="221"/>
      <c r="K13669" s="228"/>
      <c r="L13669" s="228"/>
      <c r="Q13669" s="229"/>
    </row>
    <row r="13670" spans="9:17" ht="16">
      <c r="I13670" s="209"/>
      <c r="J13670" s="221"/>
      <c r="K13670" s="228"/>
      <c r="L13670" s="228"/>
      <c r="Q13670" s="229"/>
    </row>
    <row r="13671" spans="9:17" ht="16">
      <c r="I13671" s="209"/>
      <c r="J13671" s="221"/>
      <c r="K13671" s="228"/>
      <c r="L13671" s="228"/>
      <c r="Q13671" s="229"/>
    </row>
    <row r="13672" spans="9:17" ht="16">
      <c r="I13672" s="209"/>
      <c r="J13672" s="221"/>
      <c r="K13672" s="228"/>
      <c r="L13672" s="228"/>
      <c r="Q13672" s="229"/>
    </row>
    <row r="13673" spans="9:17" ht="16">
      <c r="I13673" s="209"/>
      <c r="J13673" s="221"/>
      <c r="K13673" s="228"/>
      <c r="L13673" s="228"/>
      <c r="Q13673" s="229"/>
    </row>
    <row r="13674" spans="9:17" ht="16">
      <c r="I13674" s="209"/>
      <c r="J13674" s="221"/>
      <c r="K13674" s="228"/>
      <c r="L13674" s="228"/>
      <c r="Q13674" s="229"/>
    </row>
    <row r="13675" spans="9:17" ht="16">
      <c r="I13675" s="209"/>
      <c r="J13675" s="221"/>
      <c r="K13675" s="228"/>
      <c r="L13675" s="228"/>
      <c r="Q13675" s="229"/>
    </row>
    <row r="13676" spans="9:17" ht="16">
      <c r="I13676" s="209"/>
      <c r="J13676" s="221"/>
      <c r="K13676" s="228"/>
      <c r="L13676" s="228"/>
      <c r="Q13676" s="229"/>
    </row>
    <row r="13677" spans="9:17" ht="16">
      <c r="I13677" s="209"/>
      <c r="J13677" s="221"/>
      <c r="K13677" s="228"/>
      <c r="L13677" s="228"/>
      <c r="Q13677" s="229"/>
    </row>
    <row r="13678" spans="9:17" ht="16">
      <c r="I13678" s="209"/>
      <c r="J13678" s="221"/>
      <c r="K13678" s="228"/>
      <c r="L13678" s="228"/>
      <c r="Q13678" s="229"/>
    </row>
    <row r="13679" spans="9:17" ht="16">
      <c r="I13679" s="209"/>
      <c r="J13679" s="221"/>
      <c r="K13679" s="228"/>
      <c r="L13679" s="228"/>
      <c r="Q13679" s="229"/>
    </row>
    <row r="13680" spans="9:17" ht="16">
      <c r="I13680" s="209"/>
      <c r="J13680" s="221"/>
      <c r="K13680" s="228"/>
      <c r="L13680" s="228"/>
      <c r="Q13680" s="229"/>
    </row>
    <row r="13681" spans="9:17" ht="16">
      <c r="I13681" s="209"/>
      <c r="J13681" s="221"/>
      <c r="K13681" s="228"/>
      <c r="L13681" s="228"/>
      <c r="Q13681" s="229"/>
    </row>
    <row r="13682" spans="9:17" ht="16">
      <c r="I13682" s="209"/>
      <c r="J13682" s="221"/>
      <c r="K13682" s="228"/>
      <c r="L13682" s="228"/>
      <c r="Q13682" s="229"/>
    </row>
    <row r="13683" spans="9:17" ht="16">
      <c r="I13683" s="209"/>
      <c r="J13683" s="221"/>
      <c r="K13683" s="228"/>
      <c r="L13683" s="228"/>
      <c r="Q13683" s="229"/>
    </row>
    <row r="13684" spans="9:17" ht="16">
      <c r="I13684" s="209"/>
      <c r="J13684" s="221"/>
      <c r="K13684" s="228"/>
      <c r="L13684" s="228"/>
      <c r="Q13684" s="229"/>
    </row>
    <row r="13685" spans="9:17" ht="16">
      <c r="I13685" s="209"/>
      <c r="J13685" s="221"/>
      <c r="K13685" s="228"/>
      <c r="L13685" s="228"/>
      <c r="Q13685" s="229"/>
    </row>
    <row r="13686" spans="9:17" ht="16">
      <c r="I13686" s="209"/>
      <c r="J13686" s="221"/>
      <c r="K13686" s="228"/>
      <c r="L13686" s="228"/>
      <c r="Q13686" s="229"/>
    </row>
    <row r="13687" spans="9:17" ht="16">
      <c r="I13687" s="209"/>
      <c r="J13687" s="221"/>
      <c r="K13687" s="228"/>
      <c r="L13687" s="228"/>
      <c r="Q13687" s="229"/>
    </row>
    <row r="13688" spans="9:17" ht="16">
      <c r="I13688" s="209"/>
      <c r="J13688" s="221"/>
      <c r="K13688" s="228"/>
      <c r="L13688" s="228"/>
      <c r="Q13688" s="229"/>
    </row>
    <row r="13689" spans="9:17" ht="16">
      <c r="I13689" s="209"/>
      <c r="J13689" s="221"/>
      <c r="K13689" s="228"/>
      <c r="L13689" s="228"/>
      <c r="Q13689" s="229"/>
    </row>
    <row r="13690" spans="9:17" ht="16">
      <c r="I13690" s="209"/>
      <c r="J13690" s="221"/>
      <c r="K13690" s="228"/>
      <c r="L13690" s="228"/>
      <c r="Q13690" s="229"/>
    </row>
    <row r="13691" spans="9:17" ht="16">
      <c r="I13691" s="209"/>
      <c r="J13691" s="221"/>
      <c r="K13691" s="228"/>
      <c r="L13691" s="228"/>
      <c r="Q13691" s="229"/>
    </row>
    <row r="13692" spans="9:17" ht="16">
      <c r="I13692" s="209"/>
      <c r="J13692" s="221"/>
      <c r="K13692" s="228"/>
      <c r="L13692" s="228"/>
      <c r="Q13692" s="229"/>
    </row>
    <row r="13693" spans="9:17" ht="16">
      <c r="I13693" s="209"/>
      <c r="J13693" s="221"/>
      <c r="K13693" s="228"/>
      <c r="L13693" s="228"/>
      <c r="Q13693" s="229"/>
    </row>
    <row r="13694" spans="9:17" ht="16">
      <c r="I13694" s="209"/>
      <c r="J13694" s="221"/>
      <c r="K13694" s="228"/>
      <c r="L13694" s="228"/>
      <c r="Q13694" s="229"/>
    </row>
    <row r="13695" spans="9:17" ht="16">
      <c r="I13695" s="209"/>
      <c r="J13695" s="221"/>
      <c r="K13695" s="228"/>
      <c r="L13695" s="228"/>
      <c r="Q13695" s="229"/>
    </row>
    <row r="13696" spans="9:17" ht="16">
      <c r="I13696" s="209"/>
      <c r="J13696" s="221"/>
      <c r="K13696" s="228"/>
      <c r="L13696" s="228"/>
      <c r="Q13696" s="229"/>
    </row>
    <row r="13697" spans="9:17" ht="16">
      <c r="I13697" s="209"/>
      <c r="J13697" s="221"/>
      <c r="K13697" s="228"/>
      <c r="L13697" s="228"/>
      <c r="Q13697" s="229"/>
    </row>
    <row r="13698" spans="9:17" ht="16">
      <c r="I13698" s="209"/>
      <c r="J13698" s="221"/>
      <c r="K13698" s="228"/>
      <c r="L13698" s="228"/>
      <c r="Q13698" s="229"/>
    </row>
    <row r="13699" spans="9:17" ht="16">
      <c r="I13699" s="209"/>
      <c r="J13699" s="221"/>
      <c r="K13699" s="228"/>
      <c r="L13699" s="228"/>
      <c r="Q13699" s="229"/>
    </row>
    <row r="13700" spans="9:17" ht="16">
      <c r="I13700" s="209"/>
      <c r="J13700" s="221"/>
      <c r="K13700" s="228"/>
      <c r="L13700" s="228"/>
      <c r="Q13700" s="229"/>
    </row>
    <row r="13701" spans="9:17" ht="16">
      <c r="I13701" s="209"/>
      <c r="J13701" s="221"/>
      <c r="K13701" s="228"/>
      <c r="L13701" s="228"/>
      <c r="Q13701" s="229"/>
    </row>
    <row r="13702" spans="9:17" ht="16">
      <c r="I13702" s="209"/>
      <c r="J13702" s="221"/>
      <c r="K13702" s="228"/>
      <c r="L13702" s="228"/>
      <c r="Q13702" s="229"/>
    </row>
    <row r="13703" spans="9:17" ht="16">
      <c r="I13703" s="209"/>
      <c r="J13703" s="221"/>
      <c r="K13703" s="228"/>
      <c r="L13703" s="228"/>
      <c r="Q13703" s="229"/>
    </row>
    <row r="13704" spans="9:17" ht="16">
      <c r="I13704" s="209"/>
      <c r="J13704" s="221"/>
      <c r="K13704" s="228"/>
      <c r="L13704" s="228"/>
      <c r="Q13704" s="229"/>
    </row>
    <row r="13705" spans="9:17" ht="16">
      <c r="I13705" s="209"/>
      <c r="J13705" s="221"/>
      <c r="K13705" s="228"/>
      <c r="L13705" s="228"/>
      <c r="Q13705" s="229"/>
    </row>
    <row r="13706" spans="9:17" ht="16">
      <c r="I13706" s="209"/>
      <c r="J13706" s="221"/>
      <c r="K13706" s="228"/>
      <c r="L13706" s="228"/>
      <c r="Q13706" s="229"/>
    </row>
    <row r="13707" spans="9:17" ht="16">
      <c r="I13707" s="209"/>
      <c r="J13707" s="221"/>
      <c r="K13707" s="228"/>
      <c r="L13707" s="228"/>
      <c r="Q13707" s="229"/>
    </row>
    <row r="13708" spans="9:17" ht="16">
      <c r="I13708" s="209"/>
      <c r="J13708" s="221"/>
      <c r="K13708" s="228"/>
      <c r="L13708" s="228"/>
      <c r="Q13708" s="229"/>
    </row>
    <row r="13709" spans="9:17" ht="16">
      <c r="I13709" s="209"/>
      <c r="J13709" s="221"/>
      <c r="K13709" s="228"/>
      <c r="L13709" s="228"/>
      <c r="Q13709" s="229"/>
    </row>
    <row r="13710" spans="9:17" ht="16">
      <c r="I13710" s="209"/>
      <c r="J13710" s="221"/>
      <c r="K13710" s="228"/>
      <c r="L13710" s="228"/>
      <c r="Q13710" s="229"/>
    </row>
    <row r="13711" spans="9:17" ht="16">
      <c r="I13711" s="209"/>
      <c r="J13711" s="221"/>
      <c r="K13711" s="228"/>
      <c r="L13711" s="228"/>
      <c r="Q13711" s="229"/>
    </row>
    <row r="13712" spans="9:17" ht="16">
      <c r="I13712" s="209"/>
      <c r="J13712" s="221"/>
      <c r="K13712" s="228"/>
      <c r="L13712" s="228"/>
      <c r="Q13712" s="229"/>
    </row>
    <row r="13713" spans="9:17" ht="16">
      <c r="I13713" s="209"/>
      <c r="J13713" s="221"/>
      <c r="K13713" s="228"/>
      <c r="L13713" s="228"/>
      <c r="Q13713" s="229"/>
    </row>
    <row r="13714" spans="9:17" ht="16">
      <c r="I13714" s="209"/>
      <c r="J13714" s="221"/>
      <c r="K13714" s="228"/>
      <c r="L13714" s="228"/>
      <c r="Q13714" s="229"/>
    </row>
    <row r="13715" spans="9:17" ht="16">
      <c r="I13715" s="209"/>
      <c r="J13715" s="221"/>
      <c r="K13715" s="228"/>
      <c r="L13715" s="228"/>
      <c r="Q13715" s="229"/>
    </row>
    <row r="13716" spans="9:17" ht="16">
      <c r="I13716" s="209"/>
      <c r="J13716" s="221"/>
      <c r="K13716" s="228"/>
      <c r="L13716" s="228"/>
      <c r="Q13716" s="229"/>
    </row>
    <row r="13717" spans="9:17" ht="16">
      <c r="I13717" s="209"/>
      <c r="J13717" s="221"/>
      <c r="K13717" s="228"/>
      <c r="L13717" s="228"/>
      <c r="Q13717" s="229"/>
    </row>
    <row r="13718" spans="9:17" ht="16">
      <c r="I13718" s="209"/>
      <c r="J13718" s="221"/>
      <c r="K13718" s="228"/>
      <c r="L13718" s="228"/>
      <c r="Q13718" s="229"/>
    </row>
    <row r="13719" spans="9:17" ht="16">
      <c r="I13719" s="209"/>
      <c r="J13719" s="221"/>
      <c r="K13719" s="228"/>
      <c r="L13719" s="228"/>
      <c r="Q13719" s="229"/>
    </row>
    <row r="13720" spans="9:17" ht="16">
      <c r="I13720" s="209"/>
      <c r="J13720" s="221"/>
      <c r="K13720" s="228"/>
      <c r="L13720" s="228"/>
      <c r="Q13720" s="229"/>
    </row>
    <row r="13721" spans="9:17" ht="16">
      <c r="I13721" s="209"/>
      <c r="J13721" s="221"/>
      <c r="K13721" s="228"/>
      <c r="L13721" s="228"/>
      <c r="Q13721" s="229"/>
    </row>
    <row r="13722" spans="9:17" ht="16">
      <c r="I13722" s="209"/>
      <c r="J13722" s="221"/>
      <c r="K13722" s="228"/>
      <c r="L13722" s="228"/>
      <c r="Q13722" s="229"/>
    </row>
    <row r="13723" spans="9:17" ht="16">
      <c r="I13723" s="209"/>
      <c r="J13723" s="221"/>
      <c r="K13723" s="228"/>
      <c r="L13723" s="228"/>
      <c r="Q13723" s="229"/>
    </row>
    <row r="13724" spans="9:17" ht="16">
      <c r="I13724" s="209"/>
      <c r="J13724" s="221"/>
      <c r="K13724" s="228"/>
      <c r="L13724" s="228"/>
      <c r="Q13724" s="229"/>
    </row>
    <row r="13725" spans="9:17" ht="16">
      <c r="I13725" s="209"/>
      <c r="J13725" s="221"/>
      <c r="K13725" s="228"/>
      <c r="L13725" s="228"/>
      <c r="Q13725" s="229"/>
    </row>
    <row r="13726" spans="9:17" ht="16">
      <c r="I13726" s="209"/>
      <c r="J13726" s="221"/>
      <c r="K13726" s="228"/>
      <c r="L13726" s="228"/>
      <c r="Q13726" s="229"/>
    </row>
    <row r="13727" spans="9:17" ht="16">
      <c r="I13727" s="209"/>
      <c r="J13727" s="221"/>
      <c r="K13727" s="228"/>
      <c r="L13727" s="228"/>
      <c r="Q13727" s="229"/>
    </row>
    <row r="13728" spans="9:17" ht="16">
      <c r="I13728" s="209"/>
      <c r="J13728" s="221"/>
      <c r="K13728" s="228"/>
      <c r="L13728" s="228"/>
      <c r="Q13728" s="229"/>
    </row>
    <row r="13729" spans="9:17" ht="16">
      <c r="I13729" s="209"/>
      <c r="J13729" s="221"/>
      <c r="K13729" s="228"/>
      <c r="L13729" s="228"/>
      <c r="Q13729" s="229"/>
    </row>
    <row r="13730" spans="9:17" ht="16">
      <c r="I13730" s="209"/>
      <c r="J13730" s="221"/>
      <c r="K13730" s="228"/>
      <c r="L13730" s="228"/>
      <c r="Q13730" s="229"/>
    </row>
    <row r="13731" spans="9:17" ht="16">
      <c r="I13731" s="209"/>
      <c r="J13731" s="221"/>
      <c r="K13731" s="228"/>
      <c r="L13731" s="228"/>
      <c r="Q13731" s="229"/>
    </row>
    <row r="13732" spans="9:17" ht="16">
      <c r="I13732" s="209"/>
      <c r="J13732" s="221"/>
      <c r="K13732" s="228"/>
      <c r="L13732" s="228"/>
      <c r="Q13732" s="229"/>
    </row>
    <row r="13733" spans="9:17" ht="16">
      <c r="I13733" s="209"/>
      <c r="J13733" s="221"/>
      <c r="K13733" s="228"/>
      <c r="L13733" s="228"/>
      <c r="Q13733" s="229"/>
    </row>
    <row r="13734" spans="9:17" ht="16">
      <c r="I13734" s="209"/>
      <c r="J13734" s="221"/>
      <c r="K13734" s="228"/>
      <c r="L13734" s="228"/>
      <c r="Q13734" s="229"/>
    </row>
    <row r="13735" spans="9:17" ht="16">
      <c r="I13735" s="209"/>
      <c r="J13735" s="221"/>
      <c r="K13735" s="228"/>
      <c r="L13735" s="228"/>
      <c r="Q13735" s="229"/>
    </row>
    <row r="13736" spans="9:17" ht="16">
      <c r="I13736" s="209"/>
      <c r="J13736" s="221"/>
      <c r="K13736" s="228"/>
      <c r="L13736" s="228"/>
      <c r="Q13736" s="229"/>
    </row>
    <row r="13737" spans="9:17" ht="16">
      <c r="I13737" s="209"/>
      <c r="J13737" s="221"/>
      <c r="K13737" s="228"/>
      <c r="L13737" s="228"/>
      <c r="Q13737" s="229"/>
    </row>
    <row r="13738" spans="9:17" ht="16">
      <c r="I13738" s="209"/>
      <c r="J13738" s="221"/>
      <c r="K13738" s="228"/>
      <c r="L13738" s="228"/>
      <c r="Q13738" s="229"/>
    </row>
    <row r="13739" spans="9:17" ht="16">
      <c r="I13739" s="209"/>
      <c r="J13739" s="221"/>
      <c r="K13739" s="228"/>
      <c r="L13739" s="228"/>
      <c r="Q13739" s="229"/>
    </row>
    <row r="13740" spans="9:17" ht="16">
      <c r="I13740" s="209"/>
      <c r="J13740" s="221"/>
      <c r="K13740" s="228"/>
      <c r="L13740" s="228"/>
      <c r="Q13740" s="229"/>
    </row>
    <row r="13741" spans="9:17" ht="16">
      <c r="I13741" s="209"/>
      <c r="J13741" s="221"/>
      <c r="K13741" s="228"/>
      <c r="L13741" s="228"/>
      <c r="Q13741" s="229"/>
    </row>
    <row r="13742" spans="9:17" ht="16">
      <c r="I13742" s="209"/>
      <c r="J13742" s="221"/>
      <c r="K13742" s="228"/>
      <c r="L13742" s="228"/>
      <c r="Q13742" s="229"/>
    </row>
    <row r="13743" spans="9:17" ht="16">
      <c r="I13743" s="209"/>
      <c r="J13743" s="221"/>
      <c r="K13743" s="228"/>
      <c r="L13743" s="228"/>
      <c r="Q13743" s="229"/>
    </row>
    <row r="13744" spans="9:17" ht="16">
      <c r="I13744" s="209"/>
      <c r="J13744" s="221"/>
      <c r="K13744" s="228"/>
      <c r="L13744" s="228"/>
      <c r="Q13744" s="229"/>
    </row>
    <row r="13745" spans="9:17" ht="16">
      <c r="I13745" s="209"/>
      <c r="J13745" s="221"/>
      <c r="K13745" s="228"/>
      <c r="L13745" s="228"/>
      <c r="Q13745" s="229"/>
    </row>
    <row r="13746" spans="9:17" ht="16">
      <c r="I13746" s="209"/>
      <c r="J13746" s="221"/>
      <c r="K13746" s="228"/>
      <c r="L13746" s="228"/>
      <c r="Q13746" s="229"/>
    </row>
    <row r="13747" spans="9:17" ht="16">
      <c r="I13747" s="209"/>
      <c r="J13747" s="221"/>
      <c r="K13747" s="228"/>
      <c r="L13747" s="228"/>
      <c r="Q13747" s="229"/>
    </row>
    <row r="13748" spans="9:17" ht="16">
      <c r="I13748" s="209"/>
      <c r="J13748" s="221"/>
      <c r="K13748" s="228"/>
      <c r="L13748" s="228"/>
      <c r="Q13748" s="229"/>
    </row>
    <row r="13749" spans="9:17" ht="16">
      <c r="I13749" s="209"/>
      <c r="J13749" s="221"/>
      <c r="K13749" s="228"/>
      <c r="L13749" s="228"/>
      <c r="Q13749" s="229"/>
    </row>
    <row r="13750" spans="9:17" ht="16">
      <c r="I13750" s="209"/>
      <c r="J13750" s="221"/>
      <c r="K13750" s="228"/>
      <c r="L13750" s="228"/>
      <c r="Q13750" s="229"/>
    </row>
    <row r="13751" spans="9:17" ht="16">
      <c r="I13751" s="209"/>
      <c r="J13751" s="221"/>
      <c r="K13751" s="228"/>
      <c r="L13751" s="228"/>
      <c r="Q13751" s="229"/>
    </row>
    <row r="13752" spans="9:17" ht="16">
      <c r="I13752" s="209"/>
      <c r="J13752" s="221"/>
      <c r="K13752" s="228"/>
      <c r="L13752" s="228"/>
      <c r="Q13752" s="229"/>
    </row>
    <row r="13753" spans="9:17" ht="16">
      <c r="I13753" s="209"/>
      <c r="J13753" s="221"/>
      <c r="K13753" s="228"/>
      <c r="L13753" s="228"/>
      <c r="Q13753" s="229"/>
    </row>
    <row r="13754" spans="9:17" ht="16">
      <c r="I13754" s="209"/>
      <c r="J13754" s="221"/>
      <c r="K13754" s="228"/>
      <c r="L13754" s="228"/>
      <c r="Q13754" s="229"/>
    </row>
    <row r="13755" spans="9:17" ht="16">
      <c r="I13755" s="209"/>
      <c r="J13755" s="221"/>
      <c r="K13755" s="228"/>
      <c r="L13755" s="228"/>
      <c r="Q13755" s="229"/>
    </row>
    <row r="13756" spans="9:17" ht="16">
      <c r="I13756" s="209"/>
      <c r="J13756" s="221"/>
      <c r="K13756" s="228"/>
      <c r="L13756" s="228"/>
      <c r="Q13756" s="229"/>
    </row>
    <row r="13757" spans="9:17" ht="16">
      <c r="I13757" s="209"/>
      <c r="J13757" s="221"/>
      <c r="K13757" s="228"/>
      <c r="L13757" s="228"/>
      <c r="Q13757" s="229"/>
    </row>
    <row r="13758" spans="9:17" ht="16">
      <c r="I13758" s="209"/>
      <c r="J13758" s="221"/>
      <c r="K13758" s="228"/>
      <c r="L13758" s="228"/>
      <c r="Q13758" s="229"/>
    </row>
    <row r="13759" spans="9:17" ht="16">
      <c r="I13759" s="209"/>
      <c r="J13759" s="221"/>
      <c r="K13759" s="228"/>
      <c r="L13759" s="228"/>
      <c r="Q13759" s="229"/>
    </row>
    <row r="13760" spans="9:17" ht="16">
      <c r="I13760" s="209"/>
      <c r="J13760" s="221"/>
      <c r="K13760" s="228"/>
      <c r="L13760" s="228"/>
      <c r="Q13760" s="229"/>
    </row>
    <row r="13761" spans="9:17" ht="16">
      <c r="I13761" s="209"/>
      <c r="J13761" s="221"/>
      <c r="K13761" s="228"/>
      <c r="L13761" s="228"/>
      <c r="Q13761" s="229"/>
    </row>
    <row r="13762" spans="9:17" ht="16">
      <c r="I13762" s="209"/>
      <c r="J13762" s="221"/>
      <c r="K13762" s="228"/>
      <c r="L13762" s="228"/>
      <c r="Q13762" s="229"/>
    </row>
    <row r="13763" spans="9:17" ht="16">
      <c r="I13763" s="209"/>
      <c r="J13763" s="221"/>
      <c r="K13763" s="228"/>
      <c r="L13763" s="228"/>
      <c r="Q13763" s="229"/>
    </row>
    <row r="13764" spans="9:17" ht="16">
      <c r="I13764" s="209"/>
      <c r="J13764" s="221"/>
      <c r="K13764" s="228"/>
      <c r="L13764" s="228"/>
      <c r="Q13764" s="229"/>
    </row>
    <row r="13765" spans="9:17" ht="16">
      <c r="I13765" s="209"/>
      <c r="J13765" s="221"/>
      <c r="K13765" s="228"/>
      <c r="L13765" s="228"/>
      <c r="Q13765" s="229"/>
    </row>
    <row r="13766" spans="9:17" ht="16">
      <c r="I13766" s="209"/>
      <c r="J13766" s="221"/>
      <c r="K13766" s="228"/>
      <c r="L13766" s="228"/>
      <c r="Q13766" s="229"/>
    </row>
    <row r="13767" spans="9:17" ht="16">
      <c r="I13767" s="209"/>
      <c r="J13767" s="221"/>
      <c r="K13767" s="228"/>
      <c r="L13767" s="228"/>
      <c r="Q13767" s="229"/>
    </row>
    <row r="13768" spans="9:17" ht="16">
      <c r="I13768" s="209"/>
      <c r="J13768" s="221"/>
      <c r="K13768" s="228"/>
      <c r="L13768" s="228"/>
      <c r="Q13768" s="229"/>
    </row>
    <row r="13769" spans="9:17" ht="16">
      <c r="I13769" s="209"/>
      <c r="J13769" s="221"/>
      <c r="K13769" s="228"/>
      <c r="L13769" s="228"/>
      <c r="Q13769" s="229"/>
    </row>
    <row r="13770" spans="9:17" ht="16">
      <c r="I13770" s="209"/>
      <c r="J13770" s="221"/>
      <c r="K13770" s="228"/>
      <c r="L13770" s="228"/>
      <c r="Q13770" s="229"/>
    </row>
    <row r="13771" spans="9:17" ht="16">
      <c r="I13771" s="209"/>
      <c r="J13771" s="221"/>
      <c r="K13771" s="228"/>
      <c r="L13771" s="228"/>
      <c r="Q13771" s="229"/>
    </row>
    <row r="13772" spans="9:17" ht="16">
      <c r="I13772" s="209"/>
      <c r="J13772" s="221"/>
      <c r="K13772" s="228"/>
      <c r="L13772" s="228"/>
      <c r="Q13772" s="229"/>
    </row>
    <row r="13773" spans="9:17" ht="16">
      <c r="I13773" s="209"/>
      <c r="J13773" s="221"/>
      <c r="K13773" s="228"/>
      <c r="L13773" s="228"/>
      <c r="Q13773" s="229"/>
    </row>
    <row r="13774" spans="9:17" ht="16">
      <c r="I13774" s="209"/>
      <c r="J13774" s="221"/>
      <c r="K13774" s="228"/>
      <c r="L13774" s="228"/>
      <c r="Q13774" s="229"/>
    </row>
    <row r="13775" spans="9:17" ht="16">
      <c r="I13775" s="209"/>
      <c r="J13775" s="221"/>
      <c r="K13775" s="228"/>
      <c r="L13775" s="228"/>
      <c r="Q13775" s="229"/>
    </row>
    <row r="13776" spans="9:17" ht="16">
      <c r="I13776" s="209"/>
      <c r="J13776" s="221"/>
      <c r="K13776" s="228"/>
      <c r="L13776" s="228"/>
      <c r="Q13776" s="229"/>
    </row>
    <row r="13777" spans="9:17" ht="16">
      <c r="I13777" s="209"/>
      <c r="J13777" s="221"/>
      <c r="K13777" s="228"/>
      <c r="L13777" s="228"/>
      <c r="Q13777" s="229"/>
    </row>
    <row r="13778" spans="9:17" ht="16">
      <c r="I13778" s="209"/>
      <c r="J13778" s="221"/>
      <c r="K13778" s="228"/>
      <c r="L13778" s="228"/>
      <c r="Q13778" s="229"/>
    </row>
    <row r="13779" spans="9:17" ht="16">
      <c r="I13779" s="209"/>
      <c r="J13779" s="221"/>
      <c r="K13779" s="228"/>
      <c r="L13779" s="228"/>
      <c r="Q13779" s="229"/>
    </row>
    <row r="13780" spans="9:17" ht="16">
      <c r="I13780" s="209"/>
      <c r="J13780" s="221"/>
      <c r="K13780" s="228"/>
      <c r="L13780" s="228"/>
      <c r="Q13780" s="229"/>
    </row>
    <row r="13781" spans="9:17" ht="16">
      <c r="I13781" s="209"/>
      <c r="J13781" s="221"/>
      <c r="K13781" s="228"/>
      <c r="L13781" s="228"/>
      <c r="Q13781" s="229"/>
    </row>
    <row r="13782" spans="9:17" ht="16">
      <c r="I13782" s="209"/>
      <c r="J13782" s="221"/>
      <c r="K13782" s="228"/>
      <c r="L13782" s="228"/>
      <c r="Q13782" s="229"/>
    </row>
    <row r="13783" spans="9:17" ht="16">
      <c r="I13783" s="209"/>
      <c r="J13783" s="221"/>
      <c r="K13783" s="228"/>
      <c r="L13783" s="228"/>
      <c r="Q13783" s="229"/>
    </row>
    <row r="13784" spans="9:17" ht="16">
      <c r="I13784" s="209"/>
      <c r="J13784" s="221"/>
      <c r="K13784" s="228"/>
      <c r="L13784" s="228"/>
      <c r="Q13784" s="229"/>
    </row>
    <row r="13785" spans="9:17" ht="16">
      <c r="I13785" s="209"/>
      <c r="J13785" s="221"/>
      <c r="K13785" s="228"/>
      <c r="L13785" s="228"/>
      <c r="Q13785" s="229"/>
    </row>
    <row r="13786" spans="9:17" ht="16">
      <c r="I13786" s="209"/>
      <c r="J13786" s="221"/>
      <c r="K13786" s="228"/>
      <c r="L13786" s="228"/>
      <c r="Q13786" s="229"/>
    </row>
    <row r="13787" spans="9:17" ht="16">
      <c r="I13787" s="209"/>
      <c r="J13787" s="221"/>
      <c r="K13787" s="228"/>
      <c r="L13787" s="228"/>
      <c r="Q13787" s="229"/>
    </row>
    <row r="13788" spans="9:17" ht="16">
      <c r="I13788" s="209"/>
      <c r="J13788" s="221"/>
      <c r="K13788" s="228"/>
      <c r="L13788" s="228"/>
      <c r="Q13788" s="229"/>
    </row>
    <row r="13789" spans="9:17" ht="16">
      <c r="I13789" s="209"/>
      <c r="J13789" s="221"/>
      <c r="K13789" s="228"/>
      <c r="L13789" s="228"/>
      <c r="Q13789" s="229"/>
    </row>
    <row r="13790" spans="9:17" ht="16">
      <c r="I13790" s="209"/>
      <c r="J13790" s="221"/>
      <c r="K13790" s="228"/>
      <c r="L13790" s="228"/>
      <c r="Q13790" s="229"/>
    </row>
    <row r="13791" spans="9:17" ht="16">
      <c r="I13791" s="209"/>
      <c r="J13791" s="221"/>
      <c r="K13791" s="228"/>
      <c r="L13791" s="228"/>
      <c r="Q13791" s="229"/>
    </row>
    <row r="13792" spans="9:17" ht="16">
      <c r="I13792" s="209"/>
      <c r="J13792" s="221"/>
      <c r="K13792" s="228"/>
      <c r="L13792" s="228"/>
      <c r="Q13792" s="229"/>
    </row>
    <row r="13793" spans="9:17" ht="16">
      <c r="I13793" s="209"/>
      <c r="J13793" s="221"/>
      <c r="K13793" s="228"/>
      <c r="L13793" s="228"/>
      <c r="Q13793" s="229"/>
    </row>
    <row r="13794" spans="9:17" ht="16">
      <c r="I13794" s="209"/>
      <c r="J13794" s="221"/>
      <c r="K13794" s="228"/>
      <c r="L13794" s="228"/>
      <c r="Q13794" s="229"/>
    </row>
    <row r="13795" spans="9:17" ht="16">
      <c r="I13795" s="209"/>
      <c r="J13795" s="221"/>
      <c r="K13795" s="228"/>
      <c r="L13795" s="228"/>
      <c r="Q13795" s="229"/>
    </row>
    <row r="13796" spans="9:17" ht="16">
      <c r="I13796" s="209"/>
      <c r="J13796" s="221"/>
      <c r="K13796" s="228"/>
      <c r="L13796" s="228"/>
      <c r="Q13796" s="229"/>
    </row>
    <row r="13797" spans="9:17" ht="16">
      <c r="I13797" s="209"/>
      <c r="J13797" s="221"/>
      <c r="K13797" s="228"/>
      <c r="L13797" s="228"/>
      <c r="Q13797" s="229"/>
    </row>
    <row r="13798" spans="9:17" ht="16">
      <c r="I13798" s="209"/>
      <c r="J13798" s="221"/>
      <c r="K13798" s="228"/>
      <c r="L13798" s="228"/>
      <c r="Q13798" s="229"/>
    </row>
    <row r="13799" spans="9:17" ht="16">
      <c r="I13799" s="209"/>
      <c r="J13799" s="221"/>
      <c r="K13799" s="228"/>
      <c r="L13799" s="228"/>
      <c r="Q13799" s="229"/>
    </row>
    <row r="13800" spans="9:17" ht="16">
      <c r="I13800" s="209"/>
      <c r="J13800" s="221"/>
      <c r="K13800" s="228"/>
      <c r="L13800" s="228"/>
      <c r="Q13800" s="229"/>
    </row>
    <row r="13801" spans="9:17" ht="16">
      <c r="I13801" s="209"/>
      <c r="J13801" s="221"/>
      <c r="K13801" s="228"/>
      <c r="L13801" s="228"/>
      <c r="Q13801" s="229"/>
    </row>
    <row r="13802" spans="9:17" ht="16">
      <c r="I13802" s="209"/>
      <c r="J13802" s="221"/>
      <c r="K13802" s="228"/>
      <c r="L13802" s="228"/>
      <c r="Q13802" s="229"/>
    </row>
    <row r="13803" spans="9:17" ht="16">
      <c r="I13803" s="209"/>
      <c r="J13803" s="221"/>
      <c r="K13803" s="228"/>
      <c r="L13803" s="228"/>
      <c r="Q13803" s="229"/>
    </row>
    <row r="13804" spans="9:17" ht="16">
      <c r="I13804" s="209"/>
      <c r="J13804" s="221"/>
      <c r="K13804" s="228"/>
      <c r="L13804" s="228"/>
      <c r="Q13804" s="229"/>
    </row>
    <row r="13805" spans="9:17" ht="16">
      <c r="I13805" s="209"/>
      <c r="J13805" s="221"/>
      <c r="K13805" s="228"/>
      <c r="L13805" s="228"/>
      <c r="Q13805" s="229"/>
    </row>
    <row r="13806" spans="9:17" ht="16">
      <c r="I13806" s="209"/>
      <c r="J13806" s="221"/>
      <c r="K13806" s="228"/>
      <c r="L13806" s="228"/>
      <c r="Q13806" s="229"/>
    </row>
    <row r="13807" spans="9:17" ht="16">
      <c r="I13807" s="209"/>
      <c r="J13807" s="221"/>
      <c r="K13807" s="228"/>
      <c r="L13807" s="228"/>
      <c r="Q13807" s="229"/>
    </row>
    <row r="13808" spans="9:17" ht="16">
      <c r="I13808" s="209"/>
      <c r="J13808" s="221"/>
      <c r="K13808" s="228"/>
      <c r="L13808" s="228"/>
      <c r="Q13808" s="229"/>
    </row>
    <row r="13809" spans="9:17" ht="16">
      <c r="I13809" s="209"/>
      <c r="J13809" s="221"/>
      <c r="K13809" s="228"/>
      <c r="L13809" s="228"/>
      <c r="Q13809" s="229"/>
    </row>
    <row r="13810" spans="9:17" ht="16">
      <c r="I13810" s="209"/>
      <c r="J13810" s="221"/>
      <c r="K13810" s="228"/>
      <c r="L13810" s="228"/>
      <c r="Q13810" s="229"/>
    </row>
    <row r="13811" spans="9:17" ht="16">
      <c r="I13811" s="209"/>
      <c r="J13811" s="221"/>
      <c r="K13811" s="228"/>
      <c r="L13811" s="228"/>
      <c r="Q13811" s="229"/>
    </row>
    <row r="13812" spans="9:17" ht="16">
      <c r="I13812" s="209"/>
      <c r="J13812" s="221"/>
      <c r="K13812" s="228"/>
      <c r="L13812" s="228"/>
      <c r="Q13812" s="229"/>
    </row>
    <row r="13813" spans="9:17" ht="16">
      <c r="I13813" s="209"/>
      <c r="J13813" s="221"/>
      <c r="K13813" s="228"/>
      <c r="L13813" s="228"/>
      <c r="Q13813" s="229"/>
    </row>
    <row r="13814" spans="9:17" ht="16">
      <c r="I13814" s="209"/>
      <c r="J13814" s="221"/>
      <c r="K13814" s="228"/>
      <c r="L13814" s="228"/>
      <c r="Q13814" s="229"/>
    </row>
    <row r="13815" spans="9:17" ht="16">
      <c r="I13815" s="209"/>
      <c r="J13815" s="221"/>
      <c r="K13815" s="228"/>
      <c r="L13815" s="228"/>
      <c r="Q13815" s="229"/>
    </row>
    <row r="13816" spans="9:17" ht="16">
      <c r="I13816" s="209"/>
      <c r="J13816" s="221"/>
      <c r="K13816" s="228"/>
      <c r="L13816" s="228"/>
      <c r="Q13816" s="229"/>
    </row>
    <row r="13817" spans="9:17" ht="16">
      <c r="I13817" s="209"/>
      <c r="J13817" s="221"/>
      <c r="K13817" s="228"/>
      <c r="L13817" s="228"/>
      <c r="Q13817" s="229"/>
    </row>
    <row r="13818" spans="9:17" ht="16">
      <c r="I13818" s="209"/>
      <c r="J13818" s="221"/>
      <c r="K13818" s="228"/>
      <c r="L13818" s="228"/>
      <c r="Q13818" s="229"/>
    </row>
    <row r="13819" spans="9:17" ht="16">
      <c r="I13819" s="209"/>
      <c r="J13819" s="221"/>
      <c r="K13819" s="228"/>
      <c r="L13819" s="228"/>
      <c r="Q13819" s="229"/>
    </row>
    <row r="13820" spans="9:17" ht="16">
      <c r="I13820" s="209"/>
      <c r="J13820" s="221"/>
      <c r="K13820" s="228"/>
      <c r="L13820" s="228"/>
      <c r="Q13820" s="229"/>
    </row>
    <row r="13821" spans="9:17" ht="16">
      <c r="I13821" s="209"/>
      <c r="J13821" s="221"/>
      <c r="K13821" s="228"/>
      <c r="L13821" s="228"/>
      <c r="Q13821" s="229"/>
    </row>
    <row r="13822" spans="9:17" ht="16">
      <c r="I13822" s="209"/>
      <c r="J13822" s="221"/>
      <c r="K13822" s="228"/>
      <c r="L13822" s="228"/>
      <c r="Q13822" s="229"/>
    </row>
    <row r="13823" spans="9:17" ht="16">
      <c r="I13823" s="209"/>
      <c r="J13823" s="221"/>
      <c r="K13823" s="228"/>
      <c r="L13823" s="228"/>
      <c r="Q13823" s="229"/>
    </row>
    <row r="13824" spans="9:17" ht="16">
      <c r="I13824" s="209"/>
      <c r="J13824" s="221"/>
      <c r="K13824" s="228"/>
      <c r="L13824" s="228"/>
      <c r="Q13824" s="229"/>
    </row>
    <row r="13825" spans="9:17" ht="16">
      <c r="I13825" s="209"/>
      <c r="J13825" s="221"/>
      <c r="K13825" s="228"/>
      <c r="L13825" s="228"/>
      <c r="Q13825" s="229"/>
    </row>
    <row r="13826" spans="9:17" ht="16">
      <c r="I13826" s="209"/>
      <c r="J13826" s="221"/>
      <c r="K13826" s="228"/>
      <c r="L13826" s="228"/>
      <c r="Q13826" s="229"/>
    </row>
    <row r="13827" spans="9:17" ht="16">
      <c r="I13827" s="209"/>
      <c r="J13827" s="221"/>
      <c r="K13827" s="228"/>
      <c r="L13827" s="228"/>
      <c r="Q13827" s="229"/>
    </row>
    <row r="13828" spans="9:17" ht="16">
      <c r="I13828" s="209"/>
      <c r="J13828" s="221"/>
      <c r="K13828" s="228"/>
      <c r="L13828" s="228"/>
      <c r="Q13828" s="229"/>
    </row>
    <row r="13829" spans="9:17" ht="16">
      <c r="I13829" s="209"/>
      <c r="J13829" s="221"/>
      <c r="K13829" s="228"/>
      <c r="L13829" s="228"/>
      <c r="Q13829" s="229"/>
    </row>
    <row r="13830" spans="9:17" ht="16">
      <c r="I13830" s="209"/>
      <c r="J13830" s="221"/>
      <c r="K13830" s="228"/>
      <c r="L13830" s="228"/>
      <c r="Q13830" s="229"/>
    </row>
    <row r="13831" spans="9:17" ht="16">
      <c r="I13831" s="209"/>
      <c r="J13831" s="221"/>
      <c r="K13831" s="228"/>
      <c r="L13831" s="228"/>
      <c r="Q13831" s="229"/>
    </row>
    <row r="13832" spans="9:17" ht="16">
      <c r="I13832" s="209"/>
      <c r="J13832" s="221"/>
      <c r="K13832" s="228"/>
      <c r="L13832" s="228"/>
      <c r="Q13832" s="229"/>
    </row>
    <row r="13833" spans="9:17" ht="16">
      <c r="I13833" s="209"/>
      <c r="J13833" s="221"/>
      <c r="K13833" s="228"/>
      <c r="L13833" s="228"/>
      <c r="Q13833" s="229"/>
    </row>
    <row r="13834" spans="9:17" ht="16">
      <c r="I13834" s="209"/>
      <c r="J13834" s="221"/>
      <c r="K13834" s="228"/>
      <c r="L13834" s="228"/>
      <c r="Q13834" s="229"/>
    </row>
    <row r="13835" spans="9:17" ht="16">
      <c r="I13835" s="209"/>
      <c r="J13835" s="221"/>
      <c r="K13835" s="228"/>
      <c r="L13835" s="228"/>
      <c r="Q13835" s="229"/>
    </row>
    <row r="13836" spans="9:17" ht="16">
      <c r="I13836" s="209"/>
      <c r="J13836" s="221"/>
      <c r="K13836" s="228"/>
      <c r="L13836" s="228"/>
      <c r="Q13836" s="229"/>
    </row>
    <row r="13837" spans="9:17" ht="16">
      <c r="I13837" s="209"/>
      <c r="J13837" s="221"/>
      <c r="K13837" s="228"/>
      <c r="L13837" s="228"/>
      <c r="Q13837" s="229"/>
    </row>
    <row r="13838" spans="9:17" ht="16">
      <c r="I13838" s="209"/>
      <c r="J13838" s="221"/>
      <c r="K13838" s="228"/>
      <c r="L13838" s="228"/>
      <c r="Q13838" s="229"/>
    </row>
    <row r="13839" spans="9:17" ht="16">
      <c r="I13839" s="209"/>
      <c r="J13839" s="221"/>
      <c r="K13839" s="228"/>
      <c r="L13839" s="228"/>
      <c r="Q13839" s="229"/>
    </row>
    <row r="13840" spans="9:17" ht="16">
      <c r="I13840" s="209"/>
      <c r="J13840" s="221"/>
      <c r="K13840" s="228"/>
      <c r="L13840" s="228"/>
      <c r="Q13840" s="229"/>
    </row>
    <row r="13841" spans="9:17" ht="16">
      <c r="I13841" s="209"/>
      <c r="J13841" s="221"/>
      <c r="K13841" s="228"/>
      <c r="L13841" s="228"/>
      <c r="Q13841" s="229"/>
    </row>
    <row r="13842" spans="9:17" ht="16">
      <c r="I13842" s="209"/>
      <c r="J13842" s="221"/>
      <c r="K13842" s="228"/>
      <c r="L13842" s="228"/>
      <c r="Q13842" s="229"/>
    </row>
    <row r="13843" spans="9:17" ht="16">
      <c r="I13843" s="209"/>
      <c r="J13843" s="221"/>
      <c r="K13843" s="228"/>
      <c r="L13843" s="228"/>
      <c r="Q13843" s="229"/>
    </row>
    <row r="13844" spans="9:17" ht="16">
      <c r="I13844" s="209"/>
      <c r="J13844" s="221"/>
      <c r="K13844" s="228"/>
      <c r="L13844" s="228"/>
      <c r="Q13844" s="229"/>
    </row>
    <row r="13845" spans="9:17" ht="16">
      <c r="I13845" s="209"/>
      <c r="J13845" s="221"/>
      <c r="K13845" s="228"/>
      <c r="L13845" s="228"/>
      <c r="Q13845" s="229"/>
    </row>
    <row r="13846" spans="9:17" ht="16">
      <c r="I13846" s="209"/>
      <c r="J13846" s="221"/>
      <c r="K13846" s="228"/>
      <c r="L13846" s="228"/>
      <c r="Q13846" s="229"/>
    </row>
    <row r="13847" spans="9:17" ht="16">
      <c r="I13847" s="209"/>
      <c r="J13847" s="221"/>
      <c r="K13847" s="228"/>
      <c r="L13847" s="228"/>
      <c r="Q13847" s="229"/>
    </row>
    <row r="13848" spans="9:17" ht="16">
      <c r="I13848" s="209"/>
      <c r="J13848" s="221"/>
      <c r="K13848" s="228"/>
      <c r="L13848" s="228"/>
      <c r="Q13848" s="229"/>
    </row>
    <row r="13849" spans="9:17" ht="16">
      <c r="I13849" s="209"/>
      <c r="J13849" s="221"/>
      <c r="K13849" s="228"/>
      <c r="L13849" s="228"/>
      <c r="Q13849" s="229"/>
    </row>
    <row r="13850" spans="9:17" ht="16">
      <c r="I13850" s="209"/>
      <c r="J13850" s="221"/>
      <c r="K13850" s="228"/>
      <c r="L13850" s="228"/>
      <c r="Q13850" s="229"/>
    </row>
    <row r="13851" spans="9:17" ht="16">
      <c r="I13851" s="209"/>
      <c r="J13851" s="221"/>
      <c r="K13851" s="228"/>
      <c r="L13851" s="228"/>
      <c r="Q13851" s="229"/>
    </row>
    <row r="13852" spans="9:17" ht="16">
      <c r="I13852" s="209"/>
      <c r="J13852" s="221"/>
      <c r="K13852" s="228"/>
      <c r="L13852" s="228"/>
      <c r="Q13852" s="229"/>
    </row>
    <row r="13853" spans="9:17" ht="16">
      <c r="I13853" s="209"/>
      <c r="J13853" s="221"/>
      <c r="K13853" s="228"/>
      <c r="L13853" s="228"/>
      <c r="Q13853" s="229"/>
    </row>
    <row r="13854" spans="9:17" ht="16">
      <c r="I13854" s="209"/>
      <c r="J13854" s="221"/>
      <c r="K13854" s="228"/>
      <c r="L13854" s="228"/>
      <c r="Q13854" s="229"/>
    </row>
    <row r="13855" spans="9:17" ht="16">
      <c r="I13855" s="209"/>
      <c r="J13855" s="221"/>
      <c r="K13855" s="228"/>
      <c r="L13855" s="228"/>
      <c r="Q13855" s="229"/>
    </row>
    <row r="13856" spans="9:17" ht="16">
      <c r="I13856" s="209"/>
      <c r="J13856" s="221"/>
      <c r="K13856" s="228"/>
      <c r="L13856" s="228"/>
      <c r="Q13856" s="229"/>
    </row>
    <row r="13857" spans="9:17" ht="16">
      <c r="I13857" s="209"/>
      <c r="J13857" s="221"/>
      <c r="K13857" s="228"/>
      <c r="L13857" s="228"/>
      <c r="Q13857" s="229"/>
    </row>
    <row r="13858" spans="9:17" ht="16">
      <c r="I13858" s="209"/>
      <c r="J13858" s="221"/>
      <c r="K13858" s="228"/>
      <c r="L13858" s="228"/>
      <c r="Q13858" s="229"/>
    </row>
    <row r="13859" spans="9:17" ht="16">
      <c r="I13859" s="209"/>
      <c r="J13859" s="221"/>
      <c r="K13859" s="228"/>
      <c r="L13859" s="228"/>
      <c r="Q13859" s="229"/>
    </row>
    <row r="13860" spans="9:17" ht="16">
      <c r="I13860" s="209"/>
      <c r="J13860" s="221"/>
      <c r="K13860" s="228"/>
      <c r="L13860" s="228"/>
      <c r="Q13860" s="229"/>
    </row>
    <row r="13861" spans="9:17" ht="16">
      <c r="I13861" s="209"/>
      <c r="J13861" s="221"/>
      <c r="K13861" s="228"/>
      <c r="L13861" s="228"/>
      <c r="Q13861" s="229"/>
    </row>
    <row r="13862" spans="9:17" ht="16">
      <c r="I13862" s="209"/>
      <c r="J13862" s="221"/>
      <c r="K13862" s="228"/>
      <c r="L13862" s="228"/>
      <c r="Q13862" s="229"/>
    </row>
    <row r="13863" spans="9:17" ht="16">
      <c r="I13863" s="209"/>
      <c r="J13863" s="221"/>
      <c r="K13863" s="228"/>
      <c r="L13863" s="228"/>
      <c r="Q13863" s="229"/>
    </row>
    <row r="13864" spans="9:17" ht="16">
      <c r="I13864" s="209"/>
      <c r="J13864" s="221"/>
      <c r="K13864" s="228"/>
      <c r="L13864" s="228"/>
      <c r="Q13864" s="229"/>
    </row>
    <row r="13865" spans="9:17" ht="16">
      <c r="I13865" s="209"/>
      <c r="J13865" s="221"/>
      <c r="K13865" s="228"/>
      <c r="L13865" s="228"/>
      <c r="Q13865" s="229"/>
    </row>
    <row r="13866" spans="9:17" ht="16">
      <c r="I13866" s="209"/>
      <c r="J13866" s="221"/>
      <c r="K13866" s="228"/>
      <c r="L13866" s="228"/>
      <c r="Q13866" s="229"/>
    </row>
    <row r="13867" spans="9:17" ht="16">
      <c r="I13867" s="209"/>
      <c r="J13867" s="221"/>
      <c r="K13867" s="228"/>
      <c r="L13867" s="228"/>
      <c r="Q13867" s="229"/>
    </row>
    <row r="13868" spans="9:17" ht="16">
      <c r="I13868" s="209"/>
      <c r="J13868" s="221"/>
      <c r="K13868" s="228"/>
      <c r="L13868" s="228"/>
      <c r="Q13868" s="229"/>
    </row>
    <row r="13869" spans="9:17" ht="16">
      <c r="I13869" s="209"/>
      <c r="J13869" s="221"/>
      <c r="K13869" s="228"/>
      <c r="L13869" s="228"/>
      <c r="Q13869" s="229"/>
    </row>
    <row r="13870" spans="9:17" ht="16">
      <c r="I13870" s="209"/>
      <c r="J13870" s="221"/>
      <c r="K13870" s="228"/>
      <c r="L13870" s="228"/>
      <c r="Q13870" s="229"/>
    </row>
    <row r="13871" spans="9:17" ht="16">
      <c r="I13871" s="209"/>
      <c r="J13871" s="221"/>
      <c r="K13871" s="228"/>
      <c r="L13871" s="228"/>
      <c r="Q13871" s="229"/>
    </row>
    <row r="13872" spans="9:17" ht="16">
      <c r="I13872" s="209"/>
      <c r="J13872" s="221"/>
      <c r="K13872" s="228"/>
      <c r="L13872" s="228"/>
      <c r="Q13872" s="229"/>
    </row>
    <row r="13873" spans="9:17" ht="16">
      <c r="I13873" s="209"/>
      <c r="J13873" s="221"/>
      <c r="K13873" s="228"/>
      <c r="L13873" s="228"/>
      <c r="Q13873" s="229"/>
    </row>
    <row r="13874" spans="9:17" ht="16">
      <c r="I13874" s="209"/>
      <c r="J13874" s="221"/>
      <c r="K13874" s="228"/>
      <c r="L13874" s="228"/>
      <c r="Q13874" s="229"/>
    </row>
    <row r="13875" spans="9:17" ht="16">
      <c r="I13875" s="209"/>
      <c r="J13875" s="221"/>
      <c r="K13875" s="228"/>
      <c r="L13875" s="228"/>
      <c r="Q13875" s="229"/>
    </row>
    <row r="13876" spans="9:17" ht="16">
      <c r="I13876" s="209"/>
      <c r="J13876" s="221"/>
      <c r="K13876" s="228"/>
      <c r="L13876" s="228"/>
      <c r="Q13876" s="229"/>
    </row>
    <row r="13877" spans="9:17" ht="16">
      <c r="I13877" s="209"/>
      <c r="J13877" s="221"/>
      <c r="K13877" s="228"/>
      <c r="L13877" s="228"/>
      <c r="Q13877" s="229"/>
    </row>
    <row r="13878" spans="9:17" ht="16">
      <c r="I13878" s="209"/>
      <c r="J13878" s="221"/>
      <c r="K13878" s="228"/>
      <c r="L13878" s="228"/>
      <c r="Q13878" s="229"/>
    </row>
    <row r="13879" spans="9:17" ht="16">
      <c r="I13879" s="209"/>
      <c r="J13879" s="221"/>
      <c r="K13879" s="228"/>
      <c r="L13879" s="228"/>
      <c r="Q13879" s="229"/>
    </row>
    <row r="13880" spans="9:17" ht="16">
      <c r="I13880" s="209"/>
      <c r="J13880" s="221"/>
      <c r="K13880" s="228"/>
      <c r="L13880" s="228"/>
      <c r="Q13880" s="229"/>
    </row>
    <row r="13881" spans="9:17" ht="16">
      <c r="I13881" s="209"/>
      <c r="J13881" s="221"/>
      <c r="K13881" s="228"/>
      <c r="L13881" s="228"/>
      <c r="Q13881" s="229"/>
    </row>
    <row r="13882" spans="9:17" ht="16">
      <c r="I13882" s="209"/>
      <c r="J13882" s="221"/>
      <c r="K13882" s="228"/>
      <c r="L13882" s="228"/>
      <c r="Q13882" s="229"/>
    </row>
    <row r="13883" spans="9:17" ht="16">
      <c r="I13883" s="209"/>
      <c r="J13883" s="221"/>
      <c r="K13883" s="228"/>
      <c r="L13883" s="228"/>
      <c r="Q13883" s="229"/>
    </row>
    <row r="13884" spans="9:17" ht="16">
      <c r="I13884" s="209"/>
      <c r="J13884" s="221"/>
      <c r="K13884" s="228"/>
      <c r="L13884" s="228"/>
      <c r="Q13884" s="229"/>
    </row>
    <row r="13885" spans="9:17" ht="16">
      <c r="I13885" s="209"/>
      <c r="J13885" s="221"/>
      <c r="K13885" s="228"/>
      <c r="L13885" s="228"/>
      <c r="Q13885" s="229"/>
    </row>
    <row r="13886" spans="9:17" ht="16">
      <c r="I13886" s="209"/>
      <c r="J13886" s="221"/>
      <c r="K13886" s="228"/>
      <c r="L13886" s="228"/>
      <c r="Q13886" s="229"/>
    </row>
    <row r="13887" spans="9:17" ht="16">
      <c r="I13887" s="209"/>
      <c r="J13887" s="221"/>
      <c r="K13887" s="228"/>
      <c r="L13887" s="228"/>
      <c r="Q13887" s="229"/>
    </row>
    <row r="13888" spans="9:17" ht="16">
      <c r="I13888" s="209"/>
      <c r="J13888" s="221"/>
      <c r="K13888" s="228"/>
      <c r="L13888" s="228"/>
      <c r="Q13888" s="229"/>
    </row>
    <row r="13889" spans="9:17" ht="16">
      <c r="I13889" s="209"/>
      <c r="J13889" s="221"/>
      <c r="K13889" s="228"/>
      <c r="L13889" s="228"/>
      <c r="Q13889" s="229"/>
    </row>
    <row r="13890" spans="9:17" ht="16">
      <c r="I13890" s="209"/>
      <c r="J13890" s="221"/>
      <c r="K13890" s="228"/>
      <c r="L13890" s="228"/>
      <c r="Q13890" s="229"/>
    </row>
    <row r="13891" spans="9:17" ht="16">
      <c r="I13891" s="209"/>
      <c r="J13891" s="221"/>
      <c r="K13891" s="228"/>
      <c r="L13891" s="228"/>
      <c r="Q13891" s="229"/>
    </row>
    <row r="13892" spans="9:17" ht="16">
      <c r="I13892" s="209"/>
      <c r="J13892" s="221"/>
      <c r="K13892" s="228"/>
      <c r="L13892" s="228"/>
      <c r="Q13892" s="229"/>
    </row>
    <row r="13893" spans="9:17" ht="16">
      <c r="I13893" s="209"/>
      <c r="J13893" s="221"/>
      <c r="K13893" s="228"/>
      <c r="L13893" s="228"/>
      <c r="Q13893" s="229"/>
    </row>
    <row r="13894" spans="9:17" ht="16">
      <c r="I13894" s="209"/>
      <c r="J13894" s="221"/>
      <c r="K13894" s="228"/>
      <c r="L13894" s="228"/>
      <c r="Q13894" s="229"/>
    </row>
    <row r="13895" spans="9:17" ht="16">
      <c r="I13895" s="209"/>
      <c r="J13895" s="221"/>
      <c r="K13895" s="228"/>
      <c r="L13895" s="228"/>
      <c r="Q13895" s="229"/>
    </row>
    <row r="13896" spans="9:17" ht="16">
      <c r="I13896" s="209"/>
      <c r="J13896" s="221"/>
      <c r="K13896" s="228"/>
      <c r="L13896" s="228"/>
      <c r="Q13896" s="229"/>
    </row>
    <row r="13897" spans="9:17" ht="16">
      <c r="I13897" s="209"/>
      <c r="J13897" s="221"/>
      <c r="K13897" s="228"/>
      <c r="L13897" s="228"/>
      <c r="Q13897" s="229"/>
    </row>
    <row r="13898" spans="9:17" ht="16">
      <c r="I13898" s="209"/>
      <c r="J13898" s="221"/>
      <c r="K13898" s="228"/>
      <c r="L13898" s="228"/>
      <c r="Q13898" s="229"/>
    </row>
    <row r="13899" spans="9:17" ht="16">
      <c r="I13899" s="209"/>
      <c r="J13899" s="221"/>
      <c r="K13899" s="228"/>
      <c r="L13899" s="228"/>
      <c r="Q13899" s="229"/>
    </row>
    <row r="13900" spans="9:17" ht="16">
      <c r="I13900" s="209"/>
      <c r="J13900" s="221"/>
      <c r="K13900" s="228"/>
      <c r="L13900" s="228"/>
      <c r="Q13900" s="229"/>
    </row>
    <row r="13901" spans="9:17" ht="16">
      <c r="I13901" s="209"/>
      <c r="J13901" s="221"/>
      <c r="K13901" s="228"/>
      <c r="L13901" s="228"/>
      <c r="Q13901" s="229"/>
    </row>
    <row r="13902" spans="9:17" ht="16">
      <c r="I13902" s="209"/>
      <c r="J13902" s="221"/>
      <c r="K13902" s="228"/>
      <c r="L13902" s="228"/>
      <c r="Q13902" s="229"/>
    </row>
    <row r="13903" spans="9:17" ht="16">
      <c r="I13903" s="209"/>
      <c r="J13903" s="221"/>
      <c r="K13903" s="228"/>
      <c r="L13903" s="228"/>
      <c r="Q13903" s="229"/>
    </row>
    <row r="13904" spans="9:17" ht="16">
      <c r="I13904" s="209"/>
      <c r="J13904" s="221"/>
      <c r="K13904" s="228"/>
      <c r="L13904" s="228"/>
      <c r="Q13904" s="229"/>
    </row>
    <row r="13905" spans="9:17" ht="16">
      <c r="I13905" s="209"/>
      <c r="J13905" s="221"/>
      <c r="K13905" s="228"/>
      <c r="L13905" s="228"/>
      <c r="Q13905" s="229"/>
    </row>
    <row r="13906" spans="9:17" ht="16">
      <c r="I13906" s="209"/>
      <c r="J13906" s="221"/>
      <c r="K13906" s="228"/>
      <c r="L13906" s="228"/>
      <c r="Q13906" s="229"/>
    </row>
    <row r="13907" spans="9:17" ht="16">
      <c r="I13907" s="209"/>
      <c r="J13907" s="221"/>
      <c r="K13907" s="228"/>
      <c r="L13907" s="228"/>
      <c r="Q13907" s="229"/>
    </row>
    <row r="13908" spans="9:17" ht="16">
      <c r="I13908" s="209"/>
      <c r="J13908" s="221"/>
      <c r="K13908" s="228"/>
      <c r="L13908" s="228"/>
      <c r="Q13908" s="229"/>
    </row>
    <row r="13909" spans="9:17" ht="16">
      <c r="I13909" s="209"/>
      <c r="J13909" s="221"/>
      <c r="K13909" s="228"/>
      <c r="L13909" s="228"/>
      <c r="Q13909" s="229"/>
    </row>
    <row r="13910" spans="9:17" ht="16">
      <c r="I13910" s="209"/>
      <c r="J13910" s="221"/>
      <c r="K13910" s="228"/>
      <c r="L13910" s="228"/>
      <c r="Q13910" s="229"/>
    </row>
    <row r="13911" spans="9:17" ht="16">
      <c r="I13911" s="209"/>
      <c r="J13911" s="221"/>
      <c r="K13911" s="228"/>
      <c r="L13911" s="228"/>
      <c r="Q13911" s="229"/>
    </row>
    <row r="13912" spans="9:17" ht="16">
      <c r="I13912" s="209"/>
      <c r="J13912" s="221"/>
      <c r="K13912" s="228"/>
      <c r="L13912" s="228"/>
      <c r="Q13912" s="229"/>
    </row>
    <row r="13913" spans="9:17" ht="16">
      <c r="I13913" s="209"/>
      <c r="J13913" s="221"/>
      <c r="K13913" s="228"/>
      <c r="L13913" s="228"/>
      <c r="Q13913" s="229"/>
    </row>
    <row r="13914" spans="9:17" ht="16">
      <c r="I13914" s="209"/>
      <c r="J13914" s="221"/>
      <c r="K13914" s="228"/>
      <c r="L13914" s="228"/>
      <c r="Q13914" s="229"/>
    </row>
    <row r="13915" spans="9:17" ht="16">
      <c r="I13915" s="209"/>
      <c r="J13915" s="221"/>
      <c r="K13915" s="228"/>
      <c r="L13915" s="228"/>
      <c r="Q13915" s="229"/>
    </row>
    <row r="13916" spans="9:17" ht="16">
      <c r="I13916" s="209"/>
      <c r="J13916" s="221"/>
      <c r="K13916" s="228"/>
      <c r="L13916" s="228"/>
      <c r="Q13916" s="229"/>
    </row>
    <row r="13917" spans="9:17" ht="16">
      <c r="I13917" s="209"/>
      <c r="J13917" s="221"/>
      <c r="K13917" s="228"/>
      <c r="L13917" s="228"/>
      <c r="Q13917" s="229"/>
    </row>
    <row r="13918" spans="9:17" ht="16">
      <c r="I13918" s="209"/>
      <c r="J13918" s="221"/>
      <c r="K13918" s="228"/>
      <c r="L13918" s="228"/>
      <c r="Q13918" s="229"/>
    </row>
    <row r="13919" spans="9:17" ht="16">
      <c r="I13919" s="209"/>
      <c r="J13919" s="221"/>
      <c r="K13919" s="228"/>
      <c r="L13919" s="228"/>
      <c r="Q13919" s="229"/>
    </row>
    <row r="13920" spans="9:17" ht="16">
      <c r="I13920" s="209"/>
      <c r="J13920" s="221"/>
      <c r="K13920" s="228"/>
      <c r="L13920" s="228"/>
      <c r="Q13920" s="229"/>
    </row>
    <row r="13921" spans="9:17" ht="16">
      <c r="I13921" s="209"/>
      <c r="J13921" s="221"/>
      <c r="K13921" s="228"/>
      <c r="L13921" s="228"/>
      <c r="Q13921" s="229"/>
    </row>
    <row r="13922" spans="9:17" ht="16">
      <c r="I13922" s="209"/>
      <c r="J13922" s="221"/>
      <c r="K13922" s="228"/>
      <c r="L13922" s="228"/>
      <c r="Q13922" s="229"/>
    </row>
    <row r="13923" spans="9:17" ht="16">
      <c r="I13923" s="209"/>
      <c r="J13923" s="221"/>
      <c r="K13923" s="228"/>
      <c r="L13923" s="228"/>
      <c r="Q13923" s="229"/>
    </row>
    <row r="13924" spans="9:17" ht="16">
      <c r="I13924" s="209"/>
      <c r="J13924" s="221"/>
      <c r="K13924" s="228"/>
      <c r="L13924" s="228"/>
      <c r="Q13924" s="229"/>
    </row>
    <row r="13925" spans="9:17" ht="16">
      <c r="I13925" s="209"/>
      <c r="J13925" s="221"/>
      <c r="K13925" s="228"/>
      <c r="L13925" s="228"/>
      <c r="Q13925" s="229"/>
    </row>
    <row r="13926" spans="9:17" ht="16">
      <c r="I13926" s="209"/>
      <c r="J13926" s="221"/>
      <c r="K13926" s="228"/>
      <c r="L13926" s="228"/>
      <c r="Q13926" s="229"/>
    </row>
    <row r="13927" spans="9:17" ht="16">
      <c r="I13927" s="209"/>
      <c r="J13927" s="221"/>
      <c r="K13927" s="228"/>
      <c r="L13927" s="228"/>
      <c r="Q13927" s="229"/>
    </row>
    <row r="13928" spans="9:17" ht="16">
      <c r="I13928" s="209"/>
      <c r="J13928" s="221"/>
      <c r="K13928" s="228"/>
      <c r="L13928" s="228"/>
      <c r="Q13928" s="229"/>
    </row>
    <row r="13929" spans="9:17" ht="16">
      <c r="I13929" s="209"/>
      <c r="J13929" s="221"/>
      <c r="K13929" s="228"/>
      <c r="L13929" s="228"/>
      <c r="Q13929" s="229"/>
    </row>
    <row r="13930" spans="9:17" ht="16">
      <c r="I13930" s="209"/>
      <c r="J13930" s="221"/>
      <c r="K13930" s="228"/>
      <c r="L13930" s="228"/>
      <c r="Q13930" s="229"/>
    </row>
    <row r="13931" spans="9:17" ht="16">
      <c r="I13931" s="209"/>
      <c r="J13931" s="221"/>
      <c r="K13931" s="228"/>
      <c r="L13931" s="228"/>
      <c r="Q13931" s="229"/>
    </row>
    <row r="13932" spans="9:17" ht="16">
      <c r="I13932" s="209"/>
      <c r="J13932" s="221"/>
      <c r="K13932" s="228"/>
      <c r="L13932" s="228"/>
      <c r="Q13932" s="229"/>
    </row>
    <row r="13933" spans="9:17" ht="16">
      <c r="I13933" s="209"/>
      <c r="J13933" s="221"/>
      <c r="K13933" s="228"/>
      <c r="L13933" s="228"/>
      <c r="Q13933" s="229"/>
    </row>
    <row r="13934" spans="9:17" ht="16">
      <c r="I13934" s="209"/>
      <c r="J13934" s="221"/>
      <c r="K13934" s="228"/>
      <c r="L13934" s="228"/>
      <c r="Q13934" s="229"/>
    </row>
    <row r="13935" spans="9:17" ht="16">
      <c r="I13935" s="209"/>
      <c r="J13935" s="221"/>
      <c r="K13935" s="228"/>
      <c r="L13935" s="228"/>
      <c r="Q13935" s="229"/>
    </row>
    <row r="13936" spans="9:17" ht="16">
      <c r="I13936" s="209"/>
      <c r="J13936" s="221"/>
      <c r="K13936" s="228"/>
      <c r="L13936" s="228"/>
      <c r="Q13936" s="229"/>
    </row>
    <row r="13937" spans="9:17" ht="16">
      <c r="I13937" s="209"/>
      <c r="J13937" s="221"/>
      <c r="K13937" s="228"/>
      <c r="L13937" s="228"/>
      <c r="Q13937" s="229"/>
    </row>
    <row r="13938" spans="9:17" ht="16">
      <c r="I13938" s="209"/>
      <c r="J13938" s="221"/>
      <c r="K13938" s="228"/>
      <c r="L13938" s="228"/>
      <c r="Q13938" s="229"/>
    </row>
    <row r="13939" spans="9:17" ht="16">
      <c r="I13939" s="209"/>
      <c r="J13939" s="221"/>
      <c r="K13939" s="228"/>
      <c r="L13939" s="228"/>
      <c r="Q13939" s="229"/>
    </row>
    <row r="13940" spans="9:17" ht="16">
      <c r="I13940" s="209"/>
      <c r="J13940" s="221"/>
      <c r="K13940" s="228"/>
      <c r="L13940" s="228"/>
      <c r="Q13940" s="229"/>
    </row>
    <row r="13941" spans="9:17" ht="16">
      <c r="I13941" s="209"/>
      <c r="J13941" s="221"/>
      <c r="K13941" s="228"/>
      <c r="L13941" s="228"/>
      <c r="Q13941" s="229"/>
    </row>
    <row r="13942" spans="9:17" ht="16">
      <c r="I13942" s="209"/>
      <c r="J13942" s="221"/>
      <c r="K13942" s="228"/>
      <c r="L13942" s="228"/>
      <c r="Q13942" s="229"/>
    </row>
    <row r="13943" spans="9:17" ht="16">
      <c r="I13943" s="209"/>
      <c r="J13943" s="221"/>
      <c r="K13943" s="228"/>
      <c r="L13943" s="228"/>
      <c r="Q13943" s="229"/>
    </row>
    <row r="13944" spans="9:17" ht="16">
      <c r="I13944" s="209"/>
      <c r="J13944" s="221"/>
      <c r="K13944" s="228"/>
      <c r="L13944" s="228"/>
      <c r="Q13944" s="229"/>
    </row>
    <row r="13945" spans="9:17" ht="16">
      <c r="I13945" s="209"/>
      <c r="J13945" s="221"/>
      <c r="K13945" s="228"/>
      <c r="L13945" s="228"/>
      <c r="Q13945" s="229"/>
    </row>
    <row r="13946" spans="9:17" ht="16">
      <c r="I13946" s="209"/>
      <c r="J13946" s="221"/>
      <c r="K13946" s="228"/>
      <c r="L13946" s="228"/>
      <c r="Q13946" s="229"/>
    </row>
    <row r="13947" spans="9:17" ht="16">
      <c r="I13947" s="209"/>
      <c r="J13947" s="221"/>
      <c r="K13947" s="228"/>
      <c r="L13947" s="228"/>
      <c r="Q13947" s="229"/>
    </row>
    <row r="13948" spans="9:17" ht="16">
      <c r="I13948" s="209"/>
      <c r="J13948" s="221"/>
      <c r="K13948" s="228"/>
      <c r="L13948" s="228"/>
      <c r="Q13948" s="229"/>
    </row>
    <row r="13949" spans="9:17" ht="16">
      <c r="I13949" s="209"/>
      <c r="J13949" s="221"/>
      <c r="K13949" s="228"/>
      <c r="L13949" s="228"/>
      <c r="Q13949" s="229"/>
    </row>
    <row r="13950" spans="9:17" ht="16">
      <c r="I13950" s="209"/>
      <c r="J13950" s="221"/>
      <c r="K13950" s="228"/>
      <c r="L13950" s="228"/>
      <c r="Q13950" s="229"/>
    </row>
    <row r="13951" spans="9:17" ht="16">
      <c r="I13951" s="209"/>
      <c r="J13951" s="221"/>
      <c r="K13951" s="228"/>
      <c r="L13951" s="228"/>
      <c r="Q13951" s="229"/>
    </row>
    <row r="13952" spans="9:17" ht="16">
      <c r="I13952" s="209"/>
      <c r="J13952" s="221"/>
      <c r="K13952" s="228"/>
      <c r="L13952" s="228"/>
      <c r="Q13952" s="229"/>
    </row>
    <row r="13953" spans="9:17" ht="16">
      <c r="I13953" s="209"/>
      <c r="J13953" s="221"/>
      <c r="K13953" s="228"/>
      <c r="L13953" s="228"/>
      <c r="Q13953" s="229"/>
    </row>
    <row r="13954" spans="9:17" ht="16">
      <c r="I13954" s="209"/>
      <c r="J13954" s="221"/>
      <c r="K13954" s="228"/>
      <c r="L13954" s="228"/>
      <c r="Q13954" s="229"/>
    </row>
    <row r="13955" spans="9:17" ht="16">
      <c r="I13955" s="209"/>
      <c r="J13955" s="221"/>
      <c r="K13955" s="228"/>
      <c r="L13955" s="228"/>
      <c r="Q13955" s="229"/>
    </row>
    <row r="13956" spans="9:17" ht="16">
      <c r="I13956" s="209"/>
      <c r="J13956" s="221"/>
      <c r="K13956" s="228"/>
      <c r="L13956" s="228"/>
      <c r="Q13956" s="229"/>
    </row>
    <row r="13957" spans="9:17" ht="16">
      <c r="I13957" s="209"/>
      <c r="J13957" s="221"/>
      <c r="K13957" s="228"/>
      <c r="L13957" s="228"/>
      <c r="Q13957" s="229"/>
    </row>
    <row r="13958" spans="9:17" ht="16">
      <c r="I13958" s="209"/>
      <c r="J13958" s="221"/>
      <c r="K13958" s="228"/>
      <c r="L13958" s="228"/>
      <c r="Q13958" s="229"/>
    </row>
    <row r="13959" spans="9:17" ht="16">
      <c r="I13959" s="209"/>
      <c r="J13959" s="221"/>
      <c r="K13959" s="228"/>
      <c r="L13959" s="228"/>
      <c r="Q13959" s="229"/>
    </row>
    <row r="13960" spans="9:17" ht="16">
      <c r="I13960" s="209"/>
      <c r="J13960" s="221"/>
      <c r="K13960" s="228"/>
      <c r="L13960" s="228"/>
      <c r="Q13960" s="229"/>
    </row>
    <row r="13961" spans="9:17" ht="16">
      <c r="I13961" s="209"/>
      <c r="J13961" s="221"/>
      <c r="K13961" s="228"/>
      <c r="L13961" s="228"/>
      <c r="Q13961" s="229"/>
    </row>
    <row r="13962" spans="9:17" ht="16">
      <c r="I13962" s="209"/>
      <c r="J13962" s="221"/>
      <c r="K13962" s="228"/>
      <c r="L13962" s="228"/>
      <c r="Q13962" s="229"/>
    </row>
    <row r="13963" spans="9:17" ht="16">
      <c r="I13963" s="209"/>
      <c r="J13963" s="221"/>
      <c r="K13963" s="228"/>
      <c r="L13963" s="228"/>
      <c r="Q13963" s="229"/>
    </row>
    <row r="13964" spans="9:17" ht="16">
      <c r="I13964" s="209"/>
      <c r="J13964" s="221"/>
      <c r="K13964" s="228"/>
      <c r="L13964" s="228"/>
      <c r="Q13964" s="229"/>
    </row>
    <row r="13965" spans="9:17" ht="16">
      <c r="I13965" s="209"/>
      <c r="J13965" s="221"/>
      <c r="K13965" s="228"/>
      <c r="L13965" s="228"/>
      <c r="Q13965" s="229"/>
    </row>
    <row r="13966" spans="9:17" ht="16">
      <c r="I13966" s="209"/>
      <c r="J13966" s="221"/>
      <c r="K13966" s="228"/>
      <c r="L13966" s="228"/>
      <c r="Q13966" s="229"/>
    </row>
    <row r="13967" spans="9:17" ht="16">
      <c r="I13967" s="209"/>
      <c r="J13967" s="221"/>
      <c r="K13967" s="228"/>
      <c r="L13967" s="228"/>
      <c r="Q13967" s="229"/>
    </row>
    <row r="13968" spans="9:17" ht="16">
      <c r="I13968" s="209"/>
      <c r="J13968" s="221"/>
      <c r="K13968" s="228"/>
      <c r="L13968" s="228"/>
      <c r="Q13968" s="229"/>
    </row>
    <row r="13969" spans="9:17" ht="16">
      <c r="I13969" s="209"/>
      <c r="J13969" s="221"/>
      <c r="K13969" s="228"/>
      <c r="L13969" s="228"/>
      <c r="Q13969" s="229"/>
    </row>
    <row r="13970" spans="9:17" ht="16">
      <c r="I13970" s="209"/>
      <c r="J13970" s="221"/>
      <c r="K13970" s="228"/>
      <c r="L13970" s="228"/>
      <c r="Q13970" s="229"/>
    </row>
    <row r="13971" spans="9:17" ht="16">
      <c r="I13971" s="209"/>
      <c r="J13971" s="221"/>
      <c r="K13971" s="228"/>
      <c r="L13971" s="228"/>
      <c r="Q13971" s="229"/>
    </row>
    <row r="13972" spans="9:17" ht="16">
      <c r="I13972" s="209"/>
      <c r="J13972" s="221"/>
      <c r="K13972" s="228"/>
      <c r="L13972" s="228"/>
      <c r="Q13972" s="229"/>
    </row>
    <row r="13973" spans="9:17" ht="16">
      <c r="I13973" s="209"/>
      <c r="J13973" s="221"/>
      <c r="K13973" s="228"/>
      <c r="L13973" s="228"/>
      <c r="Q13973" s="229"/>
    </row>
    <row r="13974" spans="9:17" ht="16">
      <c r="I13974" s="209"/>
      <c r="J13974" s="221"/>
      <c r="K13974" s="228"/>
      <c r="L13974" s="228"/>
      <c r="Q13974" s="229"/>
    </row>
    <row r="13975" spans="9:17" ht="16">
      <c r="I13975" s="209"/>
      <c r="J13975" s="221"/>
      <c r="K13975" s="228"/>
      <c r="L13975" s="228"/>
      <c r="Q13975" s="229"/>
    </row>
    <row r="13976" spans="9:17" ht="16">
      <c r="I13976" s="209"/>
      <c r="J13976" s="221"/>
      <c r="K13976" s="228"/>
      <c r="L13976" s="228"/>
      <c r="Q13976" s="229"/>
    </row>
    <row r="13977" spans="9:17" ht="16">
      <c r="I13977" s="209"/>
      <c r="J13977" s="221"/>
      <c r="K13977" s="228"/>
      <c r="L13977" s="228"/>
      <c r="Q13977" s="229"/>
    </row>
    <row r="13978" spans="9:17" ht="16">
      <c r="I13978" s="209"/>
      <c r="J13978" s="221"/>
      <c r="K13978" s="228"/>
      <c r="L13978" s="228"/>
      <c r="Q13978" s="229"/>
    </row>
    <row r="13979" spans="9:17" ht="16">
      <c r="I13979" s="209"/>
      <c r="J13979" s="221"/>
      <c r="K13979" s="228"/>
      <c r="L13979" s="228"/>
      <c r="Q13979" s="229"/>
    </row>
    <row r="13980" spans="9:17" ht="16">
      <c r="I13980" s="209"/>
      <c r="J13980" s="221"/>
      <c r="K13980" s="228"/>
      <c r="L13980" s="228"/>
      <c r="Q13980" s="229"/>
    </row>
    <row r="13981" spans="9:17" ht="16">
      <c r="I13981" s="209"/>
      <c r="J13981" s="221"/>
      <c r="K13981" s="228"/>
      <c r="L13981" s="228"/>
      <c r="Q13981" s="229"/>
    </row>
    <row r="13982" spans="9:17" ht="16">
      <c r="I13982" s="209"/>
      <c r="J13982" s="221"/>
      <c r="K13982" s="228"/>
      <c r="L13982" s="228"/>
      <c r="Q13982" s="229"/>
    </row>
    <row r="13983" spans="9:17" ht="16">
      <c r="I13983" s="209"/>
      <c r="J13983" s="221"/>
      <c r="K13983" s="228"/>
      <c r="L13983" s="228"/>
      <c r="Q13983" s="229"/>
    </row>
    <row r="13984" spans="9:17" ht="16">
      <c r="I13984" s="209"/>
      <c r="J13984" s="221"/>
      <c r="K13984" s="228"/>
      <c r="L13984" s="228"/>
      <c r="Q13984" s="229"/>
    </row>
    <row r="13985" spans="9:17" ht="16">
      <c r="I13985" s="209"/>
      <c r="J13985" s="221"/>
      <c r="K13985" s="228"/>
      <c r="L13985" s="228"/>
      <c r="Q13985" s="229"/>
    </row>
    <row r="13986" spans="9:17" ht="16">
      <c r="I13986" s="209"/>
      <c r="J13986" s="221"/>
      <c r="K13986" s="228"/>
      <c r="L13986" s="228"/>
      <c r="Q13986" s="229"/>
    </row>
    <row r="13987" spans="9:17" ht="16">
      <c r="I13987" s="209"/>
      <c r="J13987" s="221"/>
      <c r="K13987" s="228"/>
      <c r="L13987" s="228"/>
      <c r="Q13987" s="229"/>
    </row>
    <row r="13988" spans="9:17" ht="16">
      <c r="I13988" s="209"/>
      <c r="J13988" s="221"/>
      <c r="K13988" s="228"/>
      <c r="L13988" s="228"/>
      <c r="Q13988" s="229"/>
    </row>
    <row r="13989" spans="9:17" ht="16">
      <c r="I13989" s="209"/>
      <c r="J13989" s="221"/>
      <c r="K13989" s="228"/>
      <c r="L13989" s="228"/>
      <c r="Q13989" s="229"/>
    </row>
    <row r="13990" spans="9:17" ht="16">
      <c r="I13990" s="209"/>
      <c r="J13990" s="221"/>
      <c r="K13990" s="228"/>
      <c r="L13990" s="228"/>
      <c r="Q13990" s="229"/>
    </row>
    <row r="13991" spans="9:17" ht="16">
      <c r="I13991" s="209"/>
      <c r="J13991" s="221"/>
      <c r="K13991" s="228"/>
      <c r="L13991" s="228"/>
      <c r="Q13991" s="229"/>
    </row>
    <row r="13992" spans="9:17" ht="16">
      <c r="I13992" s="209"/>
      <c r="J13992" s="221"/>
      <c r="K13992" s="228"/>
      <c r="L13992" s="228"/>
      <c r="Q13992" s="229"/>
    </row>
    <row r="13993" spans="9:17" ht="16">
      <c r="I13993" s="209"/>
      <c r="J13993" s="221"/>
      <c r="K13993" s="228"/>
      <c r="L13993" s="228"/>
      <c r="Q13993" s="229"/>
    </row>
    <row r="13994" spans="9:17" ht="16">
      <c r="I13994" s="209"/>
      <c r="J13994" s="221"/>
      <c r="K13994" s="228"/>
      <c r="L13994" s="228"/>
      <c r="Q13994" s="229"/>
    </row>
    <row r="13995" spans="9:17" ht="16">
      <c r="I13995" s="209"/>
      <c r="J13995" s="221"/>
      <c r="K13995" s="228"/>
      <c r="L13995" s="228"/>
      <c r="Q13995" s="229"/>
    </row>
    <row r="13996" spans="9:17" ht="16">
      <c r="I13996" s="209"/>
      <c r="J13996" s="221"/>
      <c r="K13996" s="228"/>
      <c r="L13996" s="228"/>
      <c r="Q13996" s="229"/>
    </row>
    <row r="13997" spans="9:17" ht="16">
      <c r="I13997" s="209"/>
      <c r="J13997" s="221"/>
      <c r="K13997" s="228"/>
      <c r="L13997" s="228"/>
      <c r="Q13997" s="229"/>
    </row>
    <row r="13998" spans="9:17" ht="16">
      <c r="I13998" s="209"/>
      <c r="J13998" s="221"/>
      <c r="K13998" s="228"/>
      <c r="L13998" s="228"/>
      <c r="Q13998" s="229"/>
    </row>
    <row r="13999" spans="9:17" ht="16">
      <c r="I13999" s="209"/>
      <c r="J13999" s="221"/>
      <c r="K13999" s="228"/>
      <c r="L13999" s="228"/>
      <c r="Q13999" s="229"/>
    </row>
    <row r="14000" spans="9:17" ht="16">
      <c r="I14000" s="209"/>
      <c r="J14000" s="221"/>
      <c r="K14000" s="228"/>
      <c r="L14000" s="228"/>
      <c r="Q14000" s="229"/>
    </row>
    <row r="14001" spans="9:17" ht="16">
      <c r="I14001" s="209"/>
      <c r="J14001" s="221"/>
      <c r="K14001" s="228"/>
      <c r="L14001" s="228"/>
      <c r="Q14001" s="229"/>
    </row>
    <row r="14002" spans="9:17" ht="16">
      <c r="I14002" s="209"/>
      <c r="J14002" s="221"/>
      <c r="K14002" s="228"/>
      <c r="L14002" s="228"/>
      <c r="Q14002" s="229"/>
    </row>
    <row r="14003" spans="9:17" ht="16">
      <c r="I14003" s="209"/>
      <c r="J14003" s="221"/>
      <c r="K14003" s="228"/>
      <c r="L14003" s="228"/>
      <c r="Q14003" s="229"/>
    </row>
    <row r="14004" spans="9:17" ht="16">
      <c r="I14004" s="209"/>
      <c r="J14004" s="221"/>
      <c r="K14004" s="228"/>
      <c r="L14004" s="228"/>
      <c r="Q14004" s="229"/>
    </row>
    <row r="14005" spans="9:17" ht="16">
      <c r="I14005" s="209"/>
      <c r="J14005" s="221"/>
      <c r="K14005" s="228"/>
      <c r="L14005" s="228"/>
      <c r="Q14005" s="229"/>
    </row>
    <row r="14006" spans="9:17" ht="16">
      <c r="I14006" s="209"/>
      <c r="J14006" s="221"/>
      <c r="K14006" s="228"/>
      <c r="L14006" s="228"/>
      <c r="Q14006" s="229"/>
    </row>
    <row r="14007" spans="9:17" ht="16">
      <c r="I14007" s="209"/>
      <c r="J14007" s="221"/>
      <c r="K14007" s="228"/>
      <c r="L14007" s="228"/>
      <c r="Q14007" s="229"/>
    </row>
    <row r="14008" spans="9:17" ht="16">
      <c r="I14008" s="209"/>
      <c r="J14008" s="221"/>
      <c r="K14008" s="228"/>
      <c r="L14008" s="228"/>
      <c r="Q14008" s="229"/>
    </row>
    <row r="14009" spans="9:17" ht="16">
      <c r="I14009" s="209"/>
      <c r="J14009" s="221"/>
      <c r="K14009" s="228"/>
      <c r="L14009" s="228"/>
      <c r="Q14009" s="229"/>
    </row>
    <row r="14010" spans="9:17" ht="16">
      <c r="I14010" s="209"/>
      <c r="J14010" s="221"/>
      <c r="K14010" s="228"/>
      <c r="L14010" s="228"/>
      <c r="Q14010" s="229"/>
    </row>
    <row r="14011" spans="9:17" ht="16">
      <c r="I14011" s="209"/>
      <c r="J14011" s="221"/>
      <c r="K14011" s="228"/>
      <c r="L14011" s="228"/>
      <c r="Q14011" s="229"/>
    </row>
    <row r="14012" spans="9:17" ht="16">
      <c r="I14012" s="209"/>
      <c r="J14012" s="221"/>
      <c r="K14012" s="228"/>
      <c r="L14012" s="228"/>
      <c r="Q14012" s="229"/>
    </row>
    <row r="14013" spans="9:17" ht="16">
      <c r="I14013" s="209"/>
      <c r="J14013" s="221"/>
      <c r="K14013" s="228"/>
      <c r="L14013" s="228"/>
      <c r="Q14013" s="229"/>
    </row>
    <row r="14014" spans="9:17" ht="16">
      <c r="I14014" s="209"/>
      <c r="J14014" s="221"/>
      <c r="K14014" s="228"/>
      <c r="L14014" s="228"/>
      <c r="Q14014" s="229"/>
    </row>
    <row r="14015" spans="9:17" ht="16">
      <c r="I14015" s="209"/>
      <c r="J14015" s="221"/>
      <c r="K14015" s="228"/>
      <c r="L14015" s="228"/>
      <c r="Q14015" s="229"/>
    </row>
    <row r="14016" spans="9:17" ht="16">
      <c r="I14016" s="209"/>
      <c r="J14016" s="221"/>
      <c r="K14016" s="228"/>
      <c r="L14016" s="228"/>
      <c r="Q14016" s="229"/>
    </row>
    <row r="14017" spans="9:17" ht="16">
      <c r="I14017" s="209"/>
      <c r="J14017" s="221"/>
      <c r="K14017" s="228"/>
      <c r="L14017" s="228"/>
      <c r="Q14017" s="229"/>
    </row>
    <row r="14018" spans="9:17" ht="16">
      <c r="I14018" s="209"/>
      <c r="J14018" s="221"/>
      <c r="K14018" s="228"/>
      <c r="L14018" s="228"/>
      <c r="Q14018" s="229"/>
    </row>
    <row r="14019" spans="9:17" ht="16">
      <c r="I14019" s="209"/>
      <c r="J14019" s="221"/>
      <c r="K14019" s="228"/>
      <c r="L14019" s="228"/>
      <c r="Q14019" s="229"/>
    </row>
    <row r="14020" spans="9:17" ht="16">
      <c r="I14020" s="209"/>
      <c r="J14020" s="221"/>
      <c r="K14020" s="228"/>
      <c r="L14020" s="228"/>
      <c r="Q14020" s="229"/>
    </row>
    <row r="14021" spans="9:17" ht="16">
      <c r="I14021" s="209"/>
      <c r="J14021" s="221"/>
      <c r="K14021" s="228"/>
      <c r="L14021" s="228"/>
      <c r="Q14021" s="229"/>
    </row>
    <row r="14022" spans="9:17" ht="16">
      <c r="I14022" s="209"/>
      <c r="J14022" s="221"/>
      <c r="K14022" s="228"/>
      <c r="L14022" s="228"/>
      <c r="Q14022" s="229"/>
    </row>
    <row r="14023" spans="9:17" ht="16">
      <c r="I14023" s="209"/>
      <c r="J14023" s="221"/>
      <c r="K14023" s="228"/>
      <c r="L14023" s="228"/>
      <c r="Q14023" s="229"/>
    </row>
    <row r="14024" spans="9:17" ht="16">
      <c r="I14024" s="209"/>
      <c r="J14024" s="221"/>
      <c r="K14024" s="228"/>
      <c r="L14024" s="228"/>
      <c r="Q14024" s="229"/>
    </row>
    <row r="14025" spans="9:17" ht="16">
      <c r="I14025" s="209"/>
      <c r="J14025" s="221"/>
      <c r="K14025" s="228"/>
      <c r="L14025" s="228"/>
      <c r="Q14025" s="229"/>
    </row>
    <row r="14026" spans="9:17" ht="16">
      <c r="I14026" s="209"/>
      <c r="J14026" s="221"/>
      <c r="K14026" s="228"/>
      <c r="L14026" s="228"/>
      <c r="Q14026" s="229"/>
    </row>
    <row r="14027" spans="9:17" ht="16">
      <c r="I14027" s="209"/>
      <c r="J14027" s="221"/>
      <c r="K14027" s="228"/>
      <c r="L14027" s="228"/>
      <c r="Q14027" s="229"/>
    </row>
    <row r="14028" spans="9:17" ht="16">
      <c r="I14028" s="209"/>
      <c r="J14028" s="221"/>
      <c r="K14028" s="228"/>
      <c r="L14028" s="228"/>
      <c r="Q14028" s="229"/>
    </row>
    <row r="14029" spans="9:17" ht="16">
      <c r="I14029" s="209"/>
      <c r="J14029" s="221"/>
      <c r="K14029" s="228"/>
      <c r="L14029" s="228"/>
      <c r="Q14029" s="229"/>
    </row>
    <row r="14030" spans="9:17" ht="16">
      <c r="I14030" s="209"/>
      <c r="J14030" s="221"/>
      <c r="K14030" s="228"/>
      <c r="L14030" s="228"/>
      <c r="Q14030" s="229"/>
    </row>
    <row r="14031" spans="9:17" ht="16">
      <c r="I14031" s="209"/>
      <c r="J14031" s="221"/>
      <c r="K14031" s="228"/>
      <c r="L14031" s="228"/>
      <c r="Q14031" s="229"/>
    </row>
    <row r="14032" spans="9:17" ht="16">
      <c r="I14032" s="209"/>
      <c r="J14032" s="221"/>
      <c r="K14032" s="228"/>
      <c r="L14032" s="228"/>
      <c r="Q14032" s="229"/>
    </row>
    <row r="14033" spans="9:17" ht="16">
      <c r="I14033" s="209"/>
      <c r="J14033" s="221"/>
      <c r="K14033" s="228"/>
      <c r="L14033" s="228"/>
      <c r="Q14033" s="229"/>
    </row>
    <row r="14034" spans="9:17" ht="16">
      <c r="I14034" s="209"/>
      <c r="J14034" s="221"/>
      <c r="K14034" s="228"/>
      <c r="L14034" s="228"/>
      <c r="Q14034" s="229"/>
    </row>
    <row r="14035" spans="9:17" ht="16">
      <c r="I14035" s="209"/>
      <c r="J14035" s="221"/>
      <c r="K14035" s="228"/>
      <c r="L14035" s="228"/>
      <c r="Q14035" s="229"/>
    </row>
    <row r="14036" spans="9:17" ht="16">
      <c r="I14036" s="209"/>
      <c r="J14036" s="221"/>
      <c r="K14036" s="228"/>
      <c r="L14036" s="228"/>
      <c r="Q14036" s="229"/>
    </row>
    <row r="14037" spans="9:17" ht="16">
      <c r="I14037" s="209"/>
      <c r="J14037" s="221"/>
      <c r="K14037" s="228"/>
      <c r="L14037" s="228"/>
      <c r="Q14037" s="229"/>
    </row>
    <row r="14038" spans="9:17" ht="16">
      <c r="I14038" s="209"/>
      <c r="J14038" s="221"/>
      <c r="K14038" s="228"/>
      <c r="L14038" s="228"/>
      <c r="Q14038" s="229"/>
    </row>
    <row r="14039" spans="9:17" ht="16">
      <c r="I14039" s="209"/>
      <c r="J14039" s="221"/>
      <c r="K14039" s="228"/>
      <c r="L14039" s="228"/>
      <c r="Q14039" s="229"/>
    </row>
    <row r="14040" spans="9:17" ht="16">
      <c r="I14040" s="209"/>
      <c r="J14040" s="221"/>
      <c r="K14040" s="228"/>
      <c r="L14040" s="228"/>
      <c r="Q14040" s="229"/>
    </row>
    <row r="14041" spans="9:17" ht="16">
      <c r="I14041" s="209"/>
      <c r="J14041" s="221"/>
      <c r="K14041" s="228"/>
      <c r="L14041" s="228"/>
      <c r="Q14041" s="229"/>
    </row>
    <row r="14042" spans="9:17" ht="16">
      <c r="I14042" s="209"/>
      <c r="J14042" s="221"/>
      <c r="K14042" s="228"/>
      <c r="L14042" s="228"/>
      <c r="Q14042" s="229"/>
    </row>
    <row r="14043" spans="9:17" ht="16">
      <c r="I14043" s="209"/>
      <c r="J14043" s="221"/>
      <c r="K14043" s="228"/>
      <c r="L14043" s="228"/>
      <c r="Q14043" s="229"/>
    </row>
    <row r="14044" spans="9:17" ht="16">
      <c r="I14044" s="209"/>
      <c r="J14044" s="221"/>
      <c r="K14044" s="228"/>
      <c r="L14044" s="228"/>
      <c r="Q14044" s="229"/>
    </row>
    <row r="14045" spans="9:17" ht="16">
      <c r="I14045" s="209"/>
      <c r="J14045" s="221"/>
      <c r="K14045" s="228"/>
      <c r="L14045" s="228"/>
      <c r="Q14045" s="229"/>
    </row>
    <row r="14046" spans="9:17" ht="16">
      <c r="I14046" s="209"/>
      <c r="J14046" s="221"/>
      <c r="K14046" s="228"/>
      <c r="L14046" s="228"/>
      <c r="Q14046" s="229"/>
    </row>
    <row r="14047" spans="9:17" ht="16">
      <c r="I14047" s="209"/>
      <c r="J14047" s="221"/>
      <c r="K14047" s="228"/>
      <c r="L14047" s="228"/>
      <c r="Q14047" s="229"/>
    </row>
    <row r="14048" spans="9:17" ht="16">
      <c r="I14048" s="209"/>
      <c r="J14048" s="221"/>
      <c r="K14048" s="228"/>
      <c r="L14048" s="228"/>
      <c r="Q14048" s="229"/>
    </row>
    <row r="14049" spans="9:17" ht="16">
      <c r="I14049" s="209"/>
      <c r="J14049" s="221"/>
      <c r="K14049" s="228"/>
      <c r="L14049" s="228"/>
      <c r="Q14049" s="229"/>
    </row>
    <row r="14050" spans="9:17" ht="16">
      <c r="I14050" s="209"/>
      <c r="J14050" s="221"/>
      <c r="K14050" s="228"/>
      <c r="L14050" s="228"/>
      <c r="Q14050" s="229"/>
    </row>
    <row r="14051" spans="9:17" ht="16">
      <c r="I14051" s="209"/>
      <c r="J14051" s="221"/>
      <c r="K14051" s="228"/>
      <c r="L14051" s="228"/>
      <c r="Q14051" s="229"/>
    </row>
    <row r="14052" spans="9:17" ht="16">
      <c r="I14052" s="209"/>
      <c r="J14052" s="221"/>
      <c r="K14052" s="228"/>
      <c r="L14052" s="228"/>
      <c r="Q14052" s="229"/>
    </row>
    <row r="14053" spans="9:17" ht="16">
      <c r="I14053" s="209"/>
      <c r="J14053" s="221"/>
      <c r="K14053" s="228"/>
      <c r="L14053" s="228"/>
      <c r="Q14053" s="229"/>
    </row>
    <row r="14054" spans="9:17" ht="16">
      <c r="I14054" s="209"/>
      <c r="J14054" s="221"/>
      <c r="K14054" s="228"/>
      <c r="L14054" s="228"/>
      <c r="Q14054" s="229"/>
    </row>
    <row r="14055" spans="9:17" ht="16">
      <c r="I14055" s="209"/>
      <c r="J14055" s="221"/>
      <c r="K14055" s="228"/>
      <c r="L14055" s="228"/>
      <c r="Q14055" s="229"/>
    </row>
    <row r="14056" spans="9:17" ht="16">
      <c r="I14056" s="209"/>
      <c r="J14056" s="221"/>
      <c r="K14056" s="228"/>
      <c r="L14056" s="228"/>
      <c r="Q14056" s="229"/>
    </row>
    <row r="14057" spans="9:17" ht="16">
      <c r="I14057" s="209"/>
      <c r="J14057" s="221"/>
      <c r="K14057" s="228"/>
      <c r="L14057" s="228"/>
      <c r="Q14057" s="229"/>
    </row>
    <row r="14058" spans="9:17" ht="16">
      <c r="I14058" s="209"/>
      <c r="J14058" s="221"/>
      <c r="K14058" s="228"/>
      <c r="L14058" s="228"/>
      <c r="Q14058" s="229"/>
    </row>
    <row r="14059" spans="9:17" ht="16">
      <c r="I14059" s="209"/>
      <c r="J14059" s="221"/>
      <c r="K14059" s="228"/>
      <c r="L14059" s="228"/>
      <c r="Q14059" s="229"/>
    </row>
    <row r="14060" spans="9:17" ht="16">
      <c r="I14060" s="209"/>
      <c r="J14060" s="221"/>
      <c r="K14060" s="228"/>
      <c r="L14060" s="228"/>
      <c r="Q14060" s="229"/>
    </row>
    <row r="14061" spans="9:17" ht="16">
      <c r="I14061" s="209"/>
      <c r="J14061" s="221"/>
      <c r="K14061" s="228"/>
      <c r="L14061" s="228"/>
      <c r="Q14061" s="229"/>
    </row>
    <row r="14062" spans="9:17" ht="16">
      <c r="I14062" s="209"/>
      <c r="J14062" s="221"/>
      <c r="K14062" s="228"/>
      <c r="L14062" s="228"/>
      <c r="Q14062" s="229"/>
    </row>
    <row r="14063" spans="9:17" ht="16">
      <c r="I14063" s="209"/>
      <c r="J14063" s="221"/>
      <c r="K14063" s="228"/>
      <c r="L14063" s="228"/>
      <c r="Q14063" s="229"/>
    </row>
    <row r="14064" spans="9:17" ht="16">
      <c r="I14064" s="209"/>
      <c r="J14064" s="221"/>
      <c r="K14064" s="228"/>
      <c r="L14064" s="228"/>
      <c r="Q14064" s="229"/>
    </row>
    <row r="14065" spans="9:17" ht="16">
      <c r="I14065" s="209"/>
      <c r="J14065" s="221"/>
      <c r="K14065" s="228"/>
      <c r="L14065" s="228"/>
      <c r="Q14065" s="229"/>
    </row>
    <row r="14066" spans="9:17" ht="16">
      <c r="I14066" s="209"/>
      <c r="J14066" s="221"/>
      <c r="K14066" s="228"/>
      <c r="L14066" s="228"/>
      <c r="Q14066" s="229"/>
    </row>
    <row r="14067" spans="9:17" ht="16">
      <c r="I14067" s="209"/>
      <c r="J14067" s="221"/>
      <c r="K14067" s="228"/>
      <c r="L14067" s="228"/>
      <c r="Q14067" s="229"/>
    </row>
    <row r="14068" spans="9:17" ht="16">
      <c r="I14068" s="209"/>
      <c r="J14068" s="221"/>
      <c r="K14068" s="228"/>
      <c r="L14068" s="228"/>
      <c r="Q14068" s="229"/>
    </row>
    <row r="14069" spans="9:17" ht="16">
      <c r="I14069" s="209"/>
      <c r="J14069" s="221"/>
      <c r="K14069" s="228"/>
      <c r="L14069" s="228"/>
      <c r="Q14069" s="229"/>
    </row>
    <row r="14070" spans="9:17" ht="16">
      <c r="I14070" s="209"/>
      <c r="J14070" s="221"/>
      <c r="K14070" s="228"/>
      <c r="L14070" s="228"/>
      <c r="Q14070" s="229"/>
    </row>
    <row r="14071" spans="9:17" ht="16">
      <c r="I14071" s="209"/>
      <c r="J14071" s="221"/>
      <c r="K14071" s="228"/>
      <c r="L14071" s="228"/>
      <c r="Q14071" s="229"/>
    </row>
    <row r="14072" spans="9:17" ht="16">
      <c r="I14072" s="209"/>
      <c r="J14072" s="221"/>
      <c r="K14072" s="228"/>
      <c r="L14072" s="228"/>
      <c r="Q14072" s="229"/>
    </row>
    <row r="14073" spans="9:17" ht="16">
      <c r="I14073" s="209"/>
      <c r="J14073" s="221"/>
      <c r="K14073" s="228"/>
      <c r="L14073" s="228"/>
      <c r="Q14073" s="229"/>
    </row>
    <row r="14074" spans="9:17" ht="16">
      <c r="I14074" s="209"/>
      <c r="J14074" s="221"/>
      <c r="K14074" s="228"/>
      <c r="L14074" s="228"/>
      <c r="Q14074" s="229"/>
    </row>
    <row r="14075" spans="9:17" ht="16">
      <c r="I14075" s="209"/>
      <c r="J14075" s="221"/>
      <c r="K14075" s="228"/>
      <c r="L14075" s="228"/>
      <c r="Q14075" s="229"/>
    </row>
    <row r="14076" spans="9:17" ht="16">
      <c r="I14076" s="209"/>
      <c r="J14076" s="221"/>
      <c r="K14076" s="228"/>
      <c r="L14076" s="228"/>
      <c r="Q14076" s="229"/>
    </row>
    <row r="14077" spans="9:17" ht="16">
      <c r="I14077" s="209"/>
      <c r="J14077" s="221"/>
      <c r="K14077" s="228"/>
      <c r="L14077" s="228"/>
      <c r="Q14077" s="229"/>
    </row>
    <row r="14078" spans="9:17" ht="16">
      <c r="I14078" s="209"/>
      <c r="J14078" s="221"/>
      <c r="K14078" s="228"/>
      <c r="L14078" s="228"/>
      <c r="Q14078" s="229"/>
    </row>
    <row r="14079" spans="9:17" ht="16">
      <c r="I14079" s="209"/>
      <c r="J14079" s="221"/>
      <c r="K14079" s="228"/>
      <c r="L14079" s="228"/>
      <c r="Q14079" s="229"/>
    </row>
    <row r="14080" spans="9:17" ht="16">
      <c r="I14080" s="209"/>
      <c r="J14080" s="221"/>
      <c r="K14080" s="228"/>
      <c r="L14080" s="228"/>
      <c r="Q14080" s="229"/>
    </row>
    <row r="14081" spans="9:17" ht="16">
      <c r="I14081" s="209"/>
      <c r="J14081" s="221"/>
      <c r="K14081" s="228"/>
      <c r="L14081" s="228"/>
      <c r="Q14081" s="229"/>
    </row>
    <row r="14082" spans="9:17" ht="16">
      <c r="I14082" s="209"/>
      <c r="J14082" s="221"/>
      <c r="K14082" s="228"/>
      <c r="L14082" s="228"/>
      <c r="Q14082" s="229"/>
    </row>
    <row r="14083" spans="9:17" ht="16">
      <c r="I14083" s="209"/>
      <c r="J14083" s="221"/>
      <c r="K14083" s="228"/>
      <c r="L14083" s="228"/>
      <c r="Q14083" s="229"/>
    </row>
    <row r="14084" spans="9:17" ht="16">
      <c r="I14084" s="209"/>
      <c r="J14084" s="221"/>
      <c r="K14084" s="228"/>
      <c r="L14084" s="228"/>
      <c r="Q14084" s="229"/>
    </row>
    <row r="14085" spans="9:17" ht="16">
      <c r="I14085" s="209"/>
      <c r="J14085" s="221"/>
      <c r="K14085" s="228"/>
      <c r="L14085" s="228"/>
      <c r="Q14085" s="229"/>
    </row>
    <row r="14086" spans="9:17" ht="16">
      <c r="I14086" s="209"/>
      <c r="J14086" s="221"/>
      <c r="K14086" s="228"/>
      <c r="L14086" s="228"/>
      <c r="Q14086" s="229"/>
    </row>
    <row r="14087" spans="9:17" ht="16">
      <c r="I14087" s="209"/>
      <c r="J14087" s="221"/>
      <c r="K14087" s="228"/>
      <c r="L14087" s="228"/>
      <c r="Q14087" s="229"/>
    </row>
    <row r="14088" spans="9:17" ht="16">
      <c r="I14088" s="209"/>
      <c r="J14088" s="221"/>
      <c r="K14088" s="228"/>
      <c r="L14088" s="228"/>
      <c r="Q14088" s="229"/>
    </row>
    <row r="14089" spans="9:17" ht="16">
      <c r="I14089" s="209"/>
      <c r="J14089" s="221"/>
      <c r="K14089" s="228"/>
      <c r="L14089" s="228"/>
      <c r="Q14089" s="229"/>
    </row>
    <row r="14090" spans="9:17" ht="16">
      <c r="I14090" s="209"/>
      <c r="J14090" s="221"/>
      <c r="K14090" s="228"/>
      <c r="L14090" s="228"/>
      <c r="Q14090" s="229"/>
    </row>
    <row r="14091" spans="9:17" ht="16">
      <c r="I14091" s="209"/>
      <c r="J14091" s="221"/>
      <c r="K14091" s="228"/>
      <c r="L14091" s="228"/>
      <c r="Q14091" s="229"/>
    </row>
    <row r="14092" spans="9:17" ht="16">
      <c r="I14092" s="209"/>
      <c r="J14092" s="221"/>
      <c r="K14092" s="228"/>
      <c r="L14092" s="228"/>
      <c r="Q14092" s="229"/>
    </row>
    <row r="14093" spans="9:17" ht="16">
      <c r="I14093" s="209"/>
      <c r="J14093" s="221"/>
      <c r="K14093" s="228"/>
      <c r="L14093" s="228"/>
      <c r="Q14093" s="229"/>
    </row>
    <row r="14094" spans="9:17" ht="16">
      <c r="I14094" s="209"/>
      <c r="J14094" s="221"/>
      <c r="K14094" s="228"/>
      <c r="L14094" s="228"/>
      <c r="Q14094" s="229"/>
    </row>
    <row r="14095" spans="9:17" ht="16">
      <c r="I14095" s="209"/>
      <c r="J14095" s="221"/>
      <c r="K14095" s="228"/>
      <c r="L14095" s="228"/>
      <c r="Q14095" s="229"/>
    </row>
    <row r="14096" spans="9:17" ht="16">
      <c r="I14096" s="209"/>
      <c r="J14096" s="221"/>
      <c r="K14096" s="228"/>
      <c r="L14096" s="228"/>
      <c r="Q14096" s="229"/>
    </row>
    <row r="14097" spans="9:17" ht="16">
      <c r="I14097" s="209"/>
      <c r="J14097" s="221"/>
      <c r="K14097" s="228"/>
      <c r="L14097" s="228"/>
      <c r="Q14097" s="229"/>
    </row>
    <row r="14098" spans="9:17" ht="16">
      <c r="I14098" s="209"/>
      <c r="J14098" s="221"/>
      <c r="K14098" s="228"/>
      <c r="L14098" s="228"/>
      <c r="Q14098" s="229"/>
    </row>
    <row r="14099" spans="9:17" ht="16">
      <c r="I14099" s="209"/>
      <c r="J14099" s="221"/>
      <c r="K14099" s="228"/>
      <c r="L14099" s="228"/>
      <c r="Q14099" s="229"/>
    </row>
    <row r="14100" spans="9:17" ht="16">
      <c r="I14100" s="209"/>
      <c r="J14100" s="221"/>
      <c r="K14100" s="228"/>
      <c r="L14100" s="228"/>
      <c r="Q14100" s="229"/>
    </row>
    <row r="14101" spans="9:17" ht="16">
      <c r="I14101" s="209"/>
      <c r="J14101" s="221"/>
      <c r="K14101" s="228"/>
      <c r="L14101" s="228"/>
      <c r="Q14101" s="229"/>
    </row>
    <row r="14102" spans="9:17" ht="16">
      <c r="I14102" s="209"/>
      <c r="J14102" s="221"/>
      <c r="K14102" s="228"/>
      <c r="L14102" s="228"/>
      <c r="Q14102" s="229"/>
    </row>
    <row r="14103" spans="9:17" ht="16">
      <c r="I14103" s="209"/>
      <c r="J14103" s="221"/>
      <c r="K14103" s="228"/>
      <c r="L14103" s="228"/>
      <c r="Q14103" s="229"/>
    </row>
    <row r="14104" spans="9:17" ht="16">
      <c r="I14104" s="209"/>
      <c r="J14104" s="221"/>
      <c r="K14104" s="228"/>
      <c r="L14104" s="228"/>
      <c r="Q14104" s="229"/>
    </row>
    <row r="14105" spans="9:17" ht="16">
      <c r="I14105" s="209"/>
      <c r="J14105" s="221"/>
      <c r="K14105" s="228"/>
      <c r="L14105" s="228"/>
      <c r="Q14105" s="229"/>
    </row>
    <row r="14106" spans="9:17" ht="16">
      <c r="I14106" s="209"/>
      <c r="J14106" s="221"/>
      <c r="K14106" s="228"/>
      <c r="L14106" s="228"/>
      <c r="Q14106" s="229"/>
    </row>
    <row r="14107" spans="9:17" ht="16">
      <c r="I14107" s="209"/>
      <c r="J14107" s="221"/>
      <c r="K14107" s="228"/>
      <c r="L14107" s="228"/>
      <c r="Q14107" s="229"/>
    </row>
    <row r="14108" spans="9:17" ht="16">
      <c r="I14108" s="209"/>
      <c r="J14108" s="221"/>
      <c r="K14108" s="228"/>
      <c r="L14108" s="228"/>
      <c r="Q14108" s="229"/>
    </row>
    <row r="14109" spans="9:17" ht="16">
      <c r="I14109" s="209"/>
      <c r="J14109" s="221"/>
      <c r="K14109" s="228"/>
      <c r="L14109" s="228"/>
      <c r="Q14109" s="229"/>
    </row>
    <row r="14110" spans="9:17" ht="16">
      <c r="I14110" s="209"/>
      <c r="J14110" s="221"/>
      <c r="K14110" s="228"/>
      <c r="L14110" s="228"/>
      <c r="Q14110" s="229"/>
    </row>
    <row r="14111" spans="9:17" ht="16">
      <c r="I14111" s="209"/>
      <c r="J14111" s="221"/>
      <c r="K14111" s="228"/>
      <c r="L14111" s="228"/>
      <c r="Q14111" s="229"/>
    </row>
    <row r="14112" spans="9:17" ht="16">
      <c r="I14112" s="209"/>
      <c r="J14112" s="221"/>
      <c r="K14112" s="228"/>
      <c r="L14112" s="228"/>
      <c r="Q14112" s="229"/>
    </row>
    <row r="14113" spans="9:17" ht="16">
      <c r="I14113" s="209"/>
      <c r="J14113" s="221"/>
      <c r="K14113" s="228"/>
      <c r="L14113" s="228"/>
      <c r="Q14113" s="229"/>
    </row>
    <row r="14114" spans="9:17" ht="16">
      <c r="I14114" s="209"/>
      <c r="J14114" s="221"/>
      <c r="K14114" s="228"/>
      <c r="L14114" s="228"/>
      <c r="Q14114" s="229"/>
    </row>
    <row r="14115" spans="9:17" ht="16">
      <c r="I14115" s="209"/>
      <c r="J14115" s="221"/>
      <c r="K14115" s="228"/>
      <c r="L14115" s="228"/>
      <c r="Q14115" s="229"/>
    </row>
    <row r="14116" spans="9:17" ht="16">
      <c r="I14116" s="209"/>
      <c r="J14116" s="221"/>
      <c r="K14116" s="228"/>
      <c r="L14116" s="228"/>
      <c r="Q14116" s="229"/>
    </row>
    <row r="14117" spans="9:17" ht="16">
      <c r="I14117" s="209"/>
      <c r="J14117" s="221"/>
      <c r="K14117" s="228"/>
      <c r="L14117" s="228"/>
      <c r="Q14117" s="229"/>
    </row>
    <row r="14118" spans="9:17" ht="16">
      <c r="I14118" s="209"/>
      <c r="J14118" s="221"/>
      <c r="K14118" s="228"/>
      <c r="L14118" s="228"/>
      <c r="Q14118" s="229"/>
    </row>
    <row r="14119" spans="9:17" ht="16">
      <c r="I14119" s="209"/>
      <c r="J14119" s="221"/>
      <c r="K14119" s="228"/>
      <c r="L14119" s="228"/>
      <c r="Q14119" s="229"/>
    </row>
    <row r="14120" spans="9:17" ht="16">
      <c r="I14120" s="209"/>
      <c r="J14120" s="221"/>
      <c r="K14120" s="228"/>
      <c r="L14120" s="228"/>
      <c r="Q14120" s="229"/>
    </row>
    <row r="14121" spans="9:17" ht="16">
      <c r="I14121" s="209"/>
      <c r="J14121" s="221"/>
      <c r="K14121" s="228"/>
      <c r="L14121" s="228"/>
      <c r="Q14121" s="229"/>
    </row>
    <row r="14122" spans="9:17" ht="16">
      <c r="I14122" s="209"/>
      <c r="J14122" s="221"/>
      <c r="K14122" s="228"/>
      <c r="L14122" s="228"/>
      <c r="Q14122" s="229"/>
    </row>
    <row r="14123" spans="9:17" ht="16">
      <c r="I14123" s="209"/>
      <c r="J14123" s="221"/>
      <c r="K14123" s="228"/>
      <c r="L14123" s="228"/>
      <c r="Q14123" s="229"/>
    </row>
    <row r="14124" spans="9:17" ht="16">
      <c r="I14124" s="209"/>
      <c r="J14124" s="221"/>
      <c r="K14124" s="228"/>
      <c r="L14124" s="228"/>
      <c r="Q14124" s="229"/>
    </row>
    <row r="14125" spans="9:17" ht="16">
      <c r="I14125" s="209"/>
      <c r="J14125" s="221"/>
      <c r="K14125" s="228"/>
      <c r="L14125" s="228"/>
      <c r="Q14125" s="229"/>
    </row>
    <row r="14126" spans="9:17" ht="16">
      <c r="I14126" s="209"/>
      <c r="J14126" s="221"/>
      <c r="K14126" s="228"/>
      <c r="L14126" s="228"/>
      <c r="Q14126" s="229"/>
    </row>
    <row r="14127" spans="9:17" ht="16">
      <c r="I14127" s="209"/>
      <c r="J14127" s="221"/>
      <c r="K14127" s="228"/>
      <c r="L14127" s="228"/>
      <c r="Q14127" s="229"/>
    </row>
    <row r="14128" spans="9:17" ht="16">
      <c r="I14128" s="209"/>
      <c r="J14128" s="221"/>
      <c r="K14128" s="228"/>
      <c r="L14128" s="228"/>
      <c r="Q14128" s="229"/>
    </row>
    <row r="14129" spans="9:17" ht="16">
      <c r="I14129" s="209"/>
      <c r="J14129" s="221"/>
      <c r="K14129" s="228"/>
      <c r="L14129" s="228"/>
      <c r="Q14129" s="229"/>
    </row>
    <row r="14130" spans="9:17" ht="16">
      <c r="I14130" s="209"/>
      <c r="J14130" s="221"/>
      <c r="K14130" s="228"/>
      <c r="L14130" s="228"/>
      <c r="Q14130" s="229"/>
    </row>
    <row r="14131" spans="9:17" ht="16">
      <c r="I14131" s="209"/>
      <c r="J14131" s="221"/>
      <c r="K14131" s="228"/>
      <c r="L14131" s="228"/>
      <c r="Q14131" s="229"/>
    </row>
    <row r="14132" spans="9:17" ht="16">
      <c r="I14132" s="209"/>
      <c r="J14132" s="221"/>
      <c r="K14132" s="228"/>
      <c r="L14132" s="228"/>
      <c r="Q14132" s="229"/>
    </row>
    <row r="14133" spans="9:17" ht="16">
      <c r="I14133" s="209"/>
      <c r="J14133" s="221"/>
      <c r="K14133" s="228"/>
      <c r="L14133" s="228"/>
      <c r="Q14133" s="229"/>
    </row>
    <row r="14134" spans="9:17" ht="16">
      <c r="I14134" s="209"/>
      <c r="J14134" s="221"/>
      <c r="K14134" s="228"/>
      <c r="L14134" s="228"/>
      <c r="Q14134" s="229"/>
    </row>
    <row r="14135" spans="9:17" ht="16">
      <c r="I14135" s="209"/>
      <c r="J14135" s="221"/>
      <c r="K14135" s="228"/>
      <c r="L14135" s="228"/>
      <c r="Q14135" s="229"/>
    </row>
    <row r="14136" spans="9:17" ht="16">
      <c r="I14136" s="209"/>
      <c r="J14136" s="221"/>
      <c r="K14136" s="228"/>
      <c r="L14136" s="228"/>
      <c r="Q14136" s="229"/>
    </row>
    <row r="14137" spans="9:17" ht="16">
      <c r="I14137" s="209"/>
      <c r="J14137" s="221"/>
      <c r="K14137" s="228"/>
      <c r="L14137" s="228"/>
      <c r="Q14137" s="229"/>
    </row>
    <row r="14138" spans="9:17" ht="16">
      <c r="I14138" s="209"/>
      <c r="J14138" s="221"/>
      <c r="K14138" s="228"/>
      <c r="L14138" s="228"/>
      <c r="Q14138" s="229"/>
    </row>
    <row r="14139" spans="9:17" ht="16">
      <c r="I14139" s="209"/>
      <c r="J14139" s="221"/>
      <c r="K14139" s="228"/>
      <c r="L14139" s="228"/>
      <c r="Q14139" s="229"/>
    </row>
    <row r="14140" spans="9:17" ht="16">
      <c r="I14140" s="209"/>
      <c r="J14140" s="221"/>
      <c r="K14140" s="228"/>
      <c r="L14140" s="228"/>
      <c r="Q14140" s="229"/>
    </row>
    <row r="14141" spans="9:17" ht="16">
      <c r="I14141" s="209"/>
      <c r="J14141" s="221"/>
      <c r="K14141" s="228"/>
      <c r="L14141" s="228"/>
      <c r="Q14141" s="229"/>
    </row>
    <row r="14142" spans="9:17" ht="16">
      <c r="I14142" s="209"/>
      <c r="J14142" s="221"/>
      <c r="K14142" s="228"/>
      <c r="L14142" s="228"/>
      <c r="Q14142" s="229"/>
    </row>
    <row r="14143" spans="9:17" ht="16">
      <c r="I14143" s="209"/>
      <c r="J14143" s="221"/>
      <c r="K14143" s="228"/>
      <c r="L14143" s="228"/>
      <c r="Q14143" s="229"/>
    </row>
    <row r="14144" spans="9:17" ht="16">
      <c r="I14144" s="209"/>
      <c r="J14144" s="221"/>
      <c r="K14144" s="228"/>
      <c r="L14144" s="228"/>
      <c r="Q14144" s="229"/>
    </row>
    <row r="14145" spans="9:17" ht="16">
      <c r="I14145" s="209"/>
      <c r="J14145" s="221"/>
      <c r="K14145" s="228"/>
      <c r="L14145" s="228"/>
      <c r="Q14145" s="229"/>
    </row>
    <row r="14146" spans="9:17" ht="16">
      <c r="I14146" s="209"/>
      <c r="J14146" s="221"/>
      <c r="K14146" s="228"/>
      <c r="L14146" s="228"/>
      <c r="Q14146" s="229"/>
    </row>
    <row r="14147" spans="9:17" ht="16">
      <c r="I14147" s="209"/>
      <c r="J14147" s="221"/>
      <c r="K14147" s="228"/>
      <c r="L14147" s="228"/>
      <c r="Q14147" s="229"/>
    </row>
    <row r="14148" spans="9:17" ht="16">
      <c r="I14148" s="209"/>
      <c r="J14148" s="221"/>
      <c r="K14148" s="228"/>
      <c r="L14148" s="228"/>
      <c r="Q14148" s="229"/>
    </row>
    <row r="14149" spans="9:17" ht="16">
      <c r="I14149" s="209"/>
      <c r="J14149" s="221"/>
      <c r="K14149" s="228"/>
      <c r="L14149" s="228"/>
      <c r="Q14149" s="229"/>
    </row>
    <row r="14150" spans="9:17" ht="16">
      <c r="I14150" s="209"/>
      <c r="J14150" s="221"/>
      <c r="K14150" s="228"/>
      <c r="L14150" s="228"/>
      <c r="Q14150" s="229"/>
    </row>
    <row r="14151" spans="9:17" ht="16">
      <c r="I14151" s="209"/>
      <c r="J14151" s="221"/>
      <c r="K14151" s="228"/>
      <c r="L14151" s="228"/>
      <c r="Q14151" s="229"/>
    </row>
    <row r="14152" spans="9:17" ht="16">
      <c r="I14152" s="209"/>
      <c r="J14152" s="221"/>
      <c r="K14152" s="228"/>
      <c r="L14152" s="228"/>
      <c r="Q14152" s="229"/>
    </row>
    <row r="14153" spans="9:17" ht="16">
      <c r="I14153" s="209"/>
      <c r="J14153" s="221"/>
      <c r="K14153" s="228"/>
      <c r="L14153" s="228"/>
      <c r="Q14153" s="229"/>
    </row>
    <row r="14154" spans="9:17" ht="16">
      <c r="I14154" s="209"/>
      <c r="J14154" s="221"/>
      <c r="K14154" s="228"/>
      <c r="L14154" s="228"/>
      <c r="Q14154" s="229"/>
    </row>
    <row r="14155" spans="9:17" ht="16">
      <c r="I14155" s="209"/>
      <c r="J14155" s="221"/>
      <c r="K14155" s="228"/>
      <c r="L14155" s="228"/>
      <c r="Q14155" s="229"/>
    </row>
    <row r="14156" spans="9:17" ht="16">
      <c r="I14156" s="209"/>
      <c r="J14156" s="221"/>
      <c r="K14156" s="228"/>
      <c r="L14156" s="228"/>
      <c r="Q14156" s="229"/>
    </row>
    <row r="14157" spans="9:17" ht="16">
      <c r="I14157" s="209"/>
      <c r="J14157" s="221"/>
      <c r="K14157" s="228"/>
      <c r="L14157" s="228"/>
      <c r="Q14157" s="229"/>
    </row>
    <row r="14158" spans="9:17" ht="16">
      <c r="I14158" s="209"/>
      <c r="J14158" s="221"/>
      <c r="K14158" s="228"/>
      <c r="L14158" s="228"/>
      <c r="Q14158" s="229"/>
    </row>
    <row r="14159" spans="9:17" ht="16">
      <c r="I14159" s="209"/>
      <c r="J14159" s="221"/>
      <c r="K14159" s="228"/>
      <c r="L14159" s="228"/>
      <c r="Q14159" s="229"/>
    </row>
    <row r="14160" spans="9:17" ht="16">
      <c r="I14160" s="209"/>
      <c r="J14160" s="221"/>
      <c r="K14160" s="228"/>
      <c r="L14160" s="228"/>
      <c r="Q14160" s="229"/>
    </row>
    <row r="14161" spans="9:17" ht="16">
      <c r="I14161" s="209"/>
      <c r="J14161" s="221"/>
      <c r="K14161" s="228"/>
      <c r="L14161" s="228"/>
      <c r="Q14161" s="229"/>
    </row>
    <row r="14162" spans="9:17" ht="16">
      <c r="I14162" s="209"/>
      <c r="J14162" s="221"/>
      <c r="K14162" s="228"/>
      <c r="L14162" s="228"/>
      <c r="Q14162" s="229"/>
    </row>
    <row r="14163" spans="9:17" ht="16">
      <c r="I14163" s="209"/>
      <c r="J14163" s="221"/>
      <c r="K14163" s="228"/>
      <c r="L14163" s="228"/>
      <c r="Q14163" s="229"/>
    </row>
    <row r="14164" spans="9:17" ht="16">
      <c r="I14164" s="209"/>
      <c r="J14164" s="221"/>
      <c r="K14164" s="228"/>
      <c r="L14164" s="228"/>
      <c r="Q14164" s="229"/>
    </row>
    <row r="14165" spans="9:17" ht="16">
      <c r="I14165" s="209"/>
      <c r="J14165" s="221"/>
      <c r="K14165" s="228"/>
      <c r="L14165" s="228"/>
      <c r="Q14165" s="229"/>
    </row>
    <row r="14166" spans="9:17" ht="16">
      <c r="I14166" s="209"/>
      <c r="J14166" s="221"/>
      <c r="K14166" s="228"/>
      <c r="L14166" s="228"/>
      <c r="Q14166" s="229"/>
    </row>
    <row r="14167" spans="9:17" ht="16">
      <c r="I14167" s="209"/>
      <c r="J14167" s="221"/>
      <c r="K14167" s="228"/>
      <c r="L14167" s="228"/>
      <c r="Q14167" s="229"/>
    </row>
    <row r="14168" spans="9:17" ht="16">
      <c r="I14168" s="209"/>
      <c r="J14168" s="221"/>
      <c r="K14168" s="228"/>
      <c r="L14168" s="228"/>
      <c r="Q14168" s="229"/>
    </row>
    <row r="14169" spans="9:17" ht="16">
      <c r="I14169" s="209"/>
      <c r="J14169" s="221"/>
      <c r="K14169" s="228"/>
      <c r="L14169" s="228"/>
      <c r="Q14169" s="229"/>
    </row>
    <row r="14170" spans="9:17" ht="16">
      <c r="I14170" s="209"/>
      <c r="J14170" s="221"/>
      <c r="K14170" s="228"/>
      <c r="L14170" s="228"/>
      <c r="Q14170" s="229"/>
    </row>
    <row r="14171" spans="9:17" ht="16">
      <c r="I14171" s="209"/>
      <c r="J14171" s="221"/>
      <c r="K14171" s="228"/>
      <c r="L14171" s="228"/>
      <c r="Q14171" s="229"/>
    </row>
    <row r="14172" spans="9:17" ht="16">
      <c r="I14172" s="209"/>
      <c r="J14172" s="221"/>
      <c r="K14172" s="228"/>
      <c r="L14172" s="228"/>
      <c r="Q14172" s="229"/>
    </row>
    <row r="14173" spans="9:17" ht="16">
      <c r="I14173" s="209"/>
      <c r="J14173" s="221"/>
      <c r="K14173" s="228"/>
      <c r="L14173" s="228"/>
      <c r="Q14173" s="229"/>
    </row>
    <row r="14174" spans="9:17" ht="16">
      <c r="I14174" s="209"/>
      <c r="J14174" s="221"/>
      <c r="K14174" s="228"/>
      <c r="L14174" s="228"/>
      <c r="Q14174" s="229"/>
    </row>
    <row r="14175" spans="9:17" ht="16">
      <c r="I14175" s="209"/>
      <c r="J14175" s="221"/>
      <c r="K14175" s="228"/>
      <c r="L14175" s="228"/>
      <c r="Q14175" s="229"/>
    </row>
    <row r="14176" spans="9:17" ht="16">
      <c r="I14176" s="209"/>
      <c r="J14176" s="221"/>
      <c r="K14176" s="228"/>
      <c r="L14176" s="228"/>
      <c r="Q14176" s="229"/>
    </row>
    <row r="14177" spans="9:17" ht="16">
      <c r="I14177" s="209"/>
      <c r="J14177" s="221"/>
      <c r="K14177" s="228"/>
      <c r="L14177" s="228"/>
      <c r="Q14177" s="229"/>
    </row>
    <row r="14178" spans="9:17" ht="16">
      <c r="I14178" s="209"/>
      <c r="J14178" s="221"/>
      <c r="K14178" s="228"/>
      <c r="L14178" s="228"/>
      <c r="Q14178" s="229"/>
    </row>
    <row r="14179" spans="9:17" ht="16">
      <c r="I14179" s="209"/>
      <c r="J14179" s="221"/>
      <c r="K14179" s="228"/>
      <c r="L14179" s="228"/>
      <c r="Q14179" s="229"/>
    </row>
    <row r="14180" spans="9:17" ht="16">
      <c r="I14180" s="209"/>
      <c r="J14180" s="221"/>
      <c r="K14180" s="228"/>
      <c r="L14180" s="228"/>
      <c r="Q14180" s="229"/>
    </row>
    <row r="14181" spans="9:17" ht="16">
      <c r="I14181" s="209"/>
      <c r="J14181" s="221"/>
      <c r="K14181" s="228"/>
      <c r="L14181" s="228"/>
      <c r="Q14181" s="229"/>
    </row>
    <row r="14182" spans="9:17" ht="16">
      <c r="I14182" s="209"/>
      <c r="J14182" s="221"/>
      <c r="K14182" s="228"/>
      <c r="L14182" s="228"/>
      <c r="Q14182" s="229"/>
    </row>
    <row r="14183" spans="9:17" ht="16">
      <c r="I14183" s="209"/>
      <c r="J14183" s="221"/>
      <c r="K14183" s="228"/>
      <c r="L14183" s="228"/>
      <c r="Q14183" s="229"/>
    </row>
    <row r="14184" spans="9:17" ht="16">
      <c r="I14184" s="209"/>
      <c r="J14184" s="221"/>
      <c r="K14184" s="228"/>
      <c r="L14184" s="228"/>
      <c r="Q14184" s="229"/>
    </row>
    <row r="14185" spans="9:17" ht="16">
      <c r="I14185" s="209"/>
      <c r="J14185" s="221"/>
      <c r="K14185" s="228"/>
      <c r="L14185" s="228"/>
      <c r="Q14185" s="229"/>
    </row>
    <row r="14186" spans="9:17" ht="16">
      <c r="I14186" s="209"/>
      <c r="J14186" s="221"/>
      <c r="K14186" s="228"/>
      <c r="L14186" s="228"/>
      <c r="Q14186" s="229"/>
    </row>
    <row r="14187" spans="9:17" ht="16">
      <c r="I14187" s="209"/>
      <c r="J14187" s="221"/>
      <c r="K14187" s="228"/>
      <c r="L14187" s="228"/>
      <c r="Q14187" s="229"/>
    </row>
    <row r="14188" spans="9:17" ht="16">
      <c r="I14188" s="209"/>
      <c r="J14188" s="221"/>
      <c r="K14188" s="228"/>
      <c r="L14188" s="228"/>
      <c r="Q14188" s="229"/>
    </row>
    <row r="14189" spans="9:17" ht="16">
      <c r="I14189" s="209"/>
      <c r="J14189" s="221"/>
      <c r="K14189" s="228"/>
      <c r="L14189" s="228"/>
      <c r="Q14189" s="229"/>
    </row>
    <row r="14190" spans="9:17" ht="16">
      <c r="I14190" s="209"/>
      <c r="J14190" s="221"/>
      <c r="K14190" s="228"/>
      <c r="L14190" s="228"/>
      <c r="Q14190" s="229"/>
    </row>
    <row r="14191" spans="9:17" ht="16">
      <c r="I14191" s="209"/>
      <c r="J14191" s="221"/>
      <c r="K14191" s="228"/>
      <c r="L14191" s="228"/>
      <c r="Q14191" s="229"/>
    </row>
    <row r="14192" spans="9:17" ht="16">
      <c r="I14192" s="209"/>
      <c r="J14192" s="221"/>
      <c r="K14192" s="228"/>
      <c r="L14192" s="228"/>
      <c r="Q14192" s="229"/>
    </row>
    <row r="14193" spans="9:17" ht="16">
      <c r="I14193" s="209"/>
      <c r="J14193" s="221"/>
      <c r="K14193" s="228"/>
      <c r="L14193" s="228"/>
      <c r="Q14193" s="229"/>
    </row>
    <row r="14194" spans="9:17" ht="16">
      <c r="I14194" s="209"/>
      <c r="J14194" s="221"/>
      <c r="K14194" s="228"/>
      <c r="L14194" s="228"/>
      <c r="Q14194" s="229"/>
    </row>
    <row r="14195" spans="9:17" ht="16">
      <c r="I14195" s="209"/>
      <c r="J14195" s="221"/>
      <c r="K14195" s="228"/>
      <c r="L14195" s="228"/>
      <c r="Q14195" s="229"/>
    </row>
    <row r="14196" spans="9:17" ht="16">
      <c r="I14196" s="209"/>
      <c r="J14196" s="221"/>
      <c r="K14196" s="228"/>
      <c r="L14196" s="228"/>
      <c r="Q14196" s="229"/>
    </row>
    <row r="14197" spans="9:17" ht="16">
      <c r="I14197" s="209"/>
      <c r="J14197" s="221"/>
      <c r="K14197" s="228"/>
      <c r="L14197" s="228"/>
      <c r="Q14197" s="229"/>
    </row>
    <row r="14198" spans="9:17" ht="16">
      <c r="I14198" s="209"/>
      <c r="J14198" s="221"/>
      <c r="K14198" s="228"/>
      <c r="L14198" s="228"/>
      <c r="Q14198" s="229"/>
    </row>
    <row r="14199" spans="9:17" ht="16">
      <c r="I14199" s="209"/>
      <c r="J14199" s="221"/>
      <c r="K14199" s="228"/>
      <c r="L14199" s="228"/>
      <c r="Q14199" s="229"/>
    </row>
    <row r="14200" spans="9:17" ht="16">
      <c r="I14200" s="209"/>
      <c r="J14200" s="221"/>
      <c r="K14200" s="228"/>
      <c r="L14200" s="228"/>
      <c r="Q14200" s="229"/>
    </row>
    <row r="14201" spans="9:17" ht="16">
      <c r="I14201" s="209"/>
      <c r="J14201" s="221"/>
      <c r="K14201" s="228"/>
      <c r="L14201" s="228"/>
      <c r="Q14201" s="229"/>
    </row>
    <row r="14202" spans="9:17" ht="16">
      <c r="I14202" s="209"/>
      <c r="J14202" s="221"/>
      <c r="K14202" s="228"/>
      <c r="L14202" s="228"/>
      <c r="Q14202" s="229"/>
    </row>
    <row r="14203" spans="9:17" ht="16">
      <c r="I14203" s="209"/>
      <c r="J14203" s="221"/>
      <c r="K14203" s="228"/>
      <c r="L14203" s="228"/>
      <c r="Q14203" s="229"/>
    </row>
    <row r="14204" spans="9:17" ht="16">
      <c r="I14204" s="209"/>
      <c r="J14204" s="221"/>
      <c r="K14204" s="228"/>
      <c r="L14204" s="228"/>
      <c r="Q14204" s="229"/>
    </row>
    <row r="14205" spans="9:17" ht="16">
      <c r="I14205" s="209"/>
      <c r="J14205" s="221"/>
      <c r="K14205" s="228"/>
      <c r="L14205" s="228"/>
      <c r="Q14205" s="229"/>
    </row>
    <row r="14206" spans="9:17" ht="16">
      <c r="I14206" s="209"/>
      <c r="J14206" s="221"/>
      <c r="K14206" s="228"/>
      <c r="L14206" s="228"/>
      <c r="Q14206" s="229"/>
    </row>
    <row r="14207" spans="9:17" ht="16">
      <c r="I14207" s="209"/>
      <c r="J14207" s="221"/>
      <c r="K14207" s="228"/>
      <c r="L14207" s="228"/>
      <c r="Q14207" s="229"/>
    </row>
    <row r="14208" spans="9:17" ht="16">
      <c r="I14208" s="209"/>
      <c r="J14208" s="221"/>
      <c r="K14208" s="228"/>
      <c r="L14208" s="228"/>
      <c r="Q14208" s="229"/>
    </row>
    <row r="14209" spans="9:17" ht="16">
      <c r="I14209" s="209"/>
      <c r="J14209" s="221"/>
      <c r="K14209" s="228"/>
      <c r="L14209" s="228"/>
      <c r="Q14209" s="229"/>
    </row>
    <row r="14210" spans="9:17" ht="16">
      <c r="I14210" s="209"/>
      <c r="J14210" s="221"/>
      <c r="K14210" s="228"/>
      <c r="L14210" s="228"/>
      <c r="Q14210" s="229"/>
    </row>
    <row r="14211" spans="9:17" ht="16">
      <c r="I14211" s="209"/>
      <c r="J14211" s="221"/>
      <c r="K14211" s="228"/>
      <c r="L14211" s="228"/>
      <c r="Q14211" s="229"/>
    </row>
    <row r="14212" spans="9:17" ht="16">
      <c r="I14212" s="209"/>
      <c r="J14212" s="221"/>
      <c r="K14212" s="228"/>
      <c r="L14212" s="228"/>
      <c r="Q14212" s="229"/>
    </row>
    <row r="14213" spans="9:17" ht="16">
      <c r="I14213" s="209"/>
      <c r="J14213" s="221"/>
      <c r="K14213" s="228"/>
      <c r="L14213" s="228"/>
      <c r="Q14213" s="229"/>
    </row>
    <row r="14214" spans="9:17" ht="16">
      <c r="I14214" s="209"/>
      <c r="J14214" s="221"/>
      <c r="K14214" s="228"/>
      <c r="L14214" s="228"/>
      <c r="Q14214" s="229"/>
    </row>
    <row r="14215" spans="9:17" ht="16">
      <c r="I14215" s="209"/>
      <c r="J14215" s="221"/>
      <c r="K14215" s="228"/>
      <c r="L14215" s="228"/>
      <c r="Q14215" s="229"/>
    </row>
    <row r="14216" spans="9:17" ht="16">
      <c r="I14216" s="209"/>
      <c r="J14216" s="221"/>
      <c r="K14216" s="228"/>
      <c r="L14216" s="228"/>
      <c r="Q14216" s="229"/>
    </row>
    <row r="14217" spans="9:17" ht="16">
      <c r="I14217" s="209"/>
      <c r="J14217" s="221"/>
      <c r="K14217" s="228"/>
      <c r="L14217" s="228"/>
      <c r="Q14217" s="229"/>
    </row>
    <row r="14218" spans="9:17" ht="16">
      <c r="I14218" s="209"/>
      <c r="J14218" s="221"/>
      <c r="K14218" s="228"/>
      <c r="L14218" s="228"/>
      <c r="Q14218" s="229"/>
    </row>
    <row r="14219" spans="9:17" ht="16">
      <c r="I14219" s="209"/>
      <c r="J14219" s="221"/>
      <c r="K14219" s="228"/>
      <c r="L14219" s="228"/>
      <c r="Q14219" s="229"/>
    </row>
    <row r="14220" spans="9:17" ht="16">
      <c r="I14220" s="209"/>
      <c r="J14220" s="221"/>
      <c r="K14220" s="228"/>
      <c r="L14220" s="228"/>
      <c r="Q14220" s="229"/>
    </row>
    <row r="14221" spans="9:17" ht="16">
      <c r="I14221" s="209"/>
      <c r="J14221" s="221"/>
      <c r="K14221" s="228"/>
      <c r="L14221" s="228"/>
      <c r="Q14221" s="229"/>
    </row>
    <row r="14222" spans="9:17" ht="16">
      <c r="I14222" s="209"/>
      <c r="J14222" s="221"/>
      <c r="K14222" s="228"/>
      <c r="L14222" s="228"/>
      <c r="Q14222" s="229"/>
    </row>
    <row r="14223" spans="9:17" ht="16">
      <c r="I14223" s="209"/>
      <c r="J14223" s="221"/>
      <c r="K14223" s="228"/>
      <c r="L14223" s="228"/>
      <c r="Q14223" s="229"/>
    </row>
    <row r="14224" spans="9:17" ht="16">
      <c r="I14224" s="209"/>
      <c r="J14224" s="221"/>
      <c r="K14224" s="228"/>
      <c r="L14224" s="228"/>
      <c r="Q14224" s="229"/>
    </row>
    <row r="14225" spans="9:17" ht="16">
      <c r="I14225" s="209"/>
      <c r="J14225" s="221"/>
      <c r="K14225" s="228"/>
      <c r="L14225" s="228"/>
      <c r="Q14225" s="229"/>
    </row>
    <row r="14226" spans="9:17" ht="16">
      <c r="I14226" s="209"/>
      <c r="J14226" s="221"/>
      <c r="K14226" s="228"/>
      <c r="L14226" s="228"/>
      <c r="Q14226" s="229"/>
    </row>
    <row r="14227" spans="9:17" ht="16">
      <c r="I14227" s="209"/>
      <c r="J14227" s="221"/>
      <c r="K14227" s="228"/>
      <c r="L14227" s="228"/>
      <c r="Q14227" s="229"/>
    </row>
    <row r="14228" spans="9:17" ht="16">
      <c r="I14228" s="209"/>
      <c r="J14228" s="221"/>
      <c r="K14228" s="228"/>
      <c r="L14228" s="228"/>
      <c r="Q14228" s="229"/>
    </row>
    <row r="14229" spans="9:17" ht="16">
      <c r="I14229" s="209"/>
      <c r="J14229" s="221"/>
      <c r="K14229" s="228"/>
      <c r="L14229" s="228"/>
      <c r="Q14229" s="229"/>
    </row>
    <row r="14230" spans="9:17" ht="16">
      <c r="I14230" s="209"/>
      <c r="J14230" s="221"/>
      <c r="K14230" s="228"/>
      <c r="L14230" s="228"/>
      <c r="Q14230" s="229"/>
    </row>
    <row r="14231" spans="9:17" ht="16">
      <c r="I14231" s="209"/>
      <c r="J14231" s="221"/>
      <c r="K14231" s="228"/>
      <c r="L14231" s="228"/>
      <c r="Q14231" s="229"/>
    </row>
    <row r="14232" spans="9:17" ht="16">
      <c r="I14232" s="209"/>
      <c r="J14232" s="221"/>
      <c r="K14232" s="228"/>
      <c r="L14232" s="228"/>
      <c r="Q14232" s="229"/>
    </row>
    <row r="14233" spans="9:17" ht="16">
      <c r="I14233" s="209"/>
      <c r="J14233" s="221"/>
      <c r="K14233" s="228"/>
      <c r="L14233" s="228"/>
      <c r="Q14233" s="229"/>
    </row>
    <row r="14234" spans="9:17" ht="16">
      <c r="I14234" s="209"/>
      <c r="J14234" s="221"/>
      <c r="K14234" s="228"/>
      <c r="L14234" s="228"/>
      <c r="Q14234" s="229"/>
    </row>
    <row r="14235" spans="9:17" ht="16">
      <c r="I14235" s="209"/>
      <c r="J14235" s="221"/>
      <c r="K14235" s="228"/>
      <c r="L14235" s="228"/>
      <c r="Q14235" s="229"/>
    </row>
    <row r="14236" spans="9:17" ht="16">
      <c r="I14236" s="209"/>
      <c r="J14236" s="221"/>
      <c r="K14236" s="228"/>
      <c r="L14236" s="228"/>
      <c r="Q14236" s="229"/>
    </row>
    <row r="14237" spans="9:17" ht="16">
      <c r="I14237" s="209"/>
      <c r="J14237" s="221"/>
      <c r="K14237" s="228"/>
      <c r="L14237" s="228"/>
      <c r="Q14237" s="229"/>
    </row>
    <row r="14238" spans="9:17" ht="16">
      <c r="I14238" s="209"/>
      <c r="J14238" s="221"/>
      <c r="K14238" s="228"/>
      <c r="L14238" s="228"/>
      <c r="Q14238" s="229"/>
    </row>
    <row r="14239" spans="9:17" ht="16">
      <c r="I14239" s="209"/>
      <c r="J14239" s="221"/>
      <c r="K14239" s="228"/>
      <c r="L14239" s="228"/>
      <c r="Q14239" s="229"/>
    </row>
    <row r="14240" spans="9:17" ht="16">
      <c r="I14240" s="209"/>
      <c r="J14240" s="221"/>
      <c r="K14240" s="228"/>
      <c r="L14240" s="228"/>
      <c r="Q14240" s="229"/>
    </row>
    <row r="14241" spans="9:17" ht="16">
      <c r="I14241" s="209"/>
      <c r="J14241" s="221"/>
      <c r="K14241" s="228"/>
      <c r="L14241" s="228"/>
      <c r="Q14241" s="229"/>
    </row>
    <row r="14242" spans="9:17" ht="16">
      <c r="I14242" s="209"/>
      <c r="J14242" s="221"/>
      <c r="K14242" s="228"/>
      <c r="L14242" s="228"/>
      <c r="Q14242" s="229"/>
    </row>
    <row r="14243" spans="9:17" ht="16">
      <c r="I14243" s="209"/>
      <c r="J14243" s="221"/>
      <c r="K14243" s="228"/>
      <c r="L14243" s="228"/>
      <c r="Q14243" s="229"/>
    </row>
    <row r="14244" spans="9:17" ht="16">
      <c r="I14244" s="209"/>
      <c r="J14244" s="221"/>
      <c r="K14244" s="228"/>
      <c r="L14244" s="228"/>
      <c r="Q14244" s="229"/>
    </row>
    <row r="14245" spans="9:17" ht="16">
      <c r="I14245" s="209"/>
      <c r="J14245" s="221"/>
      <c r="K14245" s="228"/>
      <c r="L14245" s="228"/>
      <c r="Q14245" s="229"/>
    </row>
    <row r="14246" spans="9:17" ht="16">
      <c r="I14246" s="209"/>
      <c r="J14246" s="221"/>
      <c r="K14246" s="228"/>
      <c r="L14246" s="228"/>
      <c r="Q14246" s="229"/>
    </row>
    <row r="14247" spans="9:17" ht="16">
      <c r="I14247" s="209"/>
      <c r="J14247" s="221"/>
      <c r="K14247" s="228"/>
      <c r="L14247" s="228"/>
      <c r="Q14247" s="229"/>
    </row>
    <row r="14248" spans="9:17" ht="16">
      <c r="I14248" s="209"/>
      <c r="J14248" s="221"/>
      <c r="K14248" s="228"/>
      <c r="L14248" s="228"/>
      <c r="Q14248" s="229"/>
    </row>
    <row r="14249" spans="9:17" ht="16">
      <c r="I14249" s="209"/>
      <c r="J14249" s="221"/>
      <c r="K14249" s="228"/>
      <c r="L14249" s="228"/>
      <c r="Q14249" s="229"/>
    </row>
    <row r="14250" spans="9:17" ht="16">
      <c r="I14250" s="209"/>
      <c r="J14250" s="221"/>
      <c r="K14250" s="228"/>
      <c r="L14250" s="228"/>
      <c r="Q14250" s="229"/>
    </row>
    <row r="14251" spans="9:17" ht="16">
      <c r="I14251" s="209"/>
      <c r="J14251" s="221"/>
      <c r="K14251" s="228"/>
      <c r="L14251" s="228"/>
      <c r="Q14251" s="229"/>
    </row>
    <row r="14252" spans="9:17" ht="16">
      <c r="I14252" s="209"/>
      <c r="J14252" s="221"/>
      <c r="K14252" s="228"/>
      <c r="L14252" s="228"/>
      <c r="Q14252" s="229"/>
    </row>
    <row r="14253" spans="9:17" ht="16">
      <c r="I14253" s="209"/>
      <c r="J14253" s="221"/>
      <c r="K14253" s="228"/>
      <c r="L14253" s="228"/>
      <c r="Q14253" s="229"/>
    </row>
    <row r="14254" spans="9:17" ht="16">
      <c r="I14254" s="209"/>
      <c r="J14254" s="221"/>
      <c r="K14254" s="228"/>
      <c r="L14254" s="228"/>
      <c r="Q14254" s="229"/>
    </row>
    <row r="14255" spans="9:17" ht="16">
      <c r="I14255" s="209"/>
      <c r="J14255" s="221"/>
      <c r="K14255" s="228"/>
      <c r="L14255" s="228"/>
      <c r="Q14255" s="229"/>
    </row>
    <row r="14256" spans="9:17" ht="16">
      <c r="I14256" s="209"/>
      <c r="J14256" s="221"/>
      <c r="K14256" s="228"/>
      <c r="L14256" s="228"/>
      <c r="Q14256" s="229"/>
    </row>
    <row r="14257" spans="9:17" ht="16">
      <c r="I14257" s="209"/>
      <c r="J14257" s="221"/>
      <c r="K14257" s="228"/>
      <c r="L14257" s="228"/>
      <c r="Q14257" s="229"/>
    </row>
    <row r="14258" spans="9:17" ht="16">
      <c r="I14258" s="209"/>
      <c r="J14258" s="221"/>
      <c r="K14258" s="228"/>
      <c r="L14258" s="228"/>
      <c r="Q14258" s="229"/>
    </row>
    <row r="14259" spans="9:17" ht="16">
      <c r="I14259" s="209"/>
      <c r="J14259" s="221"/>
      <c r="K14259" s="228"/>
      <c r="L14259" s="228"/>
      <c r="Q14259" s="229"/>
    </row>
    <row r="14260" spans="9:17" ht="16">
      <c r="I14260" s="209"/>
      <c r="J14260" s="221"/>
      <c r="K14260" s="228"/>
      <c r="L14260" s="228"/>
      <c r="Q14260" s="229"/>
    </row>
    <row r="14261" spans="9:17" ht="16">
      <c r="I14261" s="209"/>
      <c r="J14261" s="221"/>
      <c r="K14261" s="228"/>
      <c r="L14261" s="228"/>
      <c r="Q14261" s="229"/>
    </row>
    <row r="14262" spans="9:17" ht="16">
      <c r="I14262" s="209"/>
      <c r="J14262" s="221"/>
      <c r="K14262" s="228"/>
      <c r="L14262" s="228"/>
      <c r="Q14262" s="229"/>
    </row>
    <row r="14263" spans="9:17" ht="16">
      <c r="I14263" s="209"/>
      <c r="J14263" s="221"/>
      <c r="K14263" s="228"/>
      <c r="L14263" s="228"/>
      <c r="Q14263" s="229"/>
    </row>
    <row r="14264" spans="9:17" ht="16">
      <c r="I14264" s="209"/>
      <c r="J14264" s="221"/>
      <c r="K14264" s="228"/>
      <c r="L14264" s="228"/>
      <c r="Q14264" s="229"/>
    </row>
    <row r="14265" spans="9:17" ht="16">
      <c r="I14265" s="209"/>
      <c r="J14265" s="221"/>
      <c r="K14265" s="228"/>
      <c r="L14265" s="228"/>
      <c r="Q14265" s="229"/>
    </row>
    <row r="14266" spans="9:17" ht="16">
      <c r="I14266" s="209"/>
      <c r="J14266" s="221"/>
      <c r="K14266" s="228"/>
      <c r="L14266" s="228"/>
      <c r="Q14266" s="229"/>
    </row>
    <row r="14267" spans="9:17" ht="16">
      <c r="I14267" s="209"/>
      <c r="J14267" s="221"/>
      <c r="K14267" s="228"/>
      <c r="L14267" s="228"/>
      <c r="Q14267" s="229"/>
    </row>
    <row r="14268" spans="9:17" ht="16">
      <c r="I14268" s="209"/>
      <c r="J14268" s="221"/>
      <c r="K14268" s="228"/>
      <c r="L14268" s="228"/>
      <c r="Q14268" s="229"/>
    </row>
    <row r="14269" spans="9:17" ht="16">
      <c r="I14269" s="209"/>
      <c r="J14269" s="221"/>
      <c r="K14269" s="228"/>
      <c r="L14269" s="228"/>
      <c r="Q14269" s="229"/>
    </row>
    <row r="14270" spans="9:17" ht="16">
      <c r="I14270" s="209"/>
      <c r="J14270" s="221"/>
      <c r="K14270" s="228"/>
      <c r="L14270" s="228"/>
      <c r="Q14270" s="229"/>
    </row>
    <row r="14271" spans="9:17" ht="16">
      <c r="I14271" s="209"/>
      <c r="J14271" s="221"/>
      <c r="K14271" s="228"/>
      <c r="L14271" s="228"/>
      <c r="Q14271" s="229"/>
    </row>
    <row r="14272" spans="9:17" ht="16">
      <c r="I14272" s="209"/>
      <c r="J14272" s="221"/>
      <c r="K14272" s="228"/>
      <c r="L14272" s="228"/>
      <c r="Q14272" s="229"/>
    </row>
    <row r="14273" spans="9:17" ht="16">
      <c r="I14273" s="209"/>
      <c r="J14273" s="221"/>
      <c r="K14273" s="228"/>
      <c r="L14273" s="228"/>
      <c r="Q14273" s="229"/>
    </row>
    <row r="14274" spans="9:17" ht="16">
      <c r="I14274" s="209"/>
      <c r="J14274" s="221"/>
      <c r="K14274" s="228"/>
      <c r="L14274" s="228"/>
      <c r="Q14274" s="229"/>
    </row>
    <row r="14275" spans="9:17" ht="16">
      <c r="I14275" s="209"/>
      <c r="J14275" s="221"/>
      <c r="K14275" s="228"/>
      <c r="L14275" s="228"/>
      <c r="Q14275" s="229"/>
    </row>
    <row r="14276" spans="9:17" ht="16">
      <c r="I14276" s="209"/>
      <c r="J14276" s="221"/>
      <c r="K14276" s="228"/>
      <c r="L14276" s="228"/>
      <c r="Q14276" s="229"/>
    </row>
    <row r="14277" spans="9:17" ht="16">
      <c r="I14277" s="209"/>
      <c r="J14277" s="221"/>
      <c r="K14277" s="228"/>
      <c r="L14277" s="228"/>
      <c r="Q14277" s="229"/>
    </row>
    <row r="14278" spans="9:17" ht="16">
      <c r="I14278" s="209"/>
      <c r="J14278" s="221"/>
      <c r="K14278" s="228"/>
      <c r="L14278" s="228"/>
      <c r="Q14278" s="229"/>
    </row>
    <row r="14279" spans="9:17" ht="16">
      <c r="I14279" s="209"/>
      <c r="J14279" s="221"/>
      <c r="K14279" s="228"/>
      <c r="L14279" s="228"/>
      <c r="Q14279" s="229"/>
    </row>
    <row r="14280" spans="9:17" ht="16">
      <c r="I14280" s="209"/>
      <c r="J14280" s="221"/>
      <c r="K14280" s="228"/>
      <c r="L14280" s="228"/>
      <c r="Q14280" s="229"/>
    </row>
    <row r="14281" spans="9:17" ht="16">
      <c r="I14281" s="209"/>
      <c r="J14281" s="221"/>
      <c r="K14281" s="228"/>
      <c r="L14281" s="228"/>
      <c r="Q14281" s="229"/>
    </row>
    <row r="14282" spans="9:17" ht="16">
      <c r="I14282" s="209"/>
      <c r="J14282" s="221"/>
      <c r="K14282" s="228"/>
      <c r="L14282" s="228"/>
      <c r="Q14282" s="229"/>
    </row>
    <row r="14283" spans="9:17" ht="16">
      <c r="I14283" s="209"/>
      <c r="J14283" s="221"/>
      <c r="K14283" s="228"/>
      <c r="L14283" s="228"/>
      <c r="Q14283" s="229"/>
    </row>
    <row r="14284" spans="9:17" ht="16">
      <c r="I14284" s="209"/>
      <c r="J14284" s="221"/>
      <c r="K14284" s="228"/>
      <c r="L14284" s="228"/>
      <c r="Q14284" s="229"/>
    </row>
    <row r="14285" spans="9:17" ht="16">
      <c r="I14285" s="209"/>
      <c r="J14285" s="221"/>
      <c r="K14285" s="228"/>
      <c r="L14285" s="228"/>
      <c r="Q14285" s="229"/>
    </row>
    <row r="14286" spans="9:17" ht="16">
      <c r="I14286" s="209"/>
      <c r="J14286" s="221"/>
      <c r="K14286" s="228"/>
      <c r="L14286" s="228"/>
      <c r="Q14286" s="229"/>
    </row>
    <row r="14287" spans="9:17" ht="16">
      <c r="I14287" s="209"/>
      <c r="J14287" s="221"/>
      <c r="K14287" s="228"/>
      <c r="L14287" s="228"/>
      <c r="Q14287" s="229"/>
    </row>
    <row r="14288" spans="9:17" ht="16">
      <c r="I14288" s="209"/>
      <c r="J14288" s="221"/>
      <c r="K14288" s="228"/>
      <c r="L14288" s="228"/>
      <c r="Q14288" s="229"/>
    </row>
    <row r="14289" spans="9:17" ht="16">
      <c r="I14289" s="209"/>
      <c r="J14289" s="221"/>
      <c r="K14289" s="228"/>
      <c r="L14289" s="228"/>
      <c r="Q14289" s="229"/>
    </row>
    <row r="14290" spans="9:17" ht="16">
      <c r="I14290" s="209"/>
      <c r="J14290" s="221"/>
      <c r="K14290" s="228"/>
      <c r="L14290" s="228"/>
      <c r="Q14290" s="229"/>
    </row>
    <row r="14291" spans="9:17" ht="16">
      <c r="I14291" s="209"/>
      <c r="J14291" s="221"/>
      <c r="K14291" s="228"/>
      <c r="L14291" s="228"/>
      <c r="Q14291" s="229"/>
    </row>
    <row r="14292" spans="9:17" ht="16">
      <c r="I14292" s="209"/>
      <c r="J14292" s="221"/>
      <c r="K14292" s="228"/>
      <c r="L14292" s="228"/>
      <c r="Q14292" s="229"/>
    </row>
    <row r="14293" spans="9:17" ht="16">
      <c r="I14293" s="209"/>
      <c r="J14293" s="221"/>
      <c r="K14293" s="228"/>
      <c r="L14293" s="228"/>
      <c r="Q14293" s="229"/>
    </row>
    <row r="14294" spans="9:17" ht="16">
      <c r="I14294" s="209"/>
      <c r="J14294" s="221"/>
      <c r="K14294" s="228"/>
      <c r="L14294" s="228"/>
      <c r="Q14294" s="229"/>
    </row>
    <row r="14295" spans="9:17" ht="16">
      <c r="I14295" s="209"/>
      <c r="J14295" s="221"/>
      <c r="K14295" s="228"/>
      <c r="L14295" s="228"/>
      <c r="Q14295" s="229"/>
    </row>
    <row r="14296" spans="9:17" ht="16">
      <c r="I14296" s="209"/>
      <c r="J14296" s="221"/>
      <c r="K14296" s="228"/>
      <c r="L14296" s="228"/>
      <c r="Q14296" s="229"/>
    </row>
    <row r="14297" spans="9:17" ht="16">
      <c r="I14297" s="209"/>
      <c r="J14297" s="221"/>
      <c r="K14297" s="228"/>
      <c r="L14297" s="228"/>
      <c r="Q14297" s="229"/>
    </row>
    <row r="14298" spans="9:17" ht="16">
      <c r="I14298" s="209"/>
      <c r="J14298" s="221"/>
      <c r="K14298" s="228"/>
      <c r="L14298" s="228"/>
      <c r="Q14298" s="229"/>
    </row>
    <row r="14299" spans="9:17" ht="16">
      <c r="I14299" s="209"/>
      <c r="J14299" s="221"/>
      <c r="K14299" s="228"/>
      <c r="L14299" s="228"/>
      <c r="Q14299" s="229"/>
    </row>
    <row r="14300" spans="9:17" ht="16">
      <c r="I14300" s="209"/>
      <c r="J14300" s="221"/>
      <c r="K14300" s="228"/>
      <c r="L14300" s="228"/>
      <c r="Q14300" s="229"/>
    </row>
    <row r="14301" spans="9:17" ht="16">
      <c r="I14301" s="209"/>
      <c r="J14301" s="221"/>
      <c r="K14301" s="228"/>
      <c r="L14301" s="228"/>
      <c r="Q14301" s="229"/>
    </row>
    <row r="14302" spans="9:17" ht="16">
      <c r="I14302" s="209"/>
      <c r="J14302" s="221"/>
      <c r="K14302" s="228"/>
      <c r="L14302" s="228"/>
      <c r="Q14302" s="229"/>
    </row>
    <row r="14303" spans="9:17" ht="16">
      <c r="I14303" s="209"/>
      <c r="J14303" s="221"/>
      <c r="K14303" s="228"/>
      <c r="L14303" s="228"/>
      <c r="Q14303" s="229"/>
    </row>
    <row r="14304" spans="9:17" ht="16">
      <c r="I14304" s="209"/>
      <c r="J14304" s="221"/>
      <c r="K14304" s="228"/>
      <c r="L14304" s="228"/>
      <c r="Q14304" s="229"/>
    </row>
    <row r="14305" spans="9:17" ht="16">
      <c r="I14305" s="209"/>
      <c r="J14305" s="221"/>
      <c r="K14305" s="228"/>
      <c r="L14305" s="228"/>
      <c r="Q14305" s="229"/>
    </row>
    <row r="14306" spans="9:17" ht="16">
      <c r="I14306" s="209"/>
      <c r="J14306" s="221"/>
      <c r="K14306" s="228"/>
      <c r="L14306" s="228"/>
      <c r="Q14306" s="229"/>
    </row>
    <row r="14307" spans="9:17" ht="16">
      <c r="I14307" s="209"/>
      <c r="J14307" s="221"/>
      <c r="K14307" s="228"/>
      <c r="L14307" s="228"/>
      <c r="Q14307" s="229"/>
    </row>
    <row r="14308" spans="9:17" ht="16">
      <c r="I14308" s="209"/>
      <c r="J14308" s="221"/>
      <c r="K14308" s="228"/>
      <c r="L14308" s="228"/>
      <c r="Q14308" s="229"/>
    </row>
    <row r="14309" spans="9:17" ht="16">
      <c r="I14309" s="209"/>
      <c r="J14309" s="221"/>
      <c r="K14309" s="228"/>
      <c r="L14309" s="228"/>
      <c r="Q14309" s="229"/>
    </row>
    <row r="14310" spans="9:17" ht="16">
      <c r="I14310" s="209"/>
      <c r="J14310" s="221"/>
      <c r="K14310" s="228"/>
      <c r="L14310" s="228"/>
      <c r="Q14310" s="229"/>
    </row>
    <row r="14311" spans="9:17" ht="16">
      <c r="I14311" s="209"/>
      <c r="J14311" s="221"/>
      <c r="K14311" s="228"/>
      <c r="L14311" s="228"/>
      <c r="Q14311" s="229"/>
    </row>
    <row r="14312" spans="9:17" ht="16">
      <c r="I14312" s="209"/>
      <c r="J14312" s="221"/>
      <c r="K14312" s="228"/>
      <c r="L14312" s="228"/>
      <c r="Q14312" s="229"/>
    </row>
    <row r="14313" spans="9:17" ht="16">
      <c r="I14313" s="209"/>
      <c r="J14313" s="221"/>
      <c r="K14313" s="228"/>
      <c r="L14313" s="228"/>
      <c r="Q14313" s="229"/>
    </row>
    <row r="14314" spans="9:17" ht="16">
      <c r="I14314" s="209"/>
      <c r="J14314" s="221"/>
      <c r="K14314" s="228"/>
      <c r="L14314" s="228"/>
      <c r="Q14314" s="229"/>
    </row>
    <row r="14315" spans="9:17" ht="16">
      <c r="I14315" s="209"/>
      <c r="J14315" s="221"/>
      <c r="K14315" s="228"/>
      <c r="L14315" s="228"/>
      <c r="Q14315" s="229"/>
    </row>
    <row r="14316" spans="9:17" ht="16">
      <c r="I14316" s="209"/>
      <c r="J14316" s="221"/>
      <c r="K14316" s="228"/>
      <c r="L14316" s="228"/>
      <c r="Q14316" s="229"/>
    </row>
    <row r="14317" spans="9:17" ht="16">
      <c r="I14317" s="209"/>
      <c r="J14317" s="221"/>
      <c r="K14317" s="228"/>
      <c r="L14317" s="228"/>
      <c r="Q14317" s="229"/>
    </row>
    <row r="14318" spans="9:17" ht="16">
      <c r="I14318" s="209"/>
      <c r="J14318" s="221"/>
      <c r="K14318" s="228"/>
      <c r="L14318" s="228"/>
      <c r="Q14318" s="229"/>
    </row>
    <row r="14319" spans="9:17" ht="16">
      <c r="I14319" s="209"/>
      <c r="J14319" s="221"/>
      <c r="K14319" s="228"/>
      <c r="L14319" s="228"/>
      <c r="Q14319" s="229"/>
    </row>
    <row r="14320" spans="9:17" ht="16">
      <c r="I14320" s="209"/>
      <c r="J14320" s="221"/>
      <c r="K14320" s="228"/>
      <c r="L14320" s="228"/>
      <c r="Q14320" s="229"/>
    </row>
    <row r="14321" spans="9:17" ht="16">
      <c r="I14321" s="209"/>
      <c r="J14321" s="221"/>
      <c r="K14321" s="228"/>
      <c r="L14321" s="228"/>
      <c r="Q14321" s="229"/>
    </row>
    <row r="14322" spans="9:17" ht="16">
      <c r="I14322" s="209"/>
      <c r="J14322" s="221"/>
      <c r="K14322" s="228"/>
      <c r="L14322" s="228"/>
      <c r="Q14322" s="229"/>
    </row>
    <row r="14323" spans="9:17" ht="16">
      <c r="I14323" s="209"/>
      <c r="J14323" s="221"/>
      <c r="K14323" s="228"/>
      <c r="L14323" s="228"/>
      <c r="Q14323" s="229"/>
    </row>
    <row r="14324" spans="9:17" ht="16">
      <c r="I14324" s="209"/>
      <c r="J14324" s="221"/>
      <c r="K14324" s="228"/>
      <c r="L14324" s="228"/>
      <c r="Q14324" s="229"/>
    </row>
    <row r="14325" spans="9:17" ht="16">
      <c r="I14325" s="209"/>
      <c r="J14325" s="221"/>
      <c r="K14325" s="228"/>
      <c r="L14325" s="228"/>
      <c r="Q14325" s="229"/>
    </row>
    <row r="14326" spans="9:17" ht="16">
      <c r="I14326" s="209"/>
      <c r="J14326" s="221"/>
      <c r="K14326" s="228"/>
      <c r="L14326" s="228"/>
      <c r="Q14326" s="229"/>
    </row>
    <row r="14327" spans="9:17" ht="16">
      <c r="I14327" s="209"/>
      <c r="J14327" s="221"/>
      <c r="K14327" s="228"/>
      <c r="L14327" s="228"/>
      <c r="Q14327" s="229"/>
    </row>
    <row r="14328" spans="9:17" ht="16">
      <c r="I14328" s="209"/>
      <c r="J14328" s="221"/>
      <c r="K14328" s="228"/>
      <c r="L14328" s="228"/>
      <c r="Q14328" s="229"/>
    </row>
    <row r="14329" spans="9:17" ht="16">
      <c r="I14329" s="209"/>
      <c r="J14329" s="221"/>
      <c r="K14329" s="228"/>
      <c r="L14329" s="228"/>
      <c r="Q14329" s="229"/>
    </row>
    <row r="14330" spans="9:17" ht="16">
      <c r="I14330" s="209"/>
      <c r="J14330" s="221"/>
      <c r="K14330" s="228"/>
      <c r="L14330" s="228"/>
      <c r="Q14330" s="229"/>
    </row>
    <row r="14331" spans="9:17" ht="16">
      <c r="I14331" s="209"/>
      <c r="J14331" s="221"/>
      <c r="K14331" s="228"/>
      <c r="L14331" s="228"/>
      <c r="Q14331" s="229"/>
    </row>
    <row r="14332" spans="9:17" ht="16">
      <c r="I14332" s="209"/>
      <c r="J14332" s="221"/>
      <c r="K14332" s="228"/>
      <c r="L14332" s="228"/>
      <c r="Q14332" s="229"/>
    </row>
    <row r="14333" spans="9:17" ht="16">
      <c r="I14333" s="209"/>
      <c r="J14333" s="221"/>
      <c r="K14333" s="228"/>
      <c r="L14333" s="228"/>
      <c r="Q14333" s="229"/>
    </row>
    <row r="14334" spans="9:17" ht="16">
      <c r="I14334" s="209"/>
      <c r="J14334" s="221"/>
      <c r="K14334" s="228"/>
      <c r="L14334" s="228"/>
      <c r="Q14334" s="229"/>
    </row>
    <row r="14335" spans="9:17" ht="16">
      <c r="I14335" s="209"/>
      <c r="J14335" s="221"/>
      <c r="K14335" s="228"/>
      <c r="L14335" s="228"/>
      <c r="Q14335" s="229"/>
    </row>
    <row r="14336" spans="9:17" ht="16">
      <c r="I14336" s="209"/>
      <c r="J14336" s="221"/>
      <c r="K14336" s="228"/>
      <c r="L14336" s="228"/>
      <c r="Q14336" s="229"/>
    </row>
    <row r="14337" spans="9:17" ht="16">
      <c r="I14337" s="209"/>
      <c r="J14337" s="221"/>
      <c r="K14337" s="228"/>
      <c r="L14337" s="228"/>
      <c r="Q14337" s="229"/>
    </row>
    <row r="14338" spans="9:17" ht="16">
      <c r="I14338" s="209"/>
      <c r="J14338" s="221"/>
      <c r="K14338" s="228"/>
      <c r="L14338" s="228"/>
      <c r="Q14338" s="229"/>
    </row>
    <row r="14339" spans="9:17" ht="16">
      <c r="I14339" s="209"/>
      <c r="J14339" s="221"/>
      <c r="K14339" s="228"/>
      <c r="L14339" s="228"/>
      <c r="Q14339" s="229"/>
    </row>
    <row r="14340" spans="9:17" ht="16">
      <c r="I14340" s="209"/>
      <c r="J14340" s="221"/>
      <c r="K14340" s="228"/>
      <c r="L14340" s="228"/>
      <c r="Q14340" s="229"/>
    </row>
    <row r="14341" spans="9:17" ht="16">
      <c r="I14341" s="209"/>
      <c r="J14341" s="221"/>
      <c r="K14341" s="228"/>
      <c r="L14341" s="228"/>
      <c r="Q14341" s="229"/>
    </row>
    <row r="14342" spans="9:17" ht="16">
      <c r="I14342" s="209"/>
      <c r="J14342" s="221"/>
      <c r="K14342" s="228"/>
      <c r="L14342" s="228"/>
      <c r="Q14342" s="229"/>
    </row>
    <row r="14343" spans="9:17" ht="16">
      <c r="I14343" s="209"/>
      <c r="J14343" s="221"/>
      <c r="K14343" s="228"/>
      <c r="L14343" s="228"/>
      <c r="Q14343" s="229"/>
    </row>
    <row r="14344" spans="9:17" ht="16">
      <c r="I14344" s="209"/>
      <c r="J14344" s="221"/>
      <c r="K14344" s="228"/>
      <c r="L14344" s="228"/>
      <c r="Q14344" s="229"/>
    </row>
    <row r="14345" spans="9:17" ht="16">
      <c r="I14345" s="209"/>
      <c r="J14345" s="221"/>
      <c r="K14345" s="228"/>
      <c r="L14345" s="228"/>
      <c r="Q14345" s="229"/>
    </row>
    <row r="14346" spans="9:17" ht="16">
      <c r="I14346" s="209"/>
      <c r="J14346" s="221"/>
      <c r="K14346" s="228"/>
      <c r="L14346" s="228"/>
      <c r="Q14346" s="229"/>
    </row>
    <row r="14347" spans="9:17" ht="16">
      <c r="I14347" s="209"/>
      <c r="J14347" s="221"/>
      <c r="K14347" s="228"/>
      <c r="L14347" s="228"/>
      <c r="Q14347" s="229"/>
    </row>
    <row r="14348" spans="9:17" ht="16">
      <c r="I14348" s="209"/>
      <c r="J14348" s="221"/>
      <c r="K14348" s="228"/>
      <c r="L14348" s="228"/>
      <c r="Q14348" s="229"/>
    </row>
    <row r="14349" spans="9:17" ht="16">
      <c r="I14349" s="209"/>
      <c r="J14349" s="221"/>
      <c r="K14349" s="228"/>
      <c r="L14349" s="228"/>
      <c r="Q14349" s="229"/>
    </row>
    <row r="14350" spans="9:17" ht="16">
      <c r="I14350" s="209"/>
      <c r="J14350" s="221"/>
      <c r="K14350" s="228"/>
      <c r="L14350" s="228"/>
      <c r="Q14350" s="229"/>
    </row>
    <row r="14351" spans="9:17" ht="16">
      <c r="I14351" s="209"/>
      <c r="J14351" s="221"/>
      <c r="K14351" s="228"/>
      <c r="L14351" s="228"/>
      <c r="Q14351" s="229"/>
    </row>
    <row r="14352" spans="9:17" ht="16">
      <c r="I14352" s="209"/>
      <c r="J14352" s="221"/>
      <c r="K14352" s="228"/>
      <c r="L14352" s="228"/>
      <c r="Q14352" s="229"/>
    </row>
    <row r="14353" spans="9:17" ht="16">
      <c r="I14353" s="209"/>
      <c r="J14353" s="221"/>
      <c r="K14353" s="228"/>
      <c r="L14353" s="228"/>
      <c r="Q14353" s="229"/>
    </row>
    <row r="14354" spans="9:17" ht="16">
      <c r="I14354" s="209"/>
      <c r="J14354" s="221"/>
      <c r="K14354" s="228"/>
      <c r="L14354" s="228"/>
      <c r="Q14354" s="229"/>
    </row>
    <row r="14355" spans="9:17" ht="16">
      <c r="I14355" s="209"/>
      <c r="J14355" s="221"/>
      <c r="K14355" s="228"/>
      <c r="L14355" s="228"/>
      <c r="Q14355" s="229"/>
    </row>
    <row r="14356" spans="9:17" ht="16">
      <c r="I14356" s="209"/>
      <c r="J14356" s="221"/>
      <c r="K14356" s="228"/>
      <c r="L14356" s="228"/>
      <c r="Q14356" s="229"/>
    </row>
    <row r="14357" spans="9:17" ht="16">
      <c r="I14357" s="209"/>
      <c r="J14357" s="221"/>
      <c r="K14357" s="228"/>
      <c r="L14357" s="228"/>
      <c r="Q14357" s="229"/>
    </row>
    <row r="14358" spans="9:17" ht="16">
      <c r="I14358" s="209"/>
      <c r="J14358" s="221"/>
      <c r="K14358" s="228"/>
      <c r="L14358" s="228"/>
      <c r="Q14358" s="229"/>
    </row>
    <row r="14359" spans="9:17" ht="16">
      <c r="I14359" s="209"/>
      <c r="J14359" s="221"/>
      <c r="K14359" s="228"/>
      <c r="L14359" s="228"/>
      <c r="Q14359" s="229"/>
    </row>
    <row r="14360" spans="9:17" ht="16">
      <c r="I14360" s="209"/>
      <c r="J14360" s="221"/>
      <c r="K14360" s="228"/>
      <c r="L14360" s="228"/>
      <c r="Q14360" s="229"/>
    </row>
    <row r="14361" spans="9:17" ht="16">
      <c r="I14361" s="209"/>
      <c r="J14361" s="221"/>
      <c r="K14361" s="228"/>
      <c r="L14361" s="228"/>
      <c r="Q14361" s="229"/>
    </row>
    <row r="14362" spans="9:17" ht="16">
      <c r="I14362" s="209"/>
      <c r="J14362" s="221"/>
      <c r="K14362" s="228"/>
      <c r="L14362" s="228"/>
      <c r="Q14362" s="229"/>
    </row>
    <row r="14363" spans="9:17" ht="16">
      <c r="I14363" s="209"/>
      <c r="J14363" s="221"/>
      <c r="K14363" s="228"/>
      <c r="L14363" s="228"/>
      <c r="Q14363" s="229"/>
    </row>
    <row r="14364" spans="9:17" ht="16">
      <c r="I14364" s="209"/>
      <c r="J14364" s="221"/>
      <c r="K14364" s="228"/>
      <c r="L14364" s="228"/>
      <c r="Q14364" s="229"/>
    </row>
    <row r="14365" spans="9:17" ht="16">
      <c r="I14365" s="209"/>
      <c r="J14365" s="221"/>
      <c r="K14365" s="228"/>
      <c r="L14365" s="228"/>
      <c r="Q14365" s="229"/>
    </row>
    <row r="14366" spans="9:17" ht="16">
      <c r="I14366" s="209"/>
      <c r="J14366" s="221"/>
      <c r="K14366" s="228"/>
      <c r="L14366" s="228"/>
      <c r="Q14366" s="229"/>
    </row>
    <row r="14367" spans="9:17" ht="16">
      <c r="I14367" s="209"/>
      <c r="J14367" s="221"/>
      <c r="K14367" s="228"/>
      <c r="L14367" s="228"/>
      <c r="Q14367" s="229"/>
    </row>
    <row r="14368" spans="9:17" ht="16">
      <c r="I14368" s="209"/>
      <c r="J14368" s="221"/>
      <c r="K14368" s="228"/>
      <c r="L14368" s="228"/>
      <c r="Q14368" s="229"/>
    </row>
    <row r="14369" spans="9:17" ht="16">
      <c r="I14369" s="209"/>
      <c r="J14369" s="221"/>
      <c r="K14369" s="228"/>
      <c r="L14369" s="228"/>
      <c r="Q14369" s="229"/>
    </row>
    <row r="14370" spans="9:17" ht="16">
      <c r="I14370" s="209"/>
      <c r="J14370" s="221"/>
      <c r="K14370" s="228"/>
      <c r="L14370" s="228"/>
      <c r="Q14370" s="229"/>
    </row>
    <row r="14371" spans="9:17" ht="16">
      <c r="I14371" s="209"/>
      <c r="J14371" s="221"/>
      <c r="K14371" s="228"/>
      <c r="L14371" s="228"/>
      <c r="Q14371" s="229"/>
    </row>
    <row r="14372" spans="9:17" ht="16">
      <c r="I14372" s="209"/>
      <c r="J14372" s="221"/>
      <c r="K14372" s="228"/>
      <c r="L14372" s="228"/>
      <c r="Q14372" s="229"/>
    </row>
    <row r="14373" spans="9:17" ht="16">
      <c r="I14373" s="209"/>
      <c r="J14373" s="221"/>
      <c r="K14373" s="228"/>
      <c r="L14373" s="228"/>
      <c r="Q14373" s="229"/>
    </row>
    <row r="14374" spans="9:17" ht="16">
      <c r="I14374" s="209"/>
      <c r="J14374" s="221"/>
      <c r="K14374" s="228"/>
      <c r="L14374" s="228"/>
      <c r="Q14374" s="229"/>
    </row>
    <row r="14375" spans="9:17" ht="16">
      <c r="I14375" s="209"/>
      <c r="J14375" s="221"/>
      <c r="K14375" s="228"/>
      <c r="L14375" s="228"/>
      <c r="Q14375" s="229"/>
    </row>
    <row r="14376" spans="9:17" ht="16">
      <c r="I14376" s="209"/>
      <c r="J14376" s="221"/>
      <c r="K14376" s="228"/>
      <c r="L14376" s="228"/>
      <c r="Q14376" s="229"/>
    </row>
    <row r="14377" spans="9:17" ht="16">
      <c r="I14377" s="209"/>
      <c r="J14377" s="221"/>
      <c r="K14377" s="228"/>
      <c r="L14377" s="228"/>
      <c r="Q14377" s="229"/>
    </row>
    <row r="14378" spans="9:17" ht="16">
      <c r="I14378" s="209"/>
      <c r="J14378" s="221"/>
      <c r="K14378" s="228"/>
      <c r="L14378" s="228"/>
      <c r="Q14378" s="229"/>
    </row>
    <row r="14379" spans="9:17" ht="16">
      <c r="I14379" s="209"/>
      <c r="J14379" s="221"/>
      <c r="K14379" s="228"/>
      <c r="L14379" s="228"/>
      <c r="Q14379" s="229"/>
    </row>
    <row r="14380" spans="9:17" ht="16">
      <c r="I14380" s="209"/>
      <c r="J14380" s="221"/>
      <c r="K14380" s="228"/>
      <c r="L14380" s="228"/>
      <c r="Q14380" s="229"/>
    </row>
    <row r="14381" spans="9:17" ht="16">
      <c r="I14381" s="209"/>
      <c r="J14381" s="221"/>
      <c r="K14381" s="228"/>
      <c r="L14381" s="228"/>
      <c r="Q14381" s="229"/>
    </row>
    <row r="14382" spans="9:17" ht="16">
      <c r="I14382" s="209"/>
      <c r="J14382" s="221"/>
      <c r="K14382" s="228"/>
      <c r="L14382" s="228"/>
      <c r="Q14382" s="229"/>
    </row>
    <row r="14383" spans="9:17" ht="16">
      <c r="I14383" s="209"/>
      <c r="J14383" s="221"/>
      <c r="K14383" s="228"/>
      <c r="L14383" s="228"/>
      <c r="Q14383" s="229"/>
    </row>
    <row r="14384" spans="9:17" ht="16">
      <c r="I14384" s="209"/>
      <c r="J14384" s="221"/>
      <c r="K14384" s="228"/>
      <c r="L14384" s="228"/>
      <c r="Q14384" s="229"/>
    </row>
    <row r="14385" spans="9:17" ht="16">
      <c r="I14385" s="209"/>
      <c r="J14385" s="221"/>
      <c r="K14385" s="228"/>
      <c r="L14385" s="228"/>
      <c r="Q14385" s="229"/>
    </row>
    <row r="14386" spans="9:17" ht="16">
      <c r="I14386" s="209"/>
      <c r="J14386" s="221"/>
      <c r="K14386" s="228"/>
      <c r="L14386" s="228"/>
      <c r="Q14386" s="229"/>
    </row>
    <row r="14387" spans="9:17" ht="16">
      <c r="I14387" s="209"/>
      <c r="J14387" s="221"/>
      <c r="K14387" s="228"/>
      <c r="L14387" s="228"/>
      <c r="Q14387" s="229"/>
    </row>
    <row r="14388" spans="9:17" ht="16">
      <c r="I14388" s="209"/>
      <c r="J14388" s="221"/>
      <c r="K14388" s="228"/>
      <c r="L14388" s="228"/>
      <c r="Q14388" s="229"/>
    </row>
    <row r="14389" spans="9:17" ht="16">
      <c r="I14389" s="209"/>
      <c r="J14389" s="221"/>
      <c r="K14389" s="228"/>
      <c r="L14389" s="228"/>
      <c r="Q14389" s="229"/>
    </row>
    <row r="14390" spans="9:17" ht="16">
      <c r="I14390" s="209"/>
      <c r="J14390" s="221"/>
      <c r="K14390" s="228"/>
      <c r="L14390" s="228"/>
      <c r="Q14390" s="229"/>
    </row>
    <row r="14391" spans="9:17" ht="16">
      <c r="I14391" s="209"/>
      <c r="J14391" s="221"/>
      <c r="K14391" s="228"/>
      <c r="L14391" s="228"/>
      <c r="Q14391" s="229"/>
    </row>
    <row r="14392" spans="9:17" ht="16">
      <c r="I14392" s="209"/>
      <c r="J14392" s="221"/>
      <c r="K14392" s="228"/>
      <c r="L14392" s="228"/>
      <c r="Q14392" s="229"/>
    </row>
    <row r="14393" spans="9:17" ht="16">
      <c r="I14393" s="209"/>
      <c r="J14393" s="221"/>
      <c r="K14393" s="228"/>
      <c r="L14393" s="228"/>
      <c r="Q14393" s="229"/>
    </row>
    <row r="14394" spans="9:17" ht="16">
      <c r="I14394" s="209"/>
      <c r="J14394" s="221"/>
      <c r="K14394" s="228"/>
      <c r="L14394" s="228"/>
      <c r="Q14394" s="229"/>
    </row>
    <row r="14395" spans="9:17" ht="16">
      <c r="I14395" s="209"/>
      <c r="J14395" s="221"/>
      <c r="K14395" s="228"/>
      <c r="L14395" s="228"/>
      <c r="Q14395" s="229"/>
    </row>
    <row r="14396" spans="9:17" ht="16">
      <c r="I14396" s="209"/>
      <c r="J14396" s="221"/>
      <c r="K14396" s="228"/>
      <c r="L14396" s="228"/>
      <c r="Q14396" s="229"/>
    </row>
    <row r="14397" spans="9:17" ht="16">
      <c r="I14397" s="209"/>
      <c r="J14397" s="221"/>
      <c r="K14397" s="228"/>
      <c r="L14397" s="228"/>
      <c r="Q14397" s="229"/>
    </row>
    <row r="14398" spans="9:17" ht="16">
      <c r="I14398" s="209"/>
      <c r="J14398" s="221"/>
      <c r="K14398" s="228"/>
      <c r="L14398" s="228"/>
      <c r="Q14398" s="229"/>
    </row>
    <row r="14399" spans="9:17" ht="16">
      <c r="I14399" s="209"/>
      <c r="J14399" s="221"/>
      <c r="K14399" s="228"/>
      <c r="L14399" s="228"/>
      <c r="Q14399" s="229"/>
    </row>
    <row r="14400" spans="9:17" ht="16">
      <c r="I14400" s="209"/>
      <c r="J14400" s="221"/>
      <c r="K14400" s="228"/>
      <c r="L14400" s="228"/>
      <c r="Q14400" s="229"/>
    </row>
    <row r="14401" spans="9:17" ht="16">
      <c r="I14401" s="209"/>
      <c r="J14401" s="221"/>
      <c r="K14401" s="228"/>
      <c r="L14401" s="228"/>
      <c r="Q14401" s="229"/>
    </row>
    <row r="14402" spans="9:17" ht="16">
      <c r="I14402" s="209"/>
      <c r="J14402" s="221"/>
      <c r="K14402" s="228"/>
      <c r="L14402" s="228"/>
      <c r="Q14402" s="229"/>
    </row>
    <row r="14403" spans="9:17" ht="16">
      <c r="I14403" s="209"/>
      <c r="J14403" s="221"/>
      <c r="K14403" s="228"/>
      <c r="L14403" s="228"/>
      <c r="Q14403" s="229"/>
    </row>
    <row r="14404" spans="9:17" ht="16">
      <c r="I14404" s="209"/>
      <c r="J14404" s="221"/>
      <c r="K14404" s="228"/>
      <c r="L14404" s="228"/>
      <c r="Q14404" s="229"/>
    </row>
    <row r="14405" spans="9:17" ht="16">
      <c r="I14405" s="209"/>
      <c r="J14405" s="221"/>
      <c r="K14405" s="228"/>
      <c r="L14405" s="228"/>
      <c r="Q14405" s="229"/>
    </row>
    <row r="14406" spans="9:17" ht="16">
      <c r="I14406" s="209"/>
      <c r="J14406" s="221"/>
      <c r="K14406" s="228"/>
      <c r="L14406" s="228"/>
      <c r="Q14406" s="229"/>
    </row>
    <row r="14407" spans="9:17" ht="16">
      <c r="I14407" s="209"/>
      <c r="J14407" s="221"/>
      <c r="K14407" s="228"/>
      <c r="L14407" s="228"/>
      <c r="Q14407" s="229"/>
    </row>
    <row r="14408" spans="9:17" ht="16">
      <c r="I14408" s="209"/>
      <c r="J14408" s="221"/>
      <c r="K14408" s="228"/>
      <c r="L14408" s="228"/>
      <c r="Q14408" s="229"/>
    </row>
    <row r="14409" spans="9:17" ht="16">
      <c r="I14409" s="209"/>
      <c r="J14409" s="221"/>
      <c r="K14409" s="228"/>
      <c r="L14409" s="228"/>
      <c r="Q14409" s="229"/>
    </row>
    <row r="14410" spans="9:17" ht="16">
      <c r="I14410" s="209"/>
      <c r="J14410" s="221"/>
      <c r="K14410" s="228"/>
      <c r="L14410" s="228"/>
      <c r="Q14410" s="229"/>
    </row>
    <row r="14411" spans="9:17" ht="16">
      <c r="I14411" s="209"/>
      <c r="J14411" s="221"/>
      <c r="K14411" s="228"/>
      <c r="L14411" s="228"/>
      <c r="Q14411" s="229"/>
    </row>
    <row r="14412" spans="9:17" ht="16">
      <c r="I14412" s="209"/>
      <c r="J14412" s="221"/>
      <c r="K14412" s="228"/>
      <c r="L14412" s="228"/>
      <c r="Q14412" s="229"/>
    </row>
    <row r="14413" spans="9:17" ht="16">
      <c r="I14413" s="209"/>
      <c r="J14413" s="221"/>
      <c r="K14413" s="228"/>
      <c r="L14413" s="228"/>
      <c r="Q14413" s="229"/>
    </row>
    <row r="14414" spans="9:17" ht="16">
      <c r="I14414" s="209"/>
      <c r="J14414" s="221"/>
      <c r="K14414" s="228"/>
      <c r="L14414" s="228"/>
      <c r="Q14414" s="229"/>
    </row>
    <row r="14415" spans="9:17" ht="16">
      <c r="I14415" s="209"/>
      <c r="J14415" s="221"/>
      <c r="K14415" s="228"/>
      <c r="L14415" s="228"/>
      <c r="Q14415" s="229"/>
    </row>
    <row r="14416" spans="9:17" ht="16">
      <c r="I14416" s="209"/>
      <c r="J14416" s="221"/>
      <c r="K14416" s="228"/>
      <c r="L14416" s="228"/>
      <c r="Q14416" s="229"/>
    </row>
    <row r="14417" spans="9:17" ht="16">
      <c r="I14417" s="209"/>
      <c r="J14417" s="221"/>
      <c r="K14417" s="228"/>
      <c r="L14417" s="228"/>
      <c r="Q14417" s="229"/>
    </row>
    <row r="14418" spans="9:17" ht="16">
      <c r="I14418" s="209"/>
      <c r="J14418" s="221"/>
      <c r="K14418" s="228"/>
      <c r="L14418" s="228"/>
      <c r="Q14418" s="229"/>
    </row>
    <row r="14419" spans="9:17" ht="16">
      <c r="I14419" s="209"/>
      <c r="J14419" s="221"/>
      <c r="K14419" s="228"/>
      <c r="L14419" s="228"/>
      <c r="Q14419" s="229"/>
    </row>
    <row r="14420" spans="9:17" ht="16">
      <c r="I14420" s="209"/>
      <c r="J14420" s="221"/>
      <c r="K14420" s="228"/>
      <c r="L14420" s="228"/>
      <c r="Q14420" s="229"/>
    </row>
    <row r="14421" spans="9:17" ht="16">
      <c r="I14421" s="209"/>
      <c r="J14421" s="221"/>
      <c r="K14421" s="228"/>
      <c r="L14421" s="228"/>
      <c r="Q14421" s="229"/>
    </row>
    <row r="14422" spans="9:17" ht="16">
      <c r="I14422" s="209"/>
      <c r="J14422" s="221"/>
      <c r="K14422" s="228"/>
      <c r="L14422" s="228"/>
      <c r="Q14422" s="229"/>
    </row>
    <row r="14423" spans="9:17" ht="16">
      <c r="I14423" s="209"/>
      <c r="J14423" s="221"/>
      <c r="K14423" s="228"/>
      <c r="L14423" s="228"/>
      <c r="Q14423" s="229"/>
    </row>
    <row r="14424" spans="9:17" ht="16">
      <c r="I14424" s="209"/>
      <c r="J14424" s="221"/>
      <c r="K14424" s="228"/>
      <c r="L14424" s="228"/>
      <c r="Q14424" s="229"/>
    </row>
    <row r="14425" spans="9:17" ht="16">
      <c r="I14425" s="209"/>
      <c r="J14425" s="221"/>
      <c r="K14425" s="228"/>
      <c r="L14425" s="228"/>
      <c r="Q14425" s="229"/>
    </row>
    <row r="14426" spans="9:17" ht="16">
      <c r="I14426" s="209"/>
      <c r="J14426" s="221"/>
      <c r="K14426" s="228"/>
      <c r="L14426" s="228"/>
      <c r="Q14426" s="229"/>
    </row>
    <row r="14427" spans="9:17" ht="16">
      <c r="I14427" s="209"/>
      <c r="J14427" s="221"/>
      <c r="K14427" s="228"/>
      <c r="L14427" s="228"/>
      <c r="Q14427" s="229"/>
    </row>
    <row r="14428" spans="9:17" ht="16">
      <c r="I14428" s="209"/>
      <c r="J14428" s="221"/>
      <c r="K14428" s="228"/>
      <c r="L14428" s="228"/>
      <c r="Q14428" s="229"/>
    </row>
    <row r="14429" spans="9:17" ht="16">
      <c r="I14429" s="209"/>
      <c r="J14429" s="221"/>
      <c r="K14429" s="228"/>
      <c r="L14429" s="228"/>
      <c r="Q14429" s="229"/>
    </row>
    <row r="14430" spans="9:17" ht="16">
      <c r="I14430" s="209"/>
      <c r="J14430" s="221"/>
      <c r="K14430" s="228"/>
      <c r="L14430" s="228"/>
      <c r="Q14430" s="229"/>
    </row>
    <row r="14431" spans="9:17" ht="16">
      <c r="I14431" s="209"/>
      <c r="J14431" s="221"/>
      <c r="K14431" s="228"/>
      <c r="L14431" s="228"/>
      <c r="Q14431" s="229"/>
    </row>
    <row r="14432" spans="9:17" ht="16">
      <c r="I14432" s="209"/>
      <c r="J14432" s="221"/>
      <c r="K14432" s="228"/>
      <c r="L14432" s="228"/>
      <c r="Q14432" s="229"/>
    </row>
    <row r="14433" spans="9:17" ht="16">
      <c r="I14433" s="209"/>
      <c r="J14433" s="221"/>
      <c r="K14433" s="228"/>
      <c r="L14433" s="228"/>
      <c r="Q14433" s="229"/>
    </row>
    <row r="14434" spans="9:17" ht="16">
      <c r="I14434" s="209"/>
      <c r="J14434" s="221"/>
      <c r="K14434" s="228"/>
      <c r="L14434" s="228"/>
      <c r="Q14434" s="229"/>
    </row>
    <row r="14435" spans="9:17" ht="16">
      <c r="I14435" s="209"/>
      <c r="J14435" s="221"/>
      <c r="K14435" s="228"/>
      <c r="L14435" s="228"/>
      <c r="Q14435" s="229"/>
    </row>
    <row r="14436" spans="9:17" ht="16">
      <c r="I14436" s="209"/>
      <c r="J14436" s="221"/>
      <c r="K14436" s="228"/>
      <c r="L14436" s="228"/>
      <c r="Q14436" s="229"/>
    </row>
    <row r="14437" spans="9:17" ht="16">
      <c r="I14437" s="209"/>
      <c r="J14437" s="221"/>
      <c r="K14437" s="228"/>
      <c r="L14437" s="228"/>
      <c r="Q14437" s="229"/>
    </row>
    <row r="14438" spans="9:17" ht="16">
      <c r="I14438" s="209"/>
      <c r="J14438" s="221"/>
      <c r="K14438" s="228"/>
      <c r="L14438" s="228"/>
      <c r="Q14438" s="229"/>
    </row>
    <row r="14439" spans="9:17" ht="16">
      <c r="I14439" s="209"/>
      <c r="J14439" s="221"/>
      <c r="K14439" s="228"/>
      <c r="L14439" s="228"/>
      <c r="Q14439" s="229"/>
    </row>
    <row r="14440" spans="9:17" ht="16">
      <c r="I14440" s="209"/>
      <c r="J14440" s="221"/>
      <c r="K14440" s="228"/>
      <c r="L14440" s="228"/>
      <c r="Q14440" s="229"/>
    </row>
    <row r="14441" spans="9:17" ht="16">
      <c r="I14441" s="209"/>
      <c r="J14441" s="221"/>
      <c r="K14441" s="228"/>
      <c r="L14441" s="228"/>
      <c r="Q14441" s="229"/>
    </row>
    <row r="14442" spans="9:17" ht="16">
      <c r="I14442" s="209"/>
      <c r="J14442" s="221"/>
      <c r="K14442" s="228"/>
      <c r="L14442" s="228"/>
      <c r="Q14442" s="229"/>
    </row>
    <row r="14443" spans="9:17" ht="16">
      <c r="I14443" s="209"/>
      <c r="J14443" s="221"/>
      <c r="K14443" s="228"/>
      <c r="L14443" s="228"/>
      <c r="Q14443" s="229"/>
    </row>
    <row r="14444" spans="9:17" ht="16">
      <c r="I14444" s="209"/>
      <c r="J14444" s="221"/>
      <c r="K14444" s="228"/>
      <c r="L14444" s="228"/>
      <c r="Q14444" s="229"/>
    </row>
    <row r="14445" spans="9:17" ht="16">
      <c r="I14445" s="209"/>
      <c r="J14445" s="221"/>
      <c r="K14445" s="228"/>
      <c r="L14445" s="228"/>
      <c r="Q14445" s="229"/>
    </row>
    <row r="14446" spans="9:17" ht="16">
      <c r="I14446" s="209"/>
      <c r="J14446" s="221"/>
      <c r="K14446" s="228"/>
      <c r="L14446" s="228"/>
      <c r="Q14446" s="229"/>
    </row>
    <row r="14447" spans="9:17" ht="16">
      <c r="I14447" s="209"/>
      <c r="J14447" s="221"/>
      <c r="K14447" s="228"/>
      <c r="L14447" s="228"/>
      <c r="Q14447" s="229"/>
    </row>
    <row r="14448" spans="9:17" ht="16">
      <c r="I14448" s="209"/>
      <c r="J14448" s="221"/>
      <c r="K14448" s="228"/>
      <c r="L14448" s="228"/>
      <c r="Q14448" s="229"/>
    </row>
    <row r="14449" spans="9:17" ht="16">
      <c r="I14449" s="209"/>
      <c r="J14449" s="221"/>
      <c r="K14449" s="228"/>
      <c r="L14449" s="228"/>
      <c r="Q14449" s="229"/>
    </row>
    <row r="14450" spans="9:17" ht="16">
      <c r="I14450" s="209"/>
      <c r="J14450" s="221"/>
      <c r="K14450" s="228"/>
      <c r="L14450" s="228"/>
      <c r="Q14450" s="229"/>
    </row>
    <row r="14451" spans="9:17" ht="16">
      <c r="I14451" s="209"/>
      <c r="J14451" s="221"/>
      <c r="K14451" s="228"/>
      <c r="L14451" s="228"/>
      <c r="Q14451" s="229"/>
    </row>
    <row r="14452" spans="9:17" ht="16">
      <c r="I14452" s="209"/>
      <c r="J14452" s="221"/>
      <c r="K14452" s="228"/>
      <c r="L14452" s="228"/>
      <c r="Q14452" s="229"/>
    </row>
    <row r="14453" spans="9:17" ht="16">
      <c r="I14453" s="209"/>
      <c r="J14453" s="221"/>
      <c r="K14453" s="228"/>
      <c r="L14453" s="228"/>
      <c r="Q14453" s="229"/>
    </row>
    <row r="14454" spans="9:17" ht="16">
      <c r="I14454" s="209"/>
      <c r="J14454" s="221"/>
      <c r="K14454" s="228"/>
      <c r="L14454" s="228"/>
      <c r="Q14454" s="229"/>
    </row>
    <row r="14455" spans="9:17" ht="16">
      <c r="I14455" s="209"/>
      <c r="J14455" s="221"/>
      <c r="K14455" s="228"/>
      <c r="L14455" s="228"/>
      <c r="Q14455" s="229"/>
    </row>
    <row r="14456" spans="9:17" ht="16">
      <c r="I14456" s="209"/>
      <c r="J14456" s="221"/>
      <c r="K14456" s="228"/>
      <c r="L14456" s="228"/>
      <c r="Q14456" s="229"/>
    </row>
    <row r="14457" spans="9:17" ht="16">
      <c r="I14457" s="209"/>
      <c r="J14457" s="221"/>
      <c r="K14457" s="228"/>
      <c r="L14457" s="228"/>
      <c r="Q14457" s="229"/>
    </row>
    <row r="14458" spans="9:17" ht="16">
      <c r="I14458" s="209"/>
      <c r="J14458" s="221"/>
      <c r="K14458" s="228"/>
      <c r="L14458" s="228"/>
      <c r="Q14458" s="229"/>
    </row>
    <row r="14459" spans="9:17" ht="16">
      <c r="I14459" s="209"/>
      <c r="J14459" s="221"/>
      <c r="K14459" s="228"/>
      <c r="L14459" s="228"/>
      <c r="Q14459" s="229"/>
    </row>
    <row r="14460" spans="9:17" ht="16">
      <c r="I14460" s="209"/>
      <c r="J14460" s="221"/>
      <c r="K14460" s="228"/>
      <c r="L14460" s="228"/>
      <c r="Q14460" s="229"/>
    </row>
    <row r="14461" spans="9:17" ht="16">
      <c r="I14461" s="209"/>
      <c r="J14461" s="221"/>
      <c r="K14461" s="228"/>
      <c r="L14461" s="228"/>
      <c r="Q14461" s="229"/>
    </row>
    <row r="14462" spans="9:17" ht="16">
      <c r="I14462" s="209"/>
      <c r="J14462" s="221"/>
      <c r="K14462" s="228"/>
      <c r="L14462" s="228"/>
      <c r="Q14462" s="229"/>
    </row>
    <row r="14463" spans="9:17" ht="16">
      <c r="I14463" s="209"/>
      <c r="J14463" s="221"/>
      <c r="K14463" s="228"/>
      <c r="L14463" s="228"/>
      <c r="Q14463" s="229"/>
    </row>
    <row r="14464" spans="9:17" ht="16">
      <c r="I14464" s="209"/>
      <c r="J14464" s="221"/>
      <c r="K14464" s="228"/>
      <c r="L14464" s="228"/>
      <c r="Q14464" s="229"/>
    </row>
    <row r="14465" spans="9:17" ht="16">
      <c r="I14465" s="209"/>
      <c r="J14465" s="221"/>
      <c r="K14465" s="228"/>
      <c r="L14465" s="228"/>
      <c r="Q14465" s="229"/>
    </row>
    <row r="14466" spans="9:17" ht="16">
      <c r="I14466" s="209"/>
      <c r="J14466" s="221"/>
      <c r="K14466" s="228"/>
      <c r="L14466" s="228"/>
      <c r="Q14466" s="229"/>
    </row>
    <row r="14467" spans="9:17" ht="16">
      <c r="I14467" s="209"/>
      <c r="J14467" s="221"/>
      <c r="K14467" s="228"/>
      <c r="L14467" s="228"/>
      <c r="Q14467" s="229"/>
    </row>
    <row r="14468" spans="9:17" ht="16">
      <c r="I14468" s="209"/>
      <c r="J14468" s="221"/>
      <c r="K14468" s="228"/>
      <c r="L14468" s="228"/>
      <c r="Q14468" s="229"/>
    </row>
    <row r="14469" spans="9:17" ht="16">
      <c r="I14469" s="209"/>
      <c r="J14469" s="221"/>
      <c r="K14469" s="228"/>
      <c r="L14469" s="228"/>
      <c r="Q14469" s="229"/>
    </row>
    <row r="14470" spans="9:17" ht="16">
      <c r="I14470" s="209"/>
      <c r="J14470" s="221"/>
      <c r="K14470" s="228"/>
      <c r="L14470" s="228"/>
      <c r="Q14470" s="229"/>
    </row>
    <row r="14471" spans="9:17" ht="16">
      <c r="I14471" s="209"/>
      <c r="J14471" s="221"/>
      <c r="K14471" s="228"/>
      <c r="L14471" s="228"/>
      <c r="Q14471" s="229"/>
    </row>
    <row r="14472" spans="9:17" ht="16">
      <c r="I14472" s="209"/>
      <c r="J14472" s="221"/>
      <c r="K14472" s="228"/>
      <c r="L14472" s="228"/>
      <c r="Q14472" s="229"/>
    </row>
    <row r="14473" spans="9:17" ht="16">
      <c r="I14473" s="209"/>
      <c r="J14473" s="221"/>
      <c r="K14473" s="228"/>
      <c r="L14473" s="228"/>
      <c r="Q14473" s="229"/>
    </row>
    <row r="14474" spans="9:17" ht="16">
      <c r="I14474" s="209"/>
      <c r="J14474" s="221"/>
      <c r="K14474" s="228"/>
      <c r="L14474" s="228"/>
      <c r="Q14474" s="229"/>
    </row>
    <row r="14475" spans="9:17" ht="16">
      <c r="I14475" s="209"/>
      <c r="J14475" s="221"/>
      <c r="K14475" s="228"/>
      <c r="L14475" s="228"/>
      <c r="Q14475" s="229"/>
    </row>
    <row r="14476" spans="9:17" ht="16">
      <c r="I14476" s="209"/>
      <c r="J14476" s="221"/>
      <c r="K14476" s="228"/>
      <c r="L14476" s="228"/>
      <c r="Q14476" s="229"/>
    </row>
    <row r="14477" spans="9:17" ht="16">
      <c r="I14477" s="209"/>
      <c r="J14477" s="221"/>
      <c r="K14477" s="228"/>
      <c r="L14477" s="228"/>
      <c r="Q14477" s="229"/>
    </row>
    <row r="14478" spans="9:17" ht="16">
      <c r="I14478" s="209"/>
      <c r="J14478" s="221"/>
      <c r="K14478" s="228"/>
      <c r="L14478" s="228"/>
      <c r="Q14478" s="229"/>
    </row>
    <row r="14479" spans="9:17" ht="16">
      <c r="I14479" s="209"/>
      <c r="J14479" s="221"/>
      <c r="K14479" s="228"/>
      <c r="L14479" s="228"/>
      <c r="Q14479" s="229"/>
    </row>
    <row r="14480" spans="9:17" ht="16">
      <c r="I14480" s="209"/>
      <c r="J14480" s="221"/>
      <c r="K14480" s="228"/>
      <c r="L14480" s="228"/>
      <c r="Q14480" s="229"/>
    </row>
    <row r="14481" spans="9:17" ht="16">
      <c r="I14481" s="209"/>
      <c r="J14481" s="221"/>
      <c r="K14481" s="228"/>
      <c r="L14481" s="228"/>
      <c r="Q14481" s="229"/>
    </row>
    <row r="14482" spans="9:17" ht="16">
      <c r="I14482" s="209"/>
      <c r="J14482" s="221"/>
      <c r="K14482" s="228"/>
      <c r="L14482" s="228"/>
      <c r="Q14482" s="229"/>
    </row>
    <row r="14483" spans="9:17" ht="16">
      <c r="I14483" s="209"/>
      <c r="J14483" s="221"/>
      <c r="K14483" s="228"/>
      <c r="L14483" s="228"/>
      <c r="Q14483" s="229"/>
    </row>
    <row r="14484" spans="9:17" ht="16">
      <c r="I14484" s="209"/>
      <c r="J14484" s="221"/>
      <c r="K14484" s="228"/>
      <c r="L14484" s="228"/>
      <c r="Q14484" s="229"/>
    </row>
    <row r="14485" spans="9:17" ht="16">
      <c r="I14485" s="209"/>
      <c r="J14485" s="221"/>
      <c r="K14485" s="228"/>
      <c r="L14485" s="228"/>
      <c r="Q14485" s="229"/>
    </row>
    <row r="14486" spans="9:17" ht="16">
      <c r="I14486" s="209"/>
      <c r="J14486" s="221"/>
      <c r="K14486" s="228"/>
      <c r="L14486" s="228"/>
      <c r="Q14486" s="229"/>
    </row>
    <row r="14487" spans="9:17" ht="16">
      <c r="I14487" s="209"/>
      <c r="J14487" s="221"/>
      <c r="K14487" s="228"/>
      <c r="L14487" s="228"/>
      <c r="Q14487" s="229"/>
    </row>
    <row r="14488" spans="9:17" ht="16">
      <c r="I14488" s="209"/>
      <c r="J14488" s="221"/>
      <c r="K14488" s="228"/>
      <c r="L14488" s="228"/>
      <c r="Q14488" s="229"/>
    </row>
    <row r="14489" spans="9:17" ht="16">
      <c r="I14489" s="209"/>
      <c r="J14489" s="221"/>
      <c r="K14489" s="228"/>
      <c r="L14489" s="228"/>
      <c r="Q14489" s="229"/>
    </row>
    <row r="14490" spans="9:17" ht="16">
      <c r="I14490" s="209"/>
      <c r="J14490" s="221"/>
      <c r="K14490" s="228"/>
      <c r="L14490" s="228"/>
      <c r="Q14490" s="229"/>
    </row>
    <row r="14491" spans="9:17" ht="16">
      <c r="I14491" s="209"/>
      <c r="J14491" s="221"/>
      <c r="K14491" s="228"/>
      <c r="L14491" s="228"/>
      <c r="Q14491" s="229"/>
    </row>
    <row r="14492" spans="9:17" ht="16">
      <c r="I14492" s="209"/>
      <c r="J14492" s="221"/>
      <c r="K14492" s="228"/>
      <c r="L14492" s="228"/>
      <c r="Q14492" s="229"/>
    </row>
    <row r="14493" spans="9:17" ht="16">
      <c r="I14493" s="209"/>
      <c r="J14493" s="221"/>
      <c r="K14493" s="228"/>
      <c r="L14493" s="228"/>
      <c r="Q14493" s="229"/>
    </row>
    <row r="14494" spans="9:17" ht="16">
      <c r="I14494" s="209"/>
      <c r="J14494" s="221"/>
      <c r="K14494" s="228"/>
      <c r="L14494" s="228"/>
      <c r="Q14494" s="229"/>
    </row>
    <row r="14495" spans="9:17" ht="16">
      <c r="I14495" s="209"/>
      <c r="J14495" s="221"/>
      <c r="K14495" s="228"/>
      <c r="L14495" s="228"/>
      <c r="Q14495" s="229"/>
    </row>
    <row r="14496" spans="9:17" ht="16">
      <c r="I14496" s="209"/>
      <c r="J14496" s="221"/>
      <c r="K14496" s="228"/>
      <c r="L14496" s="228"/>
      <c r="Q14496" s="229"/>
    </row>
    <row r="14497" spans="9:17" ht="16">
      <c r="I14497" s="209"/>
      <c r="J14497" s="221"/>
      <c r="K14497" s="228"/>
      <c r="L14497" s="228"/>
      <c r="Q14497" s="229"/>
    </row>
    <row r="14498" spans="9:17" ht="16">
      <c r="I14498" s="209"/>
      <c r="J14498" s="221"/>
      <c r="K14498" s="228"/>
      <c r="L14498" s="228"/>
      <c r="Q14498" s="229"/>
    </row>
    <row r="14499" spans="9:17" ht="16">
      <c r="I14499" s="209"/>
      <c r="J14499" s="221"/>
      <c r="K14499" s="228"/>
      <c r="L14499" s="228"/>
      <c r="Q14499" s="229"/>
    </row>
    <row r="14500" spans="9:17" ht="16">
      <c r="I14500" s="209"/>
      <c r="J14500" s="221"/>
      <c r="K14500" s="228"/>
      <c r="L14500" s="228"/>
      <c r="Q14500" s="229"/>
    </row>
    <row r="14501" spans="9:17" ht="16">
      <c r="I14501" s="209"/>
      <c r="J14501" s="221"/>
      <c r="K14501" s="228"/>
      <c r="L14501" s="228"/>
      <c r="Q14501" s="229"/>
    </row>
    <row r="14502" spans="9:17" ht="16">
      <c r="I14502" s="209"/>
      <c r="J14502" s="221"/>
      <c r="K14502" s="228"/>
      <c r="L14502" s="228"/>
      <c r="Q14502" s="229"/>
    </row>
    <row r="14503" spans="9:17" ht="16">
      <c r="I14503" s="209"/>
      <c r="J14503" s="221"/>
      <c r="K14503" s="228"/>
      <c r="L14503" s="228"/>
      <c r="Q14503" s="229"/>
    </row>
    <row r="14504" spans="9:17" ht="16">
      <c r="I14504" s="209"/>
      <c r="J14504" s="221"/>
      <c r="K14504" s="228"/>
      <c r="L14504" s="228"/>
      <c r="Q14504" s="229"/>
    </row>
    <row r="14505" spans="9:17" ht="16">
      <c r="I14505" s="209"/>
      <c r="J14505" s="221"/>
      <c r="K14505" s="228"/>
      <c r="L14505" s="228"/>
      <c r="Q14505" s="229"/>
    </row>
    <row r="14506" spans="9:17" ht="16">
      <c r="I14506" s="209"/>
      <c r="J14506" s="221"/>
      <c r="K14506" s="228"/>
      <c r="L14506" s="228"/>
      <c r="Q14506" s="229"/>
    </row>
    <row r="14507" spans="9:17" ht="16">
      <c r="I14507" s="209"/>
      <c r="J14507" s="221"/>
      <c r="K14507" s="228"/>
      <c r="L14507" s="228"/>
      <c r="Q14507" s="229"/>
    </row>
    <row r="14508" spans="9:17" ht="16">
      <c r="I14508" s="209"/>
      <c r="J14508" s="221"/>
      <c r="K14508" s="228"/>
      <c r="L14508" s="228"/>
      <c r="Q14508" s="229"/>
    </row>
    <row r="14509" spans="9:17" ht="16">
      <c r="I14509" s="209"/>
      <c r="J14509" s="221"/>
      <c r="K14509" s="228"/>
      <c r="L14509" s="228"/>
      <c r="Q14509" s="229"/>
    </row>
    <row r="14510" spans="9:17" ht="16">
      <c r="I14510" s="209"/>
      <c r="J14510" s="221"/>
      <c r="K14510" s="228"/>
      <c r="L14510" s="228"/>
      <c r="Q14510" s="229"/>
    </row>
    <row r="14511" spans="9:17" ht="16">
      <c r="I14511" s="209"/>
      <c r="J14511" s="221"/>
      <c r="K14511" s="228"/>
      <c r="L14511" s="228"/>
      <c r="Q14511" s="229"/>
    </row>
    <row r="14512" spans="9:17" ht="16">
      <c r="I14512" s="209"/>
      <c r="J14512" s="221"/>
      <c r="K14512" s="228"/>
      <c r="L14512" s="228"/>
      <c r="Q14512" s="229"/>
    </row>
    <row r="14513" spans="9:17" ht="16">
      <c r="I14513" s="209"/>
      <c r="J14513" s="221"/>
      <c r="K14513" s="228"/>
      <c r="L14513" s="228"/>
      <c r="Q14513" s="229"/>
    </row>
    <row r="14514" spans="9:17" ht="16">
      <c r="I14514" s="209"/>
      <c r="J14514" s="221"/>
      <c r="K14514" s="228"/>
      <c r="L14514" s="228"/>
      <c r="Q14514" s="229"/>
    </row>
    <row r="14515" spans="9:17" ht="16">
      <c r="I14515" s="209"/>
      <c r="J14515" s="221"/>
      <c r="K14515" s="228"/>
      <c r="L14515" s="228"/>
      <c r="Q14515" s="229"/>
    </row>
    <row r="14516" spans="9:17" ht="16">
      <c r="I14516" s="209"/>
      <c r="J14516" s="221"/>
      <c r="K14516" s="228"/>
      <c r="L14516" s="228"/>
      <c r="Q14516" s="229"/>
    </row>
    <row r="14517" spans="9:17" ht="16">
      <c r="I14517" s="209"/>
      <c r="J14517" s="221"/>
      <c r="K14517" s="228"/>
      <c r="L14517" s="228"/>
      <c r="Q14517" s="229"/>
    </row>
    <row r="14518" spans="9:17" ht="16">
      <c r="I14518" s="209"/>
      <c r="J14518" s="221"/>
      <c r="K14518" s="228"/>
      <c r="L14518" s="228"/>
      <c r="Q14518" s="229"/>
    </row>
    <row r="14519" spans="9:17" ht="16">
      <c r="I14519" s="209"/>
      <c r="J14519" s="221"/>
      <c r="K14519" s="228"/>
      <c r="L14519" s="228"/>
      <c r="Q14519" s="229"/>
    </row>
    <row r="14520" spans="9:17" ht="16">
      <c r="I14520" s="209"/>
      <c r="J14520" s="221"/>
      <c r="K14520" s="228"/>
      <c r="L14520" s="228"/>
      <c r="Q14520" s="229"/>
    </row>
    <row r="14521" spans="9:17" ht="16">
      <c r="I14521" s="209"/>
      <c r="J14521" s="221"/>
      <c r="K14521" s="228"/>
      <c r="L14521" s="228"/>
      <c r="Q14521" s="229"/>
    </row>
    <row r="14522" spans="9:17" ht="16">
      <c r="I14522" s="209"/>
      <c r="J14522" s="221"/>
      <c r="K14522" s="228"/>
      <c r="L14522" s="228"/>
      <c r="Q14522" s="229"/>
    </row>
    <row r="14523" spans="9:17" ht="16">
      <c r="I14523" s="209"/>
      <c r="J14523" s="221"/>
      <c r="K14523" s="228"/>
      <c r="L14523" s="228"/>
      <c r="Q14523" s="229"/>
    </row>
    <row r="14524" spans="9:17" ht="16">
      <c r="I14524" s="209"/>
      <c r="J14524" s="221"/>
      <c r="K14524" s="228"/>
      <c r="L14524" s="228"/>
      <c r="Q14524" s="229"/>
    </row>
    <row r="14525" spans="9:17" ht="16">
      <c r="I14525" s="209"/>
      <c r="J14525" s="221"/>
      <c r="K14525" s="228"/>
      <c r="L14525" s="228"/>
      <c r="Q14525" s="229"/>
    </row>
    <row r="14526" spans="9:17" ht="16">
      <c r="I14526" s="209"/>
      <c r="J14526" s="221"/>
      <c r="K14526" s="228"/>
      <c r="L14526" s="228"/>
      <c r="Q14526" s="229"/>
    </row>
    <row r="14527" spans="9:17" ht="16">
      <c r="I14527" s="209"/>
      <c r="J14527" s="221"/>
      <c r="K14527" s="228"/>
      <c r="L14527" s="228"/>
      <c r="Q14527" s="229"/>
    </row>
    <row r="14528" spans="9:17" ht="16">
      <c r="I14528" s="209"/>
      <c r="J14528" s="221"/>
      <c r="K14528" s="228"/>
      <c r="L14528" s="228"/>
      <c r="Q14528" s="229"/>
    </row>
    <row r="14529" spans="9:17" ht="16">
      <c r="I14529" s="209"/>
      <c r="J14529" s="221"/>
      <c r="K14529" s="228"/>
      <c r="L14529" s="228"/>
      <c r="Q14529" s="229"/>
    </row>
    <row r="14530" spans="9:17" ht="16">
      <c r="I14530" s="209"/>
      <c r="J14530" s="221"/>
      <c r="K14530" s="228"/>
      <c r="L14530" s="228"/>
      <c r="Q14530" s="229"/>
    </row>
    <row r="14531" spans="9:17" ht="16">
      <c r="I14531" s="209"/>
      <c r="J14531" s="221"/>
      <c r="K14531" s="228"/>
      <c r="L14531" s="228"/>
      <c r="Q14531" s="229"/>
    </row>
    <row r="14532" spans="9:17" ht="16">
      <c r="I14532" s="209"/>
      <c r="J14532" s="221"/>
      <c r="K14532" s="228"/>
      <c r="L14532" s="228"/>
      <c r="Q14532" s="229"/>
    </row>
    <row r="14533" spans="9:17" ht="16">
      <c r="I14533" s="209"/>
      <c r="J14533" s="221"/>
      <c r="K14533" s="228"/>
      <c r="L14533" s="228"/>
      <c r="Q14533" s="229"/>
    </row>
    <row r="14534" spans="9:17" ht="16">
      <c r="I14534" s="209"/>
      <c r="J14534" s="221"/>
      <c r="K14534" s="228"/>
      <c r="L14534" s="228"/>
      <c r="Q14534" s="229"/>
    </row>
    <row r="14535" spans="9:17" ht="16">
      <c r="I14535" s="209"/>
      <c r="J14535" s="221"/>
      <c r="K14535" s="228"/>
      <c r="L14535" s="228"/>
      <c r="Q14535" s="229"/>
    </row>
    <row r="14536" spans="9:17" ht="16">
      <c r="I14536" s="209"/>
      <c r="J14536" s="221"/>
      <c r="K14536" s="228"/>
      <c r="L14536" s="228"/>
      <c r="Q14536" s="229"/>
    </row>
    <row r="14537" spans="9:17" ht="16">
      <c r="I14537" s="209"/>
      <c r="J14537" s="221"/>
      <c r="K14537" s="228"/>
      <c r="L14537" s="228"/>
      <c r="Q14537" s="229"/>
    </row>
    <row r="14538" spans="9:17" ht="16">
      <c r="I14538" s="209"/>
      <c r="J14538" s="221"/>
      <c r="K14538" s="228"/>
      <c r="L14538" s="228"/>
      <c r="Q14538" s="229"/>
    </row>
    <row r="14539" spans="9:17" ht="16">
      <c r="I14539" s="209"/>
      <c r="J14539" s="221"/>
      <c r="K14539" s="228"/>
      <c r="L14539" s="228"/>
      <c r="Q14539" s="229"/>
    </row>
    <row r="14540" spans="9:17" ht="16">
      <c r="I14540" s="209"/>
      <c r="J14540" s="221"/>
      <c r="K14540" s="228"/>
      <c r="L14540" s="228"/>
      <c r="Q14540" s="229"/>
    </row>
    <row r="14541" spans="9:17" ht="16">
      <c r="I14541" s="209"/>
      <c r="J14541" s="221"/>
      <c r="K14541" s="228"/>
      <c r="L14541" s="228"/>
      <c r="Q14541" s="229"/>
    </row>
    <row r="14542" spans="9:17" ht="16">
      <c r="I14542" s="209"/>
      <c r="J14542" s="221"/>
      <c r="K14542" s="228"/>
      <c r="L14542" s="228"/>
      <c r="Q14542" s="229"/>
    </row>
    <row r="14543" spans="9:17" ht="16">
      <c r="I14543" s="209"/>
      <c r="J14543" s="221"/>
      <c r="K14543" s="228"/>
      <c r="L14543" s="228"/>
      <c r="Q14543" s="229"/>
    </row>
    <row r="14544" spans="9:17" ht="16">
      <c r="I14544" s="209"/>
      <c r="J14544" s="221"/>
      <c r="K14544" s="228"/>
      <c r="L14544" s="228"/>
      <c r="Q14544" s="229"/>
    </row>
    <row r="14545" spans="9:17" ht="16">
      <c r="I14545" s="209"/>
      <c r="J14545" s="221"/>
      <c r="K14545" s="228"/>
      <c r="L14545" s="228"/>
      <c r="Q14545" s="229"/>
    </row>
    <row r="14546" spans="9:17" ht="16">
      <c r="I14546" s="209"/>
      <c r="J14546" s="221"/>
      <c r="K14546" s="228"/>
      <c r="L14546" s="228"/>
      <c r="Q14546" s="229"/>
    </row>
    <row r="14547" spans="9:17" ht="16">
      <c r="I14547" s="209"/>
      <c r="J14547" s="221"/>
      <c r="K14547" s="228"/>
      <c r="L14547" s="228"/>
      <c r="Q14547" s="229"/>
    </row>
    <row r="14548" spans="9:17" ht="16">
      <c r="I14548" s="209"/>
      <c r="J14548" s="221"/>
      <c r="K14548" s="228"/>
      <c r="L14548" s="228"/>
      <c r="Q14548" s="229"/>
    </row>
    <row r="14549" spans="9:17" ht="16">
      <c r="I14549" s="209"/>
      <c r="J14549" s="221"/>
      <c r="K14549" s="228"/>
      <c r="L14549" s="228"/>
      <c r="Q14549" s="229"/>
    </row>
    <row r="14550" spans="9:17" ht="16">
      <c r="I14550" s="209"/>
      <c r="J14550" s="221"/>
      <c r="K14550" s="228"/>
      <c r="L14550" s="228"/>
      <c r="Q14550" s="229"/>
    </row>
    <row r="14551" spans="9:17" ht="16">
      <c r="I14551" s="209"/>
      <c r="J14551" s="221"/>
      <c r="K14551" s="228"/>
      <c r="L14551" s="228"/>
      <c r="Q14551" s="229"/>
    </row>
    <row r="14552" spans="9:17" ht="16">
      <c r="I14552" s="209"/>
      <c r="J14552" s="221"/>
      <c r="K14552" s="228"/>
      <c r="L14552" s="228"/>
      <c r="Q14552" s="229"/>
    </row>
    <row r="14553" spans="9:17" ht="16">
      <c r="I14553" s="209"/>
      <c r="J14553" s="221"/>
      <c r="K14553" s="228"/>
      <c r="L14553" s="228"/>
      <c r="Q14553" s="229"/>
    </row>
    <row r="14554" spans="9:17" ht="16">
      <c r="I14554" s="209"/>
      <c r="J14554" s="221"/>
      <c r="K14554" s="228"/>
      <c r="L14554" s="228"/>
      <c r="Q14554" s="229"/>
    </row>
    <row r="14555" spans="9:17" ht="16">
      <c r="I14555" s="209"/>
      <c r="J14555" s="221"/>
      <c r="K14555" s="228"/>
      <c r="L14555" s="228"/>
      <c r="Q14555" s="229"/>
    </row>
    <row r="14556" spans="9:17" ht="16">
      <c r="I14556" s="209"/>
      <c r="J14556" s="221"/>
      <c r="K14556" s="228"/>
      <c r="L14556" s="228"/>
      <c r="Q14556" s="229"/>
    </row>
    <row r="14557" spans="9:17" ht="16">
      <c r="I14557" s="209"/>
      <c r="J14557" s="221"/>
      <c r="K14557" s="228"/>
      <c r="L14557" s="228"/>
      <c r="Q14557" s="229"/>
    </row>
    <row r="14558" spans="9:17" ht="16">
      <c r="I14558" s="209"/>
      <c r="J14558" s="221"/>
      <c r="K14558" s="228"/>
      <c r="L14558" s="228"/>
      <c r="Q14558" s="229"/>
    </row>
    <row r="14559" spans="9:17" ht="16">
      <c r="I14559" s="209"/>
      <c r="J14559" s="221"/>
      <c r="K14559" s="228"/>
      <c r="L14559" s="228"/>
      <c r="Q14559" s="229"/>
    </row>
    <row r="14560" spans="9:17" ht="16">
      <c r="I14560" s="209"/>
      <c r="J14560" s="221"/>
      <c r="K14560" s="228"/>
      <c r="L14560" s="228"/>
      <c r="Q14560" s="229"/>
    </row>
    <row r="14561" spans="9:17" ht="16">
      <c r="I14561" s="209"/>
      <c r="J14561" s="221"/>
      <c r="K14561" s="228"/>
      <c r="L14561" s="228"/>
      <c r="Q14561" s="229"/>
    </row>
    <row r="14562" spans="9:17" ht="16">
      <c r="I14562" s="209"/>
      <c r="J14562" s="221"/>
      <c r="K14562" s="228"/>
      <c r="L14562" s="228"/>
      <c r="Q14562" s="229"/>
    </row>
    <row r="14563" spans="9:17" ht="16">
      <c r="I14563" s="209"/>
      <c r="J14563" s="221"/>
      <c r="K14563" s="228"/>
      <c r="L14563" s="228"/>
      <c r="Q14563" s="229"/>
    </row>
    <row r="14564" spans="9:17" ht="16">
      <c r="I14564" s="209"/>
      <c r="J14564" s="221"/>
      <c r="K14564" s="228"/>
      <c r="L14564" s="228"/>
      <c r="Q14564" s="229"/>
    </row>
    <row r="14565" spans="9:17" ht="16">
      <c r="I14565" s="209"/>
      <c r="J14565" s="221"/>
      <c r="K14565" s="228"/>
      <c r="L14565" s="228"/>
      <c r="Q14565" s="229"/>
    </row>
    <row r="14566" spans="9:17" ht="16">
      <c r="I14566" s="209"/>
      <c r="J14566" s="221"/>
      <c r="K14566" s="228"/>
      <c r="L14566" s="228"/>
      <c r="Q14566" s="229"/>
    </row>
    <row r="14567" spans="9:17" ht="16">
      <c r="I14567" s="209"/>
      <c r="J14567" s="221"/>
      <c r="K14567" s="228"/>
      <c r="L14567" s="228"/>
      <c r="Q14567" s="229"/>
    </row>
    <row r="14568" spans="9:17" ht="16">
      <c r="I14568" s="209"/>
      <c r="J14568" s="221"/>
      <c r="K14568" s="228"/>
      <c r="L14568" s="228"/>
      <c r="Q14568" s="229"/>
    </row>
    <row r="14569" spans="9:17" ht="16">
      <c r="I14569" s="209"/>
      <c r="J14569" s="221"/>
      <c r="K14569" s="228"/>
      <c r="L14569" s="228"/>
      <c r="Q14569" s="229"/>
    </row>
    <row r="14570" spans="9:17" ht="16">
      <c r="I14570" s="209"/>
      <c r="J14570" s="221"/>
      <c r="K14570" s="228"/>
      <c r="L14570" s="228"/>
      <c r="Q14570" s="229"/>
    </row>
    <row r="14571" spans="9:17" ht="16">
      <c r="I14571" s="209"/>
      <c r="J14571" s="221"/>
      <c r="K14571" s="228"/>
      <c r="L14571" s="228"/>
      <c r="Q14571" s="229"/>
    </row>
    <row r="14572" spans="9:17" ht="16">
      <c r="I14572" s="209"/>
      <c r="J14572" s="221"/>
      <c r="K14572" s="228"/>
      <c r="L14572" s="228"/>
      <c r="Q14572" s="229"/>
    </row>
    <row r="14573" spans="9:17" ht="16">
      <c r="I14573" s="209"/>
      <c r="J14573" s="221"/>
      <c r="K14573" s="228"/>
      <c r="L14573" s="228"/>
      <c r="Q14573" s="229"/>
    </row>
    <row r="14574" spans="9:17" ht="16">
      <c r="I14574" s="209"/>
      <c r="J14574" s="221"/>
      <c r="K14574" s="228"/>
      <c r="L14574" s="228"/>
      <c r="Q14574" s="229"/>
    </row>
    <row r="14575" spans="9:17" ht="16">
      <c r="I14575" s="209"/>
      <c r="J14575" s="221"/>
      <c r="K14575" s="228"/>
      <c r="L14575" s="228"/>
      <c r="Q14575" s="229"/>
    </row>
    <row r="14576" spans="9:17" ht="16">
      <c r="I14576" s="209"/>
      <c r="J14576" s="221"/>
      <c r="K14576" s="228"/>
      <c r="L14576" s="228"/>
      <c r="Q14576" s="229"/>
    </row>
    <row r="14577" spans="9:17" ht="16">
      <c r="I14577" s="209"/>
      <c r="J14577" s="221"/>
      <c r="K14577" s="228"/>
      <c r="L14577" s="228"/>
      <c r="Q14577" s="229"/>
    </row>
    <row r="14578" spans="9:17" ht="16">
      <c r="I14578" s="209"/>
      <c r="J14578" s="221"/>
      <c r="K14578" s="228"/>
      <c r="L14578" s="228"/>
      <c r="Q14578" s="229"/>
    </row>
    <row r="14579" spans="9:17" ht="16">
      <c r="I14579" s="209"/>
      <c r="J14579" s="221"/>
      <c r="K14579" s="228"/>
      <c r="L14579" s="228"/>
      <c r="Q14579" s="229"/>
    </row>
    <row r="14580" spans="9:17" ht="16">
      <c r="I14580" s="209"/>
      <c r="J14580" s="221"/>
      <c r="K14580" s="228"/>
      <c r="L14580" s="228"/>
      <c r="Q14580" s="229"/>
    </row>
    <row r="14581" spans="9:17" ht="16">
      <c r="I14581" s="209"/>
      <c r="J14581" s="221"/>
      <c r="K14581" s="228"/>
      <c r="L14581" s="228"/>
      <c r="Q14581" s="229"/>
    </row>
    <row r="14582" spans="9:17" ht="16">
      <c r="I14582" s="209"/>
      <c r="J14582" s="221"/>
      <c r="K14582" s="228"/>
      <c r="L14582" s="228"/>
      <c r="Q14582" s="229"/>
    </row>
    <row r="14583" spans="9:17" ht="16">
      <c r="I14583" s="209"/>
      <c r="J14583" s="221"/>
      <c r="K14583" s="228"/>
      <c r="L14583" s="228"/>
      <c r="Q14583" s="229"/>
    </row>
    <row r="14584" spans="9:17" ht="16">
      <c r="I14584" s="209"/>
      <c r="J14584" s="221"/>
      <c r="K14584" s="228"/>
      <c r="L14584" s="228"/>
      <c r="Q14584" s="229"/>
    </row>
    <row r="14585" spans="9:17" ht="16">
      <c r="I14585" s="209"/>
      <c r="J14585" s="221"/>
      <c r="K14585" s="228"/>
      <c r="L14585" s="228"/>
      <c r="Q14585" s="229"/>
    </row>
    <row r="14586" spans="9:17" ht="16">
      <c r="I14586" s="209"/>
      <c r="J14586" s="221"/>
      <c r="K14586" s="228"/>
      <c r="L14586" s="228"/>
      <c r="Q14586" s="229"/>
    </row>
    <row r="14587" spans="9:17" ht="16">
      <c r="I14587" s="209"/>
      <c r="J14587" s="221"/>
      <c r="K14587" s="228"/>
      <c r="L14587" s="228"/>
      <c r="Q14587" s="229"/>
    </row>
    <row r="14588" spans="9:17" ht="16">
      <c r="I14588" s="209"/>
      <c r="J14588" s="221"/>
      <c r="K14588" s="228"/>
      <c r="L14588" s="228"/>
      <c r="Q14588" s="229"/>
    </row>
    <row r="14589" spans="9:17" ht="16">
      <c r="I14589" s="209"/>
      <c r="J14589" s="221"/>
      <c r="K14589" s="228"/>
      <c r="L14589" s="228"/>
      <c r="Q14589" s="229"/>
    </row>
    <row r="14590" spans="9:17" ht="16">
      <c r="I14590" s="209"/>
      <c r="J14590" s="221"/>
      <c r="K14590" s="228"/>
      <c r="L14590" s="228"/>
      <c r="Q14590" s="229"/>
    </row>
    <row r="14591" spans="9:17" ht="16">
      <c r="I14591" s="209"/>
      <c r="J14591" s="221"/>
      <c r="K14591" s="228"/>
      <c r="L14591" s="228"/>
      <c r="Q14591" s="229"/>
    </row>
    <row r="14592" spans="9:17" ht="16">
      <c r="I14592" s="209"/>
      <c r="J14592" s="221"/>
      <c r="K14592" s="228"/>
      <c r="L14592" s="228"/>
      <c r="Q14592" s="229"/>
    </row>
    <row r="14593" spans="9:17" ht="16">
      <c r="I14593" s="209"/>
      <c r="J14593" s="221"/>
      <c r="K14593" s="228"/>
      <c r="L14593" s="228"/>
      <c r="Q14593" s="229"/>
    </row>
    <row r="14594" spans="9:17" ht="16">
      <c r="I14594" s="209"/>
      <c r="J14594" s="221"/>
      <c r="K14594" s="228"/>
      <c r="L14594" s="228"/>
      <c r="Q14594" s="229"/>
    </row>
    <row r="14595" spans="9:17" ht="16">
      <c r="I14595" s="209"/>
      <c r="J14595" s="221"/>
      <c r="K14595" s="228"/>
      <c r="L14595" s="228"/>
      <c r="Q14595" s="229"/>
    </row>
    <row r="14596" spans="9:17" ht="16">
      <c r="I14596" s="209"/>
      <c r="J14596" s="221"/>
      <c r="K14596" s="228"/>
      <c r="L14596" s="228"/>
      <c r="Q14596" s="229"/>
    </row>
    <row r="14597" spans="9:17" ht="16">
      <c r="I14597" s="209"/>
      <c r="J14597" s="221"/>
      <c r="K14597" s="228"/>
      <c r="L14597" s="228"/>
      <c r="Q14597" s="229"/>
    </row>
    <row r="14598" spans="9:17" ht="16">
      <c r="I14598" s="209"/>
      <c r="J14598" s="221"/>
      <c r="K14598" s="228"/>
      <c r="L14598" s="228"/>
      <c r="Q14598" s="229"/>
    </row>
    <row r="14599" spans="9:17" ht="16">
      <c r="I14599" s="209"/>
      <c r="J14599" s="221"/>
      <c r="K14599" s="228"/>
      <c r="L14599" s="228"/>
      <c r="Q14599" s="229"/>
    </row>
    <row r="14600" spans="9:17" ht="16">
      <c r="I14600" s="209"/>
      <c r="J14600" s="221"/>
      <c r="K14600" s="228"/>
      <c r="L14600" s="228"/>
      <c r="Q14600" s="229"/>
    </row>
    <row r="14601" spans="9:17" ht="16">
      <c r="I14601" s="209"/>
      <c r="J14601" s="221"/>
      <c r="K14601" s="228"/>
      <c r="L14601" s="228"/>
      <c r="Q14601" s="229"/>
    </row>
    <row r="14602" spans="9:17" ht="16">
      <c r="I14602" s="209"/>
      <c r="J14602" s="221"/>
      <c r="K14602" s="228"/>
      <c r="L14602" s="228"/>
      <c r="Q14602" s="229"/>
    </row>
    <row r="14603" spans="9:17" ht="16">
      <c r="I14603" s="209"/>
      <c r="J14603" s="221"/>
      <c r="K14603" s="228"/>
      <c r="L14603" s="228"/>
      <c r="Q14603" s="229"/>
    </row>
    <row r="14604" spans="9:17" ht="16">
      <c r="I14604" s="209"/>
      <c r="J14604" s="221"/>
      <c r="K14604" s="228"/>
      <c r="L14604" s="228"/>
      <c r="Q14604" s="229"/>
    </row>
    <row r="14605" spans="9:17" ht="16">
      <c r="I14605" s="209"/>
      <c r="J14605" s="221"/>
      <c r="K14605" s="228"/>
      <c r="L14605" s="228"/>
      <c r="Q14605" s="229"/>
    </row>
    <row r="14606" spans="9:17" ht="16">
      <c r="I14606" s="209"/>
      <c r="J14606" s="221"/>
      <c r="K14606" s="228"/>
      <c r="L14606" s="228"/>
      <c r="Q14606" s="229"/>
    </row>
    <row r="14607" spans="9:17" ht="16">
      <c r="I14607" s="209"/>
      <c r="J14607" s="221"/>
      <c r="K14607" s="228"/>
      <c r="L14607" s="228"/>
      <c r="Q14607" s="229"/>
    </row>
    <row r="14608" spans="9:17" ht="16">
      <c r="I14608" s="209"/>
      <c r="J14608" s="221"/>
      <c r="K14608" s="228"/>
      <c r="L14608" s="228"/>
      <c r="Q14608" s="229"/>
    </row>
    <row r="14609" spans="9:17" ht="16">
      <c r="I14609" s="209"/>
      <c r="J14609" s="221"/>
      <c r="K14609" s="228"/>
      <c r="L14609" s="228"/>
      <c r="Q14609" s="229"/>
    </row>
    <row r="14610" spans="9:17" ht="16">
      <c r="I14610" s="209"/>
      <c r="J14610" s="221"/>
      <c r="K14610" s="228"/>
      <c r="L14610" s="228"/>
      <c r="Q14610" s="229"/>
    </row>
    <row r="14611" spans="9:17" ht="16">
      <c r="I14611" s="209"/>
      <c r="J14611" s="221"/>
      <c r="K14611" s="228"/>
      <c r="L14611" s="228"/>
      <c r="Q14611" s="229"/>
    </row>
    <row r="14612" spans="9:17" ht="16">
      <c r="I14612" s="209"/>
      <c r="J14612" s="221"/>
      <c r="K14612" s="228"/>
      <c r="L14612" s="228"/>
      <c r="Q14612" s="229"/>
    </row>
    <row r="14613" spans="9:17" ht="16">
      <c r="I14613" s="209"/>
      <c r="J14613" s="221"/>
      <c r="K14613" s="228"/>
      <c r="L14613" s="228"/>
      <c r="Q14613" s="229"/>
    </row>
    <row r="14614" spans="9:17" ht="16">
      <c r="I14614" s="209"/>
      <c r="J14614" s="221"/>
      <c r="K14614" s="228"/>
      <c r="L14614" s="228"/>
      <c r="Q14614" s="229"/>
    </row>
    <row r="14615" spans="9:17" ht="16">
      <c r="I14615" s="209"/>
      <c r="J14615" s="221"/>
      <c r="K14615" s="228"/>
      <c r="L14615" s="228"/>
      <c r="Q14615" s="229"/>
    </row>
    <row r="14616" spans="9:17" ht="16">
      <c r="I14616" s="209"/>
      <c r="J14616" s="221"/>
      <c r="K14616" s="228"/>
      <c r="L14616" s="228"/>
      <c r="Q14616" s="229"/>
    </row>
    <row r="14617" spans="9:17" ht="16">
      <c r="I14617" s="209"/>
      <c r="J14617" s="221"/>
      <c r="K14617" s="228"/>
      <c r="L14617" s="228"/>
      <c r="Q14617" s="229"/>
    </row>
    <row r="14618" spans="9:17" ht="16">
      <c r="I14618" s="209"/>
      <c r="J14618" s="221"/>
      <c r="K14618" s="228"/>
      <c r="L14618" s="228"/>
      <c r="Q14618" s="229"/>
    </row>
    <row r="14619" spans="9:17" ht="16">
      <c r="I14619" s="209"/>
      <c r="J14619" s="221"/>
      <c r="K14619" s="228"/>
      <c r="L14619" s="228"/>
      <c r="Q14619" s="229"/>
    </row>
    <row r="14620" spans="9:17" ht="16">
      <c r="I14620" s="209"/>
      <c r="J14620" s="221"/>
      <c r="K14620" s="228"/>
      <c r="L14620" s="228"/>
      <c r="Q14620" s="229"/>
    </row>
    <row r="14621" spans="9:17" ht="16">
      <c r="I14621" s="209"/>
      <c r="J14621" s="221"/>
      <c r="K14621" s="228"/>
      <c r="L14621" s="228"/>
      <c r="Q14621" s="229"/>
    </row>
    <row r="14622" spans="9:17" ht="16">
      <c r="I14622" s="209"/>
      <c r="J14622" s="221"/>
      <c r="K14622" s="228"/>
      <c r="L14622" s="228"/>
      <c r="Q14622" s="229"/>
    </row>
    <row r="14623" spans="9:17" ht="16">
      <c r="I14623" s="209"/>
      <c r="J14623" s="221"/>
      <c r="K14623" s="228"/>
      <c r="L14623" s="228"/>
      <c r="Q14623" s="229"/>
    </row>
    <row r="14624" spans="9:17" ht="16">
      <c r="I14624" s="209"/>
      <c r="J14624" s="221"/>
      <c r="K14624" s="228"/>
      <c r="L14624" s="228"/>
      <c r="Q14624" s="229"/>
    </row>
    <row r="14625" spans="9:17" ht="16">
      <c r="I14625" s="209"/>
      <c r="J14625" s="221"/>
      <c r="K14625" s="228"/>
      <c r="L14625" s="228"/>
      <c r="Q14625" s="229"/>
    </row>
    <row r="14626" spans="9:17" ht="16">
      <c r="I14626" s="209"/>
      <c r="J14626" s="221"/>
      <c r="K14626" s="228"/>
      <c r="L14626" s="228"/>
      <c r="Q14626" s="229"/>
    </row>
    <row r="14627" spans="9:17" ht="16">
      <c r="I14627" s="209"/>
      <c r="J14627" s="221"/>
      <c r="K14627" s="228"/>
      <c r="L14627" s="228"/>
      <c r="Q14627" s="229"/>
    </row>
    <row r="14628" spans="9:17" ht="16">
      <c r="I14628" s="209"/>
      <c r="J14628" s="221"/>
      <c r="K14628" s="228"/>
      <c r="L14628" s="228"/>
      <c r="Q14628" s="229"/>
    </row>
    <row r="14629" spans="9:17" ht="16">
      <c r="I14629" s="209"/>
      <c r="J14629" s="221"/>
      <c r="K14629" s="228"/>
      <c r="L14629" s="228"/>
      <c r="Q14629" s="229"/>
    </row>
    <row r="14630" spans="9:17" ht="16">
      <c r="I14630" s="209"/>
      <c r="J14630" s="221"/>
      <c r="K14630" s="228"/>
      <c r="L14630" s="228"/>
      <c r="Q14630" s="229"/>
    </row>
    <row r="14631" spans="9:17" ht="16">
      <c r="I14631" s="209"/>
      <c r="J14631" s="221"/>
      <c r="K14631" s="228"/>
      <c r="L14631" s="228"/>
      <c r="Q14631" s="229"/>
    </row>
    <row r="14632" spans="9:17" ht="16">
      <c r="I14632" s="209"/>
      <c r="J14632" s="221"/>
      <c r="K14632" s="228"/>
      <c r="L14632" s="228"/>
      <c r="Q14632" s="229"/>
    </row>
    <row r="14633" spans="9:17" ht="16">
      <c r="I14633" s="209"/>
      <c r="J14633" s="221"/>
      <c r="K14633" s="228"/>
      <c r="L14633" s="228"/>
      <c r="Q14633" s="229"/>
    </row>
    <row r="14634" spans="9:17" ht="16">
      <c r="I14634" s="209"/>
      <c r="J14634" s="221"/>
      <c r="K14634" s="228"/>
      <c r="L14634" s="228"/>
      <c r="Q14634" s="229"/>
    </row>
    <row r="14635" spans="9:17" ht="16">
      <c r="I14635" s="209"/>
      <c r="J14635" s="221"/>
      <c r="K14635" s="228"/>
      <c r="L14635" s="228"/>
      <c r="Q14635" s="229"/>
    </row>
    <row r="14636" spans="9:17" ht="16">
      <c r="I14636" s="209"/>
      <c r="J14636" s="221"/>
      <c r="K14636" s="228"/>
      <c r="L14636" s="228"/>
      <c r="Q14636" s="229"/>
    </row>
    <row r="14637" spans="9:17" ht="16">
      <c r="I14637" s="209"/>
      <c r="J14637" s="221"/>
      <c r="K14637" s="228"/>
      <c r="L14637" s="228"/>
      <c r="Q14637" s="229"/>
    </row>
    <row r="14638" spans="9:17" ht="16">
      <c r="I14638" s="209"/>
      <c r="J14638" s="221"/>
      <c r="K14638" s="228"/>
      <c r="L14638" s="228"/>
      <c r="Q14638" s="229"/>
    </row>
    <row r="14639" spans="9:17" ht="16">
      <c r="I14639" s="209"/>
      <c r="J14639" s="221"/>
      <c r="K14639" s="228"/>
      <c r="L14639" s="228"/>
      <c r="Q14639" s="229"/>
    </row>
    <row r="14640" spans="9:17" ht="16">
      <c r="I14640" s="209"/>
      <c r="J14640" s="221"/>
      <c r="K14640" s="228"/>
      <c r="L14640" s="228"/>
      <c r="Q14640" s="229"/>
    </row>
    <row r="14641" spans="9:17" ht="16">
      <c r="I14641" s="209"/>
      <c r="J14641" s="221"/>
      <c r="K14641" s="228"/>
      <c r="L14641" s="228"/>
      <c r="Q14641" s="229"/>
    </row>
    <row r="14642" spans="9:17" ht="16">
      <c r="I14642" s="209"/>
      <c r="J14642" s="221"/>
      <c r="K14642" s="228"/>
      <c r="L14642" s="228"/>
      <c r="Q14642" s="229"/>
    </row>
    <row r="14643" spans="9:17" ht="16">
      <c r="I14643" s="209"/>
      <c r="J14643" s="221"/>
      <c r="K14643" s="228"/>
      <c r="L14643" s="228"/>
      <c r="Q14643" s="229"/>
    </row>
    <row r="14644" spans="9:17" ht="16">
      <c r="I14644" s="209"/>
      <c r="J14644" s="221"/>
      <c r="K14644" s="228"/>
      <c r="L14644" s="228"/>
      <c r="Q14644" s="229"/>
    </row>
    <row r="14645" spans="9:17" ht="16">
      <c r="I14645" s="209"/>
      <c r="J14645" s="221"/>
      <c r="K14645" s="228"/>
      <c r="L14645" s="228"/>
      <c r="Q14645" s="229"/>
    </row>
    <row r="14646" spans="9:17" ht="16">
      <c r="I14646" s="209"/>
      <c r="J14646" s="221"/>
      <c r="K14646" s="228"/>
      <c r="L14646" s="228"/>
      <c r="Q14646" s="229"/>
    </row>
    <row r="14647" spans="9:17" ht="16">
      <c r="I14647" s="209"/>
      <c r="J14647" s="221"/>
      <c r="K14647" s="228"/>
      <c r="L14647" s="228"/>
      <c r="Q14647" s="229"/>
    </row>
    <row r="14648" spans="9:17" ht="16">
      <c r="I14648" s="209"/>
      <c r="J14648" s="221"/>
      <c r="K14648" s="228"/>
      <c r="L14648" s="228"/>
      <c r="Q14648" s="229"/>
    </row>
    <row r="14649" spans="9:17" ht="16">
      <c r="I14649" s="209"/>
      <c r="J14649" s="221"/>
      <c r="K14649" s="228"/>
      <c r="L14649" s="228"/>
      <c r="Q14649" s="229"/>
    </row>
    <row r="14650" spans="9:17" ht="16">
      <c r="I14650" s="209"/>
      <c r="J14650" s="221"/>
      <c r="K14650" s="228"/>
      <c r="L14650" s="228"/>
      <c r="Q14650" s="229"/>
    </row>
    <row r="14651" spans="9:17" ht="16">
      <c r="I14651" s="209"/>
      <c r="J14651" s="221"/>
      <c r="K14651" s="228"/>
      <c r="L14651" s="228"/>
      <c r="Q14651" s="229"/>
    </row>
    <row r="14652" spans="9:17" ht="16">
      <c r="I14652" s="209"/>
      <c r="J14652" s="221"/>
      <c r="K14652" s="228"/>
      <c r="L14652" s="228"/>
      <c r="Q14652" s="229"/>
    </row>
    <row r="14653" spans="9:17" ht="16">
      <c r="I14653" s="209"/>
      <c r="J14653" s="221"/>
      <c r="K14653" s="228"/>
      <c r="L14653" s="228"/>
      <c r="Q14653" s="229"/>
    </row>
    <row r="14654" spans="9:17" ht="16">
      <c r="I14654" s="209"/>
      <c r="J14654" s="221"/>
      <c r="K14654" s="228"/>
      <c r="L14654" s="228"/>
      <c r="Q14654" s="229"/>
    </row>
    <row r="14655" spans="9:17" ht="16">
      <c r="I14655" s="209"/>
      <c r="J14655" s="221"/>
      <c r="K14655" s="228"/>
      <c r="L14655" s="228"/>
      <c r="Q14655" s="229"/>
    </row>
    <row r="14656" spans="9:17" ht="16">
      <c r="I14656" s="209"/>
      <c r="J14656" s="221"/>
      <c r="K14656" s="228"/>
      <c r="L14656" s="228"/>
      <c r="Q14656" s="229"/>
    </row>
    <row r="14657" spans="9:17" ht="16">
      <c r="I14657" s="209"/>
      <c r="J14657" s="221"/>
      <c r="K14657" s="228"/>
      <c r="L14657" s="228"/>
      <c r="Q14657" s="229"/>
    </row>
    <row r="14658" spans="9:17" ht="16">
      <c r="I14658" s="209"/>
      <c r="J14658" s="221"/>
      <c r="K14658" s="228"/>
      <c r="L14658" s="228"/>
      <c r="Q14658" s="229"/>
    </row>
    <row r="14659" spans="9:17" ht="16">
      <c r="I14659" s="209"/>
      <c r="J14659" s="221"/>
      <c r="K14659" s="228"/>
      <c r="L14659" s="228"/>
      <c r="Q14659" s="229"/>
    </row>
    <row r="14660" spans="9:17" ht="16">
      <c r="I14660" s="209"/>
      <c r="J14660" s="221"/>
      <c r="K14660" s="228"/>
      <c r="L14660" s="228"/>
      <c r="Q14660" s="229"/>
    </row>
    <row r="14661" spans="9:17" ht="16">
      <c r="I14661" s="209"/>
      <c r="J14661" s="221"/>
      <c r="K14661" s="228"/>
      <c r="L14661" s="228"/>
      <c r="Q14661" s="229"/>
    </row>
    <row r="14662" spans="9:17" ht="16">
      <c r="I14662" s="209"/>
      <c r="J14662" s="221"/>
      <c r="K14662" s="228"/>
      <c r="L14662" s="228"/>
      <c r="Q14662" s="229"/>
    </row>
    <row r="14663" spans="9:17" ht="16">
      <c r="I14663" s="209"/>
      <c r="J14663" s="221"/>
      <c r="K14663" s="228"/>
      <c r="L14663" s="228"/>
      <c r="Q14663" s="229"/>
    </row>
    <row r="14664" spans="9:17" ht="16">
      <c r="I14664" s="209"/>
      <c r="J14664" s="221"/>
      <c r="K14664" s="228"/>
      <c r="L14664" s="228"/>
      <c r="Q14664" s="229"/>
    </row>
    <row r="14665" spans="9:17" ht="16">
      <c r="I14665" s="209"/>
      <c r="J14665" s="221"/>
      <c r="K14665" s="228"/>
      <c r="L14665" s="228"/>
      <c r="Q14665" s="229"/>
    </row>
    <row r="14666" spans="9:17" ht="16">
      <c r="I14666" s="209"/>
      <c r="J14666" s="221"/>
      <c r="K14666" s="228"/>
      <c r="L14666" s="228"/>
      <c r="Q14666" s="229"/>
    </row>
    <row r="14667" spans="9:17" ht="16">
      <c r="I14667" s="209"/>
      <c r="J14667" s="221"/>
      <c r="K14667" s="228"/>
      <c r="L14667" s="228"/>
      <c r="Q14667" s="229"/>
    </row>
    <row r="14668" spans="9:17" ht="16">
      <c r="I14668" s="209"/>
      <c r="J14668" s="221"/>
      <c r="K14668" s="228"/>
      <c r="L14668" s="228"/>
      <c r="Q14668" s="229"/>
    </row>
    <row r="14669" spans="9:17" ht="16">
      <c r="I14669" s="209"/>
      <c r="J14669" s="221"/>
      <c r="K14669" s="228"/>
      <c r="L14669" s="228"/>
      <c r="Q14669" s="229"/>
    </row>
    <row r="14670" spans="9:17" ht="16">
      <c r="I14670" s="209"/>
      <c r="J14670" s="221"/>
      <c r="K14670" s="228"/>
      <c r="L14670" s="228"/>
      <c r="Q14670" s="229"/>
    </row>
    <row r="14671" spans="9:17" ht="16">
      <c r="I14671" s="209"/>
      <c r="J14671" s="221"/>
      <c r="K14671" s="228"/>
      <c r="L14671" s="228"/>
      <c r="Q14671" s="229"/>
    </row>
    <row r="14672" spans="9:17" ht="16">
      <c r="I14672" s="209"/>
      <c r="J14672" s="221"/>
      <c r="K14672" s="228"/>
      <c r="L14672" s="228"/>
      <c r="Q14672" s="229"/>
    </row>
    <row r="14673" spans="9:17" ht="16">
      <c r="I14673" s="209"/>
      <c r="J14673" s="221"/>
      <c r="K14673" s="228"/>
      <c r="L14673" s="228"/>
      <c r="Q14673" s="229"/>
    </row>
    <row r="14674" spans="9:17" ht="16">
      <c r="I14674" s="209"/>
      <c r="J14674" s="221"/>
      <c r="K14674" s="228"/>
      <c r="L14674" s="228"/>
      <c r="Q14674" s="229"/>
    </row>
    <row r="14675" spans="9:17" ht="16">
      <c r="I14675" s="209"/>
      <c r="J14675" s="221"/>
      <c r="K14675" s="228"/>
      <c r="L14675" s="228"/>
      <c r="Q14675" s="229"/>
    </row>
    <row r="14676" spans="9:17" ht="16">
      <c r="I14676" s="209"/>
      <c r="J14676" s="221"/>
      <c r="K14676" s="228"/>
      <c r="L14676" s="228"/>
      <c r="Q14676" s="229"/>
    </row>
    <row r="14677" spans="9:17" ht="16">
      <c r="I14677" s="209"/>
      <c r="J14677" s="221"/>
      <c r="K14677" s="228"/>
      <c r="L14677" s="228"/>
      <c r="Q14677" s="229"/>
    </row>
    <row r="14678" spans="9:17" ht="16">
      <c r="I14678" s="209"/>
      <c r="J14678" s="221"/>
      <c r="K14678" s="228"/>
      <c r="L14678" s="228"/>
      <c r="Q14678" s="229"/>
    </row>
    <row r="14679" spans="9:17" ht="16">
      <c r="I14679" s="209"/>
      <c r="J14679" s="221"/>
      <c r="K14679" s="228"/>
      <c r="L14679" s="228"/>
      <c r="Q14679" s="229"/>
    </row>
    <row r="14680" spans="9:17" ht="16">
      <c r="I14680" s="209"/>
      <c r="J14680" s="221"/>
      <c r="K14680" s="228"/>
      <c r="L14680" s="228"/>
      <c r="Q14680" s="229"/>
    </row>
    <row r="14681" spans="9:17" ht="16">
      <c r="I14681" s="209"/>
      <c r="J14681" s="221"/>
      <c r="K14681" s="228"/>
      <c r="L14681" s="228"/>
      <c r="Q14681" s="229"/>
    </row>
    <row r="14682" spans="9:17" ht="16">
      <c r="I14682" s="209"/>
      <c r="J14682" s="221"/>
      <c r="K14682" s="228"/>
      <c r="L14682" s="228"/>
      <c r="Q14682" s="229"/>
    </row>
    <row r="14683" spans="9:17" ht="16">
      <c r="I14683" s="209"/>
      <c r="J14683" s="221"/>
      <c r="K14683" s="228"/>
      <c r="L14683" s="228"/>
      <c r="Q14683" s="229"/>
    </row>
    <row r="14684" spans="9:17" ht="16">
      <c r="I14684" s="209"/>
      <c r="J14684" s="221"/>
      <c r="K14684" s="228"/>
      <c r="L14684" s="228"/>
      <c r="Q14684" s="229"/>
    </row>
    <row r="14685" spans="9:17" ht="16">
      <c r="I14685" s="209"/>
      <c r="J14685" s="221"/>
      <c r="K14685" s="228"/>
      <c r="L14685" s="228"/>
      <c r="Q14685" s="229"/>
    </row>
    <row r="14686" spans="9:17" ht="16">
      <c r="I14686" s="209"/>
      <c r="J14686" s="221"/>
      <c r="K14686" s="228"/>
      <c r="L14686" s="228"/>
      <c r="Q14686" s="229"/>
    </row>
    <row r="14687" spans="9:17" ht="16">
      <c r="I14687" s="209"/>
      <c r="J14687" s="221"/>
      <c r="K14687" s="228"/>
      <c r="L14687" s="228"/>
      <c r="Q14687" s="229"/>
    </row>
    <row r="14688" spans="9:17" ht="16">
      <c r="I14688" s="209"/>
      <c r="J14688" s="221"/>
      <c r="K14688" s="228"/>
      <c r="L14688" s="228"/>
      <c r="Q14688" s="229"/>
    </row>
    <row r="14689" spans="9:17" ht="16">
      <c r="I14689" s="209"/>
      <c r="J14689" s="221"/>
      <c r="K14689" s="228"/>
      <c r="L14689" s="228"/>
      <c r="Q14689" s="229"/>
    </row>
    <row r="14690" spans="9:17" ht="16">
      <c r="I14690" s="209"/>
      <c r="J14690" s="221"/>
      <c r="K14690" s="228"/>
      <c r="L14690" s="228"/>
      <c r="Q14690" s="229"/>
    </row>
    <row r="14691" spans="9:17" ht="16">
      <c r="I14691" s="209"/>
      <c r="J14691" s="221"/>
      <c r="K14691" s="228"/>
      <c r="L14691" s="228"/>
      <c r="Q14691" s="229"/>
    </row>
    <row r="14692" spans="9:17" ht="16">
      <c r="I14692" s="209"/>
      <c r="J14692" s="221"/>
      <c r="K14692" s="228"/>
      <c r="L14692" s="228"/>
      <c r="Q14692" s="229"/>
    </row>
    <row r="14693" spans="9:17" ht="16">
      <c r="I14693" s="209"/>
      <c r="J14693" s="221"/>
      <c r="K14693" s="228"/>
      <c r="L14693" s="228"/>
      <c r="Q14693" s="229"/>
    </row>
    <row r="14694" spans="9:17" ht="16">
      <c r="I14694" s="209"/>
      <c r="J14694" s="221"/>
      <c r="K14694" s="228"/>
      <c r="L14694" s="228"/>
      <c r="Q14694" s="229"/>
    </row>
    <row r="14695" spans="9:17" ht="16">
      <c r="I14695" s="209"/>
      <c r="J14695" s="221"/>
      <c r="K14695" s="228"/>
      <c r="L14695" s="228"/>
      <c r="Q14695" s="229"/>
    </row>
    <row r="14696" spans="9:17" ht="16">
      <c r="I14696" s="209"/>
      <c r="J14696" s="221"/>
      <c r="K14696" s="228"/>
      <c r="L14696" s="228"/>
      <c r="Q14696" s="229"/>
    </row>
    <row r="14697" spans="9:17" ht="16">
      <c r="I14697" s="209"/>
      <c r="J14697" s="221"/>
      <c r="K14697" s="228"/>
      <c r="L14697" s="228"/>
      <c r="Q14697" s="229"/>
    </row>
    <row r="14698" spans="9:17" ht="16">
      <c r="I14698" s="209"/>
      <c r="J14698" s="221"/>
      <c r="K14698" s="228"/>
      <c r="L14698" s="228"/>
      <c r="Q14698" s="229"/>
    </row>
    <row r="14699" spans="9:17" ht="16">
      <c r="I14699" s="209"/>
      <c r="J14699" s="221"/>
      <c r="K14699" s="228"/>
      <c r="L14699" s="228"/>
      <c r="Q14699" s="229"/>
    </row>
    <row r="14700" spans="9:17" ht="16">
      <c r="I14700" s="209"/>
      <c r="J14700" s="221"/>
      <c r="K14700" s="228"/>
      <c r="L14700" s="228"/>
      <c r="Q14700" s="229"/>
    </row>
    <row r="14701" spans="9:17" ht="16">
      <c r="I14701" s="209"/>
      <c r="J14701" s="221"/>
      <c r="K14701" s="228"/>
      <c r="L14701" s="228"/>
      <c r="Q14701" s="229"/>
    </row>
    <row r="14702" spans="9:17" ht="16">
      <c r="I14702" s="209"/>
      <c r="J14702" s="221"/>
      <c r="K14702" s="228"/>
      <c r="L14702" s="228"/>
      <c r="Q14702" s="229"/>
    </row>
    <row r="14703" spans="9:17" ht="16">
      <c r="I14703" s="209"/>
      <c r="J14703" s="221"/>
      <c r="K14703" s="228"/>
      <c r="L14703" s="228"/>
      <c r="Q14703" s="229"/>
    </row>
    <row r="14704" spans="9:17" ht="16">
      <c r="I14704" s="209"/>
      <c r="J14704" s="221"/>
      <c r="K14704" s="228"/>
      <c r="L14704" s="228"/>
      <c r="Q14704" s="229"/>
    </row>
    <row r="14705" spans="9:17" ht="16">
      <c r="I14705" s="209"/>
      <c r="J14705" s="221"/>
      <c r="K14705" s="228"/>
      <c r="L14705" s="228"/>
      <c r="Q14705" s="229"/>
    </row>
    <row r="14706" spans="9:17" ht="16">
      <c r="I14706" s="209"/>
      <c r="J14706" s="221"/>
      <c r="K14706" s="228"/>
      <c r="L14706" s="228"/>
      <c r="Q14706" s="229"/>
    </row>
    <row r="14707" spans="9:17" ht="16">
      <c r="I14707" s="209"/>
      <c r="J14707" s="221"/>
      <c r="K14707" s="228"/>
      <c r="L14707" s="228"/>
      <c r="Q14707" s="229"/>
    </row>
    <row r="14708" spans="9:17" ht="16">
      <c r="I14708" s="209"/>
      <c r="J14708" s="221"/>
      <c r="K14708" s="228"/>
      <c r="L14708" s="228"/>
      <c r="Q14708" s="229"/>
    </row>
    <row r="14709" spans="9:17" ht="16">
      <c r="I14709" s="209"/>
      <c r="J14709" s="221"/>
      <c r="K14709" s="228"/>
      <c r="L14709" s="228"/>
      <c r="Q14709" s="229"/>
    </row>
    <row r="14710" spans="9:17" ht="16">
      <c r="I14710" s="209"/>
      <c r="J14710" s="221"/>
      <c r="K14710" s="228"/>
      <c r="L14710" s="228"/>
      <c r="Q14710" s="229"/>
    </row>
    <row r="14711" spans="9:17" ht="16">
      <c r="I14711" s="209"/>
      <c r="J14711" s="221"/>
      <c r="K14711" s="228"/>
      <c r="L14711" s="228"/>
      <c r="Q14711" s="229"/>
    </row>
    <row r="14712" spans="9:17" ht="16">
      <c r="I14712" s="209"/>
      <c r="J14712" s="221"/>
      <c r="K14712" s="228"/>
      <c r="L14712" s="228"/>
      <c r="Q14712" s="229"/>
    </row>
    <row r="14713" spans="9:17" ht="16">
      <c r="I14713" s="209"/>
      <c r="J14713" s="221"/>
      <c r="K14713" s="228"/>
      <c r="L14713" s="228"/>
      <c r="Q14713" s="229"/>
    </row>
    <row r="14714" spans="9:17" ht="16">
      <c r="I14714" s="209"/>
      <c r="J14714" s="221"/>
      <c r="K14714" s="228"/>
      <c r="L14714" s="228"/>
      <c r="Q14714" s="229"/>
    </row>
    <row r="14715" spans="9:17" ht="16">
      <c r="I14715" s="209"/>
      <c r="J14715" s="221"/>
      <c r="K14715" s="228"/>
      <c r="L14715" s="228"/>
      <c r="Q14715" s="229"/>
    </row>
    <row r="14716" spans="9:17" ht="16">
      <c r="I14716" s="209"/>
      <c r="J14716" s="221"/>
      <c r="K14716" s="228"/>
      <c r="L14716" s="228"/>
      <c r="Q14716" s="229"/>
    </row>
    <row r="14717" spans="9:17" ht="16">
      <c r="I14717" s="209"/>
      <c r="J14717" s="221"/>
      <c r="K14717" s="228"/>
      <c r="L14717" s="228"/>
      <c r="Q14717" s="229"/>
    </row>
    <row r="14718" spans="9:17" ht="16">
      <c r="I14718" s="209"/>
      <c r="J14718" s="221"/>
      <c r="K14718" s="228"/>
      <c r="L14718" s="228"/>
      <c r="Q14718" s="229"/>
    </row>
    <row r="14719" spans="9:17" ht="16">
      <c r="I14719" s="209"/>
      <c r="J14719" s="221"/>
      <c r="K14719" s="228"/>
      <c r="L14719" s="228"/>
      <c r="Q14719" s="229"/>
    </row>
    <row r="14720" spans="9:17" ht="16">
      <c r="I14720" s="209"/>
      <c r="J14720" s="221"/>
      <c r="K14720" s="228"/>
      <c r="L14720" s="228"/>
      <c r="Q14720" s="229"/>
    </row>
    <row r="14721" spans="9:17" ht="16">
      <c r="I14721" s="209"/>
      <c r="J14721" s="221"/>
      <c r="K14721" s="228"/>
      <c r="L14721" s="228"/>
      <c r="Q14721" s="229"/>
    </row>
    <row r="14722" spans="9:17" ht="16">
      <c r="I14722" s="209"/>
      <c r="J14722" s="221"/>
      <c r="K14722" s="228"/>
      <c r="L14722" s="228"/>
      <c r="Q14722" s="229"/>
    </row>
    <row r="14723" spans="9:17" ht="16">
      <c r="I14723" s="209"/>
      <c r="J14723" s="221"/>
      <c r="K14723" s="228"/>
      <c r="L14723" s="228"/>
      <c r="Q14723" s="229"/>
    </row>
    <row r="14724" spans="9:17" ht="16">
      <c r="I14724" s="209"/>
      <c r="J14724" s="221"/>
      <c r="K14724" s="228"/>
      <c r="L14724" s="228"/>
      <c r="Q14724" s="229"/>
    </row>
    <row r="14725" spans="9:17" ht="16">
      <c r="I14725" s="209"/>
      <c r="J14725" s="221"/>
      <c r="K14725" s="228"/>
      <c r="L14725" s="228"/>
      <c r="Q14725" s="229"/>
    </row>
    <row r="14726" spans="9:17" ht="16">
      <c r="I14726" s="209"/>
      <c r="J14726" s="221"/>
      <c r="K14726" s="228"/>
      <c r="L14726" s="228"/>
      <c r="Q14726" s="229"/>
    </row>
    <row r="14727" spans="9:17" ht="16">
      <c r="I14727" s="209"/>
      <c r="J14727" s="221"/>
      <c r="K14727" s="228"/>
      <c r="L14727" s="228"/>
      <c r="Q14727" s="229"/>
    </row>
    <row r="14728" spans="9:17" ht="16">
      <c r="I14728" s="209"/>
      <c r="J14728" s="221"/>
      <c r="K14728" s="228"/>
      <c r="L14728" s="228"/>
      <c r="Q14728" s="229"/>
    </row>
    <row r="14729" spans="9:17" ht="16">
      <c r="I14729" s="209"/>
      <c r="J14729" s="221"/>
      <c r="K14729" s="228"/>
      <c r="L14729" s="228"/>
      <c r="Q14729" s="229"/>
    </row>
    <row r="14730" spans="9:17" ht="16">
      <c r="I14730" s="209"/>
      <c r="J14730" s="221"/>
      <c r="K14730" s="228"/>
      <c r="L14730" s="228"/>
      <c r="Q14730" s="229"/>
    </row>
    <row r="14731" spans="9:17" ht="16">
      <c r="I14731" s="209"/>
      <c r="J14731" s="221"/>
      <c r="K14731" s="228"/>
      <c r="L14731" s="228"/>
      <c r="Q14731" s="229"/>
    </row>
    <row r="14732" spans="9:17" ht="16">
      <c r="I14732" s="209"/>
      <c r="J14732" s="221"/>
      <c r="K14732" s="228"/>
      <c r="L14732" s="228"/>
      <c r="Q14732" s="229"/>
    </row>
    <row r="14733" spans="9:17" ht="16">
      <c r="I14733" s="209"/>
      <c r="J14733" s="221"/>
      <c r="K14733" s="228"/>
      <c r="L14733" s="228"/>
      <c r="Q14733" s="229"/>
    </row>
    <row r="14734" spans="9:17" ht="16">
      <c r="I14734" s="209"/>
      <c r="J14734" s="221"/>
      <c r="K14734" s="228"/>
      <c r="L14734" s="228"/>
      <c r="Q14734" s="229"/>
    </row>
    <row r="14735" spans="9:17" ht="16">
      <c r="I14735" s="209"/>
      <c r="J14735" s="221"/>
      <c r="K14735" s="228"/>
      <c r="L14735" s="228"/>
      <c r="Q14735" s="229"/>
    </row>
    <row r="14736" spans="9:17" ht="16">
      <c r="I14736" s="209"/>
      <c r="J14736" s="221"/>
      <c r="K14736" s="228"/>
      <c r="L14736" s="228"/>
      <c r="Q14736" s="229"/>
    </row>
    <row r="14737" spans="9:17" ht="16">
      <c r="I14737" s="209"/>
      <c r="J14737" s="221"/>
      <c r="K14737" s="228"/>
      <c r="L14737" s="228"/>
      <c r="Q14737" s="229"/>
    </row>
    <row r="14738" spans="9:17" ht="16">
      <c r="I14738" s="209"/>
      <c r="J14738" s="221"/>
      <c r="K14738" s="228"/>
      <c r="L14738" s="228"/>
      <c r="Q14738" s="229"/>
    </row>
    <row r="14739" spans="9:17" ht="16">
      <c r="I14739" s="209"/>
      <c r="J14739" s="221"/>
      <c r="K14739" s="228"/>
      <c r="L14739" s="228"/>
      <c r="Q14739" s="229"/>
    </row>
    <row r="14740" spans="9:17" ht="16">
      <c r="I14740" s="209"/>
      <c r="J14740" s="221"/>
      <c r="K14740" s="228"/>
      <c r="L14740" s="228"/>
      <c r="Q14740" s="229"/>
    </row>
    <row r="14741" spans="9:17" ht="16">
      <c r="I14741" s="209"/>
      <c r="J14741" s="221"/>
      <c r="K14741" s="228"/>
      <c r="L14741" s="228"/>
      <c r="Q14741" s="229"/>
    </row>
    <row r="14742" spans="9:17" ht="16">
      <c r="I14742" s="209"/>
      <c r="J14742" s="221"/>
      <c r="K14742" s="228"/>
      <c r="L14742" s="228"/>
      <c r="Q14742" s="229"/>
    </row>
    <row r="14743" spans="9:17" ht="16">
      <c r="I14743" s="209"/>
      <c r="J14743" s="221"/>
      <c r="K14743" s="228"/>
      <c r="L14743" s="228"/>
      <c r="Q14743" s="229"/>
    </row>
    <row r="14744" spans="9:17" ht="16">
      <c r="I14744" s="209"/>
      <c r="J14744" s="221"/>
      <c r="K14744" s="228"/>
      <c r="L14744" s="228"/>
      <c r="Q14744" s="229"/>
    </row>
    <row r="14745" spans="9:17" ht="16">
      <c r="I14745" s="209"/>
      <c r="J14745" s="221"/>
      <c r="K14745" s="228"/>
      <c r="L14745" s="228"/>
      <c r="Q14745" s="229"/>
    </row>
    <row r="14746" spans="9:17" ht="16">
      <c r="I14746" s="209"/>
      <c r="J14746" s="221"/>
      <c r="K14746" s="228"/>
      <c r="L14746" s="228"/>
      <c r="Q14746" s="229"/>
    </row>
    <row r="14747" spans="9:17" ht="16">
      <c r="I14747" s="209"/>
      <c r="J14747" s="221"/>
      <c r="K14747" s="228"/>
      <c r="L14747" s="228"/>
      <c r="Q14747" s="229"/>
    </row>
    <row r="14748" spans="9:17" ht="16">
      <c r="I14748" s="209"/>
      <c r="J14748" s="221"/>
      <c r="K14748" s="228"/>
      <c r="L14748" s="228"/>
      <c r="Q14748" s="229"/>
    </row>
    <row r="14749" spans="9:17" ht="16">
      <c r="I14749" s="209"/>
      <c r="J14749" s="221"/>
      <c r="K14749" s="228"/>
      <c r="L14749" s="228"/>
      <c r="Q14749" s="229"/>
    </row>
    <row r="14750" spans="9:17" ht="16">
      <c r="I14750" s="209"/>
      <c r="J14750" s="221"/>
      <c r="K14750" s="228"/>
      <c r="L14750" s="228"/>
      <c r="Q14750" s="229"/>
    </row>
    <row r="14751" spans="9:17" ht="16">
      <c r="I14751" s="209"/>
      <c r="J14751" s="221"/>
      <c r="K14751" s="228"/>
      <c r="L14751" s="228"/>
      <c r="Q14751" s="229"/>
    </row>
    <row r="14752" spans="9:17" ht="16">
      <c r="I14752" s="209"/>
      <c r="J14752" s="221"/>
      <c r="K14752" s="228"/>
      <c r="L14752" s="228"/>
      <c r="Q14752" s="229"/>
    </row>
    <row r="14753" spans="9:17" ht="16">
      <c r="I14753" s="209"/>
      <c r="J14753" s="221"/>
      <c r="K14753" s="228"/>
      <c r="L14753" s="228"/>
      <c r="Q14753" s="229"/>
    </row>
    <row r="14754" spans="9:17" ht="16">
      <c r="I14754" s="209"/>
      <c r="J14754" s="221"/>
      <c r="K14754" s="228"/>
      <c r="L14754" s="228"/>
      <c r="Q14754" s="229"/>
    </row>
    <row r="14755" spans="9:17" ht="16">
      <c r="I14755" s="209"/>
      <c r="J14755" s="221"/>
      <c r="K14755" s="228"/>
      <c r="L14755" s="228"/>
      <c r="Q14755" s="229"/>
    </row>
    <row r="14756" spans="9:17" ht="16">
      <c r="I14756" s="209"/>
      <c r="J14756" s="221"/>
      <c r="K14756" s="228"/>
      <c r="L14756" s="228"/>
      <c r="Q14756" s="229"/>
    </row>
    <row r="14757" spans="9:17" ht="16">
      <c r="I14757" s="209"/>
      <c r="J14757" s="221"/>
      <c r="K14757" s="228"/>
      <c r="L14757" s="228"/>
      <c r="Q14757" s="229"/>
    </row>
    <row r="14758" spans="9:17" ht="16">
      <c r="I14758" s="209"/>
      <c r="J14758" s="221"/>
      <c r="K14758" s="228"/>
      <c r="L14758" s="228"/>
      <c r="Q14758" s="229"/>
    </row>
    <row r="14759" spans="9:17" ht="16">
      <c r="I14759" s="209"/>
      <c r="J14759" s="221"/>
      <c r="K14759" s="228"/>
      <c r="L14759" s="228"/>
      <c r="Q14759" s="229"/>
    </row>
    <row r="14760" spans="9:17" ht="16">
      <c r="I14760" s="209"/>
      <c r="J14760" s="221"/>
      <c r="K14760" s="228"/>
      <c r="L14760" s="228"/>
      <c r="Q14760" s="229"/>
    </row>
    <row r="14761" spans="9:17" ht="16">
      <c r="I14761" s="209"/>
      <c r="J14761" s="221"/>
      <c r="K14761" s="228"/>
      <c r="L14761" s="228"/>
      <c r="Q14761" s="229"/>
    </row>
    <row r="14762" spans="9:17" ht="16">
      <c r="I14762" s="209"/>
      <c r="J14762" s="221"/>
      <c r="K14762" s="228"/>
      <c r="L14762" s="228"/>
      <c r="Q14762" s="229"/>
    </row>
    <row r="14763" spans="9:17" ht="16">
      <c r="I14763" s="209"/>
      <c r="J14763" s="221"/>
      <c r="K14763" s="228"/>
      <c r="L14763" s="228"/>
      <c r="Q14763" s="229"/>
    </row>
    <row r="14764" spans="9:17" ht="16">
      <c r="I14764" s="209"/>
      <c r="J14764" s="221"/>
      <c r="K14764" s="228"/>
      <c r="L14764" s="228"/>
      <c r="Q14764" s="229"/>
    </row>
    <row r="14765" spans="9:17" ht="16">
      <c r="I14765" s="209"/>
      <c r="J14765" s="221"/>
      <c r="K14765" s="228"/>
      <c r="L14765" s="228"/>
      <c r="Q14765" s="229"/>
    </row>
    <row r="14766" spans="9:17" ht="16">
      <c r="I14766" s="209"/>
      <c r="J14766" s="221"/>
      <c r="K14766" s="228"/>
      <c r="L14766" s="228"/>
      <c r="Q14766" s="229"/>
    </row>
    <row r="14767" spans="9:17" ht="16">
      <c r="I14767" s="209"/>
      <c r="J14767" s="221"/>
      <c r="K14767" s="228"/>
      <c r="L14767" s="228"/>
      <c r="Q14767" s="229"/>
    </row>
    <row r="14768" spans="9:17" ht="16">
      <c r="I14768" s="209"/>
      <c r="J14768" s="221"/>
      <c r="K14768" s="228"/>
      <c r="L14768" s="228"/>
      <c r="Q14768" s="229"/>
    </row>
    <row r="14769" spans="9:17" ht="16">
      <c r="I14769" s="209"/>
      <c r="J14769" s="221"/>
      <c r="K14769" s="228"/>
      <c r="L14769" s="228"/>
      <c r="Q14769" s="229"/>
    </row>
    <row r="14770" spans="9:17" ht="16">
      <c r="I14770" s="209"/>
      <c r="J14770" s="221"/>
      <c r="K14770" s="228"/>
      <c r="L14770" s="228"/>
      <c r="Q14770" s="229"/>
    </row>
    <row r="14771" spans="9:17" ht="16">
      <c r="I14771" s="209"/>
      <c r="J14771" s="221"/>
      <c r="K14771" s="228"/>
      <c r="L14771" s="228"/>
      <c r="Q14771" s="229"/>
    </row>
    <row r="14772" spans="9:17" ht="16">
      <c r="I14772" s="209"/>
      <c r="J14772" s="221"/>
      <c r="K14772" s="228"/>
      <c r="L14772" s="228"/>
      <c r="Q14772" s="229"/>
    </row>
    <row r="14773" spans="9:17" ht="16">
      <c r="I14773" s="209"/>
      <c r="J14773" s="221"/>
      <c r="K14773" s="228"/>
      <c r="L14773" s="228"/>
      <c r="Q14773" s="229"/>
    </row>
    <row r="14774" spans="9:17" ht="16">
      <c r="I14774" s="209"/>
      <c r="J14774" s="221"/>
      <c r="K14774" s="228"/>
      <c r="L14774" s="228"/>
      <c r="Q14774" s="229"/>
    </row>
    <row r="14775" spans="9:17" ht="16">
      <c r="I14775" s="209"/>
      <c r="J14775" s="221"/>
      <c r="K14775" s="228"/>
      <c r="L14775" s="228"/>
      <c r="Q14775" s="229"/>
    </row>
    <row r="14776" spans="9:17" ht="16">
      <c r="I14776" s="209"/>
      <c r="J14776" s="221"/>
      <c r="K14776" s="228"/>
      <c r="L14776" s="228"/>
      <c r="Q14776" s="229"/>
    </row>
    <row r="14777" spans="9:17" ht="16">
      <c r="I14777" s="209"/>
      <c r="J14777" s="221"/>
      <c r="K14777" s="228"/>
      <c r="L14777" s="228"/>
      <c r="Q14777" s="229"/>
    </row>
    <row r="14778" spans="9:17" ht="16">
      <c r="I14778" s="209"/>
      <c r="J14778" s="221"/>
      <c r="K14778" s="228"/>
      <c r="L14778" s="228"/>
      <c r="Q14778" s="229"/>
    </row>
    <row r="14779" spans="9:17" ht="16">
      <c r="I14779" s="209"/>
      <c r="J14779" s="221"/>
      <c r="K14779" s="228"/>
      <c r="L14779" s="228"/>
      <c r="Q14779" s="229"/>
    </row>
    <row r="14780" spans="9:17" ht="16">
      <c r="I14780" s="209"/>
      <c r="J14780" s="221"/>
      <c r="K14780" s="228"/>
      <c r="L14780" s="228"/>
      <c r="Q14780" s="229"/>
    </row>
    <row r="14781" spans="9:17" ht="16">
      <c r="I14781" s="209"/>
      <c r="J14781" s="221"/>
      <c r="K14781" s="228"/>
      <c r="L14781" s="228"/>
      <c r="Q14781" s="229"/>
    </row>
    <row r="14782" spans="9:17" ht="16">
      <c r="I14782" s="209"/>
      <c r="J14782" s="221"/>
      <c r="K14782" s="228"/>
      <c r="L14782" s="228"/>
      <c r="Q14782" s="229"/>
    </row>
    <row r="14783" spans="9:17" ht="16">
      <c r="I14783" s="209"/>
      <c r="J14783" s="221"/>
      <c r="K14783" s="228"/>
      <c r="L14783" s="228"/>
      <c r="Q14783" s="229"/>
    </row>
    <row r="14784" spans="9:17" ht="16">
      <c r="I14784" s="209"/>
      <c r="J14784" s="221"/>
      <c r="K14784" s="228"/>
      <c r="L14784" s="228"/>
      <c r="Q14784" s="229"/>
    </row>
    <row r="14785" spans="9:17" ht="16">
      <c r="I14785" s="209"/>
      <c r="J14785" s="221"/>
      <c r="K14785" s="228"/>
      <c r="L14785" s="228"/>
      <c r="Q14785" s="229"/>
    </row>
    <row r="14786" spans="9:17" ht="16">
      <c r="I14786" s="209"/>
      <c r="J14786" s="221"/>
      <c r="K14786" s="228"/>
      <c r="L14786" s="228"/>
      <c r="Q14786" s="229"/>
    </row>
    <row r="14787" spans="9:17" ht="16">
      <c r="I14787" s="209"/>
      <c r="J14787" s="221"/>
      <c r="K14787" s="228"/>
      <c r="L14787" s="228"/>
      <c r="Q14787" s="229"/>
    </row>
    <row r="14788" spans="9:17" ht="16">
      <c r="I14788" s="209"/>
      <c r="J14788" s="221"/>
      <c r="K14788" s="228"/>
      <c r="L14788" s="228"/>
      <c r="Q14788" s="229"/>
    </row>
    <row r="14789" spans="9:17" ht="16">
      <c r="I14789" s="209"/>
      <c r="J14789" s="221"/>
      <c r="K14789" s="228"/>
      <c r="L14789" s="228"/>
      <c r="Q14789" s="229"/>
    </row>
    <row r="14790" spans="9:17" ht="16">
      <c r="I14790" s="209"/>
      <c r="J14790" s="221"/>
      <c r="K14790" s="228"/>
      <c r="L14790" s="228"/>
      <c r="Q14790" s="229"/>
    </row>
    <row r="14791" spans="9:17" ht="16">
      <c r="I14791" s="209"/>
      <c r="J14791" s="221"/>
      <c r="K14791" s="228"/>
      <c r="L14791" s="228"/>
      <c r="Q14791" s="229"/>
    </row>
    <row r="14792" spans="9:17" ht="16">
      <c r="I14792" s="209"/>
      <c r="J14792" s="221"/>
      <c r="K14792" s="228"/>
      <c r="L14792" s="228"/>
      <c r="Q14792" s="229"/>
    </row>
    <row r="14793" spans="9:17" ht="16">
      <c r="I14793" s="209"/>
      <c r="J14793" s="221"/>
      <c r="K14793" s="228"/>
      <c r="L14793" s="228"/>
      <c r="Q14793" s="229"/>
    </row>
    <row r="14794" spans="9:17" ht="16">
      <c r="I14794" s="209"/>
      <c r="J14794" s="221"/>
      <c r="K14794" s="228"/>
      <c r="L14794" s="228"/>
      <c r="Q14794" s="229"/>
    </row>
    <row r="14795" spans="9:17" ht="16">
      <c r="I14795" s="209"/>
      <c r="J14795" s="221"/>
      <c r="K14795" s="228"/>
      <c r="L14795" s="228"/>
      <c r="Q14795" s="229"/>
    </row>
    <row r="14796" spans="9:17" ht="16">
      <c r="I14796" s="209"/>
      <c r="J14796" s="221"/>
      <c r="K14796" s="228"/>
      <c r="L14796" s="228"/>
      <c r="Q14796" s="229"/>
    </row>
    <row r="14797" spans="9:17" ht="16">
      <c r="I14797" s="209"/>
      <c r="J14797" s="221"/>
      <c r="K14797" s="228"/>
      <c r="L14797" s="228"/>
      <c r="Q14797" s="229"/>
    </row>
    <row r="14798" spans="9:17" ht="16">
      <c r="I14798" s="209"/>
      <c r="J14798" s="221"/>
      <c r="K14798" s="228"/>
      <c r="L14798" s="228"/>
      <c r="Q14798" s="229"/>
    </row>
    <row r="14799" spans="9:17" ht="16">
      <c r="I14799" s="209"/>
      <c r="J14799" s="221"/>
      <c r="K14799" s="228"/>
      <c r="L14799" s="228"/>
      <c r="Q14799" s="229"/>
    </row>
    <row r="14800" spans="9:17" ht="16">
      <c r="I14800" s="209"/>
      <c r="J14800" s="221"/>
      <c r="K14800" s="228"/>
      <c r="L14800" s="228"/>
      <c r="Q14800" s="229"/>
    </row>
    <row r="14801" spans="9:17" ht="16">
      <c r="I14801" s="209"/>
      <c r="J14801" s="221"/>
      <c r="K14801" s="228"/>
      <c r="L14801" s="228"/>
      <c r="Q14801" s="229"/>
    </row>
    <row r="14802" spans="9:17" ht="16">
      <c r="I14802" s="209"/>
      <c r="J14802" s="221"/>
      <c r="K14802" s="228"/>
      <c r="L14802" s="228"/>
      <c r="Q14802" s="229"/>
    </row>
    <row r="14803" spans="9:17" ht="16">
      <c r="I14803" s="209"/>
      <c r="J14803" s="221"/>
      <c r="K14803" s="228"/>
      <c r="L14803" s="228"/>
      <c r="Q14803" s="229"/>
    </row>
    <row r="14804" spans="9:17" ht="16">
      <c r="I14804" s="209"/>
      <c r="J14804" s="221"/>
      <c r="K14804" s="228"/>
      <c r="L14804" s="228"/>
      <c r="Q14804" s="229"/>
    </row>
    <row r="14805" spans="9:17" ht="16">
      <c r="I14805" s="209"/>
      <c r="J14805" s="221"/>
      <c r="K14805" s="228"/>
      <c r="L14805" s="228"/>
      <c r="Q14805" s="229"/>
    </row>
    <row r="14806" spans="9:17" ht="16">
      <c r="I14806" s="209"/>
      <c r="J14806" s="221"/>
      <c r="K14806" s="228"/>
      <c r="L14806" s="228"/>
      <c r="Q14806" s="229"/>
    </row>
    <row r="14807" spans="9:17" ht="16">
      <c r="I14807" s="209"/>
      <c r="J14807" s="221"/>
      <c r="K14807" s="228"/>
      <c r="L14807" s="228"/>
      <c r="Q14807" s="229"/>
    </row>
    <row r="14808" spans="9:17" ht="16">
      <c r="I14808" s="209"/>
      <c r="J14808" s="221"/>
      <c r="K14808" s="228"/>
      <c r="L14808" s="228"/>
      <c r="Q14808" s="229"/>
    </row>
    <row r="14809" spans="9:17" ht="16">
      <c r="I14809" s="209"/>
      <c r="J14809" s="221"/>
      <c r="K14809" s="228"/>
      <c r="L14809" s="228"/>
      <c r="Q14809" s="229"/>
    </row>
    <row r="14810" spans="9:17" ht="16">
      <c r="I14810" s="209"/>
      <c r="J14810" s="221"/>
      <c r="K14810" s="228"/>
      <c r="L14810" s="228"/>
      <c r="Q14810" s="229"/>
    </row>
    <row r="14811" spans="9:17" ht="16">
      <c r="I14811" s="209"/>
      <c r="J14811" s="221"/>
      <c r="K14811" s="228"/>
      <c r="L14811" s="228"/>
      <c r="Q14811" s="229"/>
    </row>
    <row r="14812" spans="9:17" ht="16">
      <c r="I14812" s="209"/>
      <c r="J14812" s="221"/>
      <c r="K14812" s="228"/>
      <c r="L14812" s="228"/>
      <c r="Q14812" s="229"/>
    </row>
    <row r="14813" spans="9:17" ht="16">
      <c r="I14813" s="209"/>
      <c r="J14813" s="221"/>
      <c r="K14813" s="228"/>
      <c r="L14813" s="228"/>
      <c r="Q14813" s="229"/>
    </row>
    <row r="14814" spans="9:17" ht="16">
      <c r="I14814" s="209"/>
      <c r="J14814" s="221"/>
      <c r="K14814" s="228"/>
      <c r="L14814" s="228"/>
      <c r="Q14814" s="229"/>
    </row>
    <row r="14815" spans="9:17" ht="16">
      <c r="I14815" s="209"/>
      <c r="J14815" s="221"/>
      <c r="K14815" s="228"/>
      <c r="L14815" s="228"/>
      <c r="Q14815" s="229"/>
    </row>
    <row r="14816" spans="9:17" ht="16">
      <c r="I14816" s="209"/>
      <c r="J14816" s="221"/>
      <c r="K14816" s="228"/>
      <c r="L14816" s="228"/>
      <c r="Q14816" s="229"/>
    </row>
    <row r="14817" spans="9:17" ht="16">
      <c r="I14817" s="209"/>
      <c r="J14817" s="221"/>
      <c r="K14817" s="228"/>
      <c r="L14817" s="228"/>
      <c r="Q14817" s="229"/>
    </row>
    <row r="14818" spans="9:17" ht="16">
      <c r="I14818" s="209"/>
      <c r="J14818" s="221"/>
      <c r="K14818" s="228"/>
      <c r="L14818" s="228"/>
      <c r="Q14818" s="229"/>
    </row>
    <row r="14819" spans="9:17" ht="16">
      <c r="I14819" s="209"/>
      <c r="J14819" s="221"/>
      <c r="K14819" s="228"/>
      <c r="L14819" s="228"/>
      <c r="Q14819" s="229"/>
    </row>
    <row r="14820" spans="9:17" ht="16">
      <c r="I14820" s="209"/>
      <c r="J14820" s="221"/>
      <c r="K14820" s="228"/>
      <c r="L14820" s="228"/>
      <c r="Q14820" s="229"/>
    </row>
    <row r="14821" spans="9:17" ht="16">
      <c r="I14821" s="209"/>
      <c r="J14821" s="221"/>
      <c r="K14821" s="228"/>
      <c r="L14821" s="228"/>
      <c r="Q14821" s="229"/>
    </row>
    <row r="14822" spans="9:17" ht="16">
      <c r="I14822" s="209"/>
      <c r="J14822" s="221"/>
      <c r="K14822" s="228"/>
      <c r="L14822" s="228"/>
      <c r="Q14822" s="229"/>
    </row>
    <row r="14823" spans="9:17" ht="16">
      <c r="I14823" s="209"/>
      <c r="J14823" s="221"/>
      <c r="K14823" s="228"/>
      <c r="L14823" s="228"/>
      <c r="Q14823" s="229"/>
    </row>
    <row r="14824" spans="9:17" ht="16">
      <c r="I14824" s="209"/>
      <c r="J14824" s="221"/>
      <c r="K14824" s="228"/>
      <c r="L14824" s="228"/>
      <c r="Q14824" s="229"/>
    </row>
    <row r="14825" spans="9:17" ht="16">
      <c r="I14825" s="209"/>
      <c r="J14825" s="221"/>
      <c r="K14825" s="228"/>
      <c r="L14825" s="228"/>
      <c r="Q14825" s="229"/>
    </row>
    <row r="14826" spans="9:17" ht="16">
      <c r="I14826" s="209"/>
      <c r="J14826" s="221"/>
      <c r="K14826" s="228"/>
      <c r="L14826" s="228"/>
      <c r="Q14826" s="229"/>
    </row>
    <row r="14827" spans="9:17" ht="16">
      <c r="I14827" s="209"/>
      <c r="J14827" s="221"/>
      <c r="K14827" s="228"/>
      <c r="L14827" s="228"/>
      <c r="Q14827" s="229"/>
    </row>
    <row r="14828" spans="9:17" ht="16">
      <c r="I14828" s="209"/>
      <c r="J14828" s="221"/>
      <c r="K14828" s="228"/>
      <c r="L14828" s="228"/>
      <c r="Q14828" s="229"/>
    </row>
    <row r="14829" spans="9:17" ht="16">
      <c r="I14829" s="209"/>
      <c r="J14829" s="221"/>
      <c r="K14829" s="228"/>
      <c r="L14829" s="228"/>
      <c r="Q14829" s="229"/>
    </row>
    <row r="14830" spans="9:17" ht="16">
      <c r="I14830" s="209"/>
      <c r="J14830" s="221"/>
      <c r="K14830" s="228"/>
      <c r="L14830" s="228"/>
      <c r="Q14830" s="229"/>
    </row>
    <row r="14831" spans="9:17" ht="16">
      <c r="I14831" s="209"/>
      <c r="J14831" s="221"/>
      <c r="K14831" s="228"/>
      <c r="L14831" s="228"/>
      <c r="Q14831" s="229"/>
    </row>
    <row r="14832" spans="9:17" ht="16">
      <c r="I14832" s="209"/>
      <c r="J14832" s="221"/>
      <c r="K14832" s="228"/>
      <c r="L14832" s="228"/>
      <c r="Q14832" s="229"/>
    </row>
    <row r="14833" spans="9:17" ht="16">
      <c r="I14833" s="209"/>
      <c r="J14833" s="221"/>
      <c r="K14833" s="228"/>
      <c r="L14833" s="228"/>
      <c r="Q14833" s="229"/>
    </row>
    <row r="14834" spans="9:17" ht="16">
      <c r="I14834" s="209"/>
      <c r="J14834" s="221"/>
      <c r="K14834" s="228"/>
      <c r="L14834" s="228"/>
      <c r="Q14834" s="229"/>
    </row>
    <row r="14835" spans="9:17" ht="16">
      <c r="I14835" s="209"/>
      <c r="J14835" s="221"/>
      <c r="K14835" s="228"/>
      <c r="L14835" s="228"/>
      <c r="Q14835" s="229"/>
    </row>
    <row r="14836" spans="9:17" ht="16">
      <c r="I14836" s="209"/>
      <c r="J14836" s="221"/>
      <c r="K14836" s="228"/>
      <c r="L14836" s="228"/>
      <c r="Q14836" s="229"/>
    </row>
    <row r="14837" spans="9:17" ht="16">
      <c r="I14837" s="209"/>
      <c r="J14837" s="221"/>
      <c r="K14837" s="228"/>
      <c r="L14837" s="228"/>
      <c r="Q14837" s="229"/>
    </row>
    <row r="14838" spans="9:17" ht="16">
      <c r="I14838" s="209"/>
      <c r="J14838" s="221"/>
      <c r="K14838" s="228"/>
      <c r="L14838" s="228"/>
      <c r="Q14838" s="229"/>
    </row>
    <row r="14839" spans="9:17" ht="16">
      <c r="I14839" s="209"/>
      <c r="J14839" s="221"/>
      <c r="K14839" s="228"/>
      <c r="L14839" s="228"/>
      <c r="Q14839" s="229"/>
    </row>
    <row r="14840" spans="9:17" ht="16">
      <c r="I14840" s="209"/>
      <c r="J14840" s="221"/>
      <c r="K14840" s="228"/>
      <c r="L14840" s="228"/>
      <c r="Q14840" s="229"/>
    </row>
    <row r="14841" spans="9:17" ht="16">
      <c r="I14841" s="209"/>
      <c r="J14841" s="221"/>
      <c r="K14841" s="228"/>
      <c r="L14841" s="228"/>
      <c r="Q14841" s="229"/>
    </row>
    <row r="14842" spans="9:17" ht="16">
      <c r="I14842" s="209"/>
      <c r="J14842" s="221"/>
      <c r="K14842" s="228"/>
      <c r="L14842" s="228"/>
      <c r="Q14842" s="229"/>
    </row>
    <row r="14843" spans="9:17" ht="16">
      <c r="I14843" s="209"/>
      <c r="J14843" s="221"/>
      <c r="K14843" s="228"/>
      <c r="L14843" s="228"/>
      <c r="Q14843" s="229"/>
    </row>
    <row r="14844" spans="9:17" ht="16">
      <c r="I14844" s="209"/>
      <c r="J14844" s="221"/>
      <c r="K14844" s="228"/>
      <c r="L14844" s="228"/>
      <c r="Q14844" s="229"/>
    </row>
    <row r="14845" spans="9:17" ht="16">
      <c r="I14845" s="209"/>
      <c r="J14845" s="221"/>
      <c r="K14845" s="228"/>
      <c r="L14845" s="228"/>
      <c r="Q14845" s="229"/>
    </row>
    <row r="14846" spans="9:17" ht="16">
      <c r="I14846" s="209"/>
      <c r="J14846" s="221"/>
      <c r="K14846" s="228"/>
      <c r="L14846" s="228"/>
      <c r="Q14846" s="229"/>
    </row>
    <row r="14847" spans="9:17" ht="16">
      <c r="I14847" s="209"/>
      <c r="J14847" s="221"/>
      <c r="K14847" s="228"/>
      <c r="L14847" s="228"/>
      <c r="Q14847" s="229"/>
    </row>
    <row r="14848" spans="9:17" ht="16">
      <c r="I14848" s="209"/>
      <c r="J14848" s="221"/>
      <c r="K14848" s="228"/>
      <c r="L14848" s="228"/>
      <c r="Q14848" s="229"/>
    </row>
    <row r="14849" spans="9:17" ht="16">
      <c r="I14849" s="209"/>
      <c r="J14849" s="221"/>
      <c r="K14849" s="228"/>
      <c r="L14849" s="228"/>
      <c r="Q14849" s="229"/>
    </row>
    <row r="14850" spans="9:17" ht="16">
      <c r="I14850" s="209"/>
      <c r="J14850" s="221"/>
      <c r="K14850" s="228"/>
      <c r="L14850" s="228"/>
      <c r="Q14850" s="229"/>
    </row>
    <row r="14851" spans="9:17" ht="16">
      <c r="I14851" s="209"/>
      <c r="J14851" s="221"/>
      <c r="K14851" s="228"/>
      <c r="L14851" s="228"/>
      <c r="Q14851" s="229"/>
    </row>
    <row r="14852" spans="9:17" ht="16">
      <c r="I14852" s="209"/>
      <c r="J14852" s="221"/>
      <c r="K14852" s="228"/>
      <c r="L14852" s="228"/>
      <c r="Q14852" s="229"/>
    </row>
    <row r="14853" spans="9:17" ht="16">
      <c r="I14853" s="209"/>
      <c r="J14853" s="221"/>
      <c r="K14853" s="228"/>
      <c r="L14853" s="228"/>
      <c r="Q14853" s="229"/>
    </row>
    <row r="14854" spans="9:17" ht="16">
      <c r="I14854" s="209"/>
      <c r="J14854" s="221"/>
      <c r="K14854" s="228"/>
      <c r="L14854" s="228"/>
      <c r="Q14854" s="229"/>
    </row>
    <row r="14855" spans="9:17" ht="16">
      <c r="I14855" s="209"/>
      <c r="J14855" s="221"/>
      <c r="K14855" s="228"/>
      <c r="L14855" s="228"/>
      <c r="Q14855" s="229"/>
    </row>
    <row r="14856" spans="9:17" ht="16">
      <c r="I14856" s="209"/>
      <c r="J14856" s="221"/>
      <c r="K14856" s="228"/>
      <c r="L14856" s="228"/>
      <c r="Q14856" s="229"/>
    </row>
    <row r="14857" spans="9:17" ht="16">
      <c r="I14857" s="209"/>
      <c r="J14857" s="221"/>
      <c r="K14857" s="228"/>
      <c r="L14857" s="228"/>
      <c r="Q14857" s="229"/>
    </row>
    <row r="14858" spans="9:17" ht="16">
      <c r="I14858" s="209"/>
      <c r="J14858" s="221"/>
      <c r="K14858" s="228"/>
      <c r="L14858" s="228"/>
      <c r="Q14858" s="229"/>
    </row>
    <row r="14859" spans="9:17" ht="16">
      <c r="I14859" s="209"/>
      <c r="J14859" s="221"/>
      <c r="K14859" s="228"/>
      <c r="L14859" s="228"/>
      <c r="Q14859" s="229"/>
    </row>
    <row r="14860" spans="9:17" ht="16">
      <c r="I14860" s="209"/>
      <c r="J14860" s="221"/>
      <c r="K14860" s="228"/>
      <c r="L14860" s="228"/>
      <c r="Q14860" s="229"/>
    </row>
    <row r="14861" spans="9:17" ht="16">
      <c r="I14861" s="209"/>
      <c r="J14861" s="221"/>
      <c r="K14861" s="228"/>
      <c r="L14861" s="228"/>
      <c r="Q14861" s="229"/>
    </row>
    <row r="14862" spans="9:17" ht="16">
      <c r="I14862" s="209"/>
      <c r="J14862" s="221"/>
      <c r="K14862" s="228"/>
      <c r="L14862" s="228"/>
      <c r="Q14862" s="229"/>
    </row>
    <row r="14863" spans="9:17" ht="16">
      <c r="I14863" s="209"/>
      <c r="J14863" s="221"/>
      <c r="K14863" s="228"/>
      <c r="L14863" s="228"/>
      <c r="Q14863" s="229"/>
    </row>
    <row r="14864" spans="9:17" ht="16">
      <c r="I14864" s="209"/>
      <c r="J14864" s="221"/>
      <c r="K14864" s="228"/>
      <c r="L14864" s="228"/>
      <c r="Q14864" s="229"/>
    </row>
    <row r="14865" spans="9:17" ht="16">
      <c r="I14865" s="209"/>
      <c r="J14865" s="221"/>
      <c r="K14865" s="228"/>
      <c r="L14865" s="228"/>
      <c r="Q14865" s="229"/>
    </row>
    <row r="14866" spans="9:17" ht="16">
      <c r="I14866" s="209"/>
      <c r="J14866" s="221"/>
      <c r="K14866" s="228"/>
      <c r="L14866" s="228"/>
      <c r="Q14866" s="229"/>
    </row>
    <row r="14867" spans="9:17" ht="16">
      <c r="I14867" s="209"/>
      <c r="J14867" s="221"/>
      <c r="K14867" s="228"/>
      <c r="L14867" s="228"/>
      <c r="Q14867" s="229"/>
    </row>
    <row r="14868" spans="9:17" ht="16">
      <c r="I14868" s="209"/>
      <c r="J14868" s="221"/>
      <c r="K14868" s="228"/>
      <c r="L14868" s="228"/>
      <c r="Q14868" s="229"/>
    </row>
    <row r="14869" spans="9:17" ht="16">
      <c r="I14869" s="209"/>
      <c r="J14869" s="221"/>
      <c r="K14869" s="228"/>
      <c r="L14869" s="228"/>
      <c r="Q14869" s="229"/>
    </row>
    <row r="14870" spans="9:17" ht="16">
      <c r="I14870" s="209"/>
      <c r="J14870" s="221"/>
      <c r="K14870" s="228"/>
      <c r="L14870" s="228"/>
      <c r="Q14870" s="229"/>
    </row>
    <row r="14871" spans="9:17" ht="16">
      <c r="I14871" s="209"/>
      <c r="J14871" s="221"/>
      <c r="K14871" s="228"/>
      <c r="L14871" s="228"/>
      <c r="Q14871" s="229"/>
    </row>
    <row r="14872" spans="9:17" ht="16">
      <c r="I14872" s="209"/>
      <c r="J14872" s="221"/>
      <c r="K14872" s="228"/>
      <c r="L14872" s="228"/>
      <c r="Q14872" s="229"/>
    </row>
    <row r="14873" spans="9:17" ht="16">
      <c r="I14873" s="209"/>
      <c r="J14873" s="221"/>
      <c r="K14873" s="228"/>
      <c r="L14873" s="228"/>
      <c r="Q14873" s="229"/>
    </row>
    <row r="14874" spans="9:17" ht="16">
      <c r="I14874" s="209"/>
      <c r="J14874" s="221"/>
      <c r="K14874" s="228"/>
      <c r="L14874" s="228"/>
      <c r="Q14874" s="229"/>
    </row>
    <row r="14875" spans="9:17" ht="16">
      <c r="I14875" s="209"/>
      <c r="J14875" s="221"/>
      <c r="K14875" s="228"/>
      <c r="L14875" s="228"/>
      <c r="Q14875" s="229"/>
    </row>
    <row r="14876" spans="9:17" ht="16">
      <c r="I14876" s="209"/>
      <c r="J14876" s="221"/>
      <c r="K14876" s="228"/>
      <c r="L14876" s="228"/>
      <c r="Q14876" s="229"/>
    </row>
    <row r="14877" spans="9:17" ht="16">
      <c r="I14877" s="209"/>
      <c r="J14877" s="221"/>
      <c r="K14877" s="228"/>
      <c r="L14877" s="228"/>
      <c r="Q14877" s="229"/>
    </row>
    <row r="14878" spans="9:17" ht="16">
      <c r="I14878" s="209"/>
      <c r="J14878" s="221"/>
      <c r="K14878" s="228"/>
      <c r="L14878" s="228"/>
      <c r="Q14878" s="229"/>
    </row>
    <row r="14879" spans="9:17" ht="16">
      <c r="I14879" s="209"/>
      <c r="J14879" s="221"/>
      <c r="K14879" s="228"/>
      <c r="L14879" s="228"/>
      <c r="Q14879" s="229"/>
    </row>
    <row r="14880" spans="9:17" ht="16">
      <c r="I14880" s="209"/>
      <c r="J14880" s="221"/>
      <c r="K14880" s="228"/>
      <c r="L14880" s="228"/>
      <c r="Q14880" s="229"/>
    </row>
    <row r="14881" spans="9:17" ht="16">
      <c r="I14881" s="209"/>
      <c r="J14881" s="221"/>
      <c r="K14881" s="228"/>
      <c r="L14881" s="228"/>
      <c r="Q14881" s="229"/>
    </row>
    <row r="14882" spans="9:17" ht="16">
      <c r="I14882" s="209"/>
      <c r="J14882" s="221"/>
      <c r="K14882" s="228"/>
      <c r="L14882" s="228"/>
      <c r="Q14882" s="229"/>
    </row>
    <row r="14883" spans="9:17" ht="16">
      <c r="I14883" s="209"/>
      <c r="J14883" s="221"/>
      <c r="K14883" s="228"/>
      <c r="L14883" s="228"/>
      <c r="Q14883" s="229"/>
    </row>
    <row r="14884" spans="9:17" ht="16">
      <c r="I14884" s="209"/>
      <c r="J14884" s="221"/>
      <c r="K14884" s="228"/>
      <c r="L14884" s="228"/>
      <c r="Q14884" s="229"/>
    </row>
    <row r="14885" spans="9:17" ht="16">
      <c r="I14885" s="209"/>
      <c r="J14885" s="221"/>
      <c r="K14885" s="228"/>
      <c r="L14885" s="228"/>
      <c r="Q14885" s="229"/>
    </row>
    <row r="14886" spans="9:17" ht="16">
      <c r="I14886" s="209"/>
      <c r="J14886" s="221"/>
      <c r="K14886" s="228"/>
      <c r="L14886" s="228"/>
      <c r="Q14886" s="229"/>
    </row>
    <row r="14887" spans="9:17" ht="16">
      <c r="I14887" s="209"/>
      <c r="J14887" s="221"/>
      <c r="K14887" s="228"/>
      <c r="L14887" s="228"/>
      <c r="Q14887" s="229"/>
    </row>
    <row r="14888" spans="9:17" ht="16">
      <c r="I14888" s="209"/>
      <c r="J14888" s="221"/>
      <c r="K14888" s="228"/>
      <c r="L14888" s="228"/>
      <c r="Q14888" s="229"/>
    </row>
    <row r="14889" spans="9:17" ht="16">
      <c r="I14889" s="209"/>
      <c r="J14889" s="221"/>
      <c r="K14889" s="228"/>
      <c r="L14889" s="228"/>
      <c r="Q14889" s="229"/>
    </row>
    <row r="14890" spans="9:17" ht="16">
      <c r="I14890" s="209"/>
      <c r="J14890" s="221"/>
      <c r="K14890" s="228"/>
      <c r="L14890" s="228"/>
      <c r="Q14890" s="229"/>
    </row>
    <row r="14891" spans="9:17" ht="16">
      <c r="I14891" s="209"/>
      <c r="J14891" s="221"/>
      <c r="K14891" s="228"/>
      <c r="L14891" s="228"/>
      <c r="Q14891" s="229"/>
    </row>
    <row r="14892" spans="9:17" ht="16">
      <c r="I14892" s="209"/>
      <c r="J14892" s="221"/>
      <c r="K14892" s="228"/>
      <c r="L14892" s="228"/>
      <c r="Q14892" s="229"/>
    </row>
    <row r="14893" spans="9:17" ht="16">
      <c r="I14893" s="209"/>
      <c r="J14893" s="221"/>
      <c r="K14893" s="228"/>
      <c r="L14893" s="228"/>
      <c r="Q14893" s="229"/>
    </row>
    <row r="14894" spans="9:17" ht="16">
      <c r="I14894" s="209"/>
      <c r="J14894" s="221"/>
      <c r="K14894" s="228"/>
      <c r="L14894" s="228"/>
      <c r="Q14894" s="229"/>
    </row>
    <row r="14895" spans="9:17" ht="16">
      <c r="I14895" s="209"/>
      <c r="J14895" s="221"/>
      <c r="K14895" s="228"/>
      <c r="L14895" s="228"/>
      <c r="Q14895" s="229"/>
    </row>
    <row r="14896" spans="9:17" ht="16">
      <c r="I14896" s="209"/>
      <c r="J14896" s="221"/>
      <c r="K14896" s="228"/>
      <c r="L14896" s="228"/>
      <c r="Q14896" s="229"/>
    </row>
    <row r="14897" spans="9:17" ht="16">
      <c r="I14897" s="209"/>
      <c r="J14897" s="221"/>
      <c r="K14897" s="228"/>
      <c r="L14897" s="228"/>
      <c r="Q14897" s="229"/>
    </row>
    <row r="14898" spans="9:17" ht="16">
      <c r="I14898" s="209"/>
      <c r="J14898" s="221"/>
      <c r="K14898" s="228"/>
      <c r="L14898" s="228"/>
      <c r="Q14898" s="229"/>
    </row>
    <row r="14899" spans="9:17" ht="16">
      <c r="I14899" s="209"/>
      <c r="J14899" s="221"/>
      <c r="K14899" s="228"/>
      <c r="L14899" s="228"/>
      <c r="Q14899" s="229"/>
    </row>
    <row r="14900" spans="9:17" ht="16">
      <c r="I14900" s="209"/>
      <c r="J14900" s="221"/>
      <c r="K14900" s="228"/>
      <c r="L14900" s="228"/>
      <c r="Q14900" s="229"/>
    </row>
    <row r="14901" spans="9:17" ht="16">
      <c r="I14901" s="209"/>
      <c r="J14901" s="221"/>
      <c r="K14901" s="228"/>
      <c r="L14901" s="228"/>
      <c r="Q14901" s="229"/>
    </row>
    <row r="14902" spans="9:17" ht="16">
      <c r="I14902" s="209"/>
      <c r="J14902" s="221"/>
      <c r="K14902" s="228"/>
      <c r="L14902" s="228"/>
      <c r="Q14902" s="229"/>
    </row>
    <row r="14903" spans="9:17" ht="16">
      <c r="I14903" s="209"/>
      <c r="J14903" s="221"/>
      <c r="K14903" s="228"/>
      <c r="L14903" s="228"/>
      <c r="Q14903" s="229"/>
    </row>
    <row r="14904" spans="9:17" ht="16">
      <c r="I14904" s="209"/>
      <c r="J14904" s="221"/>
      <c r="K14904" s="228"/>
      <c r="L14904" s="228"/>
      <c r="Q14904" s="229"/>
    </row>
    <row r="14905" spans="9:17" ht="16">
      <c r="I14905" s="209"/>
      <c r="J14905" s="221"/>
      <c r="K14905" s="228"/>
      <c r="L14905" s="228"/>
      <c r="Q14905" s="229"/>
    </row>
    <row r="14906" spans="9:17" ht="16">
      <c r="I14906" s="209"/>
      <c r="J14906" s="221"/>
      <c r="K14906" s="228"/>
      <c r="L14906" s="228"/>
      <c r="Q14906" s="229"/>
    </row>
    <row r="14907" spans="9:17" ht="16">
      <c r="I14907" s="209"/>
      <c r="J14907" s="221"/>
      <c r="K14907" s="228"/>
      <c r="L14907" s="228"/>
      <c r="Q14907" s="229"/>
    </row>
    <row r="14908" spans="9:17" ht="16">
      <c r="I14908" s="209"/>
      <c r="J14908" s="221"/>
      <c r="K14908" s="228"/>
      <c r="L14908" s="228"/>
      <c r="Q14908" s="229"/>
    </row>
    <row r="14909" spans="9:17" ht="16">
      <c r="I14909" s="209"/>
      <c r="J14909" s="221"/>
      <c r="K14909" s="228"/>
      <c r="L14909" s="228"/>
      <c r="Q14909" s="229"/>
    </row>
    <row r="14910" spans="9:17" ht="16">
      <c r="I14910" s="209"/>
      <c r="J14910" s="221"/>
      <c r="K14910" s="228"/>
      <c r="L14910" s="228"/>
      <c r="Q14910" s="229"/>
    </row>
    <row r="14911" spans="9:17" ht="16">
      <c r="I14911" s="209"/>
      <c r="J14911" s="221"/>
      <c r="K14911" s="228"/>
      <c r="L14911" s="228"/>
      <c r="Q14911" s="229"/>
    </row>
    <row r="14912" spans="9:17" ht="16">
      <c r="I14912" s="209"/>
      <c r="J14912" s="221"/>
      <c r="K14912" s="228"/>
      <c r="L14912" s="228"/>
      <c r="Q14912" s="229"/>
    </row>
    <row r="14913" spans="9:17" ht="16">
      <c r="I14913" s="209"/>
      <c r="J14913" s="221"/>
      <c r="K14913" s="228"/>
      <c r="L14913" s="228"/>
      <c r="Q14913" s="229"/>
    </row>
    <row r="14914" spans="9:17" ht="16">
      <c r="I14914" s="209"/>
      <c r="J14914" s="221"/>
      <c r="K14914" s="228"/>
      <c r="L14914" s="228"/>
      <c r="Q14914" s="229"/>
    </row>
    <row r="14915" spans="9:17" ht="16">
      <c r="I14915" s="209"/>
      <c r="J14915" s="221"/>
      <c r="K14915" s="228"/>
      <c r="L14915" s="228"/>
      <c r="Q14915" s="229"/>
    </row>
    <row r="14916" spans="9:17" ht="16">
      <c r="I14916" s="209"/>
      <c r="J14916" s="221"/>
      <c r="K14916" s="228"/>
      <c r="L14916" s="228"/>
      <c r="Q14916" s="229"/>
    </row>
    <row r="14917" spans="9:17" ht="16">
      <c r="I14917" s="209"/>
      <c r="J14917" s="221"/>
      <c r="K14917" s="228"/>
      <c r="L14917" s="228"/>
      <c r="Q14917" s="229"/>
    </row>
    <row r="14918" spans="9:17" ht="16">
      <c r="I14918" s="209"/>
      <c r="J14918" s="221"/>
      <c r="K14918" s="228"/>
      <c r="L14918" s="228"/>
      <c r="Q14918" s="229"/>
    </row>
    <row r="14919" spans="9:17" ht="16">
      <c r="I14919" s="209"/>
      <c r="J14919" s="221"/>
      <c r="K14919" s="228"/>
      <c r="L14919" s="228"/>
      <c r="Q14919" s="229"/>
    </row>
    <row r="14920" spans="9:17" ht="16">
      <c r="I14920" s="209"/>
      <c r="J14920" s="221"/>
      <c r="K14920" s="228"/>
      <c r="L14920" s="228"/>
      <c r="Q14920" s="229"/>
    </row>
    <row r="14921" spans="9:17" ht="16">
      <c r="I14921" s="209"/>
      <c r="J14921" s="221"/>
      <c r="K14921" s="228"/>
      <c r="L14921" s="228"/>
      <c r="Q14921" s="229"/>
    </row>
    <row r="14922" spans="9:17" ht="16">
      <c r="I14922" s="209"/>
      <c r="J14922" s="221"/>
      <c r="K14922" s="228"/>
      <c r="L14922" s="228"/>
      <c r="Q14922" s="229"/>
    </row>
    <row r="14923" spans="9:17" ht="16">
      <c r="I14923" s="209"/>
      <c r="J14923" s="221"/>
      <c r="K14923" s="228"/>
      <c r="L14923" s="228"/>
      <c r="Q14923" s="229"/>
    </row>
    <row r="14924" spans="9:17" ht="16">
      <c r="I14924" s="209"/>
      <c r="J14924" s="221"/>
      <c r="K14924" s="228"/>
      <c r="L14924" s="228"/>
      <c r="Q14924" s="229"/>
    </row>
    <row r="14925" spans="9:17" ht="16">
      <c r="I14925" s="209"/>
      <c r="J14925" s="221"/>
      <c r="K14925" s="228"/>
      <c r="L14925" s="228"/>
      <c r="Q14925" s="229"/>
    </row>
    <row r="14926" spans="9:17" ht="16">
      <c r="I14926" s="209"/>
      <c r="J14926" s="221"/>
      <c r="K14926" s="228"/>
      <c r="L14926" s="228"/>
      <c r="Q14926" s="229"/>
    </row>
    <row r="14927" spans="9:17" ht="16">
      <c r="I14927" s="209"/>
      <c r="J14927" s="221"/>
      <c r="K14927" s="228"/>
      <c r="L14927" s="228"/>
      <c r="Q14927" s="229"/>
    </row>
    <row r="14928" spans="9:17" ht="16">
      <c r="I14928" s="209"/>
      <c r="J14928" s="221"/>
      <c r="K14928" s="228"/>
      <c r="L14928" s="228"/>
      <c r="Q14928" s="229"/>
    </row>
    <row r="14929" spans="9:17" ht="16">
      <c r="I14929" s="209"/>
      <c r="J14929" s="221"/>
      <c r="K14929" s="228"/>
      <c r="L14929" s="228"/>
      <c r="Q14929" s="229"/>
    </row>
    <row r="14930" spans="9:17" ht="16">
      <c r="I14930" s="209"/>
      <c r="J14930" s="221"/>
      <c r="K14930" s="228"/>
      <c r="L14930" s="228"/>
      <c r="Q14930" s="229"/>
    </row>
    <row r="14931" spans="9:17" ht="16">
      <c r="I14931" s="209"/>
      <c r="J14931" s="221"/>
      <c r="K14931" s="228"/>
      <c r="L14931" s="228"/>
      <c r="Q14931" s="229"/>
    </row>
    <row r="14932" spans="9:17" ht="16">
      <c r="I14932" s="209"/>
      <c r="J14932" s="221"/>
      <c r="K14932" s="228"/>
      <c r="L14932" s="228"/>
      <c r="Q14932" s="229"/>
    </row>
    <row r="14933" spans="9:17" ht="16">
      <c r="I14933" s="209"/>
      <c r="J14933" s="221"/>
      <c r="K14933" s="228"/>
      <c r="L14933" s="228"/>
      <c r="Q14933" s="229"/>
    </row>
    <row r="14934" spans="9:17" ht="16">
      <c r="I14934" s="209"/>
      <c r="J14934" s="221"/>
      <c r="K14934" s="228"/>
      <c r="L14934" s="228"/>
      <c r="Q14934" s="229"/>
    </row>
    <row r="14935" spans="9:17" ht="16">
      <c r="I14935" s="209"/>
      <c r="J14935" s="221"/>
      <c r="K14935" s="228"/>
      <c r="L14935" s="228"/>
      <c r="Q14935" s="229"/>
    </row>
    <row r="14936" spans="9:17" ht="16">
      <c r="I14936" s="209"/>
      <c r="J14936" s="221"/>
      <c r="K14936" s="228"/>
      <c r="L14936" s="228"/>
      <c r="Q14936" s="229"/>
    </row>
    <row r="14937" spans="9:17" ht="16">
      <c r="I14937" s="209"/>
      <c r="J14937" s="221"/>
      <c r="K14937" s="228"/>
      <c r="L14937" s="228"/>
      <c r="Q14937" s="229"/>
    </row>
    <row r="14938" spans="9:17" ht="16">
      <c r="I14938" s="209"/>
      <c r="J14938" s="221"/>
      <c r="K14938" s="228"/>
      <c r="L14938" s="228"/>
      <c r="Q14938" s="229"/>
    </row>
    <row r="14939" spans="9:17" ht="16">
      <c r="I14939" s="209"/>
      <c r="J14939" s="221"/>
      <c r="K14939" s="228"/>
      <c r="L14939" s="228"/>
      <c r="Q14939" s="229"/>
    </row>
    <row r="14940" spans="9:17" ht="16">
      <c r="I14940" s="209"/>
      <c r="J14940" s="221"/>
      <c r="K14940" s="228"/>
      <c r="L14940" s="228"/>
      <c r="Q14940" s="229"/>
    </row>
    <row r="14941" spans="9:17" ht="16">
      <c r="I14941" s="209"/>
      <c r="J14941" s="221"/>
      <c r="K14941" s="228"/>
      <c r="L14941" s="228"/>
      <c r="Q14941" s="229"/>
    </row>
    <row r="14942" spans="9:17" ht="16">
      <c r="I14942" s="209"/>
      <c r="J14942" s="221"/>
      <c r="K14942" s="228"/>
      <c r="L14942" s="228"/>
      <c r="Q14942" s="229"/>
    </row>
    <row r="14943" spans="9:17" ht="16">
      <c r="I14943" s="209"/>
      <c r="J14943" s="221"/>
      <c r="K14943" s="228"/>
      <c r="L14943" s="228"/>
      <c r="Q14943" s="229"/>
    </row>
    <row r="14944" spans="9:17" ht="16">
      <c r="I14944" s="209"/>
      <c r="J14944" s="221"/>
      <c r="K14944" s="228"/>
      <c r="L14944" s="228"/>
      <c r="Q14944" s="229"/>
    </row>
    <row r="14945" spans="9:17" ht="16">
      <c r="I14945" s="209"/>
      <c r="J14945" s="221"/>
      <c r="K14945" s="228"/>
      <c r="L14945" s="228"/>
      <c r="Q14945" s="229"/>
    </row>
    <row r="14946" spans="9:17" ht="16">
      <c r="I14946" s="209"/>
      <c r="J14946" s="221"/>
      <c r="K14946" s="228"/>
      <c r="L14946" s="228"/>
      <c r="Q14946" s="229"/>
    </row>
    <row r="14947" spans="9:17" ht="16">
      <c r="I14947" s="209"/>
      <c r="J14947" s="221"/>
      <c r="K14947" s="228"/>
      <c r="L14947" s="228"/>
      <c r="Q14947" s="229"/>
    </row>
    <row r="14948" spans="9:17" ht="16">
      <c r="I14948" s="209"/>
      <c r="J14948" s="221"/>
      <c r="K14948" s="228"/>
      <c r="L14948" s="228"/>
      <c r="Q14948" s="229"/>
    </row>
    <row r="14949" spans="9:17" ht="16">
      <c r="I14949" s="209"/>
      <c r="J14949" s="221"/>
      <c r="K14949" s="228"/>
      <c r="L14949" s="228"/>
      <c r="Q14949" s="229"/>
    </row>
    <row r="14950" spans="9:17" ht="16">
      <c r="I14950" s="209"/>
      <c r="J14950" s="221"/>
      <c r="K14950" s="228"/>
      <c r="L14950" s="228"/>
      <c r="Q14950" s="229"/>
    </row>
    <row r="14951" spans="9:17" ht="16">
      <c r="I14951" s="209"/>
      <c r="J14951" s="221"/>
      <c r="K14951" s="228"/>
      <c r="L14951" s="228"/>
      <c r="Q14951" s="229"/>
    </row>
    <row r="14952" spans="9:17" ht="16">
      <c r="I14952" s="209"/>
      <c r="J14952" s="221"/>
      <c r="K14952" s="228"/>
      <c r="L14952" s="228"/>
      <c r="Q14952" s="229"/>
    </row>
    <row r="14953" spans="9:17" ht="16">
      <c r="I14953" s="209"/>
      <c r="J14953" s="221"/>
      <c r="K14953" s="228"/>
      <c r="L14953" s="228"/>
      <c r="Q14953" s="229"/>
    </row>
    <row r="14954" spans="9:17" ht="16">
      <c r="I14954" s="209"/>
      <c r="J14954" s="221"/>
      <c r="K14954" s="228"/>
      <c r="L14954" s="228"/>
      <c r="Q14954" s="229"/>
    </row>
    <row r="14955" spans="9:17" ht="16">
      <c r="I14955" s="209"/>
      <c r="J14955" s="221"/>
      <c r="K14955" s="228"/>
      <c r="L14955" s="228"/>
      <c r="Q14955" s="229"/>
    </row>
    <row r="14956" spans="9:17" ht="16">
      <c r="I14956" s="209"/>
      <c r="J14956" s="221"/>
      <c r="K14956" s="228"/>
      <c r="L14956" s="228"/>
      <c r="Q14956" s="229"/>
    </row>
    <row r="14957" spans="9:17" ht="16">
      <c r="I14957" s="209"/>
      <c r="J14957" s="221"/>
      <c r="K14957" s="228"/>
      <c r="L14957" s="228"/>
      <c r="Q14957" s="229"/>
    </row>
    <row r="14958" spans="9:17" ht="16">
      <c r="I14958" s="209"/>
      <c r="J14958" s="221"/>
      <c r="K14958" s="228"/>
      <c r="L14958" s="228"/>
      <c r="Q14958" s="229"/>
    </row>
    <row r="14959" spans="9:17" ht="16">
      <c r="I14959" s="209"/>
      <c r="J14959" s="221"/>
      <c r="K14959" s="228"/>
      <c r="L14959" s="228"/>
      <c r="Q14959" s="229"/>
    </row>
    <row r="14960" spans="9:17" ht="16">
      <c r="I14960" s="209"/>
      <c r="J14960" s="221"/>
      <c r="K14960" s="228"/>
      <c r="L14960" s="228"/>
      <c r="Q14960" s="229"/>
    </row>
    <row r="14961" spans="9:17" ht="16">
      <c r="I14961" s="209"/>
      <c r="J14961" s="221"/>
      <c r="K14961" s="228"/>
      <c r="L14961" s="228"/>
      <c r="Q14961" s="229"/>
    </row>
    <row r="14962" spans="9:17" ht="16">
      <c r="I14962" s="209"/>
      <c r="J14962" s="221"/>
      <c r="K14962" s="228"/>
      <c r="L14962" s="228"/>
      <c r="Q14962" s="229"/>
    </row>
    <row r="14963" spans="9:17" ht="16">
      <c r="I14963" s="209"/>
      <c r="J14963" s="221"/>
      <c r="K14963" s="228"/>
      <c r="L14963" s="228"/>
      <c r="Q14963" s="229"/>
    </row>
    <row r="14964" spans="9:17" ht="16">
      <c r="I14964" s="209"/>
      <c r="J14964" s="221"/>
      <c r="K14964" s="228"/>
      <c r="L14964" s="228"/>
      <c r="Q14964" s="229"/>
    </row>
    <row r="14965" spans="9:17" ht="16">
      <c r="I14965" s="209"/>
      <c r="J14965" s="221"/>
      <c r="K14965" s="228"/>
      <c r="L14965" s="228"/>
      <c r="Q14965" s="229"/>
    </row>
    <row r="14966" spans="9:17" ht="16">
      <c r="I14966" s="209"/>
      <c r="J14966" s="221"/>
      <c r="K14966" s="228"/>
      <c r="L14966" s="228"/>
      <c r="Q14966" s="229"/>
    </row>
    <row r="14967" spans="9:17" ht="16">
      <c r="I14967" s="209"/>
      <c r="J14967" s="221"/>
      <c r="K14967" s="228"/>
      <c r="L14967" s="228"/>
      <c r="Q14967" s="229"/>
    </row>
    <row r="14968" spans="9:17" ht="16">
      <c r="I14968" s="209"/>
      <c r="J14968" s="221"/>
      <c r="K14968" s="228"/>
      <c r="L14968" s="228"/>
      <c r="Q14968" s="229"/>
    </row>
    <row r="14969" spans="9:17" ht="16">
      <c r="I14969" s="209"/>
      <c r="J14969" s="221"/>
      <c r="K14969" s="228"/>
      <c r="L14969" s="228"/>
      <c r="Q14969" s="229"/>
    </row>
    <row r="14970" spans="9:17" ht="16">
      <c r="I14970" s="209"/>
      <c r="J14970" s="221"/>
      <c r="K14970" s="228"/>
      <c r="L14970" s="228"/>
      <c r="Q14970" s="229"/>
    </row>
    <row r="14971" spans="9:17" ht="16">
      <c r="I14971" s="209"/>
      <c r="J14971" s="221"/>
      <c r="K14971" s="228"/>
      <c r="L14971" s="228"/>
      <c r="Q14971" s="229"/>
    </row>
    <row r="14972" spans="9:17" ht="16">
      <c r="I14972" s="209"/>
      <c r="J14972" s="221"/>
      <c r="K14972" s="228"/>
      <c r="L14972" s="228"/>
      <c r="Q14972" s="229"/>
    </row>
    <row r="14973" spans="9:17" ht="16">
      <c r="I14973" s="209"/>
      <c r="J14973" s="221"/>
      <c r="K14973" s="228"/>
      <c r="L14973" s="228"/>
      <c r="Q14973" s="229"/>
    </row>
    <row r="14974" spans="9:17" ht="16">
      <c r="I14974" s="209"/>
      <c r="J14974" s="221"/>
      <c r="K14974" s="228"/>
      <c r="L14974" s="228"/>
      <c r="Q14974" s="229"/>
    </row>
    <row r="14975" spans="9:17" ht="16">
      <c r="I14975" s="209"/>
      <c r="J14975" s="221"/>
      <c r="K14975" s="228"/>
      <c r="L14975" s="228"/>
      <c r="Q14975" s="229"/>
    </row>
    <row r="14976" spans="9:17" ht="16">
      <c r="I14976" s="209"/>
      <c r="J14976" s="221"/>
      <c r="K14976" s="228"/>
      <c r="L14976" s="228"/>
      <c r="Q14976" s="229"/>
    </row>
    <row r="14977" spans="9:17" ht="16">
      <c r="I14977" s="209"/>
      <c r="J14977" s="221"/>
      <c r="K14977" s="228"/>
      <c r="L14977" s="228"/>
      <c r="Q14977" s="229"/>
    </row>
    <row r="14978" spans="9:17" ht="16">
      <c r="I14978" s="209"/>
      <c r="J14978" s="221"/>
      <c r="K14978" s="228"/>
      <c r="L14978" s="228"/>
      <c r="Q14978" s="229"/>
    </row>
    <row r="14979" spans="9:17" ht="16">
      <c r="I14979" s="209"/>
      <c r="J14979" s="221"/>
      <c r="K14979" s="228"/>
      <c r="L14979" s="228"/>
      <c r="Q14979" s="229"/>
    </row>
    <row r="14980" spans="9:17" ht="16">
      <c r="I14980" s="209"/>
      <c r="J14980" s="221"/>
      <c r="K14980" s="228"/>
      <c r="L14980" s="228"/>
      <c r="Q14980" s="229"/>
    </row>
    <row r="14981" spans="9:17" ht="16">
      <c r="I14981" s="209"/>
      <c r="J14981" s="221"/>
      <c r="K14981" s="228"/>
      <c r="L14981" s="228"/>
      <c r="Q14981" s="229"/>
    </row>
    <row r="14982" spans="9:17" ht="16">
      <c r="I14982" s="209"/>
      <c r="J14982" s="221"/>
      <c r="K14982" s="228"/>
      <c r="L14982" s="228"/>
      <c r="Q14982" s="229"/>
    </row>
    <row r="14983" spans="9:17" ht="16">
      <c r="I14983" s="209"/>
      <c r="J14983" s="221"/>
      <c r="K14983" s="228"/>
      <c r="L14983" s="228"/>
      <c r="Q14983" s="229"/>
    </row>
    <row r="14984" spans="9:17" ht="16">
      <c r="I14984" s="209"/>
      <c r="J14984" s="221"/>
      <c r="K14984" s="228"/>
      <c r="L14984" s="228"/>
      <c r="Q14984" s="229"/>
    </row>
    <row r="14985" spans="9:17" ht="16">
      <c r="I14985" s="209"/>
      <c r="J14985" s="221"/>
      <c r="K14985" s="228"/>
      <c r="L14985" s="228"/>
      <c r="Q14985" s="229"/>
    </row>
    <row r="14986" spans="9:17" ht="16">
      <c r="I14986" s="209"/>
      <c r="J14986" s="221"/>
      <c r="K14986" s="228"/>
      <c r="L14986" s="228"/>
      <c r="Q14986" s="229"/>
    </row>
    <row r="14987" spans="9:17" ht="16">
      <c r="I14987" s="209"/>
      <c r="J14987" s="221"/>
      <c r="K14987" s="228"/>
      <c r="L14987" s="228"/>
      <c r="Q14987" s="229"/>
    </row>
    <row r="14988" spans="9:17" ht="16">
      <c r="I14988" s="209"/>
      <c r="J14988" s="221"/>
      <c r="K14988" s="228"/>
      <c r="L14988" s="228"/>
      <c r="Q14988" s="229"/>
    </row>
    <row r="14989" spans="9:17" ht="16">
      <c r="I14989" s="209"/>
      <c r="J14989" s="221"/>
      <c r="K14989" s="228"/>
      <c r="L14989" s="228"/>
      <c r="Q14989" s="229"/>
    </row>
    <row r="14990" spans="9:17" ht="16">
      <c r="I14990" s="209"/>
      <c r="J14990" s="221"/>
      <c r="K14990" s="228"/>
      <c r="L14990" s="228"/>
      <c r="Q14990" s="229"/>
    </row>
    <row r="14991" spans="9:17" ht="16">
      <c r="I14991" s="209"/>
      <c r="J14991" s="221"/>
      <c r="K14991" s="228"/>
      <c r="L14991" s="228"/>
      <c r="Q14991" s="229"/>
    </row>
    <row r="14992" spans="9:17" ht="16">
      <c r="I14992" s="209"/>
      <c r="J14992" s="221"/>
      <c r="K14992" s="228"/>
      <c r="L14992" s="228"/>
      <c r="Q14992" s="229"/>
    </row>
    <row r="14993" spans="9:17" ht="16">
      <c r="I14993" s="209"/>
      <c r="J14993" s="221"/>
      <c r="K14993" s="228"/>
      <c r="L14993" s="228"/>
      <c r="Q14993" s="229"/>
    </row>
    <row r="14994" spans="9:17" ht="16">
      <c r="I14994" s="209"/>
      <c r="J14994" s="221"/>
      <c r="K14994" s="228"/>
      <c r="L14994" s="228"/>
      <c r="Q14994" s="229"/>
    </row>
    <row r="14995" spans="9:17" ht="16">
      <c r="I14995" s="209"/>
      <c r="J14995" s="221"/>
      <c r="K14995" s="228"/>
      <c r="L14995" s="228"/>
      <c r="Q14995" s="229"/>
    </row>
    <row r="14996" spans="9:17" ht="16">
      <c r="I14996" s="209"/>
      <c r="J14996" s="221"/>
      <c r="K14996" s="228"/>
      <c r="L14996" s="228"/>
      <c r="Q14996" s="229"/>
    </row>
    <row r="14997" spans="9:17" ht="16">
      <c r="I14997" s="209"/>
      <c r="J14997" s="221"/>
      <c r="K14997" s="228"/>
      <c r="L14997" s="228"/>
      <c r="Q14997" s="229"/>
    </row>
    <row r="14998" spans="9:17" ht="16">
      <c r="I14998" s="209"/>
      <c r="J14998" s="221"/>
      <c r="K14998" s="228"/>
      <c r="L14998" s="228"/>
      <c r="Q14998" s="229"/>
    </row>
    <row r="14999" spans="9:17" ht="16">
      <c r="I14999" s="209"/>
      <c r="J14999" s="221"/>
      <c r="K14999" s="228"/>
      <c r="L14999" s="228"/>
      <c r="Q14999" s="229"/>
    </row>
    <row r="15000" spans="9:17" ht="16">
      <c r="I15000" s="209"/>
      <c r="J15000" s="221"/>
      <c r="K15000" s="228"/>
      <c r="L15000" s="228"/>
      <c r="Q15000" s="229"/>
    </row>
    <row r="15001" spans="9:17" ht="16">
      <c r="I15001" s="209"/>
      <c r="J15001" s="221"/>
      <c r="K15001" s="228"/>
      <c r="L15001" s="228"/>
      <c r="Q15001" s="229"/>
    </row>
    <row r="15002" spans="9:17" ht="16">
      <c r="I15002" s="209"/>
      <c r="J15002" s="221"/>
      <c r="K15002" s="228"/>
      <c r="L15002" s="228"/>
      <c r="Q15002" s="229"/>
    </row>
    <row r="15003" spans="9:17" ht="16">
      <c r="I15003" s="209"/>
      <c r="J15003" s="221"/>
      <c r="K15003" s="228"/>
      <c r="L15003" s="228"/>
      <c r="Q15003" s="229"/>
    </row>
    <row r="15004" spans="9:17" ht="16">
      <c r="I15004" s="209"/>
      <c r="J15004" s="221"/>
      <c r="K15004" s="228"/>
      <c r="L15004" s="228"/>
      <c r="Q15004" s="229"/>
    </row>
    <row r="15005" spans="9:17" ht="16">
      <c r="I15005" s="209"/>
      <c r="J15005" s="221"/>
      <c r="K15005" s="228"/>
      <c r="L15005" s="228"/>
      <c r="Q15005" s="229"/>
    </row>
    <row r="15006" spans="9:17" ht="16">
      <c r="I15006" s="209"/>
      <c r="J15006" s="221"/>
      <c r="K15006" s="228"/>
      <c r="L15006" s="228"/>
      <c r="Q15006" s="229"/>
    </row>
    <row r="15007" spans="9:17" ht="16">
      <c r="I15007" s="209"/>
      <c r="J15007" s="221"/>
      <c r="K15007" s="228"/>
      <c r="L15007" s="228"/>
      <c r="Q15007" s="229"/>
    </row>
    <row r="15008" spans="9:17" ht="16">
      <c r="I15008" s="209"/>
      <c r="J15008" s="221"/>
      <c r="K15008" s="228"/>
      <c r="L15008" s="228"/>
      <c r="Q15008" s="229"/>
    </row>
    <row r="15009" spans="9:17" ht="16">
      <c r="I15009" s="209"/>
      <c r="J15009" s="221"/>
      <c r="K15009" s="228"/>
      <c r="L15009" s="228"/>
      <c r="Q15009" s="229"/>
    </row>
    <row r="15010" spans="9:17" ht="16">
      <c r="I15010" s="209"/>
      <c r="J15010" s="221"/>
      <c r="K15010" s="228"/>
      <c r="L15010" s="228"/>
      <c r="Q15010" s="229"/>
    </row>
    <row r="15011" spans="9:17" ht="16">
      <c r="I15011" s="209"/>
      <c r="J15011" s="221"/>
      <c r="K15011" s="228"/>
      <c r="L15011" s="228"/>
      <c r="Q15011" s="229"/>
    </row>
    <row r="15012" spans="9:17" ht="16">
      <c r="I15012" s="209"/>
      <c r="J15012" s="221"/>
      <c r="K15012" s="228"/>
      <c r="L15012" s="228"/>
      <c r="Q15012" s="229"/>
    </row>
    <row r="15013" spans="9:17" ht="16">
      <c r="I15013" s="209"/>
      <c r="J15013" s="221"/>
      <c r="K15013" s="228"/>
      <c r="L15013" s="228"/>
      <c r="Q15013" s="229"/>
    </row>
    <row r="15014" spans="9:17" ht="16">
      <c r="I15014" s="209"/>
      <c r="J15014" s="221"/>
      <c r="K15014" s="228"/>
      <c r="L15014" s="228"/>
      <c r="Q15014" s="229"/>
    </row>
    <row r="15015" spans="9:17" ht="16">
      <c r="I15015" s="209"/>
      <c r="J15015" s="221"/>
      <c r="K15015" s="228"/>
      <c r="L15015" s="228"/>
      <c r="Q15015" s="229"/>
    </row>
    <row r="15016" spans="9:17" ht="16">
      <c r="I15016" s="209"/>
      <c r="J15016" s="221"/>
      <c r="K15016" s="228"/>
      <c r="L15016" s="228"/>
      <c r="Q15016" s="229"/>
    </row>
    <row r="15017" spans="9:17" ht="16">
      <c r="I15017" s="209"/>
      <c r="J15017" s="221"/>
      <c r="K15017" s="228"/>
      <c r="L15017" s="228"/>
      <c r="Q15017" s="229"/>
    </row>
    <row r="15018" spans="9:17" ht="16">
      <c r="I15018" s="209"/>
      <c r="J15018" s="221"/>
      <c r="K15018" s="228"/>
      <c r="L15018" s="228"/>
      <c r="Q15018" s="229"/>
    </row>
    <row r="15019" spans="9:17" ht="16">
      <c r="I15019" s="209"/>
      <c r="J15019" s="221"/>
      <c r="K15019" s="228"/>
      <c r="L15019" s="228"/>
      <c r="Q15019" s="229"/>
    </row>
    <row r="15020" spans="9:17" ht="16">
      <c r="I15020" s="209"/>
      <c r="J15020" s="221"/>
      <c r="K15020" s="228"/>
      <c r="L15020" s="228"/>
      <c r="Q15020" s="229"/>
    </row>
    <row r="15021" spans="9:17" ht="16">
      <c r="I15021" s="209"/>
      <c r="J15021" s="221"/>
      <c r="K15021" s="228"/>
      <c r="L15021" s="228"/>
      <c r="Q15021" s="229"/>
    </row>
    <row r="15022" spans="9:17" ht="16">
      <c r="I15022" s="209"/>
      <c r="J15022" s="221"/>
      <c r="K15022" s="228"/>
      <c r="L15022" s="228"/>
      <c r="Q15022" s="229"/>
    </row>
    <row r="15023" spans="9:17" ht="16">
      <c r="I15023" s="209"/>
      <c r="J15023" s="221"/>
      <c r="K15023" s="228"/>
      <c r="L15023" s="228"/>
      <c r="Q15023" s="229"/>
    </row>
    <row r="15024" spans="9:17" ht="16">
      <c r="I15024" s="209"/>
      <c r="J15024" s="221"/>
      <c r="K15024" s="228"/>
      <c r="L15024" s="228"/>
      <c r="Q15024" s="229"/>
    </row>
    <row r="15025" spans="9:17" ht="16">
      <c r="I15025" s="209"/>
      <c r="J15025" s="221"/>
      <c r="K15025" s="228"/>
      <c r="L15025" s="228"/>
      <c r="Q15025" s="229"/>
    </row>
    <row r="15026" spans="9:17" ht="16">
      <c r="I15026" s="209"/>
      <c r="J15026" s="221"/>
      <c r="K15026" s="228"/>
      <c r="L15026" s="228"/>
      <c r="Q15026" s="229"/>
    </row>
    <row r="15027" spans="9:17" ht="16">
      <c r="I15027" s="209"/>
      <c r="J15027" s="221"/>
      <c r="K15027" s="228"/>
      <c r="L15027" s="228"/>
      <c r="Q15027" s="229"/>
    </row>
    <row r="15028" spans="9:17" ht="16">
      <c r="I15028" s="209"/>
      <c r="J15028" s="221"/>
      <c r="K15028" s="228"/>
      <c r="L15028" s="228"/>
      <c r="Q15028" s="229"/>
    </row>
    <row r="15029" spans="9:17" ht="16">
      <c r="I15029" s="209"/>
      <c r="J15029" s="221"/>
      <c r="K15029" s="228"/>
      <c r="L15029" s="228"/>
      <c r="Q15029" s="229"/>
    </row>
    <row r="15030" spans="9:17" ht="16">
      <c r="I15030" s="209"/>
      <c r="J15030" s="221"/>
      <c r="K15030" s="228"/>
      <c r="L15030" s="228"/>
      <c r="Q15030" s="229"/>
    </row>
    <row r="15031" spans="9:17" ht="16">
      <c r="I15031" s="209"/>
      <c r="J15031" s="221"/>
      <c r="K15031" s="228"/>
      <c r="L15031" s="228"/>
      <c r="Q15031" s="229"/>
    </row>
    <row r="15032" spans="9:17" ht="16">
      <c r="I15032" s="209"/>
      <c r="J15032" s="221"/>
      <c r="K15032" s="228"/>
      <c r="L15032" s="228"/>
      <c r="Q15032" s="229"/>
    </row>
    <row r="15033" spans="9:17" ht="16">
      <c r="I15033" s="209"/>
      <c r="J15033" s="221"/>
      <c r="K15033" s="228"/>
      <c r="L15033" s="228"/>
      <c r="Q15033" s="229"/>
    </row>
    <row r="15034" spans="9:17" ht="16">
      <c r="I15034" s="209"/>
      <c r="J15034" s="221"/>
      <c r="K15034" s="228"/>
      <c r="L15034" s="228"/>
      <c r="Q15034" s="229"/>
    </row>
    <row r="15035" spans="9:17" ht="16">
      <c r="I15035" s="209"/>
      <c r="J15035" s="221"/>
      <c r="K15035" s="228"/>
      <c r="L15035" s="228"/>
      <c r="Q15035" s="229"/>
    </row>
    <row r="15036" spans="9:17" ht="16">
      <c r="I15036" s="209"/>
      <c r="J15036" s="221"/>
      <c r="K15036" s="228"/>
      <c r="L15036" s="228"/>
      <c r="Q15036" s="229"/>
    </row>
    <row r="15037" spans="9:17" ht="16">
      <c r="I15037" s="209"/>
      <c r="J15037" s="221"/>
      <c r="K15037" s="228"/>
      <c r="L15037" s="228"/>
      <c r="Q15037" s="229"/>
    </row>
    <row r="15038" spans="9:17" ht="16">
      <c r="I15038" s="209"/>
      <c r="J15038" s="221"/>
      <c r="K15038" s="228"/>
      <c r="L15038" s="228"/>
      <c r="Q15038" s="229"/>
    </row>
    <row r="15039" spans="9:17" ht="16">
      <c r="I15039" s="209"/>
      <c r="J15039" s="221"/>
      <c r="K15039" s="228"/>
      <c r="L15039" s="228"/>
      <c r="Q15039" s="229"/>
    </row>
    <row r="15040" spans="9:17" ht="16">
      <c r="I15040" s="209"/>
      <c r="J15040" s="221"/>
      <c r="K15040" s="228"/>
      <c r="L15040" s="228"/>
      <c r="Q15040" s="229"/>
    </row>
    <row r="15041" spans="9:17" ht="16">
      <c r="I15041" s="209"/>
      <c r="J15041" s="221"/>
      <c r="K15041" s="228"/>
      <c r="L15041" s="228"/>
      <c r="Q15041" s="229"/>
    </row>
    <row r="15042" spans="9:17" ht="16">
      <c r="I15042" s="209"/>
      <c r="J15042" s="221"/>
      <c r="K15042" s="228"/>
      <c r="L15042" s="228"/>
      <c r="Q15042" s="229"/>
    </row>
    <row r="15043" spans="9:17" ht="16">
      <c r="I15043" s="209"/>
      <c r="J15043" s="221"/>
      <c r="K15043" s="228"/>
      <c r="L15043" s="228"/>
      <c r="Q15043" s="229"/>
    </row>
    <row r="15044" spans="9:17" ht="16">
      <c r="I15044" s="209"/>
      <c r="J15044" s="221"/>
      <c r="K15044" s="228"/>
      <c r="L15044" s="228"/>
      <c r="Q15044" s="229"/>
    </row>
    <row r="15045" spans="9:17" ht="16">
      <c r="I15045" s="209"/>
      <c r="J15045" s="221"/>
      <c r="K15045" s="228"/>
      <c r="L15045" s="228"/>
      <c r="Q15045" s="229"/>
    </row>
    <row r="15046" spans="9:17" ht="16">
      <c r="I15046" s="209"/>
      <c r="J15046" s="221"/>
      <c r="K15046" s="228"/>
      <c r="L15046" s="228"/>
      <c r="Q15046" s="229"/>
    </row>
    <row r="15047" spans="9:17" ht="16">
      <c r="I15047" s="209"/>
      <c r="J15047" s="221"/>
      <c r="K15047" s="228"/>
      <c r="L15047" s="228"/>
      <c r="Q15047" s="229"/>
    </row>
    <row r="15048" spans="9:17" ht="16">
      <c r="I15048" s="209"/>
      <c r="J15048" s="221"/>
      <c r="K15048" s="228"/>
      <c r="L15048" s="228"/>
      <c r="Q15048" s="229"/>
    </row>
    <row r="15049" spans="9:17" ht="16">
      <c r="I15049" s="209"/>
      <c r="J15049" s="221"/>
      <c r="K15049" s="228"/>
      <c r="L15049" s="228"/>
      <c r="Q15049" s="229"/>
    </row>
    <row r="15050" spans="9:17" ht="16">
      <c r="I15050" s="209"/>
      <c r="J15050" s="221"/>
      <c r="K15050" s="228"/>
      <c r="L15050" s="228"/>
      <c r="Q15050" s="229"/>
    </row>
    <row r="15051" spans="9:17" ht="16">
      <c r="I15051" s="209"/>
      <c r="J15051" s="221"/>
      <c r="K15051" s="228"/>
      <c r="L15051" s="228"/>
      <c r="Q15051" s="229"/>
    </row>
    <row r="15052" spans="9:17" ht="16">
      <c r="I15052" s="209"/>
      <c r="J15052" s="221"/>
      <c r="K15052" s="228"/>
      <c r="L15052" s="228"/>
      <c r="Q15052" s="229"/>
    </row>
    <row r="15053" spans="9:17" ht="16">
      <c r="I15053" s="209"/>
      <c r="J15053" s="221"/>
      <c r="K15053" s="228"/>
      <c r="L15053" s="228"/>
      <c r="Q15053" s="229"/>
    </row>
    <row r="15054" spans="9:17" ht="16">
      <c r="I15054" s="209"/>
      <c r="J15054" s="221"/>
      <c r="K15054" s="228"/>
      <c r="L15054" s="228"/>
      <c r="Q15054" s="229"/>
    </row>
    <row r="15055" spans="9:17" ht="16">
      <c r="I15055" s="209"/>
      <c r="J15055" s="221"/>
      <c r="K15055" s="228"/>
      <c r="L15055" s="228"/>
      <c r="Q15055" s="229"/>
    </row>
    <row r="15056" spans="9:17" ht="16">
      <c r="I15056" s="209"/>
      <c r="J15056" s="221"/>
      <c r="K15056" s="228"/>
      <c r="L15056" s="228"/>
      <c r="Q15056" s="229"/>
    </row>
    <row r="15057" spans="9:17" ht="16">
      <c r="I15057" s="209"/>
      <c r="J15057" s="221"/>
      <c r="K15057" s="228"/>
      <c r="L15057" s="228"/>
      <c r="Q15057" s="229"/>
    </row>
    <row r="15058" spans="9:17" ht="16">
      <c r="I15058" s="209"/>
      <c r="J15058" s="221"/>
      <c r="K15058" s="228"/>
      <c r="L15058" s="228"/>
      <c r="Q15058" s="229"/>
    </row>
    <row r="15059" spans="9:17" ht="16">
      <c r="I15059" s="209"/>
      <c r="J15059" s="221"/>
      <c r="K15059" s="228"/>
      <c r="L15059" s="228"/>
      <c r="Q15059" s="229"/>
    </row>
    <row r="15060" spans="9:17" ht="16">
      <c r="I15060" s="209"/>
      <c r="J15060" s="221"/>
      <c r="K15060" s="228"/>
      <c r="L15060" s="228"/>
      <c r="Q15060" s="229"/>
    </row>
    <row r="15061" spans="9:17" ht="16">
      <c r="I15061" s="209"/>
      <c r="J15061" s="221"/>
      <c r="K15061" s="228"/>
      <c r="L15061" s="228"/>
      <c r="Q15061" s="229"/>
    </row>
    <row r="15062" spans="9:17" ht="16">
      <c r="I15062" s="209"/>
      <c r="J15062" s="221"/>
      <c r="K15062" s="228"/>
      <c r="L15062" s="228"/>
      <c r="Q15062" s="229"/>
    </row>
    <row r="15063" spans="9:17" ht="16">
      <c r="I15063" s="209"/>
      <c r="J15063" s="221"/>
      <c r="K15063" s="228"/>
      <c r="L15063" s="228"/>
      <c r="Q15063" s="229"/>
    </row>
    <row r="15064" spans="9:17" ht="16">
      <c r="I15064" s="209"/>
      <c r="J15064" s="221"/>
      <c r="K15064" s="228"/>
      <c r="L15064" s="228"/>
      <c r="Q15064" s="229"/>
    </row>
    <row r="15065" spans="9:17" ht="16">
      <c r="I15065" s="209"/>
      <c r="J15065" s="221"/>
      <c r="K15065" s="228"/>
      <c r="L15065" s="228"/>
      <c r="Q15065" s="229"/>
    </row>
    <row r="15066" spans="9:17" ht="16">
      <c r="I15066" s="209"/>
      <c r="J15066" s="221"/>
      <c r="K15066" s="228"/>
      <c r="L15066" s="228"/>
      <c r="Q15066" s="229"/>
    </row>
    <row r="15067" spans="9:17" ht="16">
      <c r="I15067" s="209"/>
      <c r="J15067" s="221"/>
      <c r="K15067" s="228"/>
      <c r="L15067" s="228"/>
      <c r="Q15067" s="229"/>
    </row>
    <row r="15068" spans="9:17" ht="16">
      <c r="I15068" s="209"/>
      <c r="J15068" s="221"/>
      <c r="K15068" s="228"/>
      <c r="L15068" s="228"/>
      <c r="Q15068" s="229"/>
    </row>
    <row r="15069" spans="9:17" ht="16">
      <c r="I15069" s="209"/>
      <c r="J15069" s="221"/>
      <c r="K15069" s="228"/>
      <c r="L15069" s="228"/>
      <c r="Q15069" s="229"/>
    </row>
    <row r="15070" spans="9:17" ht="16">
      <c r="I15070" s="209"/>
      <c r="J15070" s="221"/>
      <c r="K15070" s="228"/>
      <c r="L15070" s="228"/>
      <c r="Q15070" s="229"/>
    </row>
    <row r="15071" spans="9:17" ht="16">
      <c r="I15071" s="209"/>
      <c r="J15071" s="221"/>
      <c r="K15071" s="228"/>
      <c r="L15071" s="228"/>
      <c r="Q15071" s="229"/>
    </row>
    <row r="15072" spans="9:17" ht="16">
      <c r="I15072" s="209"/>
      <c r="J15072" s="221"/>
      <c r="K15072" s="228"/>
      <c r="L15072" s="228"/>
      <c r="Q15072" s="229"/>
    </row>
    <row r="15073" spans="9:17" ht="16">
      <c r="I15073" s="209"/>
      <c r="J15073" s="221"/>
      <c r="K15073" s="228"/>
      <c r="L15073" s="228"/>
      <c r="Q15073" s="229"/>
    </row>
    <row r="15074" spans="9:17" ht="16">
      <c r="I15074" s="209"/>
      <c r="J15074" s="221"/>
      <c r="K15074" s="228"/>
      <c r="L15074" s="228"/>
      <c r="Q15074" s="229"/>
    </row>
    <row r="15075" spans="9:17" ht="16">
      <c r="I15075" s="209"/>
      <c r="J15075" s="221"/>
      <c r="K15075" s="228"/>
      <c r="L15075" s="228"/>
      <c r="Q15075" s="229"/>
    </row>
    <row r="15076" spans="9:17" ht="16">
      <c r="I15076" s="209"/>
      <c r="J15076" s="221"/>
      <c r="K15076" s="228"/>
      <c r="L15076" s="228"/>
      <c r="Q15076" s="229"/>
    </row>
    <row r="15077" spans="9:17" ht="16">
      <c r="I15077" s="209"/>
      <c r="J15077" s="221"/>
      <c r="K15077" s="228"/>
      <c r="L15077" s="228"/>
      <c r="Q15077" s="229"/>
    </row>
    <row r="15078" spans="9:17" ht="16">
      <c r="I15078" s="209"/>
      <c r="J15078" s="221"/>
      <c r="K15078" s="228"/>
      <c r="L15078" s="228"/>
      <c r="Q15078" s="229"/>
    </row>
    <row r="15079" spans="9:17" ht="16">
      <c r="I15079" s="209"/>
      <c r="J15079" s="221"/>
      <c r="K15079" s="228"/>
      <c r="L15079" s="228"/>
      <c r="Q15079" s="229"/>
    </row>
    <row r="15080" spans="9:17" ht="16">
      <c r="I15080" s="209"/>
      <c r="J15080" s="221"/>
      <c r="K15080" s="228"/>
      <c r="L15080" s="228"/>
      <c r="Q15080" s="229"/>
    </row>
    <row r="15081" spans="9:17" ht="16">
      <c r="I15081" s="209"/>
      <c r="J15081" s="221"/>
      <c r="K15081" s="228"/>
      <c r="L15081" s="228"/>
      <c r="Q15081" s="229"/>
    </row>
    <row r="15082" spans="9:17" ht="16">
      <c r="I15082" s="209"/>
      <c r="J15082" s="221"/>
      <c r="K15082" s="228"/>
      <c r="L15082" s="228"/>
      <c r="Q15082" s="229"/>
    </row>
    <row r="15083" spans="9:17" ht="16">
      <c r="I15083" s="209"/>
      <c r="J15083" s="221"/>
      <c r="K15083" s="228"/>
      <c r="L15083" s="228"/>
      <c r="Q15083" s="229"/>
    </row>
    <row r="15084" spans="9:17" ht="16">
      <c r="I15084" s="209"/>
      <c r="J15084" s="221"/>
      <c r="K15084" s="228"/>
      <c r="L15084" s="228"/>
      <c r="Q15084" s="229"/>
    </row>
    <row r="15085" spans="9:17" ht="16">
      <c r="I15085" s="209"/>
      <c r="J15085" s="221"/>
      <c r="K15085" s="228"/>
      <c r="L15085" s="228"/>
      <c r="Q15085" s="229"/>
    </row>
    <row r="15086" spans="9:17" ht="16">
      <c r="I15086" s="209"/>
      <c r="J15086" s="221"/>
      <c r="K15086" s="228"/>
      <c r="L15086" s="228"/>
      <c r="Q15086" s="229"/>
    </row>
    <row r="15087" spans="9:17" ht="16">
      <c r="I15087" s="209"/>
      <c r="J15087" s="221"/>
      <c r="K15087" s="228"/>
      <c r="L15087" s="228"/>
      <c r="Q15087" s="229"/>
    </row>
    <row r="15088" spans="9:17" ht="16">
      <c r="I15088" s="209"/>
      <c r="J15088" s="221"/>
      <c r="K15088" s="228"/>
      <c r="L15088" s="228"/>
      <c r="Q15088" s="229"/>
    </row>
    <row r="15089" spans="9:17" ht="16">
      <c r="I15089" s="209"/>
      <c r="J15089" s="221"/>
      <c r="K15089" s="228"/>
      <c r="L15089" s="228"/>
      <c r="Q15089" s="229"/>
    </row>
    <row r="15090" spans="9:17" ht="16">
      <c r="I15090" s="209"/>
      <c r="J15090" s="221"/>
      <c r="K15090" s="228"/>
      <c r="L15090" s="228"/>
      <c r="Q15090" s="229"/>
    </row>
    <row r="15091" spans="9:17" ht="16">
      <c r="I15091" s="209"/>
      <c r="J15091" s="221"/>
      <c r="K15091" s="228"/>
      <c r="L15091" s="228"/>
      <c r="Q15091" s="229"/>
    </row>
    <row r="15092" spans="9:17" ht="16">
      <c r="I15092" s="209"/>
      <c r="J15092" s="221"/>
      <c r="K15092" s="228"/>
      <c r="L15092" s="228"/>
      <c r="Q15092" s="229"/>
    </row>
    <row r="15093" spans="9:17" ht="16">
      <c r="I15093" s="209"/>
      <c r="J15093" s="221"/>
      <c r="K15093" s="228"/>
      <c r="L15093" s="228"/>
      <c r="Q15093" s="229"/>
    </row>
    <row r="15094" spans="9:17" ht="16">
      <c r="I15094" s="209"/>
      <c r="J15094" s="221"/>
      <c r="K15094" s="228"/>
      <c r="L15094" s="228"/>
      <c r="Q15094" s="229"/>
    </row>
    <row r="15095" spans="9:17" ht="16">
      <c r="I15095" s="209"/>
      <c r="J15095" s="221"/>
      <c r="K15095" s="228"/>
      <c r="L15095" s="228"/>
      <c r="Q15095" s="229"/>
    </row>
    <row r="15096" spans="9:17" ht="16">
      <c r="I15096" s="209"/>
      <c r="J15096" s="221"/>
      <c r="K15096" s="228"/>
      <c r="L15096" s="228"/>
      <c r="Q15096" s="229"/>
    </row>
    <row r="15097" spans="9:17" ht="16">
      <c r="I15097" s="209"/>
      <c r="J15097" s="221"/>
      <c r="K15097" s="228"/>
      <c r="L15097" s="228"/>
      <c r="Q15097" s="229"/>
    </row>
    <row r="15098" spans="9:17" ht="16">
      <c r="I15098" s="209"/>
      <c r="J15098" s="221"/>
      <c r="K15098" s="228"/>
      <c r="L15098" s="228"/>
      <c r="Q15098" s="229"/>
    </row>
    <row r="15099" spans="9:17" ht="16">
      <c r="I15099" s="209"/>
      <c r="J15099" s="221"/>
      <c r="K15099" s="228"/>
      <c r="L15099" s="228"/>
      <c r="Q15099" s="229"/>
    </row>
    <row r="15100" spans="9:17" ht="16">
      <c r="I15100" s="209"/>
      <c r="J15100" s="221"/>
      <c r="K15100" s="228"/>
      <c r="L15100" s="228"/>
      <c r="Q15100" s="229"/>
    </row>
    <row r="15101" spans="9:17" ht="16">
      <c r="I15101" s="209"/>
      <c r="J15101" s="221"/>
      <c r="K15101" s="228"/>
      <c r="L15101" s="228"/>
      <c r="Q15101" s="229"/>
    </row>
    <row r="15102" spans="9:17" ht="16">
      <c r="I15102" s="209"/>
      <c r="J15102" s="221"/>
      <c r="K15102" s="228"/>
      <c r="L15102" s="228"/>
      <c r="Q15102" s="229"/>
    </row>
    <row r="15103" spans="9:17" ht="16">
      <c r="I15103" s="209"/>
      <c r="J15103" s="221"/>
      <c r="K15103" s="228"/>
      <c r="L15103" s="228"/>
      <c r="Q15103" s="229"/>
    </row>
    <row r="15104" spans="9:17" ht="16">
      <c r="I15104" s="209"/>
      <c r="J15104" s="221"/>
      <c r="K15104" s="228"/>
      <c r="L15104" s="228"/>
      <c r="Q15104" s="229"/>
    </row>
    <row r="15105" spans="9:17" ht="16">
      <c r="I15105" s="209"/>
      <c r="J15105" s="221"/>
      <c r="K15105" s="228"/>
      <c r="L15105" s="228"/>
      <c r="Q15105" s="229"/>
    </row>
    <row r="15106" spans="9:17" ht="16">
      <c r="I15106" s="209"/>
      <c r="J15106" s="221"/>
      <c r="K15106" s="228"/>
      <c r="L15106" s="228"/>
      <c r="Q15106" s="229"/>
    </row>
    <row r="15107" spans="9:17" ht="16">
      <c r="I15107" s="209"/>
      <c r="J15107" s="221"/>
      <c r="K15107" s="228"/>
      <c r="L15107" s="228"/>
      <c r="Q15107" s="229"/>
    </row>
    <row r="15108" spans="9:17" ht="16">
      <c r="I15108" s="209"/>
      <c r="J15108" s="221"/>
      <c r="K15108" s="228"/>
      <c r="L15108" s="228"/>
      <c r="Q15108" s="229"/>
    </row>
    <row r="15109" spans="9:17" ht="16">
      <c r="I15109" s="209"/>
      <c r="J15109" s="221"/>
      <c r="K15109" s="228"/>
      <c r="L15109" s="228"/>
      <c r="Q15109" s="229"/>
    </row>
    <row r="15110" spans="9:17" ht="16">
      <c r="I15110" s="209"/>
      <c r="J15110" s="221"/>
      <c r="K15110" s="228"/>
      <c r="L15110" s="228"/>
      <c r="Q15110" s="229"/>
    </row>
    <row r="15111" spans="9:17" ht="16">
      <c r="I15111" s="209"/>
      <c r="J15111" s="221"/>
      <c r="K15111" s="228"/>
      <c r="L15111" s="228"/>
      <c r="Q15111" s="229"/>
    </row>
    <row r="15112" spans="9:17" ht="16">
      <c r="I15112" s="209"/>
      <c r="J15112" s="221"/>
      <c r="K15112" s="228"/>
      <c r="L15112" s="228"/>
      <c r="Q15112" s="229"/>
    </row>
    <row r="15113" spans="9:17" ht="16">
      <c r="I15113" s="209"/>
      <c r="J15113" s="221"/>
      <c r="K15113" s="228"/>
      <c r="L15113" s="228"/>
      <c r="Q15113" s="229"/>
    </row>
    <row r="15114" spans="9:17" ht="16">
      <c r="I15114" s="209"/>
      <c r="J15114" s="221"/>
      <c r="K15114" s="228"/>
      <c r="L15114" s="228"/>
      <c r="Q15114" s="229"/>
    </row>
    <row r="15115" spans="9:17" ht="16">
      <c r="I15115" s="209"/>
      <c r="J15115" s="221"/>
      <c r="K15115" s="228"/>
      <c r="L15115" s="228"/>
      <c r="Q15115" s="229"/>
    </row>
    <row r="15116" spans="9:17" ht="16">
      <c r="I15116" s="209"/>
      <c r="J15116" s="221"/>
      <c r="K15116" s="228"/>
      <c r="L15116" s="228"/>
      <c r="Q15116" s="229"/>
    </row>
    <row r="15117" spans="9:17" ht="16">
      <c r="I15117" s="209"/>
      <c r="J15117" s="221"/>
      <c r="K15117" s="228"/>
      <c r="L15117" s="228"/>
      <c r="Q15117" s="229"/>
    </row>
    <row r="15118" spans="9:17" ht="16">
      <c r="I15118" s="209"/>
      <c r="J15118" s="221"/>
      <c r="K15118" s="228"/>
      <c r="L15118" s="228"/>
      <c r="Q15118" s="229"/>
    </row>
    <row r="15119" spans="9:17" ht="16">
      <c r="I15119" s="209"/>
      <c r="J15119" s="221"/>
      <c r="K15119" s="228"/>
      <c r="L15119" s="228"/>
      <c r="Q15119" s="229"/>
    </row>
    <row r="15120" spans="9:17" ht="16">
      <c r="I15120" s="209"/>
      <c r="J15120" s="221"/>
      <c r="K15120" s="228"/>
      <c r="L15120" s="228"/>
      <c r="Q15120" s="229"/>
    </row>
    <row r="15121" spans="9:17" ht="16">
      <c r="I15121" s="209"/>
      <c r="J15121" s="221"/>
      <c r="K15121" s="228"/>
      <c r="L15121" s="228"/>
      <c r="Q15121" s="229"/>
    </row>
    <row r="15122" spans="9:17" ht="16">
      <c r="I15122" s="209"/>
      <c r="J15122" s="221"/>
      <c r="K15122" s="228"/>
      <c r="L15122" s="228"/>
      <c r="Q15122" s="229"/>
    </row>
    <row r="15123" spans="9:17" ht="16">
      <c r="I15123" s="209"/>
      <c r="J15123" s="221"/>
      <c r="K15123" s="228"/>
      <c r="L15123" s="228"/>
      <c r="Q15123" s="229"/>
    </row>
    <row r="15124" spans="9:17" ht="16">
      <c r="I15124" s="209"/>
      <c r="J15124" s="221"/>
      <c r="K15124" s="228"/>
      <c r="L15124" s="228"/>
      <c r="Q15124" s="229"/>
    </row>
    <row r="15125" spans="9:17" ht="16">
      <c r="I15125" s="209"/>
      <c r="J15125" s="221"/>
      <c r="K15125" s="228"/>
      <c r="L15125" s="228"/>
      <c r="Q15125" s="229"/>
    </row>
    <row r="15126" spans="9:17" ht="16">
      <c r="I15126" s="209"/>
      <c r="J15126" s="221"/>
      <c r="K15126" s="228"/>
      <c r="L15126" s="228"/>
      <c r="Q15126" s="229"/>
    </row>
    <row r="15127" spans="9:17" ht="16">
      <c r="I15127" s="209"/>
      <c r="J15127" s="221"/>
      <c r="K15127" s="228"/>
      <c r="L15127" s="228"/>
      <c r="Q15127" s="229"/>
    </row>
    <row r="15128" spans="9:17" ht="16">
      <c r="I15128" s="209"/>
      <c r="J15128" s="221"/>
      <c r="K15128" s="228"/>
      <c r="L15128" s="228"/>
      <c r="Q15128" s="229"/>
    </row>
    <row r="15129" spans="9:17" ht="16">
      <c r="I15129" s="209"/>
      <c r="J15129" s="221"/>
      <c r="K15129" s="228"/>
      <c r="L15129" s="228"/>
      <c r="Q15129" s="229"/>
    </row>
    <row r="15130" spans="9:17" ht="16">
      <c r="I15130" s="209"/>
      <c r="J15130" s="221"/>
      <c r="K15130" s="228"/>
      <c r="L15130" s="228"/>
      <c r="Q15130" s="229"/>
    </row>
    <row r="15131" spans="9:17" ht="16">
      <c r="I15131" s="209"/>
      <c r="J15131" s="221"/>
      <c r="K15131" s="228"/>
      <c r="L15131" s="228"/>
      <c r="Q15131" s="229"/>
    </row>
    <row r="15132" spans="9:17" ht="16">
      <c r="I15132" s="209"/>
      <c r="J15132" s="221"/>
      <c r="K15132" s="228"/>
      <c r="L15132" s="228"/>
      <c r="Q15132" s="229"/>
    </row>
    <row r="15133" spans="9:17" ht="16">
      <c r="I15133" s="209"/>
      <c r="J15133" s="221"/>
      <c r="K15133" s="228"/>
      <c r="L15133" s="228"/>
      <c r="Q15133" s="229"/>
    </row>
    <row r="15134" spans="9:17" ht="16">
      <c r="I15134" s="209"/>
      <c r="J15134" s="221"/>
      <c r="K15134" s="228"/>
      <c r="L15134" s="228"/>
      <c r="Q15134" s="229"/>
    </row>
    <row r="15135" spans="9:17" ht="16">
      <c r="I15135" s="209"/>
      <c r="J15135" s="221"/>
      <c r="K15135" s="228"/>
      <c r="L15135" s="228"/>
      <c r="Q15135" s="229"/>
    </row>
    <row r="15136" spans="9:17" ht="16">
      <c r="I15136" s="209"/>
      <c r="J15136" s="221"/>
      <c r="K15136" s="228"/>
      <c r="L15136" s="228"/>
      <c r="Q15136" s="229"/>
    </row>
    <row r="15137" spans="9:17" ht="16">
      <c r="I15137" s="209"/>
      <c r="J15137" s="221"/>
      <c r="K15137" s="228"/>
      <c r="L15137" s="228"/>
      <c r="Q15137" s="229"/>
    </row>
    <row r="15138" spans="9:17" ht="16">
      <c r="I15138" s="209"/>
      <c r="J15138" s="221"/>
      <c r="K15138" s="228"/>
      <c r="L15138" s="228"/>
      <c r="Q15138" s="229"/>
    </row>
    <row r="15139" spans="9:17" ht="16">
      <c r="I15139" s="209"/>
      <c r="J15139" s="221"/>
      <c r="K15139" s="228"/>
      <c r="L15139" s="228"/>
      <c r="Q15139" s="229"/>
    </row>
    <row r="15140" spans="9:17" ht="16">
      <c r="I15140" s="209"/>
      <c r="J15140" s="221"/>
      <c r="K15140" s="228"/>
      <c r="L15140" s="228"/>
      <c r="Q15140" s="229"/>
    </row>
    <row r="15141" spans="9:17" ht="16">
      <c r="I15141" s="209"/>
      <c r="J15141" s="221"/>
      <c r="K15141" s="228"/>
      <c r="L15141" s="228"/>
      <c r="Q15141" s="229"/>
    </row>
    <row r="15142" spans="9:17" ht="16">
      <c r="I15142" s="209"/>
      <c r="J15142" s="221"/>
      <c r="K15142" s="228"/>
      <c r="L15142" s="228"/>
      <c r="Q15142" s="229"/>
    </row>
    <row r="15143" spans="9:17" ht="16">
      <c r="I15143" s="209"/>
      <c r="J15143" s="221"/>
      <c r="K15143" s="228"/>
      <c r="L15143" s="228"/>
      <c r="Q15143" s="229"/>
    </row>
    <row r="15144" spans="9:17" ht="16">
      <c r="I15144" s="209"/>
      <c r="J15144" s="221"/>
      <c r="K15144" s="228"/>
      <c r="L15144" s="228"/>
      <c r="Q15144" s="229"/>
    </row>
    <row r="15145" spans="9:17" ht="16">
      <c r="I15145" s="209"/>
      <c r="J15145" s="221"/>
      <c r="K15145" s="228"/>
      <c r="L15145" s="228"/>
      <c r="Q15145" s="229"/>
    </row>
    <row r="15146" spans="9:17" ht="16">
      <c r="I15146" s="209"/>
      <c r="J15146" s="221"/>
      <c r="K15146" s="228"/>
      <c r="L15146" s="228"/>
      <c r="Q15146" s="229"/>
    </row>
    <row r="15147" spans="9:17" ht="16">
      <c r="I15147" s="209"/>
      <c r="J15147" s="221"/>
      <c r="K15147" s="228"/>
      <c r="L15147" s="228"/>
      <c r="Q15147" s="229"/>
    </row>
    <row r="15148" spans="9:17" ht="16">
      <c r="I15148" s="209"/>
      <c r="J15148" s="221"/>
      <c r="K15148" s="228"/>
      <c r="L15148" s="228"/>
      <c r="Q15148" s="229"/>
    </row>
    <row r="15149" spans="9:17" ht="16">
      <c r="I15149" s="209"/>
      <c r="J15149" s="221"/>
      <c r="K15149" s="228"/>
      <c r="L15149" s="228"/>
      <c r="Q15149" s="229"/>
    </row>
    <row r="15150" spans="9:17" ht="16">
      <c r="I15150" s="209"/>
      <c r="J15150" s="221"/>
      <c r="K15150" s="228"/>
      <c r="L15150" s="228"/>
      <c r="Q15150" s="229"/>
    </row>
    <row r="15151" spans="9:17" ht="16">
      <c r="I15151" s="209"/>
      <c r="J15151" s="221"/>
      <c r="K15151" s="228"/>
      <c r="L15151" s="228"/>
      <c r="Q15151" s="229"/>
    </row>
    <row r="15152" spans="9:17" ht="16">
      <c r="I15152" s="209"/>
      <c r="J15152" s="221"/>
      <c r="K15152" s="228"/>
      <c r="L15152" s="228"/>
      <c r="Q15152" s="229"/>
    </row>
    <row r="15153" spans="9:17" ht="16">
      <c r="I15153" s="209"/>
      <c r="J15153" s="221"/>
      <c r="K15153" s="228"/>
      <c r="L15153" s="228"/>
      <c r="Q15153" s="229"/>
    </row>
    <row r="15154" spans="9:17" ht="16">
      <c r="I15154" s="209"/>
      <c r="J15154" s="221"/>
      <c r="K15154" s="228"/>
      <c r="L15154" s="228"/>
      <c r="Q15154" s="229"/>
    </row>
    <row r="15155" spans="9:17" ht="16">
      <c r="I15155" s="209"/>
      <c r="J15155" s="221"/>
      <c r="K15155" s="228"/>
      <c r="L15155" s="228"/>
      <c r="Q15155" s="229"/>
    </row>
    <row r="15156" spans="9:17" ht="16">
      <c r="I15156" s="209"/>
      <c r="J15156" s="221"/>
      <c r="K15156" s="228"/>
      <c r="L15156" s="228"/>
      <c r="Q15156" s="229"/>
    </row>
    <row r="15157" spans="9:17" ht="16">
      <c r="I15157" s="209"/>
      <c r="J15157" s="221"/>
      <c r="K15157" s="228"/>
      <c r="L15157" s="228"/>
      <c r="Q15157" s="229"/>
    </row>
    <row r="15158" spans="9:17" ht="16">
      <c r="I15158" s="209"/>
      <c r="J15158" s="221"/>
      <c r="K15158" s="228"/>
      <c r="L15158" s="228"/>
      <c r="Q15158" s="229"/>
    </row>
    <row r="15159" spans="9:17" ht="16">
      <c r="I15159" s="209"/>
      <c r="J15159" s="221"/>
      <c r="K15159" s="228"/>
      <c r="L15159" s="228"/>
      <c r="Q15159" s="229"/>
    </row>
    <row r="15160" spans="9:17" ht="16">
      <c r="I15160" s="209"/>
      <c r="J15160" s="221"/>
      <c r="K15160" s="228"/>
      <c r="L15160" s="228"/>
      <c r="Q15160" s="229"/>
    </row>
    <row r="15161" spans="9:17" ht="16">
      <c r="I15161" s="209"/>
      <c r="J15161" s="221"/>
      <c r="K15161" s="228"/>
      <c r="L15161" s="228"/>
      <c r="Q15161" s="229"/>
    </row>
    <row r="15162" spans="9:17" ht="16">
      <c r="I15162" s="209"/>
      <c r="J15162" s="221"/>
      <c r="K15162" s="228"/>
      <c r="L15162" s="228"/>
      <c r="Q15162" s="229"/>
    </row>
    <row r="15163" spans="9:17" ht="16">
      <c r="I15163" s="209"/>
      <c r="J15163" s="221"/>
      <c r="K15163" s="228"/>
      <c r="L15163" s="228"/>
      <c r="Q15163" s="229"/>
    </row>
    <row r="15164" spans="9:17" ht="16">
      <c r="I15164" s="209"/>
      <c r="J15164" s="221"/>
      <c r="K15164" s="228"/>
      <c r="L15164" s="228"/>
      <c r="Q15164" s="229"/>
    </row>
    <row r="15165" spans="9:17" ht="16">
      <c r="I15165" s="209"/>
      <c r="J15165" s="221"/>
      <c r="K15165" s="228"/>
      <c r="L15165" s="228"/>
      <c r="Q15165" s="229"/>
    </row>
    <row r="15166" spans="9:17" ht="16">
      <c r="I15166" s="209"/>
      <c r="J15166" s="221"/>
      <c r="K15166" s="228"/>
      <c r="L15166" s="228"/>
      <c r="Q15166" s="229"/>
    </row>
    <row r="15167" spans="9:17" ht="16">
      <c r="I15167" s="209"/>
      <c r="J15167" s="221"/>
      <c r="K15167" s="228"/>
      <c r="L15167" s="228"/>
      <c r="Q15167" s="229"/>
    </row>
    <row r="15168" spans="9:17" ht="16">
      <c r="I15168" s="209"/>
      <c r="J15168" s="221"/>
      <c r="K15168" s="228"/>
      <c r="L15168" s="228"/>
      <c r="Q15168" s="229"/>
    </row>
    <row r="15169" spans="9:17" ht="16">
      <c r="I15169" s="209"/>
      <c r="J15169" s="221"/>
      <c r="K15169" s="228"/>
      <c r="L15169" s="228"/>
      <c r="Q15169" s="229"/>
    </row>
    <row r="15170" spans="9:17" ht="16">
      <c r="I15170" s="209"/>
      <c r="J15170" s="221"/>
      <c r="K15170" s="228"/>
      <c r="L15170" s="228"/>
      <c r="Q15170" s="229"/>
    </row>
    <row r="15171" spans="9:17" ht="16">
      <c r="I15171" s="209"/>
      <c r="J15171" s="221"/>
      <c r="K15171" s="228"/>
      <c r="L15171" s="228"/>
      <c r="Q15171" s="229"/>
    </row>
    <row r="15172" spans="9:17" ht="16">
      <c r="I15172" s="209"/>
      <c r="J15172" s="221"/>
      <c r="K15172" s="228"/>
      <c r="L15172" s="228"/>
      <c r="Q15172" s="229"/>
    </row>
    <row r="15173" spans="9:17" ht="16">
      <c r="I15173" s="209"/>
      <c r="J15173" s="221"/>
      <c r="K15173" s="228"/>
      <c r="L15173" s="228"/>
      <c r="Q15173" s="229"/>
    </row>
    <row r="15174" spans="9:17" ht="16">
      <c r="I15174" s="209"/>
      <c r="J15174" s="221"/>
      <c r="K15174" s="228"/>
      <c r="L15174" s="228"/>
      <c r="Q15174" s="229"/>
    </row>
    <row r="15175" spans="9:17" ht="16">
      <c r="I15175" s="209"/>
      <c r="J15175" s="221"/>
      <c r="K15175" s="228"/>
      <c r="L15175" s="228"/>
      <c r="Q15175" s="229"/>
    </row>
    <row r="15176" spans="9:17" ht="16">
      <c r="I15176" s="209"/>
      <c r="J15176" s="221"/>
      <c r="K15176" s="228"/>
      <c r="L15176" s="228"/>
      <c r="Q15176" s="229"/>
    </row>
    <row r="15177" spans="9:17" ht="16">
      <c r="I15177" s="209"/>
      <c r="J15177" s="221"/>
      <c r="K15177" s="228"/>
      <c r="L15177" s="228"/>
      <c r="Q15177" s="229"/>
    </row>
    <row r="15178" spans="9:17" ht="16">
      <c r="I15178" s="209"/>
      <c r="J15178" s="221"/>
      <c r="K15178" s="228"/>
      <c r="L15178" s="228"/>
      <c r="Q15178" s="229"/>
    </row>
    <row r="15179" spans="9:17" ht="16">
      <c r="I15179" s="209"/>
      <c r="J15179" s="221"/>
      <c r="K15179" s="228"/>
      <c r="L15179" s="228"/>
      <c r="Q15179" s="229"/>
    </row>
    <row r="15180" spans="9:17" ht="16">
      <c r="I15180" s="209"/>
      <c r="J15180" s="221"/>
      <c r="K15180" s="228"/>
      <c r="L15180" s="228"/>
      <c r="Q15180" s="229"/>
    </row>
    <row r="15181" spans="9:17" ht="16">
      <c r="I15181" s="209"/>
      <c r="J15181" s="221"/>
      <c r="K15181" s="228"/>
      <c r="L15181" s="228"/>
      <c r="Q15181" s="229"/>
    </row>
    <row r="15182" spans="9:17" ht="16">
      <c r="I15182" s="209"/>
      <c r="J15182" s="221"/>
      <c r="K15182" s="228"/>
      <c r="L15182" s="228"/>
      <c r="Q15182" s="229"/>
    </row>
    <row r="15183" spans="9:17" ht="16">
      <c r="I15183" s="209"/>
      <c r="J15183" s="221"/>
      <c r="K15183" s="228"/>
      <c r="L15183" s="228"/>
      <c r="Q15183" s="229"/>
    </row>
    <row r="15184" spans="9:17" ht="16">
      <c r="I15184" s="209"/>
      <c r="J15184" s="221"/>
      <c r="K15184" s="228"/>
      <c r="L15184" s="228"/>
      <c r="Q15184" s="229"/>
    </row>
    <row r="15185" spans="9:17" ht="16">
      <c r="I15185" s="209"/>
      <c r="J15185" s="221"/>
      <c r="K15185" s="228"/>
      <c r="L15185" s="228"/>
      <c r="Q15185" s="229"/>
    </row>
    <row r="15186" spans="9:17" ht="16">
      <c r="I15186" s="209"/>
      <c r="J15186" s="221"/>
      <c r="K15186" s="228"/>
      <c r="L15186" s="228"/>
      <c r="Q15186" s="229"/>
    </row>
    <row r="15187" spans="9:17" ht="16">
      <c r="I15187" s="209"/>
      <c r="J15187" s="221"/>
      <c r="K15187" s="228"/>
      <c r="L15187" s="228"/>
      <c r="Q15187" s="229"/>
    </row>
    <row r="15188" spans="9:17" ht="16">
      <c r="I15188" s="209"/>
      <c r="J15188" s="221"/>
      <c r="K15188" s="228"/>
      <c r="L15188" s="228"/>
      <c r="Q15188" s="229"/>
    </row>
    <row r="15189" spans="9:17" ht="16">
      <c r="I15189" s="209"/>
      <c r="J15189" s="221"/>
      <c r="K15189" s="228"/>
      <c r="L15189" s="228"/>
      <c r="Q15189" s="229"/>
    </row>
    <row r="15190" spans="9:17" ht="16">
      <c r="I15190" s="209"/>
      <c r="J15190" s="221"/>
      <c r="K15190" s="228"/>
      <c r="L15190" s="228"/>
      <c r="Q15190" s="229"/>
    </row>
    <row r="15191" spans="9:17" ht="16">
      <c r="I15191" s="209"/>
      <c r="J15191" s="221"/>
      <c r="K15191" s="228"/>
      <c r="L15191" s="228"/>
      <c r="Q15191" s="229"/>
    </row>
    <row r="15192" spans="9:17" ht="16">
      <c r="I15192" s="209"/>
      <c r="J15192" s="221"/>
      <c r="K15192" s="228"/>
      <c r="L15192" s="228"/>
      <c r="Q15192" s="229"/>
    </row>
    <row r="15193" spans="9:17" ht="16">
      <c r="I15193" s="209"/>
      <c r="J15193" s="221"/>
      <c r="K15193" s="228"/>
      <c r="L15193" s="228"/>
      <c r="Q15193" s="229"/>
    </row>
    <row r="15194" spans="9:17" ht="16">
      <c r="I15194" s="209"/>
      <c r="J15194" s="221"/>
      <c r="K15194" s="228"/>
      <c r="L15194" s="228"/>
      <c r="Q15194" s="229"/>
    </row>
    <row r="15195" spans="9:17" ht="16">
      <c r="I15195" s="209"/>
      <c r="J15195" s="221"/>
      <c r="K15195" s="228"/>
      <c r="L15195" s="228"/>
      <c r="Q15195" s="229"/>
    </row>
    <row r="15196" spans="9:17" ht="16">
      <c r="I15196" s="209"/>
      <c r="J15196" s="221"/>
      <c r="K15196" s="228"/>
      <c r="L15196" s="228"/>
      <c r="Q15196" s="229"/>
    </row>
    <row r="15197" spans="9:17" ht="16">
      <c r="I15197" s="209"/>
      <c r="J15197" s="221"/>
      <c r="K15197" s="228"/>
      <c r="L15197" s="228"/>
      <c r="Q15197" s="229"/>
    </row>
    <row r="15198" spans="9:17" ht="16">
      <c r="I15198" s="209"/>
      <c r="J15198" s="221"/>
      <c r="K15198" s="228"/>
      <c r="L15198" s="228"/>
      <c r="Q15198" s="229"/>
    </row>
    <row r="15199" spans="9:17" ht="16">
      <c r="I15199" s="209"/>
      <c r="J15199" s="221"/>
      <c r="K15199" s="228"/>
      <c r="L15199" s="228"/>
      <c r="Q15199" s="229"/>
    </row>
    <row r="15200" spans="9:17" ht="16">
      <c r="I15200" s="209"/>
      <c r="J15200" s="221"/>
      <c r="K15200" s="228"/>
      <c r="L15200" s="228"/>
      <c r="Q15200" s="229"/>
    </row>
    <row r="15201" spans="9:17" ht="16">
      <c r="I15201" s="209"/>
      <c r="J15201" s="221"/>
      <c r="K15201" s="228"/>
      <c r="L15201" s="228"/>
      <c r="Q15201" s="229"/>
    </row>
    <row r="15202" spans="9:17" ht="16">
      <c r="I15202" s="209"/>
      <c r="J15202" s="221"/>
      <c r="K15202" s="228"/>
      <c r="L15202" s="228"/>
      <c r="Q15202" s="229"/>
    </row>
    <row r="15203" spans="9:17" ht="16">
      <c r="I15203" s="209"/>
      <c r="J15203" s="221"/>
      <c r="K15203" s="228"/>
      <c r="L15203" s="228"/>
      <c r="Q15203" s="229"/>
    </row>
    <row r="15204" spans="9:17" ht="16">
      <c r="I15204" s="209"/>
      <c r="J15204" s="221"/>
      <c r="K15204" s="228"/>
      <c r="L15204" s="228"/>
      <c r="Q15204" s="229"/>
    </row>
    <row r="15205" spans="9:17" ht="16">
      <c r="I15205" s="209"/>
      <c r="J15205" s="221"/>
      <c r="K15205" s="228"/>
      <c r="L15205" s="228"/>
      <c r="Q15205" s="229"/>
    </row>
    <row r="15206" spans="9:17" ht="16">
      <c r="I15206" s="209"/>
      <c r="J15206" s="221"/>
      <c r="K15206" s="228"/>
      <c r="L15206" s="228"/>
      <c r="Q15206" s="229"/>
    </row>
    <row r="15207" spans="9:17" ht="16">
      <c r="I15207" s="209"/>
      <c r="J15207" s="221"/>
      <c r="K15207" s="228"/>
      <c r="L15207" s="228"/>
      <c r="Q15207" s="229"/>
    </row>
    <row r="15208" spans="9:17" ht="16">
      <c r="I15208" s="209"/>
      <c r="J15208" s="221"/>
      <c r="K15208" s="228"/>
      <c r="L15208" s="228"/>
      <c r="Q15208" s="229"/>
    </row>
    <row r="15209" spans="9:17" ht="16">
      <c r="I15209" s="209"/>
      <c r="J15209" s="221"/>
      <c r="K15209" s="228"/>
      <c r="L15209" s="228"/>
      <c r="Q15209" s="229"/>
    </row>
    <row r="15210" spans="9:17" ht="16">
      <c r="I15210" s="209"/>
      <c r="J15210" s="221"/>
      <c r="K15210" s="228"/>
      <c r="L15210" s="228"/>
      <c r="Q15210" s="229"/>
    </row>
    <row r="15211" spans="9:17" ht="16">
      <c r="I15211" s="209"/>
      <c r="J15211" s="221"/>
      <c r="K15211" s="228"/>
      <c r="L15211" s="228"/>
      <c r="Q15211" s="229"/>
    </row>
    <row r="15212" spans="9:17" ht="16">
      <c r="I15212" s="209"/>
      <c r="J15212" s="221"/>
      <c r="K15212" s="228"/>
      <c r="L15212" s="228"/>
      <c r="Q15212" s="229"/>
    </row>
    <row r="15213" spans="9:17" ht="16">
      <c r="I15213" s="209"/>
      <c r="J15213" s="221"/>
      <c r="K15213" s="228"/>
      <c r="L15213" s="228"/>
      <c r="Q15213" s="229"/>
    </row>
    <row r="15214" spans="9:17" ht="16">
      <c r="I15214" s="209"/>
      <c r="J15214" s="221"/>
      <c r="K15214" s="228"/>
      <c r="L15214" s="228"/>
      <c r="Q15214" s="229"/>
    </row>
    <row r="15215" spans="9:17" ht="16">
      <c r="I15215" s="209"/>
      <c r="J15215" s="221"/>
      <c r="K15215" s="228"/>
      <c r="L15215" s="228"/>
      <c r="Q15215" s="229"/>
    </row>
    <row r="15216" spans="9:17" ht="16">
      <c r="I15216" s="209"/>
      <c r="J15216" s="221"/>
      <c r="K15216" s="228"/>
      <c r="L15216" s="228"/>
      <c r="Q15216" s="229"/>
    </row>
    <row r="15217" spans="9:17" ht="16">
      <c r="I15217" s="209"/>
      <c r="J15217" s="221"/>
      <c r="K15217" s="228"/>
      <c r="L15217" s="228"/>
      <c r="Q15217" s="229"/>
    </row>
    <row r="15218" spans="9:17" ht="16">
      <c r="I15218" s="209"/>
      <c r="J15218" s="221"/>
      <c r="K15218" s="228"/>
      <c r="L15218" s="228"/>
      <c r="Q15218" s="229"/>
    </row>
    <row r="15219" spans="9:17" ht="16">
      <c r="I15219" s="209"/>
      <c r="J15219" s="221"/>
      <c r="K15219" s="228"/>
      <c r="L15219" s="228"/>
      <c r="Q15219" s="229"/>
    </row>
    <row r="15220" spans="9:17" ht="16">
      <c r="I15220" s="209"/>
      <c r="J15220" s="221"/>
      <c r="K15220" s="228"/>
      <c r="L15220" s="228"/>
      <c r="Q15220" s="229"/>
    </row>
    <row r="15221" spans="9:17" ht="16">
      <c r="I15221" s="209"/>
      <c r="J15221" s="221"/>
      <c r="K15221" s="228"/>
      <c r="L15221" s="228"/>
      <c r="Q15221" s="229"/>
    </row>
    <row r="15222" spans="9:17" ht="16">
      <c r="I15222" s="209"/>
      <c r="J15222" s="221"/>
      <c r="K15222" s="228"/>
      <c r="L15222" s="228"/>
      <c r="Q15222" s="229"/>
    </row>
    <row r="15223" spans="9:17" ht="16">
      <c r="I15223" s="209"/>
      <c r="J15223" s="221"/>
      <c r="K15223" s="228"/>
      <c r="L15223" s="228"/>
      <c r="Q15223" s="229"/>
    </row>
    <row r="15224" spans="9:17" ht="16">
      <c r="I15224" s="209"/>
      <c r="J15224" s="221"/>
      <c r="K15224" s="228"/>
      <c r="L15224" s="228"/>
      <c r="Q15224" s="229"/>
    </row>
    <row r="15225" spans="9:17" ht="16">
      <c r="I15225" s="209"/>
      <c r="J15225" s="221"/>
      <c r="K15225" s="228"/>
      <c r="L15225" s="228"/>
      <c r="Q15225" s="229"/>
    </row>
    <row r="15226" spans="9:17" ht="16">
      <c r="I15226" s="209"/>
      <c r="J15226" s="221"/>
      <c r="K15226" s="228"/>
      <c r="L15226" s="228"/>
      <c r="Q15226" s="229"/>
    </row>
    <row r="15227" spans="9:17" ht="16">
      <c r="I15227" s="209"/>
      <c r="J15227" s="221"/>
      <c r="K15227" s="228"/>
      <c r="L15227" s="228"/>
      <c r="Q15227" s="229"/>
    </row>
    <row r="15228" spans="9:17" ht="16">
      <c r="I15228" s="209"/>
      <c r="J15228" s="221"/>
      <c r="K15228" s="228"/>
      <c r="L15228" s="228"/>
      <c r="Q15228" s="229"/>
    </row>
    <row r="15229" spans="9:17" ht="16">
      <c r="I15229" s="209"/>
      <c r="J15229" s="221"/>
      <c r="K15229" s="228"/>
      <c r="L15229" s="228"/>
      <c r="Q15229" s="229"/>
    </row>
    <row r="15230" spans="9:17" ht="16">
      <c r="I15230" s="209"/>
      <c r="J15230" s="221"/>
      <c r="K15230" s="228"/>
      <c r="L15230" s="228"/>
      <c r="Q15230" s="229"/>
    </row>
    <row r="15231" spans="9:17" ht="16">
      <c r="I15231" s="209"/>
      <c r="J15231" s="221"/>
      <c r="K15231" s="228"/>
      <c r="L15231" s="228"/>
      <c r="Q15231" s="229"/>
    </row>
    <row r="15232" spans="9:17" ht="16">
      <c r="I15232" s="209"/>
      <c r="J15232" s="221"/>
      <c r="K15232" s="228"/>
      <c r="L15232" s="228"/>
      <c r="Q15232" s="229"/>
    </row>
    <row r="15233" spans="9:17" ht="16">
      <c r="I15233" s="209"/>
      <c r="J15233" s="221"/>
      <c r="K15233" s="228"/>
      <c r="L15233" s="228"/>
      <c r="Q15233" s="229"/>
    </row>
    <row r="15234" spans="9:17" ht="16">
      <c r="I15234" s="209"/>
      <c r="J15234" s="221"/>
      <c r="K15234" s="228"/>
      <c r="L15234" s="228"/>
      <c r="Q15234" s="229"/>
    </row>
    <row r="15235" spans="9:17" ht="16">
      <c r="I15235" s="209"/>
      <c r="J15235" s="221"/>
      <c r="K15235" s="228"/>
      <c r="L15235" s="228"/>
      <c r="Q15235" s="229"/>
    </row>
    <row r="15236" spans="9:17" ht="16">
      <c r="I15236" s="209"/>
      <c r="J15236" s="221"/>
      <c r="K15236" s="228"/>
      <c r="L15236" s="228"/>
      <c r="Q15236" s="229"/>
    </row>
    <row r="15237" spans="9:17" ht="16">
      <c r="I15237" s="209"/>
      <c r="J15237" s="221"/>
      <c r="K15237" s="228"/>
      <c r="L15237" s="228"/>
      <c r="Q15237" s="229"/>
    </row>
    <row r="15238" spans="9:17" ht="16">
      <c r="I15238" s="209"/>
      <c r="J15238" s="221"/>
      <c r="K15238" s="228"/>
      <c r="L15238" s="228"/>
      <c r="Q15238" s="229"/>
    </row>
    <row r="15239" spans="9:17" ht="16">
      <c r="I15239" s="209"/>
      <c r="J15239" s="221"/>
      <c r="K15239" s="228"/>
      <c r="L15239" s="228"/>
      <c r="Q15239" s="229"/>
    </row>
    <row r="15240" spans="9:17" ht="16">
      <c r="I15240" s="209"/>
      <c r="J15240" s="221"/>
      <c r="K15240" s="228"/>
      <c r="L15240" s="228"/>
      <c r="Q15240" s="229"/>
    </row>
    <row r="15241" spans="9:17" ht="16">
      <c r="I15241" s="209"/>
      <c r="J15241" s="221"/>
      <c r="K15241" s="228"/>
      <c r="L15241" s="228"/>
      <c r="Q15241" s="229"/>
    </row>
    <row r="15242" spans="9:17" ht="16">
      <c r="I15242" s="209"/>
      <c r="J15242" s="221"/>
      <c r="K15242" s="228"/>
      <c r="L15242" s="228"/>
      <c r="Q15242" s="229"/>
    </row>
    <row r="15243" spans="9:17" ht="16">
      <c r="I15243" s="209"/>
      <c r="J15243" s="221"/>
      <c r="K15243" s="228"/>
      <c r="L15243" s="228"/>
      <c r="Q15243" s="229"/>
    </row>
    <row r="15244" spans="9:17" ht="16">
      <c r="I15244" s="209"/>
      <c r="J15244" s="221"/>
      <c r="K15244" s="228"/>
      <c r="L15244" s="228"/>
      <c r="Q15244" s="229"/>
    </row>
    <row r="15245" spans="9:17" ht="16">
      <c r="I15245" s="209"/>
      <c r="J15245" s="221"/>
      <c r="K15245" s="228"/>
      <c r="L15245" s="228"/>
      <c r="Q15245" s="229"/>
    </row>
    <row r="15246" spans="9:17" ht="16">
      <c r="I15246" s="209"/>
      <c r="J15246" s="221"/>
      <c r="K15246" s="228"/>
      <c r="L15246" s="228"/>
      <c r="Q15246" s="229"/>
    </row>
    <row r="15247" spans="9:17" ht="16">
      <c r="I15247" s="209"/>
      <c r="J15247" s="221"/>
      <c r="K15247" s="228"/>
      <c r="L15247" s="228"/>
      <c r="Q15247" s="229"/>
    </row>
    <row r="15248" spans="9:17" ht="16">
      <c r="I15248" s="209"/>
      <c r="J15248" s="221"/>
      <c r="K15248" s="228"/>
      <c r="L15248" s="228"/>
      <c r="Q15248" s="229"/>
    </row>
    <row r="15249" spans="9:17" ht="16">
      <c r="I15249" s="209"/>
      <c r="J15249" s="221"/>
      <c r="K15249" s="228"/>
      <c r="L15249" s="228"/>
      <c r="Q15249" s="229"/>
    </row>
    <row r="15250" spans="9:17" ht="16">
      <c r="I15250" s="209"/>
      <c r="J15250" s="221"/>
      <c r="K15250" s="228"/>
      <c r="L15250" s="228"/>
      <c r="Q15250" s="229"/>
    </row>
    <row r="15251" spans="9:17" ht="16">
      <c r="I15251" s="209"/>
      <c r="J15251" s="221"/>
      <c r="K15251" s="228"/>
      <c r="L15251" s="228"/>
      <c r="Q15251" s="229"/>
    </row>
    <row r="15252" spans="9:17" ht="16">
      <c r="I15252" s="209"/>
      <c r="J15252" s="221"/>
      <c r="K15252" s="228"/>
      <c r="L15252" s="228"/>
      <c r="Q15252" s="229"/>
    </row>
    <row r="15253" spans="9:17" ht="16">
      <c r="I15253" s="209"/>
      <c r="J15253" s="221"/>
      <c r="K15253" s="228"/>
      <c r="L15253" s="228"/>
      <c r="Q15253" s="229"/>
    </row>
    <row r="15254" spans="9:17" ht="16">
      <c r="I15254" s="209"/>
      <c r="J15254" s="221"/>
      <c r="K15254" s="228"/>
      <c r="L15254" s="228"/>
      <c r="Q15254" s="229"/>
    </row>
    <row r="15255" spans="9:17" ht="16">
      <c r="I15255" s="209"/>
      <c r="J15255" s="221"/>
      <c r="K15255" s="228"/>
      <c r="L15255" s="228"/>
      <c r="Q15255" s="229"/>
    </row>
    <row r="15256" spans="9:17" ht="16">
      <c r="I15256" s="209"/>
      <c r="J15256" s="221"/>
      <c r="K15256" s="228"/>
      <c r="L15256" s="228"/>
      <c r="Q15256" s="229"/>
    </row>
    <row r="15257" spans="9:17" ht="16">
      <c r="I15257" s="209"/>
      <c r="J15257" s="221"/>
      <c r="K15257" s="228"/>
      <c r="L15257" s="228"/>
      <c r="Q15257" s="229"/>
    </row>
    <row r="15258" spans="9:17" ht="16">
      <c r="I15258" s="209"/>
      <c r="J15258" s="221"/>
      <c r="K15258" s="228"/>
      <c r="L15258" s="228"/>
      <c r="Q15258" s="229"/>
    </row>
    <row r="15259" spans="9:17" ht="16">
      <c r="I15259" s="209"/>
      <c r="J15259" s="221"/>
      <c r="K15259" s="228"/>
      <c r="L15259" s="228"/>
      <c r="Q15259" s="229"/>
    </row>
    <row r="15260" spans="9:17" ht="16">
      <c r="I15260" s="209"/>
      <c r="J15260" s="221"/>
      <c r="K15260" s="228"/>
      <c r="L15260" s="228"/>
      <c r="Q15260" s="229"/>
    </row>
    <row r="15261" spans="9:17" ht="16">
      <c r="I15261" s="209"/>
      <c r="J15261" s="221"/>
      <c r="K15261" s="228"/>
      <c r="L15261" s="228"/>
      <c r="Q15261" s="229"/>
    </row>
    <row r="15262" spans="9:17" ht="16">
      <c r="I15262" s="209"/>
      <c r="J15262" s="221"/>
      <c r="K15262" s="228"/>
      <c r="L15262" s="228"/>
      <c r="Q15262" s="229"/>
    </row>
    <row r="15263" spans="9:17" ht="16">
      <c r="I15263" s="209"/>
      <c r="J15263" s="221"/>
      <c r="K15263" s="228"/>
      <c r="L15263" s="228"/>
      <c r="Q15263" s="229"/>
    </row>
    <row r="15264" spans="9:17" ht="16">
      <c r="I15264" s="209"/>
      <c r="J15264" s="221"/>
      <c r="K15264" s="228"/>
      <c r="L15264" s="228"/>
      <c r="Q15264" s="229"/>
    </row>
    <row r="15265" spans="9:17" ht="16">
      <c r="I15265" s="209"/>
      <c r="J15265" s="221"/>
      <c r="K15265" s="228"/>
      <c r="L15265" s="228"/>
      <c r="Q15265" s="229"/>
    </row>
    <row r="15266" spans="9:17" ht="16">
      <c r="I15266" s="209"/>
      <c r="J15266" s="221"/>
      <c r="K15266" s="228"/>
      <c r="L15266" s="228"/>
      <c r="Q15266" s="229"/>
    </row>
    <row r="15267" spans="9:17" ht="16">
      <c r="I15267" s="209"/>
      <c r="J15267" s="221"/>
      <c r="K15267" s="228"/>
      <c r="L15267" s="228"/>
      <c r="Q15267" s="229"/>
    </row>
    <row r="15268" spans="9:17" ht="16">
      <c r="I15268" s="209"/>
      <c r="J15268" s="221"/>
      <c r="K15268" s="228"/>
      <c r="L15268" s="228"/>
      <c r="Q15268" s="229"/>
    </row>
    <row r="15269" spans="9:17" ht="16">
      <c r="I15269" s="209"/>
      <c r="J15269" s="221"/>
      <c r="K15269" s="228"/>
      <c r="L15269" s="228"/>
      <c r="Q15269" s="229"/>
    </row>
    <row r="15270" spans="9:17" ht="16">
      <c r="I15270" s="209"/>
      <c r="J15270" s="221"/>
      <c r="K15270" s="228"/>
      <c r="L15270" s="228"/>
      <c r="Q15270" s="229"/>
    </row>
    <row r="15271" spans="9:17" ht="16">
      <c r="I15271" s="209"/>
      <c r="J15271" s="221"/>
      <c r="K15271" s="228"/>
      <c r="L15271" s="228"/>
      <c r="Q15271" s="229"/>
    </row>
    <row r="15272" spans="9:17" ht="16">
      <c r="I15272" s="209"/>
      <c r="J15272" s="221"/>
      <c r="K15272" s="228"/>
      <c r="L15272" s="228"/>
      <c r="Q15272" s="229"/>
    </row>
    <row r="15273" spans="9:17" ht="16">
      <c r="I15273" s="209"/>
      <c r="J15273" s="221"/>
      <c r="K15273" s="228"/>
      <c r="L15273" s="228"/>
      <c r="Q15273" s="229"/>
    </row>
    <row r="15274" spans="9:17" ht="16">
      <c r="I15274" s="209"/>
      <c r="J15274" s="221"/>
      <c r="K15274" s="228"/>
      <c r="L15274" s="228"/>
      <c r="Q15274" s="229"/>
    </row>
    <row r="15275" spans="9:17" ht="16">
      <c r="I15275" s="209"/>
      <c r="J15275" s="221"/>
      <c r="K15275" s="228"/>
      <c r="L15275" s="228"/>
      <c r="Q15275" s="229"/>
    </row>
    <row r="15276" spans="9:17" ht="16">
      <c r="I15276" s="209"/>
      <c r="J15276" s="221"/>
      <c r="K15276" s="228"/>
      <c r="L15276" s="228"/>
      <c r="Q15276" s="229"/>
    </row>
    <row r="15277" spans="9:17" ht="16">
      <c r="I15277" s="209"/>
      <c r="J15277" s="221"/>
      <c r="K15277" s="228"/>
      <c r="L15277" s="228"/>
      <c r="Q15277" s="229"/>
    </row>
    <row r="15278" spans="9:17" ht="16">
      <c r="I15278" s="209"/>
      <c r="J15278" s="221"/>
      <c r="K15278" s="228"/>
      <c r="L15278" s="228"/>
      <c r="Q15278" s="229"/>
    </row>
    <row r="15279" spans="9:17" ht="16">
      <c r="I15279" s="209"/>
      <c r="J15279" s="221"/>
      <c r="K15279" s="228"/>
      <c r="L15279" s="228"/>
      <c r="Q15279" s="229"/>
    </row>
    <row r="15280" spans="9:17" ht="16">
      <c r="I15280" s="209"/>
      <c r="J15280" s="221"/>
      <c r="K15280" s="228"/>
      <c r="L15280" s="228"/>
      <c r="Q15280" s="229"/>
    </row>
    <row r="15281" spans="9:17" ht="16">
      <c r="I15281" s="209"/>
      <c r="J15281" s="221"/>
      <c r="K15281" s="228"/>
      <c r="L15281" s="228"/>
      <c r="Q15281" s="229"/>
    </row>
    <row r="15282" spans="9:17" ht="16">
      <c r="I15282" s="209"/>
      <c r="J15282" s="221"/>
      <c r="K15282" s="228"/>
      <c r="L15282" s="228"/>
      <c r="Q15282" s="229"/>
    </row>
    <row r="15283" spans="9:17" ht="16">
      <c r="I15283" s="209"/>
      <c r="J15283" s="221"/>
      <c r="K15283" s="228"/>
      <c r="L15283" s="228"/>
      <c r="Q15283" s="229"/>
    </row>
    <row r="15284" spans="9:17" ht="16">
      <c r="I15284" s="209"/>
      <c r="J15284" s="221"/>
      <c r="K15284" s="228"/>
      <c r="L15284" s="228"/>
      <c r="Q15284" s="229"/>
    </row>
    <row r="15285" spans="9:17" ht="16">
      <c r="I15285" s="209"/>
      <c r="J15285" s="221"/>
      <c r="K15285" s="228"/>
      <c r="L15285" s="228"/>
      <c r="Q15285" s="229"/>
    </row>
    <row r="15286" spans="9:17" ht="16">
      <c r="I15286" s="209"/>
      <c r="J15286" s="221"/>
      <c r="K15286" s="228"/>
      <c r="L15286" s="228"/>
      <c r="Q15286" s="229"/>
    </row>
    <row r="15287" spans="9:17" ht="16">
      <c r="I15287" s="209"/>
      <c r="J15287" s="221"/>
      <c r="K15287" s="228"/>
      <c r="L15287" s="228"/>
      <c r="Q15287" s="229"/>
    </row>
    <row r="15288" spans="9:17" ht="16">
      <c r="I15288" s="209"/>
      <c r="J15288" s="221"/>
      <c r="K15288" s="228"/>
      <c r="L15288" s="228"/>
      <c r="Q15288" s="229"/>
    </row>
    <row r="15289" spans="9:17" ht="16">
      <c r="I15289" s="209"/>
      <c r="J15289" s="221"/>
      <c r="K15289" s="228"/>
      <c r="L15289" s="228"/>
      <c r="Q15289" s="229"/>
    </row>
    <row r="15290" spans="9:17" ht="16">
      <c r="I15290" s="209"/>
      <c r="J15290" s="221"/>
      <c r="K15290" s="228"/>
      <c r="L15290" s="228"/>
      <c r="Q15290" s="229"/>
    </row>
    <row r="15291" spans="9:17" ht="16">
      <c r="I15291" s="209"/>
      <c r="J15291" s="221"/>
      <c r="K15291" s="228"/>
      <c r="L15291" s="228"/>
      <c r="Q15291" s="229"/>
    </row>
    <row r="15292" spans="9:17" ht="16">
      <c r="I15292" s="209"/>
      <c r="J15292" s="221"/>
      <c r="K15292" s="228"/>
      <c r="L15292" s="228"/>
      <c r="Q15292" s="229"/>
    </row>
    <row r="15293" spans="9:17" ht="16">
      <c r="I15293" s="209"/>
      <c r="J15293" s="221"/>
      <c r="K15293" s="228"/>
      <c r="L15293" s="228"/>
      <c r="Q15293" s="229"/>
    </row>
    <row r="15294" spans="9:17" ht="16">
      <c r="I15294" s="209"/>
      <c r="J15294" s="221"/>
      <c r="K15294" s="228"/>
      <c r="L15294" s="228"/>
      <c r="Q15294" s="229"/>
    </row>
    <row r="15295" spans="9:17" ht="16">
      <c r="I15295" s="209"/>
      <c r="J15295" s="221"/>
      <c r="K15295" s="228"/>
      <c r="L15295" s="228"/>
      <c r="Q15295" s="229"/>
    </row>
    <row r="15296" spans="9:17" ht="16">
      <c r="I15296" s="209"/>
      <c r="J15296" s="221"/>
      <c r="K15296" s="228"/>
      <c r="L15296" s="228"/>
      <c r="Q15296" s="229"/>
    </row>
    <row r="15297" spans="9:17" ht="16">
      <c r="I15297" s="209"/>
      <c r="J15297" s="221"/>
      <c r="K15297" s="228"/>
      <c r="L15297" s="228"/>
      <c r="Q15297" s="229"/>
    </row>
    <row r="15298" spans="9:17" ht="16">
      <c r="I15298" s="209"/>
      <c r="J15298" s="221"/>
      <c r="K15298" s="228"/>
      <c r="L15298" s="228"/>
      <c r="Q15298" s="229"/>
    </row>
    <row r="15299" spans="9:17" ht="16">
      <c r="I15299" s="209"/>
      <c r="J15299" s="221"/>
      <c r="K15299" s="228"/>
      <c r="L15299" s="228"/>
      <c r="Q15299" s="229"/>
    </row>
    <row r="15300" spans="9:17" ht="16">
      <c r="I15300" s="209"/>
      <c r="J15300" s="221"/>
      <c r="K15300" s="228"/>
      <c r="L15300" s="228"/>
      <c r="Q15300" s="229"/>
    </row>
    <row r="15301" spans="9:17" ht="16">
      <c r="I15301" s="209"/>
      <c r="J15301" s="221"/>
      <c r="K15301" s="228"/>
      <c r="L15301" s="228"/>
      <c r="Q15301" s="229"/>
    </row>
    <row r="15302" spans="9:17" ht="16">
      <c r="I15302" s="209"/>
      <c r="J15302" s="221"/>
      <c r="K15302" s="228"/>
      <c r="L15302" s="228"/>
      <c r="Q15302" s="229"/>
    </row>
    <row r="15303" spans="9:17" ht="16">
      <c r="I15303" s="209"/>
      <c r="J15303" s="221"/>
      <c r="K15303" s="228"/>
      <c r="L15303" s="228"/>
      <c r="Q15303" s="229"/>
    </row>
    <row r="15304" spans="9:17" ht="16">
      <c r="I15304" s="209"/>
      <c r="J15304" s="221"/>
      <c r="K15304" s="228"/>
      <c r="L15304" s="228"/>
      <c r="Q15304" s="229"/>
    </row>
    <row r="15305" spans="9:17" ht="16">
      <c r="I15305" s="209"/>
      <c r="J15305" s="221"/>
      <c r="K15305" s="228"/>
      <c r="L15305" s="228"/>
      <c r="Q15305" s="229"/>
    </row>
    <row r="15306" spans="9:17" ht="16">
      <c r="I15306" s="209"/>
      <c r="J15306" s="221"/>
      <c r="K15306" s="228"/>
      <c r="L15306" s="228"/>
      <c r="Q15306" s="229"/>
    </row>
    <row r="15307" spans="9:17" ht="16">
      <c r="I15307" s="209"/>
      <c r="J15307" s="221"/>
      <c r="K15307" s="228"/>
      <c r="L15307" s="228"/>
      <c r="Q15307" s="229"/>
    </row>
    <row r="15308" spans="9:17" ht="16">
      <c r="I15308" s="209"/>
      <c r="J15308" s="221"/>
      <c r="K15308" s="228"/>
      <c r="L15308" s="228"/>
      <c r="Q15308" s="229"/>
    </row>
    <row r="15309" spans="9:17" ht="16">
      <c r="I15309" s="209"/>
      <c r="J15309" s="221"/>
      <c r="K15309" s="228"/>
      <c r="L15309" s="228"/>
      <c r="Q15309" s="229"/>
    </row>
    <row r="15310" spans="9:17" ht="16">
      <c r="I15310" s="209"/>
      <c r="J15310" s="221"/>
      <c r="K15310" s="228"/>
      <c r="L15310" s="228"/>
      <c r="Q15310" s="229"/>
    </row>
    <row r="15311" spans="9:17" ht="16">
      <c r="I15311" s="209"/>
      <c r="J15311" s="221"/>
      <c r="K15311" s="228"/>
      <c r="L15311" s="228"/>
      <c r="Q15311" s="229"/>
    </row>
    <row r="15312" spans="9:17" ht="16">
      <c r="I15312" s="209"/>
      <c r="J15312" s="221"/>
      <c r="K15312" s="228"/>
      <c r="L15312" s="228"/>
      <c r="Q15312" s="229"/>
    </row>
    <row r="15313" spans="9:17" ht="16">
      <c r="I15313" s="209"/>
      <c r="J15313" s="221"/>
      <c r="K15313" s="228"/>
      <c r="L15313" s="228"/>
      <c r="Q15313" s="229"/>
    </row>
    <row r="15314" spans="9:17" ht="16">
      <c r="I15314" s="209"/>
      <c r="J15314" s="221"/>
      <c r="K15314" s="228"/>
      <c r="L15314" s="228"/>
      <c r="Q15314" s="229"/>
    </row>
    <row r="15315" spans="9:17" ht="16">
      <c r="I15315" s="209"/>
      <c r="J15315" s="221"/>
      <c r="K15315" s="228"/>
      <c r="L15315" s="228"/>
      <c r="Q15315" s="229"/>
    </row>
    <row r="15316" spans="9:17" ht="16">
      <c r="I15316" s="209"/>
      <c r="J15316" s="221"/>
      <c r="K15316" s="228"/>
      <c r="L15316" s="228"/>
      <c r="Q15316" s="229"/>
    </row>
    <row r="15317" spans="9:17" ht="16">
      <c r="I15317" s="209"/>
      <c r="J15317" s="221"/>
      <c r="K15317" s="228"/>
      <c r="L15317" s="228"/>
      <c r="Q15317" s="229"/>
    </row>
    <row r="15318" spans="9:17" ht="16">
      <c r="I15318" s="209"/>
      <c r="J15318" s="221"/>
      <c r="K15318" s="228"/>
      <c r="L15318" s="228"/>
      <c r="Q15318" s="229"/>
    </row>
    <row r="15319" spans="9:17" ht="16">
      <c r="I15319" s="209"/>
      <c r="J15319" s="221"/>
      <c r="K15319" s="228"/>
      <c r="L15319" s="228"/>
      <c r="Q15319" s="229"/>
    </row>
    <row r="15320" spans="9:17" ht="16">
      <c r="I15320" s="209"/>
      <c r="J15320" s="221"/>
      <c r="K15320" s="228"/>
      <c r="L15320" s="228"/>
      <c r="Q15320" s="229"/>
    </row>
    <row r="15321" spans="9:17" ht="16">
      <c r="I15321" s="209"/>
      <c r="J15321" s="221"/>
      <c r="K15321" s="228"/>
      <c r="L15321" s="228"/>
      <c r="Q15321" s="229"/>
    </row>
    <row r="15322" spans="9:17" ht="16">
      <c r="I15322" s="209"/>
      <c r="J15322" s="221"/>
      <c r="K15322" s="228"/>
      <c r="L15322" s="228"/>
      <c r="Q15322" s="229"/>
    </row>
    <row r="15323" spans="9:17" ht="16">
      <c r="I15323" s="209"/>
      <c r="J15323" s="221"/>
      <c r="K15323" s="228"/>
      <c r="L15323" s="228"/>
      <c r="Q15323" s="229"/>
    </row>
    <row r="15324" spans="9:17" ht="16">
      <c r="I15324" s="209"/>
      <c r="J15324" s="221"/>
      <c r="K15324" s="228"/>
      <c r="L15324" s="228"/>
      <c r="Q15324" s="229"/>
    </row>
    <row r="15325" spans="9:17" ht="16">
      <c r="I15325" s="209"/>
      <c r="J15325" s="221"/>
      <c r="K15325" s="228"/>
      <c r="L15325" s="228"/>
      <c r="Q15325" s="229"/>
    </row>
    <row r="15326" spans="9:17" ht="16">
      <c r="I15326" s="209"/>
      <c r="J15326" s="221"/>
      <c r="K15326" s="228"/>
      <c r="L15326" s="228"/>
      <c r="Q15326" s="229"/>
    </row>
    <row r="15327" spans="9:17" ht="16">
      <c r="I15327" s="209"/>
      <c r="J15327" s="221"/>
      <c r="K15327" s="228"/>
      <c r="L15327" s="228"/>
      <c r="Q15327" s="229"/>
    </row>
    <row r="15328" spans="9:17" ht="16">
      <c r="I15328" s="209"/>
      <c r="J15328" s="221"/>
      <c r="K15328" s="228"/>
      <c r="L15328" s="228"/>
      <c r="Q15328" s="229"/>
    </row>
    <row r="15329" spans="9:17" ht="16">
      <c r="I15329" s="209"/>
      <c r="J15329" s="221"/>
      <c r="K15329" s="228"/>
      <c r="L15329" s="228"/>
      <c r="Q15329" s="229"/>
    </row>
    <row r="15330" spans="9:17" ht="16">
      <c r="I15330" s="209"/>
      <c r="J15330" s="221"/>
      <c r="K15330" s="228"/>
      <c r="L15330" s="228"/>
      <c r="Q15330" s="229"/>
    </row>
    <row r="15331" spans="9:17" ht="16">
      <c r="I15331" s="209"/>
      <c r="J15331" s="221"/>
      <c r="K15331" s="228"/>
      <c r="L15331" s="228"/>
      <c r="Q15331" s="229"/>
    </row>
    <row r="15332" spans="9:17" ht="16">
      <c r="I15332" s="209"/>
      <c r="J15332" s="221"/>
      <c r="K15332" s="228"/>
      <c r="L15332" s="228"/>
      <c r="Q15332" s="229"/>
    </row>
    <row r="15333" spans="9:17" ht="16">
      <c r="I15333" s="209"/>
      <c r="J15333" s="221"/>
      <c r="K15333" s="228"/>
      <c r="L15333" s="228"/>
      <c r="Q15333" s="229"/>
    </row>
    <row r="15334" spans="9:17" ht="16">
      <c r="I15334" s="209"/>
      <c r="J15334" s="221"/>
      <c r="K15334" s="228"/>
      <c r="L15334" s="228"/>
      <c r="Q15334" s="229"/>
    </row>
    <row r="15335" spans="9:17" ht="16">
      <c r="I15335" s="209"/>
      <c r="J15335" s="221"/>
      <c r="K15335" s="228"/>
      <c r="L15335" s="228"/>
      <c r="Q15335" s="229"/>
    </row>
    <row r="15336" spans="9:17" ht="16">
      <c r="I15336" s="209"/>
      <c r="J15336" s="221"/>
      <c r="K15336" s="228"/>
      <c r="L15336" s="228"/>
      <c r="Q15336" s="229"/>
    </row>
    <row r="15337" spans="9:17" ht="16">
      <c r="I15337" s="209"/>
      <c r="J15337" s="221"/>
      <c r="K15337" s="228"/>
      <c r="L15337" s="228"/>
      <c r="Q15337" s="229"/>
    </row>
    <row r="15338" spans="9:17" ht="16">
      <c r="I15338" s="209"/>
      <c r="J15338" s="221"/>
      <c r="K15338" s="228"/>
      <c r="L15338" s="228"/>
      <c r="Q15338" s="229"/>
    </row>
    <row r="15339" spans="9:17" ht="16">
      <c r="I15339" s="209"/>
      <c r="J15339" s="221"/>
      <c r="K15339" s="228"/>
      <c r="L15339" s="228"/>
      <c r="Q15339" s="229"/>
    </row>
    <row r="15340" spans="9:17" ht="16">
      <c r="I15340" s="209"/>
      <c r="J15340" s="221"/>
      <c r="K15340" s="228"/>
      <c r="L15340" s="228"/>
      <c r="Q15340" s="229"/>
    </row>
    <row r="15341" spans="9:17" ht="16">
      <c r="I15341" s="209"/>
      <c r="J15341" s="221"/>
      <c r="K15341" s="228"/>
      <c r="L15341" s="228"/>
      <c r="Q15341" s="229"/>
    </row>
    <row r="15342" spans="9:17" ht="16">
      <c r="I15342" s="209"/>
      <c r="J15342" s="221"/>
      <c r="K15342" s="228"/>
      <c r="L15342" s="228"/>
      <c r="Q15342" s="229"/>
    </row>
    <row r="15343" spans="9:17" ht="16">
      <c r="I15343" s="209"/>
      <c r="J15343" s="221"/>
      <c r="K15343" s="228"/>
      <c r="L15343" s="228"/>
      <c r="Q15343" s="229"/>
    </row>
    <row r="15344" spans="9:17" ht="16">
      <c r="I15344" s="209"/>
      <c r="J15344" s="221"/>
      <c r="K15344" s="228"/>
      <c r="L15344" s="228"/>
      <c r="Q15344" s="229"/>
    </row>
    <row r="15345" spans="9:17" ht="16">
      <c r="I15345" s="209"/>
      <c r="J15345" s="221"/>
      <c r="K15345" s="228"/>
      <c r="L15345" s="228"/>
      <c r="Q15345" s="229"/>
    </row>
    <row r="15346" spans="9:17" ht="16">
      <c r="I15346" s="209"/>
      <c r="J15346" s="221"/>
      <c r="K15346" s="228"/>
      <c r="L15346" s="228"/>
      <c r="Q15346" s="229"/>
    </row>
    <row r="15347" spans="9:17" ht="16">
      <c r="I15347" s="209"/>
      <c r="J15347" s="221"/>
      <c r="K15347" s="228"/>
      <c r="L15347" s="228"/>
      <c r="Q15347" s="229"/>
    </row>
    <row r="15348" spans="9:17" ht="16">
      <c r="I15348" s="209"/>
      <c r="J15348" s="221"/>
      <c r="K15348" s="228"/>
      <c r="L15348" s="228"/>
      <c r="Q15348" s="229"/>
    </row>
    <row r="15349" spans="9:17" ht="16">
      <c r="I15349" s="209"/>
      <c r="J15349" s="221"/>
      <c r="K15349" s="228"/>
      <c r="L15349" s="228"/>
      <c r="Q15349" s="229"/>
    </row>
    <row r="15350" spans="9:17" ht="16">
      <c r="I15350" s="209"/>
      <c r="J15350" s="221"/>
      <c r="K15350" s="228"/>
      <c r="L15350" s="228"/>
      <c r="Q15350" s="229"/>
    </row>
    <row r="15351" spans="9:17" ht="16">
      <c r="I15351" s="209"/>
      <c r="J15351" s="221"/>
      <c r="K15351" s="228"/>
      <c r="L15351" s="228"/>
      <c r="Q15351" s="229"/>
    </row>
    <row r="15352" spans="9:17" ht="16">
      <c r="I15352" s="209"/>
      <c r="J15352" s="221"/>
      <c r="K15352" s="228"/>
      <c r="L15352" s="228"/>
      <c r="Q15352" s="229"/>
    </row>
    <row r="15353" spans="9:17" ht="16">
      <c r="I15353" s="209"/>
      <c r="J15353" s="221"/>
      <c r="K15353" s="228"/>
      <c r="L15353" s="228"/>
      <c r="Q15353" s="229"/>
    </row>
    <row r="15354" spans="9:17" ht="16">
      <c r="I15354" s="209"/>
      <c r="J15354" s="221"/>
      <c r="K15354" s="228"/>
      <c r="L15354" s="228"/>
      <c r="Q15354" s="229"/>
    </row>
    <row r="15355" spans="9:17" ht="16">
      <c r="I15355" s="209"/>
      <c r="J15355" s="221"/>
      <c r="K15355" s="228"/>
      <c r="L15355" s="228"/>
      <c r="Q15355" s="229"/>
    </row>
    <row r="15356" spans="9:17" ht="16">
      <c r="I15356" s="209"/>
      <c r="J15356" s="221"/>
      <c r="K15356" s="228"/>
      <c r="L15356" s="228"/>
      <c r="Q15356" s="229"/>
    </row>
    <row r="15357" spans="9:17" ht="16">
      <c r="I15357" s="209"/>
      <c r="J15357" s="221"/>
      <c r="K15357" s="228"/>
      <c r="L15357" s="228"/>
      <c r="Q15357" s="229"/>
    </row>
    <row r="15358" spans="9:17" ht="16">
      <c r="I15358" s="209"/>
      <c r="J15358" s="221"/>
      <c r="K15358" s="228"/>
      <c r="L15358" s="228"/>
      <c r="Q15358" s="229"/>
    </row>
    <row r="15359" spans="9:17" ht="16">
      <c r="I15359" s="209"/>
      <c r="J15359" s="221"/>
      <c r="K15359" s="228"/>
      <c r="L15359" s="228"/>
      <c r="Q15359" s="229"/>
    </row>
    <row r="15360" spans="9:17" ht="16">
      <c r="I15360" s="209"/>
      <c r="J15360" s="221"/>
      <c r="K15360" s="228"/>
      <c r="L15360" s="228"/>
      <c r="Q15360" s="229"/>
    </row>
    <row r="15361" spans="9:17" ht="16">
      <c r="I15361" s="209"/>
      <c r="J15361" s="221"/>
      <c r="K15361" s="228"/>
      <c r="L15361" s="228"/>
      <c r="Q15361" s="229"/>
    </row>
    <row r="15362" spans="9:17" ht="16">
      <c r="I15362" s="209"/>
      <c r="J15362" s="221"/>
      <c r="K15362" s="228"/>
      <c r="L15362" s="228"/>
      <c r="Q15362" s="229"/>
    </row>
    <row r="15363" spans="9:17" ht="16">
      <c r="I15363" s="209"/>
      <c r="J15363" s="221"/>
      <c r="K15363" s="228"/>
      <c r="L15363" s="228"/>
      <c r="Q15363" s="229"/>
    </row>
    <row r="15364" spans="9:17" ht="16">
      <c r="I15364" s="209"/>
      <c r="J15364" s="221"/>
      <c r="K15364" s="228"/>
      <c r="L15364" s="228"/>
      <c r="Q15364" s="229"/>
    </row>
    <row r="15365" spans="9:17" ht="16">
      <c r="I15365" s="209"/>
      <c r="J15365" s="221"/>
      <c r="K15365" s="228"/>
      <c r="L15365" s="228"/>
      <c r="Q15365" s="229"/>
    </row>
    <row r="15366" spans="9:17" ht="16">
      <c r="I15366" s="209"/>
      <c r="J15366" s="221"/>
      <c r="K15366" s="228"/>
      <c r="L15366" s="228"/>
      <c r="Q15366" s="229"/>
    </row>
    <row r="15367" spans="9:17" ht="16">
      <c r="I15367" s="209"/>
      <c r="J15367" s="221"/>
      <c r="K15367" s="228"/>
      <c r="L15367" s="228"/>
      <c r="Q15367" s="229"/>
    </row>
    <row r="15368" spans="9:17" ht="16">
      <c r="I15368" s="209"/>
      <c r="J15368" s="221"/>
      <c r="K15368" s="228"/>
      <c r="L15368" s="228"/>
      <c r="Q15368" s="229"/>
    </row>
    <row r="15369" spans="9:17" ht="16">
      <c r="I15369" s="209"/>
      <c r="J15369" s="221"/>
      <c r="K15369" s="228"/>
      <c r="L15369" s="228"/>
      <c r="Q15369" s="229"/>
    </row>
    <row r="15370" spans="9:17" ht="16">
      <c r="I15370" s="209"/>
      <c r="J15370" s="221"/>
      <c r="K15370" s="228"/>
      <c r="L15370" s="228"/>
      <c r="Q15370" s="229"/>
    </row>
    <row r="15371" spans="9:17" ht="16">
      <c r="I15371" s="209"/>
      <c r="J15371" s="221"/>
      <c r="K15371" s="228"/>
      <c r="L15371" s="228"/>
      <c r="Q15371" s="229"/>
    </row>
    <row r="15372" spans="9:17" ht="16">
      <c r="I15372" s="209"/>
      <c r="J15372" s="221"/>
      <c r="K15372" s="228"/>
      <c r="L15372" s="228"/>
      <c r="Q15372" s="229"/>
    </row>
    <row r="15373" spans="9:17" ht="16">
      <c r="I15373" s="209"/>
      <c r="J15373" s="221"/>
      <c r="K15373" s="228"/>
      <c r="L15373" s="228"/>
      <c r="Q15373" s="229"/>
    </row>
    <row r="15374" spans="9:17" ht="16">
      <c r="I15374" s="209"/>
      <c r="J15374" s="221"/>
      <c r="K15374" s="228"/>
      <c r="L15374" s="228"/>
      <c r="Q15374" s="229"/>
    </row>
    <row r="15375" spans="9:17" ht="16">
      <c r="I15375" s="209"/>
      <c r="J15375" s="221"/>
      <c r="K15375" s="228"/>
      <c r="L15375" s="228"/>
      <c r="Q15375" s="229"/>
    </row>
    <row r="15376" spans="9:17" ht="16">
      <c r="I15376" s="209"/>
      <c r="J15376" s="221"/>
      <c r="K15376" s="228"/>
      <c r="L15376" s="228"/>
      <c r="Q15376" s="229"/>
    </row>
    <row r="15377" spans="9:17" ht="16">
      <c r="I15377" s="209"/>
      <c r="J15377" s="221"/>
      <c r="K15377" s="228"/>
      <c r="L15377" s="228"/>
      <c r="Q15377" s="229"/>
    </row>
    <row r="15378" spans="9:17" ht="16">
      <c r="I15378" s="209"/>
      <c r="J15378" s="221"/>
      <c r="K15378" s="228"/>
      <c r="L15378" s="228"/>
      <c r="Q15378" s="229"/>
    </row>
    <row r="15379" spans="9:17" ht="16">
      <c r="I15379" s="209"/>
      <c r="J15379" s="221"/>
      <c r="K15379" s="228"/>
      <c r="L15379" s="228"/>
      <c r="Q15379" s="229"/>
    </row>
    <row r="15380" spans="9:17" ht="16">
      <c r="I15380" s="209"/>
      <c r="J15380" s="221"/>
      <c r="K15380" s="228"/>
      <c r="L15380" s="228"/>
      <c r="Q15380" s="229"/>
    </row>
    <row r="15381" spans="9:17" ht="16">
      <c r="I15381" s="209"/>
      <c r="J15381" s="221"/>
      <c r="K15381" s="228"/>
      <c r="L15381" s="228"/>
      <c r="Q15381" s="229"/>
    </row>
    <row r="15382" spans="9:17" ht="16">
      <c r="I15382" s="209"/>
      <c r="J15382" s="221"/>
      <c r="K15382" s="228"/>
      <c r="L15382" s="228"/>
      <c r="Q15382" s="229"/>
    </row>
    <row r="15383" spans="9:17" ht="16">
      <c r="I15383" s="209"/>
      <c r="J15383" s="221"/>
      <c r="K15383" s="228"/>
      <c r="L15383" s="228"/>
      <c r="Q15383" s="229"/>
    </row>
    <row r="15384" spans="9:17" ht="16">
      <c r="I15384" s="209"/>
      <c r="J15384" s="221"/>
      <c r="K15384" s="228"/>
      <c r="L15384" s="228"/>
      <c r="Q15384" s="229"/>
    </row>
    <row r="15385" spans="9:17" ht="16">
      <c r="I15385" s="209"/>
      <c r="J15385" s="221"/>
      <c r="K15385" s="228"/>
      <c r="L15385" s="228"/>
      <c r="Q15385" s="229"/>
    </row>
    <row r="15386" spans="9:17" ht="16">
      <c r="I15386" s="209"/>
      <c r="J15386" s="221"/>
      <c r="K15386" s="228"/>
      <c r="L15386" s="228"/>
      <c r="Q15386" s="229"/>
    </row>
    <row r="15387" spans="9:17" ht="16">
      <c r="I15387" s="209"/>
      <c r="J15387" s="221"/>
      <c r="K15387" s="228"/>
      <c r="L15387" s="228"/>
      <c r="Q15387" s="229"/>
    </row>
    <row r="15388" spans="9:17" ht="16">
      <c r="I15388" s="209"/>
      <c r="J15388" s="221"/>
      <c r="K15388" s="228"/>
      <c r="L15388" s="228"/>
      <c r="Q15388" s="229"/>
    </row>
    <row r="15389" spans="9:17" ht="16">
      <c r="I15389" s="209"/>
      <c r="J15389" s="221"/>
      <c r="K15389" s="228"/>
      <c r="L15389" s="228"/>
      <c r="Q15389" s="229"/>
    </row>
    <row r="15390" spans="9:17" ht="16">
      <c r="I15390" s="209"/>
      <c r="J15390" s="221"/>
      <c r="K15390" s="228"/>
      <c r="L15390" s="228"/>
      <c r="Q15390" s="229"/>
    </row>
    <row r="15391" spans="9:17" ht="16">
      <c r="I15391" s="209"/>
      <c r="J15391" s="221"/>
      <c r="K15391" s="228"/>
      <c r="L15391" s="228"/>
      <c r="Q15391" s="229"/>
    </row>
    <row r="15392" spans="9:17" ht="16">
      <c r="I15392" s="209"/>
      <c r="J15392" s="221"/>
      <c r="K15392" s="228"/>
      <c r="L15392" s="228"/>
      <c r="Q15392" s="229"/>
    </row>
    <row r="15393" spans="9:17" ht="16">
      <c r="I15393" s="209"/>
      <c r="J15393" s="221"/>
      <c r="K15393" s="228"/>
      <c r="L15393" s="228"/>
      <c r="Q15393" s="229"/>
    </row>
    <row r="15394" spans="9:17" ht="16">
      <c r="I15394" s="209"/>
      <c r="J15394" s="221"/>
      <c r="K15394" s="228"/>
      <c r="L15394" s="228"/>
      <c r="Q15394" s="229"/>
    </row>
    <row r="15395" spans="9:17" ht="16">
      <c r="I15395" s="209"/>
      <c r="J15395" s="221"/>
      <c r="K15395" s="228"/>
      <c r="L15395" s="228"/>
      <c r="Q15395" s="229"/>
    </row>
    <row r="15396" spans="9:17" ht="16">
      <c r="I15396" s="209"/>
      <c r="J15396" s="221"/>
      <c r="K15396" s="228"/>
      <c r="L15396" s="228"/>
      <c r="Q15396" s="229"/>
    </row>
    <row r="15397" spans="9:17" ht="16">
      <c r="I15397" s="209"/>
      <c r="J15397" s="221"/>
      <c r="K15397" s="228"/>
      <c r="L15397" s="228"/>
      <c r="Q15397" s="229"/>
    </row>
    <row r="15398" spans="9:17" ht="16">
      <c r="I15398" s="209"/>
      <c r="J15398" s="221"/>
      <c r="K15398" s="228"/>
      <c r="L15398" s="228"/>
      <c r="Q15398" s="229"/>
    </row>
    <row r="15399" spans="9:17" ht="16">
      <c r="I15399" s="209"/>
      <c r="J15399" s="221"/>
      <c r="K15399" s="228"/>
      <c r="L15399" s="228"/>
      <c r="Q15399" s="229"/>
    </row>
    <row r="15400" spans="9:17" ht="16">
      <c r="I15400" s="209"/>
      <c r="J15400" s="221"/>
      <c r="K15400" s="228"/>
      <c r="L15400" s="228"/>
      <c r="Q15400" s="229"/>
    </row>
    <row r="15401" spans="9:17" ht="16">
      <c r="I15401" s="209"/>
      <c r="J15401" s="221"/>
      <c r="K15401" s="228"/>
      <c r="L15401" s="228"/>
      <c r="Q15401" s="229"/>
    </row>
    <row r="15402" spans="9:17" ht="16">
      <c r="I15402" s="209"/>
      <c r="J15402" s="221"/>
      <c r="K15402" s="228"/>
      <c r="L15402" s="228"/>
      <c r="Q15402" s="229"/>
    </row>
    <row r="15403" spans="9:17" ht="16">
      <c r="I15403" s="209"/>
      <c r="J15403" s="221"/>
      <c r="K15403" s="228"/>
      <c r="L15403" s="228"/>
      <c r="Q15403" s="229"/>
    </row>
    <row r="15404" spans="9:17" ht="16">
      <c r="I15404" s="209"/>
      <c r="J15404" s="221"/>
      <c r="K15404" s="228"/>
      <c r="L15404" s="228"/>
      <c r="Q15404" s="229"/>
    </row>
    <row r="15405" spans="9:17" ht="16">
      <c r="I15405" s="209"/>
      <c r="J15405" s="221"/>
      <c r="K15405" s="228"/>
      <c r="L15405" s="228"/>
      <c r="Q15405" s="229"/>
    </row>
    <row r="15406" spans="9:17" ht="16">
      <c r="I15406" s="209"/>
      <c r="J15406" s="221"/>
      <c r="K15406" s="228"/>
      <c r="L15406" s="228"/>
      <c r="Q15406" s="229"/>
    </row>
    <row r="15407" spans="9:17" ht="16">
      <c r="I15407" s="209"/>
      <c r="J15407" s="221"/>
      <c r="K15407" s="228"/>
      <c r="L15407" s="228"/>
      <c r="Q15407" s="229"/>
    </row>
    <row r="15408" spans="9:17" ht="16">
      <c r="I15408" s="209"/>
      <c r="J15408" s="221"/>
      <c r="K15408" s="228"/>
      <c r="L15408" s="228"/>
      <c r="Q15408" s="229"/>
    </row>
    <row r="15409" spans="9:17" ht="16">
      <c r="I15409" s="209"/>
      <c r="J15409" s="221"/>
      <c r="K15409" s="228"/>
      <c r="L15409" s="228"/>
      <c r="Q15409" s="229"/>
    </row>
    <row r="15410" spans="9:17" ht="16">
      <c r="I15410" s="209"/>
      <c r="J15410" s="221"/>
      <c r="K15410" s="228"/>
      <c r="L15410" s="228"/>
      <c r="Q15410" s="229"/>
    </row>
    <row r="15411" spans="9:17" ht="16">
      <c r="I15411" s="209"/>
      <c r="J15411" s="221"/>
      <c r="K15411" s="228"/>
      <c r="L15411" s="228"/>
      <c r="Q15411" s="229"/>
    </row>
    <row r="15412" spans="9:17" ht="16">
      <c r="I15412" s="209"/>
      <c r="J15412" s="221"/>
      <c r="K15412" s="228"/>
      <c r="L15412" s="228"/>
      <c r="Q15412" s="229"/>
    </row>
    <row r="15413" spans="9:17" ht="16">
      <c r="I15413" s="209"/>
      <c r="J15413" s="221"/>
      <c r="K15413" s="228"/>
      <c r="L15413" s="228"/>
      <c r="Q15413" s="229"/>
    </row>
    <row r="15414" spans="9:17" ht="16">
      <c r="I15414" s="209"/>
      <c r="J15414" s="221"/>
      <c r="K15414" s="228"/>
      <c r="L15414" s="228"/>
      <c r="Q15414" s="229"/>
    </row>
    <row r="15415" spans="9:17" ht="16">
      <c r="I15415" s="209"/>
      <c r="J15415" s="221"/>
      <c r="K15415" s="228"/>
      <c r="L15415" s="228"/>
      <c r="Q15415" s="229"/>
    </row>
    <row r="15416" spans="9:17" ht="16">
      <c r="I15416" s="209"/>
      <c r="J15416" s="221"/>
      <c r="K15416" s="228"/>
      <c r="L15416" s="228"/>
      <c r="Q15416" s="229"/>
    </row>
    <row r="15417" spans="9:17" ht="16">
      <c r="I15417" s="209"/>
      <c r="J15417" s="221"/>
      <c r="K15417" s="228"/>
      <c r="L15417" s="228"/>
      <c r="Q15417" s="229"/>
    </row>
    <row r="15418" spans="9:17" ht="16">
      <c r="I15418" s="209"/>
      <c r="J15418" s="221"/>
      <c r="K15418" s="228"/>
      <c r="L15418" s="228"/>
      <c r="Q15418" s="229"/>
    </row>
    <row r="15419" spans="9:17" ht="16">
      <c r="I15419" s="209"/>
      <c r="J15419" s="221"/>
      <c r="K15419" s="228"/>
      <c r="L15419" s="228"/>
      <c r="Q15419" s="229"/>
    </row>
    <row r="15420" spans="9:17" ht="16">
      <c r="I15420" s="209"/>
      <c r="J15420" s="221"/>
      <c r="K15420" s="228"/>
      <c r="L15420" s="228"/>
      <c r="Q15420" s="229"/>
    </row>
    <row r="15421" spans="9:17" ht="16">
      <c r="I15421" s="209"/>
      <c r="J15421" s="221"/>
      <c r="K15421" s="228"/>
      <c r="L15421" s="228"/>
      <c r="Q15421" s="229"/>
    </row>
    <row r="15422" spans="9:17" ht="16">
      <c r="I15422" s="209"/>
      <c r="J15422" s="221"/>
      <c r="K15422" s="228"/>
      <c r="L15422" s="228"/>
      <c r="Q15422" s="229"/>
    </row>
    <row r="15423" spans="9:17" ht="16">
      <c r="I15423" s="209"/>
      <c r="J15423" s="221"/>
      <c r="K15423" s="228"/>
      <c r="L15423" s="228"/>
      <c r="Q15423" s="229"/>
    </row>
    <row r="15424" spans="9:17" ht="16">
      <c r="I15424" s="209"/>
      <c r="J15424" s="221"/>
      <c r="K15424" s="228"/>
      <c r="L15424" s="228"/>
      <c r="Q15424" s="229"/>
    </row>
    <row r="15425" spans="9:17" ht="16">
      <c r="I15425" s="209"/>
      <c r="J15425" s="221"/>
      <c r="K15425" s="228"/>
      <c r="L15425" s="228"/>
      <c r="Q15425" s="229"/>
    </row>
    <row r="15426" spans="9:17" ht="16">
      <c r="I15426" s="209"/>
      <c r="J15426" s="221"/>
      <c r="K15426" s="228"/>
      <c r="L15426" s="228"/>
      <c r="Q15426" s="229"/>
    </row>
    <row r="15427" spans="9:17" ht="16">
      <c r="I15427" s="209"/>
      <c r="J15427" s="221"/>
      <c r="K15427" s="228"/>
      <c r="L15427" s="228"/>
      <c r="Q15427" s="229"/>
    </row>
    <row r="15428" spans="9:17" ht="16">
      <c r="I15428" s="209"/>
      <c r="J15428" s="221"/>
      <c r="K15428" s="228"/>
      <c r="L15428" s="228"/>
      <c r="Q15428" s="229"/>
    </row>
    <row r="15429" spans="9:17" ht="16">
      <c r="I15429" s="209"/>
      <c r="J15429" s="221"/>
      <c r="K15429" s="228"/>
      <c r="L15429" s="228"/>
      <c r="Q15429" s="229"/>
    </row>
    <row r="15430" spans="9:17" ht="16">
      <c r="I15430" s="209"/>
      <c r="J15430" s="221"/>
      <c r="K15430" s="228"/>
      <c r="L15430" s="228"/>
      <c r="Q15430" s="229"/>
    </row>
    <row r="15431" spans="9:17" ht="16">
      <c r="I15431" s="209"/>
      <c r="J15431" s="221"/>
      <c r="K15431" s="228"/>
      <c r="L15431" s="228"/>
      <c r="Q15431" s="229"/>
    </row>
    <row r="15432" spans="9:17" ht="16">
      <c r="I15432" s="209"/>
      <c r="J15432" s="221"/>
      <c r="K15432" s="228"/>
      <c r="L15432" s="228"/>
      <c r="Q15432" s="229"/>
    </row>
    <row r="15433" spans="9:17" ht="16">
      <c r="I15433" s="209"/>
      <c r="J15433" s="221"/>
      <c r="K15433" s="228"/>
      <c r="L15433" s="228"/>
      <c r="Q15433" s="229"/>
    </row>
    <row r="15434" spans="9:17" ht="16">
      <c r="I15434" s="209"/>
      <c r="J15434" s="221"/>
      <c r="K15434" s="228"/>
      <c r="L15434" s="228"/>
      <c r="Q15434" s="229"/>
    </row>
    <row r="15435" spans="9:17" ht="16">
      <c r="I15435" s="209"/>
      <c r="J15435" s="221"/>
      <c r="K15435" s="228"/>
      <c r="L15435" s="228"/>
      <c r="Q15435" s="229"/>
    </row>
    <row r="15436" spans="9:17" ht="16">
      <c r="I15436" s="209"/>
      <c r="J15436" s="221"/>
      <c r="K15436" s="228"/>
      <c r="L15436" s="228"/>
      <c r="Q15436" s="229"/>
    </row>
    <row r="15437" spans="9:17" ht="16">
      <c r="I15437" s="209"/>
      <c r="J15437" s="221"/>
      <c r="K15437" s="228"/>
      <c r="L15437" s="228"/>
      <c r="Q15437" s="229"/>
    </row>
    <row r="15438" spans="9:17" ht="16">
      <c r="I15438" s="209"/>
      <c r="J15438" s="221"/>
      <c r="K15438" s="228"/>
      <c r="L15438" s="228"/>
      <c r="Q15438" s="229"/>
    </row>
    <row r="15439" spans="9:17" ht="16">
      <c r="I15439" s="209"/>
      <c r="J15439" s="221"/>
      <c r="K15439" s="228"/>
      <c r="L15439" s="228"/>
      <c r="Q15439" s="229"/>
    </row>
    <row r="15440" spans="9:17" ht="16">
      <c r="I15440" s="209"/>
      <c r="J15440" s="221"/>
      <c r="K15440" s="228"/>
      <c r="L15440" s="228"/>
      <c r="Q15440" s="229"/>
    </row>
    <row r="15441" spans="9:17" ht="16">
      <c r="I15441" s="209"/>
      <c r="J15441" s="221"/>
      <c r="K15441" s="228"/>
      <c r="L15441" s="228"/>
      <c r="Q15441" s="229"/>
    </row>
    <row r="15442" spans="9:17" ht="16">
      <c r="I15442" s="209"/>
      <c r="J15442" s="221"/>
      <c r="K15442" s="228"/>
      <c r="L15442" s="228"/>
      <c r="Q15442" s="229"/>
    </row>
    <row r="15443" spans="9:17" ht="16">
      <c r="I15443" s="209"/>
      <c r="J15443" s="221"/>
      <c r="K15443" s="228"/>
      <c r="L15443" s="228"/>
      <c r="Q15443" s="229"/>
    </row>
    <row r="15444" spans="9:17" ht="16">
      <c r="I15444" s="209"/>
      <c r="J15444" s="221"/>
      <c r="K15444" s="228"/>
      <c r="L15444" s="228"/>
      <c r="Q15444" s="229"/>
    </row>
    <row r="15445" spans="9:17" ht="16">
      <c r="I15445" s="209"/>
      <c r="J15445" s="221"/>
      <c r="K15445" s="228"/>
      <c r="L15445" s="228"/>
      <c r="Q15445" s="229"/>
    </row>
    <row r="15446" spans="9:17" ht="16">
      <c r="I15446" s="209"/>
      <c r="J15446" s="221"/>
      <c r="K15446" s="228"/>
      <c r="L15446" s="228"/>
      <c r="Q15446" s="229"/>
    </row>
    <row r="15447" spans="9:17" ht="16">
      <c r="I15447" s="209"/>
      <c r="J15447" s="221"/>
      <c r="K15447" s="228"/>
      <c r="L15447" s="228"/>
      <c r="Q15447" s="229"/>
    </row>
    <row r="15448" spans="9:17" ht="16">
      <c r="I15448" s="209"/>
      <c r="J15448" s="221"/>
      <c r="K15448" s="228"/>
      <c r="L15448" s="228"/>
      <c r="Q15448" s="229"/>
    </row>
    <row r="15449" spans="9:17" ht="16">
      <c r="I15449" s="209"/>
      <c r="J15449" s="221"/>
      <c r="K15449" s="228"/>
      <c r="L15449" s="228"/>
      <c r="Q15449" s="229"/>
    </row>
    <row r="15450" spans="9:17" ht="16">
      <c r="I15450" s="209"/>
      <c r="J15450" s="221"/>
      <c r="K15450" s="228"/>
      <c r="L15450" s="228"/>
      <c r="Q15450" s="229"/>
    </row>
    <row r="15451" spans="9:17" ht="16">
      <c r="I15451" s="209"/>
      <c r="J15451" s="221"/>
      <c r="K15451" s="228"/>
      <c r="L15451" s="228"/>
      <c r="Q15451" s="229"/>
    </row>
    <row r="15452" spans="9:17" ht="16">
      <c r="I15452" s="209"/>
      <c r="J15452" s="221"/>
      <c r="K15452" s="228"/>
      <c r="L15452" s="228"/>
      <c r="Q15452" s="229"/>
    </row>
    <row r="15453" spans="9:17" ht="16">
      <c r="I15453" s="209"/>
      <c r="J15453" s="221"/>
      <c r="K15453" s="228"/>
      <c r="L15453" s="228"/>
      <c r="Q15453" s="229"/>
    </row>
    <row r="15454" spans="9:17" ht="16">
      <c r="I15454" s="209"/>
      <c r="J15454" s="221"/>
      <c r="K15454" s="228"/>
      <c r="L15454" s="228"/>
      <c r="Q15454" s="229"/>
    </row>
    <row r="15455" spans="9:17" ht="16">
      <c r="I15455" s="209"/>
      <c r="J15455" s="221"/>
      <c r="K15455" s="228"/>
      <c r="L15455" s="228"/>
      <c r="Q15455" s="229"/>
    </row>
    <row r="15456" spans="9:17" ht="16">
      <c r="I15456" s="209"/>
      <c r="J15456" s="221"/>
      <c r="K15456" s="228"/>
      <c r="L15456" s="228"/>
      <c r="Q15456" s="229"/>
    </row>
    <row r="15457" spans="9:17" ht="16">
      <c r="I15457" s="209"/>
      <c r="J15457" s="221"/>
      <c r="K15457" s="228"/>
      <c r="L15457" s="228"/>
      <c r="Q15457" s="229"/>
    </row>
    <row r="15458" spans="9:17" ht="16">
      <c r="I15458" s="209"/>
      <c r="J15458" s="221"/>
      <c r="K15458" s="228"/>
      <c r="L15458" s="228"/>
      <c r="Q15458" s="229"/>
    </row>
    <row r="15459" spans="9:17" ht="16">
      <c r="I15459" s="209"/>
      <c r="J15459" s="221"/>
      <c r="K15459" s="228"/>
      <c r="L15459" s="228"/>
      <c r="Q15459" s="229"/>
    </row>
    <row r="15460" spans="9:17" ht="16">
      <c r="I15460" s="209"/>
      <c r="J15460" s="221"/>
      <c r="K15460" s="228"/>
      <c r="L15460" s="228"/>
      <c r="Q15460" s="229"/>
    </row>
    <row r="15461" spans="9:17" ht="16">
      <c r="I15461" s="209"/>
      <c r="J15461" s="221"/>
      <c r="K15461" s="228"/>
      <c r="L15461" s="228"/>
      <c r="Q15461" s="229"/>
    </row>
    <row r="15462" spans="9:17" ht="16">
      <c r="I15462" s="209"/>
      <c r="J15462" s="221"/>
      <c r="K15462" s="228"/>
      <c r="L15462" s="228"/>
      <c r="Q15462" s="229"/>
    </row>
    <row r="15463" spans="9:17" ht="16">
      <c r="I15463" s="209"/>
      <c r="J15463" s="221"/>
      <c r="K15463" s="228"/>
      <c r="L15463" s="228"/>
      <c r="Q15463" s="229"/>
    </row>
    <row r="15464" spans="9:17" ht="16">
      <c r="I15464" s="209"/>
      <c r="J15464" s="221"/>
      <c r="K15464" s="228"/>
      <c r="L15464" s="228"/>
      <c r="Q15464" s="229"/>
    </row>
    <row r="15465" spans="9:17" ht="16">
      <c r="I15465" s="209"/>
      <c r="J15465" s="221"/>
      <c r="K15465" s="228"/>
      <c r="L15465" s="228"/>
      <c r="Q15465" s="229"/>
    </row>
    <row r="15466" spans="9:17" ht="16">
      <c r="I15466" s="209"/>
      <c r="J15466" s="221"/>
      <c r="K15466" s="228"/>
      <c r="L15466" s="228"/>
      <c r="Q15466" s="229"/>
    </row>
    <row r="15467" spans="9:17" ht="16">
      <c r="I15467" s="209"/>
      <c r="J15467" s="221"/>
      <c r="K15467" s="228"/>
      <c r="L15467" s="228"/>
      <c r="Q15467" s="229"/>
    </row>
    <row r="15468" spans="9:17" ht="16">
      <c r="I15468" s="209"/>
      <c r="J15468" s="221"/>
      <c r="K15468" s="228"/>
      <c r="L15468" s="228"/>
      <c r="Q15468" s="229"/>
    </row>
    <row r="15469" spans="9:17" ht="16">
      <c r="I15469" s="209"/>
      <c r="J15469" s="221"/>
      <c r="K15469" s="228"/>
      <c r="L15469" s="228"/>
      <c r="Q15469" s="229"/>
    </row>
    <row r="15470" spans="9:17" ht="16">
      <c r="I15470" s="209"/>
      <c r="J15470" s="221"/>
      <c r="K15470" s="228"/>
      <c r="L15470" s="228"/>
      <c r="Q15470" s="229"/>
    </row>
    <row r="15471" spans="9:17" ht="16">
      <c r="I15471" s="209"/>
      <c r="J15471" s="221"/>
      <c r="K15471" s="228"/>
      <c r="L15471" s="228"/>
      <c r="Q15471" s="229"/>
    </row>
    <row r="15472" spans="9:17" ht="16">
      <c r="I15472" s="209"/>
      <c r="J15472" s="221"/>
      <c r="K15472" s="228"/>
      <c r="L15472" s="228"/>
      <c r="Q15472" s="229"/>
    </row>
    <row r="15473" spans="9:17" ht="16">
      <c r="I15473" s="209"/>
      <c r="J15473" s="221"/>
      <c r="K15473" s="228"/>
      <c r="L15473" s="228"/>
      <c r="Q15473" s="229"/>
    </row>
    <row r="15474" spans="9:17" ht="16">
      <c r="I15474" s="209"/>
      <c r="J15474" s="221"/>
      <c r="K15474" s="228"/>
      <c r="L15474" s="228"/>
      <c r="Q15474" s="229"/>
    </row>
    <row r="15475" spans="9:17" ht="16">
      <c r="I15475" s="209"/>
      <c r="J15475" s="221"/>
      <c r="K15475" s="228"/>
      <c r="L15475" s="228"/>
      <c r="Q15475" s="229"/>
    </row>
    <row r="15476" spans="9:17" ht="16">
      <c r="I15476" s="209"/>
      <c r="J15476" s="221"/>
      <c r="K15476" s="228"/>
      <c r="L15476" s="228"/>
      <c r="Q15476" s="229"/>
    </row>
    <row r="15477" spans="9:17" ht="16">
      <c r="I15477" s="209"/>
      <c r="J15477" s="221"/>
      <c r="K15477" s="228"/>
      <c r="L15477" s="228"/>
      <c r="Q15477" s="229"/>
    </row>
    <row r="15478" spans="9:17" ht="16">
      <c r="I15478" s="209"/>
      <c r="J15478" s="221"/>
      <c r="K15478" s="228"/>
      <c r="L15478" s="228"/>
      <c r="Q15478" s="229"/>
    </row>
    <row r="15479" spans="9:17" ht="16">
      <c r="I15479" s="209"/>
      <c r="J15479" s="221"/>
      <c r="K15479" s="228"/>
      <c r="L15479" s="228"/>
      <c r="Q15479" s="229"/>
    </row>
    <row r="15480" spans="9:17" ht="16">
      <c r="I15480" s="209"/>
      <c r="J15480" s="221"/>
      <c r="K15480" s="228"/>
      <c r="L15480" s="228"/>
      <c r="Q15480" s="229"/>
    </row>
    <row r="15481" spans="9:17" ht="16">
      <c r="I15481" s="209"/>
      <c r="J15481" s="221"/>
      <c r="K15481" s="228"/>
      <c r="L15481" s="228"/>
      <c r="Q15481" s="229"/>
    </row>
    <row r="15482" spans="9:17" ht="16">
      <c r="I15482" s="209"/>
      <c r="J15482" s="221"/>
      <c r="K15482" s="228"/>
      <c r="L15482" s="228"/>
      <c r="Q15482" s="229"/>
    </row>
    <row r="15483" spans="9:17" ht="16">
      <c r="I15483" s="209"/>
      <c r="J15483" s="221"/>
      <c r="K15483" s="228"/>
      <c r="L15483" s="228"/>
      <c r="Q15483" s="229"/>
    </row>
    <row r="15484" spans="9:17" ht="16">
      <c r="I15484" s="209"/>
      <c r="J15484" s="221"/>
      <c r="K15484" s="228"/>
      <c r="L15484" s="228"/>
      <c r="Q15484" s="229"/>
    </row>
    <row r="15485" spans="9:17" ht="16">
      <c r="I15485" s="209"/>
      <c r="J15485" s="221"/>
      <c r="K15485" s="228"/>
      <c r="L15485" s="228"/>
      <c r="Q15485" s="229"/>
    </row>
    <row r="15486" spans="9:17" ht="16">
      <c r="I15486" s="209"/>
      <c r="J15486" s="221"/>
      <c r="K15486" s="228"/>
      <c r="L15486" s="228"/>
      <c r="Q15486" s="229"/>
    </row>
    <row r="15487" spans="9:17" ht="16">
      <c r="I15487" s="209"/>
      <c r="J15487" s="221"/>
      <c r="K15487" s="228"/>
      <c r="L15487" s="228"/>
      <c r="Q15487" s="229"/>
    </row>
    <row r="15488" spans="9:17" ht="16">
      <c r="I15488" s="209"/>
      <c r="J15488" s="221"/>
      <c r="K15488" s="228"/>
      <c r="L15488" s="228"/>
      <c r="Q15488" s="229"/>
    </row>
    <row r="15489" spans="9:17" ht="16">
      <c r="I15489" s="209"/>
      <c r="J15489" s="221"/>
      <c r="K15489" s="228"/>
      <c r="L15489" s="228"/>
      <c r="Q15489" s="229"/>
    </row>
    <row r="15490" spans="9:17" ht="16">
      <c r="I15490" s="209"/>
      <c r="J15490" s="221"/>
      <c r="K15490" s="228"/>
      <c r="L15490" s="228"/>
      <c r="Q15490" s="229"/>
    </row>
    <row r="15491" spans="9:17" ht="16">
      <c r="I15491" s="209"/>
      <c r="J15491" s="221"/>
      <c r="K15491" s="228"/>
      <c r="L15491" s="228"/>
      <c r="Q15491" s="229"/>
    </row>
    <row r="15492" spans="9:17" ht="16">
      <c r="I15492" s="209"/>
      <c r="J15492" s="221"/>
      <c r="K15492" s="228"/>
      <c r="L15492" s="228"/>
      <c r="Q15492" s="229"/>
    </row>
    <row r="15493" spans="9:17" ht="16">
      <c r="I15493" s="209"/>
      <c r="J15493" s="221"/>
      <c r="K15493" s="228"/>
      <c r="L15493" s="228"/>
      <c r="Q15493" s="229"/>
    </row>
    <row r="15494" spans="9:17" ht="16">
      <c r="I15494" s="209"/>
      <c r="J15494" s="221"/>
      <c r="K15494" s="228"/>
      <c r="L15494" s="228"/>
      <c r="Q15494" s="229"/>
    </row>
    <row r="15495" spans="9:17" ht="16">
      <c r="I15495" s="209"/>
      <c r="J15495" s="221"/>
      <c r="K15495" s="228"/>
      <c r="L15495" s="228"/>
      <c r="Q15495" s="229"/>
    </row>
    <row r="15496" spans="9:17" ht="16">
      <c r="I15496" s="209"/>
      <c r="J15496" s="221"/>
      <c r="K15496" s="228"/>
      <c r="L15496" s="228"/>
      <c r="Q15496" s="229"/>
    </row>
    <row r="15497" spans="9:17" ht="16">
      <c r="I15497" s="209"/>
      <c r="J15497" s="221"/>
      <c r="K15497" s="228"/>
      <c r="L15497" s="228"/>
      <c r="Q15497" s="229"/>
    </row>
    <row r="15498" spans="9:17" ht="16">
      <c r="I15498" s="209"/>
      <c r="J15498" s="221"/>
      <c r="K15498" s="228"/>
      <c r="L15498" s="228"/>
      <c r="Q15498" s="229"/>
    </row>
    <row r="15499" spans="9:17" ht="16">
      <c r="I15499" s="209"/>
      <c r="J15499" s="221"/>
      <c r="K15499" s="228"/>
      <c r="L15499" s="228"/>
      <c r="Q15499" s="229"/>
    </row>
    <row r="15500" spans="9:17" ht="16">
      <c r="I15500" s="209"/>
      <c r="J15500" s="221"/>
      <c r="K15500" s="228"/>
      <c r="L15500" s="228"/>
      <c r="Q15500" s="229"/>
    </row>
    <row r="15501" spans="9:17" ht="16">
      <c r="I15501" s="209"/>
      <c r="J15501" s="221"/>
      <c r="K15501" s="228"/>
      <c r="L15501" s="228"/>
      <c r="Q15501" s="229"/>
    </row>
    <row r="15502" spans="9:17" ht="16">
      <c r="I15502" s="209"/>
      <c r="J15502" s="221"/>
      <c r="K15502" s="228"/>
      <c r="L15502" s="228"/>
      <c r="Q15502" s="229"/>
    </row>
    <row r="15503" spans="9:17" ht="16">
      <c r="I15503" s="209"/>
      <c r="J15503" s="221"/>
      <c r="K15503" s="228"/>
      <c r="L15503" s="228"/>
      <c r="Q15503" s="229"/>
    </row>
    <row r="15504" spans="9:17" ht="16">
      <c r="I15504" s="209"/>
      <c r="J15504" s="221"/>
      <c r="K15504" s="228"/>
      <c r="L15504" s="228"/>
      <c r="Q15504" s="229"/>
    </row>
    <row r="15505" spans="9:17" ht="16">
      <c r="I15505" s="209"/>
      <c r="J15505" s="221"/>
      <c r="K15505" s="228"/>
      <c r="L15505" s="228"/>
      <c r="Q15505" s="229"/>
    </row>
    <row r="15506" spans="9:17" ht="16">
      <c r="I15506" s="209"/>
      <c r="J15506" s="221"/>
      <c r="K15506" s="228"/>
      <c r="L15506" s="228"/>
      <c r="Q15506" s="229"/>
    </row>
    <row r="15507" spans="9:17" ht="16">
      <c r="I15507" s="209"/>
      <c r="J15507" s="221"/>
      <c r="K15507" s="228"/>
      <c r="L15507" s="228"/>
      <c r="Q15507" s="229"/>
    </row>
    <row r="15508" spans="9:17" ht="16">
      <c r="I15508" s="209"/>
      <c r="J15508" s="221"/>
      <c r="K15508" s="228"/>
      <c r="L15508" s="228"/>
      <c r="Q15508" s="229"/>
    </row>
    <row r="15509" spans="9:17" ht="16">
      <c r="I15509" s="209"/>
      <c r="J15509" s="221"/>
      <c r="K15509" s="228"/>
      <c r="L15509" s="228"/>
      <c r="Q15509" s="229"/>
    </row>
    <row r="15510" spans="9:17" ht="16">
      <c r="I15510" s="209"/>
      <c r="J15510" s="221"/>
      <c r="K15510" s="228"/>
      <c r="L15510" s="228"/>
      <c r="Q15510" s="229"/>
    </row>
    <row r="15511" spans="9:17" ht="16">
      <c r="I15511" s="209"/>
      <c r="J15511" s="221"/>
      <c r="K15511" s="228"/>
      <c r="L15511" s="228"/>
      <c r="Q15511" s="229"/>
    </row>
    <row r="15512" spans="9:17" ht="16">
      <c r="I15512" s="209"/>
      <c r="J15512" s="221"/>
      <c r="K15512" s="228"/>
      <c r="L15512" s="228"/>
      <c r="Q15512" s="229"/>
    </row>
    <row r="15513" spans="9:17" ht="16">
      <c r="I15513" s="209"/>
      <c r="J15513" s="221"/>
      <c r="K15513" s="228"/>
      <c r="L15513" s="228"/>
      <c r="Q15513" s="229"/>
    </row>
    <row r="15514" spans="9:17" ht="16">
      <c r="I15514" s="209"/>
      <c r="J15514" s="221"/>
      <c r="K15514" s="228"/>
      <c r="L15514" s="228"/>
      <c r="Q15514" s="229"/>
    </row>
    <row r="15515" spans="9:17" ht="16">
      <c r="I15515" s="209"/>
      <c r="J15515" s="221"/>
      <c r="K15515" s="228"/>
      <c r="L15515" s="228"/>
      <c r="Q15515" s="229"/>
    </row>
    <row r="15516" spans="9:17" ht="16">
      <c r="I15516" s="209"/>
      <c r="J15516" s="221"/>
      <c r="K15516" s="228"/>
      <c r="L15516" s="228"/>
      <c r="Q15516" s="229"/>
    </row>
    <row r="15517" spans="9:17" ht="16">
      <c r="I15517" s="209"/>
      <c r="J15517" s="221"/>
      <c r="K15517" s="228"/>
      <c r="L15517" s="228"/>
      <c r="Q15517" s="229"/>
    </row>
    <row r="15518" spans="9:17" ht="16">
      <c r="I15518" s="209"/>
      <c r="J15518" s="221"/>
      <c r="K15518" s="228"/>
      <c r="L15518" s="228"/>
      <c r="Q15518" s="229"/>
    </row>
    <row r="15519" spans="9:17" ht="16">
      <c r="I15519" s="209"/>
      <c r="J15519" s="221"/>
      <c r="K15519" s="228"/>
      <c r="L15519" s="228"/>
      <c r="Q15519" s="229"/>
    </row>
    <row r="15520" spans="9:17" ht="16">
      <c r="I15520" s="209"/>
      <c r="J15520" s="221"/>
      <c r="K15520" s="228"/>
      <c r="L15520" s="228"/>
      <c r="Q15520" s="229"/>
    </row>
    <row r="15521" spans="9:17" ht="16">
      <c r="I15521" s="209"/>
      <c r="J15521" s="221"/>
      <c r="K15521" s="228"/>
      <c r="L15521" s="228"/>
      <c r="Q15521" s="229"/>
    </row>
    <row r="15522" spans="9:17" ht="16">
      <c r="I15522" s="209"/>
      <c r="J15522" s="221"/>
      <c r="K15522" s="228"/>
      <c r="L15522" s="228"/>
      <c r="Q15522" s="229"/>
    </row>
    <row r="15523" spans="9:17" ht="16">
      <c r="I15523" s="209"/>
      <c r="J15523" s="221"/>
      <c r="K15523" s="228"/>
      <c r="L15523" s="228"/>
      <c r="Q15523" s="229"/>
    </row>
    <row r="15524" spans="9:17" ht="16">
      <c r="I15524" s="209"/>
      <c r="J15524" s="221"/>
      <c r="K15524" s="228"/>
      <c r="L15524" s="228"/>
      <c r="Q15524" s="229"/>
    </row>
    <row r="15525" spans="9:17" ht="16">
      <c r="I15525" s="209"/>
      <c r="J15525" s="221"/>
      <c r="K15525" s="228"/>
      <c r="L15525" s="228"/>
      <c r="Q15525" s="229"/>
    </row>
    <row r="15526" spans="9:17" ht="16">
      <c r="I15526" s="209"/>
      <c r="J15526" s="221"/>
      <c r="K15526" s="228"/>
      <c r="L15526" s="228"/>
      <c r="Q15526" s="229"/>
    </row>
    <row r="15527" spans="9:17" ht="16">
      <c r="I15527" s="209"/>
      <c r="J15527" s="221"/>
      <c r="K15527" s="228"/>
      <c r="L15527" s="228"/>
      <c r="Q15527" s="229"/>
    </row>
    <row r="15528" spans="9:17" ht="16">
      <c r="I15528" s="209"/>
      <c r="J15528" s="221"/>
      <c r="K15528" s="228"/>
      <c r="L15528" s="228"/>
      <c r="Q15528" s="229"/>
    </row>
    <row r="15529" spans="9:17" ht="16">
      <c r="I15529" s="209"/>
      <c r="J15529" s="221"/>
      <c r="K15529" s="228"/>
      <c r="L15529" s="228"/>
      <c r="Q15529" s="229"/>
    </row>
    <row r="15530" spans="9:17" ht="16">
      <c r="I15530" s="209"/>
      <c r="J15530" s="221"/>
      <c r="K15530" s="228"/>
      <c r="L15530" s="228"/>
      <c r="Q15530" s="229"/>
    </row>
    <row r="15531" spans="9:17" ht="16">
      <c r="I15531" s="209"/>
      <c r="J15531" s="221"/>
      <c r="K15531" s="228"/>
      <c r="L15531" s="228"/>
      <c r="Q15531" s="229"/>
    </row>
    <row r="15532" spans="9:17" ht="16">
      <c r="I15532" s="209"/>
      <c r="J15532" s="221"/>
      <c r="K15532" s="228"/>
      <c r="L15532" s="228"/>
      <c r="Q15532" s="229"/>
    </row>
    <row r="15533" spans="9:17" ht="16">
      <c r="I15533" s="209"/>
      <c r="J15533" s="221"/>
      <c r="K15533" s="228"/>
      <c r="L15533" s="228"/>
      <c r="Q15533" s="229"/>
    </row>
    <row r="15534" spans="9:17" ht="16">
      <c r="I15534" s="209"/>
      <c r="J15534" s="221"/>
      <c r="K15534" s="228"/>
      <c r="L15534" s="228"/>
      <c r="Q15534" s="229"/>
    </row>
    <row r="15535" spans="9:17" ht="16">
      <c r="I15535" s="209"/>
      <c r="J15535" s="221"/>
      <c r="K15535" s="228"/>
      <c r="L15535" s="228"/>
      <c r="Q15535" s="229"/>
    </row>
    <row r="15536" spans="9:17" ht="16">
      <c r="I15536" s="209"/>
      <c r="J15536" s="221"/>
      <c r="K15536" s="228"/>
      <c r="L15536" s="228"/>
      <c r="Q15536" s="229"/>
    </row>
    <row r="15537" spans="9:17" ht="16">
      <c r="I15537" s="209"/>
      <c r="J15537" s="221"/>
      <c r="K15537" s="228"/>
      <c r="L15537" s="228"/>
      <c r="Q15537" s="229"/>
    </row>
    <row r="15538" spans="9:17" ht="16">
      <c r="I15538" s="209"/>
      <c r="J15538" s="221"/>
      <c r="K15538" s="228"/>
      <c r="L15538" s="228"/>
      <c r="Q15538" s="229"/>
    </row>
    <row r="15539" spans="9:17" ht="16">
      <c r="I15539" s="209"/>
      <c r="J15539" s="221"/>
      <c r="K15539" s="228"/>
      <c r="L15539" s="228"/>
      <c r="Q15539" s="229"/>
    </row>
    <row r="15540" spans="9:17" ht="16">
      <c r="I15540" s="209"/>
      <c r="J15540" s="221"/>
      <c r="K15540" s="228"/>
      <c r="L15540" s="228"/>
      <c r="Q15540" s="229"/>
    </row>
    <row r="15541" spans="9:17" ht="16">
      <c r="I15541" s="209"/>
      <c r="J15541" s="221"/>
      <c r="K15541" s="228"/>
      <c r="L15541" s="228"/>
      <c r="Q15541" s="229"/>
    </row>
    <row r="15542" spans="9:17" ht="16">
      <c r="I15542" s="209"/>
      <c r="J15542" s="221"/>
      <c r="K15542" s="228"/>
      <c r="L15542" s="228"/>
      <c r="Q15542" s="229"/>
    </row>
    <row r="15543" spans="9:17" ht="16">
      <c r="I15543" s="209"/>
      <c r="J15543" s="221"/>
      <c r="K15543" s="228"/>
      <c r="L15543" s="228"/>
      <c r="Q15543" s="229"/>
    </row>
    <row r="15544" spans="9:17" ht="16">
      <c r="I15544" s="209"/>
      <c r="J15544" s="221"/>
      <c r="K15544" s="228"/>
      <c r="L15544" s="228"/>
      <c r="Q15544" s="229"/>
    </row>
    <row r="15545" spans="9:17" ht="16">
      <c r="I15545" s="209"/>
      <c r="J15545" s="221"/>
      <c r="K15545" s="228"/>
      <c r="L15545" s="228"/>
      <c r="Q15545" s="229"/>
    </row>
    <row r="15546" spans="9:17" ht="16">
      <c r="I15546" s="209"/>
      <c r="J15546" s="221"/>
      <c r="K15546" s="228"/>
      <c r="L15546" s="228"/>
      <c r="Q15546" s="229"/>
    </row>
    <row r="15547" spans="9:17" ht="16">
      <c r="I15547" s="209"/>
      <c r="J15547" s="221"/>
      <c r="K15547" s="228"/>
      <c r="L15547" s="228"/>
      <c r="Q15547" s="229"/>
    </row>
    <row r="15548" spans="9:17" ht="16">
      <c r="I15548" s="209"/>
      <c r="J15548" s="221"/>
      <c r="K15548" s="228"/>
      <c r="L15548" s="228"/>
      <c r="Q15548" s="229"/>
    </row>
    <row r="15549" spans="9:17" ht="16">
      <c r="I15549" s="209"/>
      <c r="J15549" s="221"/>
      <c r="K15549" s="228"/>
      <c r="L15549" s="228"/>
      <c r="Q15549" s="229"/>
    </row>
    <row r="15550" spans="9:17" ht="16">
      <c r="I15550" s="209"/>
      <c r="J15550" s="221"/>
      <c r="K15550" s="228"/>
      <c r="L15550" s="228"/>
      <c r="Q15550" s="229"/>
    </row>
    <row r="15551" spans="9:17" ht="16">
      <c r="I15551" s="209"/>
      <c r="J15551" s="221"/>
      <c r="K15551" s="228"/>
      <c r="L15551" s="228"/>
      <c r="Q15551" s="229"/>
    </row>
    <row r="15552" spans="9:17" ht="16">
      <c r="I15552" s="209"/>
      <c r="J15552" s="221"/>
      <c r="K15552" s="228"/>
      <c r="L15552" s="228"/>
      <c r="Q15552" s="229"/>
    </row>
    <row r="15553" spans="9:17" ht="16">
      <c r="I15553" s="209"/>
      <c r="J15553" s="221"/>
      <c r="K15553" s="228"/>
      <c r="L15553" s="228"/>
      <c r="Q15553" s="229"/>
    </row>
    <row r="15554" spans="9:17" ht="16">
      <c r="I15554" s="209"/>
      <c r="J15554" s="221"/>
      <c r="K15554" s="228"/>
      <c r="L15554" s="228"/>
      <c r="Q15554" s="229"/>
    </row>
    <row r="15555" spans="9:17" ht="16">
      <c r="I15555" s="209"/>
      <c r="J15555" s="221"/>
      <c r="K15555" s="228"/>
      <c r="L15555" s="228"/>
      <c r="Q15555" s="229"/>
    </row>
    <row r="15556" spans="9:17" ht="16">
      <c r="I15556" s="209"/>
      <c r="J15556" s="221"/>
      <c r="K15556" s="228"/>
      <c r="L15556" s="228"/>
      <c r="Q15556" s="229"/>
    </row>
    <row r="15557" spans="9:17" ht="16">
      <c r="I15557" s="209"/>
      <c r="J15557" s="221"/>
      <c r="K15557" s="228"/>
      <c r="L15557" s="228"/>
      <c r="Q15557" s="229"/>
    </row>
    <row r="15558" spans="9:17" ht="16">
      <c r="I15558" s="209"/>
      <c r="J15558" s="221"/>
      <c r="K15558" s="228"/>
      <c r="L15558" s="228"/>
      <c r="Q15558" s="229"/>
    </row>
    <row r="15559" spans="9:17" ht="16">
      <c r="I15559" s="209"/>
      <c r="J15559" s="221"/>
      <c r="K15559" s="228"/>
      <c r="L15559" s="228"/>
      <c r="Q15559" s="229"/>
    </row>
    <row r="15560" spans="9:17" ht="16">
      <c r="I15560" s="209"/>
      <c r="J15560" s="221"/>
      <c r="K15560" s="228"/>
      <c r="L15560" s="228"/>
      <c r="Q15560" s="229"/>
    </row>
    <row r="15561" spans="9:17" ht="16">
      <c r="I15561" s="209"/>
      <c r="J15561" s="221"/>
      <c r="K15561" s="228"/>
      <c r="L15561" s="228"/>
      <c r="Q15561" s="229"/>
    </row>
    <row r="15562" spans="9:17" ht="16">
      <c r="I15562" s="209"/>
      <c r="J15562" s="221"/>
      <c r="K15562" s="228"/>
      <c r="L15562" s="228"/>
      <c r="Q15562" s="229"/>
    </row>
    <row r="15563" spans="9:17" ht="16">
      <c r="I15563" s="209"/>
      <c r="J15563" s="221"/>
      <c r="K15563" s="228"/>
      <c r="L15563" s="228"/>
      <c r="Q15563" s="229"/>
    </row>
    <row r="15564" spans="9:17" ht="16">
      <c r="I15564" s="209"/>
      <c r="J15564" s="221"/>
      <c r="K15564" s="228"/>
      <c r="L15564" s="228"/>
      <c r="Q15564" s="229"/>
    </row>
    <row r="15565" spans="9:17" ht="16">
      <c r="I15565" s="209"/>
      <c r="J15565" s="221"/>
      <c r="K15565" s="228"/>
      <c r="L15565" s="228"/>
      <c r="Q15565" s="229"/>
    </row>
    <row r="15566" spans="9:17" ht="16">
      <c r="I15566" s="209"/>
      <c r="J15566" s="221"/>
      <c r="K15566" s="228"/>
      <c r="L15566" s="228"/>
      <c r="Q15566" s="229"/>
    </row>
    <row r="15567" spans="9:17" ht="16">
      <c r="I15567" s="209"/>
      <c r="J15567" s="221"/>
      <c r="K15567" s="228"/>
      <c r="L15567" s="228"/>
      <c r="Q15567" s="229"/>
    </row>
    <row r="15568" spans="9:17" ht="16">
      <c r="I15568" s="209"/>
      <c r="J15568" s="221"/>
      <c r="K15568" s="228"/>
      <c r="L15568" s="228"/>
      <c r="Q15568" s="229"/>
    </row>
    <row r="15569" spans="9:17" ht="16">
      <c r="I15569" s="209"/>
      <c r="J15569" s="221"/>
      <c r="K15569" s="228"/>
      <c r="L15569" s="228"/>
      <c r="Q15569" s="229"/>
    </row>
    <row r="15570" spans="9:17" ht="16">
      <c r="I15570" s="209"/>
      <c r="J15570" s="221"/>
      <c r="K15570" s="228"/>
      <c r="L15570" s="228"/>
      <c r="Q15570" s="229"/>
    </row>
    <row r="15571" spans="9:17" ht="16">
      <c r="I15571" s="209"/>
      <c r="J15571" s="221"/>
      <c r="K15571" s="228"/>
      <c r="L15571" s="228"/>
      <c r="Q15571" s="229"/>
    </row>
    <row r="15572" spans="9:17" ht="16">
      <c r="I15572" s="209"/>
      <c r="J15572" s="221"/>
      <c r="K15572" s="228"/>
      <c r="L15572" s="228"/>
      <c r="Q15572" s="229"/>
    </row>
    <row r="15573" spans="9:17" ht="16">
      <c r="I15573" s="209"/>
      <c r="J15573" s="221"/>
      <c r="K15573" s="228"/>
      <c r="L15573" s="228"/>
      <c r="Q15573" s="229"/>
    </row>
    <row r="15574" spans="9:17" ht="16">
      <c r="I15574" s="209"/>
      <c r="J15574" s="221"/>
      <c r="K15574" s="228"/>
      <c r="L15574" s="228"/>
      <c r="Q15574" s="229"/>
    </row>
    <row r="15575" spans="9:17" ht="16">
      <c r="I15575" s="209"/>
      <c r="J15575" s="221"/>
      <c r="K15575" s="228"/>
      <c r="L15575" s="228"/>
      <c r="Q15575" s="229"/>
    </row>
    <row r="15576" spans="9:17" ht="16">
      <c r="I15576" s="209"/>
      <c r="J15576" s="221"/>
      <c r="K15576" s="228"/>
      <c r="L15576" s="228"/>
      <c r="Q15576" s="229"/>
    </row>
    <row r="15577" spans="9:17" ht="16">
      <c r="I15577" s="209"/>
      <c r="J15577" s="221"/>
      <c r="K15577" s="228"/>
      <c r="L15577" s="228"/>
      <c r="Q15577" s="229"/>
    </row>
    <row r="15578" spans="9:17" ht="16">
      <c r="I15578" s="209"/>
      <c r="J15578" s="221"/>
      <c r="K15578" s="228"/>
      <c r="L15578" s="228"/>
      <c r="Q15578" s="229"/>
    </row>
    <row r="15579" spans="9:17" ht="16">
      <c r="I15579" s="209"/>
      <c r="J15579" s="221"/>
      <c r="K15579" s="228"/>
      <c r="L15579" s="228"/>
      <c r="Q15579" s="229"/>
    </row>
    <row r="15580" spans="9:17" ht="16">
      <c r="I15580" s="209"/>
      <c r="J15580" s="221"/>
      <c r="K15580" s="228"/>
      <c r="L15580" s="228"/>
      <c r="Q15580" s="229"/>
    </row>
    <row r="15581" spans="9:17" ht="16">
      <c r="I15581" s="209"/>
      <c r="J15581" s="221"/>
      <c r="K15581" s="228"/>
      <c r="L15581" s="228"/>
      <c r="Q15581" s="229"/>
    </row>
    <row r="15582" spans="9:17" ht="16">
      <c r="I15582" s="209"/>
      <c r="J15582" s="221"/>
      <c r="K15582" s="228"/>
      <c r="L15582" s="228"/>
      <c r="Q15582" s="229"/>
    </row>
    <row r="15583" spans="9:17" ht="16">
      <c r="I15583" s="209"/>
      <c r="J15583" s="221"/>
      <c r="K15583" s="228"/>
      <c r="L15583" s="228"/>
      <c r="Q15583" s="229"/>
    </row>
    <row r="15584" spans="9:17" ht="16">
      <c r="I15584" s="209"/>
      <c r="J15584" s="221"/>
      <c r="K15584" s="228"/>
      <c r="L15584" s="228"/>
      <c r="Q15584" s="229"/>
    </row>
    <row r="15585" spans="9:17" ht="16">
      <c r="I15585" s="209"/>
      <c r="J15585" s="221"/>
      <c r="K15585" s="228"/>
      <c r="L15585" s="228"/>
      <c r="Q15585" s="229"/>
    </row>
    <row r="15586" spans="9:17" ht="16">
      <c r="I15586" s="209"/>
      <c r="J15586" s="221"/>
      <c r="K15586" s="228"/>
      <c r="L15586" s="228"/>
      <c r="Q15586" s="229"/>
    </row>
    <row r="15587" spans="9:17" ht="16">
      <c r="I15587" s="209"/>
      <c r="J15587" s="221"/>
      <c r="K15587" s="228"/>
      <c r="L15587" s="228"/>
      <c r="Q15587" s="229"/>
    </row>
    <row r="15588" spans="9:17" ht="16">
      <c r="I15588" s="209"/>
      <c r="J15588" s="221"/>
      <c r="K15588" s="228"/>
      <c r="L15588" s="228"/>
      <c r="Q15588" s="229"/>
    </row>
    <row r="15589" spans="9:17" ht="16">
      <c r="I15589" s="209"/>
      <c r="J15589" s="221"/>
      <c r="K15589" s="228"/>
      <c r="L15589" s="228"/>
      <c r="Q15589" s="229"/>
    </row>
    <row r="15590" spans="9:17" ht="16">
      <c r="I15590" s="209"/>
      <c r="J15590" s="221"/>
      <c r="K15590" s="228"/>
      <c r="L15590" s="228"/>
      <c r="Q15590" s="229"/>
    </row>
    <row r="15591" spans="9:17" ht="16">
      <c r="I15591" s="209"/>
      <c r="J15591" s="221"/>
      <c r="K15591" s="228"/>
      <c r="L15591" s="228"/>
      <c r="Q15591" s="229"/>
    </row>
    <row r="15592" spans="9:17" ht="16">
      <c r="I15592" s="209"/>
      <c r="J15592" s="221"/>
      <c r="K15592" s="228"/>
      <c r="L15592" s="228"/>
      <c r="Q15592" s="229"/>
    </row>
    <row r="15593" spans="9:17" ht="16">
      <c r="I15593" s="209"/>
      <c r="J15593" s="221"/>
      <c r="K15593" s="228"/>
      <c r="L15593" s="228"/>
      <c r="Q15593" s="229"/>
    </row>
    <row r="15594" spans="9:17" ht="16">
      <c r="I15594" s="209"/>
      <c r="J15594" s="221"/>
      <c r="K15594" s="228"/>
      <c r="L15594" s="228"/>
      <c r="Q15594" s="229"/>
    </row>
    <row r="15595" spans="9:17" ht="16">
      <c r="I15595" s="209"/>
      <c r="J15595" s="221"/>
      <c r="K15595" s="228"/>
      <c r="L15595" s="228"/>
      <c r="Q15595" s="229"/>
    </row>
    <row r="15596" spans="9:17" ht="16">
      <c r="I15596" s="209"/>
      <c r="J15596" s="221"/>
      <c r="K15596" s="228"/>
      <c r="L15596" s="228"/>
      <c r="Q15596" s="229"/>
    </row>
    <row r="15597" spans="9:17" ht="16">
      <c r="I15597" s="209"/>
      <c r="J15597" s="221"/>
      <c r="K15597" s="228"/>
      <c r="L15597" s="228"/>
      <c r="Q15597" s="229"/>
    </row>
    <row r="15598" spans="9:17" ht="16">
      <c r="I15598" s="209"/>
      <c r="J15598" s="221"/>
      <c r="K15598" s="228"/>
      <c r="L15598" s="228"/>
      <c r="Q15598" s="229"/>
    </row>
    <row r="15599" spans="9:17" ht="16">
      <c r="I15599" s="209"/>
      <c r="J15599" s="221"/>
      <c r="K15599" s="228"/>
      <c r="L15599" s="228"/>
      <c r="Q15599" s="229"/>
    </row>
    <row r="15600" spans="9:17" ht="16">
      <c r="I15600" s="209"/>
      <c r="J15600" s="221"/>
      <c r="K15600" s="228"/>
      <c r="L15600" s="228"/>
      <c r="Q15600" s="229"/>
    </row>
    <row r="15601" spans="9:17" ht="16">
      <c r="I15601" s="209"/>
      <c r="J15601" s="221"/>
      <c r="K15601" s="228"/>
      <c r="L15601" s="228"/>
      <c r="Q15601" s="229"/>
    </row>
    <row r="15602" spans="9:17" ht="16">
      <c r="I15602" s="209"/>
      <c r="J15602" s="221"/>
      <c r="K15602" s="228"/>
      <c r="L15602" s="228"/>
      <c r="Q15602" s="229"/>
    </row>
    <row r="15603" spans="9:17" ht="16">
      <c r="I15603" s="209"/>
      <c r="J15603" s="221"/>
      <c r="K15603" s="228"/>
      <c r="L15603" s="228"/>
      <c r="Q15603" s="229"/>
    </row>
    <row r="15604" spans="9:17" ht="16">
      <c r="I15604" s="209"/>
      <c r="J15604" s="221"/>
      <c r="K15604" s="228"/>
      <c r="L15604" s="228"/>
      <c r="Q15604" s="229"/>
    </row>
    <row r="15605" spans="9:17" ht="16">
      <c r="I15605" s="209"/>
      <c r="J15605" s="221"/>
      <c r="K15605" s="228"/>
      <c r="L15605" s="228"/>
      <c r="Q15605" s="229"/>
    </row>
    <row r="15606" spans="9:17" ht="16">
      <c r="I15606" s="209"/>
      <c r="J15606" s="221"/>
      <c r="K15606" s="228"/>
      <c r="L15606" s="228"/>
      <c r="Q15606" s="229"/>
    </row>
    <row r="15607" spans="9:17" ht="16">
      <c r="I15607" s="209"/>
      <c r="J15607" s="221"/>
      <c r="K15607" s="228"/>
      <c r="L15607" s="228"/>
      <c r="Q15607" s="229"/>
    </row>
    <row r="15608" spans="9:17" ht="16">
      <c r="I15608" s="209"/>
      <c r="J15608" s="221"/>
      <c r="K15608" s="228"/>
      <c r="L15608" s="228"/>
      <c r="Q15608" s="229"/>
    </row>
    <row r="15609" spans="9:17" ht="16">
      <c r="I15609" s="209"/>
      <c r="J15609" s="221"/>
      <c r="K15609" s="228"/>
      <c r="L15609" s="228"/>
      <c r="Q15609" s="229"/>
    </row>
    <row r="15610" spans="9:17" ht="16">
      <c r="I15610" s="209"/>
      <c r="J15610" s="221"/>
      <c r="K15610" s="228"/>
      <c r="L15610" s="228"/>
      <c r="Q15610" s="229"/>
    </row>
    <row r="15611" spans="9:17" ht="16">
      <c r="I15611" s="209"/>
      <c r="J15611" s="221"/>
      <c r="K15611" s="228"/>
      <c r="L15611" s="228"/>
      <c r="Q15611" s="229"/>
    </row>
    <row r="15612" spans="9:17" ht="16">
      <c r="I15612" s="209"/>
      <c r="J15612" s="221"/>
      <c r="K15612" s="228"/>
      <c r="L15612" s="228"/>
      <c r="Q15612" s="229"/>
    </row>
    <row r="15613" spans="9:17" ht="16">
      <c r="I15613" s="209"/>
      <c r="J15613" s="221"/>
      <c r="K15613" s="228"/>
      <c r="L15613" s="228"/>
      <c r="Q15613" s="229"/>
    </row>
    <row r="15614" spans="9:17" ht="16">
      <c r="I15614" s="209"/>
      <c r="J15614" s="221"/>
      <c r="K15614" s="228"/>
      <c r="L15614" s="228"/>
      <c r="Q15614" s="229"/>
    </row>
    <row r="15615" spans="9:17" ht="16">
      <c r="I15615" s="209"/>
      <c r="J15615" s="221"/>
      <c r="K15615" s="228"/>
      <c r="L15615" s="228"/>
      <c r="Q15615" s="229"/>
    </row>
    <row r="15616" spans="9:17" ht="16">
      <c r="I15616" s="209"/>
      <c r="J15616" s="221"/>
      <c r="K15616" s="228"/>
      <c r="L15616" s="228"/>
      <c r="Q15616" s="229"/>
    </row>
    <row r="15617" spans="9:17" ht="16">
      <c r="I15617" s="209"/>
      <c r="J15617" s="221"/>
      <c r="K15617" s="228"/>
      <c r="L15617" s="228"/>
      <c r="Q15617" s="229"/>
    </row>
    <row r="15618" spans="9:17" ht="16">
      <c r="I15618" s="209"/>
      <c r="J15618" s="221"/>
      <c r="K15618" s="228"/>
      <c r="L15618" s="228"/>
      <c r="Q15618" s="229"/>
    </row>
    <row r="15619" spans="9:17" ht="16">
      <c r="I15619" s="209"/>
      <c r="J15619" s="221"/>
      <c r="K15619" s="228"/>
      <c r="L15619" s="228"/>
      <c r="Q15619" s="229"/>
    </row>
    <row r="15620" spans="9:17" ht="16">
      <c r="I15620" s="209"/>
      <c r="J15620" s="221"/>
      <c r="K15620" s="228"/>
      <c r="L15620" s="228"/>
      <c r="Q15620" s="229"/>
    </row>
    <row r="15621" spans="9:17" ht="16">
      <c r="I15621" s="209"/>
      <c r="J15621" s="221"/>
      <c r="K15621" s="228"/>
      <c r="L15621" s="228"/>
      <c r="Q15621" s="229"/>
    </row>
    <row r="15622" spans="9:17" ht="16">
      <c r="I15622" s="209"/>
      <c r="J15622" s="221"/>
      <c r="K15622" s="228"/>
      <c r="L15622" s="228"/>
      <c r="Q15622" s="229"/>
    </row>
    <row r="15623" spans="9:17" ht="16">
      <c r="I15623" s="209"/>
      <c r="J15623" s="221"/>
      <c r="K15623" s="228"/>
      <c r="L15623" s="228"/>
      <c r="Q15623" s="229"/>
    </row>
    <row r="15624" spans="9:17" ht="16">
      <c r="I15624" s="209"/>
      <c r="J15624" s="221"/>
      <c r="K15624" s="228"/>
      <c r="L15624" s="228"/>
      <c r="Q15624" s="229"/>
    </row>
    <row r="15625" spans="9:17" ht="16">
      <c r="I15625" s="209"/>
      <c r="J15625" s="221"/>
      <c r="K15625" s="228"/>
      <c r="L15625" s="228"/>
      <c r="Q15625" s="229"/>
    </row>
    <row r="15626" spans="9:17" ht="16">
      <c r="I15626" s="209"/>
      <c r="J15626" s="221"/>
      <c r="K15626" s="228"/>
      <c r="L15626" s="228"/>
      <c r="Q15626" s="229"/>
    </row>
    <row r="15627" spans="9:17" ht="16">
      <c r="I15627" s="209"/>
      <c r="J15627" s="221"/>
      <c r="K15627" s="228"/>
      <c r="L15627" s="228"/>
      <c r="Q15627" s="229"/>
    </row>
    <row r="15628" spans="9:17" ht="16">
      <c r="I15628" s="209"/>
      <c r="J15628" s="221"/>
      <c r="K15628" s="228"/>
      <c r="L15628" s="228"/>
      <c r="Q15628" s="229"/>
    </row>
    <row r="15629" spans="9:17" ht="16">
      <c r="I15629" s="209"/>
      <c r="J15629" s="221"/>
      <c r="K15629" s="228"/>
      <c r="L15629" s="228"/>
      <c r="Q15629" s="229"/>
    </row>
    <row r="15630" spans="9:17" ht="16">
      <c r="I15630" s="209"/>
      <c r="J15630" s="221"/>
      <c r="K15630" s="228"/>
      <c r="L15630" s="228"/>
      <c r="Q15630" s="229"/>
    </row>
    <row r="15631" spans="9:17" ht="16">
      <c r="I15631" s="209"/>
      <c r="J15631" s="221"/>
      <c r="K15631" s="228"/>
      <c r="L15631" s="228"/>
      <c r="Q15631" s="229"/>
    </row>
    <row r="15632" spans="9:17" ht="16">
      <c r="I15632" s="209"/>
      <c r="J15632" s="221"/>
      <c r="K15632" s="228"/>
      <c r="L15632" s="228"/>
      <c r="Q15632" s="229"/>
    </row>
    <row r="15633" spans="9:17" ht="16">
      <c r="I15633" s="209"/>
      <c r="J15633" s="221"/>
      <c r="K15633" s="228"/>
      <c r="L15633" s="228"/>
      <c r="Q15633" s="229"/>
    </row>
    <row r="15634" spans="9:17" ht="16">
      <c r="I15634" s="209"/>
      <c r="J15634" s="221"/>
      <c r="K15634" s="228"/>
      <c r="L15634" s="228"/>
      <c r="Q15634" s="229"/>
    </row>
    <row r="15635" spans="9:17" ht="16">
      <c r="I15635" s="209"/>
      <c r="J15635" s="221"/>
      <c r="K15635" s="228"/>
      <c r="L15635" s="228"/>
      <c r="Q15635" s="229"/>
    </row>
    <row r="15636" spans="9:17" ht="16">
      <c r="I15636" s="209"/>
      <c r="J15636" s="221"/>
      <c r="K15636" s="228"/>
      <c r="L15636" s="228"/>
      <c r="Q15636" s="229"/>
    </row>
    <row r="15637" spans="9:17" ht="16">
      <c r="I15637" s="209"/>
      <c r="J15637" s="221"/>
      <c r="K15637" s="228"/>
      <c r="L15637" s="228"/>
      <c r="Q15637" s="229"/>
    </row>
    <row r="15638" spans="9:17" ht="16">
      <c r="I15638" s="209"/>
      <c r="J15638" s="221"/>
      <c r="K15638" s="228"/>
      <c r="L15638" s="228"/>
      <c r="Q15638" s="229"/>
    </row>
    <row r="15639" spans="9:17" ht="16">
      <c r="I15639" s="209"/>
      <c r="J15639" s="221"/>
      <c r="K15639" s="228"/>
      <c r="L15639" s="228"/>
      <c r="Q15639" s="229"/>
    </row>
    <row r="15640" spans="9:17" ht="16">
      <c r="I15640" s="209"/>
      <c r="J15640" s="221"/>
      <c r="K15640" s="228"/>
      <c r="L15640" s="228"/>
      <c r="Q15640" s="229"/>
    </row>
    <row r="15641" spans="9:17" ht="16">
      <c r="I15641" s="209"/>
      <c r="J15641" s="221"/>
      <c r="K15641" s="228"/>
      <c r="L15641" s="228"/>
      <c r="Q15641" s="229"/>
    </row>
    <row r="15642" spans="9:17" ht="16">
      <c r="I15642" s="209"/>
      <c r="J15642" s="221"/>
      <c r="K15642" s="228"/>
      <c r="L15642" s="228"/>
      <c r="Q15642" s="229"/>
    </row>
    <row r="15643" spans="9:17" ht="16">
      <c r="I15643" s="209"/>
      <c r="J15643" s="221"/>
      <c r="K15643" s="228"/>
      <c r="L15643" s="228"/>
      <c r="Q15643" s="229"/>
    </row>
    <row r="15644" spans="9:17" ht="16">
      <c r="I15644" s="209"/>
      <c r="J15644" s="221"/>
      <c r="K15644" s="228"/>
      <c r="L15644" s="228"/>
      <c r="Q15644" s="229"/>
    </row>
    <row r="15645" spans="9:17" ht="16">
      <c r="I15645" s="209"/>
      <c r="J15645" s="221"/>
      <c r="K15645" s="228"/>
      <c r="L15645" s="228"/>
      <c r="Q15645" s="229"/>
    </row>
    <row r="15646" spans="9:17" ht="16">
      <c r="I15646" s="209"/>
      <c r="J15646" s="221"/>
      <c r="K15646" s="228"/>
      <c r="L15646" s="228"/>
      <c r="Q15646" s="229"/>
    </row>
    <row r="15647" spans="9:17" ht="16">
      <c r="I15647" s="209"/>
      <c r="J15647" s="221"/>
      <c r="K15647" s="228"/>
      <c r="L15647" s="228"/>
      <c r="Q15647" s="229"/>
    </row>
    <row r="15648" spans="9:17" ht="16">
      <c r="I15648" s="209"/>
      <c r="J15648" s="221"/>
      <c r="K15648" s="228"/>
      <c r="L15648" s="228"/>
      <c r="Q15648" s="229"/>
    </row>
    <row r="15649" spans="9:17" ht="16">
      <c r="I15649" s="209"/>
      <c r="J15649" s="221"/>
      <c r="K15649" s="228"/>
      <c r="L15649" s="228"/>
      <c r="Q15649" s="229"/>
    </row>
    <row r="15650" spans="9:17" ht="16">
      <c r="I15650" s="209"/>
      <c r="J15650" s="221"/>
      <c r="K15650" s="228"/>
      <c r="L15650" s="228"/>
      <c r="Q15650" s="229"/>
    </row>
    <row r="15651" spans="9:17" ht="16">
      <c r="I15651" s="209"/>
      <c r="J15651" s="221"/>
      <c r="K15651" s="228"/>
      <c r="L15651" s="228"/>
      <c r="Q15651" s="229"/>
    </row>
    <row r="15652" spans="9:17" ht="16">
      <c r="I15652" s="209"/>
      <c r="J15652" s="221"/>
      <c r="K15652" s="228"/>
      <c r="L15652" s="228"/>
      <c r="Q15652" s="229"/>
    </row>
    <row r="15653" spans="9:17" ht="16">
      <c r="I15653" s="209"/>
      <c r="J15653" s="221"/>
      <c r="K15653" s="228"/>
      <c r="L15653" s="228"/>
      <c r="Q15653" s="229"/>
    </row>
    <row r="15654" spans="9:17" ht="16">
      <c r="I15654" s="209"/>
      <c r="J15654" s="221"/>
      <c r="K15654" s="228"/>
      <c r="L15654" s="228"/>
      <c r="Q15654" s="229"/>
    </row>
    <row r="15655" spans="9:17" ht="16">
      <c r="I15655" s="209"/>
      <c r="J15655" s="221"/>
      <c r="K15655" s="228"/>
      <c r="L15655" s="228"/>
      <c r="Q15655" s="229"/>
    </row>
    <row r="15656" spans="9:17" ht="16">
      <c r="I15656" s="209"/>
      <c r="J15656" s="221"/>
      <c r="K15656" s="228"/>
      <c r="L15656" s="228"/>
      <c r="Q15656" s="229"/>
    </row>
    <row r="15657" spans="9:17" ht="16">
      <c r="I15657" s="209"/>
      <c r="J15657" s="221"/>
      <c r="K15657" s="228"/>
      <c r="L15657" s="228"/>
      <c r="Q15657" s="229"/>
    </row>
    <row r="15658" spans="9:17" ht="16">
      <c r="I15658" s="209"/>
      <c r="J15658" s="221"/>
      <c r="K15658" s="228"/>
      <c r="L15658" s="228"/>
      <c r="Q15658" s="229"/>
    </row>
    <row r="15659" spans="9:17" ht="16">
      <c r="I15659" s="209"/>
      <c r="J15659" s="221"/>
      <c r="K15659" s="228"/>
      <c r="L15659" s="228"/>
      <c r="Q15659" s="229"/>
    </row>
    <row r="15660" spans="9:17" ht="16">
      <c r="I15660" s="209"/>
      <c r="J15660" s="221"/>
      <c r="K15660" s="228"/>
      <c r="L15660" s="228"/>
      <c r="Q15660" s="229"/>
    </row>
    <row r="15661" spans="9:17" ht="16">
      <c r="I15661" s="209"/>
      <c r="J15661" s="221"/>
      <c r="K15661" s="228"/>
      <c r="L15661" s="228"/>
      <c r="Q15661" s="229"/>
    </row>
    <row r="15662" spans="9:17" ht="16">
      <c r="I15662" s="209"/>
      <c r="J15662" s="221"/>
      <c r="K15662" s="228"/>
      <c r="L15662" s="228"/>
      <c r="Q15662" s="229"/>
    </row>
    <row r="15663" spans="9:17" ht="16">
      <c r="I15663" s="209"/>
      <c r="J15663" s="221"/>
      <c r="K15663" s="228"/>
      <c r="L15663" s="228"/>
      <c r="Q15663" s="229"/>
    </row>
    <row r="15664" spans="9:17" ht="16">
      <c r="I15664" s="209"/>
      <c r="J15664" s="221"/>
      <c r="K15664" s="228"/>
      <c r="L15664" s="228"/>
      <c r="Q15664" s="229"/>
    </row>
    <row r="15665" spans="9:17" ht="16">
      <c r="I15665" s="209"/>
      <c r="J15665" s="221"/>
      <c r="K15665" s="228"/>
      <c r="L15665" s="228"/>
      <c r="Q15665" s="229"/>
    </row>
    <row r="15666" spans="9:17" ht="16">
      <c r="I15666" s="209"/>
      <c r="J15666" s="221"/>
      <c r="K15666" s="228"/>
      <c r="L15666" s="228"/>
      <c r="Q15666" s="229"/>
    </row>
    <row r="15667" spans="9:17" ht="16">
      <c r="I15667" s="209"/>
      <c r="J15667" s="221"/>
      <c r="K15667" s="228"/>
      <c r="L15667" s="228"/>
      <c r="Q15667" s="229"/>
    </row>
    <row r="15668" spans="9:17" ht="16">
      <c r="I15668" s="209"/>
      <c r="J15668" s="221"/>
      <c r="K15668" s="228"/>
      <c r="L15668" s="228"/>
      <c r="Q15668" s="229"/>
    </row>
    <row r="15669" spans="9:17" ht="16">
      <c r="I15669" s="209"/>
      <c r="J15669" s="221"/>
      <c r="K15669" s="228"/>
      <c r="L15669" s="228"/>
      <c r="Q15669" s="229"/>
    </row>
    <row r="15670" spans="9:17" ht="16">
      <c r="I15670" s="209"/>
      <c r="J15670" s="221"/>
      <c r="K15670" s="228"/>
      <c r="L15670" s="228"/>
      <c r="Q15670" s="229"/>
    </row>
    <row r="15671" spans="9:17" ht="16">
      <c r="I15671" s="209"/>
      <c r="J15671" s="221"/>
      <c r="K15671" s="228"/>
      <c r="L15671" s="228"/>
      <c r="Q15671" s="229"/>
    </row>
    <row r="15672" spans="9:17" ht="16">
      <c r="I15672" s="209"/>
      <c r="J15672" s="221"/>
      <c r="K15672" s="228"/>
      <c r="L15672" s="228"/>
      <c r="Q15672" s="229"/>
    </row>
    <row r="15673" spans="9:17" ht="16">
      <c r="I15673" s="209"/>
      <c r="J15673" s="221"/>
      <c r="K15673" s="228"/>
      <c r="L15673" s="228"/>
      <c r="Q15673" s="229"/>
    </row>
    <row r="15674" spans="9:17" ht="16">
      <c r="I15674" s="209"/>
      <c r="J15674" s="221"/>
      <c r="K15674" s="228"/>
      <c r="L15674" s="228"/>
      <c r="Q15674" s="229"/>
    </row>
    <row r="15675" spans="9:17" ht="16">
      <c r="I15675" s="209"/>
      <c r="J15675" s="221"/>
      <c r="K15675" s="228"/>
      <c r="L15675" s="228"/>
      <c r="Q15675" s="229"/>
    </row>
    <row r="15676" spans="9:17" ht="16">
      <c r="I15676" s="209"/>
      <c r="J15676" s="221"/>
      <c r="K15676" s="228"/>
      <c r="L15676" s="228"/>
      <c r="Q15676" s="229"/>
    </row>
    <row r="15677" spans="9:17" ht="16">
      <c r="I15677" s="209"/>
      <c r="J15677" s="221"/>
      <c r="K15677" s="228"/>
      <c r="L15677" s="228"/>
      <c r="Q15677" s="229"/>
    </row>
    <row r="15678" spans="9:17" ht="16">
      <c r="I15678" s="209"/>
      <c r="J15678" s="221"/>
      <c r="K15678" s="228"/>
      <c r="L15678" s="228"/>
      <c r="Q15678" s="229"/>
    </row>
    <row r="15679" spans="9:17" ht="16">
      <c r="I15679" s="209"/>
      <c r="J15679" s="221"/>
      <c r="K15679" s="228"/>
      <c r="L15679" s="228"/>
      <c r="Q15679" s="229"/>
    </row>
    <row r="15680" spans="9:17" ht="16">
      <c r="I15680" s="209"/>
      <c r="J15680" s="221"/>
      <c r="K15680" s="228"/>
      <c r="L15680" s="228"/>
      <c r="Q15680" s="229"/>
    </row>
    <row r="15681" spans="9:17" ht="16">
      <c r="I15681" s="209"/>
      <c r="J15681" s="221"/>
      <c r="K15681" s="228"/>
      <c r="L15681" s="228"/>
      <c r="Q15681" s="229"/>
    </row>
    <row r="15682" spans="9:17" ht="16">
      <c r="I15682" s="209"/>
      <c r="J15682" s="221"/>
      <c r="K15682" s="228"/>
      <c r="L15682" s="228"/>
      <c r="Q15682" s="229"/>
    </row>
    <row r="15683" spans="9:17" ht="16">
      <c r="I15683" s="209"/>
      <c r="J15683" s="221"/>
      <c r="K15683" s="228"/>
      <c r="L15683" s="228"/>
      <c r="Q15683" s="229"/>
    </row>
    <row r="15684" spans="9:17" ht="16">
      <c r="I15684" s="209"/>
      <c r="J15684" s="221"/>
      <c r="K15684" s="228"/>
      <c r="L15684" s="228"/>
      <c r="Q15684" s="229"/>
    </row>
    <row r="15685" spans="9:17" ht="16">
      <c r="I15685" s="209"/>
      <c r="J15685" s="221"/>
      <c r="K15685" s="228"/>
      <c r="L15685" s="228"/>
      <c r="Q15685" s="229"/>
    </row>
    <row r="15686" spans="9:17" ht="16">
      <c r="I15686" s="209"/>
      <c r="J15686" s="221"/>
      <c r="K15686" s="228"/>
      <c r="L15686" s="228"/>
      <c r="Q15686" s="229"/>
    </row>
    <row r="15687" spans="9:17" ht="16">
      <c r="I15687" s="209"/>
      <c r="J15687" s="221"/>
      <c r="K15687" s="228"/>
      <c r="L15687" s="228"/>
      <c r="Q15687" s="229"/>
    </row>
    <row r="15688" spans="9:17" ht="16">
      <c r="I15688" s="209"/>
      <c r="J15688" s="221"/>
      <c r="K15688" s="228"/>
      <c r="L15688" s="228"/>
      <c r="Q15688" s="229"/>
    </row>
    <row r="15689" spans="9:17" ht="16">
      <c r="I15689" s="209"/>
      <c r="J15689" s="221"/>
      <c r="K15689" s="228"/>
      <c r="L15689" s="228"/>
      <c r="Q15689" s="229"/>
    </row>
    <row r="15690" spans="9:17" ht="16">
      <c r="I15690" s="209"/>
      <c r="J15690" s="221"/>
      <c r="K15690" s="228"/>
      <c r="L15690" s="228"/>
      <c r="Q15690" s="229"/>
    </row>
    <row r="15691" spans="9:17" ht="16">
      <c r="I15691" s="209"/>
      <c r="J15691" s="221"/>
      <c r="K15691" s="228"/>
      <c r="L15691" s="228"/>
      <c r="Q15691" s="229"/>
    </row>
    <row r="15692" spans="9:17" ht="16">
      <c r="I15692" s="209"/>
      <c r="J15692" s="221"/>
      <c r="K15692" s="228"/>
      <c r="L15692" s="228"/>
      <c r="Q15692" s="229"/>
    </row>
    <row r="15693" spans="9:17" ht="16">
      <c r="I15693" s="209"/>
      <c r="J15693" s="221"/>
      <c r="K15693" s="228"/>
      <c r="L15693" s="228"/>
      <c r="Q15693" s="229"/>
    </row>
    <row r="15694" spans="9:17" ht="16">
      <c r="I15694" s="209"/>
      <c r="J15694" s="221"/>
      <c r="K15694" s="228"/>
      <c r="L15694" s="228"/>
      <c r="Q15694" s="229"/>
    </row>
    <row r="15695" spans="9:17" ht="16">
      <c r="I15695" s="209"/>
      <c r="J15695" s="221"/>
      <c r="K15695" s="228"/>
      <c r="L15695" s="228"/>
      <c r="Q15695" s="229"/>
    </row>
    <row r="15696" spans="9:17" ht="16">
      <c r="I15696" s="209"/>
      <c r="J15696" s="221"/>
      <c r="K15696" s="228"/>
      <c r="L15696" s="228"/>
      <c r="Q15696" s="229"/>
    </row>
    <row r="15697" spans="9:17" ht="16">
      <c r="I15697" s="209"/>
      <c r="J15697" s="221"/>
      <c r="K15697" s="228"/>
      <c r="L15697" s="228"/>
      <c r="Q15697" s="229"/>
    </row>
    <row r="15698" spans="9:17" ht="16">
      <c r="I15698" s="209"/>
      <c r="J15698" s="221"/>
      <c r="K15698" s="228"/>
      <c r="L15698" s="228"/>
      <c r="Q15698" s="229"/>
    </row>
    <row r="15699" spans="9:17" ht="16">
      <c r="I15699" s="209"/>
      <c r="J15699" s="221"/>
      <c r="K15699" s="228"/>
      <c r="L15699" s="228"/>
      <c r="Q15699" s="229"/>
    </row>
    <row r="15700" spans="9:17" ht="16">
      <c r="I15700" s="209"/>
      <c r="J15700" s="221"/>
      <c r="K15700" s="228"/>
      <c r="L15700" s="228"/>
      <c r="Q15700" s="229"/>
    </row>
    <row r="15701" spans="9:17" ht="16">
      <c r="I15701" s="209"/>
      <c r="J15701" s="221"/>
      <c r="K15701" s="228"/>
      <c r="L15701" s="228"/>
      <c r="Q15701" s="229"/>
    </row>
    <row r="15702" spans="9:17" ht="16">
      <c r="I15702" s="209"/>
      <c r="J15702" s="221"/>
      <c r="K15702" s="228"/>
      <c r="L15702" s="228"/>
      <c r="Q15702" s="229"/>
    </row>
    <row r="15703" spans="9:17" ht="16">
      <c r="I15703" s="209"/>
      <c r="J15703" s="221"/>
      <c r="K15703" s="228"/>
      <c r="L15703" s="228"/>
      <c r="Q15703" s="229"/>
    </row>
    <row r="15704" spans="9:17" ht="16">
      <c r="I15704" s="209"/>
      <c r="J15704" s="221"/>
      <c r="K15704" s="228"/>
      <c r="L15704" s="228"/>
      <c r="Q15704" s="229"/>
    </row>
    <row r="15705" spans="9:17" ht="16">
      <c r="I15705" s="209"/>
      <c r="J15705" s="221"/>
      <c r="K15705" s="228"/>
      <c r="L15705" s="228"/>
      <c r="Q15705" s="229"/>
    </row>
    <row r="15706" spans="9:17" ht="16">
      <c r="I15706" s="209"/>
      <c r="J15706" s="221"/>
      <c r="K15706" s="228"/>
      <c r="L15706" s="228"/>
      <c r="Q15706" s="229"/>
    </row>
    <row r="15707" spans="9:17" ht="16">
      <c r="I15707" s="209"/>
      <c r="J15707" s="221"/>
      <c r="K15707" s="228"/>
      <c r="L15707" s="228"/>
      <c r="Q15707" s="229"/>
    </row>
    <row r="15708" spans="9:17" ht="16">
      <c r="I15708" s="209"/>
      <c r="J15708" s="221"/>
      <c r="K15708" s="228"/>
      <c r="L15708" s="228"/>
      <c r="Q15708" s="229"/>
    </row>
    <row r="15709" spans="9:17" ht="16">
      <c r="I15709" s="209"/>
      <c r="J15709" s="221"/>
      <c r="K15709" s="228"/>
      <c r="L15709" s="228"/>
      <c r="Q15709" s="229"/>
    </row>
    <row r="15710" spans="9:17" ht="16">
      <c r="I15710" s="209"/>
      <c r="J15710" s="221"/>
      <c r="K15710" s="228"/>
      <c r="L15710" s="228"/>
      <c r="Q15710" s="229"/>
    </row>
    <row r="15711" spans="9:17" ht="16">
      <c r="I15711" s="209"/>
      <c r="J15711" s="221"/>
      <c r="K15711" s="228"/>
      <c r="L15711" s="228"/>
      <c r="Q15711" s="229"/>
    </row>
    <row r="15712" spans="9:17" ht="16">
      <c r="I15712" s="209"/>
      <c r="J15712" s="221"/>
      <c r="K15712" s="228"/>
      <c r="L15712" s="228"/>
      <c r="Q15712" s="229"/>
    </row>
    <row r="15713" spans="9:17" ht="16">
      <c r="I15713" s="209"/>
      <c r="J15713" s="221"/>
      <c r="K15713" s="228"/>
      <c r="L15713" s="228"/>
      <c r="Q15713" s="229"/>
    </row>
    <row r="15714" spans="9:17" ht="16">
      <c r="I15714" s="209"/>
      <c r="J15714" s="221"/>
      <c r="K15714" s="228"/>
      <c r="L15714" s="228"/>
      <c r="Q15714" s="229"/>
    </row>
    <row r="15715" spans="9:17" ht="16">
      <c r="I15715" s="209"/>
      <c r="J15715" s="221"/>
      <c r="K15715" s="228"/>
      <c r="L15715" s="228"/>
      <c r="Q15715" s="229"/>
    </row>
    <row r="15716" spans="9:17" ht="16">
      <c r="I15716" s="209"/>
      <c r="J15716" s="221"/>
      <c r="K15716" s="228"/>
      <c r="L15716" s="228"/>
      <c r="Q15716" s="229"/>
    </row>
    <row r="15717" spans="9:17" ht="16">
      <c r="I15717" s="209"/>
      <c r="J15717" s="221"/>
      <c r="K15717" s="228"/>
      <c r="L15717" s="228"/>
      <c r="Q15717" s="229"/>
    </row>
    <row r="15718" spans="9:17" ht="16">
      <c r="I15718" s="209"/>
      <c r="J15718" s="221"/>
      <c r="K15718" s="228"/>
      <c r="L15718" s="228"/>
      <c r="Q15718" s="229"/>
    </row>
    <row r="15719" spans="9:17" ht="16">
      <c r="I15719" s="209"/>
      <c r="J15719" s="221"/>
      <c r="K15719" s="228"/>
      <c r="L15719" s="228"/>
      <c r="Q15719" s="229"/>
    </row>
    <row r="15720" spans="9:17" ht="16">
      <c r="I15720" s="209"/>
      <c r="J15720" s="221"/>
      <c r="K15720" s="228"/>
      <c r="L15720" s="228"/>
      <c r="Q15720" s="229"/>
    </row>
    <row r="15721" spans="9:17" ht="16">
      <c r="I15721" s="209"/>
      <c r="J15721" s="221"/>
      <c r="K15721" s="228"/>
      <c r="L15721" s="228"/>
      <c r="Q15721" s="229"/>
    </row>
    <row r="15722" spans="9:17" ht="16">
      <c r="I15722" s="209"/>
      <c r="J15722" s="221"/>
      <c r="K15722" s="228"/>
      <c r="L15722" s="228"/>
      <c r="Q15722" s="229"/>
    </row>
    <row r="15723" spans="9:17" ht="16">
      <c r="I15723" s="209"/>
      <c r="J15723" s="221"/>
      <c r="K15723" s="228"/>
      <c r="L15723" s="228"/>
      <c r="Q15723" s="229"/>
    </row>
    <row r="15724" spans="9:17" ht="16">
      <c r="I15724" s="209"/>
      <c r="J15724" s="221"/>
      <c r="K15724" s="228"/>
      <c r="L15724" s="228"/>
      <c r="Q15724" s="229"/>
    </row>
    <row r="15725" spans="9:17" ht="16">
      <c r="I15725" s="209"/>
      <c r="J15725" s="221"/>
      <c r="K15725" s="228"/>
      <c r="L15725" s="228"/>
      <c r="Q15725" s="229"/>
    </row>
    <row r="15726" spans="9:17" ht="16">
      <c r="I15726" s="209"/>
      <c r="J15726" s="221"/>
      <c r="K15726" s="228"/>
      <c r="L15726" s="228"/>
      <c r="Q15726" s="229"/>
    </row>
    <row r="15727" spans="9:17" ht="16">
      <c r="I15727" s="209"/>
      <c r="J15727" s="221"/>
      <c r="K15727" s="228"/>
      <c r="L15727" s="228"/>
      <c r="Q15727" s="229"/>
    </row>
    <row r="15728" spans="9:17" ht="16">
      <c r="I15728" s="209"/>
      <c r="J15728" s="221"/>
      <c r="K15728" s="228"/>
      <c r="L15728" s="228"/>
      <c r="Q15728" s="229"/>
    </row>
    <row r="15729" spans="9:17" ht="16">
      <c r="I15729" s="209"/>
      <c r="J15729" s="221"/>
      <c r="K15729" s="228"/>
      <c r="L15729" s="228"/>
      <c r="Q15729" s="229"/>
    </row>
    <row r="15730" spans="9:17" ht="16">
      <c r="I15730" s="209"/>
      <c r="J15730" s="221"/>
      <c r="K15730" s="228"/>
      <c r="L15730" s="228"/>
      <c r="Q15730" s="229"/>
    </row>
    <row r="15731" spans="9:17" ht="16">
      <c r="I15731" s="209"/>
      <c r="J15731" s="221"/>
      <c r="K15731" s="228"/>
      <c r="L15731" s="228"/>
      <c r="Q15731" s="229"/>
    </row>
    <row r="15732" spans="9:17" ht="16">
      <c r="I15732" s="209"/>
      <c r="J15732" s="221"/>
      <c r="K15732" s="228"/>
      <c r="L15732" s="228"/>
      <c r="Q15732" s="229"/>
    </row>
    <row r="15733" spans="9:17" ht="16">
      <c r="I15733" s="209"/>
      <c r="J15733" s="221"/>
      <c r="K15733" s="228"/>
      <c r="L15733" s="228"/>
      <c r="Q15733" s="229"/>
    </row>
    <row r="15734" spans="9:17" ht="16">
      <c r="I15734" s="209"/>
      <c r="J15734" s="221"/>
      <c r="K15734" s="228"/>
      <c r="L15734" s="228"/>
      <c r="Q15734" s="229"/>
    </row>
    <row r="15735" spans="9:17" ht="16">
      <c r="I15735" s="209"/>
      <c r="J15735" s="221"/>
      <c r="K15735" s="228"/>
      <c r="L15735" s="228"/>
      <c r="Q15735" s="229"/>
    </row>
    <row r="15736" spans="9:17" ht="16">
      <c r="I15736" s="209"/>
      <c r="J15736" s="221"/>
      <c r="K15736" s="228"/>
      <c r="L15736" s="228"/>
      <c r="Q15736" s="229"/>
    </row>
    <row r="15737" spans="9:17" ht="16">
      <c r="I15737" s="209"/>
      <c r="J15737" s="221"/>
      <c r="K15737" s="228"/>
      <c r="L15737" s="228"/>
      <c r="Q15737" s="229"/>
    </row>
    <row r="15738" spans="9:17" ht="16">
      <c r="I15738" s="209"/>
      <c r="J15738" s="221"/>
      <c r="K15738" s="228"/>
      <c r="L15738" s="228"/>
      <c r="Q15738" s="229"/>
    </row>
    <row r="15739" spans="9:17" ht="16">
      <c r="I15739" s="209"/>
      <c r="J15739" s="221"/>
      <c r="K15739" s="228"/>
      <c r="L15739" s="228"/>
      <c r="Q15739" s="229"/>
    </row>
    <row r="15740" spans="9:17" ht="16">
      <c r="I15740" s="209"/>
      <c r="J15740" s="221"/>
      <c r="K15740" s="228"/>
      <c r="L15740" s="228"/>
      <c r="Q15740" s="229"/>
    </row>
    <row r="15741" spans="9:17" ht="16">
      <c r="I15741" s="209"/>
      <c r="J15741" s="221"/>
      <c r="K15741" s="228"/>
      <c r="L15741" s="228"/>
      <c r="Q15741" s="229"/>
    </row>
    <row r="15742" spans="9:17" ht="16">
      <c r="I15742" s="209"/>
      <c r="J15742" s="221"/>
      <c r="K15742" s="228"/>
      <c r="L15742" s="228"/>
      <c r="Q15742" s="229"/>
    </row>
    <row r="15743" spans="9:17" ht="16">
      <c r="I15743" s="209"/>
      <c r="J15743" s="221"/>
      <c r="K15743" s="228"/>
      <c r="L15743" s="228"/>
      <c r="Q15743" s="229"/>
    </row>
    <row r="15744" spans="9:17" ht="16">
      <c r="I15744" s="209"/>
      <c r="J15744" s="221"/>
      <c r="K15744" s="228"/>
      <c r="L15744" s="228"/>
      <c r="Q15744" s="229"/>
    </row>
    <row r="15745" spans="9:17" ht="16">
      <c r="I15745" s="209"/>
      <c r="J15745" s="221"/>
      <c r="K15745" s="228"/>
      <c r="L15745" s="228"/>
      <c r="Q15745" s="229"/>
    </row>
    <row r="15746" spans="9:17" ht="16">
      <c r="I15746" s="209"/>
      <c r="J15746" s="221"/>
      <c r="K15746" s="228"/>
      <c r="L15746" s="228"/>
      <c r="Q15746" s="229"/>
    </row>
    <row r="15747" spans="9:17" ht="16">
      <c r="I15747" s="209"/>
      <c r="J15747" s="221"/>
      <c r="K15747" s="228"/>
      <c r="L15747" s="228"/>
      <c r="Q15747" s="229"/>
    </row>
    <row r="15748" spans="9:17" ht="16">
      <c r="I15748" s="209"/>
      <c r="J15748" s="221"/>
      <c r="K15748" s="228"/>
      <c r="L15748" s="228"/>
      <c r="Q15748" s="229"/>
    </row>
    <row r="15749" spans="9:17" ht="16">
      <c r="I15749" s="209"/>
      <c r="J15749" s="221"/>
      <c r="K15749" s="228"/>
      <c r="L15749" s="228"/>
      <c r="Q15749" s="229"/>
    </row>
    <row r="15750" spans="9:17" ht="16">
      <c r="I15750" s="209"/>
      <c r="J15750" s="221"/>
      <c r="K15750" s="228"/>
      <c r="L15750" s="228"/>
      <c r="Q15750" s="229"/>
    </row>
    <row r="15751" spans="9:17" ht="16">
      <c r="I15751" s="209"/>
      <c r="J15751" s="221"/>
      <c r="K15751" s="228"/>
      <c r="L15751" s="228"/>
      <c r="Q15751" s="229"/>
    </row>
    <row r="15752" spans="9:17" ht="16">
      <c r="I15752" s="209"/>
      <c r="J15752" s="221"/>
      <c r="K15752" s="228"/>
      <c r="L15752" s="228"/>
      <c r="Q15752" s="229"/>
    </row>
    <row r="15753" spans="9:17" ht="16">
      <c r="I15753" s="209"/>
      <c r="J15753" s="221"/>
      <c r="K15753" s="228"/>
      <c r="L15753" s="228"/>
      <c r="Q15753" s="229"/>
    </row>
    <row r="15754" spans="9:17" ht="16">
      <c r="I15754" s="209"/>
      <c r="J15754" s="221"/>
      <c r="K15754" s="228"/>
      <c r="L15754" s="228"/>
      <c r="Q15754" s="229"/>
    </row>
    <row r="15755" spans="9:17" ht="16">
      <c r="I15755" s="209"/>
      <c r="J15755" s="221"/>
      <c r="K15755" s="228"/>
      <c r="L15755" s="228"/>
      <c r="Q15755" s="229"/>
    </row>
    <row r="15756" spans="9:17" ht="16">
      <c r="I15756" s="209"/>
      <c r="J15756" s="221"/>
      <c r="K15756" s="228"/>
      <c r="L15756" s="228"/>
      <c r="Q15756" s="229"/>
    </row>
    <row r="15757" spans="9:17" ht="16">
      <c r="I15757" s="209"/>
      <c r="J15757" s="221"/>
      <c r="K15757" s="228"/>
      <c r="L15757" s="228"/>
      <c r="Q15757" s="229"/>
    </row>
    <row r="15758" spans="9:17" ht="16">
      <c r="I15758" s="209"/>
      <c r="J15758" s="221"/>
      <c r="K15758" s="228"/>
      <c r="L15758" s="228"/>
      <c r="Q15758" s="229"/>
    </row>
    <row r="15759" spans="9:17" ht="16">
      <c r="I15759" s="209"/>
      <c r="J15759" s="221"/>
      <c r="K15759" s="228"/>
      <c r="L15759" s="228"/>
      <c r="Q15759" s="229"/>
    </row>
    <row r="15760" spans="9:17" ht="16">
      <c r="I15760" s="209"/>
      <c r="J15760" s="221"/>
      <c r="K15760" s="228"/>
      <c r="L15760" s="228"/>
      <c r="Q15760" s="229"/>
    </row>
    <row r="15761" spans="9:17" ht="16">
      <c r="I15761" s="209"/>
      <c r="J15761" s="221"/>
      <c r="K15761" s="228"/>
      <c r="L15761" s="228"/>
      <c r="Q15761" s="229"/>
    </row>
    <row r="15762" spans="9:17" ht="16">
      <c r="I15762" s="209"/>
      <c r="J15762" s="221"/>
      <c r="K15762" s="228"/>
      <c r="L15762" s="228"/>
      <c r="Q15762" s="229"/>
    </row>
    <row r="15763" spans="9:17" ht="16">
      <c r="I15763" s="209"/>
      <c r="J15763" s="221"/>
      <c r="K15763" s="228"/>
      <c r="L15763" s="228"/>
      <c r="Q15763" s="229"/>
    </row>
    <row r="15764" spans="9:17" ht="16">
      <c r="I15764" s="209"/>
      <c r="J15764" s="221"/>
      <c r="K15764" s="228"/>
      <c r="L15764" s="228"/>
      <c r="Q15764" s="229"/>
    </row>
    <row r="15765" spans="9:17" ht="16">
      <c r="I15765" s="209"/>
      <c r="J15765" s="221"/>
      <c r="K15765" s="228"/>
      <c r="L15765" s="228"/>
      <c r="Q15765" s="229"/>
    </row>
    <row r="15766" spans="9:17" ht="16">
      <c r="I15766" s="209"/>
      <c r="J15766" s="221"/>
      <c r="K15766" s="228"/>
      <c r="L15766" s="228"/>
      <c r="Q15766" s="229"/>
    </row>
    <row r="15767" spans="9:17" ht="16">
      <c r="I15767" s="209"/>
      <c r="J15767" s="221"/>
      <c r="K15767" s="228"/>
      <c r="L15767" s="228"/>
      <c r="Q15767" s="229"/>
    </row>
    <row r="15768" spans="9:17" ht="16">
      <c r="I15768" s="209"/>
      <c r="J15768" s="221"/>
      <c r="K15768" s="228"/>
      <c r="L15768" s="228"/>
      <c r="Q15768" s="229"/>
    </row>
    <row r="15769" spans="9:17" ht="16">
      <c r="I15769" s="209"/>
      <c r="J15769" s="221"/>
      <c r="K15769" s="228"/>
      <c r="L15769" s="228"/>
      <c r="Q15769" s="229"/>
    </row>
    <row r="15770" spans="9:17" ht="16">
      <c r="I15770" s="209"/>
      <c r="J15770" s="221"/>
      <c r="K15770" s="228"/>
      <c r="L15770" s="228"/>
      <c r="Q15770" s="229"/>
    </row>
    <row r="15771" spans="9:17" ht="16">
      <c r="I15771" s="209"/>
      <c r="J15771" s="221"/>
      <c r="K15771" s="228"/>
      <c r="L15771" s="228"/>
      <c r="Q15771" s="229"/>
    </row>
    <row r="15772" spans="9:17" ht="16">
      <c r="I15772" s="209"/>
      <c r="J15772" s="221"/>
      <c r="K15772" s="228"/>
      <c r="L15772" s="228"/>
      <c r="Q15772" s="229"/>
    </row>
    <row r="15773" spans="9:17" ht="16">
      <c r="I15773" s="209"/>
      <c r="J15773" s="221"/>
      <c r="K15773" s="228"/>
      <c r="L15773" s="228"/>
      <c r="Q15773" s="229"/>
    </row>
    <row r="15774" spans="9:17" ht="16">
      <c r="I15774" s="209"/>
      <c r="J15774" s="221"/>
      <c r="K15774" s="228"/>
      <c r="L15774" s="228"/>
      <c r="Q15774" s="229"/>
    </row>
    <row r="15775" spans="9:17" ht="16">
      <c r="I15775" s="209"/>
      <c r="J15775" s="221"/>
      <c r="K15775" s="228"/>
      <c r="L15775" s="228"/>
      <c r="Q15775" s="229"/>
    </row>
    <row r="15776" spans="9:17" ht="16">
      <c r="I15776" s="209"/>
      <c r="J15776" s="221"/>
      <c r="K15776" s="228"/>
      <c r="L15776" s="228"/>
      <c r="Q15776" s="229"/>
    </row>
    <row r="15777" spans="9:17" ht="16">
      <c r="I15777" s="209"/>
      <c r="J15777" s="221"/>
      <c r="K15777" s="228"/>
      <c r="L15777" s="228"/>
      <c r="Q15777" s="229"/>
    </row>
    <row r="15778" spans="9:17" ht="16">
      <c r="I15778" s="209"/>
      <c r="J15778" s="221"/>
      <c r="K15778" s="228"/>
      <c r="L15778" s="228"/>
      <c r="Q15778" s="229"/>
    </row>
    <row r="15779" spans="9:17" ht="16">
      <c r="I15779" s="209"/>
      <c r="J15779" s="221"/>
      <c r="K15779" s="228"/>
      <c r="L15779" s="228"/>
      <c r="Q15779" s="229"/>
    </row>
    <row r="15780" spans="9:17" ht="16">
      <c r="I15780" s="209"/>
      <c r="J15780" s="221"/>
      <c r="K15780" s="228"/>
      <c r="L15780" s="228"/>
      <c r="Q15780" s="229"/>
    </row>
    <row r="15781" spans="9:17" ht="16">
      <c r="I15781" s="209"/>
      <c r="J15781" s="221"/>
      <c r="K15781" s="228"/>
      <c r="L15781" s="228"/>
      <c r="Q15781" s="229"/>
    </row>
    <row r="15782" spans="9:17" ht="16">
      <c r="I15782" s="209"/>
      <c r="J15782" s="221"/>
      <c r="K15782" s="228"/>
      <c r="L15782" s="228"/>
      <c r="Q15782" s="229"/>
    </row>
    <row r="15783" spans="9:17" ht="16">
      <c r="I15783" s="209"/>
      <c r="J15783" s="221"/>
      <c r="K15783" s="228"/>
      <c r="L15783" s="228"/>
      <c r="Q15783" s="229"/>
    </row>
    <row r="15784" spans="9:17" ht="16">
      <c r="I15784" s="209"/>
      <c r="J15784" s="221"/>
      <c r="K15784" s="228"/>
      <c r="L15784" s="228"/>
      <c r="Q15784" s="229"/>
    </row>
    <row r="15785" spans="9:17" ht="16">
      <c r="I15785" s="209"/>
      <c r="J15785" s="221"/>
      <c r="K15785" s="228"/>
      <c r="L15785" s="228"/>
      <c r="Q15785" s="229"/>
    </row>
    <row r="15786" spans="9:17" ht="16">
      <c r="I15786" s="209"/>
      <c r="J15786" s="221"/>
      <c r="K15786" s="228"/>
      <c r="L15786" s="228"/>
      <c r="Q15786" s="229"/>
    </row>
    <row r="15787" spans="9:17" ht="16">
      <c r="I15787" s="209"/>
      <c r="J15787" s="221"/>
      <c r="K15787" s="228"/>
      <c r="L15787" s="228"/>
      <c r="Q15787" s="229"/>
    </row>
    <row r="15788" spans="9:17" ht="16">
      <c r="I15788" s="209"/>
      <c r="J15788" s="221"/>
      <c r="K15788" s="228"/>
      <c r="L15788" s="228"/>
      <c r="Q15788" s="229"/>
    </row>
    <row r="15789" spans="9:17" ht="16">
      <c r="I15789" s="209"/>
      <c r="J15789" s="221"/>
      <c r="K15789" s="228"/>
      <c r="L15789" s="228"/>
      <c r="Q15789" s="229"/>
    </row>
    <row r="15790" spans="9:17" ht="16">
      <c r="I15790" s="209"/>
      <c r="J15790" s="221"/>
      <c r="K15790" s="228"/>
      <c r="L15790" s="228"/>
      <c r="Q15790" s="229"/>
    </row>
    <row r="15791" spans="9:17" ht="16">
      <c r="I15791" s="209"/>
      <c r="J15791" s="221"/>
      <c r="K15791" s="228"/>
      <c r="L15791" s="228"/>
      <c r="Q15791" s="229"/>
    </row>
    <row r="15792" spans="9:17" ht="16">
      <c r="I15792" s="209"/>
      <c r="J15792" s="221"/>
      <c r="K15792" s="228"/>
      <c r="L15792" s="228"/>
      <c r="Q15792" s="229"/>
    </row>
    <row r="15793" spans="9:17" ht="16">
      <c r="I15793" s="209"/>
      <c r="J15793" s="221"/>
      <c r="K15793" s="228"/>
      <c r="L15793" s="228"/>
      <c r="Q15793" s="229"/>
    </row>
    <row r="15794" spans="9:17" ht="16">
      <c r="I15794" s="209"/>
      <c r="J15794" s="221"/>
      <c r="K15794" s="228"/>
      <c r="L15794" s="228"/>
      <c r="Q15794" s="229"/>
    </row>
    <row r="15795" spans="9:17" ht="16">
      <c r="I15795" s="209"/>
      <c r="J15795" s="221"/>
      <c r="K15795" s="228"/>
      <c r="L15795" s="228"/>
      <c r="Q15795" s="229"/>
    </row>
    <row r="15796" spans="9:17" ht="16">
      <c r="I15796" s="209"/>
      <c r="J15796" s="221"/>
      <c r="K15796" s="228"/>
      <c r="L15796" s="228"/>
      <c r="Q15796" s="229"/>
    </row>
    <row r="15797" spans="9:17" ht="16">
      <c r="I15797" s="209"/>
      <c r="J15797" s="221"/>
      <c r="K15797" s="228"/>
      <c r="L15797" s="228"/>
      <c r="Q15797" s="229"/>
    </row>
    <row r="15798" spans="9:17" ht="16">
      <c r="I15798" s="209"/>
      <c r="J15798" s="221"/>
      <c r="K15798" s="228"/>
      <c r="L15798" s="228"/>
      <c r="Q15798" s="229"/>
    </row>
    <row r="15799" spans="9:17" ht="16">
      <c r="I15799" s="209"/>
      <c r="J15799" s="221"/>
      <c r="K15799" s="228"/>
      <c r="L15799" s="228"/>
      <c r="Q15799" s="229"/>
    </row>
    <row r="15800" spans="9:17" ht="16">
      <c r="I15800" s="209"/>
      <c r="J15800" s="221"/>
      <c r="K15800" s="228"/>
      <c r="L15800" s="228"/>
      <c r="Q15800" s="229"/>
    </row>
    <row r="15801" spans="9:17" ht="16">
      <c r="I15801" s="209"/>
      <c r="J15801" s="221"/>
      <c r="K15801" s="228"/>
      <c r="L15801" s="228"/>
      <c r="Q15801" s="229"/>
    </row>
    <row r="15802" spans="9:17" ht="16">
      <c r="I15802" s="209"/>
      <c r="J15802" s="221"/>
      <c r="K15802" s="228"/>
      <c r="L15802" s="228"/>
      <c r="Q15802" s="229"/>
    </row>
    <row r="15803" spans="9:17" ht="16">
      <c r="I15803" s="209"/>
      <c r="J15803" s="221"/>
      <c r="K15803" s="228"/>
      <c r="L15803" s="228"/>
      <c r="Q15803" s="229"/>
    </row>
    <row r="15804" spans="9:17" ht="16">
      <c r="I15804" s="209"/>
      <c r="J15804" s="221"/>
      <c r="K15804" s="228"/>
      <c r="L15804" s="228"/>
      <c r="Q15804" s="229"/>
    </row>
    <row r="15805" spans="9:17" ht="16">
      <c r="I15805" s="209"/>
      <c r="J15805" s="221"/>
      <c r="K15805" s="228"/>
      <c r="L15805" s="228"/>
      <c r="Q15805" s="229"/>
    </row>
    <row r="15806" spans="9:17" ht="16">
      <c r="I15806" s="209"/>
      <c r="J15806" s="221"/>
      <c r="K15806" s="228"/>
      <c r="L15806" s="228"/>
      <c r="Q15806" s="229"/>
    </row>
    <row r="15807" spans="9:17" ht="16">
      <c r="I15807" s="209"/>
      <c r="J15807" s="221"/>
      <c r="K15807" s="228"/>
      <c r="L15807" s="228"/>
      <c r="Q15807" s="229"/>
    </row>
    <row r="15808" spans="9:17" ht="16">
      <c r="I15808" s="209"/>
      <c r="J15808" s="221"/>
      <c r="K15808" s="228"/>
      <c r="L15808" s="228"/>
      <c r="Q15808" s="229"/>
    </row>
    <row r="15809" spans="9:17" ht="16">
      <c r="I15809" s="209"/>
      <c r="J15809" s="221"/>
      <c r="K15809" s="228"/>
      <c r="L15809" s="228"/>
      <c r="Q15809" s="229"/>
    </row>
    <row r="15810" spans="9:17" ht="16">
      <c r="I15810" s="209"/>
      <c r="J15810" s="221"/>
      <c r="K15810" s="228"/>
      <c r="L15810" s="228"/>
      <c r="Q15810" s="229"/>
    </row>
    <row r="15811" spans="9:17" ht="16">
      <c r="I15811" s="209"/>
      <c r="J15811" s="221"/>
      <c r="K15811" s="228"/>
      <c r="L15811" s="228"/>
      <c r="Q15811" s="229"/>
    </row>
    <row r="15812" spans="9:17" ht="16">
      <c r="I15812" s="209"/>
      <c r="J15812" s="221"/>
      <c r="K15812" s="228"/>
      <c r="L15812" s="228"/>
      <c r="Q15812" s="229"/>
    </row>
    <row r="15813" spans="9:17" ht="16">
      <c r="I15813" s="209"/>
      <c r="J15813" s="221"/>
      <c r="K15813" s="228"/>
      <c r="L15813" s="228"/>
      <c r="Q15813" s="229"/>
    </row>
    <row r="15814" spans="9:17" ht="16">
      <c r="I15814" s="209"/>
      <c r="J15814" s="221"/>
      <c r="K15814" s="228"/>
      <c r="L15814" s="228"/>
      <c r="Q15814" s="229"/>
    </row>
    <row r="15815" spans="9:17" ht="16">
      <c r="I15815" s="209"/>
      <c r="J15815" s="221"/>
      <c r="K15815" s="228"/>
      <c r="L15815" s="228"/>
      <c r="Q15815" s="229"/>
    </row>
    <row r="15816" spans="9:17" ht="16">
      <c r="I15816" s="209"/>
      <c r="J15816" s="221"/>
      <c r="K15816" s="228"/>
      <c r="L15816" s="228"/>
      <c r="Q15816" s="229"/>
    </row>
    <row r="15817" spans="9:17" ht="16">
      <c r="I15817" s="209"/>
      <c r="J15817" s="221"/>
      <c r="K15817" s="228"/>
      <c r="L15817" s="228"/>
      <c r="Q15817" s="229"/>
    </row>
    <row r="15818" spans="9:17" ht="16">
      <c r="I15818" s="209"/>
      <c r="J15818" s="221"/>
      <c r="K15818" s="228"/>
      <c r="L15818" s="228"/>
      <c r="Q15818" s="229"/>
    </row>
    <row r="15819" spans="9:17" ht="16">
      <c r="I15819" s="209"/>
      <c r="J15819" s="221"/>
      <c r="K15819" s="228"/>
      <c r="L15819" s="228"/>
      <c r="Q15819" s="229"/>
    </row>
    <row r="15820" spans="9:17" ht="16">
      <c r="I15820" s="209"/>
      <c r="J15820" s="221"/>
      <c r="K15820" s="228"/>
      <c r="L15820" s="228"/>
      <c r="Q15820" s="229"/>
    </row>
    <row r="15821" spans="9:17" ht="16">
      <c r="I15821" s="209"/>
      <c r="J15821" s="221"/>
      <c r="K15821" s="228"/>
      <c r="L15821" s="228"/>
      <c r="Q15821" s="229"/>
    </row>
    <row r="15822" spans="9:17" ht="16">
      <c r="I15822" s="209"/>
      <c r="J15822" s="221"/>
      <c r="K15822" s="228"/>
      <c r="L15822" s="228"/>
      <c r="Q15822" s="229"/>
    </row>
    <row r="15823" spans="9:17" ht="16">
      <c r="I15823" s="209"/>
      <c r="J15823" s="221"/>
      <c r="K15823" s="228"/>
      <c r="L15823" s="228"/>
      <c r="Q15823" s="229"/>
    </row>
    <row r="15824" spans="9:17" ht="16">
      <c r="I15824" s="209"/>
      <c r="J15824" s="221"/>
      <c r="K15824" s="228"/>
      <c r="L15824" s="228"/>
      <c r="Q15824" s="229"/>
    </row>
    <row r="15825" spans="9:17" ht="16">
      <c r="I15825" s="209"/>
      <c r="J15825" s="221"/>
      <c r="K15825" s="228"/>
      <c r="L15825" s="228"/>
      <c r="Q15825" s="229"/>
    </row>
    <row r="15826" spans="9:17" ht="16">
      <c r="I15826" s="209"/>
      <c r="J15826" s="221"/>
      <c r="K15826" s="228"/>
      <c r="L15826" s="228"/>
      <c r="Q15826" s="229"/>
    </row>
    <row r="15827" spans="9:17" ht="16">
      <c r="I15827" s="209"/>
      <c r="J15827" s="221"/>
      <c r="K15827" s="228"/>
      <c r="L15827" s="228"/>
      <c r="Q15827" s="229"/>
    </row>
    <row r="15828" spans="9:17" ht="16">
      <c r="I15828" s="209"/>
      <c r="J15828" s="221"/>
      <c r="K15828" s="228"/>
      <c r="L15828" s="228"/>
      <c r="Q15828" s="229"/>
    </row>
    <row r="15829" spans="9:17" ht="16">
      <c r="I15829" s="209"/>
      <c r="J15829" s="221"/>
      <c r="K15829" s="228"/>
      <c r="L15829" s="228"/>
      <c r="Q15829" s="229"/>
    </row>
    <row r="15830" spans="9:17" ht="16">
      <c r="I15830" s="209"/>
      <c r="J15830" s="221"/>
      <c r="K15830" s="228"/>
      <c r="L15830" s="228"/>
      <c r="Q15830" s="229"/>
    </row>
    <row r="15831" spans="9:17" ht="16">
      <c r="I15831" s="209"/>
      <c r="J15831" s="221"/>
      <c r="K15831" s="228"/>
      <c r="L15831" s="228"/>
      <c r="Q15831" s="229"/>
    </row>
    <row r="15832" spans="9:17" ht="16">
      <c r="I15832" s="209"/>
      <c r="J15832" s="221"/>
      <c r="K15832" s="228"/>
      <c r="L15832" s="228"/>
      <c r="Q15832" s="229"/>
    </row>
    <row r="15833" spans="9:17" ht="16">
      <c r="I15833" s="209"/>
      <c r="J15833" s="221"/>
      <c r="K15833" s="228"/>
      <c r="L15833" s="228"/>
      <c r="Q15833" s="229"/>
    </row>
    <row r="15834" spans="9:17" ht="16">
      <c r="I15834" s="209"/>
      <c r="J15834" s="221"/>
      <c r="K15834" s="228"/>
      <c r="L15834" s="228"/>
      <c r="Q15834" s="229"/>
    </row>
    <row r="15835" spans="9:17" ht="16">
      <c r="I15835" s="209"/>
      <c r="J15835" s="221"/>
      <c r="K15835" s="228"/>
      <c r="L15835" s="228"/>
      <c r="Q15835" s="229"/>
    </row>
    <row r="15836" spans="9:17" ht="16">
      <c r="I15836" s="209"/>
      <c r="J15836" s="221"/>
      <c r="K15836" s="228"/>
      <c r="L15836" s="228"/>
      <c r="Q15836" s="229"/>
    </row>
    <row r="15837" spans="9:17" ht="16">
      <c r="I15837" s="209"/>
      <c r="J15837" s="221"/>
      <c r="K15837" s="228"/>
      <c r="L15837" s="228"/>
      <c r="Q15837" s="229"/>
    </row>
    <row r="15838" spans="9:17" ht="16">
      <c r="I15838" s="209"/>
      <c r="J15838" s="221"/>
      <c r="K15838" s="228"/>
      <c r="L15838" s="228"/>
      <c r="Q15838" s="229"/>
    </row>
    <row r="15839" spans="9:17" ht="16">
      <c r="I15839" s="209"/>
      <c r="J15839" s="221"/>
      <c r="K15839" s="228"/>
      <c r="L15839" s="228"/>
      <c r="Q15839" s="229"/>
    </row>
    <row r="15840" spans="9:17" ht="16">
      <c r="I15840" s="209"/>
      <c r="J15840" s="221"/>
      <c r="K15840" s="228"/>
      <c r="L15840" s="228"/>
      <c r="Q15840" s="229"/>
    </row>
    <row r="15841" spans="9:17" ht="16">
      <c r="I15841" s="209"/>
      <c r="J15841" s="221"/>
      <c r="K15841" s="228"/>
      <c r="L15841" s="228"/>
      <c r="Q15841" s="229"/>
    </row>
    <row r="15842" spans="9:17" ht="16">
      <c r="I15842" s="209"/>
      <c r="J15842" s="221"/>
      <c r="K15842" s="228"/>
      <c r="L15842" s="228"/>
      <c r="Q15842" s="229"/>
    </row>
    <row r="15843" spans="9:17" ht="16">
      <c r="I15843" s="209"/>
      <c r="J15843" s="221"/>
      <c r="K15843" s="228"/>
      <c r="L15843" s="228"/>
      <c r="Q15843" s="229"/>
    </row>
    <row r="15844" spans="9:17" ht="16">
      <c r="I15844" s="209"/>
      <c r="J15844" s="221"/>
      <c r="K15844" s="228"/>
      <c r="L15844" s="228"/>
      <c r="Q15844" s="229"/>
    </row>
    <row r="15845" spans="9:17" ht="16">
      <c r="I15845" s="209"/>
      <c r="J15845" s="221"/>
      <c r="K15845" s="228"/>
      <c r="L15845" s="228"/>
      <c r="Q15845" s="229"/>
    </row>
    <row r="15846" spans="9:17" ht="16">
      <c r="I15846" s="209"/>
      <c r="J15846" s="221"/>
      <c r="K15846" s="228"/>
      <c r="L15846" s="228"/>
      <c r="Q15846" s="229"/>
    </row>
    <row r="15847" spans="9:17" ht="16">
      <c r="I15847" s="209"/>
      <c r="J15847" s="221"/>
      <c r="K15847" s="228"/>
      <c r="L15847" s="228"/>
      <c r="Q15847" s="229"/>
    </row>
    <row r="15848" spans="9:17" ht="16">
      <c r="I15848" s="209"/>
      <c r="J15848" s="221"/>
      <c r="K15848" s="228"/>
      <c r="L15848" s="228"/>
      <c r="Q15848" s="229"/>
    </row>
    <row r="15849" spans="9:17" ht="16">
      <c r="I15849" s="209"/>
      <c r="J15849" s="221"/>
      <c r="K15849" s="228"/>
      <c r="L15849" s="228"/>
      <c r="Q15849" s="229"/>
    </row>
    <row r="15850" spans="9:17" ht="16">
      <c r="I15850" s="209"/>
      <c r="J15850" s="221"/>
      <c r="K15850" s="228"/>
      <c r="L15850" s="228"/>
      <c r="Q15850" s="229"/>
    </row>
    <row r="15851" spans="9:17" ht="16">
      <c r="I15851" s="209"/>
      <c r="J15851" s="221"/>
      <c r="K15851" s="228"/>
      <c r="L15851" s="228"/>
      <c r="Q15851" s="229"/>
    </row>
    <row r="15852" spans="9:17" ht="16">
      <c r="I15852" s="209"/>
      <c r="J15852" s="221"/>
      <c r="K15852" s="228"/>
      <c r="L15852" s="228"/>
      <c r="Q15852" s="229"/>
    </row>
    <row r="15853" spans="9:17" ht="16">
      <c r="I15853" s="209"/>
      <c r="J15853" s="221"/>
      <c r="K15853" s="228"/>
      <c r="L15853" s="228"/>
      <c r="Q15853" s="229"/>
    </row>
    <row r="15854" spans="9:17" ht="16">
      <c r="I15854" s="209"/>
      <c r="J15854" s="221"/>
      <c r="K15854" s="228"/>
      <c r="L15854" s="228"/>
      <c r="Q15854" s="229"/>
    </row>
    <row r="15855" spans="9:17" ht="16">
      <c r="I15855" s="209"/>
      <c r="J15855" s="221"/>
      <c r="K15855" s="228"/>
      <c r="L15855" s="228"/>
      <c r="Q15855" s="229"/>
    </row>
    <row r="15856" spans="9:17" ht="16">
      <c r="I15856" s="209"/>
      <c r="J15856" s="221"/>
      <c r="K15856" s="228"/>
      <c r="L15856" s="228"/>
      <c r="Q15856" s="229"/>
    </row>
    <row r="15857" spans="9:17" ht="16">
      <c r="I15857" s="209"/>
      <c r="J15857" s="221"/>
      <c r="K15857" s="228"/>
      <c r="L15857" s="228"/>
      <c r="Q15857" s="229"/>
    </row>
    <row r="15858" spans="9:17" ht="16">
      <c r="I15858" s="209"/>
      <c r="J15858" s="221"/>
      <c r="K15858" s="228"/>
      <c r="L15858" s="228"/>
      <c r="Q15858" s="229"/>
    </row>
    <row r="15859" spans="9:17" ht="16">
      <c r="I15859" s="209"/>
      <c r="J15859" s="221"/>
      <c r="K15859" s="228"/>
      <c r="L15859" s="228"/>
      <c r="Q15859" s="229"/>
    </row>
    <row r="15860" spans="9:17" ht="16">
      <c r="I15860" s="209"/>
      <c r="J15860" s="221"/>
      <c r="K15860" s="228"/>
      <c r="L15860" s="228"/>
      <c r="Q15860" s="229"/>
    </row>
    <row r="15861" spans="9:17" ht="16">
      <c r="I15861" s="209"/>
      <c r="J15861" s="221"/>
      <c r="K15861" s="228"/>
      <c r="L15861" s="228"/>
      <c r="Q15861" s="229"/>
    </row>
    <row r="15862" spans="9:17" ht="16">
      <c r="I15862" s="209"/>
      <c r="J15862" s="221"/>
      <c r="K15862" s="228"/>
      <c r="L15862" s="228"/>
      <c r="Q15862" s="229"/>
    </row>
    <row r="15863" spans="9:17" ht="16">
      <c r="I15863" s="209"/>
      <c r="J15863" s="221"/>
      <c r="K15863" s="228"/>
      <c r="L15863" s="228"/>
      <c r="Q15863" s="229"/>
    </row>
    <row r="15864" spans="9:17" ht="16">
      <c r="I15864" s="209"/>
      <c r="J15864" s="221"/>
      <c r="K15864" s="228"/>
      <c r="L15864" s="228"/>
      <c r="Q15864" s="229"/>
    </row>
    <row r="15865" spans="9:17" ht="16">
      <c r="I15865" s="209"/>
      <c r="J15865" s="221"/>
      <c r="K15865" s="228"/>
      <c r="L15865" s="228"/>
      <c r="Q15865" s="229"/>
    </row>
    <row r="15866" spans="9:17" ht="16">
      <c r="I15866" s="209"/>
      <c r="J15866" s="221"/>
      <c r="K15866" s="228"/>
      <c r="L15866" s="228"/>
      <c r="Q15866" s="229"/>
    </row>
    <row r="15867" spans="9:17" ht="16">
      <c r="I15867" s="209"/>
      <c r="J15867" s="221"/>
      <c r="K15867" s="228"/>
      <c r="L15867" s="228"/>
      <c r="Q15867" s="229"/>
    </row>
    <row r="15868" spans="9:17" ht="16">
      <c r="I15868" s="209"/>
      <c r="J15868" s="221"/>
      <c r="K15868" s="228"/>
      <c r="L15868" s="228"/>
      <c r="Q15868" s="229"/>
    </row>
    <row r="15869" spans="9:17" ht="16">
      <c r="I15869" s="209"/>
      <c r="J15869" s="221"/>
      <c r="K15869" s="228"/>
      <c r="L15869" s="228"/>
      <c r="Q15869" s="229"/>
    </row>
    <row r="15870" spans="9:17" ht="16">
      <c r="I15870" s="209"/>
      <c r="J15870" s="221"/>
      <c r="K15870" s="228"/>
      <c r="L15870" s="228"/>
      <c r="Q15870" s="229"/>
    </row>
    <row r="15871" spans="9:17" ht="16">
      <c r="I15871" s="209"/>
      <c r="J15871" s="221"/>
      <c r="K15871" s="228"/>
      <c r="L15871" s="228"/>
      <c r="Q15871" s="229"/>
    </row>
    <row r="15872" spans="9:17" ht="16">
      <c r="I15872" s="209"/>
      <c r="J15872" s="221"/>
      <c r="K15872" s="228"/>
      <c r="L15872" s="228"/>
      <c r="Q15872" s="229"/>
    </row>
    <row r="15873" spans="9:17" ht="16">
      <c r="I15873" s="209"/>
      <c r="J15873" s="221"/>
      <c r="K15873" s="228"/>
      <c r="L15873" s="228"/>
      <c r="Q15873" s="229"/>
    </row>
    <row r="15874" spans="9:17" ht="16">
      <c r="I15874" s="209"/>
      <c r="J15874" s="221"/>
      <c r="K15874" s="228"/>
      <c r="L15874" s="228"/>
      <c r="Q15874" s="229"/>
    </row>
    <row r="15875" spans="9:17" ht="16">
      <c r="I15875" s="209"/>
      <c r="J15875" s="221"/>
      <c r="K15875" s="228"/>
      <c r="L15875" s="228"/>
      <c r="Q15875" s="229"/>
    </row>
    <row r="15876" spans="9:17" ht="16">
      <c r="I15876" s="209"/>
      <c r="J15876" s="221"/>
      <c r="K15876" s="228"/>
      <c r="L15876" s="228"/>
      <c r="Q15876" s="229"/>
    </row>
    <row r="15877" spans="9:17" ht="16">
      <c r="I15877" s="209"/>
      <c r="J15877" s="221"/>
      <c r="K15877" s="228"/>
      <c r="L15877" s="228"/>
      <c r="Q15877" s="229"/>
    </row>
    <row r="15878" spans="9:17" ht="16">
      <c r="I15878" s="209"/>
      <c r="J15878" s="221"/>
      <c r="K15878" s="228"/>
      <c r="L15878" s="228"/>
      <c r="Q15878" s="229"/>
    </row>
    <row r="15879" spans="9:17" ht="16">
      <c r="I15879" s="209"/>
      <c r="J15879" s="221"/>
      <c r="K15879" s="228"/>
      <c r="L15879" s="228"/>
      <c r="Q15879" s="229"/>
    </row>
    <row r="15880" spans="9:17" ht="16">
      <c r="I15880" s="209"/>
      <c r="J15880" s="221"/>
      <c r="K15880" s="228"/>
      <c r="L15880" s="228"/>
      <c r="Q15880" s="229"/>
    </row>
    <row r="15881" spans="9:17" ht="16">
      <c r="I15881" s="209"/>
      <c r="J15881" s="221"/>
      <c r="K15881" s="228"/>
      <c r="L15881" s="228"/>
      <c r="Q15881" s="229"/>
    </row>
    <row r="15882" spans="9:17" ht="16">
      <c r="I15882" s="209"/>
      <c r="J15882" s="221"/>
      <c r="K15882" s="228"/>
      <c r="L15882" s="228"/>
      <c r="Q15882" s="229"/>
    </row>
    <row r="15883" spans="9:17" ht="16">
      <c r="I15883" s="209"/>
      <c r="J15883" s="221"/>
      <c r="K15883" s="228"/>
      <c r="L15883" s="228"/>
      <c r="Q15883" s="229"/>
    </row>
    <row r="15884" spans="9:17" ht="16">
      <c r="I15884" s="209"/>
      <c r="J15884" s="221"/>
      <c r="K15884" s="228"/>
      <c r="L15884" s="228"/>
      <c r="Q15884" s="229"/>
    </row>
    <row r="15885" spans="9:17" ht="16">
      <c r="I15885" s="209"/>
      <c r="J15885" s="221"/>
      <c r="K15885" s="228"/>
      <c r="L15885" s="228"/>
      <c r="Q15885" s="229"/>
    </row>
    <row r="15886" spans="9:17" ht="16">
      <c r="I15886" s="209"/>
      <c r="J15886" s="221"/>
      <c r="K15886" s="228"/>
      <c r="L15886" s="228"/>
      <c r="Q15886" s="229"/>
    </row>
    <row r="15887" spans="9:17" ht="16">
      <c r="I15887" s="209"/>
      <c r="J15887" s="221"/>
      <c r="K15887" s="228"/>
      <c r="L15887" s="228"/>
      <c r="Q15887" s="229"/>
    </row>
    <row r="15888" spans="9:17" ht="16">
      <c r="I15888" s="209"/>
      <c r="J15888" s="221"/>
      <c r="K15888" s="228"/>
      <c r="L15888" s="228"/>
      <c r="Q15888" s="229"/>
    </row>
    <row r="15889" spans="9:17" ht="16">
      <c r="I15889" s="209"/>
      <c r="J15889" s="221"/>
      <c r="K15889" s="228"/>
      <c r="L15889" s="228"/>
      <c r="Q15889" s="229"/>
    </row>
    <row r="15890" spans="9:17" ht="16">
      <c r="I15890" s="209"/>
      <c r="J15890" s="221"/>
      <c r="K15890" s="228"/>
      <c r="L15890" s="228"/>
      <c r="Q15890" s="229"/>
    </row>
    <row r="15891" spans="9:17" ht="16">
      <c r="I15891" s="209"/>
      <c r="J15891" s="221"/>
      <c r="K15891" s="228"/>
      <c r="L15891" s="228"/>
      <c r="Q15891" s="229"/>
    </row>
    <row r="15892" spans="9:17" ht="16">
      <c r="I15892" s="209"/>
      <c r="J15892" s="221"/>
      <c r="K15892" s="228"/>
      <c r="L15892" s="228"/>
      <c r="Q15892" s="229"/>
    </row>
    <row r="15893" spans="9:17" ht="16">
      <c r="I15893" s="209"/>
      <c r="J15893" s="221"/>
      <c r="K15893" s="228"/>
      <c r="L15893" s="228"/>
      <c r="Q15893" s="229"/>
    </row>
    <row r="15894" spans="9:17" ht="16">
      <c r="I15894" s="209"/>
      <c r="J15894" s="221"/>
      <c r="K15894" s="228"/>
      <c r="L15894" s="228"/>
      <c r="Q15894" s="229"/>
    </row>
    <row r="15895" spans="9:17" ht="16">
      <c r="I15895" s="209"/>
      <c r="J15895" s="221"/>
      <c r="K15895" s="228"/>
      <c r="L15895" s="228"/>
      <c r="Q15895" s="229"/>
    </row>
    <row r="15896" spans="9:17" ht="16">
      <c r="I15896" s="209"/>
      <c r="J15896" s="221"/>
      <c r="K15896" s="228"/>
      <c r="L15896" s="228"/>
      <c r="Q15896" s="229"/>
    </row>
    <row r="15897" spans="9:17" ht="16">
      <c r="I15897" s="209"/>
      <c r="J15897" s="221"/>
      <c r="K15897" s="228"/>
      <c r="L15897" s="228"/>
      <c r="Q15897" s="229"/>
    </row>
    <row r="15898" spans="9:17" ht="16">
      <c r="I15898" s="209"/>
      <c r="J15898" s="221"/>
      <c r="K15898" s="228"/>
      <c r="L15898" s="228"/>
      <c r="Q15898" s="229"/>
    </row>
    <row r="15899" spans="9:17" ht="16">
      <c r="I15899" s="209"/>
      <c r="J15899" s="221"/>
      <c r="K15899" s="228"/>
      <c r="L15899" s="228"/>
      <c r="Q15899" s="229"/>
    </row>
    <row r="15900" spans="9:17" ht="16">
      <c r="I15900" s="209"/>
      <c r="J15900" s="221"/>
      <c r="K15900" s="228"/>
      <c r="L15900" s="228"/>
      <c r="Q15900" s="229"/>
    </row>
    <row r="15901" spans="9:17" ht="16">
      <c r="I15901" s="209"/>
      <c r="J15901" s="221"/>
      <c r="K15901" s="228"/>
      <c r="L15901" s="228"/>
      <c r="Q15901" s="229"/>
    </row>
    <row r="15902" spans="9:17" ht="16">
      <c r="I15902" s="209"/>
      <c r="J15902" s="221"/>
      <c r="K15902" s="228"/>
      <c r="L15902" s="228"/>
      <c r="Q15902" s="229"/>
    </row>
    <row r="15903" spans="9:17" ht="16">
      <c r="I15903" s="209"/>
      <c r="J15903" s="221"/>
      <c r="K15903" s="228"/>
      <c r="L15903" s="228"/>
      <c r="Q15903" s="229"/>
    </row>
    <row r="15904" spans="9:17" ht="16">
      <c r="I15904" s="209"/>
      <c r="J15904" s="221"/>
      <c r="K15904" s="228"/>
      <c r="L15904" s="228"/>
      <c r="Q15904" s="229"/>
    </row>
    <row r="15905" spans="9:17" ht="16">
      <c r="I15905" s="209"/>
      <c r="J15905" s="221"/>
      <c r="K15905" s="228"/>
      <c r="L15905" s="228"/>
      <c r="Q15905" s="229"/>
    </row>
    <row r="15906" spans="9:17" ht="16">
      <c r="I15906" s="209"/>
      <c r="J15906" s="221"/>
      <c r="K15906" s="228"/>
      <c r="L15906" s="228"/>
      <c r="Q15906" s="229"/>
    </row>
    <row r="15907" spans="9:17" ht="16">
      <c r="I15907" s="209"/>
      <c r="J15907" s="221"/>
      <c r="K15907" s="228"/>
      <c r="L15907" s="228"/>
      <c r="Q15907" s="229"/>
    </row>
    <row r="15908" spans="9:17" ht="16">
      <c r="I15908" s="209"/>
      <c r="J15908" s="221"/>
      <c r="K15908" s="228"/>
      <c r="L15908" s="228"/>
      <c r="Q15908" s="229"/>
    </row>
    <row r="15909" spans="9:17" ht="16">
      <c r="I15909" s="209"/>
      <c r="J15909" s="221"/>
      <c r="K15909" s="228"/>
      <c r="L15909" s="228"/>
      <c r="Q15909" s="229"/>
    </row>
    <row r="15910" spans="9:17" ht="16">
      <c r="I15910" s="209"/>
      <c r="J15910" s="221"/>
      <c r="K15910" s="228"/>
      <c r="L15910" s="228"/>
      <c r="Q15910" s="229"/>
    </row>
    <row r="15911" spans="9:17" ht="16">
      <c r="I15911" s="209"/>
      <c r="J15911" s="221"/>
      <c r="K15911" s="228"/>
      <c r="L15911" s="228"/>
      <c r="Q15911" s="229"/>
    </row>
    <row r="15912" spans="9:17" ht="16">
      <c r="I15912" s="209"/>
      <c r="J15912" s="221"/>
      <c r="K15912" s="228"/>
      <c r="L15912" s="228"/>
      <c r="Q15912" s="229"/>
    </row>
    <row r="15913" spans="9:17" ht="16">
      <c r="I15913" s="209"/>
      <c r="J15913" s="221"/>
      <c r="K15913" s="228"/>
      <c r="L15913" s="228"/>
      <c r="Q15913" s="229"/>
    </row>
    <row r="15914" spans="9:17" ht="16">
      <c r="I15914" s="209"/>
      <c r="J15914" s="221"/>
      <c r="K15914" s="228"/>
      <c r="L15914" s="228"/>
      <c r="Q15914" s="229"/>
    </row>
    <row r="15915" spans="9:17" ht="16">
      <c r="I15915" s="209"/>
      <c r="J15915" s="221"/>
      <c r="K15915" s="228"/>
      <c r="L15915" s="228"/>
      <c r="Q15915" s="229"/>
    </row>
    <row r="15916" spans="9:17" ht="16">
      <c r="I15916" s="209"/>
      <c r="J15916" s="221"/>
      <c r="K15916" s="228"/>
      <c r="L15916" s="228"/>
      <c r="Q15916" s="229"/>
    </row>
    <row r="15917" spans="9:17" ht="16">
      <c r="I15917" s="209"/>
      <c r="J15917" s="221"/>
      <c r="K15917" s="228"/>
      <c r="L15917" s="228"/>
      <c r="Q15917" s="229"/>
    </row>
    <row r="15918" spans="9:17" ht="16">
      <c r="I15918" s="209"/>
      <c r="J15918" s="221"/>
      <c r="K15918" s="228"/>
      <c r="L15918" s="228"/>
      <c r="Q15918" s="229"/>
    </row>
    <row r="15919" spans="9:17" ht="16">
      <c r="I15919" s="209"/>
      <c r="J15919" s="221"/>
      <c r="K15919" s="228"/>
      <c r="L15919" s="228"/>
      <c r="Q15919" s="229"/>
    </row>
    <row r="15920" spans="9:17" ht="16">
      <c r="I15920" s="209"/>
      <c r="J15920" s="221"/>
      <c r="K15920" s="228"/>
      <c r="L15920" s="228"/>
      <c r="Q15920" s="229"/>
    </row>
    <row r="15921" spans="9:17" ht="16">
      <c r="I15921" s="209"/>
      <c r="J15921" s="221"/>
      <c r="K15921" s="228"/>
      <c r="L15921" s="228"/>
      <c r="Q15921" s="229"/>
    </row>
    <row r="15922" spans="9:17" ht="16">
      <c r="I15922" s="209"/>
      <c r="J15922" s="221"/>
      <c r="K15922" s="228"/>
      <c r="L15922" s="228"/>
      <c r="Q15922" s="229"/>
    </row>
    <row r="15923" spans="9:17" ht="16">
      <c r="I15923" s="209"/>
      <c r="J15923" s="221"/>
      <c r="K15923" s="228"/>
      <c r="L15923" s="228"/>
      <c r="Q15923" s="229"/>
    </row>
    <row r="15924" spans="9:17" ht="16">
      <c r="I15924" s="209"/>
      <c r="J15924" s="221"/>
      <c r="K15924" s="228"/>
      <c r="L15924" s="228"/>
      <c r="Q15924" s="229"/>
    </row>
    <row r="15925" spans="9:17" ht="16">
      <c r="I15925" s="209"/>
      <c r="J15925" s="221"/>
      <c r="K15925" s="228"/>
      <c r="L15925" s="228"/>
      <c r="Q15925" s="229"/>
    </row>
    <row r="15926" spans="9:17" ht="16">
      <c r="I15926" s="209"/>
      <c r="J15926" s="221"/>
      <c r="K15926" s="228"/>
      <c r="L15926" s="228"/>
      <c r="Q15926" s="229"/>
    </row>
    <row r="15927" spans="9:17" ht="16">
      <c r="I15927" s="209"/>
      <c r="J15927" s="221"/>
      <c r="K15927" s="228"/>
      <c r="L15927" s="228"/>
      <c r="Q15927" s="229"/>
    </row>
    <row r="15928" spans="9:17" ht="16">
      <c r="I15928" s="209"/>
      <c r="J15928" s="221"/>
      <c r="K15928" s="228"/>
      <c r="L15928" s="228"/>
      <c r="Q15928" s="229"/>
    </row>
    <row r="15929" spans="9:17" ht="16">
      <c r="I15929" s="209"/>
      <c r="J15929" s="221"/>
      <c r="K15929" s="228"/>
      <c r="L15929" s="228"/>
      <c r="Q15929" s="229"/>
    </row>
    <row r="15930" spans="9:17" ht="16">
      <c r="I15930" s="209"/>
      <c r="J15930" s="221"/>
      <c r="K15930" s="228"/>
      <c r="L15930" s="228"/>
      <c r="Q15930" s="229"/>
    </row>
    <row r="15931" spans="9:17" ht="16">
      <c r="I15931" s="209"/>
      <c r="J15931" s="221"/>
      <c r="K15931" s="228"/>
      <c r="L15931" s="228"/>
      <c r="Q15931" s="229"/>
    </row>
    <row r="15932" spans="9:17" ht="16">
      <c r="I15932" s="209"/>
      <c r="J15932" s="221"/>
      <c r="K15932" s="228"/>
      <c r="L15932" s="228"/>
      <c r="Q15932" s="229"/>
    </row>
    <row r="15933" spans="9:17" ht="16">
      <c r="I15933" s="209"/>
      <c r="J15933" s="221"/>
      <c r="K15933" s="228"/>
      <c r="L15933" s="228"/>
      <c r="Q15933" s="229"/>
    </row>
    <row r="15934" spans="9:17" ht="16">
      <c r="I15934" s="209"/>
      <c r="J15934" s="221"/>
      <c r="K15934" s="228"/>
      <c r="L15934" s="228"/>
      <c r="Q15934" s="229"/>
    </row>
    <row r="15935" spans="9:17" ht="16">
      <c r="I15935" s="209"/>
      <c r="J15935" s="221"/>
      <c r="K15935" s="228"/>
      <c r="L15935" s="228"/>
      <c r="Q15935" s="229"/>
    </row>
    <row r="15936" spans="9:17" ht="16">
      <c r="I15936" s="209"/>
      <c r="J15936" s="221"/>
      <c r="K15936" s="228"/>
      <c r="L15936" s="228"/>
      <c r="Q15936" s="229"/>
    </row>
    <row r="15937" spans="9:17" ht="16">
      <c r="I15937" s="209"/>
      <c r="J15937" s="221"/>
      <c r="K15937" s="228"/>
      <c r="L15937" s="228"/>
      <c r="Q15937" s="229"/>
    </row>
    <row r="15938" spans="9:17" ht="16">
      <c r="I15938" s="209"/>
      <c r="J15938" s="221"/>
      <c r="K15938" s="228"/>
      <c r="L15938" s="228"/>
      <c r="Q15938" s="229"/>
    </row>
    <row r="15939" spans="9:17" ht="16">
      <c r="I15939" s="209"/>
      <c r="J15939" s="221"/>
      <c r="K15939" s="228"/>
      <c r="L15939" s="228"/>
      <c r="Q15939" s="229"/>
    </row>
    <row r="15940" spans="9:17" ht="16">
      <c r="I15940" s="209"/>
      <c r="J15940" s="221"/>
      <c r="K15940" s="228"/>
      <c r="L15940" s="228"/>
      <c r="Q15940" s="229"/>
    </row>
    <row r="15941" spans="9:17" ht="16">
      <c r="I15941" s="209"/>
      <c r="J15941" s="221"/>
      <c r="K15941" s="228"/>
      <c r="L15941" s="228"/>
      <c r="Q15941" s="229"/>
    </row>
    <row r="15942" spans="9:17" ht="16">
      <c r="I15942" s="209"/>
      <c r="J15942" s="221"/>
      <c r="K15942" s="228"/>
      <c r="L15942" s="228"/>
      <c r="Q15942" s="229"/>
    </row>
    <row r="15943" spans="9:17" ht="16">
      <c r="I15943" s="209"/>
      <c r="J15943" s="221"/>
      <c r="K15943" s="228"/>
      <c r="L15943" s="228"/>
      <c r="Q15943" s="229"/>
    </row>
    <row r="15944" spans="9:17" ht="16">
      <c r="I15944" s="209"/>
      <c r="J15944" s="221"/>
      <c r="K15944" s="228"/>
      <c r="L15944" s="228"/>
      <c r="Q15944" s="229"/>
    </row>
    <row r="15945" spans="9:17" ht="16">
      <c r="I15945" s="209"/>
      <c r="J15945" s="221"/>
      <c r="K15945" s="228"/>
      <c r="L15945" s="228"/>
      <c r="Q15945" s="229"/>
    </row>
    <row r="15946" spans="9:17" ht="16">
      <c r="I15946" s="209"/>
      <c r="J15946" s="221"/>
      <c r="K15946" s="228"/>
      <c r="L15946" s="228"/>
      <c r="Q15946" s="229"/>
    </row>
    <row r="15947" spans="9:17" ht="16">
      <c r="I15947" s="209"/>
      <c r="J15947" s="221"/>
      <c r="K15947" s="228"/>
      <c r="L15947" s="228"/>
      <c r="Q15947" s="229"/>
    </row>
    <row r="15948" spans="9:17" ht="16">
      <c r="I15948" s="209"/>
      <c r="J15948" s="221"/>
      <c r="K15948" s="228"/>
      <c r="L15948" s="228"/>
      <c r="Q15948" s="229"/>
    </row>
    <row r="15949" spans="9:17" ht="16">
      <c r="I15949" s="209"/>
      <c r="J15949" s="221"/>
      <c r="K15949" s="228"/>
      <c r="L15949" s="228"/>
      <c r="Q15949" s="229"/>
    </row>
    <row r="15950" spans="9:17" ht="16">
      <c r="I15950" s="209"/>
      <c r="J15950" s="221"/>
      <c r="K15950" s="228"/>
      <c r="L15950" s="228"/>
      <c r="Q15950" s="229"/>
    </row>
    <row r="15951" spans="9:17" ht="16">
      <c r="I15951" s="209"/>
      <c r="J15951" s="221"/>
      <c r="K15951" s="228"/>
      <c r="L15951" s="228"/>
      <c r="Q15951" s="229"/>
    </row>
    <row r="15952" spans="9:17" ht="16">
      <c r="I15952" s="209"/>
      <c r="J15952" s="221"/>
      <c r="K15952" s="228"/>
      <c r="L15952" s="228"/>
      <c r="Q15952" s="229"/>
    </row>
    <row r="15953" spans="9:17" ht="16">
      <c r="I15953" s="209"/>
      <c r="J15953" s="221"/>
      <c r="K15953" s="228"/>
      <c r="L15953" s="228"/>
      <c r="Q15953" s="229"/>
    </row>
    <row r="15954" spans="9:17" ht="16">
      <c r="I15954" s="209"/>
      <c r="J15954" s="221"/>
      <c r="K15954" s="228"/>
      <c r="L15954" s="228"/>
      <c r="Q15954" s="229"/>
    </row>
    <row r="15955" spans="9:17" ht="16">
      <c r="I15955" s="209"/>
      <c r="J15955" s="221"/>
      <c r="K15955" s="228"/>
      <c r="L15955" s="228"/>
      <c r="Q15955" s="229"/>
    </row>
    <row r="15956" spans="9:17" ht="16">
      <c r="I15956" s="209"/>
      <c r="J15956" s="221"/>
      <c r="K15956" s="228"/>
      <c r="L15956" s="228"/>
      <c r="Q15956" s="229"/>
    </row>
    <row r="15957" spans="9:17" ht="16">
      <c r="I15957" s="209"/>
      <c r="J15957" s="221"/>
      <c r="K15957" s="228"/>
      <c r="L15957" s="228"/>
      <c r="Q15957" s="229"/>
    </row>
    <row r="15958" spans="9:17" ht="16">
      <c r="I15958" s="209"/>
      <c r="J15958" s="221"/>
      <c r="K15958" s="228"/>
      <c r="L15958" s="228"/>
      <c r="Q15958" s="229"/>
    </row>
    <row r="15959" spans="9:17" ht="16">
      <c r="I15959" s="209"/>
      <c r="J15959" s="221"/>
      <c r="K15959" s="228"/>
      <c r="L15959" s="228"/>
      <c r="Q15959" s="229"/>
    </row>
    <row r="15960" spans="9:17" ht="16">
      <c r="I15960" s="209"/>
      <c r="J15960" s="221"/>
      <c r="K15960" s="228"/>
      <c r="L15960" s="228"/>
      <c r="Q15960" s="229"/>
    </row>
    <row r="15961" spans="9:17" ht="16">
      <c r="I15961" s="209"/>
      <c r="J15961" s="221"/>
      <c r="K15961" s="228"/>
      <c r="L15961" s="228"/>
      <c r="Q15961" s="229"/>
    </row>
    <row r="15962" spans="9:17" ht="16">
      <c r="I15962" s="209"/>
      <c r="J15962" s="221"/>
      <c r="K15962" s="228"/>
      <c r="L15962" s="228"/>
      <c r="Q15962" s="229"/>
    </row>
    <row r="15963" spans="9:17" ht="16">
      <c r="I15963" s="209"/>
      <c r="J15963" s="221"/>
      <c r="K15963" s="228"/>
      <c r="L15963" s="228"/>
      <c r="Q15963" s="229"/>
    </row>
    <row r="15964" spans="9:17" ht="16">
      <c r="I15964" s="209"/>
      <c r="J15964" s="221"/>
      <c r="K15964" s="228"/>
      <c r="L15964" s="228"/>
      <c r="Q15964" s="229"/>
    </row>
    <row r="15965" spans="9:17" ht="16">
      <c r="I15965" s="209"/>
      <c r="J15965" s="221"/>
      <c r="K15965" s="228"/>
      <c r="L15965" s="228"/>
      <c r="Q15965" s="229"/>
    </row>
    <row r="15966" spans="9:17" ht="16">
      <c r="I15966" s="209"/>
      <c r="J15966" s="221"/>
      <c r="K15966" s="228"/>
      <c r="L15966" s="228"/>
      <c r="Q15966" s="229"/>
    </row>
    <row r="15967" spans="9:17" ht="16">
      <c r="I15967" s="209"/>
      <c r="J15967" s="221"/>
      <c r="K15967" s="228"/>
      <c r="L15967" s="228"/>
      <c r="Q15967" s="229"/>
    </row>
    <row r="15968" spans="9:17" ht="16">
      <c r="I15968" s="209"/>
      <c r="J15968" s="221"/>
      <c r="K15968" s="228"/>
      <c r="L15968" s="228"/>
      <c r="Q15968" s="229"/>
    </row>
    <row r="15969" spans="9:17" ht="16">
      <c r="I15969" s="209"/>
      <c r="J15969" s="221"/>
      <c r="K15969" s="228"/>
      <c r="L15969" s="228"/>
      <c r="Q15969" s="229"/>
    </row>
    <row r="15970" spans="9:17" ht="16">
      <c r="I15970" s="209"/>
      <c r="J15970" s="221"/>
      <c r="K15970" s="228"/>
      <c r="L15970" s="228"/>
      <c r="Q15970" s="229"/>
    </row>
    <row r="15971" spans="9:17" ht="16">
      <c r="I15971" s="209"/>
      <c r="J15971" s="221"/>
      <c r="K15971" s="228"/>
      <c r="L15971" s="228"/>
      <c r="Q15971" s="229"/>
    </row>
    <row r="15972" spans="9:17" ht="16">
      <c r="I15972" s="209"/>
      <c r="J15972" s="221"/>
      <c r="K15972" s="228"/>
      <c r="L15972" s="228"/>
      <c r="Q15972" s="229"/>
    </row>
    <row r="15973" spans="9:17" ht="16">
      <c r="I15973" s="209"/>
      <c r="J15973" s="221"/>
      <c r="K15973" s="228"/>
      <c r="L15973" s="228"/>
      <c r="Q15973" s="229"/>
    </row>
    <row r="15974" spans="9:17" ht="16">
      <c r="I15974" s="209"/>
      <c r="J15974" s="221"/>
      <c r="K15974" s="228"/>
      <c r="L15974" s="228"/>
      <c r="Q15974" s="229"/>
    </row>
    <row r="15975" spans="9:17" ht="16">
      <c r="I15975" s="209"/>
      <c r="J15975" s="221"/>
      <c r="K15975" s="228"/>
      <c r="L15975" s="228"/>
      <c r="Q15975" s="229"/>
    </row>
    <row r="15976" spans="9:17" ht="16">
      <c r="I15976" s="209"/>
      <c r="J15976" s="221"/>
      <c r="K15976" s="228"/>
      <c r="L15976" s="228"/>
      <c r="Q15976" s="229"/>
    </row>
    <row r="15977" spans="9:17" ht="16">
      <c r="I15977" s="209"/>
      <c r="J15977" s="221"/>
      <c r="K15977" s="228"/>
      <c r="L15977" s="228"/>
      <c r="Q15977" s="229"/>
    </row>
    <row r="15978" spans="9:17" ht="16">
      <c r="I15978" s="209"/>
      <c r="J15978" s="221"/>
      <c r="K15978" s="228"/>
      <c r="L15978" s="228"/>
      <c r="Q15978" s="229"/>
    </row>
    <row r="15979" spans="9:17" ht="16">
      <c r="I15979" s="209"/>
      <c r="J15979" s="221"/>
      <c r="K15979" s="228"/>
      <c r="L15979" s="228"/>
      <c r="Q15979" s="229"/>
    </row>
    <row r="15980" spans="9:17" ht="16">
      <c r="I15980" s="209"/>
      <c r="J15980" s="221"/>
      <c r="K15980" s="228"/>
      <c r="L15980" s="228"/>
      <c r="Q15980" s="229"/>
    </row>
    <row r="15981" spans="9:17" ht="16">
      <c r="I15981" s="209"/>
      <c r="J15981" s="221"/>
      <c r="K15981" s="228"/>
      <c r="L15981" s="228"/>
      <c r="Q15981" s="229"/>
    </row>
    <row r="15982" spans="9:17" ht="16">
      <c r="I15982" s="209"/>
      <c r="J15982" s="221"/>
      <c r="K15982" s="228"/>
      <c r="L15982" s="228"/>
      <c r="Q15982" s="229"/>
    </row>
    <row r="15983" spans="9:17" ht="16">
      <c r="I15983" s="209"/>
      <c r="J15983" s="221"/>
      <c r="K15983" s="228"/>
      <c r="L15983" s="228"/>
      <c r="Q15983" s="229"/>
    </row>
    <row r="15984" spans="9:17" ht="16">
      <c r="I15984" s="209"/>
      <c r="J15984" s="221"/>
      <c r="K15984" s="228"/>
      <c r="L15984" s="228"/>
      <c r="Q15984" s="229"/>
    </row>
    <row r="15985" spans="9:17" ht="16">
      <c r="I15985" s="209"/>
      <c r="J15985" s="221"/>
      <c r="K15985" s="228"/>
      <c r="L15985" s="228"/>
      <c r="Q15985" s="229"/>
    </row>
    <row r="15986" spans="9:17" ht="16">
      <c r="I15986" s="209"/>
      <c r="J15986" s="221"/>
      <c r="K15986" s="228"/>
      <c r="L15986" s="228"/>
      <c r="Q15986" s="229"/>
    </row>
    <row r="15987" spans="9:17" ht="16">
      <c r="I15987" s="209"/>
      <c r="J15987" s="221"/>
      <c r="K15987" s="228"/>
      <c r="L15987" s="228"/>
      <c r="Q15987" s="229"/>
    </row>
    <row r="15988" spans="9:17" ht="16">
      <c r="I15988" s="209"/>
      <c r="J15988" s="221"/>
      <c r="K15988" s="228"/>
      <c r="L15988" s="228"/>
      <c r="Q15988" s="229"/>
    </row>
    <row r="15989" spans="9:17" ht="16">
      <c r="I15989" s="209"/>
      <c r="J15989" s="221"/>
      <c r="K15989" s="228"/>
      <c r="L15989" s="228"/>
      <c r="Q15989" s="229"/>
    </row>
    <row r="15990" spans="9:17" ht="16">
      <c r="I15990" s="209"/>
      <c r="J15990" s="221"/>
      <c r="K15990" s="228"/>
      <c r="L15990" s="228"/>
      <c r="Q15990" s="229"/>
    </row>
    <row r="15991" spans="9:17" ht="16">
      <c r="I15991" s="209"/>
      <c r="J15991" s="221"/>
      <c r="K15991" s="228"/>
      <c r="L15991" s="228"/>
      <c r="Q15991" s="229"/>
    </row>
    <row r="15992" spans="9:17" ht="16">
      <c r="I15992" s="209"/>
      <c r="J15992" s="221"/>
      <c r="K15992" s="228"/>
      <c r="L15992" s="228"/>
      <c r="Q15992" s="229"/>
    </row>
    <row r="15993" spans="9:17" ht="16">
      <c r="I15993" s="209"/>
      <c r="J15993" s="221"/>
      <c r="K15993" s="228"/>
      <c r="L15993" s="228"/>
      <c r="Q15993" s="229"/>
    </row>
    <row r="15994" spans="9:17" ht="16">
      <c r="I15994" s="209"/>
      <c r="J15994" s="221"/>
      <c r="K15994" s="228"/>
      <c r="L15994" s="228"/>
      <c r="Q15994" s="229"/>
    </row>
    <row r="15995" spans="9:17" ht="16">
      <c r="I15995" s="209"/>
      <c r="J15995" s="221"/>
      <c r="K15995" s="228"/>
      <c r="L15995" s="228"/>
      <c r="Q15995" s="229"/>
    </row>
    <row r="15996" spans="9:17" ht="16">
      <c r="I15996" s="209"/>
      <c r="J15996" s="221"/>
      <c r="K15996" s="228"/>
      <c r="L15996" s="228"/>
      <c r="Q15996" s="229"/>
    </row>
    <row r="15997" spans="9:17" ht="16">
      <c r="I15997" s="209"/>
      <c r="J15997" s="221"/>
      <c r="K15997" s="228"/>
      <c r="L15997" s="228"/>
      <c r="Q15997" s="229"/>
    </row>
    <row r="15998" spans="9:17" ht="16">
      <c r="I15998" s="209"/>
      <c r="J15998" s="221"/>
      <c r="K15998" s="228"/>
      <c r="L15998" s="228"/>
      <c r="Q15998" s="229"/>
    </row>
    <row r="15999" spans="9:17" ht="16">
      <c r="I15999" s="209"/>
      <c r="J15999" s="221"/>
      <c r="K15999" s="228"/>
      <c r="L15999" s="228"/>
      <c r="Q15999" s="229"/>
    </row>
    <row r="16000" spans="9:17" ht="16">
      <c r="I16000" s="209"/>
      <c r="J16000" s="221"/>
      <c r="K16000" s="228"/>
      <c r="L16000" s="228"/>
      <c r="Q16000" s="229"/>
    </row>
    <row r="16001" spans="9:17" ht="16">
      <c r="I16001" s="209"/>
      <c r="J16001" s="221"/>
      <c r="K16001" s="228"/>
      <c r="L16001" s="228"/>
      <c r="Q16001" s="229"/>
    </row>
    <row r="16002" spans="9:17" ht="16">
      <c r="I16002" s="209"/>
      <c r="J16002" s="221"/>
      <c r="K16002" s="228"/>
      <c r="L16002" s="228"/>
      <c r="Q16002" s="229"/>
    </row>
    <row r="16003" spans="9:17" ht="16">
      <c r="I16003" s="209"/>
      <c r="J16003" s="221"/>
      <c r="K16003" s="228"/>
      <c r="L16003" s="228"/>
      <c r="Q16003" s="229"/>
    </row>
    <row r="16004" spans="9:17" ht="16">
      <c r="I16004" s="209"/>
      <c r="J16004" s="221"/>
      <c r="K16004" s="228"/>
      <c r="L16004" s="228"/>
      <c r="Q16004" s="229"/>
    </row>
    <row r="16005" spans="9:17" ht="16">
      <c r="I16005" s="209"/>
      <c r="J16005" s="221"/>
      <c r="K16005" s="228"/>
      <c r="L16005" s="228"/>
      <c r="Q16005" s="229"/>
    </row>
    <row r="16006" spans="9:17" ht="16">
      <c r="I16006" s="209"/>
      <c r="J16006" s="221"/>
      <c r="K16006" s="228"/>
      <c r="L16006" s="228"/>
      <c r="Q16006" s="229"/>
    </row>
    <row r="16007" spans="9:17" ht="16">
      <c r="I16007" s="209"/>
      <c r="J16007" s="221"/>
      <c r="K16007" s="228"/>
      <c r="L16007" s="228"/>
      <c r="Q16007" s="229"/>
    </row>
    <row r="16008" spans="9:17" ht="16">
      <c r="I16008" s="209"/>
      <c r="J16008" s="221"/>
      <c r="K16008" s="228"/>
      <c r="L16008" s="228"/>
      <c r="Q16008" s="229"/>
    </row>
    <row r="16009" spans="9:17" ht="16">
      <c r="I16009" s="209"/>
      <c r="J16009" s="221"/>
      <c r="K16009" s="228"/>
      <c r="L16009" s="228"/>
      <c r="Q16009" s="229"/>
    </row>
    <row r="16010" spans="9:17" ht="16">
      <c r="I16010" s="209"/>
      <c r="J16010" s="221"/>
      <c r="K16010" s="228"/>
      <c r="L16010" s="228"/>
      <c r="Q16010" s="229"/>
    </row>
    <row r="16011" spans="9:17" ht="16">
      <c r="I16011" s="209"/>
      <c r="J16011" s="221"/>
      <c r="K16011" s="228"/>
      <c r="L16011" s="228"/>
      <c r="Q16011" s="229"/>
    </row>
    <row r="16012" spans="9:17" ht="16">
      <c r="I16012" s="209"/>
      <c r="J16012" s="221"/>
      <c r="K16012" s="228"/>
      <c r="L16012" s="228"/>
      <c r="Q16012" s="229"/>
    </row>
    <row r="16013" spans="9:17" ht="16">
      <c r="I16013" s="209"/>
      <c r="J16013" s="221"/>
      <c r="K16013" s="228"/>
      <c r="L16013" s="228"/>
      <c r="Q16013" s="229"/>
    </row>
    <row r="16014" spans="9:17" ht="16">
      <c r="I16014" s="209"/>
      <c r="J16014" s="221"/>
      <c r="K16014" s="228"/>
      <c r="L16014" s="228"/>
      <c r="Q16014" s="229"/>
    </row>
    <row r="16015" spans="9:17" ht="16">
      <c r="I16015" s="209"/>
      <c r="J16015" s="221"/>
      <c r="K16015" s="228"/>
      <c r="L16015" s="228"/>
      <c r="Q16015" s="229"/>
    </row>
    <row r="16016" spans="9:17" ht="16">
      <c r="I16016" s="209"/>
      <c r="J16016" s="221"/>
      <c r="K16016" s="228"/>
      <c r="L16016" s="228"/>
      <c r="Q16016" s="229"/>
    </row>
    <row r="16017" spans="9:17" ht="16">
      <c r="I16017" s="209"/>
      <c r="J16017" s="221"/>
      <c r="K16017" s="228"/>
      <c r="L16017" s="228"/>
      <c r="Q16017" s="229"/>
    </row>
    <row r="16018" spans="9:17" ht="16">
      <c r="I16018" s="209"/>
      <c r="J16018" s="221"/>
      <c r="K16018" s="228"/>
      <c r="L16018" s="228"/>
      <c r="Q16018" s="229"/>
    </row>
    <row r="16019" spans="9:17" ht="16">
      <c r="I16019" s="209"/>
      <c r="J16019" s="221"/>
      <c r="K16019" s="228"/>
      <c r="L16019" s="228"/>
      <c r="Q16019" s="229"/>
    </row>
    <row r="16020" spans="9:17" ht="16">
      <c r="I16020" s="209"/>
      <c r="J16020" s="221"/>
      <c r="K16020" s="228"/>
      <c r="L16020" s="228"/>
      <c r="Q16020" s="229"/>
    </row>
    <row r="16021" spans="9:17" ht="16">
      <c r="I16021" s="209"/>
      <c r="J16021" s="221"/>
      <c r="K16021" s="228"/>
      <c r="L16021" s="228"/>
      <c r="Q16021" s="229"/>
    </row>
    <row r="16022" spans="9:17" ht="16">
      <c r="I16022" s="209"/>
      <c r="J16022" s="221"/>
      <c r="K16022" s="228"/>
      <c r="L16022" s="228"/>
      <c r="Q16022" s="229"/>
    </row>
    <row r="16023" spans="9:17" ht="16">
      <c r="I16023" s="209"/>
      <c r="J16023" s="221"/>
      <c r="K16023" s="228"/>
      <c r="L16023" s="228"/>
      <c r="Q16023" s="229"/>
    </row>
    <row r="16024" spans="9:17" ht="16">
      <c r="I16024" s="209"/>
      <c r="J16024" s="221"/>
      <c r="K16024" s="228"/>
      <c r="L16024" s="228"/>
      <c r="Q16024" s="229"/>
    </row>
    <row r="16025" spans="9:17" ht="16">
      <c r="I16025" s="209"/>
      <c r="J16025" s="221"/>
      <c r="K16025" s="228"/>
      <c r="L16025" s="228"/>
      <c r="Q16025" s="229"/>
    </row>
    <row r="16026" spans="9:17" ht="16">
      <c r="I16026" s="209"/>
      <c r="J16026" s="221"/>
      <c r="K16026" s="228"/>
      <c r="L16026" s="228"/>
      <c r="Q16026" s="229"/>
    </row>
    <row r="16027" spans="9:17" ht="16">
      <c r="I16027" s="209"/>
      <c r="J16027" s="221"/>
      <c r="K16027" s="228"/>
      <c r="L16027" s="228"/>
      <c r="Q16027" s="229"/>
    </row>
    <row r="16028" spans="9:17" ht="16">
      <c r="I16028" s="209"/>
      <c r="J16028" s="221"/>
      <c r="K16028" s="228"/>
      <c r="L16028" s="228"/>
      <c r="Q16028" s="229"/>
    </row>
    <row r="16029" spans="9:17" ht="16">
      <c r="I16029" s="209"/>
      <c r="J16029" s="221"/>
      <c r="K16029" s="228"/>
      <c r="L16029" s="228"/>
      <c r="Q16029" s="229"/>
    </row>
    <row r="16030" spans="9:17" ht="16">
      <c r="I16030" s="209"/>
      <c r="J16030" s="221"/>
      <c r="K16030" s="228"/>
      <c r="L16030" s="228"/>
      <c r="Q16030" s="229"/>
    </row>
    <row r="16031" spans="9:17" ht="16">
      <c r="I16031" s="209"/>
      <c r="J16031" s="221"/>
      <c r="K16031" s="228"/>
      <c r="L16031" s="228"/>
      <c r="Q16031" s="229"/>
    </row>
    <row r="16032" spans="9:17" ht="16">
      <c r="I16032" s="209"/>
      <c r="J16032" s="221"/>
      <c r="K16032" s="228"/>
      <c r="L16032" s="228"/>
      <c r="Q16032" s="229"/>
    </row>
    <row r="16033" spans="9:17" ht="16">
      <c r="I16033" s="209"/>
      <c r="J16033" s="221"/>
      <c r="K16033" s="228"/>
      <c r="L16033" s="228"/>
      <c r="Q16033" s="229"/>
    </row>
    <row r="16034" spans="9:17" ht="16">
      <c r="I16034" s="209"/>
      <c r="J16034" s="221"/>
      <c r="K16034" s="228"/>
      <c r="L16034" s="228"/>
      <c r="Q16034" s="229"/>
    </row>
    <row r="16035" spans="9:17" ht="16">
      <c r="I16035" s="209"/>
      <c r="J16035" s="221"/>
      <c r="K16035" s="228"/>
      <c r="L16035" s="228"/>
      <c r="Q16035" s="229"/>
    </row>
    <row r="16036" spans="9:17" ht="16">
      <c r="I16036" s="209"/>
      <c r="J16036" s="221"/>
      <c r="K16036" s="228"/>
      <c r="L16036" s="228"/>
      <c r="Q16036" s="229"/>
    </row>
    <row r="16037" spans="9:17" ht="16">
      <c r="I16037" s="209"/>
      <c r="J16037" s="221"/>
      <c r="K16037" s="228"/>
      <c r="L16037" s="228"/>
      <c r="Q16037" s="229"/>
    </row>
    <row r="16038" spans="9:17" ht="16">
      <c r="I16038" s="209"/>
      <c r="J16038" s="221"/>
      <c r="K16038" s="228"/>
      <c r="L16038" s="228"/>
      <c r="Q16038" s="229"/>
    </row>
    <row r="16039" spans="9:17" ht="16">
      <c r="I16039" s="209"/>
      <c r="J16039" s="221"/>
      <c r="K16039" s="228"/>
      <c r="L16039" s="228"/>
      <c r="Q16039" s="229"/>
    </row>
    <row r="16040" spans="9:17" ht="16">
      <c r="I16040" s="209"/>
      <c r="J16040" s="221"/>
      <c r="K16040" s="228"/>
      <c r="L16040" s="228"/>
      <c r="Q16040" s="229"/>
    </row>
    <row r="16041" spans="9:17" ht="16">
      <c r="I16041" s="209"/>
      <c r="J16041" s="221"/>
      <c r="K16041" s="228"/>
      <c r="L16041" s="228"/>
      <c r="Q16041" s="229"/>
    </row>
    <row r="16042" spans="9:17" ht="16">
      <c r="I16042" s="209"/>
      <c r="J16042" s="221"/>
      <c r="K16042" s="228"/>
      <c r="L16042" s="228"/>
      <c r="Q16042" s="229"/>
    </row>
    <row r="16043" spans="9:17" ht="16">
      <c r="I16043" s="209"/>
      <c r="J16043" s="221"/>
      <c r="K16043" s="228"/>
      <c r="L16043" s="228"/>
      <c r="Q16043" s="229"/>
    </row>
    <row r="16044" spans="9:17" ht="16">
      <c r="I16044" s="209"/>
      <c r="J16044" s="221"/>
      <c r="K16044" s="228"/>
      <c r="L16044" s="228"/>
      <c r="Q16044" s="229"/>
    </row>
    <row r="16045" spans="9:17" ht="16">
      <c r="I16045" s="209"/>
      <c r="J16045" s="221"/>
      <c r="K16045" s="228"/>
      <c r="L16045" s="228"/>
      <c r="Q16045" s="229"/>
    </row>
    <row r="16046" spans="9:17" ht="16">
      <c r="I16046" s="209"/>
      <c r="J16046" s="221"/>
      <c r="K16046" s="228"/>
      <c r="L16046" s="228"/>
      <c r="Q16046" s="229"/>
    </row>
    <row r="16047" spans="9:17" ht="16">
      <c r="I16047" s="209"/>
      <c r="J16047" s="221"/>
      <c r="K16047" s="228"/>
      <c r="L16047" s="228"/>
      <c r="Q16047" s="229"/>
    </row>
    <row r="16048" spans="9:17" ht="16">
      <c r="I16048" s="209"/>
      <c r="J16048" s="221"/>
      <c r="K16048" s="228"/>
      <c r="L16048" s="228"/>
      <c r="Q16048" s="229"/>
    </row>
    <row r="16049" spans="9:17" ht="16">
      <c r="I16049" s="209"/>
      <c r="J16049" s="221"/>
      <c r="K16049" s="228"/>
      <c r="L16049" s="228"/>
      <c r="Q16049" s="229"/>
    </row>
    <row r="16050" spans="9:17" ht="16">
      <c r="I16050" s="209"/>
      <c r="J16050" s="221"/>
      <c r="K16050" s="228"/>
      <c r="L16050" s="228"/>
      <c r="Q16050" s="229"/>
    </row>
    <row r="16051" spans="9:17" ht="16">
      <c r="I16051" s="209"/>
      <c r="J16051" s="221"/>
      <c r="K16051" s="228"/>
      <c r="L16051" s="228"/>
      <c r="Q16051" s="229"/>
    </row>
    <row r="16052" spans="9:17" ht="16">
      <c r="I16052" s="209"/>
      <c r="J16052" s="221"/>
      <c r="K16052" s="228"/>
      <c r="L16052" s="228"/>
      <c r="Q16052" s="229"/>
    </row>
    <row r="16053" spans="9:17" ht="16">
      <c r="I16053" s="209"/>
      <c r="J16053" s="221"/>
      <c r="K16053" s="228"/>
      <c r="L16053" s="228"/>
      <c r="Q16053" s="229"/>
    </row>
    <row r="16054" spans="9:17" ht="16">
      <c r="I16054" s="209"/>
      <c r="J16054" s="221"/>
      <c r="K16054" s="228"/>
      <c r="L16054" s="228"/>
      <c r="Q16054" s="229"/>
    </row>
    <row r="16055" spans="9:17" ht="16">
      <c r="I16055" s="209"/>
      <c r="J16055" s="221"/>
      <c r="K16055" s="228"/>
      <c r="L16055" s="228"/>
      <c r="Q16055" s="229"/>
    </row>
    <row r="16056" spans="9:17" ht="16">
      <c r="I16056" s="209"/>
      <c r="J16056" s="221"/>
      <c r="K16056" s="228"/>
      <c r="L16056" s="228"/>
      <c r="Q16056" s="229"/>
    </row>
    <row r="16057" spans="9:17" ht="16">
      <c r="I16057" s="209"/>
      <c r="J16057" s="221"/>
      <c r="K16057" s="228"/>
      <c r="L16057" s="228"/>
      <c r="Q16057" s="229"/>
    </row>
    <row r="16058" spans="9:17" ht="16">
      <c r="I16058" s="209"/>
      <c r="J16058" s="221"/>
      <c r="K16058" s="228"/>
      <c r="L16058" s="228"/>
      <c r="Q16058" s="229"/>
    </row>
    <row r="16059" spans="9:17" ht="16">
      <c r="I16059" s="209"/>
      <c r="J16059" s="221"/>
      <c r="K16059" s="228"/>
      <c r="L16059" s="228"/>
      <c r="Q16059" s="229"/>
    </row>
    <row r="16060" spans="9:17" ht="16">
      <c r="I16060" s="209"/>
      <c r="J16060" s="221"/>
      <c r="K16060" s="228"/>
      <c r="L16060" s="228"/>
      <c r="Q16060" s="229"/>
    </row>
    <row r="16061" spans="9:17" ht="16">
      <c r="I16061" s="209"/>
      <c r="J16061" s="221"/>
      <c r="K16061" s="228"/>
      <c r="L16061" s="228"/>
      <c r="Q16061" s="229"/>
    </row>
    <row r="16062" spans="9:17" ht="16">
      <c r="I16062" s="209"/>
      <c r="J16062" s="221"/>
      <c r="K16062" s="228"/>
      <c r="L16062" s="228"/>
      <c r="Q16062" s="229"/>
    </row>
    <row r="16063" spans="9:17" ht="16">
      <c r="I16063" s="209"/>
      <c r="J16063" s="221"/>
      <c r="K16063" s="228"/>
      <c r="L16063" s="228"/>
      <c r="Q16063" s="229"/>
    </row>
    <row r="16064" spans="9:17" ht="16">
      <c r="I16064" s="209"/>
      <c r="J16064" s="221"/>
      <c r="K16064" s="228"/>
      <c r="L16064" s="228"/>
      <c r="Q16064" s="229"/>
    </row>
    <row r="16065" spans="9:17" ht="16">
      <c r="I16065" s="209"/>
      <c r="J16065" s="221"/>
      <c r="K16065" s="228"/>
      <c r="L16065" s="228"/>
      <c r="Q16065" s="229"/>
    </row>
    <row r="16066" spans="9:17" ht="16">
      <c r="I16066" s="209"/>
      <c r="J16066" s="221"/>
      <c r="K16066" s="228"/>
      <c r="L16066" s="228"/>
      <c r="Q16066" s="229"/>
    </row>
    <row r="16067" spans="9:17" ht="16">
      <c r="I16067" s="209"/>
      <c r="J16067" s="221"/>
      <c r="K16067" s="228"/>
      <c r="L16067" s="228"/>
      <c r="Q16067" s="229"/>
    </row>
    <row r="16068" spans="9:17" ht="16">
      <c r="I16068" s="209"/>
      <c r="J16068" s="221"/>
      <c r="K16068" s="228"/>
      <c r="L16068" s="228"/>
      <c r="Q16068" s="229"/>
    </row>
    <row r="16069" spans="9:17" ht="16">
      <c r="I16069" s="209"/>
      <c r="J16069" s="221"/>
      <c r="K16069" s="228"/>
      <c r="L16069" s="228"/>
      <c r="Q16069" s="229"/>
    </row>
    <row r="16070" spans="9:17" ht="16">
      <c r="I16070" s="209"/>
      <c r="J16070" s="221"/>
      <c r="K16070" s="228"/>
      <c r="L16070" s="228"/>
      <c r="Q16070" s="229"/>
    </row>
    <row r="16071" spans="9:17" ht="16">
      <c r="I16071" s="209"/>
      <c r="J16071" s="221"/>
      <c r="K16071" s="228"/>
      <c r="L16071" s="228"/>
      <c r="Q16071" s="229"/>
    </row>
    <row r="16072" spans="9:17" ht="16">
      <c r="I16072" s="209"/>
      <c r="J16072" s="221"/>
      <c r="K16072" s="228"/>
      <c r="L16072" s="228"/>
      <c r="Q16072" s="229"/>
    </row>
    <row r="16073" spans="9:17" ht="16">
      <c r="I16073" s="209"/>
      <c r="J16073" s="221"/>
      <c r="K16073" s="228"/>
      <c r="L16073" s="228"/>
      <c r="Q16073" s="229"/>
    </row>
    <row r="16074" spans="9:17" ht="16">
      <c r="I16074" s="209"/>
      <c r="J16074" s="221"/>
      <c r="K16074" s="228"/>
      <c r="L16074" s="228"/>
      <c r="Q16074" s="229"/>
    </row>
    <row r="16075" spans="9:17" ht="16">
      <c r="I16075" s="209"/>
      <c r="J16075" s="221"/>
      <c r="K16075" s="228"/>
      <c r="L16075" s="228"/>
      <c r="Q16075" s="229"/>
    </row>
    <row r="16076" spans="9:17" ht="16">
      <c r="I16076" s="209"/>
      <c r="J16076" s="221"/>
      <c r="K16076" s="228"/>
      <c r="L16076" s="228"/>
      <c r="Q16076" s="229"/>
    </row>
    <row r="16077" spans="9:17" ht="16">
      <c r="I16077" s="209"/>
      <c r="J16077" s="221"/>
      <c r="K16077" s="228"/>
      <c r="L16077" s="228"/>
      <c r="Q16077" s="229"/>
    </row>
    <row r="16078" spans="9:17" ht="16">
      <c r="I16078" s="209"/>
      <c r="J16078" s="221"/>
      <c r="K16078" s="228"/>
      <c r="L16078" s="228"/>
      <c r="Q16078" s="229"/>
    </row>
    <row r="16079" spans="9:17" ht="16">
      <c r="I16079" s="209"/>
      <c r="J16079" s="221"/>
      <c r="K16079" s="228"/>
      <c r="L16079" s="228"/>
      <c r="Q16079" s="229"/>
    </row>
    <row r="16080" spans="9:17" ht="16">
      <c r="I16080" s="209"/>
      <c r="J16080" s="221"/>
      <c r="K16080" s="228"/>
      <c r="L16080" s="228"/>
      <c r="Q16080" s="229"/>
    </row>
    <row r="16081" spans="9:17" ht="16">
      <c r="I16081" s="209"/>
      <c r="J16081" s="221"/>
      <c r="K16081" s="228"/>
      <c r="L16081" s="228"/>
      <c r="Q16081" s="229"/>
    </row>
    <row r="16082" spans="9:17" ht="16">
      <c r="I16082" s="209"/>
      <c r="J16082" s="221"/>
      <c r="K16082" s="228"/>
      <c r="L16082" s="228"/>
      <c r="Q16082" s="229"/>
    </row>
    <row r="16083" spans="9:17" ht="16">
      <c r="I16083" s="209"/>
      <c r="J16083" s="221"/>
      <c r="K16083" s="228"/>
      <c r="L16083" s="228"/>
      <c r="Q16083" s="229"/>
    </row>
    <row r="16084" spans="9:17" ht="16">
      <c r="I16084" s="209"/>
      <c r="J16084" s="221"/>
      <c r="K16084" s="228"/>
      <c r="L16084" s="228"/>
      <c r="Q16084" s="229"/>
    </row>
    <row r="16085" spans="9:17" ht="16">
      <c r="I16085" s="209"/>
      <c r="J16085" s="221"/>
      <c r="K16085" s="228"/>
      <c r="L16085" s="228"/>
      <c r="Q16085" s="229"/>
    </row>
    <row r="16086" spans="9:17" ht="16">
      <c r="I16086" s="209"/>
      <c r="J16086" s="221"/>
      <c r="K16086" s="228"/>
      <c r="L16086" s="228"/>
      <c r="Q16086" s="229"/>
    </row>
    <row r="16087" spans="9:17" ht="16">
      <c r="I16087" s="209"/>
      <c r="J16087" s="221"/>
      <c r="K16087" s="228"/>
      <c r="L16087" s="228"/>
      <c r="Q16087" s="229"/>
    </row>
    <row r="16088" spans="9:17" ht="16">
      <c r="I16088" s="209"/>
      <c r="J16088" s="221"/>
      <c r="K16088" s="228"/>
      <c r="L16088" s="228"/>
      <c r="Q16088" s="229"/>
    </row>
    <row r="16089" spans="9:17" ht="16">
      <c r="I16089" s="209"/>
      <c r="J16089" s="221"/>
      <c r="K16089" s="228"/>
      <c r="L16089" s="228"/>
      <c r="Q16089" s="229"/>
    </row>
    <row r="16090" spans="9:17" ht="16">
      <c r="I16090" s="209"/>
      <c r="J16090" s="221"/>
      <c r="K16090" s="228"/>
      <c r="L16090" s="228"/>
      <c r="Q16090" s="229"/>
    </row>
    <row r="16091" spans="9:17" ht="16">
      <c r="I16091" s="209"/>
      <c r="J16091" s="221"/>
      <c r="K16091" s="228"/>
      <c r="L16091" s="228"/>
      <c r="Q16091" s="229"/>
    </row>
    <row r="16092" spans="9:17" ht="16">
      <c r="I16092" s="209"/>
      <c r="J16092" s="221"/>
      <c r="K16092" s="228"/>
      <c r="L16092" s="228"/>
      <c r="Q16092" s="229"/>
    </row>
    <row r="16093" spans="9:17" ht="16">
      <c r="I16093" s="209"/>
      <c r="J16093" s="221"/>
      <c r="K16093" s="228"/>
      <c r="L16093" s="228"/>
      <c r="Q16093" s="229"/>
    </row>
    <row r="16094" spans="9:17" ht="16">
      <c r="I16094" s="209"/>
      <c r="J16094" s="221"/>
      <c r="K16094" s="228"/>
      <c r="L16094" s="228"/>
      <c r="Q16094" s="229"/>
    </row>
    <row r="16095" spans="9:17" ht="16">
      <c r="I16095" s="209"/>
      <c r="J16095" s="221"/>
      <c r="K16095" s="228"/>
      <c r="L16095" s="228"/>
      <c r="Q16095" s="229"/>
    </row>
    <row r="16096" spans="9:17" ht="16">
      <c r="I16096" s="209"/>
      <c r="J16096" s="221"/>
      <c r="K16096" s="228"/>
      <c r="L16096" s="228"/>
      <c r="Q16096" s="229"/>
    </row>
    <row r="16097" spans="9:17" ht="16">
      <c r="I16097" s="209"/>
      <c r="J16097" s="221"/>
      <c r="K16097" s="228"/>
      <c r="L16097" s="228"/>
      <c r="Q16097" s="229"/>
    </row>
    <row r="16098" spans="9:17" ht="16">
      <c r="I16098" s="209"/>
      <c r="J16098" s="221"/>
      <c r="K16098" s="228"/>
      <c r="L16098" s="228"/>
      <c r="Q16098" s="229"/>
    </row>
    <row r="16099" spans="9:17" ht="16">
      <c r="I16099" s="209"/>
      <c r="J16099" s="221"/>
      <c r="K16099" s="228"/>
      <c r="L16099" s="228"/>
      <c r="Q16099" s="229"/>
    </row>
    <row r="16100" spans="9:17" ht="16">
      <c r="I16100" s="209"/>
      <c r="J16100" s="221"/>
      <c r="K16100" s="228"/>
      <c r="L16100" s="228"/>
      <c r="Q16100" s="229"/>
    </row>
    <row r="16101" spans="9:17" ht="16">
      <c r="I16101" s="209"/>
      <c r="J16101" s="221"/>
      <c r="K16101" s="228"/>
      <c r="L16101" s="228"/>
      <c r="Q16101" s="229"/>
    </row>
    <row r="16102" spans="9:17" ht="16">
      <c r="I16102" s="209"/>
      <c r="J16102" s="221"/>
      <c r="K16102" s="228"/>
      <c r="L16102" s="228"/>
      <c r="Q16102" s="229"/>
    </row>
    <row r="16103" spans="9:17" ht="16">
      <c r="I16103" s="209"/>
      <c r="J16103" s="221"/>
      <c r="K16103" s="228"/>
      <c r="L16103" s="228"/>
      <c r="Q16103" s="229"/>
    </row>
    <row r="16104" spans="9:17" ht="16">
      <c r="I16104" s="209"/>
      <c r="J16104" s="221"/>
      <c r="K16104" s="228"/>
      <c r="L16104" s="228"/>
      <c r="Q16104" s="229"/>
    </row>
    <row r="16105" spans="9:17" ht="16">
      <c r="I16105" s="209"/>
      <c r="J16105" s="221"/>
      <c r="K16105" s="228"/>
      <c r="L16105" s="228"/>
      <c r="Q16105" s="229"/>
    </row>
    <row r="16106" spans="9:17" ht="16">
      <c r="I16106" s="209"/>
      <c r="J16106" s="221"/>
      <c r="K16106" s="228"/>
      <c r="L16106" s="228"/>
      <c r="Q16106" s="229"/>
    </row>
    <row r="16107" spans="9:17" ht="16">
      <c r="I16107" s="209"/>
      <c r="J16107" s="221"/>
      <c r="K16107" s="228"/>
      <c r="L16107" s="228"/>
      <c r="Q16107" s="229"/>
    </row>
    <row r="16108" spans="9:17" ht="16">
      <c r="I16108" s="209"/>
      <c r="J16108" s="221"/>
      <c r="K16108" s="228"/>
      <c r="L16108" s="228"/>
      <c r="Q16108" s="229"/>
    </row>
    <row r="16109" spans="9:17" ht="16">
      <c r="I16109" s="209"/>
      <c r="J16109" s="221"/>
      <c r="K16109" s="228"/>
      <c r="L16109" s="228"/>
      <c r="Q16109" s="229"/>
    </row>
    <row r="16110" spans="9:17" ht="16">
      <c r="I16110" s="209"/>
      <c r="J16110" s="221"/>
      <c r="K16110" s="228"/>
      <c r="L16110" s="228"/>
      <c r="Q16110" s="229"/>
    </row>
    <row r="16111" spans="9:17" ht="16">
      <c r="I16111" s="209"/>
      <c r="J16111" s="221"/>
      <c r="K16111" s="228"/>
      <c r="L16111" s="228"/>
      <c r="Q16111" s="229"/>
    </row>
    <row r="16112" spans="9:17" ht="16">
      <c r="I16112" s="209"/>
      <c r="J16112" s="221"/>
      <c r="K16112" s="228"/>
      <c r="L16112" s="228"/>
      <c r="Q16112" s="229"/>
    </row>
    <row r="16113" spans="9:17" ht="16">
      <c r="I16113" s="209"/>
      <c r="J16113" s="221"/>
      <c r="K16113" s="228"/>
      <c r="L16113" s="228"/>
      <c r="Q16113" s="229"/>
    </row>
    <row r="16114" spans="9:17" ht="16">
      <c r="I16114" s="209"/>
      <c r="J16114" s="221"/>
      <c r="K16114" s="228"/>
      <c r="L16114" s="228"/>
      <c r="Q16114" s="229"/>
    </row>
    <row r="16115" spans="9:17" ht="16">
      <c r="I16115" s="209"/>
      <c r="J16115" s="221"/>
      <c r="K16115" s="228"/>
      <c r="L16115" s="228"/>
      <c r="Q16115" s="229"/>
    </row>
    <row r="16116" spans="9:17" ht="16">
      <c r="I16116" s="209"/>
      <c r="J16116" s="221"/>
      <c r="K16116" s="228"/>
      <c r="L16116" s="228"/>
      <c r="Q16116" s="229"/>
    </row>
    <row r="16117" spans="9:17" ht="16">
      <c r="I16117" s="209"/>
      <c r="J16117" s="221"/>
      <c r="K16117" s="228"/>
      <c r="L16117" s="228"/>
      <c r="Q16117" s="229"/>
    </row>
    <row r="16118" spans="9:17" ht="16">
      <c r="I16118" s="209"/>
      <c r="J16118" s="221"/>
      <c r="K16118" s="228"/>
      <c r="L16118" s="228"/>
      <c r="Q16118" s="229"/>
    </row>
    <row r="16119" spans="9:17" ht="16">
      <c r="I16119" s="209"/>
      <c r="J16119" s="221"/>
      <c r="K16119" s="228"/>
      <c r="L16119" s="228"/>
      <c r="Q16119" s="229"/>
    </row>
    <row r="16120" spans="9:17" ht="16">
      <c r="I16120" s="209"/>
      <c r="J16120" s="221"/>
      <c r="K16120" s="228"/>
      <c r="L16120" s="228"/>
      <c r="Q16120" s="229"/>
    </row>
    <row r="16121" spans="9:17" ht="16">
      <c r="I16121" s="209"/>
      <c r="J16121" s="221"/>
      <c r="K16121" s="228"/>
      <c r="L16121" s="228"/>
      <c r="Q16121" s="229"/>
    </row>
    <row r="16122" spans="9:17" ht="16">
      <c r="I16122" s="209"/>
      <c r="J16122" s="221"/>
      <c r="K16122" s="228"/>
      <c r="L16122" s="228"/>
      <c r="Q16122" s="229"/>
    </row>
    <row r="16123" spans="9:17" ht="16">
      <c r="I16123" s="209"/>
      <c r="J16123" s="221"/>
      <c r="K16123" s="228"/>
      <c r="L16123" s="228"/>
      <c r="Q16123" s="229"/>
    </row>
    <row r="16124" spans="9:17" ht="16">
      <c r="I16124" s="209"/>
      <c r="J16124" s="221"/>
      <c r="K16124" s="228"/>
      <c r="L16124" s="228"/>
      <c r="Q16124" s="229"/>
    </row>
    <row r="16125" spans="9:17" ht="16">
      <c r="I16125" s="209"/>
      <c r="J16125" s="221"/>
      <c r="K16125" s="228"/>
      <c r="L16125" s="228"/>
      <c r="Q16125" s="229"/>
    </row>
    <row r="16126" spans="9:17" ht="16">
      <c r="I16126" s="209"/>
      <c r="J16126" s="221"/>
      <c r="K16126" s="228"/>
      <c r="L16126" s="228"/>
      <c r="Q16126" s="229"/>
    </row>
    <row r="16127" spans="9:17" ht="16">
      <c r="I16127" s="209"/>
      <c r="J16127" s="221"/>
      <c r="K16127" s="228"/>
      <c r="L16127" s="228"/>
      <c r="Q16127" s="229"/>
    </row>
    <row r="16128" spans="9:17" ht="16">
      <c r="I16128" s="209"/>
      <c r="J16128" s="221"/>
      <c r="K16128" s="228"/>
      <c r="L16128" s="228"/>
      <c r="Q16128" s="229"/>
    </row>
    <row r="16129" spans="9:17" ht="16">
      <c r="I16129" s="209"/>
      <c r="J16129" s="221"/>
      <c r="K16129" s="228"/>
      <c r="L16129" s="228"/>
      <c r="Q16129" s="229"/>
    </row>
    <row r="16130" spans="9:17" ht="16">
      <c r="I16130" s="209"/>
      <c r="J16130" s="221"/>
      <c r="K16130" s="228"/>
      <c r="L16130" s="228"/>
      <c r="Q16130" s="229"/>
    </row>
    <row r="16131" spans="9:17" ht="16">
      <c r="I16131" s="209"/>
      <c r="J16131" s="221"/>
      <c r="K16131" s="228"/>
      <c r="L16131" s="228"/>
      <c r="Q16131" s="229"/>
    </row>
    <row r="16132" spans="9:17" ht="16">
      <c r="I16132" s="209"/>
      <c r="J16132" s="221"/>
      <c r="K16132" s="228"/>
      <c r="L16132" s="228"/>
      <c r="Q16132" s="229"/>
    </row>
    <row r="16133" spans="9:17" ht="16">
      <c r="I16133" s="209"/>
      <c r="J16133" s="221"/>
      <c r="K16133" s="228"/>
      <c r="L16133" s="228"/>
      <c r="Q16133" s="229"/>
    </row>
    <row r="16134" spans="9:17" ht="16">
      <c r="I16134" s="209"/>
      <c r="J16134" s="221"/>
      <c r="K16134" s="228"/>
      <c r="L16134" s="228"/>
      <c r="Q16134" s="229"/>
    </row>
    <row r="16135" spans="9:17" ht="16">
      <c r="I16135" s="209"/>
      <c r="J16135" s="221"/>
      <c r="K16135" s="228"/>
      <c r="L16135" s="228"/>
      <c r="Q16135" s="229"/>
    </row>
    <row r="16136" spans="9:17" ht="16">
      <c r="I16136" s="209"/>
      <c r="J16136" s="221"/>
      <c r="K16136" s="228"/>
      <c r="L16136" s="228"/>
      <c r="Q16136" s="229"/>
    </row>
    <row r="16137" spans="9:17" ht="16">
      <c r="I16137" s="209"/>
      <c r="J16137" s="221"/>
      <c r="K16137" s="228"/>
      <c r="L16137" s="228"/>
      <c r="Q16137" s="229"/>
    </row>
    <row r="16138" spans="9:17" ht="16">
      <c r="I16138" s="209"/>
      <c r="J16138" s="221"/>
      <c r="K16138" s="228"/>
      <c r="L16138" s="228"/>
      <c r="Q16138" s="229"/>
    </row>
    <row r="16139" spans="9:17" ht="16">
      <c r="I16139" s="209"/>
      <c r="J16139" s="221"/>
      <c r="K16139" s="228"/>
      <c r="L16139" s="228"/>
      <c r="Q16139" s="229"/>
    </row>
    <row r="16140" spans="9:17" ht="16">
      <c r="I16140" s="209"/>
      <c r="J16140" s="221"/>
      <c r="K16140" s="228"/>
      <c r="L16140" s="228"/>
      <c r="Q16140" s="229"/>
    </row>
    <row r="16141" spans="9:17" ht="16">
      <c r="I16141" s="209"/>
      <c r="J16141" s="221"/>
      <c r="K16141" s="228"/>
      <c r="L16141" s="228"/>
      <c r="Q16141" s="229"/>
    </row>
    <row r="16142" spans="9:17" ht="16">
      <c r="I16142" s="209"/>
      <c r="J16142" s="221"/>
      <c r="K16142" s="228"/>
      <c r="L16142" s="228"/>
      <c r="Q16142" s="229"/>
    </row>
    <row r="16143" spans="9:17" ht="16">
      <c r="I16143" s="209"/>
      <c r="J16143" s="221"/>
      <c r="K16143" s="228"/>
      <c r="L16143" s="228"/>
      <c r="Q16143" s="229"/>
    </row>
    <row r="16144" spans="9:17" ht="16">
      <c r="I16144" s="209"/>
      <c r="J16144" s="221"/>
      <c r="K16144" s="228"/>
      <c r="L16144" s="228"/>
      <c r="Q16144" s="229"/>
    </row>
    <row r="16145" spans="9:17" ht="16">
      <c r="I16145" s="209"/>
      <c r="J16145" s="221"/>
      <c r="K16145" s="228"/>
      <c r="L16145" s="228"/>
      <c r="Q16145" s="229"/>
    </row>
    <row r="16146" spans="9:17" ht="16">
      <c r="I16146" s="209"/>
      <c r="J16146" s="221"/>
      <c r="K16146" s="228"/>
      <c r="L16146" s="228"/>
      <c r="Q16146" s="229"/>
    </row>
    <row r="16147" spans="9:17" ht="16">
      <c r="I16147" s="209"/>
      <c r="J16147" s="221"/>
      <c r="K16147" s="228"/>
      <c r="L16147" s="228"/>
      <c r="Q16147" s="229"/>
    </row>
    <row r="16148" spans="9:17" ht="16">
      <c r="I16148" s="209"/>
      <c r="J16148" s="221"/>
      <c r="K16148" s="228"/>
      <c r="L16148" s="228"/>
      <c r="Q16148" s="229"/>
    </row>
    <row r="16149" spans="9:17" ht="16">
      <c r="I16149" s="209"/>
      <c r="J16149" s="221"/>
      <c r="K16149" s="228"/>
      <c r="L16149" s="228"/>
      <c r="Q16149" s="229"/>
    </row>
    <row r="16150" spans="9:17" ht="16">
      <c r="I16150" s="209"/>
      <c r="J16150" s="221"/>
      <c r="K16150" s="228"/>
      <c r="L16150" s="228"/>
      <c r="Q16150" s="229"/>
    </row>
    <row r="16151" spans="9:17" ht="16">
      <c r="I16151" s="209"/>
      <c r="J16151" s="221"/>
      <c r="K16151" s="228"/>
      <c r="L16151" s="228"/>
      <c r="Q16151" s="229"/>
    </row>
    <row r="16152" spans="9:17" ht="16">
      <c r="I16152" s="209"/>
      <c r="J16152" s="221"/>
      <c r="K16152" s="228"/>
      <c r="L16152" s="228"/>
      <c r="Q16152" s="229"/>
    </row>
    <row r="16153" spans="9:17" ht="16">
      <c r="I16153" s="209"/>
      <c r="J16153" s="221"/>
      <c r="K16153" s="228"/>
      <c r="L16153" s="228"/>
      <c r="Q16153" s="229"/>
    </row>
    <row r="16154" spans="9:17" ht="16">
      <c r="I16154" s="209"/>
      <c r="J16154" s="221"/>
      <c r="K16154" s="228"/>
      <c r="L16154" s="228"/>
      <c r="Q16154" s="229"/>
    </row>
    <row r="16155" spans="9:17" ht="16">
      <c r="I16155" s="209"/>
      <c r="J16155" s="221"/>
      <c r="K16155" s="228"/>
      <c r="L16155" s="228"/>
      <c r="Q16155" s="229"/>
    </row>
    <row r="16156" spans="9:17" ht="16">
      <c r="I16156" s="209"/>
      <c r="J16156" s="221"/>
      <c r="K16156" s="228"/>
      <c r="L16156" s="228"/>
      <c r="Q16156" s="229"/>
    </row>
    <row r="16157" spans="9:17" ht="16">
      <c r="I16157" s="209"/>
      <c r="J16157" s="221"/>
      <c r="K16157" s="228"/>
      <c r="L16157" s="228"/>
      <c r="Q16157" s="229"/>
    </row>
    <row r="16158" spans="9:17" ht="16">
      <c r="I16158" s="209"/>
      <c r="J16158" s="221"/>
      <c r="K16158" s="228"/>
      <c r="L16158" s="228"/>
      <c r="Q16158" s="229"/>
    </row>
    <row r="16159" spans="9:17" ht="16">
      <c r="I16159" s="209"/>
      <c r="J16159" s="221"/>
      <c r="K16159" s="228"/>
      <c r="L16159" s="228"/>
      <c r="Q16159" s="229"/>
    </row>
    <row r="16160" spans="9:17" ht="16">
      <c r="I16160" s="209"/>
      <c r="J16160" s="221"/>
      <c r="K16160" s="228"/>
      <c r="L16160" s="228"/>
      <c r="Q16160" s="229"/>
    </row>
    <row r="16161" spans="9:17" ht="16">
      <c r="I16161" s="209"/>
      <c r="J16161" s="221"/>
      <c r="K16161" s="228"/>
      <c r="L16161" s="228"/>
      <c r="Q16161" s="229"/>
    </row>
    <row r="16162" spans="9:17" ht="16">
      <c r="I16162" s="209"/>
      <c r="J16162" s="221"/>
      <c r="K16162" s="228"/>
      <c r="L16162" s="228"/>
      <c r="Q16162" s="229"/>
    </row>
    <row r="16163" spans="9:17" ht="16">
      <c r="I16163" s="209"/>
      <c r="J16163" s="221"/>
      <c r="K16163" s="228"/>
      <c r="L16163" s="228"/>
      <c r="Q16163" s="229"/>
    </row>
    <row r="16164" spans="9:17" ht="16">
      <c r="I16164" s="209"/>
      <c r="J16164" s="221"/>
      <c r="K16164" s="228"/>
      <c r="L16164" s="228"/>
      <c r="Q16164" s="229"/>
    </row>
    <row r="16165" spans="9:17" ht="16">
      <c r="I16165" s="209"/>
      <c r="J16165" s="221"/>
      <c r="K16165" s="228"/>
      <c r="L16165" s="228"/>
      <c r="Q16165" s="229"/>
    </row>
    <row r="16166" spans="9:17" ht="16">
      <c r="I16166" s="209"/>
      <c r="J16166" s="221"/>
      <c r="K16166" s="228"/>
      <c r="L16166" s="228"/>
      <c r="Q16166" s="229"/>
    </row>
    <row r="16167" spans="9:17" ht="16">
      <c r="I16167" s="209"/>
      <c r="J16167" s="221"/>
      <c r="K16167" s="228"/>
      <c r="L16167" s="228"/>
      <c r="Q16167" s="229"/>
    </row>
    <row r="16168" spans="9:17" ht="16">
      <c r="I16168" s="209"/>
      <c r="J16168" s="221"/>
      <c r="K16168" s="228"/>
      <c r="L16168" s="228"/>
      <c r="Q16168" s="229"/>
    </row>
    <row r="16169" spans="9:17" ht="16">
      <c r="I16169" s="209"/>
      <c r="J16169" s="221"/>
      <c r="K16169" s="228"/>
      <c r="L16169" s="228"/>
      <c r="Q16169" s="229"/>
    </row>
    <row r="16170" spans="9:17" ht="16">
      <c r="I16170" s="209"/>
      <c r="J16170" s="221"/>
      <c r="K16170" s="228"/>
      <c r="L16170" s="228"/>
      <c r="Q16170" s="229"/>
    </row>
    <row r="16171" spans="9:17" ht="16">
      <c r="I16171" s="209"/>
      <c r="J16171" s="221"/>
      <c r="K16171" s="228"/>
      <c r="L16171" s="228"/>
      <c r="Q16171" s="229"/>
    </row>
    <row r="16172" spans="9:17" ht="16">
      <c r="I16172" s="209"/>
      <c r="J16172" s="221"/>
      <c r="K16172" s="228"/>
      <c r="L16172" s="228"/>
      <c r="Q16172" s="229"/>
    </row>
    <row r="16173" spans="9:17" ht="16">
      <c r="I16173" s="209"/>
      <c r="J16173" s="221"/>
      <c r="K16173" s="228"/>
      <c r="L16173" s="228"/>
      <c r="Q16173" s="229"/>
    </row>
    <row r="16174" spans="9:17" ht="16">
      <c r="I16174" s="209"/>
      <c r="J16174" s="221"/>
      <c r="K16174" s="228"/>
      <c r="L16174" s="228"/>
      <c r="Q16174" s="229"/>
    </row>
    <row r="16175" spans="9:17" ht="16">
      <c r="I16175" s="209"/>
      <c r="J16175" s="221"/>
      <c r="K16175" s="228"/>
      <c r="L16175" s="228"/>
      <c r="Q16175" s="229"/>
    </row>
    <row r="16176" spans="9:17" ht="16">
      <c r="I16176" s="209"/>
      <c r="J16176" s="221"/>
      <c r="K16176" s="228"/>
      <c r="L16176" s="228"/>
      <c r="Q16176" s="229"/>
    </row>
    <row r="16177" spans="9:17" ht="16">
      <c r="I16177" s="209"/>
      <c r="J16177" s="221"/>
      <c r="K16177" s="228"/>
      <c r="L16177" s="228"/>
      <c r="Q16177" s="229"/>
    </row>
    <row r="16178" spans="9:17" ht="16">
      <c r="I16178" s="209"/>
      <c r="J16178" s="221"/>
      <c r="K16178" s="228"/>
      <c r="L16178" s="228"/>
      <c r="Q16178" s="229"/>
    </row>
    <row r="16179" spans="9:17" ht="16">
      <c r="I16179" s="209"/>
      <c r="J16179" s="221"/>
      <c r="K16179" s="228"/>
      <c r="L16179" s="228"/>
      <c r="Q16179" s="229"/>
    </row>
    <row r="16180" spans="9:17" ht="16">
      <c r="I16180" s="209"/>
      <c r="J16180" s="221"/>
      <c r="K16180" s="228"/>
      <c r="L16180" s="228"/>
      <c r="Q16180" s="229"/>
    </row>
    <row r="16181" spans="9:17" ht="16">
      <c r="I16181" s="209"/>
      <c r="J16181" s="221"/>
      <c r="K16181" s="228"/>
      <c r="L16181" s="228"/>
      <c r="Q16181" s="229"/>
    </row>
    <row r="16182" spans="9:17" ht="16">
      <c r="I16182" s="209"/>
      <c r="J16182" s="221"/>
      <c r="K16182" s="228"/>
      <c r="L16182" s="228"/>
      <c r="Q16182" s="229"/>
    </row>
    <row r="16183" spans="9:17" ht="16">
      <c r="I16183" s="209"/>
      <c r="J16183" s="221"/>
      <c r="K16183" s="228"/>
      <c r="L16183" s="228"/>
      <c r="Q16183" s="229"/>
    </row>
    <row r="16184" spans="9:17" ht="16">
      <c r="I16184" s="209"/>
      <c r="J16184" s="221"/>
      <c r="K16184" s="228"/>
      <c r="L16184" s="228"/>
      <c r="Q16184" s="229"/>
    </row>
    <row r="16185" spans="9:17" ht="16">
      <c r="I16185" s="209"/>
      <c r="J16185" s="221"/>
      <c r="K16185" s="228"/>
      <c r="L16185" s="228"/>
      <c r="Q16185" s="229"/>
    </row>
    <row r="16186" spans="9:17" ht="16">
      <c r="I16186" s="209"/>
      <c r="J16186" s="221"/>
      <c r="K16186" s="228"/>
      <c r="L16186" s="228"/>
      <c r="Q16186" s="229"/>
    </row>
    <row r="16187" spans="9:17" ht="16">
      <c r="I16187" s="209"/>
      <c r="J16187" s="221"/>
      <c r="K16187" s="228"/>
      <c r="L16187" s="228"/>
      <c r="Q16187" s="229"/>
    </row>
    <row r="16188" spans="9:17" ht="16">
      <c r="I16188" s="209"/>
      <c r="J16188" s="221"/>
      <c r="K16188" s="228"/>
      <c r="L16188" s="228"/>
      <c r="Q16188" s="229"/>
    </row>
    <row r="16189" spans="9:17" ht="16">
      <c r="I16189" s="209"/>
      <c r="J16189" s="221"/>
      <c r="K16189" s="228"/>
      <c r="L16189" s="228"/>
      <c r="Q16189" s="229"/>
    </row>
    <row r="16190" spans="9:17" ht="16">
      <c r="I16190" s="209"/>
      <c r="J16190" s="221"/>
      <c r="K16190" s="228"/>
      <c r="L16190" s="228"/>
      <c r="Q16190" s="229"/>
    </row>
    <row r="16191" spans="9:17" ht="16">
      <c r="I16191" s="209"/>
      <c r="J16191" s="221"/>
      <c r="K16191" s="228"/>
      <c r="L16191" s="228"/>
      <c r="Q16191" s="229"/>
    </row>
    <row r="16192" spans="9:17" ht="16">
      <c r="I16192" s="209"/>
      <c r="J16192" s="221"/>
      <c r="K16192" s="228"/>
      <c r="L16192" s="228"/>
      <c r="Q16192" s="229"/>
    </row>
    <row r="16193" spans="9:17" ht="16">
      <c r="I16193" s="209"/>
      <c r="J16193" s="221"/>
      <c r="K16193" s="228"/>
      <c r="L16193" s="228"/>
      <c r="Q16193" s="229"/>
    </row>
    <row r="16194" spans="9:17" ht="16">
      <c r="I16194" s="209"/>
      <c r="J16194" s="221"/>
      <c r="K16194" s="228"/>
      <c r="L16194" s="228"/>
      <c r="Q16194" s="229"/>
    </row>
    <row r="16195" spans="9:17" ht="16">
      <c r="I16195" s="209"/>
      <c r="J16195" s="221"/>
      <c r="K16195" s="228"/>
      <c r="L16195" s="228"/>
      <c r="Q16195" s="229"/>
    </row>
    <row r="16196" spans="9:17" ht="16">
      <c r="I16196" s="209"/>
      <c r="J16196" s="221"/>
      <c r="K16196" s="228"/>
      <c r="L16196" s="228"/>
      <c r="Q16196" s="229"/>
    </row>
    <row r="16197" spans="9:17" ht="16">
      <c r="I16197" s="209"/>
      <c r="J16197" s="221"/>
      <c r="K16197" s="228"/>
      <c r="L16197" s="228"/>
      <c r="Q16197" s="229"/>
    </row>
    <row r="16198" spans="9:17" ht="16">
      <c r="I16198" s="209"/>
      <c r="J16198" s="221"/>
      <c r="K16198" s="228"/>
      <c r="L16198" s="228"/>
      <c r="Q16198" s="229"/>
    </row>
    <row r="16199" spans="9:17" ht="16">
      <c r="I16199" s="209"/>
      <c r="J16199" s="221"/>
      <c r="K16199" s="228"/>
      <c r="L16199" s="228"/>
      <c r="Q16199" s="229"/>
    </row>
    <row r="16200" spans="9:17" ht="16">
      <c r="I16200" s="209"/>
      <c r="J16200" s="221"/>
      <c r="K16200" s="228"/>
      <c r="L16200" s="228"/>
      <c r="Q16200" s="229"/>
    </row>
    <row r="16201" spans="9:17" ht="16">
      <c r="I16201" s="209"/>
      <c r="J16201" s="221"/>
      <c r="K16201" s="228"/>
      <c r="L16201" s="228"/>
      <c r="Q16201" s="229"/>
    </row>
    <row r="16202" spans="9:17" ht="16">
      <c r="I16202" s="209"/>
      <c r="J16202" s="221"/>
      <c r="K16202" s="228"/>
      <c r="L16202" s="228"/>
      <c r="Q16202" s="229"/>
    </row>
    <row r="16203" spans="9:17" ht="16">
      <c r="I16203" s="209"/>
      <c r="J16203" s="221"/>
      <c r="K16203" s="228"/>
      <c r="L16203" s="228"/>
      <c r="Q16203" s="229"/>
    </row>
    <row r="16204" spans="9:17" ht="16">
      <c r="I16204" s="209"/>
      <c r="J16204" s="221"/>
      <c r="K16204" s="228"/>
      <c r="L16204" s="228"/>
      <c r="Q16204" s="229"/>
    </row>
    <row r="16205" spans="9:17" ht="16">
      <c r="I16205" s="209"/>
      <c r="J16205" s="221"/>
      <c r="K16205" s="228"/>
      <c r="L16205" s="228"/>
      <c r="Q16205" s="229"/>
    </row>
    <row r="16206" spans="9:17" ht="16">
      <c r="I16206" s="209"/>
      <c r="J16206" s="221"/>
      <c r="K16206" s="228"/>
      <c r="L16206" s="228"/>
      <c r="Q16206" s="229"/>
    </row>
    <row r="16207" spans="9:17" ht="16">
      <c r="I16207" s="209"/>
      <c r="J16207" s="221"/>
      <c r="K16207" s="228"/>
      <c r="L16207" s="228"/>
      <c r="Q16207" s="229"/>
    </row>
    <row r="16208" spans="9:17" ht="16">
      <c r="I16208" s="209"/>
      <c r="J16208" s="221"/>
      <c r="K16208" s="228"/>
      <c r="L16208" s="228"/>
      <c r="Q16208" s="229"/>
    </row>
    <row r="16209" spans="9:17" ht="16">
      <c r="I16209" s="209"/>
      <c r="J16209" s="221"/>
      <c r="K16209" s="228"/>
      <c r="L16209" s="228"/>
      <c r="Q16209" s="229"/>
    </row>
    <row r="16210" spans="9:17" ht="16">
      <c r="I16210" s="209"/>
      <c r="J16210" s="221"/>
      <c r="K16210" s="228"/>
      <c r="L16210" s="228"/>
      <c r="Q16210" s="229"/>
    </row>
    <row r="16211" spans="9:17" ht="16">
      <c r="I16211" s="209"/>
      <c r="J16211" s="221"/>
      <c r="K16211" s="228"/>
      <c r="L16211" s="228"/>
      <c r="Q16211" s="229"/>
    </row>
    <row r="16212" spans="9:17" ht="16">
      <c r="I16212" s="209"/>
      <c r="J16212" s="221"/>
      <c r="K16212" s="228"/>
      <c r="L16212" s="228"/>
      <c r="Q16212" s="229"/>
    </row>
    <row r="16213" spans="9:17" ht="16">
      <c r="I16213" s="209"/>
      <c r="J16213" s="221"/>
      <c r="K16213" s="228"/>
      <c r="L16213" s="228"/>
      <c r="Q16213" s="229"/>
    </row>
    <row r="16214" spans="9:17" ht="16">
      <c r="I16214" s="209"/>
      <c r="J16214" s="221"/>
      <c r="K16214" s="228"/>
      <c r="L16214" s="228"/>
      <c r="Q16214" s="229"/>
    </row>
    <row r="16215" spans="9:17" ht="16">
      <c r="I16215" s="209"/>
      <c r="J16215" s="221"/>
      <c r="K16215" s="228"/>
      <c r="L16215" s="228"/>
      <c r="Q16215" s="229"/>
    </row>
    <row r="16216" spans="9:17" ht="16">
      <c r="I16216" s="209"/>
      <c r="J16216" s="221"/>
      <c r="K16216" s="228"/>
      <c r="L16216" s="228"/>
      <c r="Q16216" s="229"/>
    </row>
    <row r="16217" spans="9:17" ht="16">
      <c r="I16217" s="209"/>
      <c r="J16217" s="221"/>
      <c r="K16217" s="228"/>
      <c r="L16217" s="228"/>
      <c r="Q16217" s="229"/>
    </row>
    <row r="16218" spans="9:17" ht="16">
      <c r="I16218" s="209"/>
      <c r="J16218" s="221"/>
      <c r="K16218" s="228"/>
      <c r="L16218" s="228"/>
      <c r="Q16218" s="229"/>
    </row>
    <row r="16219" spans="9:17" ht="16">
      <c r="I16219" s="209"/>
      <c r="J16219" s="221"/>
      <c r="K16219" s="228"/>
      <c r="L16219" s="228"/>
      <c r="Q16219" s="229"/>
    </row>
    <row r="16220" spans="9:17" ht="16">
      <c r="I16220" s="209"/>
      <c r="J16220" s="221"/>
      <c r="K16220" s="228"/>
      <c r="L16220" s="228"/>
      <c r="Q16220" s="229"/>
    </row>
    <row r="16221" spans="9:17" ht="16">
      <c r="I16221" s="209"/>
      <c r="J16221" s="221"/>
      <c r="K16221" s="228"/>
      <c r="L16221" s="228"/>
      <c r="Q16221" s="229"/>
    </row>
    <row r="16222" spans="9:17" ht="16">
      <c r="I16222" s="209"/>
      <c r="J16222" s="221"/>
      <c r="K16222" s="228"/>
      <c r="L16222" s="228"/>
      <c r="Q16222" s="229"/>
    </row>
    <row r="16223" spans="9:17" ht="16">
      <c r="I16223" s="209"/>
      <c r="J16223" s="221"/>
      <c r="K16223" s="228"/>
      <c r="L16223" s="228"/>
      <c r="Q16223" s="229"/>
    </row>
    <row r="16224" spans="9:17" ht="16">
      <c r="I16224" s="209"/>
      <c r="J16224" s="221"/>
      <c r="K16224" s="228"/>
      <c r="L16224" s="228"/>
      <c r="Q16224" s="229"/>
    </row>
    <row r="16225" spans="9:17" ht="16">
      <c r="I16225" s="209"/>
      <c r="J16225" s="221"/>
      <c r="K16225" s="228"/>
      <c r="L16225" s="228"/>
      <c r="Q16225" s="229"/>
    </row>
    <row r="16226" spans="9:17" ht="16">
      <c r="I16226" s="209"/>
      <c r="J16226" s="221"/>
      <c r="K16226" s="228"/>
      <c r="L16226" s="228"/>
      <c r="Q16226" s="229"/>
    </row>
    <row r="16227" spans="9:17" ht="16">
      <c r="I16227" s="209"/>
      <c r="J16227" s="221"/>
      <c r="K16227" s="228"/>
      <c r="L16227" s="228"/>
      <c r="Q16227" s="229"/>
    </row>
    <row r="16228" spans="9:17" ht="16">
      <c r="I16228" s="209"/>
      <c r="J16228" s="221"/>
      <c r="K16228" s="228"/>
      <c r="L16228" s="228"/>
      <c r="Q16228" s="229"/>
    </row>
    <row r="16229" spans="9:17" ht="16">
      <c r="I16229" s="209"/>
      <c r="J16229" s="221"/>
      <c r="K16229" s="228"/>
      <c r="L16229" s="228"/>
      <c r="Q16229" s="229"/>
    </row>
    <row r="16230" spans="9:17" ht="16">
      <c r="I16230" s="209"/>
      <c r="J16230" s="221"/>
      <c r="K16230" s="228"/>
      <c r="L16230" s="228"/>
      <c r="Q16230" s="229"/>
    </row>
    <row r="16231" spans="9:17" ht="16">
      <c r="I16231" s="209"/>
      <c r="J16231" s="221"/>
      <c r="K16231" s="228"/>
      <c r="L16231" s="228"/>
      <c r="Q16231" s="229"/>
    </row>
    <row r="16232" spans="9:17" ht="16">
      <c r="I16232" s="209"/>
      <c r="J16232" s="221"/>
      <c r="K16232" s="228"/>
      <c r="L16232" s="228"/>
      <c r="Q16232" s="229"/>
    </row>
    <row r="16233" spans="9:17" ht="16">
      <c r="I16233" s="209"/>
      <c r="J16233" s="221"/>
      <c r="K16233" s="228"/>
      <c r="L16233" s="228"/>
      <c r="Q16233" s="229"/>
    </row>
    <row r="16234" spans="9:17" ht="16">
      <c r="I16234" s="209"/>
      <c r="J16234" s="221"/>
      <c r="K16234" s="228"/>
      <c r="L16234" s="228"/>
      <c r="Q16234" s="229"/>
    </row>
    <row r="16235" spans="9:17" ht="16">
      <c r="I16235" s="209"/>
      <c r="J16235" s="221"/>
      <c r="K16235" s="228"/>
      <c r="L16235" s="228"/>
      <c r="Q16235" s="229"/>
    </row>
    <row r="16236" spans="9:17" ht="16">
      <c r="I16236" s="209"/>
      <c r="J16236" s="221"/>
      <c r="K16236" s="228"/>
      <c r="L16236" s="228"/>
      <c r="Q16236" s="229"/>
    </row>
    <row r="16237" spans="9:17" ht="16">
      <c r="I16237" s="209"/>
      <c r="J16237" s="221"/>
      <c r="K16237" s="228"/>
      <c r="L16237" s="228"/>
      <c r="Q16237" s="229"/>
    </row>
    <row r="16238" spans="9:17" ht="16">
      <c r="I16238" s="209"/>
      <c r="J16238" s="221"/>
      <c r="K16238" s="228"/>
      <c r="L16238" s="228"/>
      <c r="Q16238" s="229"/>
    </row>
    <row r="16239" spans="9:17" ht="16">
      <c r="I16239" s="209"/>
      <c r="J16239" s="221"/>
      <c r="K16239" s="228"/>
      <c r="L16239" s="228"/>
      <c r="Q16239" s="229"/>
    </row>
    <row r="16240" spans="9:17" ht="16">
      <c r="I16240" s="209"/>
      <c r="J16240" s="221"/>
      <c r="K16240" s="228"/>
      <c r="L16240" s="228"/>
      <c r="Q16240" s="229"/>
    </row>
    <row r="16241" spans="9:17" ht="16">
      <c r="I16241" s="209"/>
      <c r="J16241" s="221"/>
      <c r="K16241" s="228"/>
      <c r="L16241" s="228"/>
      <c r="Q16241" s="229"/>
    </row>
    <row r="16242" spans="9:17" ht="16">
      <c r="I16242" s="209"/>
      <c r="J16242" s="221"/>
      <c r="K16242" s="228"/>
      <c r="L16242" s="228"/>
      <c r="Q16242" s="229"/>
    </row>
    <row r="16243" spans="9:17" ht="16">
      <c r="I16243" s="209"/>
      <c r="J16243" s="221"/>
      <c r="K16243" s="228"/>
      <c r="L16243" s="228"/>
      <c r="Q16243" s="229"/>
    </row>
    <row r="16244" spans="9:17" ht="16">
      <c r="I16244" s="209"/>
      <c r="J16244" s="221"/>
      <c r="K16244" s="228"/>
      <c r="L16244" s="228"/>
      <c r="Q16244" s="229"/>
    </row>
    <row r="16245" spans="9:17" ht="16">
      <c r="I16245" s="209"/>
      <c r="J16245" s="221"/>
      <c r="K16245" s="228"/>
      <c r="L16245" s="228"/>
      <c r="Q16245" s="229"/>
    </row>
    <row r="16246" spans="9:17" ht="16">
      <c r="I16246" s="209"/>
      <c r="J16246" s="221"/>
      <c r="K16246" s="228"/>
      <c r="L16246" s="228"/>
      <c r="Q16246" s="229"/>
    </row>
    <row r="16247" spans="9:17" ht="16">
      <c r="I16247" s="209"/>
      <c r="J16247" s="221"/>
      <c r="K16247" s="228"/>
      <c r="L16247" s="228"/>
      <c r="Q16247" s="229"/>
    </row>
    <row r="16248" spans="9:17" ht="16">
      <c r="I16248" s="209"/>
      <c r="J16248" s="221"/>
      <c r="K16248" s="228"/>
      <c r="L16248" s="228"/>
      <c r="Q16248" s="229"/>
    </row>
    <row r="16249" spans="9:17" ht="16">
      <c r="I16249" s="209"/>
      <c r="J16249" s="221"/>
      <c r="K16249" s="228"/>
      <c r="L16249" s="228"/>
      <c r="Q16249" s="229"/>
    </row>
    <row r="16250" spans="9:17" ht="16">
      <c r="I16250" s="209"/>
      <c r="J16250" s="221"/>
      <c r="K16250" s="228"/>
      <c r="L16250" s="228"/>
      <c r="Q16250" s="229"/>
    </row>
    <row r="16251" spans="9:17" ht="16">
      <c r="I16251" s="209"/>
      <c r="J16251" s="221"/>
      <c r="K16251" s="228"/>
      <c r="L16251" s="228"/>
      <c r="Q16251" s="229"/>
    </row>
    <row r="16252" spans="9:17" ht="16">
      <c r="I16252" s="209"/>
      <c r="J16252" s="221"/>
      <c r="K16252" s="228"/>
      <c r="L16252" s="228"/>
      <c r="Q16252" s="229"/>
    </row>
    <row r="16253" spans="9:17" ht="16">
      <c r="I16253" s="209"/>
      <c r="J16253" s="221"/>
      <c r="K16253" s="228"/>
      <c r="L16253" s="228"/>
      <c r="Q16253" s="229"/>
    </row>
    <row r="16254" spans="9:17" ht="16">
      <c r="I16254" s="209"/>
      <c r="J16254" s="221"/>
      <c r="K16254" s="228"/>
      <c r="L16254" s="228"/>
      <c r="Q16254" s="229"/>
    </row>
    <row r="16255" spans="9:17" ht="16">
      <c r="I16255" s="209"/>
      <c r="J16255" s="221"/>
      <c r="K16255" s="228"/>
      <c r="L16255" s="228"/>
      <c r="Q16255" s="229"/>
    </row>
    <row r="16256" spans="9:17" ht="16">
      <c r="I16256" s="209"/>
      <c r="J16256" s="221"/>
      <c r="K16256" s="228"/>
      <c r="L16256" s="228"/>
      <c r="Q16256" s="229"/>
    </row>
    <row r="16257" spans="9:17" ht="16">
      <c r="I16257" s="209"/>
      <c r="J16257" s="221"/>
      <c r="K16257" s="228"/>
      <c r="L16257" s="228"/>
      <c r="Q16257" s="229"/>
    </row>
    <row r="16258" spans="9:17" ht="16">
      <c r="I16258" s="209"/>
      <c r="J16258" s="221"/>
      <c r="K16258" s="228"/>
      <c r="L16258" s="228"/>
      <c r="Q16258" s="229"/>
    </row>
    <row r="16259" spans="9:17" ht="16">
      <c r="I16259" s="209"/>
      <c r="J16259" s="221"/>
      <c r="K16259" s="228"/>
      <c r="L16259" s="228"/>
      <c r="Q16259" s="229"/>
    </row>
    <row r="16260" spans="9:17" ht="16">
      <c r="I16260" s="209"/>
      <c r="J16260" s="221"/>
      <c r="K16260" s="228"/>
      <c r="L16260" s="228"/>
      <c r="Q16260" s="229"/>
    </row>
    <row r="16261" spans="9:17" ht="16">
      <c r="I16261" s="209"/>
      <c r="J16261" s="221"/>
      <c r="K16261" s="228"/>
      <c r="L16261" s="228"/>
      <c r="Q16261" s="229"/>
    </row>
    <row r="16262" spans="9:17" ht="16">
      <c r="I16262" s="209"/>
      <c r="J16262" s="221"/>
      <c r="K16262" s="228"/>
      <c r="L16262" s="228"/>
      <c r="Q16262" s="229"/>
    </row>
    <row r="16263" spans="9:17" ht="16">
      <c r="I16263" s="209"/>
      <c r="J16263" s="221"/>
      <c r="K16263" s="228"/>
      <c r="L16263" s="228"/>
      <c r="Q16263" s="229"/>
    </row>
    <row r="16264" spans="9:17" ht="16">
      <c r="I16264" s="209"/>
      <c r="J16264" s="221"/>
      <c r="K16264" s="228"/>
      <c r="L16264" s="228"/>
      <c r="Q16264" s="229"/>
    </row>
    <row r="16265" spans="9:17" ht="16">
      <c r="I16265" s="209"/>
      <c r="J16265" s="221"/>
      <c r="K16265" s="228"/>
      <c r="L16265" s="228"/>
      <c r="Q16265" s="229"/>
    </row>
    <row r="16266" spans="9:17" ht="16">
      <c r="I16266" s="209"/>
      <c r="J16266" s="221"/>
      <c r="K16266" s="228"/>
      <c r="L16266" s="228"/>
      <c r="Q16266" s="229"/>
    </row>
    <row r="16267" spans="9:17" ht="16">
      <c r="I16267" s="209"/>
      <c r="J16267" s="221"/>
      <c r="K16267" s="228"/>
      <c r="L16267" s="228"/>
      <c r="Q16267" s="229"/>
    </row>
    <row r="16268" spans="9:17" ht="16">
      <c r="I16268" s="209"/>
      <c r="J16268" s="221"/>
      <c r="K16268" s="228"/>
      <c r="L16268" s="228"/>
      <c r="Q16268" s="229"/>
    </row>
    <row r="16269" spans="9:17" ht="16">
      <c r="I16269" s="209"/>
      <c r="J16269" s="221"/>
      <c r="K16269" s="228"/>
      <c r="L16269" s="228"/>
      <c r="Q16269" s="229"/>
    </row>
    <row r="16270" spans="9:17" ht="16">
      <c r="I16270" s="209"/>
      <c r="J16270" s="221"/>
      <c r="K16270" s="228"/>
      <c r="L16270" s="228"/>
      <c r="Q16270" s="229"/>
    </row>
    <row r="16271" spans="9:17" ht="16">
      <c r="I16271" s="209"/>
      <c r="J16271" s="221"/>
      <c r="K16271" s="228"/>
      <c r="L16271" s="228"/>
      <c r="Q16271" s="229"/>
    </row>
    <row r="16272" spans="9:17" ht="16">
      <c r="I16272" s="209"/>
      <c r="J16272" s="221"/>
      <c r="K16272" s="228"/>
      <c r="L16272" s="228"/>
      <c r="Q16272" s="229"/>
    </row>
    <row r="16273" spans="9:17" ht="16">
      <c r="I16273" s="209"/>
      <c r="J16273" s="221"/>
      <c r="K16273" s="228"/>
      <c r="L16273" s="228"/>
      <c r="Q16273" s="229"/>
    </row>
    <row r="16274" spans="9:17" ht="16">
      <c r="I16274" s="209"/>
      <c r="J16274" s="221"/>
      <c r="K16274" s="228"/>
      <c r="L16274" s="228"/>
      <c r="Q16274" s="229"/>
    </row>
    <row r="16275" spans="9:17" ht="16">
      <c r="I16275" s="209"/>
      <c r="J16275" s="221"/>
      <c r="K16275" s="228"/>
      <c r="L16275" s="228"/>
      <c r="Q16275" s="229"/>
    </row>
    <row r="16276" spans="9:17" ht="16">
      <c r="I16276" s="209"/>
      <c r="J16276" s="221"/>
      <c r="K16276" s="228"/>
      <c r="L16276" s="228"/>
      <c r="Q16276" s="229"/>
    </row>
    <row r="16277" spans="9:17" ht="16">
      <c r="I16277" s="209"/>
      <c r="J16277" s="221"/>
      <c r="K16277" s="228"/>
      <c r="L16277" s="228"/>
      <c r="Q16277" s="229"/>
    </row>
    <row r="16278" spans="9:17" ht="16">
      <c r="I16278" s="209"/>
      <c r="J16278" s="221"/>
      <c r="K16278" s="228"/>
      <c r="L16278" s="228"/>
      <c r="Q16278" s="229"/>
    </row>
    <row r="16279" spans="9:17" ht="16">
      <c r="I16279" s="209"/>
      <c r="J16279" s="221"/>
      <c r="K16279" s="228"/>
      <c r="L16279" s="228"/>
      <c r="Q16279" s="229"/>
    </row>
    <row r="16280" spans="9:17" ht="16">
      <c r="I16280" s="209"/>
      <c r="J16280" s="221"/>
      <c r="K16280" s="228"/>
      <c r="L16280" s="228"/>
      <c r="Q16280" s="229"/>
    </row>
    <row r="16281" spans="9:17" ht="16">
      <c r="I16281" s="209"/>
      <c r="J16281" s="221"/>
      <c r="K16281" s="228"/>
      <c r="L16281" s="228"/>
      <c r="Q16281" s="229"/>
    </row>
    <row r="16282" spans="9:17" ht="16">
      <c r="I16282" s="209"/>
      <c r="J16282" s="221"/>
      <c r="K16282" s="228"/>
      <c r="L16282" s="228"/>
      <c r="Q16282" s="229"/>
    </row>
    <row r="16283" spans="9:17" ht="16">
      <c r="I16283" s="209"/>
      <c r="J16283" s="221"/>
      <c r="K16283" s="228"/>
      <c r="L16283" s="228"/>
      <c r="Q16283" s="229"/>
    </row>
    <row r="16284" spans="9:17" ht="16">
      <c r="I16284" s="209"/>
      <c r="J16284" s="221"/>
      <c r="K16284" s="228"/>
      <c r="L16284" s="228"/>
      <c r="Q16284" s="229"/>
    </row>
    <row r="16285" spans="9:17" ht="16">
      <c r="I16285" s="209"/>
      <c r="J16285" s="221"/>
      <c r="K16285" s="228"/>
      <c r="L16285" s="228"/>
      <c r="Q16285" s="229"/>
    </row>
    <row r="16286" spans="9:17" ht="16">
      <c r="I16286" s="209"/>
      <c r="J16286" s="221"/>
      <c r="K16286" s="228"/>
      <c r="L16286" s="228"/>
      <c r="Q16286" s="229"/>
    </row>
    <row r="16287" spans="9:17" ht="16">
      <c r="I16287" s="209"/>
      <c r="J16287" s="221"/>
      <c r="K16287" s="228"/>
      <c r="L16287" s="228"/>
      <c r="Q16287" s="229"/>
    </row>
    <row r="16288" spans="9:17" ht="16">
      <c r="I16288" s="209"/>
      <c r="J16288" s="221"/>
      <c r="K16288" s="228"/>
      <c r="L16288" s="228"/>
      <c r="Q16288" s="229"/>
    </row>
    <row r="16289" spans="9:17" ht="16">
      <c r="I16289" s="209"/>
      <c r="J16289" s="221"/>
      <c r="K16289" s="228"/>
      <c r="L16289" s="228"/>
      <c r="Q16289" s="229"/>
    </row>
    <row r="16290" spans="9:17" ht="16">
      <c r="I16290" s="209"/>
      <c r="J16290" s="221"/>
      <c r="K16290" s="228"/>
      <c r="L16290" s="228"/>
      <c r="Q16290" s="229"/>
    </row>
    <row r="16291" spans="9:17" ht="16">
      <c r="I16291" s="209"/>
      <c r="J16291" s="221"/>
      <c r="K16291" s="228"/>
      <c r="L16291" s="228"/>
      <c r="Q16291" s="229"/>
    </row>
    <row r="16292" spans="9:17" ht="16">
      <c r="I16292" s="209"/>
      <c r="J16292" s="221"/>
      <c r="K16292" s="228"/>
      <c r="L16292" s="228"/>
      <c r="Q16292" s="229"/>
    </row>
    <row r="16293" spans="9:17" ht="16">
      <c r="I16293" s="209"/>
      <c r="J16293" s="221"/>
      <c r="K16293" s="228"/>
      <c r="L16293" s="228"/>
      <c r="Q16293" s="229"/>
    </row>
    <row r="16294" spans="9:17" ht="16">
      <c r="I16294" s="209"/>
      <c r="J16294" s="221"/>
      <c r="K16294" s="228"/>
      <c r="L16294" s="228"/>
      <c r="Q16294" s="229"/>
    </row>
    <row r="16295" spans="9:17" ht="16">
      <c r="I16295" s="209"/>
      <c r="J16295" s="221"/>
      <c r="K16295" s="228"/>
      <c r="L16295" s="228"/>
      <c r="Q16295" s="229"/>
    </row>
    <row r="16296" spans="9:17" ht="16">
      <c r="I16296" s="209"/>
      <c r="J16296" s="221"/>
      <c r="K16296" s="228"/>
      <c r="L16296" s="228"/>
      <c r="Q16296" s="229"/>
    </row>
    <row r="16297" spans="9:17" ht="16">
      <c r="I16297" s="209"/>
      <c r="J16297" s="221"/>
      <c r="K16297" s="228"/>
      <c r="L16297" s="228"/>
      <c r="Q16297" s="229"/>
    </row>
    <row r="16298" spans="9:17" ht="16">
      <c r="I16298" s="209"/>
      <c r="J16298" s="221"/>
      <c r="K16298" s="228"/>
      <c r="L16298" s="228"/>
      <c r="Q16298" s="229"/>
    </row>
    <row r="16299" spans="9:17" ht="16">
      <c r="I16299" s="209"/>
      <c r="J16299" s="221"/>
      <c r="K16299" s="228"/>
      <c r="L16299" s="228"/>
      <c r="Q16299" s="229"/>
    </row>
    <row r="16300" spans="9:17" ht="16">
      <c r="I16300" s="209"/>
      <c r="J16300" s="221"/>
      <c r="K16300" s="228"/>
      <c r="L16300" s="228"/>
      <c r="Q16300" s="229"/>
    </row>
    <row r="16301" spans="9:17" ht="16">
      <c r="I16301" s="209"/>
      <c r="J16301" s="221"/>
      <c r="K16301" s="228"/>
      <c r="L16301" s="228"/>
      <c r="Q16301" s="229"/>
    </row>
    <row r="16302" spans="9:17" ht="16">
      <c r="I16302" s="209"/>
      <c r="J16302" s="221"/>
      <c r="K16302" s="228"/>
      <c r="L16302" s="228"/>
      <c r="Q16302" s="229"/>
    </row>
    <row r="16303" spans="9:17" ht="16">
      <c r="I16303" s="209"/>
      <c r="J16303" s="221"/>
      <c r="K16303" s="228"/>
      <c r="L16303" s="228"/>
      <c r="Q16303" s="229"/>
    </row>
    <row r="16304" spans="9:17" ht="16">
      <c r="I16304" s="209"/>
      <c r="J16304" s="221"/>
      <c r="K16304" s="228"/>
      <c r="L16304" s="228"/>
      <c r="Q16304" s="229"/>
    </row>
    <row r="16305" spans="9:17" ht="16">
      <c r="I16305" s="209"/>
      <c r="J16305" s="221"/>
      <c r="K16305" s="228"/>
      <c r="L16305" s="228"/>
      <c r="Q16305" s="229"/>
    </row>
    <row r="16306" spans="9:17" ht="16">
      <c r="I16306" s="209"/>
      <c r="J16306" s="221"/>
      <c r="K16306" s="228"/>
      <c r="L16306" s="228"/>
      <c r="Q16306" s="229"/>
    </row>
    <row r="16307" spans="9:17" ht="16">
      <c r="I16307" s="209"/>
      <c r="J16307" s="221"/>
      <c r="K16307" s="228"/>
      <c r="L16307" s="228"/>
      <c r="Q16307" s="229"/>
    </row>
    <row r="16308" spans="9:17" ht="16">
      <c r="I16308" s="209"/>
      <c r="J16308" s="221"/>
      <c r="K16308" s="228"/>
      <c r="L16308" s="228"/>
      <c r="Q16308" s="229"/>
    </row>
    <row r="16309" spans="9:17" ht="16">
      <c r="I16309" s="209"/>
      <c r="J16309" s="221"/>
      <c r="K16309" s="228"/>
      <c r="L16309" s="228"/>
      <c r="Q16309" s="229"/>
    </row>
    <row r="16310" spans="9:17" ht="16">
      <c r="I16310" s="209"/>
      <c r="J16310" s="221"/>
      <c r="K16310" s="228"/>
      <c r="L16310" s="228"/>
      <c r="Q16310" s="229"/>
    </row>
    <row r="16311" spans="9:17" ht="16">
      <c r="I16311" s="209"/>
      <c r="J16311" s="221"/>
      <c r="K16311" s="228"/>
      <c r="L16311" s="228"/>
      <c r="Q16311" s="229"/>
    </row>
    <row r="16312" spans="9:17" ht="16">
      <c r="I16312" s="209"/>
      <c r="J16312" s="221"/>
      <c r="K16312" s="228"/>
      <c r="L16312" s="228"/>
      <c r="Q16312" s="229"/>
    </row>
    <row r="16313" spans="9:17" ht="16">
      <c r="I16313" s="209"/>
      <c r="J16313" s="221"/>
      <c r="K16313" s="228"/>
      <c r="L16313" s="228"/>
      <c r="Q16313" s="229"/>
    </row>
    <row r="16314" spans="9:17" ht="16">
      <c r="I16314" s="209"/>
      <c r="J16314" s="221"/>
      <c r="K16314" s="228"/>
      <c r="L16314" s="228"/>
      <c r="Q16314" s="229"/>
    </row>
    <row r="16315" spans="9:17" ht="16">
      <c r="I16315" s="209"/>
      <c r="J16315" s="221"/>
      <c r="K16315" s="228"/>
      <c r="L16315" s="228"/>
      <c r="Q16315" s="229"/>
    </row>
    <row r="16316" spans="9:17" ht="16">
      <c r="I16316" s="209"/>
      <c r="J16316" s="221"/>
      <c r="K16316" s="228"/>
      <c r="L16316" s="228"/>
      <c r="Q16316" s="229"/>
    </row>
    <row r="16317" spans="9:17" ht="16">
      <c r="I16317" s="209"/>
      <c r="J16317" s="221"/>
      <c r="K16317" s="228"/>
      <c r="L16317" s="228"/>
      <c r="Q16317" s="229"/>
    </row>
    <row r="16318" spans="9:17" ht="16">
      <c r="I16318" s="209"/>
      <c r="J16318" s="221"/>
      <c r="K16318" s="228"/>
      <c r="L16318" s="228"/>
      <c r="Q16318" s="229"/>
    </row>
    <row r="16319" spans="9:17" ht="16">
      <c r="I16319" s="209"/>
      <c r="J16319" s="221"/>
      <c r="K16319" s="228"/>
      <c r="L16319" s="228"/>
      <c r="Q16319" s="229"/>
    </row>
    <row r="16320" spans="9:17" ht="16">
      <c r="I16320" s="209"/>
      <c r="J16320" s="221"/>
      <c r="K16320" s="228"/>
      <c r="L16320" s="228"/>
      <c r="Q16320" s="229"/>
    </row>
    <row r="16321" spans="9:17" ht="16">
      <c r="I16321" s="209"/>
      <c r="J16321" s="221"/>
      <c r="K16321" s="228"/>
      <c r="L16321" s="228"/>
      <c r="Q16321" s="229"/>
    </row>
    <row r="16322" spans="9:17" ht="16">
      <c r="I16322" s="209"/>
      <c r="J16322" s="221"/>
      <c r="K16322" s="228"/>
      <c r="L16322" s="228"/>
      <c r="Q16322" s="229"/>
    </row>
    <row r="16323" spans="9:17" ht="16">
      <c r="I16323" s="209"/>
      <c r="J16323" s="221"/>
      <c r="K16323" s="228"/>
      <c r="L16323" s="228"/>
      <c r="Q16323" s="229"/>
    </row>
    <row r="16324" spans="9:17" ht="16">
      <c r="I16324" s="209"/>
      <c r="J16324" s="221"/>
      <c r="K16324" s="228"/>
      <c r="L16324" s="228"/>
      <c r="Q16324" s="229"/>
    </row>
    <row r="16325" spans="9:17" ht="16">
      <c r="I16325" s="209"/>
      <c r="J16325" s="221"/>
      <c r="K16325" s="228"/>
      <c r="L16325" s="228"/>
      <c r="Q16325" s="229"/>
    </row>
    <row r="16326" spans="9:17" ht="16">
      <c r="I16326" s="209"/>
      <c r="J16326" s="221"/>
      <c r="K16326" s="228"/>
      <c r="L16326" s="228"/>
      <c r="Q16326" s="229"/>
    </row>
    <row r="16327" spans="9:17" ht="16">
      <c r="I16327" s="209"/>
      <c r="J16327" s="221"/>
      <c r="K16327" s="228"/>
      <c r="L16327" s="228"/>
      <c r="Q16327" s="229"/>
    </row>
    <row r="16328" spans="9:17" ht="16">
      <c r="I16328" s="209"/>
      <c r="J16328" s="221"/>
      <c r="K16328" s="228"/>
      <c r="L16328" s="228"/>
      <c r="Q16328" s="229"/>
    </row>
    <row r="16329" spans="9:17" ht="16">
      <c r="I16329" s="209"/>
      <c r="J16329" s="221"/>
      <c r="K16329" s="228"/>
      <c r="L16329" s="228"/>
      <c r="Q16329" s="229"/>
    </row>
    <row r="16330" spans="9:17" ht="16">
      <c r="I16330" s="209"/>
      <c r="J16330" s="221"/>
      <c r="K16330" s="228"/>
      <c r="L16330" s="228"/>
      <c r="Q16330" s="229"/>
    </row>
    <row r="16331" spans="9:17" ht="16">
      <c r="I16331" s="209"/>
      <c r="J16331" s="221"/>
      <c r="K16331" s="228"/>
      <c r="L16331" s="228"/>
      <c r="Q16331" s="229"/>
    </row>
    <row r="16332" spans="9:17" ht="16">
      <c r="I16332" s="209"/>
      <c r="J16332" s="221"/>
      <c r="K16332" s="228"/>
      <c r="L16332" s="228"/>
      <c r="Q16332" s="229"/>
    </row>
    <row r="16333" spans="9:17" ht="16">
      <c r="I16333" s="209"/>
      <c r="J16333" s="221"/>
      <c r="K16333" s="228"/>
      <c r="L16333" s="228"/>
      <c r="Q16333" s="229"/>
    </row>
    <row r="16334" spans="9:17" ht="16">
      <c r="I16334" s="209"/>
      <c r="J16334" s="221"/>
      <c r="K16334" s="228"/>
      <c r="L16334" s="228"/>
      <c r="Q16334" s="229"/>
    </row>
    <row r="16335" spans="9:17" ht="16">
      <c r="I16335" s="209"/>
      <c r="J16335" s="221"/>
      <c r="K16335" s="228"/>
      <c r="L16335" s="228"/>
      <c r="Q16335" s="229"/>
    </row>
    <row r="16336" spans="9:17" ht="16">
      <c r="I16336" s="209"/>
      <c r="J16336" s="221"/>
      <c r="K16336" s="228"/>
      <c r="L16336" s="228"/>
      <c r="Q16336" s="229"/>
    </row>
    <row r="16337" spans="9:17" ht="16">
      <c r="I16337" s="209"/>
      <c r="J16337" s="221"/>
      <c r="K16337" s="228"/>
      <c r="L16337" s="228"/>
      <c r="Q16337" s="229"/>
    </row>
    <row r="16338" spans="9:17" ht="16">
      <c r="I16338" s="209"/>
      <c r="J16338" s="221"/>
      <c r="K16338" s="228"/>
      <c r="L16338" s="228"/>
      <c r="Q16338" s="229"/>
    </row>
    <row r="16339" spans="9:17" ht="16">
      <c r="I16339" s="209"/>
      <c r="J16339" s="221"/>
      <c r="K16339" s="228"/>
      <c r="L16339" s="228"/>
      <c r="Q16339" s="229"/>
    </row>
    <row r="16340" spans="9:17" ht="16">
      <c r="I16340" s="209"/>
      <c r="J16340" s="221"/>
      <c r="K16340" s="228"/>
      <c r="L16340" s="228"/>
      <c r="Q16340" s="229"/>
    </row>
    <row r="16341" spans="9:17" ht="16">
      <c r="I16341" s="209"/>
      <c r="J16341" s="221"/>
      <c r="K16341" s="228"/>
      <c r="L16341" s="228"/>
      <c r="Q16341" s="229"/>
    </row>
    <row r="16342" spans="9:17" ht="16">
      <c r="I16342" s="209"/>
      <c r="J16342" s="221"/>
      <c r="K16342" s="228"/>
      <c r="L16342" s="228"/>
      <c r="Q16342" s="229"/>
    </row>
    <row r="16343" spans="9:17" ht="16">
      <c r="I16343" s="209"/>
      <c r="J16343" s="221"/>
      <c r="K16343" s="228"/>
      <c r="L16343" s="228"/>
      <c r="Q16343" s="229"/>
    </row>
    <row r="16344" spans="9:17" ht="16">
      <c r="I16344" s="209"/>
      <c r="J16344" s="221"/>
      <c r="K16344" s="228"/>
      <c r="L16344" s="228"/>
      <c r="Q16344" s="229"/>
    </row>
    <row r="16345" spans="9:17" ht="16">
      <c r="I16345" s="209"/>
      <c r="J16345" s="221"/>
      <c r="K16345" s="228"/>
      <c r="L16345" s="228"/>
      <c r="Q16345" s="229"/>
    </row>
    <row r="16346" spans="9:17" ht="16">
      <c r="I16346" s="209"/>
      <c r="J16346" s="221"/>
      <c r="K16346" s="228"/>
      <c r="L16346" s="228"/>
      <c r="Q16346" s="229"/>
    </row>
    <row r="16347" spans="9:17" ht="16">
      <c r="I16347" s="209"/>
      <c r="J16347" s="221"/>
      <c r="K16347" s="228"/>
      <c r="L16347" s="228"/>
      <c r="Q16347" s="229"/>
    </row>
    <row r="16348" spans="9:17" ht="16">
      <c r="I16348" s="209"/>
      <c r="J16348" s="221"/>
      <c r="K16348" s="228"/>
      <c r="L16348" s="228"/>
      <c r="Q16348" s="229"/>
    </row>
    <row r="16349" spans="9:17" ht="16">
      <c r="I16349" s="209"/>
      <c r="J16349" s="221"/>
      <c r="K16349" s="228"/>
      <c r="L16349" s="228"/>
      <c r="Q16349" s="229"/>
    </row>
    <row r="16350" spans="9:17" ht="16">
      <c r="I16350" s="209"/>
      <c r="J16350" s="221"/>
      <c r="K16350" s="228"/>
      <c r="L16350" s="228"/>
      <c r="Q16350" s="229"/>
    </row>
    <row r="16351" spans="9:17" ht="16">
      <c r="I16351" s="209"/>
      <c r="J16351" s="221"/>
      <c r="K16351" s="228"/>
      <c r="L16351" s="228"/>
      <c r="Q16351" s="229"/>
    </row>
    <row r="16352" spans="9:17" ht="16">
      <c r="I16352" s="209"/>
      <c r="J16352" s="221"/>
      <c r="K16352" s="228"/>
      <c r="L16352" s="228"/>
      <c r="Q16352" s="229"/>
    </row>
    <row r="16353" spans="9:17" ht="16">
      <c r="I16353" s="209"/>
      <c r="J16353" s="221"/>
      <c r="K16353" s="228"/>
      <c r="L16353" s="228"/>
      <c r="Q16353" s="229"/>
    </row>
    <row r="16354" spans="9:17" ht="16">
      <c r="I16354" s="209"/>
      <c r="J16354" s="221"/>
      <c r="K16354" s="228"/>
      <c r="L16354" s="228"/>
      <c r="Q16354" s="229"/>
    </row>
    <row r="16355" spans="9:17" ht="16">
      <c r="I16355" s="209"/>
      <c r="J16355" s="221"/>
      <c r="K16355" s="228"/>
      <c r="L16355" s="228"/>
      <c r="Q16355" s="229"/>
    </row>
    <row r="16356" spans="9:17" ht="16">
      <c r="I16356" s="209"/>
      <c r="J16356" s="221"/>
      <c r="K16356" s="228"/>
      <c r="L16356" s="228"/>
      <c r="Q16356" s="229"/>
    </row>
    <row r="16357" spans="9:17" ht="16">
      <c r="I16357" s="209"/>
      <c r="J16357" s="221"/>
      <c r="K16357" s="228"/>
      <c r="L16357" s="228"/>
      <c r="Q16357" s="229"/>
    </row>
    <row r="16358" spans="9:17" ht="16">
      <c r="I16358" s="209"/>
      <c r="J16358" s="221"/>
      <c r="K16358" s="228"/>
      <c r="L16358" s="228"/>
      <c r="Q16358" s="229"/>
    </row>
    <row r="16359" spans="9:17" ht="16">
      <c r="I16359" s="209"/>
      <c r="J16359" s="221"/>
      <c r="K16359" s="228"/>
      <c r="L16359" s="228"/>
      <c r="Q16359" s="229"/>
    </row>
    <row r="16360" spans="9:17" ht="16">
      <c r="I16360" s="209"/>
      <c r="J16360" s="221"/>
      <c r="K16360" s="228"/>
      <c r="L16360" s="228"/>
      <c r="Q16360" s="229"/>
    </row>
    <row r="16361" spans="9:17" ht="16">
      <c r="I16361" s="209"/>
      <c r="J16361" s="221"/>
      <c r="K16361" s="228"/>
      <c r="L16361" s="228"/>
      <c r="Q16361" s="229"/>
    </row>
    <row r="16362" spans="9:17" ht="16">
      <c r="I16362" s="209"/>
      <c r="J16362" s="221"/>
      <c r="K16362" s="228"/>
      <c r="L16362" s="228"/>
      <c r="Q16362" s="229"/>
    </row>
    <row r="16363" spans="9:17" ht="16">
      <c r="I16363" s="209"/>
      <c r="J16363" s="221"/>
      <c r="K16363" s="228"/>
      <c r="L16363" s="228"/>
      <c r="Q16363" s="229"/>
    </row>
    <row r="16364" spans="9:17" ht="16">
      <c r="I16364" s="209"/>
      <c r="J16364" s="221"/>
      <c r="K16364" s="228"/>
      <c r="L16364" s="228"/>
      <c r="Q16364" s="229"/>
    </row>
    <row r="16365" spans="9:17" ht="16">
      <c r="I16365" s="209"/>
      <c r="J16365" s="221"/>
      <c r="K16365" s="228"/>
      <c r="L16365" s="228"/>
      <c r="Q16365" s="229"/>
    </row>
    <row r="16366" spans="9:17" ht="16">
      <c r="I16366" s="209"/>
      <c r="J16366" s="221"/>
      <c r="K16366" s="228"/>
      <c r="L16366" s="228"/>
      <c r="Q16366" s="229"/>
    </row>
    <row r="16367" spans="9:17" ht="16">
      <c r="I16367" s="209"/>
      <c r="J16367" s="221"/>
      <c r="K16367" s="228"/>
      <c r="L16367" s="228"/>
      <c r="Q16367" s="229"/>
    </row>
    <row r="16368" spans="9:17" ht="16">
      <c r="I16368" s="209"/>
      <c r="J16368" s="221"/>
      <c r="K16368" s="228"/>
      <c r="L16368" s="228"/>
      <c r="Q16368" s="229"/>
    </row>
    <row r="16369" spans="9:17" ht="16">
      <c r="I16369" s="209"/>
      <c r="J16369" s="221"/>
      <c r="K16369" s="228"/>
      <c r="L16369" s="228"/>
      <c r="Q16369" s="229"/>
    </row>
    <row r="16370" spans="9:17" ht="16">
      <c r="I16370" s="209"/>
      <c r="J16370" s="221"/>
      <c r="K16370" s="228"/>
      <c r="L16370" s="228"/>
      <c r="Q16370" s="229"/>
    </row>
    <row r="16371" spans="9:17" ht="16">
      <c r="I16371" s="209"/>
      <c r="J16371" s="221"/>
      <c r="K16371" s="228"/>
      <c r="L16371" s="228"/>
      <c r="Q16371" s="229"/>
    </row>
    <row r="16372" spans="9:17" ht="16">
      <c r="I16372" s="209"/>
      <c r="J16372" s="221"/>
      <c r="K16372" s="228"/>
      <c r="L16372" s="228"/>
      <c r="Q16372" s="229"/>
    </row>
    <row r="16373" spans="9:17" ht="16">
      <c r="I16373" s="209"/>
      <c r="J16373" s="221"/>
      <c r="K16373" s="228"/>
      <c r="L16373" s="228"/>
      <c r="Q16373" s="229"/>
    </row>
    <row r="16374" spans="9:17" ht="16">
      <c r="I16374" s="209"/>
      <c r="J16374" s="221"/>
      <c r="K16374" s="228"/>
      <c r="L16374" s="228"/>
      <c r="Q16374" s="229"/>
    </row>
    <row r="16375" spans="9:17" ht="16">
      <c r="I16375" s="209"/>
      <c r="J16375" s="221"/>
      <c r="K16375" s="228"/>
      <c r="L16375" s="228"/>
      <c r="Q16375" s="229"/>
    </row>
    <row r="16376" spans="9:17" ht="16">
      <c r="I16376" s="209"/>
      <c r="J16376" s="221"/>
      <c r="K16376" s="228"/>
      <c r="L16376" s="228"/>
      <c r="Q16376" s="229"/>
    </row>
    <row r="16377" spans="9:17" ht="16">
      <c r="I16377" s="209"/>
      <c r="J16377" s="221"/>
      <c r="K16377" s="228"/>
      <c r="L16377" s="228"/>
      <c r="Q16377" s="229"/>
    </row>
    <row r="16378" spans="9:17" ht="16">
      <c r="I16378" s="209"/>
      <c r="J16378" s="221"/>
      <c r="K16378" s="228"/>
      <c r="L16378" s="228"/>
      <c r="Q16378" s="229"/>
    </row>
    <row r="16379" spans="9:17" ht="16">
      <c r="I16379" s="209"/>
      <c r="J16379" s="221"/>
      <c r="K16379" s="228"/>
      <c r="L16379" s="228"/>
      <c r="Q16379" s="229"/>
    </row>
    <row r="16380" spans="9:17" ht="16">
      <c r="I16380" s="209"/>
      <c r="J16380" s="221"/>
      <c r="K16380" s="228"/>
      <c r="L16380" s="228"/>
      <c r="Q16380" s="229"/>
    </row>
    <row r="16381" spans="9:17" ht="16">
      <c r="I16381" s="209"/>
      <c r="J16381" s="221"/>
      <c r="K16381" s="228"/>
      <c r="L16381" s="228"/>
      <c r="Q16381" s="229"/>
    </row>
    <row r="16382" spans="9:17" ht="16">
      <c r="I16382" s="209"/>
      <c r="J16382" s="221"/>
      <c r="K16382" s="228"/>
      <c r="L16382" s="228"/>
      <c r="Q16382" s="229"/>
    </row>
    <row r="16383" spans="9:17" ht="16">
      <c r="I16383" s="209"/>
      <c r="J16383" s="221"/>
      <c r="K16383" s="228"/>
      <c r="L16383" s="228"/>
      <c r="Q16383" s="229"/>
    </row>
    <row r="16384" spans="9:17" ht="16">
      <c r="I16384" s="209"/>
      <c r="J16384" s="221"/>
      <c r="K16384" s="228"/>
      <c r="L16384" s="228"/>
      <c r="Q16384" s="229"/>
    </row>
    <row r="16385" spans="9:17" ht="16">
      <c r="I16385" s="209"/>
      <c r="J16385" s="221"/>
      <c r="K16385" s="228"/>
      <c r="L16385" s="228"/>
      <c r="Q16385" s="229"/>
    </row>
    <row r="16386" spans="9:17" ht="16">
      <c r="I16386" s="209"/>
      <c r="J16386" s="221"/>
      <c r="K16386" s="228"/>
      <c r="L16386" s="228"/>
      <c r="Q16386" s="229"/>
    </row>
    <row r="16387" spans="9:17" ht="16">
      <c r="I16387" s="209"/>
      <c r="J16387" s="221"/>
      <c r="K16387" s="228"/>
      <c r="L16387" s="228"/>
      <c r="Q16387" s="229"/>
    </row>
    <row r="16388" spans="9:17" ht="16">
      <c r="I16388" s="209"/>
      <c r="J16388" s="221"/>
      <c r="K16388" s="228"/>
      <c r="L16388" s="228"/>
      <c r="Q16388" s="229"/>
    </row>
    <row r="16389" spans="9:17" ht="16">
      <c r="I16389" s="209"/>
      <c r="J16389" s="221"/>
      <c r="K16389" s="228"/>
      <c r="L16389" s="228"/>
      <c r="Q16389" s="229"/>
    </row>
    <row r="16390" spans="9:17" ht="16">
      <c r="I16390" s="209"/>
      <c r="J16390" s="221"/>
      <c r="K16390" s="228"/>
      <c r="L16390" s="228"/>
      <c r="Q16390" s="229"/>
    </row>
    <row r="16391" spans="9:17" ht="16">
      <c r="I16391" s="209"/>
      <c r="J16391" s="221"/>
      <c r="K16391" s="228"/>
      <c r="L16391" s="228"/>
      <c r="Q16391" s="229"/>
    </row>
    <row r="16392" spans="9:17" ht="16">
      <c r="I16392" s="209"/>
      <c r="J16392" s="221"/>
      <c r="K16392" s="228"/>
      <c r="L16392" s="228"/>
      <c r="Q16392" s="229"/>
    </row>
    <row r="16393" spans="9:17" ht="16">
      <c r="I16393" s="209"/>
      <c r="J16393" s="221"/>
      <c r="K16393" s="228"/>
      <c r="L16393" s="228"/>
      <c r="Q16393" s="229"/>
    </row>
    <row r="16394" spans="9:17" ht="16">
      <c r="I16394" s="209"/>
      <c r="J16394" s="221"/>
      <c r="K16394" s="228"/>
      <c r="L16394" s="228"/>
      <c r="Q16394" s="229"/>
    </row>
    <row r="16395" spans="9:17" ht="16">
      <c r="I16395" s="209"/>
      <c r="J16395" s="221"/>
      <c r="K16395" s="228"/>
      <c r="L16395" s="228"/>
      <c r="Q16395" s="229"/>
    </row>
    <row r="16396" spans="9:17" ht="16">
      <c r="I16396" s="209"/>
      <c r="J16396" s="221"/>
      <c r="K16396" s="228"/>
      <c r="L16396" s="228"/>
      <c r="Q16396" s="229"/>
    </row>
    <row r="16397" spans="9:17" ht="16">
      <c r="I16397" s="209"/>
      <c r="J16397" s="221"/>
      <c r="K16397" s="228"/>
      <c r="L16397" s="228"/>
      <c r="Q16397" s="229"/>
    </row>
    <row r="16398" spans="9:17" ht="16">
      <c r="I16398" s="209"/>
      <c r="J16398" s="221"/>
      <c r="K16398" s="228"/>
      <c r="L16398" s="228"/>
      <c r="Q16398" s="229"/>
    </row>
    <row r="16399" spans="9:17" ht="16">
      <c r="I16399" s="209"/>
      <c r="J16399" s="221"/>
      <c r="K16399" s="228"/>
      <c r="L16399" s="228"/>
      <c r="Q16399" s="229"/>
    </row>
    <row r="16400" spans="9:17" ht="16">
      <c r="I16400" s="209"/>
      <c r="J16400" s="221"/>
      <c r="K16400" s="228"/>
      <c r="L16400" s="228"/>
      <c r="Q16400" s="229"/>
    </row>
    <row r="16401" spans="9:17" ht="16">
      <c r="I16401" s="209"/>
      <c r="J16401" s="221"/>
      <c r="K16401" s="228"/>
      <c r="L16401" s="228"/>
      <c r="Q16401" s="229"/>
    </row>
    <row r="16402" spans="9:17" ht="16">
      <c r="I16402" s="209"/>
      <c r="J16402" s="221"/>
      <c r="K16402" s="228"/>
      <c r="L16402" s="228"/>
      <c r="Q16402" s="229"/>
    </row>
    <row r="16403" spans="9:17" ht="16">
      <c r="I16403" s="209"/>
      <c r="J16403" s="221"/>
      <c r="K16403" s="228"/>
      <c r="L16403" s="228"/>
      <c r="Q16403" s="229"/>
    </row>
    <row r="16404" spans="9:17" ht="16">
      <c r="I16404" s="209"/>
      <c r="J16404" s="221"/>
      <c r="K16404" s="228"/>
      <c r="L16404" s="228"/>
      <c r="Q16404" s="229"/>
    </row>
    <row r="16405" spans="9:17" ht="16">
      <c r="I16405" s="209"/>
      <c r="J16405" s="221"/>
      <c r="K16405" s="228"/>
      <c r="L16405" s="228"/>
      <c r="Q16405" s="229"/>
    </row>
    <row r="16406" spans="9:17" ht="16">
      <c r="I16406" s="209"/>
      <c r="J16406" s="221"/>
      <c r="K16406" s="228"/>
      <c r="L16406" s="228"/>
      <c r="Q16406" s="229"/>
    </row>
    <row r="16407" spans="9:17" ht="16">
      <c r="I16407" s="209"/>
      <c r="J16407" s="221"/>
      <c r="K16407" s="228"/>
      <c r="L16407" s="228"/>
      <c r="Q16407" s="229"/>
    </row>
    <row r="16408" spans="9:17" ht="16">
      <c r="I16408" s="209"/>
      <c r="J16408" s="221"/>
      <c r="K16408" s="228"/>
      <c r="L16408" s="228"/>
      <c r="Q16408" s="229"/>
    </row>
    <row r="16409" spans="9:17" ht="16">
      <c r="I16409" s="209"/>
      <c r="J16409" s="221"/>
      <c r="K16409" s="228"/>
      <c r="L16409" s="228"/>
      <c r="Q16409" s="229"/>
    </row>
    <row r="16410" spans="9:17" ht="16">
      <c r="I16410" s="209"/>
      <c r="J16410" s="221"/>
      <c r="K16410" s="228"/>
      <c r="L16410" s="228"/>
      <c r="Q16410" s="229"/>
    </row>
    <row r="16411" spans="9:17" ht="16">
      <c r="I16411" s="209"/>
      <c r="J16411" s="221"/>
      <c r="K16411" s="228"/>
      <c r="L16411" s="228"/>
      <c r="Q16411" s="229"/>
    </row>
    <row r="16412" spans="9:17" ht="16">
      <c r="I16412" s="209"/>
      <c r="J16412" s="221"/>
      <c r="K16412" s="228"/>
      <c r="L16412" s="228"/>
      <c r="Q16412" s="229"/>
    </row>
    <row r="16413" spans="9:17" ht="16">
      <c r="I16413" s="209"/>
      <c r="J16413" s="221"/>
      <c r="K16413" s="228"/>
      <c r="L16413" s="228"/>
      <c r="Q16413" s="229"/>
    </row>
    <row r="16414" spans="9:17" ht="16">
      <c r="I16414" s="209"/>
      <c r="J16414" s="221"/>
      <c r="K16414" s="228"/>
      <c r="L16414" s="228"/>
      <c r="Q16414" s="229"/>
    </row>
    <row r="16415" spans="9:17" ht="16">
      <c r="I16415" s="209"/>
      <c r="J16415" s="221"/>
      <c r="K16415" s="228"/>
      <c r="L16415" s="228"/>
      <c r="Q16415" s="229"/>
    </row>
    <row r="16416" spans="9:17" ht="16">
      <c r="I16416" s="209"/>
      <c r="J16416" s="221"/>
      <c r="K16416" s="228"/>
      <c r="L16416" s="228"/>
      <c r="Q16416" s="229"/>
    </row>
    <row r="16417" spans="9:17" ht="16">
      <c r="I16417" s="209"/>
      <c r="J16417" s="221"/>
      <c r="K16417" s="228"/>
      <c r="L16417" s="228"/>
      <c r="Q16417" s="229"/>
    </row>
    <row r="16418" spans="9:17" ht="16">
      <c r="I16418" s="209"/>
      <c r="J16418" s="221"/>
      <c r="K16418" s="228"/>
      <c r="L16418" s="228"/>
      <c r="Q16418" s="229"/>
    </row>
    <row r="16419" spans="9:17" ht="16">
      <c r="I16419" s="209"/>
      <c r="J16419" s="221"/>
      <c r="K16419" s="228"/>
      <c r="L16419" s="228"/>
      <c r="Q16419" s="229"/>
    </row>
    <row r="16420" spans="9:17" ht="16">
      <c r="I16420" s="209"/>
      <c r="J16420" s="221"/>
      <c r="K16420" s="228"/>
      <c r="L16420" s="228"/>
      <c r="Q16420" s="229"/>
    </row>
    <row r="16421" spans="9:17" ht="16">
      <c r="I16421" s="209"/>
      <c r="J16421" s="221"/>
      <c r="K16421" s="228"/>
      <c r="L16421" s="228"/>
      <c r="Q16421" s="229"/>
    </row>
    <row r="16422" spans="9:17" ht="16">
      <c r="I16422" s="209"/>
      <c r="J16422" s="221"/>
      <c r="K16422" s="228"/>
      <c r="L16422" s="228"/>
      <c r="Q16422" s="229"/>
    </row>
    <row r="16423" spans="9:17" ht="16">
      <c r="I16423" s="209"/>
      <c r="J16423" s="221"/>
      <c r="K16423" s="228"/>
      <c r="L16423" s="228"/>
      <c r="Q16423" s="229"/>
    </row>
    <row r="16424" spans="9:17" ht="16">
      <c r="I16424" s="209"/>
      <c r="J16424" s="221"/>
      <c r="K16424" s="228"/>
      <c r="L16424" s="228"/>
      <c r="Q16424" s="229"/>
    </row>
    <row r="16425" spans="9:17" ht="16">
      <c r="I16425" s="209"/>
      <c r="J16425" s="221"/>
      <c r="K16425" s="228"/>
      <c r="L16425" s="228"/>
      <c r="Q16425" s="229"/>
    </row>
    <row r="16426" spans="9:17" ht="16">
      <c r="I16426" s="209"/>
      <c r="J16426" s="221"/>
      <c r="K16426" s="228"/>
      <c r="L16426" s="228"/>
      <c r="Q16426" s="229"/>
    </row>
    <row r="16427" spans="9:17" ht="16">
      <c r="I16427" s="209"/>
      <c r="J16427" s="221"/>
      <c r="K16427" s="228"/>
      <c r="L16427" s="228"/>
      <c r="Q16427" s="229"/>
    </row>
    <row r="16428" spans="9:17" ht="16">
      <c r="I16428" s="209"/>
      <c r="J16428" s="221"/>
      <c r="K16428" s="228"/>
      <c r="L16428" s="228"/>
      <c r="Q16428" s="229"/>
    </row>
    <row r="16429" spans="9:17" ht="16">
      <c r="I16429" s="209"/>
      <c r="J16429" s="221"/>
      <c r="K16429" s="228"/>
      <c r="L16429" s="228"/>
      <c r="Q16429" s="229"/>
    </row>
    <row r="16430" spans="9:17" ht="16">
      <c r="I16430" s="209"/>
      <c r="J16430" s="221"/>
      <c r="K16430" s="228"/>
      <c r="L16430" s="228"/>
      <c r="Q16430" s="229"/>
    </row>
    <row r="16431" spans="9:17" ht="16">
      <c r="I16431" s="209"/>
      <c r="J16431" s="221"/>
      <c r="K16431" s="228"/>
      <c r="L16431" s="228"/>
      <c r="Q16431" s="229"/>
    </row>
    <row r="16432" spans="9:17" ht="16">
      <c r="I16432" s="209"/>
      <c r="J16432" s="221"/>
      <c r="K16432" s="228"/>
      <c r="L16432" s="228"/>
      <c r="Q16432" s="229"/>
    </row>
    <row r="16433" spans="9:17" ht="16">
      <c r="I16433" s="209"/>
      <c r="J16433" s="221"/>
      <c r="K16433" s="228"/>
      <c r="L16433" s="228"/>
      <c r="Q16433" s="229"/>
    </row>
    <row r="16434" spans="9:17" ht="16">
      <c r="I16434" s="209"/>
      <c r="J16434" s="221"/>
      <c r="K16434" s="228"/>
      <c r="L16434" s="228"/>
      <c r="Q16434" s="229"/>
    </row>
    <row r="16435" spans="9:17" ht="16">
      <c r="I16435" s="209"/>
      <c r="J16435" s="221"/>
      <c r="K16435" s="228"/>
      <c r="L16435" s="228"/>
      <c r="Q16435" s="229"/>
    </row>
    <row r="16436" spans="9:17" ht="16">
      <c r="I16436" s="209"/>
      <c r="J16436" s="221"/>
      <c r="K16436" s="228"/>
      <c r="L16436" s="228"/>
      <c r="Q16436" s="229"/>
    </row>
    <row r="16437" spans="9:17" ht="16">
      <c r="I16437" s="209"/>
      <c r="J16437" s="221"/>
      <c r="K16437" s="228"/>
      <c r="L16437" s="228"/>
      <c r="Q16437" s="229"/>
    </row>
    <row r="16438" spans="9:17" ht="16">
      <c r="I16438" s="209"/>
      <c r="J16438" s="221"/>
      <c r="K16438" s="228"/>
      <c r="L16438" s="228"/>
      <c r="Q16438" s="229"/>
    </row>
    <row r="16439" spans="9:17" ht="16">
      <c r="I16439" s="209"/>
      <c r="J16439" s="221"/>
      <c r="K16439" s="228"/>
      <c r="L16439" s="228"/>
      <c r="Q16439" s="229"/>
    </row>
    <row r="16440" spans="9:17" ht="16">
      <c r="I16440" s="209"/>
      <c r="J16440" s="221"/>
      <c r="K16440" s="228"/>
      <c r="L16440" s="228"/>
      <c r="Q16440" s="229"/>
    </row>
    <row r="16441" spans="9:17" ht="16">
      <c r="I16441" s="209"/>
      <c r="J16441" s="221"/>
      <c r="K16441" s="228"/>
      <c r="L16441" s="228"/>
      <c r="Q16441" s="229"/>
    </row>
    <row r="16442" spans="9:17" ht="16">
      <c r="I16442" s="209"/>
      <c r="J16442" s="221"/>
      <c r="K16442" s="228"/>
      <c r="L16442" s="228"/>
      <c r="Q16442" s="229"/>
    </row>
    <row r="16443" spans="9:17" ht="16">
      <c r="I16443" s="209"/>
      <c r="J16443" s="221"/>
      <c r="K16443" s="228"/>
      <c r="L16443" s="228"/>
      <c r="Q16443" s="229"/>
    </row>
    <row r="16444" spans="9:17" ht="16">
      <c r="I16444" s="209"/>
      <c r="J16444" s="221"/>
      <c r="K16444" s="228"/>
      <c r="L16444" s="228"/>
      <c r="Q16444" s="229"/>
    </row>
    <row r="16445" spans="9:17" ht="16">
      <c r="I16445" s="209"/>
      <c r="J16445" s="221"/>
      <c r="K16445" s="228"/>
      <c r="L16445" s="228"/>
      <c r="Q16445" s="229"/>
    </row>
    <row r="16446" spans="9:17" ht="16">
      <c r="I16446" s="209"/>
      <c r="J16446" s="221"/>
      <c r="K16446" s="228"/>
      <c r="L16446" s="228"/>
      <c r="Q16446" s="229"/>
    </row>
    <row r="16447" spans="9:17" ht="16">
      <c r="I16447" s="209"/>
      <c r="J16447" s="221"/>
      <c r="K16447" s="228"/>
      <c r="L16447" s="228"/>
      <c r="Q16447" s="229"/>
    </row>
    <row r="16448" spans="9:17" ht="16">
      <c r="I16448" s="209"/>
      <c r="J16448" s="221"/>
      <c r="K16448" s="228"/>
      <c r="L16448" s="228"/>
      <c r="Q16448" s="229"/>
    </row>
    <row r="16449" spans="9:17" ht="16">
      <c r="I16449" s="209"/>
      <c r="J16449" s="221"/>
      <c r="K16449" s="228"/>
      <c r="L16449" s="228"/>
      <c r="Q16449" s="229"/>
    </row>
    <row r="16450" spans="9:17" ht="16">
      <c r="I16450" s="209"/>
      <c r="J16450" s="221"/>
      <c r="K16450" s="228"/>
      <c r="L16450" s="228"/>
      <c r="Q16450" s="229"/>
    </row>
    <row r="16451" spans="9:17" ht="16">
      <c r="I16451" s="209"/>
      <c r="J16451" s="221"/>
      <c r="K16451" s="228"/>
      <c r="L16451" s="228"/>
      <c r="Q16451" s="229"/>
    </row>
    <row r="16452" spans="9:17" ht="16">
      <c r="I16452" s="209"/>
      <c r="J16452" s="221"/>
      <c r="K16452" s="228"/>
      <c r="L16452" s="228"/>
      <c r="Q16452" s="229"/>
    </row>
    <row r="16453" spans="9:17" ht="16">
      <c r="I16453" s="209"/>
      <c r="J16453" s="221"/>
      <c r="K16453" s="228"/>
      <c r="L16453" s="228"/>
      <c r="Q16453" s="229"/>
    </row>
    <row r="16454" spans="9:17" ht="16">
      <c r="I16454" s="209"/>
      <c r="J16454" s="221"/>
      <c r="K16454" s="228"/>
      <c r="L16454" s="228"/>
      <c r="Q16454" s="229"/>
    </row>
    <row r="16455" spans="9:17" ht="16">
      <c r="I16455" s="209"/>
      <c r="J16455" s="221"/>
      <c r="K16455" s="228"/>
      <c r="L16455" s="228"/>
      <c r="Q16455" s="229"/>
    </row>
    <row r="16456" spans="9:17" ht="16">
      <c r="I16456" s="209"/>
      <c r="J16456" s="221"/>
      <c r="K16456" s="228"/>
      <c r="L16456" s="228"/>
      <c r="Q16456" s="229"/>
    </row>
    <row r="16457" spans="9:17" ht="16">
      <c r="I16457" s="209"/>
      <c r="J16457" s="221"/>
      <c r="K16457" s="228"/>
      <c r="L16457" s="228"/>
      <c r="Q16457" s="229"/>
    </row>
    <row r="16458" spans="9:17" ht="16">
      <c r="I16458" s="209"/>
      <c r="J16458" s="221"/>
      <c r="K16458" s="228"/>
      <c r="L16458" s="228"/>
      <c r="Q16458" s="229"/>
    </row>
    <row r="16459" spans="9:17" ht="16">
      <c r="I16459" s="209"/>
      <c r="J16459" s="221"/>
      <c r="K16459" s="228"/>
      <c r="L16459" s="228"/>
      <c r="Q16459" s="229"/>
    </row>
    <row r="16460" spans="9:17" ht="16">
      <c r="I16460" s="209"/>
      <c r="J16460" s="221"/>
      <c r="K16460" s="228"/>
      <c r="L16460" s="228"/>
      <c r="Q16460" s="229"/>
    </row>
    <row r="16461" spans="9:17" ht="16">
      <c r="I16461" s="209"/>
      <c r="J16461" s="221"/>
      <c r="K16461" s="228"/>
      <c r="L16461" s="228"/>
      <c r="Q16461" s="229"/>
    </row>
    <row r="16462" spans="9:17" ht="16">
      <c r="I16462" s="209"/>
      <c r="J16462" s="221"/>
      <c r="K16462" s="228"/>
      <c r="L16462" s="228"/>
      <c r="Q16462" s="229"/>
    </row>
    <row r="16463" spans="9:17" ht="16">
      <c r="I16463" s="209"/>
      <c r="J16463" s="221"/>
      <c r="K16463" s="228"/>
      <c r="L16463" s="228"/>
      <c r="Q16463" s="229"/>
    </row>
    <row r="16464" spans="9:17" ht="16">
      <c r="I16464" s="209"/>
      <c r="J16464" s="221"/>
      <c r="K16464" s="228"/>
      <c r="L16464" s="228"/>
      <c r="Q16464" s="229"/>
    </row>
    <row r="16465" spans="9:17" ht="16">
      <c r="I16465" s="209"/>
      <c r="J16465" s="221"/>
      <c r="K16465" s="228"/>
      <c r="L16465" s="228"/>
      <c r="Q16465" s="229"/>
    </row>
    <row r="16466" spans="9:17" ht="16">
      <c r="I16466" s="209"/>
      <c r="J16466" s="221"/>
      <c r="K16466" s="228"/>
      <c r="L16466" s="228"/>
      <c r="Q16466" s="229"/>
    </row>
    <row r="16467" spans="9:17" ht="16">
      <c r="I16467" s="209"/>
      <c r="J16467" s="221"/>
      <c r="K16467" s="228"/>
      <c r="L16467" s="228"/>
      <c r="Q16467" s="229"/>
    </row>
    <row r="16468" spans="9:17" ht="16">
      <c r="I16468" s="209"/>
      <c r="J16468" s="221"/>
      <c r="K16468" s="228"/>
      <c r="L16468" s="228"/>
      <c r="Q16468" s="229"/>
    </row>
    <row r="16469" spans="9:17" ht="16">
      <c r="I16469" s="209"/>
      <c r="J16469" s="221"/>
      <c r="K16469" s="228"/>
      <c r="L16469" s="228"/>
      <c r="Q16469" s="229"/>
    </row>
    <row r="16470" spans="9:17" ht="16">
      <c r="I16470" s="209"/>
      <c r="J16470" s="221"/>
      <c r="K16470" s="228"/>
      <c r="L16470" s="228"/>
      <c r="Q16470" s="229"/>
    </row>
    <row r="16471" spans="9:17" ht="16">
      <c r="I16471" s="209"/>
      <c r="J16471" s="221"/>
      <c r="K16471" s="228"/>
      <c r="L16471" s="228"/>
      <c r="Q16471" s="229"/>
    </row>
    <row r="16472" spans="9:17" ht="16">
      <c r="I16472" s="209"/>
      <c r="J16472" s="221"/>
      <c r="K16472" s="228"/>
      <c r="L16472" s="228"/>
      <c r="Q16472" s="229"/>
    </row>
    <row r="16473" spans="9:17" ht="16">
      <c r="I16473" s="209"/>
      <c r="J16473" s="221"/>
      <c r="K16473" s="228"/>
      <c r="L16473" s="228"/>
      <c r="Q16473" s="229"/>
    </row>
    <row r="16474" spans="9:17" ht="16">
      <c r="I16474" s="209"/>
      <c r="J16474" s="221"/>
      <c r="K16474" s="228"/>
      <c r="L16474" s="228"/>
      <c r="Q16474" s="229"/>
    </row>
    <row r="16475" spans="9:17" ht="16">
      <c r="I16475" s="209"/>
      <c r="J16475" s="221"/>
      <c r="K16475" s="228"/>
      <c r="L16475" s="228"/>
      <c r="Q16475" s="229"/>
    </row>
    <row r="16476" spans="9:17" ht="16">
      <c r="I16476" s="209"/>
      <c r="J16476" s="221"/>
      <c r="K16476" s="228"/>
      <c r="L16476" s="228"/>
      <c r="Q16476" s="229"/>
    </row>
    <row r="16477" spans="9:17" ht="16">
      <c r="I16477" s="209"/>
      <c r="J16477" s="221"/>
      <c r="K16477" s="228"/>
      <c r="L16477" s="228"/>
      <c r="Q16477" s="229"/>
    </row>
    <row r="16478" spans="9:17" ht="16">
      <c r="I16478" s="209"/>
      <c r="J16478" s="221"/>
      <c r="K16478" s="228"/>
      <c r="L16478" s="228"/>
      <c r="Q16478" s="229"/>
    </row>
    <row r="16479" spans="9:17" ht="16">
      <c r="I16479" s="209"/>
      <c r="J16479" s="221"/>
      <c r="K16479" s="228"/>
      <c r="L16479" s="228"/>
      <c r="Q16479" s="229"/>
    </row>
    <row r="16480" spans="9:17" ht="16">
      <c r="I16480" s="209"/>
      <c r="J16480" s="221"/>
      <c r="K16480" s="228"/>
      <c r="L16480" s="228"/>
      <c r="Q16480" s="229"/>
    </row>
    <row r="16481" spans="9:17" ht="16">
      <c r="I16481" s="209"/>
      <c r="J16481" s="221"/>
      <c r="K16481" s="228"/>
      <c r="L16481" s="228"/>
      <c r="Q16481" s="229"/>
    </row>
    <row r="16482" spans="9:17" ht="16">
      <c r="I16482" s="209"/>
      <c r="J16482" s="221"/>
      <c r="K16482" s="228"/>
      <c r="L16482" s="228"/>
      <c r="Q16482" s="229"/>
    </row>
    <row r="16483" spans="9:17" ht="16">
      <c r="I16483" s="209"/>
      <c r="J16483" s="221"/>
      <c r="K16483" s="228"/>
      <c r="L16483" s="228"/>
      <c r="Q16483" s="229"/>
    </row>
    <row r="16484" spans="9:17" ht="16">
      <c r="I16484" s="209"/>
      <c r="J16484" s="221"/>
      <c r="K16484" s="228"/>
      <c r="L16484" s="228"/>
      <c r="Q16484" s="229"/>
    </row>
    <row r="16485" spans="9:17" ht="16">
      <c r="I16485" s="209"/>
      <c r="J16485" s="221"/>
      <c r="K16485" s="228"/>
      <c r="L16485" s="228"/>
      <c r="Q16485" s="229"/>
    </row>
    <row r="16486" spans="9:17" ht="16">
      <c r="I16486" s="209"/>
      <c r="J16486" s="221"/>
      <c r="K16486" s="228"/>
      <c r="L16486" s="228"/>
      <c r="Q16486" s="229"/>
    </row>
    <row r="16487" spans="9:17" ht="16">
      <c r="I16487" s="209"/>
      <c r="J16487" s="221"/>
      <c r="K16487" s="228"/>
      <c r="L16487" s="228"/>
      <c r="Q16487" s="229"/>
    </row>
    <row r="16488" spans="9:17" ht="16">
      <c r="I16488" s="209"/>
      <c r="J16488" s="221"/>
      <c r="K16488" s="228"/>
      <c r="L16488" s="228"/>
      <c r="Q16488" s="229"/>
    </row>
    <row r="16489" spans="9:17" ht="16">
      <c r="I16489" s="209"/>
      <c r="J16489" s="221"/>
      <c r="K16489" s="228"/>
      <c r="L16489" s="228"/>
      <c r="Q16489" s="229"/>
    </row>
    <row r="16490" spans="9:17" ht="16">
      <c r="I16490" s="209"/>
      <c r="J16490" s="221"/>
      <c r="K16490" s="228"/>
      <c r="L16490" s="228"/>
      <c r="Q16490" s="229"/>
    </row>
    <row r="16491" spans="9:17" ht="16">
      <c r="I16491" s="209"/>
      <c r="J16491" s="221"/>
      <c r="K16491" s="228"/>
      <c r="L16491" s="228"/>
      <c r="Q16491" s="229"/>
    </row>
    <row r="16492" spans="9:17" ht="16">
      <c r="I16492" s="209"/>
      <c r="J16492" s="221"/>
      <c r="K16492" s="228"/>
      <c r="L16492" s="228"/>
      <c r="Q16492" s="229"/>
    </row>
    <row r="16493" spans="9:17" ht="16">
      <c r="I16493" s="209"/>
      <c r="J16493" s="221"/>
      <c r="K16493" s="228"/>
      <c r="L16493" s="228"/>
      <c r="Q16493" s="229"/>
    </row>
    <row r="16494" spans="9:17" ht="16">
      <c r="I16494" s="209"/>
      <c r="J16494" s="221"/>
      <c r="K16494" s="228"/>
      <c r="L16494" s="228"/>
      <c r="Q16494" s="229"/>
    </row>
    <row r="16495" spans="9:17" ht="16">
      <c r="I16495" s="209"/>
      <c r="J16495" s="221"/>
      <c r="K16495" s="228"/>
      <c r="L16495" s="228"/>
      <c r="Q16495" s="229"/>
    </row>
    <row r="16496" spans="9:17" ht="16">
      <c r="I16496" s="209"/>
      <c r="J16496" s="221"/>
      <c r="K16496" s="228"/>
      <c r="L16496" s="228"/>
      <c r="Q16496" s="229"/>
    </row>
    <row r="16497" spans="9:17" ht="16">
      <c r="I16497" s="209"/>
      <c r="J16497" s="221"/>
      <c r="K16497" s="228"/>
      <c r="L16497" s="228"/>
      <c r="Q16497" s="229"/>
    </row>
    <row r="16498" spans="9:17" ht="16">
      <c r="I16498" s="209"/>
      <c r="J16498" s="221"/>
      <c r="K16498" s="228"/>
      <c r="L16498" s="228"/>
      <c r="Q16498" s="229"/>
    </row>
    <row r="16499" spans="9:17" ht="16">
      <c r="I16499" s="209"/>
      <c r="J16499" s="221"/>
      <c r="K16499" s="228"/>
      <c r="L16499" s="228"/>
      <c r="Q16499" s="229"/>
    </row>
    <row r="16500" spans="9:17" ht="16">
      <c r="I16500" s="209"/>
      <c r="J16500" s="221"/>
      <c r="K16500" s="228"/>
      <c r="L16500" s="228"/>
      <c r="Q16500" s="229"/>
    </row>
    <row r="16501" spans="9:17" ht="16">
      <c r="I16501" s="209"/>
      <c r="J16501" s="221"/>
      <c r="K16501" s="228"/>
      <c r="L16501" s="228"/>
      <c r="Q16501" s="229"/>
    </row>
    <row r="16502" spans="9:17" ht="16">
      <c r="I16502" s="209"/>
      <c r="J16502" s="221"/>
      <c r="K16502" s="228"/>
      <c r="L16502" s="228"/>
      <c r="Q16502" s="229"/>
    </row>
    <row r="16503" spans="9:17" ht="16">
      <c r="I16503" s="209"/>
      <c r="J16503" s="221"/>
      <c r="K16503" s="228"/>
      <c r="L16503" s="228"/>
      <c r="Q16503" s="229"/>
    </row>
    <row r="16504" spans="9:17" ht="16">
      <c r="I16504" s="209"/>
      <c r="J16504" s="221"/>
      <c r="K16504" s="228"/>
      <c r="L16504" s="228"/>
      <c r="Q16504" s="229"/>
    </row>
    <row r="16505" spans="9:17" ht="16">
      <c r="I16505" s="209"/>
      <c r="J16505" s="221"/>
      <c r="K16505" s="228"/>
      <c r="L16505" s="228"/>
      <c r="Q16505" s="229"/>
    </row>
    <row r="16506" spans="9:17" ht="16">
      <c r="I16506" s="209"/>
      <c r="J16506" s="221"/>
      <c r="K16506" s="228"/>
      <c r="L16506" s="228"/>
      <c r="Q16506" s="229"/>
    </row>
    <row r="16507" spans="9:17" ht="16">
      <c r="I16507" s="209"/>
      <c r="J16507" s="221"/>
      <c r="K16507" s="228"/>
      <c r="L16507" s="228"/>
      <c r="Q16507" s="229"/>
    </row>
    <row r="16508" spans="9:17" ht="16">
      <c r="I16508" s="209"/>
      <c r="J16508" s="221"/>
      <c r="K16508" s="228"/>
      <c r="L16508" s="228"/>
      <c r="Q16508" s="229"/>
    </row>
    <row r="16509" spans="9:17" ht="16">
      <c r="I16509" s="209"/>
      <c r="J16509" s="221"/>
      <c r="K16509" s="228"/>
      <c r="L16509" s="228"/>
      <c r="Q16509" s="229"/>
    </row>
    <row r="16510" spans="9:17" ht="16">
      <c r="I16510" s="209"/>
      <c r="J16510" s="221"/>
      <c r="K16510" s="228"/>
      <c r="L16510" s="228"/>
      <c r="Q16510" s="229"/>
    </row>
    <row r="16511" spans="9:17" ht="16">
      <c r="I16511" s="209"/>
      <c r="J16511" s="221"/>
      <c r="K16511" s="228"/>
      <c r="L16511" s="228"/>
      <c r="Q16511" s="229"/>
    </row>
    <row r="16512" spans="9:17" ht="16">
      <c r="I16512" s="209"/>
      <c r="J16512" s="221"/>
      <c r="K16512" s="228"/>
      <c r="L16512" s="228"/>
      <c r="Q16512" s="229"/>
    </row>
    <row r="16513" spans="9:17" ht="16">
      <c r="I16513" s="209"/>
      <c r="J16513" s="221"/>
      <c r="K16513" s="228"/>
      <c r="L16513" s="228"/>
      <c r="Q16513" s="229"/>
    </row>
    <row r="16514" spans="9:17" ht="16">
      <c r="I16514" s="209"/>
      <c r="J16514" s="221"/>
      <c r="K16514" s="228"/>
      <c r="L16514" s="228"/>
      <c r="Q16514" s="229"/>
    </row>
    <row r="16515" spans="9:17" ht="16">
      <c r="I16515" s="209"/>
      <c r="J16515" s="221"/>
      <c r="K16515" s="228"/>
      <c r="L16515" s="228"/>
      <c r="Q16515" s="229"/>
    </row>
    <row r="16516" spans="9:17" ht="16">
      <c r="I16516" s="209"/>
      <c r="J16516" s="221"/>
      <c r="K16516" s="228"/>
      <c r="L16516" s="228"/>
      <c r="Q16516" s="229"/>
    </row>
    <row r="16517" spans="9:17" ht="16">
      <c r="I16517" s="209"/>
      <c r="J16517" s="221"/>
      <c r="K16517" s="228"/>
      <c r="L16517" s="228"/>
      <c r="Q16517" s="229"/>
    </row>
    <row r="16518" spans="9:17" ht="16">
      <c r="I16518" s="209"/>
      <c r="J16518" s="221"/>
      <c r="K16518" s="228"/>
      <c r="L16518" s="228"/>
      <c r="Q16518" s="229"/>
    </row>
    <row r="16519" spans="9:17" ht="16">
      <c r="I16519" s="209"/>
      <c r="J16519" s="221"/>
      <c r="K16519" s="228"/>
      <c r="L16519" s="228"/>
      <c r="Q16519" s="229"/>
    </row>
    <row r="16520" spans="9:17" ht="16">
      <c r="I16520" s="209"/>
      <c r="J16520" s="221"/>
      <c r="K16520" s="228"/>
      <c r="L16520" s="228"/>
      <c r="Q16520" s="229"/>
    </row>
    <row r="16521" spans="9:17" ht="16">
      <c r="I16521" s="209"/>
      <c r="J16521" s="221"/>
      <c r="K16521" s="228"/>
      <c r="L16521" s="228"/>
      <c r="Q16521" s="229"/>
    </row>
    <row r="16522" spans="9:17" ht="16">
      <c r="I16522" s="209"/>
      <c r="J16522" s="221"/>
      <c r="K16522" s="228"/>
      <c r="L16522" s="228"/>
      <c r="Q16522" s="229"/>
    </row>
    <row r="16523" spans="9:17" ht="16">
      <c r="I16523" s="209"/>
      <c r="J16523" s="221"/>
      <c r="K16523" s="228"/>
      <c r="L16523" s="228"/>
      <c r="Q16523" s="229"/>
    </row>
    <row r="16524" spans="9:17" ht="16">
      <c r="I16524" s="209"/>
      <c r="J16524" s="221"/>
      <c r="K16524" s="228"/>
      <c r="L16524" s="228"/>
      <c r="Q16524" s="229"/>
    </row>
    <row r="16525" spans="9:17" ht="16">
      <c r="I16525" s="209"/>
      <c r="J16525" s="221"/>
      <c r="K16525" s="228"/>
      <c r="L16525" s="228"/>
      <c r="Q16525" s="229"/>
    </row>
    <row r="16526" spans="9:17" ht="16">
      <c r="I16526" s="209"/>
      <c r="J16526" s="221"/>
      <c r="K16526" s="228"/>
      <c r="L16526" s="228"/>
      <c r="Q16526" s="229"/>
    </row>
    <row r="16527" spans="9:17" ht="16">
      <c r="I16527" s="209"/>
      <c r="J16527" s="221"/>
      <c r="K16527" s="228"/>
      <c r="L16527" s="228"/>
      <c r="Q16527" s="229"/>
    </row>
    <row r="16528" spans="9:17" ht="16">
      <c r="I16528" s="209"/>
      <c r="J16528" s="221"/>
      <c r="K16528" s="228"/>
      <c r="L16528" s="228"/>
      <c r="Q16528" s="229"/>
    </row>
    <row r="16529" spans="9:17" ht="16">
      <c r="I16529" s="209"/>
      <c r="J16529" s="221"/>
      <c r="K16529" s="228"/>
      <c r="L16529" s="228"/>
      <c r="Q16529" s="229"/>
    </row>
    <row r="16530" spans="9:17" ht="16">
      <c r="I16530" s="209"/>
      <c r="J16530" s="221"/>
      <c r="K16530" s="228"/>
      <c r="L16530" s="228"/>
      <c r="Q16530" s="229"/>
    </row>
    <row r="16531" spans="9:17" ht="16">
      <c r="I16531" s="209"/>
      <c r="J16531" s="221"/>
      <c r="K16531" s="228"/>
      <c r="L16531" s="228"/>
      <c r="Q16531" s="229"/>
    </row>
    <row r="16532" spans="9:17" ht="16">
      <c r="I16532" s="209"/>
      <c r="J16532" s="221"/>
      <c r="K16532" s="228"/>
      <c r="L16532" s="228"/>
      <c r="Q16532" s="229"/>
    </row>
    <row r="16533" spans="9:17" ht="16">
      <c r="I16533" s="209"/>
      <c r="J16533" s="221"/>
      <c r="K16533" s="228"/>
      <c r="L16533" s="228"/>
      <c r="Q16533" s="229"/>
    </row>
    <row r="16534" spans="9:17" ht="16">
      <c r="I16534" s="209"/>
      <c r="J16534" s="221"/>
      <c r="K16534" s="228"/>
      <c r="L16534" s="228"/>
      <c r="Q16534" s="229"/>
    </row>
    <row r="16535" spans="9:17" ht="16">
      <c r="I16535" s="209"/>
      <c r="J16535" s="221"/>
      <c r="K16535" s="228"/>
      <c r="L16535" s="228"/>
      <c r="Q16535" s="229"/>
    </row>
    <row r="16536" spans="9:17" ht="16">
      <c r="I16536" s="209"/>
      <c r="J16536" s="221"/>
      <c r="K16536" s="228"/>
      <c r="L16536" s="228"/>
      <c r="Q16536" s="229"/>
    </row>
    <row r="16537" spans="9:17" ht="16">
      <c r="I16537" s="209"/>
      <c r="J16537" s="221"/>
      <c r="K16537" s="228"/>
      <c r="L16537" s="228"/>
      <c r="Q16537" s="229"/>
    </row>
    <row r="16538" spans="9:17" ht="16">
      <c r="I16538" s="209"/>
      <c r="J16538" s="221"/>
      <c r="K16538" s="228"/>
      <c r="L16538" s="228"/>
      <c r="Q16538" s="229"/>
    </row>
    <row r="16539" spans="9:17" ht="16">
      <c r="I16539" s="209"/>
      <c r="J16539" s="221"/>
      <c r="K16539" s="228"/>
      <c r="L16539" s="228"/>
      <c r="Q16539" s="229"/>
    </row>
    <row r="16540" spans="9:17" ht="16">
      <c r="I16540" s="209"/>
      <c r="J16540" s="221"/>
      <c r="K16540" s="228"/>
      <c r="L16540" s="228"/>
      <c r="Q16540" s="229"/>
    </row>
    <row r="16541" spans="9:17" ht="16">
      <c r="I16541" s="209"/>
      <c r="J16541" s="221"/>
      <c r="K16541" s="228"/>
      <c r="L16541" s="228"/>
      <c r="Q16541" s="229"/>
    </row>
    <row r="16542" spans="9:17" ht="16">
      <c r="I16542" s="209"/>
      <c r="J16542" s="221"/>
      <c r="K16542" s="228"/>
      <c r="L16542" s="228"/>
      <c r="Q16542" s="229"/>
    </row>
    <row r="16543" spans="9:17" ht="16">
      <c r="I16543" s="209"/>
      <c r="J16543" s="221"/>
      <c r="K16543" s="228"/>
      <c r="L16543" s="228"/>
      <c r="Q16543" s="229"/>
    </row>
    <row r="16544" spans="9:17" ht="16">
      <c r="I16544" s="209"/>
      <c r="J16544" s="221"/>
      <c r="K16544" s="228"/>
      <c r="L16544" s="228"/>
      <c r="Q16544" s="229"/>
    </row>
    <row r="16545" spans="9:17" ht="16">
      <c r="I16545" s="209"/>
      <c r="J16545" s="221"/>
      <c r="K16545" s="228"/>
      <c r="L16545" s="228"/>
      <c r="Q16545" s="229"/>
    </row>
    <row r="16546" spans="9:17" ht="16">
      <c r="I16546" s="209"/>
      <c r="J16546" s="221"/>
      <c r="K16546" s="228"/>
      <c r="L16546" s="228"/>
      <c r="Q16546" s="229"/>
    </row>
    <row r="16547" spans="9:17" ht="16">
      <c r="I16547" s="209"/>
      <c r="J16547" s="221"/>
      <c r="K16547" s="228"/>
      <c r="L16547" s="228"/>
      <c r="Q16547" s="229"/>
    </row>
    <row r="16548" spans="9:17" ht="16">
      <c r="I16548" s="209"/>
      <c r="J16548" s="221"/>
      <c r="K16548" s="228"/>
      <c r="L16548" s="228"/>
      <c r="Q16548" s="229"/>
    </row>
    <row r="16549" spans="9:17" ht="16">
      <c r="I16549" s="209"/>
      <c r="J16549" s="221"/>
      <c r="K16549" s="228"/>
      <c r="L16549" s="228"/>
      <c r="Q16549" s="229"/>
    </row>
    <row r="16550" spans="9:17" ht="16">
      <c r="I16550" s="209"/>
      <c r="J16550" s="221"/>
      <c r="K16550" s="228"/>
      <c r="L16550" s="228"/>
      <c r="Q16550" s="229"/>
    </row>
    <row r="16551" spans="9:17" ht="16">
      <c r="I16551" s="209"/>
      <c r="J16551" s="221"/>
      <c r="K16551" s="228"/>
      <c r="L16551" s="228"/>
      <c r="Q16551" s="229"/>
    </row>
    <row r="16552" spans="9:17" ht="16">
      <c r="I16552" s="209"/>
      <c r="J16552" s="221"/>
      <c r="K16552" s="228"/>
      <c r="L16552" s="228"/>
      <c r="Q16552" s="229"/>
    </row>
    <row r="16553" spans="9:17" ht="16">
      <c r="I16553" s="209"/>
      <c r="J16553" s="221"/>
      <c r="K16553" s="228"/>
      <c r="L16553" s="228"/>
      <c r="Q16553" s="229"/>
    </row>
    <row r="16554" spans="9:17" ht="16">
      <c r="I16554" s="209"/>
      <c r="J16554" s="221"/>
      <c r="K16554" s="228"/>
      <c r="L16554" s="228"/>
      <c r="Q16554" s="229"/>
    </row>
    <row r="16555" spans="9:17" ht="16">
      <c r="I16555" s="209"/>
      <c r="J16555" s="221"/>
      <c r="K16555" s="228"/>
      <c r="L16555" s="228"/>
      <c r="Q16555" s="229"/>
    </row>
    <row r="16556" spans="9:17" ht="16">
      <c r="I16556" s="209"/>
      <c r="J16556" s="221"/>
      <c r="K16556" s="228"/>
      <c r="L16556" s="228"/>
      <c r="Q16556" s="229"/>
    </row>
    <row r="16557" spans="9:17" ht="16">
      <c r="I16557" s="209"/>
      <c r="J16557" s="221"/>
      <c r="K16557" s="228"/>
      <c r="L16557" s="228"/>
      <c r="Q16557" s="229"/>
    </row>
    <row r="16558" spans="9:17" ht="16">
      <c r="I16558" s="209"/>
      <c r="J16558" s="221"/>
      <c r="K16558" s="228"/>
      <c r="L16558" s="228"/>
      <c r="Q16558" s="229"/>
    </row>
    <row r="16559" spans="9:17" ht="16">
      <c r="I16559" s="209"/>
      <c r="J16559" s="221"/>
      <c r="K16559" s="228"/>
      <c r="L16559" s="228"/>
      <c r="Q16559" s="229"/>
    </row>
    <row r="16560" spans="9:17" ht="16">
      <c r="I16560" s="209"/>
      <c r="J16560" s="221"/>
      <c r="K16560" s="228"/>
      <c r="L16560" s="228"/>
      <c r="Q16560" s="229"/>
    </row>
    <row r="16561" spans="9:17" ht="16">
      <c r="I16561" s="209"/>
      <c r="J16561" s="221"/>
      <c r="K16561" s="228"/>
      <c r="L16561" s="228"/>
      <c r="Q16561" s="229"/>
    </row>
    <row r="16562" spans="9:17" ht="16">
      <c r="I16562" s="209"/>
      <c r="J16562" s="221"/>
      <c r="K16562" s="228"/>
      <c r="L16562" s="228"/>
      <c r="Q16562" s="229"/>
    </row>
    <row r="16563" spans="9:17" ht="16">
      <c r="I16563" s="209"/>
      <c r="J16563" s="221"/>
      <c r="K16563" s="228"/>
      <c r="L16563" s="228"/>
      <c r="Q16563" s="229"/>
    </row>
    <row r="16564" spans="9:17" ht="16">
      <c r="I16564" s="209"/>
      <c r="J16564" s="221"/>
      <c r="K16564" s="228"/>
      <c r="L16564" s="228"/>
      <c r="Q16564" s="229"/>
    </row>
    <row r="16565" spans="9:17" ht="16">
      <c r="I16565" s="209"/>
      <c r="J16565" s="221"/>
      <c r="K16565" s="228"/>
      <c r="L16565" s="228"/>
      <c r="Q16565" s="229"/>
    </row>
    <row r="16566" spans="9:17" ht="16">
      <c r="I16566" s="209"/>
      <c r="J16566" s="221"/>
      <c r="K16566" s="228"/>
      <c r="L16566" s="228"/>
      <c r="Q16566" s="229"/>
    </row>
    <row r="16567" spans="9:17" ht="16">
      <c r="I16567" s="209"/>
      <c r="J16567" s="221"/>
      <c r="K16567" s="228"/>
      <c r="L16567" s="228"/>
      <c r="Q16567" s="229"/>
    </row>
    <row r="16568" spans="9:17" ht="16">
      <c r="I16568" s="209"/>
      <c r="J16568" s="221"/>
      <c r="K16568" s="228"/>
      <c r="L16568" s="228"/>
      <c r="Q16568" s="229"/>
    </row>
    <row r="16569" spans="9:17" ht="16">
      <c r="I16569" s="209"/>
      <c r="J16569" s="221"/>
      <c r="K16569" s="228"/>
      <c r="L16569" s="228"/>
      <c r="Q16569" s="229"/>
    </row>
    <row r="16570" spans="9:17" ht="16">
      <c r="I16570" s="209"/>
      <c r="J16570" s="221"/>
      <c r="K16570" s="228"/>
      <c r="L16570" s="228"/>
      <c r="Q16570" s="229"/>
    </row>
    <row r="16571" spans="9:17" ht="16">
      <c r="I16571" s="209"/>
      <c r="J16571" s="221"/>
      <c r="K16571" s="228"/>
      <c r="L16571" s="228"/>
      <c r="Q16571" s="229"/>
    </row>
    <row r="16572" spans="9:17" ht="16">
      <c r="I16572" s="209"/>
      <c r="J16572" s="221"/>
      <c r="K16572" s="228"/>
      <c r="L16572" s="228"/>
      <c r="Q16572" s="229"/>
    </row>
    <row r="16573" spans="9:17" ht="16">
      <c r="I16573" s="209"/>
      <c r="J16573" s="221"/>
      <c r="K16573" s="228"/>
      <c r="L16573" s="228"/>
      <c r="Q16573" s="229"/>
    </row>
    <row r="16574" spans="9:17" ht="16">
      <c r="I16574" s="209"/>
      <c r="J16574" s="221"/>
      <c r="K16574" s="228"/>
      <c r="L16574" s="228"/>
      <c r="Q16574" s="229"/>
    </row>
    <row r="16575" spans="9:17" ht="16">
      <c r="I16575" s="209"/>
      <c r="J16575" s="221"/>
      <c r="K16575" s="228"/>
      <c r="L16575" s="228"/>
      <c r="Q16575" s="229"/>
    </row>
    <row r="16576" spans="9:17" ht="16">
      <c r="I16576" s="209"/>
      <c r="J16576" s="221"/>
      <c r="K16576" s="228"/>
      <c r="L16576" s="228"/>
      <c r="Q16576" s="229"/>
    </row>
    <row r="16577" spans="9:17" ht="16">
      <c r="I16577" s="209"/>
      <c r="J16577" s="221"/>
      <c r="K16577" s="228"/>
      <c r="L16577" s="228"/>
      <c r="Q16577" s="229"/>
    </row>
    <row r="16578" spans="9:17" ht="16">
      <c r="I16578" s="209"/>
      <c r="J16578" s="221"/>
      <c r="K16578" s="228"/>
      <c r="L16578" s="228"/>
      <c r="Q16578" s="229"/>
    </row>
    <row r="16579" spans="9:17" ht="16">
      <c r="I16579" s="209"/>
      <c r="J16579" s="221"/>
      <c r="K16579" s="228"/>
      <c r="L16579" s="228"/>
      <c r="Q16579" s="229"/>
    </row>
    <row r="16580" spans="9:17" ht="16">
      <c r="I16580" s="209"/>
      <c r="J16580" s="221"/>
      <c r="K16580" s="228"/>
      <c r="L16580" s="228"/>
      <c r="Q16580" s="229"/>
    </row>
    <row r="16581" spans="9:17" ht="16">
      <c r="I16581" s="209"/>
      <c r="J16581" s="221"/>
      <c r="K16581" s="228"/>
      <c r="L16581" s="228"/>
      <c r="Q16581" s="229"/>
    </row>
    <row r="16582" spans="9:17" ht="16">
      <c r="I16582" s="209"/>
      <c r="J16582" s="221"/>
      <c r="K16582" s="228"/>
      <c r="L16582" s="228"/>
      <c r="Q16582" s="229"/>
    </row>
    <row r="16583" spans="9:17" ht="16">
      <c r="I16583" s="209"/>
      <c r="J16583" s="221"/>
      <c r="K16583" s="228"/>
      <c r="L16583" s="228"/>
      <c r="Q16583" s="229"/>
    </row>
    <row r="16584" spans="9:17" ht="16">
      <c r="I16584" s="209"/>
      <c r="J16584" s="221"/>
      <c r="K16584" s="228"/>
      <c r="L16584" s="228"/>
      <c r="Q16584" s="229"/>
    </row>
    <row r="16585" spans="9:17" ht="16">
      <c r="I16585" s="209"/>
      <c r="J16585" s="221"/>
      <c r="K16585" s="228"/>
      <c r="L16585" s="228"/>
      <c r="Q16585" s="229"/>
    </row>
    <row r="16586" spans="9:17" ht="16">
      <c r="I16586" s="209"/>
      <c r="J16586" s="221"/>
      <c r="K16586" s="228"/>
      <c r="L16586" s="228"/>
      <c r="Q16586" s="229"/>
    </row>
    <row r="16587" spans="9:17" ht="16">
      <c r="I16587" s="209"/>
      <c r="J16587" s="221"/>
      <c r="K16587" s="228"/>
      <c r="L16587" s="228"/>
      <c r="Q16587" s="229"/>
    </row>
    <row r="16588" spans="9:17" ht="16">
      <c r="I16588" s="209"/>
      <c r="J16588" s="221"/>
      <c r="K16588" s="228"/>
      <c r="L16588" s="228"/>
      <c r="Q16588" s="229"/>
    </row>
    <row r="16589" spans="9:17" ht="16">
      <c r="I16589" s="209"/>
      <c r="J16589" s="221"/>
      <c r="K16589" s="228"/>
      <c r="L16589" s="228"/>
      <c r="Q16589" s="229"/>
    </row>
    <row r="16590" spans="9:17" ht="16">
      <c r="I16590" s="209"/>
      <c r="J16590" s="221"/>
      <c r="K16590" s="228"/>
      <c r="L16590" s="228"/>
      <c r="Q16590" s="229"/>
    </row>
    <row r="16591" spans="9:17" ht="16">
      <c r="I16591" s="209"/>
      <c r="J16591" s="221"/>
      <c r="K16591" s="228"/>
      <c r="L16591" s="228"/>
      <c r="Q16591" s="229"/>
    </row>
    <row r="16592" spans="9:17" ht="16">
      <c r="I16592" s="209"/>
      <c r="J16592" s="221"/>
      <c r="K16592" s="228"/>
      <c r="L16592" s="228"/>
      <c r="Q16592" s="229"/>
    </row>
    <row r="16593" spans="9:17" ht="16">
      <c r="I16593" s="209"/>
      <c r="J16593" s="221"/>
      <c r="K16593" s="228"/>
      <c r="L16593" s="228"/>
      <c r="Q16593" s="229"/>
    </row>
    <row r="16594" spans="9:17" ht="16">
      <c r="I16594" s="209"/>
      <c r="J16594" s="221"/>
      <c r="K16594" s="228"/>
      <c r="L16594" s="228"/>
      <c r="Q16594" s="229"/>
    </row>
    <row r="16595" spans="9:17" ht="16">
      <c r="I16595" s="209"/>
      <c r="J16595" s="221"/>
      <c r="K16595" s="228"/>
      <c r="L16595" s="228"/>
      <c r="Q16595" s="229"/>
    </row>
    <row r="16596" spans="9:17" ht="16">
      <c r="I16596" s="209"/>
      <c r="J16596" s="221"/>
      <c r="K16596" s="228"/>
      <c r="L16596" s="228"/>
      <c r="Q16596" s="229"/>
    </row>
    <row r="16597" spans="9:17" ht="16">
      <c r="I16597" s="209"/>
      <c r="J16597" s="221"/>
      <c r="K16597" s="228"/>
      <c r="L16597" s="228"/>
      <c r="Q16597" s="229"/>
    </row>
    <row r="16598" spans="9:17" ht="16">
      <c r="I16598" s="209"/>
      <c r="J16598" s="221"/>
      <c r="K16598" s="228"/>
      <c r="L16598" s="228"/>
      <c r="Q16598" s="229"/>
    </row>
    <row r="16599" spans="9:17" ht="16">
      <c r="I16599" s="209"/>
      <c r="J16599" s="221"/>
      <c r="K16599" s="228"/>
      <c r="L16599" s="228"/>
      <c r="Q16599" s="229"/>
    </row>
    <row r="16600" spans="9:17" ht="16">
      <c r="I16600" s="209"/>
      <c r="J16600" s="221"/>
      <c r="K16600" s="228"/>
      <c r="L16600" s="228"/>
      <c r="Q16600" s="229"/>
    </row>
    <row r="16601" spans="9:17" ht="16">
      <c r="I16601" s="209"/>
      <c r="J16601" s="221"/>
      <c r="K16601" s="228"/>
      <c r="L16601" s="228"/>
      <c r="Q16601" s="229"/>
    </row>
    <row r="16602" spans="9:17" ht="16">
      <c r="I16602" s="209"/>
      <c r="J16602" s="221"/>
      <c r="K16602" s="228"/>
      <c r="L16602" s="228"/>
      <c r="Q16602" s="229"/>
    </row>
    <row r="16603" spans="9:17" ht="16">
      <c r="I16603" s="209"/>
      <c r="J16603" s="221"/>
      <c r="K16603" s="228"/>
      <c r="L16603" s="228"/>
      <c r="Q16603" s="229"/>
    </row>
    <row r="16604" spans="9:17" ht="16">
      <c r="I16604" s="209"/>
      <c r="J16604" s="221"/>
      <c r="K16604" s="228"/>
      <c r="L16604" s="228"/>
      <c r="Q16604" s="229"/>
    </row>
    <row r="16605" spans="9:17" ht="16">
      <c r="I16605" s="209"/>
      <c r="J16605" s="221"/>
      <c r="K16605" s="228"/>
      <c r="L16605" s="228"/>
      <c r="Q16605" s="229"/>
    </row>
    <row r="16606" spans="9:17" ht="16">
      <c r="I16606" s="209"/>
      <c r="J16606" s="221"/>
      <c r="K16606" s="228"/>
      <c r="L16606" s="228"/>
      <c r="Q16606" s="229"/>
    </row>
    <row r="16607" spans="9:17" ht="16">
      <c r="I16607" s="209"/>
      <c r="J16607" s="221"/>
      <c r="K16607" s="228"/>
      <c r="L16607" s="228"/>
      <c r="Q16607" s="229"/>
    </row>
    <row r="16608" spans="9:17" ht="16">
      <c r="I16608" s="209"/>
      <c r="J16608" s="221"/>
      <c r="K16608" s="228"/>
      <c r="L16608" s="228"/>
      <c r="Q16608" s="229"/>
    </row>
    <row r="16609" spans="9:17" ht="16">
      <c r="I16609" s="209"/>
      <c r="J16609" s="221"/>
      <c r="K16609" s="228"/>
      <c r="L16609" s="228"/>
      <c r="Q16609" s="229"/>
    </row>
    <row r="16610" spans="9:17" ht="16">
      <c r="I16610" s="209"/>
      <c r="J16610" s="221"/>
      <c r="K16610" s="228"/>
      <c r="L16610" s="228"/>
      <c r="Q16610" s="229"/>
    </row>
    <row r="16611" spans="9:17" ht="16">
      <c r="I16611" s="209"/>
      <c r="J16611" s="221"/>
      <c r="K16611" s="228"/>
      <c r="L16611" s="228"/>
      <c r="Q16611" s="229"/>
    </row>
    <row r="16612" spans="9:17" ht="16">
      <c r="I16612" s="209"/>
      <c r="J16612" s="221"/>
      <c r="K16612" s="228"/>
      <c r="L16612" s="228"/>
      <c r="Q16612" s="229"/>
    </row>
    <row r="16613" spans="9:17" ht="16">
      <c r="I16613" s="209"/>
      <c r="J16613" s="221"/>
      <c r="K16613" s="228"/>
      <c r="L16613" s="228"/>
      <c r="Q16613" s="229"/>
    </row>
    <row r="16614" spans="9:17" ht="16">
      <c r="I16614" s="209"/>
      <c r="J16614" s="221"/>
      <c r="K16614" s="228"/>
      <c r="L16614" s="228"/>
      <c r="Q16614" s="229"/>
    </row>
    <row r="16615" spans="9:17" ht="16">
      <c r="I16615" s="209"/>
      <c r="J16615" s="221"/>
      <c r="K16615" s="228"/>
      <c r="L16615" s="228"/>
      <c r="Q16615" s="229"/>
    </row>
    <row r="16616" spans="9:17" ht="16">
      <c r="I16616" s="209"/>
      <c r="J16616" s="221"/>
      <c r="K16616" s="228"/>
      <c r="L16616" s="228"/>
      <c r="Q16616" s="229"/>
    </row>
    <row r="16617" spans="9:17" ht="16">
      <c r="I16617" s="209"/>
      <c r="J16617" s="221"/>
      <c r="K16617" s="228"/>
      <c r="L16617" s="228"/>
      <c r="Q16617" s="229"/>
    </row>
    <row r="16618" spans="9:17" ht="16">
      <c r="I16618" s="209"/>
      <c r="J16618" s="221"/>
      <c r="K16618" s="228"/>
      <c r="L16618" s="228"/>
      <c r="Q16618" s="229"/>
    </row>
    <row r="16619" spans="9:17" ht="16">
      <c r="I16619" s="209"/>
      <c r="J16619" s="221"/>
      <c r="K16619" s="228"/>
      <c r="L16619" s="228"/>
      <c r="Q16619" s="229"/>
    </row>
    <row r="16620" spans="9:17" ht="16">
      <c r="I16620" s="209"/>
      <c r="J16620" s="221"/>
      <c r="K16620" s="228"/>
      <c r="L16620" s="228"/>
      <c r="Q16620" s="229"/>
    </row>
    <row r="16621" spans="9:17" ht="16">
      <c r="I16621" s="209"/>
      <c r="J16621" s="221"/>
      <c r="K16621" s="228"/>
      <c r="L16621" s="228"/>
      <c r="Q16621" s="229"/>
    </row>
    <row r="16622" spans="9:17" ht="16">
      <c r="I16622" s="209"/>
      <c r="J16622" s="221"/>
      <c r="K16622" s="228"/>
      <c r="L16622" s="228"/>
      <c r="Q16622" s="229"/>
    </row>
    <row r="16623" spans="9:17" ht="16">
      <c r="I16623" s="209"/>
      <c r="J16623" s="221"/>
      <c r="K16623" s="228"/>
      <c r="L16623" s="228"/>
      <c r="Q16623" s="229"/>
    </row>
    <row r="16624" spans="9:17" ht="16">
      <c r="I16624" s="209"/>
      <c r="J16624" s="221"/>
      <c r="K16624" s="228"/>
      <c r="L16624" s="228"/>
      <c r="Q16624" s="229"/>
    </row>
    <row r="16625" spans="9:17" ht="16">
      <c r="I16625" s="209"/>
      <c r="J16625" s="221"/>
      <c r="K16625" s="228"/>
      <c r="L16625" s="228"/>
      <c r="Q16625" s="229"/>
    </row>
    <row r="16626" spans="9:17" ht="16">
      <c r="I16626" s="209"/>
      <c r="J16626" s="221"/>
      <c r="K16626" s="228"/>
      <c r="L16626" s="228"/>
      <c r="Q16626" s="229"/>
    </row>
    <row r="16627" spans="9:17" ht="16">
      <c r="I16627" s="209"/>
      <c r="J16627" s="221"/>
      <c r="K16627" s="228"/>
      <c r="L16627" s="228"/>
      <c r="Q16627" s="229"/>
    </row>
    <row r="16628" spans="9:17" ht="16">
      <c r="I16628" s="209"/>
      <c r="J16628" s="221"/>
      <c r="K16628" s="228"/>
      <c r="L16628" s="228"/>
      <c r="Q16628" s="229"/>
    </row>
    <row r="16629" spans="9:17" ht="16">
      <c r="I16629" s="209"/>
      <c r="J16629" s="221"/>
      <c r="K16629" s="228"/>
      <c r="L16629" s="228"/>
      <c r="Q16629" s="229"/>
    </row>
    <row r="16630" spans="9:17" ht="16">
      <c r="I16630" s="209"/>
      <c r="J16630" s="221"/>
      <c r="K16630" s="228"/>
      <c r="L16630" s="228"/>
      <c r="Q16630" s="229"/>
    </row>
    <row r="16631" spans="9:17" ht="16">
      <c r="I16631" s="209"/>
      <c r="J16631" s="221"/>
      <c r="K16631" s="228"/>
      <c r="L16631" s="228"/>
      <c r="Q16631" s="229"/>
    </row>
    <row r="16632" spans="9:17" ht="16">
      <c r="I16632" s="209"/>
      <c r="J16632" s="221"/>
      <c r="K16632" s="228"/>
      <c r="L16632" s="228"/>
      <c r="Q16632" s="229"/>
    </row>
    <row r="16633" spans="9:17" ht="16">
      <c r="I16633" s="209"/>
      <c r="J16633" s="221"/>
      <c r="K16633" s="228"/>
      <c r="L16633" s="228"/>
      <c r="Q16633" s="229"/>
    </row>
    <row r="16634" spans="9:17" ht="16">
      <c r="I16634" s="209"/>
      <c r="J16634" s="221"/>
      <c r="K16634" s="228"/>
      <c r="L16634" s="228"/>
      <c r="Q16634" s="229"/>
    </row>
    <row r="16635" spans="9:17" ht="16">
      <c r="I16635" s="209"/>
      <c r="J16635" s="221"/>
      <c r="K16635" s="228"/>
      <c r="L16635" s="228"/>
      <c r="Q16635" s="229"/>
    </row>
    <row r="16636" spans="9:17" ht="16">
      <c r="I16636" s="209"/>
      <c r="J16636" s="221"/>
      <c r="K16636" s="228"/>
      <c r="L16636" s="228"/>
      <c r="Q16636" s="229"/>
    </row>
    <row r="16637" spans="9:17" ht="16">
      <c r="I16637" s="209"/>
      <c r="J16637" s="221"/>
      <c r="K16637" s="228"/>
      <c r="L16637" s="228"/>
      <c r="Q16637" s="229"/>
    </row>
    <row r="16638" spans="9:17" ht="16">
      <c r="I16638" s="209"/>
      <c r="J16638" s="221"/>
      <c r="K16638" s="228"/>
      <c r="L16638" s="228"/>
      <c r="Q16638" s="229"/>
    </row>
    <row r="16639" spans="9:17" ht="16">
      <c r="I16639" s="209"/>
      <c r="J16639" s="221"/>
      <c r="K16639" s="228"/>
      <c r="L16639" s="228"/>
      <c r="Q16639" s="229"/>
    </row>
    <row r="16640" spans="9:17" ht="16">
      <c r="I16640" s="209"/>
      <c r="J16640" s="221"/>
      <c r="K16640" s="228"/>
      <c r="L16640" s="228"/>
      <c r="Q16640" s="229"/>
    </row>
    <row r="16641" spans="9:17" ht="16">
      <c r="I16641" s="209"/>
      <c r="J16641" s="221"/>
      <c r="K16641" s="228"/>
      <c r="L16641" s="228"/>
      <c r="Q16641" s="229"/>
    </row>
    <row r="16642" spans="9:17" ht="16">
      <c r="I16642" s="209"/>
      <c r="J16642" s="221"/>
      <c r="K16642" s="228"/>
      <c r="L16642" s="228"/>
      <c r="Q16642" s="229"/>
    </row>
    <row r="16643" spans="9:17" ht="16">
      <c r="I16643" s="209"/>
      <c r="J16643" s="221"/>
      <c r="K16643" s="228"/>
      <c r="L16643" s="228"/>
      <c r="Q16643" s="229"/>
    </row>
    <row r="16644" spans="9:17" ht="16">
      <c r="I16644" s="209"/>
      <c r="J16644" s="221"/>
      <c r="K16644" s="228"/>
      <c r="L16644" s="228"/>
      <c r="Q16644" s="229"/>
    </row>
    <row r="16645" spans="9:17" ht="16">
      <c r="I16645" s="209"/>
      <c r="J16645" s="221"/>
      <c r="K16645" s="228"/>
      <c r="L16645" s="228"/>
      <c r="Q16645" s="229"/>
    </row>
    <row r="16646" spans="9:17" ht="16">
      <c r="I16646" s="209"/>
      <c r="J16646" s="221"/>
      <c r="K16646" s="228"/>
      <c r="L16646" s="228"/>
      <c r="Q16646" s="229"/>
    </row>
    <row r="16647" spans="9:17" ht="16">
      <c r="I16647" s="209"/>
      <c r="J16647" s="221"/>
      <c r="K16647" s="228"/>
      <c r="L16647" s="228"/>
      <c r="Q16647" s="229"/>
    </row>
    <row r="16648" spans="9:17" ht="16">
      <c r="I16648" s="209"/>
      <c r="J16648" s="221"/>
      <c r="K16648" s="228"/>
      <c r="L16648" s="228"/>
      <c r="Q16648" s="229"/>
    </row>
    <row r="16649" spans="9:17" ht="16">
      <c r="I16649" s="209"/>
      <c r="J16649" s="221"/>
      <c r="K16649" s="228"/>
      <c r="L16649" s="228"/>
      <c r="Q16649" s="229"/>
    </row>
    <row r="16650" spans="9:17" ht="16">
      <c r="I16650" s="209"/>
      <c r="J16650" s="221"/>
      <c r="K16650" s="228"/>
      <c r="L16650" s="228"/>
      <c r="Q16650" s="229"/>
    </row>
    <row r="16651" spans="9:17" ht="16">
      <c r="I16651" s="209"/>
      <c r="J16651" s="221"/>
      <c r="K16651" s="228"/>
      <c r="L16651" s="228"/>
      <c r="Q16651" s="229"/>
    </row>
    <row r="16652" spans="9:17" ht="16">
      <c r="I16652" s="209"/>
      <c r="J16652" s="221"/>
      <c r="K16652" s="228"/>
      <c r="L16652" s="228"/>
      <c r="Q16652" s="229"/>
    </row>
    <row r="16653" spans="9:17" ht="16">
      <c r="I16653" s="209"/>
      <c r="J16653" s="221"/>
      <c r="K16653" s="228"/>
      <c r="L16653" s="228"/>
      <c r="Q16653" s="229"/>
    </row>
    <row r="16654" spans="9:17" ht="16">
      <c r="I16654" s="209"/>
      <c r="J16654" s="221"/>
      <c r="K16654" s="228"/>
      <c r="L16654" s="228"/>
      <c r="Q16654" s="229"/>
    </row>
    <row r="16655" spans="9:17" ht="16">
      <c r="I16655" s="209"/>
      <c r="J16655" s="221"/>
      <c r="K16655" s="228"/>
      <c r="L16655" s="228"/>
      <c r="Q16655" s="229"/>
    </row>
    <row r="16656" spans="9:17" ht="16">
      <c r="I16656" s="209"/>
      <c r="J16656" s="221"/>
      <c r="K16656" s="228"/>
      <c r="L16656" s="228"/>
      <c r="Q16656" s="229"/>
    </row>
    <row r="16657" spans="9:17" ht="16">
      <c r="I16657" s="209"/>
      <c r="J16657" s="221"/>
      <c r="K16657" s="228"/>
      <c r="L16657" s="228"/>
      <c r="Q16657" s="229"/>
    </row>
    <row r="16658" spans="9:17" ht="16">
      <c r="I16658" s="209"/>
      <c r="J16658" s="221"/>
      <c r="K16658" s="228"/>
      <c r="L16658" s="228"/>
      <c r="Q16658" s="229"/>
    </row>
    <row r="16659" spans="9:17" ht="16">
      <c r="I16659" s="209"/>
      <c r="J16659" s="221"/>
      <c r="K16659" s="228"/>
      <c r="L16659" s="228"/>
      <c r="Q16659" s="229"/>
    </row>
    <row r="16660" spans="9:17" ht="16">
      <c r="I16660" s="209"/>
      <c r="J16660" s="221"/>
      <c r="K16660" s="228"/>
      <c r="L16660" s="228"/>
      <c r="Q16660" s="229"/>
    </row>
    <row r="16661" spans="9:17" ht="16">
      <c r="I16661" s="209"/>
      <c r="J16661" s="221"/>
      <c r="K16661" s="228"/>
      <c r="L16661" s="228"/>
      <c r="Q16661" s="229"/>
    </row>
    <row r="16662" spans="9:17" ht="16">
      <c r="I16662" s="209"/>
      <c r="J16662" s="221"/>
      <c r="K16662" s="228"/>
      <c r="L16662" s="228"/>
      <c r="Q16662" s="229"/>
    </row>
    <row r="16663" spans="9:17" ht="16">
      <c r="I16663" s="209"/>
      <c r="J16663" s="221"/>
      <c r="K16663" s="228"/>
      <c r="L16663" s="228"/>
      <c r="Q16663" s="229"/>
    </row>
    <row r="16664" spans="9:17" ht="16">
      <c r="I16664" s="209"/>
      <c r="J16664" s="221"/>
      <c r="K16664" s="228"/>
      <c r="L16664" s="228"/>
      <c r="Q16664" s="229"/>
    </row>
    <row r="16665" spans="9:17" ht="16">
      <c r="I16665" s="209"/>
      <c r="J16665" s="221"/>
      <c r="K16665" s="228"/>
      <c r="L16665" s="228"/>
      <c r="Q16665" s="229"/>
    </row>
    <row r="16666" spans="9:17" ht="16">
      <c r="I16666" s="209"/>
      <c r="J16666" s="221"/>
      <c r="K16666" s="228"/>
      <c r="L16666" s="228"/>
      <c r="Q16666" s="229"/>
    </row>
    <row r="16667" spans="9:17" ht="16">
      <c r="I16667" s="209"/>
      <c r="J16667" s="221"/>
      <c r="K16667" s="228"/>
      <c r="L16667" s="228"/>
      <c r="Q16667" s="229"/>
    </row>
    <row r="16668" spans="9:17" ht="16">
      <c r="I16668" s="209"/>
      <c r="J16668" s="221"/>
      <c r="K16668" s="228"/>
      <c r="L16668" s="228"/>
      <c r="Q16668" s="229"/>
    </row>
    <row r="16669" spans="9:17" ht="16">
      <c r="I16669" s="209"/>
      <c r="J16669" s="221"/>
      <c r="K16669" s="228"/>
      <c r="L16669" s="228"/>
      <c r="Q16669" s="229"/>
    </row>
    <row r="16670" spans="9:17" ht="16">
      <c r="I16670" s="209"/>
      <c r="J16670" s="221"/>
      <c r="K16670" s="228"/>
      <c r="L16670" s="228"/>
      <c r="Q16670" s="229"/>
    </row>
    <row r="16671" spans="9:17" ht="16">
      <c r="I16671" s="209"/>
      <c r="J16671" s="221"/>
      <c r="K16671" s="228"/>
      <c r="L16671" s="228"/>
      <c r="Q16671" s="229"/>
    </row>
    <row r="16672" spans="9:17" ht="16">
      <c r="I16672" s="209"/>
      <c r="J16672" s="221"/>
      <c r="K16672" s="228"/>
      <c r="L16672" s="228"/>
      <c r="Q16672" s="229"/>
    </row>
    <row r="16673" spans="9:17" ht="16">
      <c r="I16673" s="209"/>
      <c r="J16673" s="221"/>
      <c r="K16673" s="228"/>
      <c r="L16673" s="228"/>
      <c r="Q16673" s="229"/>
    </row>
    <row r="16674" spans="9:17" ht="16">
      <c r="I16674" s="209"/>
      <c r="J16674" s="221"/>
      <c r="K16674" s="228"/>
      <c r="L16674" s="228"/>
      <c r="Q16674" s="229"/>
    </row>
    <row r="16675" spans="9:17" ht="16">
      <c r="I16675" s="209"/>
      <c r="J16675" s="221"/>
      <c r="K16675" s="228"/>
      <c r="L16675" s="228"/>
      <c r="Q16675" s="229"/>
    </row>
    <row r="16676" spans="9:17" ht="16">
      <c r="I16676" s="209"/>
      <c r="J16676" s="221"/>
      <c r="K16676" s="228"/>
      <c r="L16676" s="228"/>
      <c r="Q16676" s="229"/>
    </row>
    <row r="16677" spans="9:17" ht="16">
      <c r="I16677" s="209"/>
      <c r="J16677" s="221"/>
      <c r="K16677" s="228"/>
      <c r="L16677" s="228"/>
      <c r="Q16677" s="229"/>
    </row>
    <row r="16678" spans="9:17" ht="16">
      <c r="I16678" s="209"/>
      <c r="J16678" s="221"/>
      <c r="K16678" s="228"/>
      <c r="L16678" s="228"/>
      <c r="Q16678" s="229"/>
    </row>
    <row r="16679" spans="9:17" ht="16">
      <c r="I16679" s="209"/>
      <c r="J16679" s="221"/>
      <c r="K16679" s="228"/>
      <c r="L16679" s="228"/>
      <c r="Q16679" s="229"/>
    </row>
    <row r="16680" spans="9:17" ht="16">
      <c r="I16680" s="209"/>
      <c r="J16680" s="221"/>
      <c r="K16680" s="228"/>
      <c r="L16680" s="228"/>
      <c r="Q16680" s="229"/>
    </row>
    <row r="16681" spans="9:17" ht="16">
      <c r="I16681" s="209"/>
      <c r="J16681" s="221"/>
      <c r="K16681" s="228"/>
      <c r="L16681" s="228"/>
      <c r="Q16681" s="229"/>
    </row>
    <row r="16682" spans="9:17" ht="16">
      <c r="I16682" s="209"/>
      <c r="J16682" s="221"/>
      <c r="K16682" s="228"/>
      <c r="L16682" s="228"/>
      <c r="Q16682" s="229"/>
    </row>
    <row r="16683" spans="9:17" ht="16">
      <c r="I16683" s="209"/>
      <c r="J16683" s="221"/>
      <c r="K16683" s="228"/>
      <c r="L16683" s="228"/>
      <c r="Q16683" s="229"/>
    </row>
    <row r="16684" spans="9:17" ht="16">
      <c r="I16684" s="209"/>
      <c r="J16684" s="221"/>
      <c r="K16684" s="228"/>
      <c r="L16684" s="228"/>
      <c r="Q16684" s="229"/>
    </row>
    <row r="16685" spans="9:17" ht="16">
      <c r="I16685" s="209"/>
      <c r="J16685" s="221"/>
      <c r="K16685" s="228"/>
      <c r="L16685" s="228"/>
      <c r="Q16685" s="229"/>
    </row>
    <row r="16686" spans="9:17" ht="16">
      <c r="I16686" s="209"/>
      <c r="J16686" s="221"/>
      <c r="K16686" s="228"/>
      <c r="L16686" s="228"/>
      <c r="Q16686" s="229"/>
    </row>
    <row r="16687" spans="9:17" ht="16">
      <c r="I16687" s="209"/>
      <c r="J16687" s="221"/>
      <c r="K16687" s="228"/>
      <c r="L16687" s="228"/>
      <c r="Q16687" s="229"/>
    </row>
    <row r="16688" spans="9:17" ht="16">
      <c r="I16688" s="209"/>
      <c r="J16688" s="221"/>
      <c r="K16688" s="228"/>
      <c r="L16688" s="228"/>
      <c r="Q16688" s="229"/>
    </row>
    <row r="16689" spans="9:17" ht="16">
      <c r="I16689" s="209"/>
      <c r="J16689" s="221"/>
      <c r="K16689" s="228"/>
      <c r="L16689" s="228"/>
      <c r="Q16689" s="229"/>
    </row>
    <row r="16690" spans="9:17" ht="16">
      <c r="I16690" s="209"/>
      <c r="J16690" s="221"/>
      <c r="K16690" s="228"/>
      <c r="L16690" s="228"/>
      <c r="Q16690" s="229"/>
    </row>
    <row r="16691" spans="9:17" ht="16">
      <c r="I16691" s="209"/>
      <c r="J16691" s="221"/>
      <c r="K16691" s="228"/>
      <c r="L16691" s="228"/>
      <c r="Q16691" s="229"/>
    </row>
    <row r="16692" spans="9:17" ht="16">
      <c r="I16692" s="209"/>
      <c r="J16692" s="221"/>
      <c r="K16692" s="228"/>
      <c r="L16692" s="228"/>
      <c r="Q16692" s="229"/>
    </row>
    <row r="16693" spans="9:17" ht="16">
      <c r="I16693" s="209"/>
      <c r="J16693" s="221"/>
      <c r="K16693" s="228"/>
      <c r="L16693" s="228"/>
      <c r="Q16693" s="229"/>
    </row>
    <row r="16694" spans="9:17" ht="16">
      <c r="I16694" s="209"/>
      <c r="J16694" s="221"/>
      <c r="K16694" s="228"/>
      <c r="L16694" s="228"/>
      <c r="Q16694" s="229"/>
    </row>
    <row r="16695" spans="9:17" ht="16">
      <c r="I16695" s="209"/>
      <c r="J16695" s="221"/>
      <c r="K16695" s="228"/>
      <c r="L16695" s="228"/>
      <c r="Q16695" s="229"/>
    </row>
    <row r="16696" spans="9:17" ht="16">
      <c r="I16696" s="209"/>
      <c r="J16696" s="221"/>
      <c r="K16696" s="228"/>
      <c r="L16696" s="228"/>
      <c r="Q16696" s="229"/>
    </row>
    <row r="16697" spans="9:17" ht="16">
      <c r="I16697" s="209"/>
      <c r="J16697" s="221"/>
      <c r="K16697" s="228"/>
      <c r="L16697" s="228"/>
      <c r="Q16697" s="229"/>
    </row>
    <row r="16698" spans="9:17" ht="16">
      <c r="I16698" s="209"/>
      <c r="J16698" s="221"/>
      <c r="K16698" s="228"/>
      <c r="L16698" s="228"/>
      <c r="Q16698" s="229"/>
    </row>
    <row r="16699" spans="9:17" ht="16">
      <c r="I16699" s="209"/>
      <c r="J16699" s="221"/>
      <c r="K16699" s="228"/>
      <c r="L16699" s="228"/>
      <c r="Q16699" s="229"/>
    </row>
    <row r="16700" spans="9:17" ht="16">
      <c r="I16700" s="209"/>
      <c r="J16700" s="221"/>
      <c r="K16700" s="228"/>
      <c r="L16700" s="228"/>
      <c r="Q16700" s="229"/>
    </row>
    <row r="16701" spans="9:17" ht="16">
      <c r="I16701" s="209"/>
      <c r="J16701" s="221"/>
      <c r="K16701" s="228"/>
      <c r="L16701" s="228"/>
      <c r="Q16701" s="229"/>
    </row>
    <row r="16702" spans="9:17" ht="16">
      <c r="I16702" s="209"/>
      <c r="J16702" s="221"/>
      <c r="K16702" s="228"/>
      <c r="L16702" s="228"/>
      <c r="Q16702" s="229"/>
    </row>
    <row r="16703" spans="9:17" ht="16">
      <c r="I16703" s="209"/>
      <c r="J16703" s="221"/>
      <c r="K16703" s="228"/>
      <c r="L16703" s="228"/>
      <c r="Q16703" s="229"/>
    </row>
    <row r="16704" spans="9:17" ht="16">
      <c r="I16704" s="209"/>
      <c r="J16704" s="221"/>
      <c r="K16704" s="228"/>
      <c r="L16704" s="228"/>
      <c r="Q16704" s="229"/>
    </row>
    <row r="16705" spans="9:17" ht="16">
      <c r="I16705" s="209"/>
      <c r="J16705" s="221"/>
      <c r="K16705" s="228"/>
      <c r="L16705" s="228"/>
      <c r="Q16705" s="229"/>
    </row>
    <row r="16706" spans="9:17" ht="16">
      <c r="I16706" s="209"/>
      <c r="J16706" s="221"/>
      <c r="K16706" s="228"/>
      <c r="L16706" s="228"/>
      <c r="Q16706" s="229"/>
    </row>
    <row r="16707" spans="9:17" ht="16">
      <c r="I16707" s="209"/>
      <c r="J16707" s="221"/>
      <c r="K16707" s="228"/>
      <c r="L16707" s="228"/>
      <c r="Q16707" s="229"/>
    </row>
    <row r="16708" spans="9:17" ht="16">
      <c r="I16708" s="209"/>
      <c r="J16708" s="221"/>
      <c r="K16708" s="228"/>
      <c r="L16708" s="228"/>
      <c r="Q16708" s="229"/>
    </row>
    <row r="16709" spans="9:17" ht="16">
      <c r="I16709" s="209"/>
      <c r="J16709" s="221"/>
      <c r="K16709" s="228"/>
      <c r="L16709" s="228"/>
      <c r="Q16709" s="229"/>
    </row>
    <row r="16710" spans="9:17" ht="16">
      <c r="I16710" s="209"/>
      <c r="J16710" s="221"/>
      <c r="K16710" s="228"/>
      <c r="L16710" s="228"/>
      <c r="Q16710" s="229"/>
    </row>
    <row r="16711" spans="9:17" ht="16">
      <c r="I16711" s="209"/>
      <c r="J16711" s="221"/>
      <c r="K16711" s="228"/>
      <c r="L16711" s="228"/>
      <c r="Q16711" s="229"/>
    </row>
    <row r="16712" spans="9:17" ht="16">
      <c r="I16712" s="209"/>
      <c r="J16712" s="221"/>
      <c r="K16712" s="228"/>
      <c r="L16712" s="228"/>
      <c r="Q16712" s="229"/>
    </row>
    <row r="16713" spans="9:17" ht="16">
      <c r="I16713" s="209"/>
      <c r="J16713" s="221"/>
      <c r="K16713" s="228"/>
      <c r="L16713" s="228"/>
      <c r="Q16713" s="229"/>
    </row>
    <row r="16714" spans="9:17" ht="16">
      <c r="I16714" s="209"/>
      <c r="J16714" s="221"/>
      <c r="K16714" s="228"/>
      <c r="L16714" s="228"/>
      <c r="Q16714" s="229"/>
    </row>
    <row r="16715" spans="9:17" ht="16">
      <c r="I16715" s="209"/>
      <c r="J16715" s="221"/>
      <c r="K16715" s="228"/>
      <c r="L16715" s="228"/>
      <c r="Q16715" s="229"/>
    </row>
    <row r="16716" spans="9:17" ht="16">
      <c r="I16716" s="209"/>
      <c r="J16716" s="221"/>
      <c r="K16716" s="228"/>
      <c r="L16716" s="228"/>
      <c r="Q16716" s="229"/>
    </row>
    <row r="16717" spans="9:17" ht="16">
      <c r="I16717" s="209"/>
      <c r="J16717" s="221"/>
      <c r="K16717" s="228"/>
      <c r="L16717" s="228"/>
      <c r="Q16717" s="229"/>
    </row>
    <row r="16718" spans="9:17" ht="16">
      <c r="I16718" s="209"/>
      <c r="J16718" s="221"/>
      <c r="K16718" s="228"/>
      <c r="L16718" s="228"/>
      <c r="Q16718" s="229"/>
    </row>
    <row r="16719" spans="9:17" ht="16">
      <c r="I16719" s="209"/>
      <c r="J16719" s="221"/>
      <c r="K16719" s="228"/>
      <c r="L16719" s="228"/>
      <c r="Q16719" s="229"/>
    </row>
    <row r="16720" spans="9:17" ht="16">
      <c r="I16720" s="209"/>
      <c r="J16720" s="221"/>
      <c r="K16720" s="228"/>
      <c r="L16720" s="228"/>
      <c r="Q16720" s="229"/>
    </row>
    <row r="16721" spans="9:17" ht="16">
      <c r="I16721" s="209"/>
      <c r="J16721" s="221"/>
      <c r="K16721" s="228"/>
      <c r="L16721" s="228"/>
      <c r="Q16721" s="229"/>
    </row>
    <row r="16722" spans="9:17" ht="16">
      <c r="I16722" s="209"/>
      <c r="J16722" s="221"/>
      <c r="K16722" s="228"/>
      <c r="L16722" s="228"/>
      <c r="Q16722" s="229"/>
    </row>
    <row r="16723" spans="9:17" ht="16">
      <c r="I16723" s="209"/>
      <c r="J16723" s="221"/>
      <c r="K16723" s="228"/>
      <c r="L16723" s="228"/>
      <c r="Q16723" s="229"/>
    </row>
    <row r="16724" spans="9:17" ht="16">
      <c r="I16724" s="209"/>
      <c r="J16724" s="221"/>
      <c r="K16724" s="228"/>
      <c r="L16724" s="228"/>
      <c r="Q16724" s="229"/>
    </row>
    <row r="16725" spans="9:17" ht="16">
      <c r="I16725" s="209"/>
      <c r="J16725" s="221"/>
      <c r="K16725" s="228"/>
      <c r="L16725" s="228"/>
      <c r="Q16725" s="229"/>
    </row>
    <row r="16726" spans="9:17" ht="16">
      <c r="I16726" s="209"/>
      <c r="J16726" s="221"/>
      <c r="K16726" s="228"/>
      <c r="L16726" s="228"/>
      <c r="Q16726" s="229"/>
    </row>
    <row r="16727" spans="9:17" ht="16">
      <c r="I16727" s="209"/>
      <c r="J16727" s="221"/>
      <c r="K16727" s="228"/>
      <c r="L16727" s="228"/>
      <c r="Q16727" s="229"/>
    </row>
    <row r="16728" spans="9:17" ht="16">
      <c r="I16728" s="209"/>
      <c r="J16728" s="221"/>
      <c r="K16728" s="228"/>
      <c r="L16728" s="228"/>
      <c r="Q16728" s="229"/>
    </row>
    <row r="16729" spans="9:17" ht="16">
      <c r="I16729" s="209"/>
      <c r="J16729" s="221"/>
      <c r="K16729" s="228"/>
      <c r="L16729" s="228"/>
      <c r="Q16729" s="229"/>
    </row>
    <row r="16730" spans="9:17" ht="16">
      <c r="I16730" s="209"/>
      <c r="J16730" s="221"/>
      <c r="K16730" s="228"/>
      <c r="L16730" s="228"/>
      <c r="Q16730" s="229"/>
    </row>
    <row r="16731" spans="9:17" ht="16">
      <c r="I16731" s="209"/>
      <c r="J16731" s="221"/>
      <c r="K16731" s="228"/>
      <c r="L16731" s="228"/>
      <c r="Q16731" s="229"/>
    </row>
    <row r="16732" spans="9:17" ht="16">
      <c r="I16732" s="209"/>
      <c r="J16732" s="221"/>
      <c r="K16732" s="228"/>
      <c r="L16732" s="228"/>
      <c r="Q16732" s="229"/>
    </row>
    <row r="16733" spans="9:17" ht="16">
      <c r="I16733" s="209"/>
      <c r="J16733" s="221"/>
      <c r="K16733" s="228"/>
      <c r="L16733" s="228"/>
      <c r="Q16733" s="229"/>
    </row>
    <row r="16734" spans="9:17" ht="16">
      <c r="I16734" s="209"/>
      <c r="J16734" s="221"/>
      <c r="K16734" s="228"/>
      <c r="L16734" s="228"/>
      <c r="Q16734" s="229"/>
    </row>
    <row r="16735" spans="9:17" ht="16">
      <c r="I16735" s="209"/>
      <c r="J16735" s="221"/>
      <c r="K16735" s="228"/>
      <c r="L16735" s="228"/>
      <c r="Q16735" s="229"/>
    </row>
    <row r="16736" spans="9:17" ht="16">
      <c r="I16736" s="209"/>
      <c r="J16736" s="221"/>
      <c r="K16736" s="228"/>
      <c r="L16736" s="228"/>
      <c r="Q16736" s="229"/>
    </row>
    <row r="16737" spans="9:17" ht="16">
      <c r="I16737" s="209"/>
      <c r="J16737" s="221"/>
      <c r="K16737" s="228"/>
      <c r="L16737" s="228"/>
      <c r="Q16737" s="229"/>
    </row>
    <row r="16738" spans="9:17" ht="16">
      <c r="I16738" s="209"/>
      <c r="J16738" s="221"/>
      <c r="K16738" s="228"/>
      <c r="L16738" s="228"/>
      <c r="Q16738" s="229"/>
    </row>
    <row r="16739" spans="9:17" ht="16">
      <c r="I16739" s="209"/>
      <c r="J16739" s="221"/>
      <c r="K16739" s="228"/>
      <c r="L16739" s="228"/>
      <c r="Q16739" s="229"/>
    </row>
    <row r="16740" spans="9:17" ht="16">
      <c r="I16740" s="209"/>
      <c r="J16740" s="221"/>
      <c r="K16740" s="228"/>
      <c r="L16740" s="228"/>
      <c r="Q16740" s="229"/>
    </row>
    <row r="16741" spans="9:17" ht="16">
      <c r="I16741" s="209"/>
      <c r="J16741" s="221"/>
      <c r="K16741" s="228"/>
      <c r="L16741" s="228"/>
      <c r="Q16741" s="229"/>
    </row>
    <row r="16742" spans="9:17" ht="16">
      <c r="I16742" s="209"/>
      <c r="J16742" s="221"/>
      <c r="K16742" s="228"/>
      <c r="L16742" s="228"/>
      <c r="Q16742" s="229"/>
    </row>
    <row r="16743" spans="9:17" ht="16">
      <c r="I16743" s="209"/>
      <c r="J16743" s="221"/>
      <c r="K16743" s="228"/>
      <c r="L16743" s="228"/>
      <c r="Q16743" s="229"/>
    </row>
    <row r="16744" spans="9:17" ht="16">
      <c r="I16744" s="209"/>
      <c r="J16744" s="221"/>
      <c r="K16744" s="228"/>
      <c r="L16744" s="228"/>
      <c r="Q16744" s="229"/>
    </row>
    <row r="16745" spans="9:17" ht="16">
      <c r="I16745" s="209"/>
      <c r="J16745" s="221"/>
      <c r="K16745" s="228"/>
      <c r="L16745" s="228"/>
      <c r="Q16745" s="229"/>
    </row>
    <row r="16746" spans="9:17" ht="16">
      <c r="I16746" s="209"/>
      <c r="J16746" s="221"/>
      <c r="K16746" s="228"/>
      <c r="L16746" s="228"/>
      <c r="Q16746" s="229"/>
    </row>
    <row r="16747" spans="9:17" ht="16">
      <c r="I16747" s="209"/>
      <c r="J16747" s="221"/>
      <c r="K16747" s="228"/>
      <c r="L16747" s="228"/>
      <c r="Q16747" s="229"/>
    </row>
    <row r="16748" spans="9:17" ht="16">
      <c r="I16748" s="209"/>
      <c r="J16748" s="221"/>
      <c r="K16748" s="228"/>
      <c r="L16748" s="228"/>
      <c r="Q16748" s="229"/>
    </row>
    <row r="16749" spans="9:17" ht="16">
      <c r="I16749" s="209"/>
      <c r="J16749" s="221"/>
      <c r="K16749" s="228"/>
      <c r="L16749" s="228"/>
      <c r="Q16749" s="229"/>
    </row>
    <row r="16750" spans="9:17" ht="16">
      <c r="I16750" s="209"/>
      <c r="J16750" s="221"/>
      <c r="K16750" s="228"/>
      <c r="L16750" s="228"/>
      <c r="Q16750" s="229"/>
    </row>
    <row r="16751" spans="9:17" ht="16">
      <c r="I16751" s="209"/>
      <c r="J16751" s="221"/>
      <c r="K16751" s="228"/>
      <c r="L16751" s="228"/>
      <c r="Q16751" s="229"/>
    </row>
    <row r="16752" spans="9:17" ht="16">
      <c r="I16752" s="209"/>
      <c r="J16752" s="221"/>
      <c r="K16752" s="228"/>
      <c r="L16752" s="228"/>
      <c r="Q16752" s="229"/>
    </row>
    <row r="16753" spans="9:17" ht="16">
      <c r="I16753" s="209"/>
      <c r="J16753" s="221"/>
      <c r="K16753" s="228"/>
      <c r="L16753" s="228"/>
      <c r="Q16753" s="229"/>
    </row>
    <row r="16754" spans="9:17" ht="16">
      <c r="I16754" s="209"/>
      <c r="J16754" s="221"/>
      <c r="K16754" s="228"/>
      <c r="L16754" s="228"/>
      <c r="Q16754" s="229"/>
    </row>
    <row r="16755" spans="9:17" ht="16">
      <c r="I16755" s="209"/>
      <c r="J16755" s="221"/>
      <c r="K16755" s="228"/>
      <c r="L16755" s="228"/>
      <c r="Q16755" s="229"/>
    </row>
    <row r="16756" spans="9:17" ht="16">
      <c r="I16756" s="209"/>
      <c r="J16756" s="221"/>
      <c r="K16756" s="228"/>
      <c r="L16756" s="228"/>
      <c r="Q16756" s="229"/>
    </row>
    <row r="16757" spans="9:17" ht="16">
      <c r="I16757" s="209"/>
      <c r="J16757" s="221"/>
      <c r="K16757" s="228"/>
      <c r="L16757" s="228"/>
      <c r="Q16757" s="229"/>
    </row>
    <row r="16758" spans="9:17" ht="16">
      <c r="I16758" s="209"/>
      <c r="J16758" s="221"/>
      <c r="K16758" s="228"/>
      <c r="L16758" s="228"/>
      <c r="Q16758" s="229"/>
    </row>
    <row r="16759" spans="9:17" ht="16">
      <c r="I16759" s="209"/>
      <c r="J16759" s="221"/>
      <c r="K16759" s="228"/>
      <c r="L16759" s="228"/>
      <c r="Q16759" s="229"/>
    </row>
    <row r="16760" spans="9:17" ht="16">
      <c r="I16760" s="209"/>
      <c r="J16760" s="221"/>
      <c r="K16760" s="228"/>
      <c r="L16760" s="228"/>
      <c r="Q16760" s="229"/>
    </row>
    <row r="16761" spans="9:17" ht="16">
      <c r="I16761" s="209"/>
      <c r="J16761" s="221"/>
      <c r="K16761" s="228"/>
      <c r="L16761" s="228"/>
      <c r="Q16761" s="229"/>
    </row>
    <row r="16762" spans="9:17" ht="16">
      <c r="I16762" s="209"/>
      <c r="J16762" s="221"/>
      <c r="K16762" s="228"/>
      <c r="L16762" s="228"/>
      <c r="Q16762" s="229"/>
    </row>
    <row r="16763" spans="9:17" ht="16">
      <c r="I16763" s="209"/>
      <c r="J16763" s="221"/>
      <c r="K16763" s="228"/>
      <c r="L16763" s="228"/>
      <c r="Q16763" s="229"/>
    </row>
    <row r="16764" spans="9:17" ht="16">
      <c r="I16764" s="209"/>
      <c r="J16764" s="221"/>
      <c r="K16764" s="228"/>
      <c r="L16764" s="228"/>
      <c r="Q16764" s="229"/>
    </row>
    <row r="16765" spans="9:17" ht="16">
      <c r="I16765" s="209"/>
      <c r="J16765" s="221"/>
      <c r="K16765" s="228"/>
      <c r="L16765" s="228"/>
      <c r="Q16765" s="229"/>
    </row>
    <row r="16766" spans="9:17" ht="16">
      <c r="I16766" s="209"/>
      <c r="J16766" s="221"/>
      <c r="K16766" s="228"/>
      <c r="L16766" s="228"/>
      <c r="Q16766" s="229"/>
    </row>
    <row r="16767" spans="9:17" ht="16">
      <c r="I16767" s="209"/>
      <c r="J16767" s="221"/>
      <c r="K16767" s="228"/>
      <c r="L16767" s="228"/>
      <c r="Q16767" s="229"/>
    </row>
    <row r="16768" spans="9:17" ht="16">
      <c r="I16768" s="209"/>
      <c r="J16768" s="221"/>
      <c r="K16768" s="228"/>
      <c r="L16768" s="228"/>
      <c r="Q16768" s="229"/>
    </row>
    <row r="16769" spans="9:17" ht="16">
      <c r="I16769" s="209"/>
      <c r="J16769" s="221"/>
      <c r="K16769" s="228"/>
      <c r="L16769" s="228"/>
      <c r="Q16769" s="229"/>
    </row>
    <row r="16770" spans="9:17" ht="16">
      <c r="I16770" s="209"/>
      <c r="J16770" s="221"/>
      <c r="K16770" s="228"/>
      <c r="L16770" s="228"/>
      <c r="Q16770" s="229"/>
    </row>
    <row r="16771" spans="9:17" ht="16">
      <c r="I16771" s="209"/>
      <c r="J16771" s="221"/>
      <c r="K16771" s="228"/>
      <c r="L16771" s="228"/>
      <c r="Q16771" s="229"/>
    </row>
    <row r="16772" spans="9:17" ht="16">
      <c r="I16772" s="209"/>
      <c r="J16772" s="221"/>
      <c r="K16772" s="228"/>
      <c r="L16772" s="228"/>
      <c r="Q16772" s="229"/>
    </row>
    <row r="16773" spans="9:17" ht="16">
      <c r="I16773" s="209"/>
      <c r="J16773" s="221"/>
      <c r="K16773" s="228"/>
      <c r="L16773" s="228"/>
      <c r="Q16773" s="229"/>
    </row>
    <row r="16774" spans="9:17" ht="16">
      <c r="I16774" s="209"/>
      <c r="J16774" s="221"/>
      <c r="K16774" s="228"/>
      <c r="L16774" s="228"/>
      <c r="Q16774" s="229"/>
    </row>
    <row r="16775" spans="9:17" ht="16">
      <c r="I16775" s="209"/>
      <c r="J16775" s="221"/>
      <c r="K16775" s="228"/>
      <c r="L16775" s="228"/>
      <c r="Q16775" s="229"/>
    </row>
    <row r="16776" spans="9:17" ht="16">
      <c r="I16776" s="209"/>
      <c r="J16776" s="221"/>
      <c r="K16776" s="228"/>
      <c r="L16776" s="228"/>
      <c r="Q16776" s="229"/>
    </row>
    <row r="16777" spans="9:17" ht="16">
      <c r="I16777" s="209"/>
      <c r="J16777" s="221"/>
      <c r="K16777" s="228"/>
      <c r="L16777" s="228"/>
      <c r="Q16777" s="229"/>
    </row>
    <row r="16778" spans="9:17" ht="16">
      <c r="I16778" s="209"/>
      <c r="J16778" s="221"/>
      <c r="K16778" s="228"/>
      <c r="L16778" s="228"/>
      <c r="Q16778" s="229"/>
    </row>
    <row r="16779" spans="9:17" ht="16">
      <c r="I16779" s="209"/>
      <c r="J16779" s="221"/>
      <c r="K16779" s="228"/>
      <c r="L16779" s="228"/>
      <c r="Q16779" s="229"/>
    </row>
    <row r="16780" spans="9:17" ht="16">
      <c r="I16780" s="209"/>
      <c r="J16780" s="221"/>
      <c r="K16780" s="228"/>
      <c r="L16780" s="228"/>
      <c r="Q16780" s="229"/>
    </row>
    <row r="16781" spans="9:17" ht="16">
      <c r="I16781" s="209"/>
      <c r="J16781" s="221"/>
      <c r="K16781" s="228"/>
      <c r="L16781" s="228"/>
      <c r="Q16781" s="229"/>
    </row>
    <row r="16782" spans="9:17" ht="16">
      <c r="I16782" s="209"/>
      <c r="J16782" s="221"/>
      <c r="K16782" s="228"/>
      <c r="L16782" s="228"/>
      <c r="Q16782" s="229"/>
    </row>
    <row r="16783" spans="9:17" ht="16">
      <c r="I16783" s="209"/>
      <c r="J16783" s="221"/>
      <c r="K16783" s="228"/>
      <c r="L16783" s="228"/>
      <c r="Q16783" s="229"/>
    </row>
    <row r="16784" spans="9:17" ht="16">
      <c r="I16784" s="209"/>
      <c r="J16784" s="221"/>
      <c r="K16784" s="228"/>
      <c r="L16784" s="228"/>
      <c r="Q16784" s="229"/>
    </row>
    <row r="16785" spans="9:17" ht="16">
      <c r="I16785" s="209"/>
      <c r="J16785" s="221"/>
      <c r="K16785" s="228"/>
      <c r="L16785" s="228"/>
      <c r="Q16785" s="229"/>
    </row>
    <row r="16786" spans="9:17" ht="16">
      <c r="I16786" s="209"/>
      <c r="J16786" s="221"/>
      <c r="K16786" s="228"/>
      <c r="L16786" s="228"/>
      <c r="Q16786" s="229"/>
    </row>
    <row r="16787" spans="9:17" ht="16">
      <c r="I16787" s="209"/>
      <c r="J16787" s="221"/>
      <c r="K16787" s="228"/>
      <c r="L16787" s="228"/>
      <c r="Q16787" s="229"/>
    </row>
    <row r="16788" spans="9:17" ht="16">
      <c r="I16788" s="209"/>
      <c r="J16788" s="221"/>
      <c r="K16788" s="228"/>
      <c r="L16788" s="228"/>
      <c r="Q16788" s="229"/>
    </row>
    <row r="16789" spans="9:17" ht="16">
      <c r="I16789" s="209"/>
      <c r="J16789" s="221"/>
      <c r="K16789" s="228"/>
      <c r="L16789" s="228"/>
      <c r="Q16789" s="229"/>
    </row>
    <row r="16790" spans="9:17" ht="16">
      <c r="I16790" s="209"/>
      <c r="J16790" s="221"/>
      <c r="K16790" s="228"/>
      <c r="L16790" s="228"/>
      <c r="Q16790" s="229"/>
    </row>
    <row r="16791" spans="9:17" ht="16">
      <c r="I16791" s="209"/>
      <c r="J16791" s="221"/>
      <c r="K16791" s="228"/>
      <c r="L16791" s="228"/>
      <c r="Q16791" s="229"/>
    </row>
    <row r="16792" spans="9:17" ht="16">
      <c r="I16792" s="209"/>
      <c r="J16792" s="221"/>
      <c r="K16792" s="228"/>
      <c r="L16792" s="228"/>
      <c r="Q16792" s="229"/>
    </row>
    <row r="16793" spans="9:17" ht="16">
      <c r="I16793" s="209"/>
      <c r="J16793" s="221"/>
      <c r="K16793" s="228"/>
      <c r="L16793" s="228"/>
      <c r="Q16793" s="229"/>
    </row>
    <row r="16794" spans="9:17" ht="16">
      <c r="I16794" s="209"/>
      <c r="J16794" s="221"/>
      <c r="K16794" s="228"/>
      <c r="L16794" s="228"/>
      <c r="Q16794" s="229"/>
    </row>
    <row r="16795" spans="9:17" ht="16">
      <c r="I16795" s="209"/>
      <c r="J16795" s="221"/>
      <c r="K16795" s="228"/>
      <c r="L16795" s="228"/>
      <c r="Q16795" s="229"/>
    </row>
    <row r="16796" spans="9:17" ht="16">
      <c r="I16796" s="209"/>
      <c r="J16796" s="221"/>
      <c r="K16796" s="228"/>
      <c r="L16796" s="228"/>
      <c r="Q16796" s="229"/>
    </row>
    <row r="16797" spans="9:17" ht="16">
      <c r="I16797" s="209"/>
      <c r="J16797" s="221"/>
      <c r="K16797" s="228"/>
      <c r="L16797" s="228"/>
      <c r="Q16797" s="229"/>
    </row>
    <row r="16798" spans="9:17" ht="16">
      <c r="I16798" s="209"/>
      <c r="J16798" s="221"/>
      <c r="K16798" s="228"/>
      <c r="L16798" s="228"/>
      <c r="Q16798" s="229"/>
    </row>
    <row r="16799" spans="9:17" ht="16">
      <c r="I16799" s="209"/>
      <c r="J16799" s="221"/>
      <c r="K16799" s="228"/>
      <c r="L16799" s="228"/>
      <c r="Q16799" s="229"/>
    </row>
    <row r="16800" spans="9:17" ht="16">
      <c r="I16800" s="209"/>
      <c r="J16800" s="221"/>
      <c r="K16800" s="228"/>
      <c r="L16800" s="228"/>
      <c r="Q16800" s="229"/>
    </row>
    <row r="16801" spans="9:17" ht="16">
      <c r="I16801" s="209"/>
      <c r="J16801" s="221"/>
      <c r="K16801" s="228"/>
      <c r="L16801" s="228"/>
      <c r="Q16801" s="229"/>
    </row>
    <row r="16802" spans="9:17" ht="16">
      <c r="I16802" s="209"/>
      <c r="J16802" s="221"/>
      <c r="K16802" s="228"/>
      <c r="L16802" s="228"/>
      <c r="Q16802" s="229"/>
    </row>
    <row r="16803" spans="9:17" ht="16">
      <c r="I16803" s="209"/>
      <c r="J16803" s="221"/>
      <c r="K16803" s="228"/>
      <c r="L16803" s="228"/>
      <c r="Q16803" s="229"/>
    </row>
    <row r="16804" spans="9:17" ht="16">
      <c r="I16804" s="209"/>
      <c r="J16804" s="221"/>
      <c r="K16804" s="228"/>
      <c r="L16804" s="228"/>
      <c r="Q16804" s="229"/>
    </row>
    <row r="16805" spans="9:17" ht="16">
      <c r="I16805" s="209"/>
      <c r="J16805" s="221"/>
      <c r="K16805" s="228"/>
      <c r="L16805" s="228"/>
      <c r="Q16805" s="229"/>
    </row>
    <row r="16806" spans="9:17" ht="16">
      <c r="I16806" s="209"/>
      <c r="J16806" s="221"/>
      <c r="K16806" s="228"/>
      <c r="L16806" s="228"/>
      <c r="Q16806" s="229"/>
    </row>
    <row r="16807" spans="9:17" ht="16">
      <c r="I16807" s="209"/>
      <c r="J16807" s="221"/>
      <c r="K16807" s="228"/>
      <c r="L16807" s="228"/>
      <c r="Q16807" s="229"/>
    </row>
    <row r="16808" spans="9:17" ht="16">
      <c r="I16808" s="209"/>
      <c r="J16808" s="221"/>
      <c r="K16808" s="228"/>
      <c r="L16808" s="228"/>
      <c r="Q16808" s="229"/>
    </row>
    <row r="16809" spans="9:17" ht="16">
      <c r="I16809" s="209"/>
      <c r="J16809" s="221"/>
      <c r="K16809" s="228"/>
      <c r="L16809" s="228"/>
      <c r="Q16809" s="229"/>
    </row>
    <row r="16810" spans="9:17" ht="16">
      <c r="I16810" s="209"/>
      <c r="J16810" s="221"/>
      <c r="K16810" s="228"/>
      <c r="L16810" s="228"/>
      <c r="Q16810" s="229"/>
    </row>
    <row r="16811" spans="9:17" ht="16">
      <c r="I16811" s="209"/>
      <c r="J16811" s="221"/>
      <c r="K16811" s="228"/>
      <c r="L16811" s="228"/>
      <c r="Q16811" s="229"/>
    </row>
    <row r="16812" spans="9:17" ht="16">
      <c r="I16812" s="209"/>
      <c r="J16812" s="221"/>
      <c r="K16812" s="228"/>
      <c r="L16812" s="228"/>
      <c r="Q16812" s="229"/>
    </row>
    <row r="16813" spans="9:17" ht="16">
      <c r="I16813" s="209"/>
      <c r="J16813" s="221"/>
      <c r="K16813" s="228"/>
      <c r="L16813" s="228"/>
      <c r="Q16813" s="229"/>
    </row>
    <row r="16814" spans="9:17" ht="16">
      <c r="I16814" s="209"/>
      <c r="J16814" s="221"/>
      <c r="K16814" s="228"/>
      <c r="L16814" s="228"/>
      <c r="Q16814" s="229"/>
    </row>
    <row r="16815" spans="9:17" ht="16">
      <c r="I16815" s="209"/>
      <c r="J16815" s="221"/>
      <c r="K16815" s="228"/>
      <c r="L16815" s="228"/>
      <c r="Q16815" s="229"/>
    </row>
    <row r="16816" spans="9:17" ht="16">
      <c r="I16816" s="209"/>
      <c r="J16816" s="221"/>
      <c r="K16816" s="228"/>
      <c r="L16816" s="228"/>
      <c r="Q16816" s="229"/>
    </row>
    <row r="16817" spans="9:17" ht="16">
      <c r="I16817" s="209"/>
      <c r="J16817" s="221"/>
      <c r="K16817" s="228"/>
      <c r="L16817" s="228"/>
      <c r="Q16817" s="229"/>
    </row>
    <row r="16818" spans="9:17" ht="16">
      <c r="I16818" s="209"/>
      <c r="J16818" s="221"/>
      <c r="K16818" s="228"/>
      <c r="L16818" s="228"/>
      <c r="Q16818" s="229"/>
    </row>
    <row r="16819" spans="9:17" ht="16">
      <c r="I16819" s="209"/>
      <c r="J16819" s="221"/>
      <c r="K16819" s="228"/>
      <c r="L16819" s="228"/>
      <c r="Q16819" s="229"/>
    </row>
    <row r="16820" spans="9:17" ht="16">
      <c r="I16820" s="209"/>
      <c r="J16820" s="221"/>
      <c r="K16820" s="228"/>
      <c r="L16820" s="228"/>
      <c r="Q16820" s="229"/>
    </row>
    <row r="16821" spans="9:17" ht="16">
      <c r="I16821" s="209"/>
      <c r="J16821" s="221"/>
      <c r="K16821" s="228"/>
      <c r="L16821" s="228"/>
      <c r="Q16821" s="229"/>
    </row>
    <row r="16822" spans="9:17" ht="16">
      <c r="I16822" s="209"/>
      <c r="J16822" s="221"/>
      <c r="K16822" s="228"/>
      <c r="L16822" s="228"/>
      <c r="Q16822" s="229"/>
    </row>
    <row r="16823" spans="9:17" ht="16">
      <c r="I16823" s="209"/>
      <c r="J16823" s="221"/>
      <c r="K16823" s="228"/>
      <c r="L16823" s="228"/>
      <c r="Q16823" s="229"/>
    </row>
    <row r="16824" spans="9:17" ht="16">
      <c r="I16824" s="209"/>
      <c r="J16824" s="221"/>
      <c r="K16824" s="228"/>
      <c r="L16824" s="228"/>
      <c r="Q16824" s="229"/>
    </row>
    <row r="16825" spans="9:17" ht="16">
      <c r="I16825" s="209"/>
      <c r="J16825" s="221"/>
      <c r="K16825" s="228"/>
      <c r="L16825" s="228"/>
      <c r="Q16825" s="229"/>
    </row>
    <row r="16826" spans="9:17" ht="16">
      <c r="I16826" s="209"/>
      <c r="J16826" s="221"/>
      <c r="K16826" s="228"/>
      <c r="L16826" s="228"/>
      <c r="Q16826" s="229"/>
    </row>
    <row r="16827" spans="9:17" ht="16">
      <c r="I16827" s="209"/>
      <c r="J16827" s="221"/>
      <c r="K16827" s="228"/>
      <c r="L16827" s="228"/>
      <c r="Q16827" s="229"/>
    </row>
    <row r="16828" spans="9:17" ht="16">
      <c r="I16828" s="209"/>
      <c r="J16828" s="221"/>
      <c r="K16828" s="228"/>
      <c r="L16828" s="228"/>
      <c r="Q16828" s="229"/>
    </row>
    <row r="16829" spans="9:17" ht="16">
      <c r="I16829" s="209"/>
      <c r="J16829" s="221"/>
      <c r="K16829" s="228"/>
      <c r="L16829" s="228"/>
      <c r="Q16829" s="229"/>
    </row>
    <row r="16830" spans="9:17" ht="16">
      <c r="I16830" s="209"/>
      <c r="J16830" s="221"/>
      <c r="K16830" s="228"/>
      <c r="L16830" s="228"/>
      <c r="Q16830" s="229"/>
    </row>
    <row r="16831" spans="9:17" ht="16">
      <c r="I16831" s="209"/>
      <c r="J16831" s="221"/>
      <c r="K16831" s="228"/>
      <c r="L16831" s="228"/>
      <c r="Q16831" s="229"/>
    </row>
    <row r="16832" spans="9:17" ht="16">
      <c r="I16832" s="209"/>
      <c r="J16832" s="221"/>
      <c r="K16832" s="228"/>
      <c r="L16832" s="228"/>
      <c r="Q16832" s="229"/>
    </row>
    <row r="16833" spans="9:17" ht="16">
      <c r="I16833" s="209"/>
      <c r="J16833" s="221"/>
      <c r="K16833" s="228"/>
      <c r="L16833" s="228"/>
      <c r="Q16833" s="229"/>
    </row>
    <row r="16834" spans="9:17" ht="16">
      <c r="I16834" s="209"/>
      <c r="J16834" s="221"/>
      <c r="K16834" s="228"/>
      <c r="L16834" s="228"/>
      <c r="Q16834" s="229"/>
    </row>
    <row r="16835" spans="9:17" ht="16">
      <c r="I16835" s="209"/>
      <c r="J16835" s="221"/>
      <c r="K16835" s="228"/>
      <c r="L16835" s="228"/>
      <c r="Q16835" s="229"/>
    </row>
    <row r="16836" spans="9:17" ht="16">
      <c r="I16836" s="209"/>
      <c r="J16836" s="221"/>
      <c r="K16836" s="228"/>
      <c r="L16836" s="228"/>
      <c r="Q16836" s="229"/>
    </row>
    <row r="16837" spans="9:17" ht="16">
      <c r="I16837" s="209"/>
      <c r="J16837" s="221"/>
      <c r="K16837" s="228"/>
      <c r="L16837" s="228"/>
      <c r="Q16837" s="229"/>
    </row>
    <row r="16838" spans="9:17" ht="16">
      <c r="I16838" s="209"/>
      <c r="J16838" s="221"/>
      <c r="K16838" s="228"/>
      <c r="L16838" s="228"/>
      <c r="Q16838" s="229"/>
    </row>
    <row r="16839" spans="9:17" ht="16">
      <c r="I16839" s="209"/>
      <c r="J16839" s="221"/>
      <c r="K16839" s="228"/>
      <c r="L16839" s="228"/>
      <c r="Q16839" s="229"/>
    </row>
    <row r="16840" spans="9:17" ht="16">
      <c r="I16840" s="209"/>
      <c r="J16840" s="221"/>
      <c r="K16840" s="228"/>
      <c r="L16840" s="228"/>
      <c r="Q16840" s="229"/>
    </row>
    <row r="16841" spans="9:17" ht="16">
      <c r="I16841" s="209"/>
      <c r="J16841" s="221"/>
      <c r="K16841" s="228"/>
      <c r="L16841" s="228"/>
      <c r="Q16841" s="229"/>
    </row>
    <row r="16842" spans="9:17" ht="16">
      <c r="I16842" s="209"/>
      <c r="J16842" s="221"/>
      <c r="K16842" s="228"/>
      <c r="L16842" s="228"/>
      <c r="Q16842" s="229"/>
    </row>
    <row r="16843" spans="9:17" ht="16">
      <c r="I16843" s="209"/>
      <c r="J16843" s="221"/>
      <c r="K16843" s="228"/>
      <c r="L16843" s="228"/>
      <c r="Q16843" s="229"/>
    </row>
    <row r="16844" spans="9:17" ht="16">
      <c r="I16844" s="209"/>
      <c r="J16844" s="221"/>
      <c r="K16844" s="228"/>
      <c r="L16844" s="228"/>
      <c r="Q16844" s="229"/>
    </row>
    <row r="16845" spans="9:17" ht="16">
      <c r="I16845" s="209"/>
      <c r="J16845" s="221"/>
      <c r="K16845" s="228"/>
      <c r="L16845" s="228"/>
      <c r="Q16845" s="229"/>
    </row>
    <row r="16846" spans="9:17" ht="16">
      <c r="I16846" s="209"/>
      <c r="J16846" s="221"/>
      <c r="K16846" s="228"/>
      <c r="L16846" s="228"/>
      <c r="Q16846" s="229"/>
    </row>
    <row r="16847" spans="9:17" ht="16">
      <c r="I16847" s="209"/>
      <c r="J16847" s="221"/>
      <c r="K16847" s="228"/>
      <c r="L16847" s="228"/>
      <c r="Q16847" s="229"/>
    </row>
    <row r="16848" spans="9:17" ht="16">
      <c r="I16848" s="209"/>
      <c r="J16848" s="221"/>
      <c r="K16848" s="228"/>
      <c r="L16848" s="228"/>
      <c r="Q16848" s="229"/>
    </row>
    <row r="16849" spans="9:17" ht="16">
      <c r="I16849" s="209"/>
      <c r="J16849" s="221"/>
      <c r="K16849" s="228"/>
      <c r="L16849" s="228"/>
      <c r="Q16849" s="229"/>
    </row>
    <row r="16850" spans="9:17" ht="16">
      <c r="I16850" s="209"/>
      <c r="J16850" s="221"/>
      <c r="K16850" s="228"/>
      <c r="L16850" s="228"/>
      <c r="Q16850" s="229"/>
    </row>
    <row r="16851" spans="9:17" ht="16">
      <c r="I16851" s="209"/>
      <c r="J16851" s="221"/>
      <c r="K16851" s="228"/>
      <c r="L16851" s="228"/>
      <c r="Q16851" s="229"/>
    </row>
    <row r="16852" spans="9:17" ht="16">
      <c r="I16852" s="209"/>
      <c r="J16852" s="221"/>
      <c r="K16852" s="228"/>
      <c r="L16852" s="228"/>
      <c r="Q16852" s="229"/>
    </row>
    <row r="16853" spans="9:17" ht="16">
      <c r="I16853" s="209"/>
      <c r="J16853" s="221"/>
      <c r="K16853" s="228"/>
      <c r="L16853" s="228"/>
      <c r="Q16853" s="229"/>
    </row>
    <row r="16854" spans="9:17" ht="16">
      <c r="I16854" s="209"/>
      <c r="J16854" s="221"/>
      <c r="K16854" s="228"/>
      <c r="L16854" s="228"/>
      <c r="Q16854" s="229"/>
    </row>
    <row r="16855" spans="9:17" ht="16">
      <c r="I16855" s="209"/>
      <c r="J16855" s="221"/>
      <c r="K16855" s="228"/>
      <c r="L16855" s="228"/>
      <c r="Q16855" s="229"/>
    </row>
    <row r="16856" spans="9:17" ht="16">
      <c r="I16856" s="209"/>
      <c r="J16856" s="221"/>
      <c r="K16856" s="228"/>
      <c r="L16856" s="228"/>
      <c r="Q16856" s="229"/>
    </row>
    <row r="16857" spans="9:17" ht="16">
      <c r="I16857" s="209"/>
      <c r="J16857" s="221"/>
      <c r="K16857" s="228"/>
      <c r="L16857" s="228"/>
      <c r="Q16857" s="229"/>
    </row>
    <row r="16858" spans="9:17" ht="16">
      <c r="I16858" s="209"/>
      <c r="J16858" s="221"/>
      <c r="K16858" s="228"/>
      <c r="L16858" s="228"/>
      <c r="Q16858" s="229"/>
    </row>
    <row r="16859" spans="9:17" ht="16">
      <c r="I16859" s="209"/>
      <c r="J16859" s="221"/>
      <c r="K16859" s="228"/>
      <c r="L16859" s="228"/>
      <c r="Q16859" s="229"/>
    </row>
    <row r="16860" spans="9:17" ht="16">
      <c r="I16860" s="209"/>
      <c r="J16860" s="221"/>
      <c r="K16860" s="228"/>
      <c r="L16860" s="228"/>
      <c r="Q16860" s="229"/>
    </row>
    <row r="16861" spans="9:17" ht="16">
      <c r="I16861" s="209"/>
      <c r="J16861" s="221"/>
      <c r="K16861" s="228"/>
      <c r="L16861" s="228"/>
      <c r="Q16861" s="229"/>
    </row>
    <row r="16862" spans="9:17" ht="16">
      <c r="I16862" s="209"/>
      <c r="J16862" s="221"/>
      <c r="K16862" s="228"/>
      <c r="L16862" s="228"/>
      <c r="Q16862" s="229"/>
    </row>
    <row r="16863" spans="9:17" ht="16">
      <c r="I16863" s="209"/>
      <c r="J16863" s="221"/>
      <c r="K16863" s="228"/>
      <c r="L16863" s="228"/>
      <c r="Q16863" s="229"/>
    </row>
    <row r="16864" spans="9:17" ht="16">
      <c r="I16864" s="209"/>
      <c r="J16864" s="221"/>
      <c r="K16864" s="228"/>
      <c r="L16864" s="228"/>
      <c r="Q16864" s="229"/>
    </row>
    <row r="16865" spans="9:17" ht="16">
      <c r="I16865" s="209"/>
      <c r="J16865" s="221"/>
      <c r="K16865" s="228"/>
      <c r="L16865" s="228"/>
      <c r="Q16865" s="229"/>
    </row>
    <row r="16866" spans="9:17" ht="16">
      <c r="I16866" s="209"/>
      <c r="J16866" s="221"/>
      <c r="K16866" s="228"/>
      <c r="L16866" s="228"/>
      <c r="Q16866" s="229"/>
    </row>
    <row r="16867" spans="9:17" ht="16">
      <c r="I16867" s="209"/>
      <c r="J16867" s="221"/>
      <c r="K16867" s="228"/>
      <c r="L16867" s="228"/>
      <c r="Q16867" s="229"/>
    </row>
    <row r="16868" spans="9:17" ht="16">
      <c r="I16868" s="209"/>
      <c r="J16868" s="221"/>
      <c r="K16868" s="228"/>
      <c r="L16868" s="228"/>
      <c r="Q16868" s="229"/>
    </row>
    <row r="16869" spans="9:17" ht="16">
      <c r="I16869" s="209"/>
      <c r="J16869" s="221"/>
      <c r="K16869" s="228"/>
      <c r="L16869" s="228"/>
      <c r="Q16869" s="229"/>
    </row>
    <row r="16870" spans="9:17" ht="16">
      <c r="I16870" s="209"/>
      <c r="J16870" s="221"/>
      <c r="K16870" s="228"/>
      <c r="L16870" s="228"/>
      <c r="Q16870" s="229"/>
    </row>
    <row r="16871" spans="9:17" ht="16">
      <c r="I16871" s="209"/>
      <c r="J16871" s="221"/>
      <c r="K16871" s="228"/>
      <c r="L16871" s="228"/>
      <c r="Q16871" s="229"/>
    </row>
    <row r="16872" spans="9:17" ht="16">
      <c r="I16872" s="209"/>
      <c r="J16872" s="221"/>
      <c r="K16872" s="228"/>
      <c r="L16872" s="228"/>
      <c r="Q16872" s="229"/>
    </row>
    <row r="16873" spans="9:17" ht="16">
      <c r="I16873" s="209"/>
      <c r="J16873" s="221"/>
      <c r="K16873" s="228"/>
      <c r="L16873" s="228"/>
      <c r="Q16873" s="229"/>
    </row>
    <row r="16874" spans="9:17" ht="16">
      <c r="I16874" s="209"/>
      <c r="J16874" s="221"/>
      <c r="K16874" s="228"/>
      <c r="L16874" s="228"/>
      <c r="Q16874" s="229"/>
    </row>
    <row r="16875" spans="9:17" ht="16">
      <c r="I16875" s="209"/>
      <c r="J16875" s="221"/>
      <c r="K16875" s="228"/>
      <c r="L16875" s="228"/>
      <c r="Q16875" s="229"/>
    </row>
    <row r="16876" spans="9:17" ht="16">
      <c r="I16876" s="209"/>
      <c r="J16876" s="221"/>
      <c r="K16876" s="228"/>
      <c r="L16876" s="228"/>
      <c r="Q16876" s="229"/>
    </row>
    <row r="16877" spans="9:17" ht="16">
      <c r="I16877" s="209"/>
      <c r="J16877" s="221"/>
      <c r="K16877" s="228"/>
      <c r="L16877" s="228"/>
      <c r="Q16877" s="229"/>
    </row>
    <row r="16878" spans="9:17" ht="16">
      <c r="I16878" s="209"/>
      <c r="J16878" s="221"/>
      <c r="K16878" s="228"/>
      <c r="L16878" s="228"/>
      <c r="Q16878" s="229"/>
    </row>
    <row r="16879" spans="9:17" ht="16">
      <c r="I16879" s="209"/>
      <c r="J16879" s="221"/>
      <c r="K16879" s="228"/>
      <c r="L16879" s="228"/>
      <c r="Q16879" s="229"/>
    </row>
    <row r="16880" spans="9:17" ht="16">
      <c r="I16880" s="209"/>
      <c r="J16880" s="221"/>
      <c r="K16880" s="228"/>
      <c r="L16880" s="228"/>
      <c r="Q16880" s="229"/>
    </row>
    <row r="16881" spans="9:17" ht="16">
      <c r="I16881" s="209"/>
      <c r="J16881" s="221"/>
      <c r="K16881" s="228"/>
      <c r="L16881" s="228"/>
      <c r="Q16881" s="229"/>
    </row>
    <row r="16882" spans="9:17" ht="16">
      <c r="I16882" s="209"/>
      <c r="J16882" s="221"/>
      <c r="K16882" s="228"/>
      <c r="L16882" s="228"/>
      <c r="Q16882" s="229"/>
    </row>
    <row r="16883" spans="9:17" ht="16">
      <c r="I16883" s="209"/>
      <c r="J16883" s="221"/>
      <c r="K16883" s="228"/>
      <c r="L16883" s="228"/>
      <c r="Q16883" s="229"/>
    </row>
    <row r="16884" spans="9:17" ht="16">
      <c r="I16884" s="209"/>
      <c r="J16884" s="221"/>
      <c r="K16884" s="228"/>
      <c r="L16884" s="228"/>
      <c r="Q16884" s="229"/>
    </row>
    <row r="16885" spans="9:17" ht="16">
      <c r="I16885" s="209"/>
      <c r="J16885" s="221"/>
      <c r="K16885" s="228"/>
      <c r="L16885" s="228"/>
      <c r="Q16885" s="229"/>
    </row>
    <row r="16886" spans="9:17" ht="16">
      <c r="I16886" s="209"/>
      <c r="J16886" s="221"/>
      <c r="K16886" s="228"/>
      <c r="L16886" s="228"/>
      <c r="Q16886" s="229"/>
    </row>
    <row r="16887" spans="9:17" ht="16">
      <c r="I16887" s="209"/>
      <c r="J16887" s="221"/>
      <c r="K16887" s="228"/>
      <c r="L16887" s="228"/>
      <c r="Q16887" s="229"/>
    </row>
    <row r="16888" spans="9:17" ht="16">
      <c r="I16888" s="209"/>
      <c r="J16888" s="221"/>
      <c r="K16888" s="228"/>
      <c r="L16888" s="228"/>
      <c r="Q16888" s="229"/>
    </row>
    <row r="16889" spans="9:17" ht="16">
      <c r="I16889" s="209"/>
      <c r="J16889" s="221"/>
      <c r="K16889" s="228"/>
      <c r="L16889" s="228"/>
      <c r="Q16889" s="229"/>
    </row>
    <row r="16890" spans="9:17" ht="16">
      <c r="I16890" s="209"/>
      <c r="J16890" s="221"/>
      <c r="K16890" s="228"/>
      <c r="L16890" s="228"/>
      <c r="Q16890" s="229"/>
    </row>
    <row r="16891" spans="9:17" ht="16">
      <c r="I16891" s="209"/>
      <c r="J16891" s="221"/>
      <c r="K16891" s="228"/>
      <c r="L16891" s="228"/>
      <c r="Q16891" s="229"/>
    </row>
    <row r="16892" spans="9:17" ht="16">
      <c r="I16892" s="209"/>
      <c r="J16892" s="221"/>
      <c r="K16892" s="228"/>
      <c r="L16892" s="228"/>
      <c r="Q16892" s="229"/>
    </row>
    <row r="16893" spans="9:17" ht="16">
      <c r="I16893" s="209"/>
      <c r="J16893" s="221"/>
      <c r="K16893" s="228"/>
      <c r="L16893" s="228"/>
      <c r="Q16893" s="229"/>
    </row>
    <row r="16894" spans="9:17" ht="16">
      <c r="I16894" s="209"/>
      <c r="J16894" s="221"/>
      <c r="K16894" s="228"/>
      <c r="L16894" s="228"/>
      <c r="Q16894" s="229"/>
    </row>
    <row r="16895" spans="9:17" ht="16">
      <c r="I16895" s="209"/>
      <c r="J16895" s="221"/>
      <c r="K16895" s="228"/>
      <c r="L16895" s="228"/>
      <c r="Q16895" s="229"/>
    </row>
    <row r="16896" spans="9:17" ht="16">
      <c r="I16896" s="209"/>
      <c r="J16896" s="221"/>
      <c r="K16896" s="228"/>
      <c r="L16896" s="228"/>
      <c r="Q16896" s="229"/>
    </row>
    <row r="16897" spans="9:17" ht="16">
      <c r="I16897" s="209"/>
      <c r="J16897" s="221"/>
      <c r="K16897" s="228"/>
      <c r="L16897" s="228"/>
      <c r="Q16897" s="229"/>
    </row>
    <row r="16898" spans="9:17" ht="16">
      <c r="I16898" s="209"/>
      <c r="J16898" s="221"/>
      <c r="K16898" s="228"/>
      <c r="L16898" s="228"/>
      <c r="Q16898" s="229"/>
    </row>
    <row r="16899" spans="9:17" ht="16">
      <c r="I16899" s="209"/>
      <c r="J16899" s="221"/>
      <c r="K16899" s="228"/>
      <c r="L16899" s="228"/>
      <c r="Q16899" s="229"/>
    </row>
    <row r="16900" spans="9:17" ht="16">
      <c r="I16900" s="209"/>
      <c r="J16900" s="221"/>
      <c r="K16900" s="228"/>
      <c r="L16900" s="228"/>
      <c r="Q16900" s="229"/>
    </row>
    <row r="16901" spans="9:17" ht="16">
      <c r="I16901" s="209"/>
      <c r="J16901" s="221"/>
      <c r="K16901" s="228"/>
      <c r="L16901" s="228"/>
      <c r="Q16901" s="229"/>
    </row>
    <row r="16902" spans="9:17" ht="16">
      <c r="I16902" s="209"/>
      <c r="J16902" s="221"/>
      <c r="K16902" s="228"/>
      <c r="L16902" s="228"/>
      <c r="Q16902" s="229"/>
    </row>
    <row r="16903" spans="9:17" ht="16">
      <c r="I16903" s="209"/>
      <c r="J16903" s="221"/>
      <c r="K16903" s="228"/>
      <c r="L16903" s="228"/>
      <c r="Q16903" s="229"/>
    </row>
    <row r="16904" spans="9:17" ht="16">
      <c r="I16904" s="209"/>
      <c r="J16904" s="221"/>
      <c r="K16904" s="228"/>
      <c r="L16904" s="228"/>
      <c r="Q16904" s="229"/>
    </row>
    <row r="16905" spans="9:17" ht="16">
      <c r="I16905" s="209"/>
      <c r="J16905" s="221"/>
      <c r="K16905" s="228"/>
      <c r="L16905" s="228"/>
      <c r="Q16905" s="229"/>
    </row>
    <row r="16906" spans="9:17" ht="16">
      <c r="I16906" s="209"/>
      <c r="J16906" s="221"/>
      <c r="K16906" s="228"/>
      <c r="L16906" s="228"/>
      <c r="Q16906" s="229"/>
    </row>
    <row r="16907" spans="9:17" ht="16">
      <c r="I16907" s="209"/>
      <c r="J16907" s="221"/>
      <c r="K16907" s="228"/>
      <c r="L16907" s="228"/>
      <c r="Q16907" s="229"/>
    </row>
    <row r="16908" spans="9:17" ht="16">
      <c r="I16908" s="209"/>
      <c r="J16908" s="221"/>
      <c r="K16908" s="228"/>
      <c r="L16908" s="228"/>
      <c r="Q16908" s="229"/>
    </row>
    <row r="16909" spans="9:17" ht="16">
      <c r="I16909" s="209"/>
      <c r="J16909" s="221"/>
      <c r="K16909" s="228"/>
      <c r="L16909" s="228"/>
      <c r="Q16909" s="229"/>
    </row>
    <row r="16910" spans="9:17" ht="16">
      <c r="I16910" s="209"/>
      <c r="J16910" s="221"/>
      <c r="K16910" s="228"/>
      <c r="L16910" s="228"/>
      <c r="Q16910" s="229"/>
    </row>
    <row r="16911" spans="9:17" ht="16">
      <c r="I16911" s="209"/>
      <c r="J16911" s="221"/>
      <c r="K16911" s="228"/>
      <c r="L16911" s="228"/>
      <c r="Q16911" s="229"/>
    </row>
    <row r="16912" spans="9:17" ht="16">
      <c r="I16912" s="209"/>
      <c r="J16912" s="221"/>
      <c r="K16912" s="228"/>
      <c r="L16912" s="228"/>
      <c r="Q16912" s="229"/>
    </row>
    <row r="16913" spans="9:17" ht="16">
      <c r="I16913" s="209"/>
      <c r="J16913" s="221"/>
      <c r="K16913" s="228"/>
      <c r="L16913" s="228"/>
      <c r="Q16913" s="229"/>
    </row>
    <row r="16914" spans="9:17" ht="16">
      <c r="I16914" s="209"/>
      <c r="J16914" s="221"/>
      <c r="K16914" s="228"/>
      <c r="L16914" s="228"/>
      <c r="Q16914" s="229"/>
    </row>
    <row r="16915" spans="9:17" ht="16">
      <c r="I16915" s="209"/>
      <c r="J16915" s="221"/>
      <c r="K16915" s="228"/>
      <c r="L16915" s="228"/>
      <c r="Q16915" s="229"/>
    </row>
    <row r="16916" spans="9:17" ht="16">
      <c r="I16916" s="209"/>
      <c r="J16916" s="221"/>
      <c r="K16916" s="228"/>
      <c r="L16916" s="228"/>
      <c r="Q16916" s="229"/>
    </row>
    <row r="16917" spans="9:17" ht="16">
      <c r="I16917" s="209"/>
      <c r="J16917" s="221"/>
      <c r="K16917" s="228"/>
      <c r="L16917" s="228"/>
      <c r="Q16917" s="229"/>
    </row>
    <row r="16918" spans="9:17" ht="16">
      <c r="I16918" s="209"/>
      <c r="J16918" s="221"/>
      <c r="K16918" s="228"/>
      <c r="L16918" s="228"/>
      <c r="Q16918" s="229"/>
    </row>
    <row r="16919" spans="9:17" ht="16">
      <c r="I16919" s="209"/>
      <c r="J16919" s="221"/>
      <c r="K16919" s="228"/>
      <c r="L16919" s="228"/>
      <c r="Q16919" s="229"/>
    </row>
    <row r="16920" spans="9:17" ht="16">
      <c r="I16920" s="209"/>
      <c r="J16920" s="221"/>
      <c r="K16920" s="228"/>
      <c r="L16920" s="228"/>
      <c r="Q16920" s="229"/>
    </row>
    <row r="16921" spans="9:17" ht="16">
      <c r="I16921" s="209"/>
      <c r="J16921" s="221"/>
      <c r="K16921" s="228"/>
      <c r="L16921" s="228"/>
      <c r="Q16921" s="229"/>
    </row>
    <row r="16922" spans="9:17" ht="16">
      <c r="I16922" s="209"/>
      <c r="J16922" s="221"/>
      <c r="K16922" s="228"/>
      <c r="L16922" s="228"/>
      <c r="Q16922" s="229"/>
    </row>
    <row r="16923" spans="9:17" ht="16">
      <c r="I16923" s="209"/>
      <c r="J16923" s="221"/>
      <c r="K16923" s="228"/>
      <c r="L16923" s="228"/>
      <c r="Q16923" s="229"/>
    </row>
    <row r="16924" spans="9:17" ht="16">
      <c r="I16924" s="209"/>
      <c r="J16924" s="221"/>
      <c r="K16924" s="228"/>
      <c r="L16924" s="228"/>
      <c r="Q16924" s="229"/>
    </row>
    <row r="16925" spans="9:17" ht="16">
      <c r="I16925" s="209"/>
      <c r="J16925" s="221"/>
      <c r="K16925" s="228"/>
      <c r="L16925" s="228"/>
      <c r="Q16925" s="229"/>
    </row>
    <row r="16926" spans="9:17" ht="16">
      <c r="I16926" s="209"/>
      <c r="J16926" s="221"/>
      <c r="K16926" s="228"/>
      <c r="L16926" s="228"/>
      <c r="Q16926" s="229"/>
    </row>
    <row r="16927" spans="9:17" ht="16">
      <c r="I16927" s="209"/>
      <c r="J16927" s="221"/>
      <c r="K16927" s="228"/>
      <c r="L16927" s="228"/>
      <c r="Q16927" s="229"/>
    </row>
    <row r="16928" spans="9:17" ht="16">
      <c r="I16928" s="209"/>
      <c r="J16928" s="221"/>
      <c r="K16928" s="228"/>
      <c r="L16928" s="228"/>
      <c r="Q16928" s="229"/>
    </row>
    <row r="16929" spans="9:17" ht="16">
      <c r="I16929" s="209"/>
      <c r="J16929" s="221"/>
      <c r="K16929" s="228"/>
      <c r="L16929" s="228"/>
      <c r="Q16929" s="229"/>
    </row>
    <row r="16930" spans="9:17" ht="16">
      <c r="I16930" s="209"/>
      <c r="J16930" s="221"/>
      <c r="K16930" s="228"/>
      <c r="L16930" s="228"/>
      <c r="Q16930" s="229"/>
    </row>
    <row r="16931" spans="9:17" ht="16">
      <c r="I16931" s="209"/>
      <c r="J16931" s="221"/>
      <c r="K16931" s="228"/>
      <c r="L16931" s="228"/>
      <c r="Q16931" s="229"/>
    </row>
    <row r="16932" spans="9:17" ht="16">
      <c r="I16932" s="209"/>
      <c r="J16932" s="221"/>
      <c r="K16932" s="228"/>
      <c r="L16932" s="228"/>
      <c r="Q16932" s="229"/>
    </row>
    <row r="16933" spans="9:17" ht="16">
      <c r="I16933" s="209"/>
      <c r="J16933" s="221"/>
      <c r="K16933" s="228"/>
      <c r="L16933" s="228"/>
      <c r="Q16933" s="229"/>
    </row>
    <row r="16934" spans="9:17" ht="16">
      <c r="I16934" s="209"/>
      <c r="J16934" s="221"/>
      <c r="K16934" s="228"/>
      <c r="L16934" s="228"/>
      <c r="Q16934" s="229"/>
    </row>
    <row r="16935" spans="9:17" ht="16">
      <c r="I16935" s="209"/>
      <c r="J16935" s="221"/>
      <c r="K16935" s="228"/>
      <c r="L16935" s="228"/>
      <c r="Q16935" s="229"/>
    </row>
    <row r="16936" spans="9:17" ht="16">
      <c r="I16936" s="209"/>
      <c r="J16936" s="221"/>
      <c r="K16936" s="228"/>
      <c r="L16936" s="228"/>
      <c r="Q16936" s="229"/>
    </row>
    <row r="16937" spans="9:17" ht="16">
      <c r="I16937" s="209"/>
      <c r="J16937" s="221"/>
      <c r="K16937" s="228"/>
      <c r="L16937" s="228"/>
      <c r="Q16937" s="229"/>
    </row>
    <row r="16938" spans="9:17" ht="16">
      <c r="I16938" s="209"/>
      <c r="J16938" s="221"/>
      <c r="K16938" s="228"/>
      <c r="L16938" s="228"/>
      <c r="Q16938" s="229"/>
    </row>
    <row r="16939" spans="9:17" ht="16">
      <c r="I16939" s="209"/>
      <c r="J16939" s="221"/>
      <c r="K16939" s="228"/>
      <c r="L16939" s="228"/>
      <c r="Q16939" s="229"/>
    </row>
    <row r="16940" spans="9:17" ht="16">
      <c r="I16940" s="209"/>
      <c r="J16940" s="221"/>
      <c r="K16940" s="228"/>
      <c r="L16940" s="228"/>
      <c r="Q16940" s="229"/>
    </row>
    <row r="16941" spans="9:17" ht="16">
      <c r="I16941" s="209"/>
      <c r="J16941" s="221"/>
      <c r="K16941" s="228"/>
      <c r="L16941" s="228"/>
      <c r="Q16941" s="229"/>
    </row>
    <row r="16942" spans="9:17" ht="16">
      <c r="I16942" s="209"/>
      <c r="J16942" s="221"/>
      <c r="K16942" s="228"/>
      <c r="L16942" s="228"/>
      <c r="Q16942" s="229"/>
    </row>
    <row r="16943" spans="9:17" ht="16">
      <c r="I16943" s="209"/>
      <c r="J16943" s="221"/>
      <c r="K16943" s="228"/>
      <c r="L16943" s="228"/>
      <c r="Q16943" s="229"/>
    </row>
    <row r="16944" spans="9:17" ht="16">
      <c r="I16944" s="209"/>
      <c r="J16944" s="221"/>
      <c r="K16944" s="228"/>
      <c r="L16944" s="228"/>
      <c r="Q16944" s="229"/>
    </row>
    <row r="16945" spans="9:17" ht="16">
      <c r="I16945" s="209"/>
      <c r="J16945" s="221"/>
      <c r="K16945" s="228"/>
      <c r="L16945" s="228"/>
      <c r="Q16945" s="229"/>
    </row>
    <row r="16946" spans="9:17" ht="16">
      <c r="I16946" s="209"/>
      <c r="J16946" s="221"/>
      <c r="K16946" s="228"/>
      <c r="L16946" s="228"/>
      <c r="Q16946" s="229"/>
    </row>
    <row r="16947" spans="9:17" ht="16">
      <c r="I16947" s="209"/>
      <c r="J16947" s="221"/>
      <c r="K16947" s="228"/>
      <c r="L16947" s="228"/>
      <c r="Q16947" s="229"/>
    </row>
    <row r="16948" spans="9:17" ht="16">
      <c r="I16948" s="209"/>
      <c r="J16948" s="221"/>
      <c r="K16948" s="228"/>
      <c r="L16948" s="228"/>
      <c r="Q16948" s="229"/>
    </row>
    <row r="16949" spans="9:17" ht="16">
      <c r="I16949" s="209"/>
      <c r="J16949" s="221"/>
      <c r="K16949" s="228"/>
      <c r="L16949" s="228"/>
      <c r="Q16949" s="229"/>
    </row>
    <row r="16950" spans="9:17" ht="16">
      <c r="I16950" s="209"/>
      <c r="J16950" s="221"/>
      <c r="K16950" s="228"/>
      <c r="L16950" s="228"/>
      <c r="Q16950" s="229"/>
    </row>
    <row r="16951" spans="9:17" ht="16">
      <c r="I16951" s="209"/>
      <c r="J16951" s="221"/>
      <c r="K16951" s="228"/>
      <c r="L16951" s="228"/>
      <c r="Q16951" s="229"/>
    </row>
    <row r="16952" spans="9:17" ht="16">
      <c r="I16952" s="209"/>
      <c r="J16952" s="221"/>
      <c r="K16952" s="228"/>
      <c r="L16952" s="228"/>
      <c r="Q16952" s="229"/>
    </row>
    <row r="16953" spans="9:17" ht="16">
      <c r="I16953" s="209"/>
      <c r="J16953" s="221"/>
      <c r="K16953" s="228"/>
      <c r="L16953" s="228"/>
      <c r="Q16953" s="229"/>
    </row>
    <row r="16954" spans="9:17" ht="16">
      <c r="I16954" s="209"/>
      <c r="J16954" s="221"/>
      <c r="K16954" s="228"/>
      <c r="L16954" s="228"/>
      <c r="Q16954" s="229"/>
    </row>
    <row r="16955" spans="9:17" ht="16">
      <c r="I16955" s="209"/>
      <c r="J16955" s="221"/>
      <c r="K16955" s="228"/>
      <c r="L16955" s="228"/>
      <c r="Q16955" s="229"/>
    </row>
    <row r="16956" spans="9:17" ht="16">
      <c r="I16956" s="209"/>
      <c r="J16956" s="221"/>
      <c r="K16956" s="228"/>
      <c r="L16956" s="228"/>
      <c r="Q16956" s="229"/>
    </row>
    <row r="16957" spans="9:17" ht="16">
      <c r="I16957" s="209"/>
      <c r="J16957" s="221"/>
      <c r="K16957" s="228"/>
      <c r="L16957" s="228"/>
      <c r="Q16957" s="229"/>
    </row>
    <row r="16958" spans="9:17" ht="16">
      <c r="I16958" s="209"/>
      <c r="J16958" s="221"/>
      <c r="K16958" s="228"/>
      <c r="L16958" s="228"/>
      <c r="Q16958" s="229"/>
    </row>
    <row r="16959" spans="9:17" ht="16">
      <c r="I16959" s="209"/>
      <c r="J16959" s="221"/>
      <c r="K16959" s="228"/>
      <c r="L16959" s="228"/>
      <c r="Q16959" s="229"/>
    </row>
    <row r="16960" spans="9:17" ht="16">
      <c r="I16960" s="209"/>
      <c r="J16960" s="221"/>
      <c r="K16960" s="228"/>
      <c r="L16960" s="228"/>
      <c r="Q16960" s="229"/>
    </row>
    <row r="16961" spans="9:17" ht="16">
      <c r="I16961" s="209"/>
      <c r="J16961" s="221"/>
      <c r="K16961" s="228"/>
      <c r="L16961" s="228"/>
      <c r="Q16961" s="229"/>
    </row>
    <row r="16962" spans="9:17" ht="16">
      <c r="I16962" s="209"/>
      <c r="J16962" s="221"/>
      <c r="K16962" s="228"/>
      <c r="L16962" s="228"/>
      <c r="Q16962" s="229"/>
    </row>
    <row r="16963" spans="9:17" ht="16">
      <c r="I16963" s="209"/>
      <c r="J16963" s="221"/>
      <c r="K16963" s="228"/>
      <c r="L16963" s="228"/>
      <c r="Q16963" s="229"/>
    </row>
    <row r="16964" spans="9:17" ht="16">
      <c r="I16964" s="209"/>
      <c r="J16964" s="221"/>
      <c r="K16964" s="228"/>
      <c r="L16964" s="228"/>
      <c r="Q16964" s="229"/>
    </row>
    <row r="16965" spans="9:17" ht="16">
      <c r="I16965" s="209"/>
      <c r="J16965" s="221"/>
      <c r="K16965" s="228"/>
      <c r="L16965" s="228"/>
      <c r="Q16965" s="229"/>
    </row>
    <row r="16966" spans="9:17" ht="16">
      <c r="I16966" s="209"/>
      <c r="J16966" s="221"/>
      <c r="K16966" s="228"/>
      <c r="L16966" s="228"/>
      <c r="Q16966" s="229"/>
    </row>
    <row r="16967" spans="9:17" ht="16">
      <c r="I16967" s="209"/>
      <c r="J16967" s="221"/>
      <c r="K16967" s="228"/>
      <c r="L16967" s="228"/>
      <c r="Q16967" s="229"/>
    </row>
    <row r="16968" spans="9:17" ht="16">
      <c r="I16968" s="209"/>
      <c r="J16968" s="221"/>
      <c r="K16968" s="228"/>
      <c r="L16968" s="228"/>
      <c r="Q16968" s="229"/>
    </row>
    <row r="16969" spans="9:17" ht="16">
      <c r="I16969" s="209"/>
      <c r="J16969" s="221"/>
      <c r="K16969" s="228"/>
      <c r="L16969" s="228"/>
      <c r="Q16969" s="229"/>
    </row>
    <row r="16970" spans="9:17" ht="16">
      <c r="I16970" s="209"/>
      <c r="J16970" s="221"/>
      <c r="K16970" s="228"/>
      <c r="L16970" s="228"/>
      <c r="Q16970" s="229"/>
    </row>
    <row r="16971" spans="9:17" ht="16">
      <c r="I16971" s="209"/>
      <c r="J16971" s="221"/>
      <c r="K16971" s="228"/>
      <c r="L16971" s="228"/>
      <c r="Q16971" s="229"/>
    </row>
    <row r="16972" spans="9:17" ht="16">
      <c r="I16972" s="209"/>
      <c r="J16972" s="221"/>
      <c r="K16972" s="228"/>
      <c r="L16972" s="228"/>
      <c r="Q16972" s="229"/>
    </row>
    <row r="16973" spans="9:17" ht="16">
      <c r="I16973" s="209"/>
      <c r="J16973" s="221"/>
      <c r="K16973" s="228"/>
      <c r="L16973" s="228"/>
      <c r="Q16973" s="229"/>
    </row>
    <row r="16974" spans="9:17" ht="16">
      <c r="I16974" s="209"/>
      <c r="J16974" s="221"/>
      <c r="K16974" s="228"/>
      <c r="L16974" s="228"/>
      <c r="Q16974" s="229"/>
    </row>
    <row r="16975" spans="9:17" ht="16">
      <c r="I16975" s="209"/>
      <c r="J16975" s="221"/>
      <c r="K16975" s="228"/>
      <c r="L16975" s="228"/>
      <c r="Q16975" s="229"/>
    </row>
    <row r="16976" spans="9:17" ht="16">
      <c r="I16976" s="209"/>
      <c r="J16976" s="221"/>
      <c r="K16976" s="228"/>
      <c r="L16976" s="228"/>
      <c r="Q16976" s="229"/>
    </row>
    <row r="16977" spans="9:17" ht="16">
      <c r="I16977" s="209"/>
      <c r="J16977" s="221"/>
      <c r="K16977" s="228"/>
      <c r="L16977" s="228"/>
      <c r="Q16977" s="229"/>
    </row>
    <row r="16978" spans="9:17" ht="16">
      <c r="I16978" s="209"/>
      <c r="J16978" s="221"/>
      <c r="K16978" s="228"/>
      <c r="L16978" s="228"/>
      <c r="Q16978" s="229"/>
    </row>
    <row r="16979" spans="9:17" ht="16">
      <c r="I16979" s="209"/>
      <c r="J16979" s="221"/>
      <c r="K16979" s="228"/>
      <c r="L16979" s="228"/>
      <c r="Q16979" s="229"/>
    </row>
    <row r="16980" spans="9:17" ht="16">
      <c r="I16980" s="209"/>
      <c r="J16980" s="221"/>
      <c r="K16980" s="228"/>
      <c r="L16980" s="228"/>
      <c r="Q16980" s="229"/>
    </row>
    <row r="16981" spans="9:17" ht="16">
      <c r="I16981" s="209"/>
      <c r="J16981" s="221"/>
      <c r="K16981" s="228"/>
      <c r="L16981" s="228"/>
      <c r="Q16981" s="229"/>
    </row>
    <row r="16982" spans="9:17" ht="16">
      <c r="I16982" s="209"/>
      <c r="J16982" s="221"/>
      <c r="K16982" s="228"/>
      <c r="L16982" s="228"/>
      <c r="Q16982" s="229"/>
    </row>
    <row r="16983" spans="9:17" ht="16">
      <c r="I16983" s="209"/>
      <c r="J16983" s="221"/>
      <c r="K16983" s="228"/>
      <c r="L16983" s="228"/>
      <c r="Q16983" s="229"/>
    </row>
    <row r="16984" spans="9:17" ht="16">
      <c r="I16984" s="209"/>
      <c r="J16984" s="221"/>
      <c r="K16984" s="228"/>
      <c r="L16984" s="228"/>
      <c r="Q16984" s="229"/>
    </row>
    <row r="16985" spans="9:17" ht="16">
      <c r="I16985" s="209"/>
      <c r="J16985" s="221"/>
      <c r="K16985" s="228"/>
      <c r="L16985" s="228"/>
      <c r="Q16985" s="229"/>
    </row>
    <row r="16986" spans="9:17" ht="16">
      <c r="I16986" s="209"/>
      <c r="J16986" s="221"/>
      <c r="K16986" s="228"/>
      <c r="L16986" s="228"/>
      <c r="Q16986" s="229"/>
    </row>
    <row r="16987" spans="9:17" ht="16">
      <c r="I16987" s="209"/>
      <c r="J16987" s="221"/>
      <c r="K16987" s="228"/>
      <c r="L16987" s="228"/>
      <c r="Q16987" s="229"/>
    </row>
    <row r="16988" spans="9:17" ht="16">
      <c r="I16988" s="209"/>
      <c r="J16988" s="221"/>
      <c r="K16988" s="228"/>
      <c r="L16988" s="228"/>
      <c r="Q16988" s="229"/>
    </row>
    <row r="16989" spans="9:17" ht="16">
      <c r="I16989" s="209"/>
      <c r="J16989" s="221"/>
      <c r="K16989" s="228"/>
      <c r="L16989" s="228"/>
      <c r="Q16989" s="229"/>
    </row>
    <row r="16990" spans="9:17" ht="16">
      <c r="I16990" s="209"/>
      <c r="J16990" s="221"/>
      <c r="K16990" s="228"/>
      <c r="L16990" s="228"/>
      <c r="Q16990" s="229"/>
    </row>
    <row r="16991" spans="9:17" ht="16">
      <c r="I16991" s="209"/>
      <c r="J16991" s="221"/>
      <c r="K16991" s="228"/>
      <c r="L16991" s="228"/>
      <c r="Q16991" s="229"/>
    </row>
    <row r="16992" spans="9:17" ht="16">
      <c r="I16992" s="209"/>
      <c r="J16992" s="221"/>
      <c r="K16992" s="228"/>
      <c r="L16992" s="228"/>
      <c r="Q16992" s="229"/>
    </row>
    <row r="16993" spans="9:17" ht="16">
      <c r="I16993" s="209"/>
      <c r="J16993" s="221"/>
      <c r="K16993" s="228"/>
      <c r="L16993" s="228"/>
      <c r="Q16993" s="229"/>
    </row>
    <row r="16994" spans="9:17" ht="16">
      <c r="I16994" s="209"/>
      <c r="J16994" s="221"/>
      <c r="K16994" s="228"/>
      <c r="L16994" s="228"/>
      <c r="Q16994" s="229"/>
    </row>
    <row r="16995" spans="9:17" ht="16">
      <c r="I16995" s="209"/>
      <c r="J16995" s="221"/>
      <c r="K16995" s="228"/>
      <c r="L16995" s="228"/>
      <c r="Q16995" s="229"/>
    </row>
    <row r="16996" spans="9:17" ht="16">
      <c r="I16996" s="209"/>
      <c r="J16996" s="221"/>
      <c r="K16996" s="228"/>
      <c r="L16996" s="228"/>
      <c r="Q16996" s="229"/>
    </row>
    <row r="16997" spans="9:17" ht="16">
      <c r="I16997" s="209"/>
      <c r="J16997" s="221"/>
      <c r="K16997" s="228"/>
      <c r="L16997" s="228"/>
      <c r="Q16997" s="229"/>
    </row>
    <row r="16998" spans="9:17" ht="16">
      <c r="I16998" s="209"/>
      <c r="J16998" s="221"/>
      <c r="K16998" s="228"/>
      <c r="L16998" s="228"/>
      <c r="Q16998" s="229"/>
    </row>
    <row r="16999" spans="9:17" ht="16">
      <c r="I16999" s="209"/>
      <c r="J16999" s="221"/>
      <c r="K16999" s="228"/>
      <c r="L16999" s="228"/>
      <c r="Q16999" s="229"/>
    </row>
    <row r="17000" spans="9:17" ht="16">
      <c r="I17000" s="209"/>
      <c r="J17000" s="221"/>
      <c r="K17000" s="228"/>
      <c r="L17000" s="228"/>
      <c r="Q17000" s="229"/>
    </row>
    <row r="17001" spans="9:17" ht="16">
      <c r="I17001" s="209"/>
      <c r="J17001" s="221"/>
      <c r="K17001" s="228"/>
      <c r="L17001" s="228"/>
      <c r="Q17001" s="229"/>
    </row>
    <row r="17002" spans="9:17" ht="16">
      <c r="I17002" s="209"/>
      <c r="J17002" s="221"/>
      <c r="K17002" s="228"/>
      <c r="L17002" s="228"/>
      <c r="Q17002" s="229"/>
    </row>
    <row r="17003" spans="9:17" ht="16">
      <c r="I17003" s="209"/>
      <c r="J17003" s="221"/>
      <c r="K17003" s="228"/>
      <c r="L17003" s="228"/>
      <c r="Q17003" s="229"/>
    </row>
    <row r="17004" spans="9:17" ht="16">
      <c r="I17004" s="209"/>
      <c r="J17004" s="221"/>
      <c r="K17004" s="228"/>
      <c r="L17004" s="228"/>
      <c r="Q17004" s="229"/>
    </row>
    <row r="17005" spans="9:17" ht="16">
      <c r="I17005" s="209"/>
      <c r="J17005" s="221"/>
      <c r="K17005" s="228"/>
      <c r="L17005" s="228"/>
      <c r="Q17005" s="229"/>
    </row>
    <row r="17006" spans="9:17" ht="16">
      <c r="I17006" s="209"/>
      <c r="J17006" s="221"/>
      <c r="K17006" s="228"/>
      <c r="L17006" s="228"/>
      <c r="Q17006" s="229"/>
    </row>
    <row r="17007" spans="9:17" ht="16">
      <c r="I17007" s="209"/>
      <c r="J17007" s="221"/>
      <c r="K17007" s="228"/>
      <c r="L17007" s="228"/>
      <c r="Q17007" s="229"/>
    </row>
    <row r="17008" spans="9:17" ht="16">
      <c r="I17008" s="209"/>
      <c r="J17008" s="221"/>
      <c r="K17008" s="228"/>
      <c r="L17008" s="228"/>
      <c r="Q17008" s="229"/>
    </row>
    <row r="17009" spans="9:17" ht="16">
      <c r="I17009" s="209"/>
      <c r="J17009" s="221"/>
      <c r="K17009" s="228"/>
      <c r="L17009" s="228"/>
      <c r="Q17009" s="229"/>
    </row>
    <row r="17010" spans="9:17" ht="16">
      <c r="I17010" s="209"/>
      <c r="J17010" s="221"/>
      <c r="K17010" s="228"/>
      <c r="L17010" s="228"/>
      <c r="Q17010" s="229"/>
    </row>
    <row r="17011" spans="9:17" ht="16">
      <c r="I17011" s="209"/>
      <c r="J17011" s="221"/>
      <c r="K17011" s="228"/>
      <c r="L17011" s="228"/>
      <c r="Q17011" s="229"/>
    </row>
    <row r="17012" spans="9:17" ht="16">
      <c r="I17012" s="209"/>
      <c r="J17012" s="221"/>
      <c r="K17012" s="228"/>
      <c r="L17012" s="228"/>
      <c r="Q17012" s="229"/>
    </row>
    <row r="17013" spans="9:17" ht="16">
      <c r="I17013" s="209"/>
      <c r="J17013" s="221"/>
      <c r="K17013" s="228"/>
      <c r="L17013" s="228"/>
      <c r="Q17013" s="229"/>
    </row>
    <row r="17014" spans="9:17" ht="16">
      <c r="I17014" s="209"/>
      <c r="J17014" s="221"/>
      <c r="K17014" s="228"/>
      <c r="L17014" s="228"/>
      <c r="Q17014" s="229"/>
    </row>
    <row r="17015" spans="9:17" ht="16">
      <c r="I17015" s="209"/>
      <c r="J17015" s="221"/>
      <c r="K17015" s="228"/>
      <c r="L17015" s="228"/>
      <c r="Q17015" s="229"/>
    </row>
    <row r="17016" spans="9:17" ht="16">
      <c r="I17016" s="209"/>
      <c r="J17016" s="221"/>
      <c r="K17016" s="228"/>
      <c r="L17016" s="228"/>
      <c r="Q17016" s="229"/>
    </row>
    <row r="17017" spans="9:17" ht="16">
      <c r="I17017" s="209"/>
      <c r="J17017" s="221"/>
      <c r="K17017" s="228"/>
      <c r="L17017" s="228"/>
      <c r="Q17017" s="229"/>
    </row>
    <row r="17018" spans="9:17" ht="16">
      <c r="I17018" s="209"/>
      <c r="J17018" s="221"/>
      <c r="K17018" s="228"/>
      <c r="L17018" s="228"/>
      <c r="Q17018" s="229"/>
    </row>
    <row r="17019" spans="9:17" ht="16">
      <c r="I17019" s="209"/>
      <c r="J17019" s="221"/>
      <c r="K17019" s="228"/>
      <c r="L17019" s="228"/>
      <c r="Q17019" s="229"/>
    </row>
    <row r="17020" spans="9:17" ht="16">
      <c r="I17020" s="209"/>
      <c r="J17020" s="221"/>
      <c r="K17020" s="228"/>
      <c r="L17020" s="228"/>
      <c r="Q17020" s="229"/>
    </row>
    <row r="17021" spans="9:17" ht="16">
      <c r="I17021" s="209"/>
      <c r="J17021" s="221"/>
      <c r="K17021" s="228"/>
      <c r="L17021" s="228"/>
      <c r="Q17021" s="229"/>
    </row>
    <row r="17022" spans="9:17" ht="16">
      <c r="I17022" s="209"/>
      <c r="J17022" s="221"/>
      <c r="K17022" s="228"/>
      <c r="L17022" s="228"/>
      <c r="Q17022" s="229"/>
    </row>
    <row r="17023" spans="9:17" ht="16">
      <c r="I17023" s="209"/>
      <c r="J17023" s="221"/>
      <c r="K17023" s="228"/>
      <c r="L17023" s="228"/>
      <c r="Q17023" s="229"/>
    </row>
    <row r="17024" spans="9:17" ht="16">
      <c r="I17024" s="209"/>
      <c r="J17024" s="221"/>
      <c r="K17024" s="228"/>
      <c r="L17024" s="228"/>
      <c r="Q17024" s="229"/>
    </row>
    <row r="17025" spans="9:17" ht="16">
      <c r="I17025" s="209"/>
      <c r="J17025" s="221"/>
      <c r="K17025" s="228"/>
      <c r="L17025" s="228"/>
      <c r="Q17025" s="229"/>
    </row>
    <row r="17026" spans="9:17" ht="16">
      <c r="I17026" s="209"/>
      <c r="J17026" s="221"/>
      <c r="K17026" s="228"/>
      <c r="L17026" s="228"/>
      <c r="Q17026" s="229"/>
    </row>
    <row r="17027" spans="9:17" ht="16">
      <c r="I17027" s="209"/>
      <c r="J17027" s="221"/>
      <c r="K17027" s="228"/>
      <c r="L17027" s="228"/>
      <c r="Q17027" s="229"/>
    </row>
    <row r="17028" spans="9:17" ht="16">
      <c r="I17028" s="209"/>
      <c r="J17028" s="221"/>
      <c r="K17028" s="228"/>
      <c r="L17028" s="228"/>
      <c r="Q17028" s="229"/>
    </row>
    <row r="17029" spans="9:17" ht="16">
      <c r="I17029" s="209"/>
      <c r="J17029" s="221"/>
      <c r="K17029" s="228"/>
      <c r="L17029" s="228"/>
      <c r="Q17029" s="229"/>
    </row>
    <row r="17030" spans="9:17" ht="16">
      <c r="I17030" s="209"/>
      <c r="J17030" s="221"/>
      <c r="K17030" s="228"/>
      <c r="L17030" s="228"/>
      <c r="Q17030" s="229"/>
    </row>
    <row r="17031" spans="9:17" ht="16">
      <c r="I17031" s="209"/>
      <c r="J17031" s="221"/>
      <c r="K17031" s="228"/>
      <c r="L17031" s="228"/>
      <c r="Q17031" s="229"/>
    </row>
    <row r="17032" spans="9:17" ht="16">
      <c r="I17032" s="209"/>
      <c r="J17032" s="221"/>
      <c r="K17032" s="228"/>
      <c r="L17032" s="228"/>
      <c r="Q17032" s="229"/>
    </row>
    <row r="17033" spans="9:17" ht="16">
      <c r="I17033" s="209"/>
      <c r="J17033" s="221"/>
      <c r="K17033" s="228"/>
      <c r="L17033" s="228"/>
      <c r="Q17033" s="229"/>
    </row>
    <row r="17034" spans="9:17" ht="16">
      <c r="I17034" s="209"/>
      <c r="J17034" s="221"/>
      <c r="K17034" s="228"/>
      <c r="L17034" s="228"/>
      <c r="Q17034" s="229"/>
    </row>
    <row r="17035" spans="9:17" ht="16">
      <c r="I17035" s="209"/>
      <c r="J17035" s="221"/>
      <c r="K17035" s="228"/>
      <c r="L17035" s="228"/>
      <c r="Q17035" s="229"/>
    </row>
    <row r="17036" spans="9:17" ht="16">
      <c r="I17036" s="209"/>
      <c r="J17036" s="221"/>
      <c r="K17036" s="228"/>
      <c r="L17036" s="228"/>
      <c r="Q17036" s="229"/>
    </row>
    <row r="17037" spans="9:17" ht="16">
      <c r="I17037" s="209"/>
      <c r="J17037" s="221"/>
      <c r="K17037" s="228"/>
      <c r="L17037" s="228"/>
      <c r="Q17037" s="229"/>
    </row>
    <row r="17038" spans="9:17" ht="16">
      <c r="I17038" s="209"/>
      <c r="J17038" s="221"/>
      <c r="K17038" s="228"/>
      <c r="L17038" s="228"/>
      <c r="Q17038" s="229"/>
    </row>
    <row r="17039" spans="9:17" ht="16">
      <c r="I17039" s="209"/>
      <c r="J17039" s="221"/>
      <c r="K17039" s="228"/>
      <c r="L17039" s="228"/>
      <c r="Q17039" s="229"/>
    </row>
    <row r="17040" spans="9:17" ht="16">
      <c r="I17040" s="209"/>
      <c r="J17040" s="221"/>
      <c r="K17040" s="228"/>
      <c r="L17040" s="228"/>
      <c r="Q17040" s="229"/>
    </row>
    <row r="17041" spans="9:17" ht="16">
      <c r="I17041" s="209"/>
      <c r="J17041" s="221"/>
      <c r="K17041" s="228"/>
      <c r="L17041" s="228"/>
      <c r="Q17041" s="229"/>
    </row>
    <row r="17042" spans="9:17" ht="16">
      <c r="I17042" s="209"/>
      <c r="J17042" s="221"/>
      <c r="K17042" s="228"/>
      <c r="L17042" s="228"/>
      <c r="Q17042" s="229"/>
    </row>
    <row r="17043" spans="9:17" ht="16">
      <c r="I17043" s="209"/>
      <c r="J17043" s="221"/>
      <c r="K17043" s="228"/>
      <c r="L17043" s="228"/>
      <c r="Q17043" s="229"/>
    </row>
    <row r="17044" spans="9:17" ht="16">
      <c r="I17044" s="209"/>
      <c r="J17044" s="221"/>
      <c r="K17044" s="228"/>
      <c r="L17044" s="228"/>
      <c r="Q17044" s="229"/>
    </row>
    <row r="17045" spans="9:17" ht="16">
      <c r="I17045" s="209"/>
      <c r="J17045" s="221"/>
      <c r="K17045" s="228"/>
      <c r="L17045" s="228"/>
      <c r="Q17045" s="229"/>
    </row>
    <row r="17046" spans="9:17" ht="16">
      <c r="I17046" s="209"/>
      <c r="J17046" s="221"/>
      <c r="K17046" s="228"/>
      <c r="L17046" s="228"/>
      <c r="Q17046" s="229"/>
    </row>
    <row r="17047" spans="9:17" ht="16">
      <c r="I17047" s="209"/>
      <c r="J17047" s="221"/>
      <c r="K17047" s="228"/>
      <c r="L17047" s="228"/>
      <c r="Q17047" s="229"/>
    </row>
    <row r="17048" spans="9:17" ht="16">
      <c r="I17048" s="209"/>
      <c r="J17048" s="221"/>
      <c r="K17048" s="228"/>
      <c r="L17048" s="228"/>
      <c r="Q17048" s="229"/>
    </row>
    <row r="17049" spans="9:17" ht="16">
      <c r="I17049" s="209"/>
      <c r="J17049" s="221"/>
      <c r="K17049" s="228"/>
      <c r="L17049" s="228"/>
      <c r="Q17049" s="229"/>
    </row>
    <row r="17050" spans="9:17" ht="16">
      <c r="I17050" s="209"/>
      <c r="J17050" s="221"/>
      <c r="K17050" s="228"/>
      <c r="L17050" s="228"/>
      <c r="Q17050" s="229"/>
    </row>
    <row r="17051" spans="9:17" ht="16">
      <c r="I17051" s="209"/>
      <c r="J17051" s="221"/>
      <c r="K17051" s="228"/>
      <c r="L17051" s="228"/>
      <c r="Q17051" s="229"/>
    </row>
    <row r="17052" spans="9:17" ht="16">
      <c r="I17052" s="209"/>
      <c r="J17052" s="221"/>
      <c r="K17052" s="228"/>
      <c r="L17052" s="228"/>
      <c r="Q17052" s="229"/>
    </row>
    <row r="17053" spans="9:17" ht="16">
      <c r="I17053" s="209"/>
      <c r="J17053" s="221"/>
      <c r="K17053" s="228"/>
      <c r="L17053" s="228"/>
      <c r="Q17053" s="229"/>
    </row>
    <row r="17054" spans="9:17" ht="16">
      <c r="I17054" s="209"/>
      <c r="J17054" s="221"/>
      <c r="K17054" s="228"/>
      <c r="L17054" s="228"/>
      <c r="Q17054" s="229"/>
    </row>
    <row r="17055" spans="9:17" ht="16">
      <c r="I17055" s="209"/>
      <c r="J17055" s="221"/>
      <c r="K17055" s="228"/>
      <c r="L17055" s="228"/>
      <c r="Q17055" s="229"/>
    </row>
    <row r="17056" spans="9:17" ht="16">
      <c r="I17056" s="209"/>
      <c r="J17056" s="221"/>
      <c r="K17056" s="228"/>
      <c r="L17056" s="228"/>
      <c r="Q17056" s="229"/>
    </row>
    <row r="17057" spans="9:17" ht="16">
      <c r="I17057" s="209"/>
      <c r="J17057" s="221"/>
      <c r="K17057" s="228"/>
      <c r="L17057" s="228"/>
      <c r="Q17057" s="229"/>
    </row>
    <row r="17058" spans="9:17" ht="16">
      <c r="I17058" s="209"/>
      <c r="J17058" s="221"/>
      <c r="K17058" s="228"/>
      <c r="L17058" s="228"/>
      <c r="Q17058" s="229"/>
    </row>
    <row r="17059" spans="9:17" ht="16">
      <c r="I17059" s="209"/>
      <c r="J17059" s="221"/>
      <c r="K17059" s="228"/>
      <c r="L17059" s="228"/>
      <c r="Q17059" s="229"/>
    </row>
    <row r="17060" spans="9:17" ht="16">
      <c r="I17060" s="209"/>
      <c r="J17060" s="221"/>
      <c r="K17060" s="228"/>
      <c r="L17060" s="228"/>
      <c r="Q17060" s="229"/>
    </row>
    <row r="17061" spans="9:17" ht="16">
      <c r="I17061" s="209"/>
      <c r="J17061" s="221"/>
      <c r="K17061" s="228"/>
      <c r="L17061" s="228"/>
      <c r="Q17061" s="229"/>
    </row>
    <row r="17062" spans="9:17" ht="16">
      <c r="I17062" s="209"/>
      <c r="J17062" s="221"/>
      <c r="K17062" s="228"/>
      <c r="L17062" s="228"/>
      <c r="Q17062" s="229"/>
    </row>
    <row r="17063" spans="9:17" ht="16">
      <c r="I17063" s="209"/>
      <c r="J17063" s="221"/>
      <c r="K17063" s="228"/>
      <c r="L17063" s="228"/>
      <c r="Q17063" s="229"/>
    </row>
    <row r="17064" spans="9:17" ht="16">
      <c r="I17064" s="209"/>
      <c r="J17064" s="221"/>
      <c r="K17064" s="228"/>
      <c r="L17064" s="228"/>
      <c r="Q17064" s="229"/>
    </row>
    <row r="17065" spans="9:17" ht="16">
      <c r="I17065" s="209"/>
      <c r="J17065" s="221"/>
      <c r="K17065" s="228"/>
      <c r="L17065" s="228"/>
      <c r="Q17065" s="229"/>
    </row>
    <row r="17066" spans="9:17" ht="16">
      <c r="I17066" s="209"/>
      <c r="J17066" s="221"/>
      <c r="K17066" s="228"/>
      <c r="L17066" s="228"/>
      <c r="Q17066" s="229"/>
    </row>
    <row r="17067" spans="9:17" ht="16">
      <c r="I17067" s="209"/>
      <c r="J17067" s="221"/>
      <c r="K17067" s="228"/>
      <c r="L17067" s="228"/>
      <c r="Q17067" s="229"/>
    </row>
    <row r="17068" spans="9:17" ht="16">
      <c r="I17068" s="209"/>
      <c r="J17068" s="221"/>
      <c r="K17068" s="228"/>
      <c r="L17068" s="228"/>
      <c r="Q17068" s="229"/>
    </row>
    <row r="17069" spans="9:17" ht="16">
      <c r="I17069" s="209"/>
      <c r="J17069" s="221"/>
      <c r="K17069" s="228"/>
      <c r="L17069" s="228"/>
      <c r="Q17069" s="229"/>
    </row>
    <row r="17070" spans="9:17" ht="16">
      <c r="I17070" s="209"/>
      <c r="J17070" s="221"/>
      <c r="K17070" s="228"/>
      <c r="L17070" s="228"/>
      <c r="Q17070" s="229"/>
    </row>
    <row r="17071" spans="9:17" ht="16">
      <c r="I17071" s="209"/>
      <c r="J17071" s="221"/>
      <c r="K17071" s="228"/>
      <c r="L17071" s="228"/>
      <c r="Q17071" s="229"/>
    </row>
    <row r="17072" spans="9:17" ht="16">
      <c r="I17072" s="209"/>
      <c r="J17072" s="221"/>
      <c r="K17072" s="228"/>
      <c r="L17072" s="228"/>
      <c r="Q17072" s="229"/>
    </row>
    <row r="17073" spans="9:17" ht="16">
      <c r="I17073" s="209"/>
      <c r="J17073" s="221"/>
      <c r="K17073" s="228"/>
      <c r="L17073" s="228"/>
      <c r="Q17073" s="229"/>
    </row>
    <row r="17074" spans="9:17" ht="16">
      <c r="I17074" s="209"/>
      <c r="J17074" s="221"/>
      <c r="K17074" s="228"/>
      <c r="L17074" s="228"/>
      <c r="Q17074" s="229"/>
    </row>
    <row r="17075" spans="9:17" ht="16">
      <c r="I17075" s="209"/>
      <c r="J17075" s="221"/>
      <c r="K17075" s="228"/>
      <c r="L17075" s="228"/>
      <c r="Q17075" s="229"/>
    </row>
    <row r="17076" spans="9:17" ht="16">
      <c r="I17076" s="209"/>
      <c r="J17076" s="221"/>
      <c r="K17076" s="228"/>
      <c r="L17076" s="228"/>
      <c r="Q17076" s="229"/>
    </row>
    <row r="17077" spans="9:17" ht="16">
      <c r="I17077" s="209"/>
      <c r="J17077" s="221"/>
      <c r="K17077" s="228"/>
      <c r="L17077" s="228"/>
      <c r="Q17077" s="229"/>
    </row>
    <row r="17078" spans="9:17" ht="16">
      <c r="I17078" s="209"/>
      <c r="J17078" s="221"/>
      <c r="K17078" s="228"/>
      <c r="L17078" s="228"/>
      <c r="Q17078" s="229"/>
    </row>
    <row r="17079" spans="9:17" ht="16">
      <c r="I17079" s="209"/>
      <c r="J17079" s="221"/>
      <c r="K17079" s="228"/>
      <c r="L17079" s="228"/>
      <c r="Q17079" s="229"/>
    </row>
    <row r="17080" spans="9:17" ht="16">
      <c r="I17080" s="209"/>
      <c r="J17080" s="221"/>
      <c r="K17080" s="228"/>
      <c r="L17080" s="228"/>
      <c r="Q17080" s="229"/>
    </row>
    <row r="17081" spans="9:17" ht="16">
      <c r="I17081" s="209"/>
      <c r="J17081" s="221"/>
      <c r="K17081" s="228"/>
      <c r="L17081" s="228"/>
      <c r="Q17081" s="229"/>
    </row>
    <row r="17082" spans="9:17" ht="16">
      <c r="I17082" s="209"/>
      <c r="J17082" s="221"/>
      <c r="K17082" s="228"/>
      <c r="L17082" s="228"/>
      <c r="Q17082" s="229"/>
    </row>
    <row r="17083" spans="9:17" ht="16">
      <c r="I17083" s="209"/>
      <c r="J17083" s="221"/>
      <c r="K17083" s="228"/>
      <c r="L17083" s="228"/>
      <c r="Q17083" s="229"/>
    </row>
    <row r="17084" spans="9:17" ht="16">
      <c r="I17084" s="209"/>
      <c r="J17084" s="221"/>
      <c r="K17084" s="228"/>
      <c r="L17084" s="228"/>
      <c r="Q17084" s="229"/>
    </row>
    <row r="17085" spans="9:17" ht="16">
      <c r="I17085" s="209"/>
      <c r="J17085" s="221"/>
      <c r="K17085" s="228"/>
      <c r="L17085" s="228"/>
      <c r="Q17085" s="229"/>
    </row>
    <row r="17086" spans="9:17" ht="16">
      <c r="I17086" s="209"/>
      <c r="J17086" s="221"/>
      <c r="K17086" s="228"/>
      <c r="L17086" s="228"/>
      <c r="Q17086" s="229"/>
    </row>
    <row r="17087" spans="9:17" ht="16">
      <c r="I17087" s="209"/>
      <c r="J17087" s="221"/>
      <c r="K17087" s="228"/>
      <c r="L17087" s="228"/>
      <c r="Q17087" s="229"/>
    </row>
    <row r="17088" spans="9:17" ht="16">
      <c r="I17088" s="209"/>
      <c r="J17088" s="221"/>
      <c r="K17088" s="228"/>
      <c r="L17088" s="228"/>
      <c r="Q17088" s="229"/>
    </row>
    <row r="17089" spans="9:17" ht="16">
      <c r="I17089" s="209"/>
      <c r="J17089" s="221"/>
      <c r="K17089" s="228"/>
      <c r="L17089" s="228"/>
      <c r="Q17089" s="229"/>
    </row>
    <row r="17090" spans="9:17" ht="16">
      <c r="I17090" s="209"/>
      <c r="J17090" s="221"/>
      <c r="K17090" s="228"/>
      <c r="L17090" s="228"/>
      <c r="Q17090" s="229"/>
    </row>
    <row r="17091" spans="9:17" ht="16">
      <c r="I17091" s="209"/>
      <c r="J17091" s="221"/>
      <c r="K17091" s="228"/>
      <c r="L17091" s="228"/>
      <c r="Q17091" s="229"/>
    </row>
    <row r="17092" spans="9:17" ht="16">
      <c r="I17092" s="209"/>
      <c r="J17092" s="221"/>
      <c r="K17092" s="228"/>
      <c r="L17092" s="228"/>
      <c r="Q17092" s="229"/>
    </row>
    <row r="17093" spans="9:17" ht="16">
      <c r="I17093" s="209"/>
      <c r="J17093" s="221"/>
      <c r="K17093" s="228"/>
      <c r="L17093" s="228"/>
      <c r="Q17093" s="229"/>
    </row>
    <row r="17094" spans="9:17" ht="16">
      <c r="I17094" s="209"/>
      <c r="J17094" s="221"/>
      <c r="K17094" s="228"/>
      <c r="L17094" s="228"/>
      <c r="Q17094" s="229"/>
    </row>
    <row r="17095" spans="9:17" ht="16">
      <c r="I17095" s="209"/>
      <c r="J17095" s="221"/>
      <c r="K17095" s="228"/>
      <c r="L17095" s="228"/>
      <c r="Q17095" s="229"/>
    </row>
    <row r="17096" spans="9:17" ht="16">
      <c r="I17096" s="209"/>
      <c r="J17096" s="221"/>
      <c r="K17096" s="228"/>
      <c r="L17096" s="228"/>
      <c r="Q17096" s="229"/>
    </row>
    <row r="17097" spans="9:17" ht="16">
      <c r="I17097" s="209"/>
      <c r="J17097" s="221"/>
      <c r="K17097" s="228"/>
      <c r="L17097" s="228"/>
      <c r="Q17097" s="229"/>
    </row>
    <row r="17098" spans="9:17" ht="16">
      <c r="I17098" s="209"/>
      <c r="J17098" s="221"/>
      <c r="K17098" s="228"/>
      <c r="L17098" s="228"/>
      <c r="Q17098" s="229"/>
    </row>
    <row r="17099" spans="9:17" ht="16">
      <c r="I17099" s="209"/>
      <c r="J17099" s="221"/>
      <c r="K17099" s="228"/>
      <c r="L17099" s="228"/>
      <c r="Q17099" s="229"/>
    </row>
    <row r="17100" spans="9:17" ht="16">
      <c r="I17100" s="209"/>
      <c r="J17100" s="221"/>
      <c r="K17100" s="228"/>
      <c r="L17100" s="228"/>
      <c r="Q17100" s="229"/>
    </row>
    <row r="17101" spans="9:17" ht="16">
      <c r="I17101" s="209"/>
      <c r="J17101" s="221"/>
      <c r="K17101" s="228"/>
      <c r="L17101" s="228"/>
      <c r="Q17101" s="229"/>
    </row>
    <row r="17102" spans="9:17" ht="16">
      <c r="I17102" s="209"/>
      <c r="J17102" s="221"/>
      <c r="K17102" s="228"/>
      <c r="L17102" s="228"/>
      <c r="Q17102" s="229"/>
    </row>
    <row r="17103" spans="9:17" ht="16">
      <c r="I17103" s="209"/>
      <c r="J17103" s="221"/>
      <c r="K17103" s="228"/>
      <c r="L17103" s="228"/>
      <c r="Q17103" s="229"/>
    </row>
    <row r="17104" spans="9:17" ht="16">
      <c r="I17104" s="209"/>
      <c r="J17104" s="221"/>
      <c r="K17104" s="228"/>
      <c r="L17104" s="228"/>
      <c r="Q17104" s="229"/>
    </row>
    <row r="17105" spans="9:17" ht="16">
      <c r="I17105" s="209"/>
      <c r="J17105" s="221"/>
      <c r="K17105" s="228"/>
      <c r="L17105" s="228"/>
      <c r="Q17105" s="229"/>
    </row>
    <row r="17106" spans="9:17" ht="16">
      <c r="I17106" s="209"/>
      <c r="J17106" s="221"/>
      <c r="K17106" s="228"/>
      <c r="L17106" s="228"/>
      <c r="Q17106" s="229"/>
    </row>
    <row r="17107" spans="9:17" ht="16">
      <c r="I17107" s="209"/>
      <c r="J17107" s="221"/>
      <c r="K17107" s="228"/>
      <c r="L17107" s="228"/>
      <c r="Q17107" s="229"/>
    </row>
    <row r="17108" spans="9:17" ht="16">
      <c r="I17108" s="209"/>
      <c r="J17108" s="221"/>
      <c r="K17108" s="228"/>
      <c r="L17108" s="228"/>
      <c r="Q17108" s="229"/>
    </row>
    <row r="17109" spans="9:17" ht="16">
      <c r="I17109" s="209"/>
      <c r="J17109" s="221"/>
      <c r="K17109" s="228"/>
      <c r="L17109" s="228"/>
      <c r="Q17109" s="229"/>
    </row>
    <row r="17110" spans="9:17" ht="16">
      <c r="I17110" s="209"/>
      <c r="J17110" s="221"/>
      <c r="K17110" s="228"/>
      <c r="L17110" s="228"/>
      <c r="Q17110" s="229"/>
    </row>
    <row r="17111" spans="9:17" ht="16">
      <c r="I17111" s="209"/>
      <c r="J17111" s="221"/>
      <c r="K17111" s="228"/>
      <c r="L17111" s="228"/>
      <c r="Q17111" s="229"/>
    </row>
    <row r="17112" spans="9:17" ht="16">
      <c r="I17112" s="209"/>
      <c r="J17112" s="221"/>
      <c r="K17112" s="228"/>
      <c r="L17112" s="228"/>
      <c r="Q17112" s="229"/>
    </row>
    <row r="17113" spans="9:17" ht="16">
      <c r="I17113" s="209"/>
      <c r="J17113" s="221"/>
      <c r="K17113" s="228"/>
      <c r="L17113" s="228"/>
      <c r="Q17113" s="229"/>
    </row>
    <row r="17114" spans="9:17" ht="16">
      <c r="I17114" s="209"/>
      <c r="J17114" s="221"/>
      <c r="K17114" s="228"/>
      <c r="L17114" s="228"/>
      <c r="Q17114" s="229"/>
    </row>
    <row r="17115" spans="9:17" ht="16">
      <c r="I17115" s="209"/>
      <c r="J17115" s="221"/>
      <c r="K17115" s="228"/>
      <c r="L17115" s="228"/>
      <c r="Q17115" s="229"/>
    </row>
    <row r="17116" spans="9:17" ht="16">
      <c r="I17116" s="209"/>
      <c r="J17116" s="221"/>
      <c r="K17116" s="228"/>
      <c r="L17116" s="228"/>
      <c r="Q17116" s="229"/>
    </row>
    <row r="17117" spans="9:17" ht="16">
      <c r="I17117" s="209"/>
      <c r="J17117" s="221"/>
      <c r="K17117" s="228"/>
      <c r="L17117" s="228"/>
      <c r="Q17117" s="229"/>
    </row>
    <row r="17118" spans="9:17" ht="16">
      <c r="I17118" s="209"/>
      <c r="J17118" s="221"/>
      <c r="K17118" s="228"/>
      <c r="L17118" s="228"/>
      <c r="Q17118" s="229"/>
    </row>
    <row r="17119" spans="9:17" ht="16">
      <c r="I17119" s="209"/>
      <c r="J17119" s="221"/>
      <c r="K17119" s="228"/>
      <c r="L17119" s="228"/>
      <c r="Q17119" s="229"/>
    </row>
    <row r="17120" spans="9:17" ht="16">
      <c r="I17120" s="209"/>
      <c r="J17120" s="221"/>
      <c r="K17120" s="228"/>
      <c r="L17120" s="228"/>
      <c r="Q17120" s="229"/>
    </row>
    <row r="17121" spans="9:17" ht="16">
      <c r="I17121" s="209"/>
      <c r="J17121" s="221"/>
      <c r="K17121" s="228"/>
      <c r="L17121" s="228"/>
      <c r="Q17121" s="229"/>
    </row>
    <row r="17122" spans="9:17" ht="16">
      <c r="I17122" s="209"/>
      <c r="J17122" s="221"/>
      <c r="K17122" s="228"/>
      <c r="L17122" s="228"/>
      <c r="Q17122" s="229"/>
    </row>
    <row r="17123" spans="9:17" ht="16">
      <c r="I17123" s="209"/>
      <c r="J17123" s="221"/>
      <c r="K17123" s="228"/>
      <c r="L17123" s="228"/>
      <c r="Q17123" s="229"/>
    </row>
    <row r="17124" spans="9:17" ht="16">
      <c r="I17124" s="209"/>
      <c r="J17124" s="221"/>
      <c r="K17124" s="228"/>
      <c r="L17124" s="228"/>
      <c r="Q17124" s="229"/>
    </row>
    <row r="17125" spans="9:17" ht="16">
      <c r="I17125" s="209"/>
      <c r="J17125" s="221"/>
      <c r="K17125" s="228"/>
      <c r="L17125" s="228"/>
      <c r="Q17125" s="229"/>
    </row>
    <row r="17126" spans="9:17" ht="16">
      <c r="I17126" s="209"/>
      <c r="J17126" s="221"/>
      <c r="K17126" s="228"/>
      <c r="L17126" s="228"/>
      <c r="Q17126" s="229"/>
    </row>
    <row r="17127" spans="9:17" ht="16">
      <c r="I17127" s="209"/>
      <c r="J17127" s="221"/>
      <c r="K17127" s="228"/>
      <c r="L17127" s="228"/>
      <c r="Q17127" s="229"/>
    </row>
    <row r="17128" spans="9:17" ht="16">
      <c r="I17128" s="209"/>
      <c r="J17128" s="221"/>
      <c r="K17128" s="228"/>
      <c r="L17128" s="228"/>
      <c r="Q17128" s="229"/>
    </row>
    <row r="17129" spans="9:17" ht="16">
      <c r="I17129" s="209"/>
      <c r="J17129" s="221"/>
      <c r="K17129" s="228"/>
      <c r="L17129" s="228"/>
      <c r="Q17129" s="229"/>
    </row>
    <row r="17130" spans="9:17" ht="16">
      <c r="I17130" s="209"/>
      <c r="J17130" s="221"/>
      <c r="K17130" s="228"/>
      <c r="L17130" s="228"/>
      <c r="Q17130" s="229"/>
    </row>
    <row r="17131" spans="9:17" ht="16">
      <c r="I17131" s="209"/>
      <c r="J17131" s="221"/>
      <c r="K17131" s="228"/>
      <c r="L17131" s="228"/>
      <c r="Q17131" s="229"/>
    </row>
    <row r="17132" spans="9:17" ht="16">
      <c r="I17132" s="209"/>
      <c r="J17132" s="221"/>
      <c r="K17132" s="228"/>
      <c r="L17132" s="228"/>
      <c r="Q17132" s="229"/>
    </row>
    <row r="17133" spans="9:17" ht="16">
      <c r="I17133" s="209"/>
      <c r="J17133" s="221"/>
      <c r="K17133" s="228"/>
      <c r="L17133" s="228"/>
      <c r="Q17133" s="229"/>
    </row>
    <row r="17134" spans="9:17" ht="16">
      <c r="I17134" s="209"/>
      <c r="J17134" s="221"/>
      <c r="K17134" s="228"/>
      <c r="L17134" s="228"/>
      <c r="Q17134" s="229"/>
    </row>
    <row r="17135" spans="9:17" ht="16">
      <c r="I17135" s="209"/>
      <c r="J17135" s="221"/>
      <c r="K17135" s="228"/>
      <c r="L17135" s="228"/>
      <c r="Q17135" s="229"/>
    </row>
    <row r="17136" spans="9:17" ht="16">
      <c r="I17136" s="209"/>
      <c r="J17136" s="221"/>
      <c r="K17136" s="228"/>
      <c r="L17136" s="228"/>
      <c r="Q17136" s="229"/>
    </row>
    <row r="17137" spans="9:17" ht="16">
      <c r="I17137" s="209"/>
      <c r="J17137" s="221"/>
      <c r="K17137" s="228"/>
      <c r="L17137" s="228"/>
      <c r="Q17137" s="229"/>
    </row>
    <row r="17138" spans="9:17" ht="16">
      <c r="I17138" s="209"/>
      <c r="J17138" s="221"/>
      <c r="K17138" s="228"/>
      <c r="L17138" s="228"/>
      <c r="Q17138" s="229"/>
    </row>
    <row r="17139" spans="9:17" ht="16">
      <c r="I17139" s="209"/>
      <c r="J17139" s="221"/>
      <c r="K17139" s="228"/>
      <c r="L17139" s="228"/>
      <c r="Q17139" s="229"/>
    </row>
    <row r="17140" spans="9:17" ht="16">
      <c r="I17140" s="209"/>
      <c r="J17140" s="221"/>
      <c r="K17140" s="228"/>
      <c r="L17140" s="228"/>
      <c r="Q17140" s="229"/>
    </row>
    <row r="17141" spans="9:17" ht="16">
      <c r="I17141" s="209"/>
      <c r="J17141" s="221"/>
      <c r="K17141" s="228"/>
      <c r="L17141" s="228"/>
      <c r="Q17141" s="229"/>
    </row>
    <row r="17142" spans="9:17" ht="16">
      <c r="I17142" s="209"/>
      <c r="J17142" s="221"/>
      <c r="K17142" s="228"/>
      <c r="L17142" s="228"/>
      <c r="Q17142" s="229"/>
    </row>
    <row r="17143" spans="9:17" ht="16">
      <c r="I17143" s="209"/>
      <c r="J17143" s="221"/>
      <c r="K17143" s="228"/>
      <c r="L17143" s="228"/>
      <c r="Q17143" s="229"/>
    </row>
    <row r="17144" spans="9:17" ht="16">
      <c r="I17144" s="209"/>
      <c r="J17144" s="221"/>
      <c r="K17144" s="228"/>
      <c r="L17144" s="228"/>
      <c r="Q17144" s="229"/>
    </row>
    <row r="17145" spans="9:17" ht="16">
      <c r="I17145" s="209"/>
      <c r="J17145" s="221"/>
      <c r="K17145" s="228"/>
      <c r="L17145" s="228"/>
      <c r="Q17145" s="229"/>
    </row>
    <row r="17146" spans="9:17" ht="16">
      <c r="I17146" s="209"/>
      <c r="J17146" s="221"/>
      <c r="K17146" s="228"/>
      <c r="L17146" s="228"/>
      <c r="Q17146" s="229"/>
    </row>
    <row r="17147" spans="9:17" ht="16">
      <c r="I17147" s="209"/>
      <c r="J17147" s="221"/>
      <c r="K17147" s="228"/>
      <c r="L17147" s="228"/>
      <c r="Q17147" s="229"/>
    </row>
    <row r="17148" spans="9:17" ht="16">
      <c r="I17148" s="209"/>
      <c r="J17148" s="221"/>
      <c r="K17148" s="228"/>
      <c r="L17148" s="228"/>
      <c r="Q17148" s="229"/>
    </row>
    <row r="17149" spans="9:17" ht="16">
      <c r="I17149" s="209"/>
      <c r="J17149" s="221"/>
      <c r="K17149" s="228"/>
      <c r="L17149" s="228"/>
      <c r="Q17149" s="229"/>
    </row>
    <row r="17150" spans="9:17" ht="16">
      <c r="I17150" s="209"/>
      <c r="J17150" s="221"/>
      <c r="K17150" s="228"/>
      <c r="L17150" s="228"/>
      <c r="Q17150" s="229"/>
    </row>
    <row r="17151" spans="9:17" ht="16">
      <c r="I17151" s="209"/>
      <c r="J17151" s="221"/>
      <c r="K17151" s="228"/>
      <c r="L17151" s="228"/>
      <c r="Q17151" s="229"/>
    </row>
    <row r="17152" spans="9:17" ht="16">
      <c r="I17152" s="209"/>
      <c r="J17152" s="221"/>
      <c r="K17152" s="228"/>
      <c r="L17152" s="228"/>
      <c r="Q17152" s="229"/>
    </row>
    <row r="17153" spans="9:17" ht="16">
      <c r="I17153" s="209"/>
      <c r="J17153" s="221"/>
      <c r="K17153" s="228"/>
      <c r="L17153" s="228"/>
      <c r="Q17153" s="229"/>
    </row>
    <row r="17154" spans="9:17" ht="16">
      <c r="I17154" s="209"/>
      <c r="J17154" s="221"/>
      <c r="K17154" s="228"/>
      <c r="L17154" s="228"/>
      <c r="Q17154" s="229"/>
    </row>
    <row r="17155" spans="9:17" ht="16">
      <c r="I17155" s="209"/>
      <c r="J17155" s="221"/>
      <c r="K17155" s="228"/>
      <c r="L17155" s="228"/>
      <c r="Q17155" s="229"/>
    </row>
    <row r="17156" spans="9:17" ht="16">
      <c r="I17156" s="209"/>
      <c r="J17156" s="221"/>
      <c r="K17156" s="228"/>
      <c r="L17156" s="228"/>
      <c r="Q17156" s="229"/>
    </row>
    <row r="17157" spans="9:17" ht="16">
      <c r="I17157" s="209"/>
      <c r="J17157" s="221"/>
      <c r="K17157" s="228"/>
      <c r="L17157" s="228"/>
      <c r="Q17157" s="229"/>
    </row>
    <row r="17158" spans="9:17" ht="16">
      <c r="I17158" s="209"/>
      <c r="J17158" s="221"/>
      <c r="K17158" s="228"/>
      <c r="L17158" s="228"/>
      <c r="Q17158" s="229"/>
    </row>
    <row r="17159" spans="9:17" ht="16">
      <c r="I17159" s="209"/>
      <c r="J17159" s="221"/>
      <c r="K17159" s="228"/>
      <c r="L17159" s="228"/>
      <c r="Q17159" s="229"/>
    </row>
    <row r="17160" spans="9:17" ht="16">
      <c r="I17160" s="209"/>
      <c r="J17160" s="221"/>
      <c r="K17160" s="228"/>
      <c r="L17160" s="228"/>
      <c r="Q17160" s="229"/>
    </row>
    <row r="17161" spans="9:17" ht="16">
      <c r="I17161" s="209"/>
      <c r="J17161" s="221"/>
      <c r="K17161" s="228"/>
      <c r="L17161" s="228"/>
      <c r="Q17161" s="229"/>
    </row>
    <row r="17162" spans="9:17" ht="16">
      <c r="I17162" s="209"/>
      <c r="J17162" s="221"/>
      <c r="K17162" s="228"/>
      <c r="L17162" s="228"/>
      <c r="Q17162" s="229"/>
    </row>
    <row r="17163" spans="9:17" ht="16">
      <c r="I17163" s="209"/>
      <c r="J17163" s="221"/>
      <c r="K17163" s="228"/>
      <c r="L17163" s="228"/>
      <c r="Q17163" s="229"/>
    </row>
    <row r="17164" spans="9:17" ht="16">
      <c r="I17164" s="209"/>
      <c r="J17164" s="221"/>
      <c r="K17164" s="228"/>
      <c r="L17164" s="228"/>
      <c r="Q17164" s="229"/>
    </row>
    <row r="17165" spans="9:17" ht="16">
      <c r="I17165" s="209"/>
      <c r="J17165" s="221"/>
      <c r="K17165" s="228"/>
      <c r="L17165" s="228"/>
      <c r="Q17165" s="229"/>
    </row>
    <row r="17166" spans="9:17" ht="16">
      <c r="I17166" s="209"/>
      <c r="J17166" s="221"/>
      <c r="K17166" s="228"/>
      <c r="L17166" s="228"/>
      <c r="Q17166" s="229"/>
    </row>
    <row r="17167" spans="9:17" ht="16">
      <c r="I17167" s="209"/>
      <c r="J17167" s="221"/>
      <c r="K17167" s="228"/>
      <c r="L17167" s="228"/>
      <c r="Q17167" s="229"/>
    </row>
    <row r="17168" spans="9:17" ht="16">
      <c r="I17168" s="209"/>
      <c r="J17168" s="221"/>
      <c r="K17168" s="228"/>
      <c r="L17168" s="228"/>
      <c r="Q17168" s="229"/>
    </row>
    <row r="17169" spans="9:17" ht="16">
      <c r="I17169" s="209"/>
      <c r="J17169" s="221"/>
      <c r="K17169" s="228"/>
      <c r="L17169" s="228"/>
      <c r="Q17169" s="229"/>
    </row>
    <row r="17170" spans="9:17" ht="16">
      <c r="I17170" s="209"/>
      <c r="J17170" s="221"/>
      <c r="K17170" s="228"/>
      <c r="L17170" s="228"/>
      <c r="Q17170" s="229"/>
    </row>
    <row r="17171" spans="9:17" ht="16">
      <c r="I17171" s="209"/>
      <c r="J17171" s="221"/>
      <c r="K17171" s="228"/>
      <c r="L17171" s="228"/>
      <c r="Q17171" s="229"/>
    </row>
    <row r="17172" spans="9:17" ht="16">
      <c r="I17172" s="209"/>
      <c r="J17172" s="221"/>
      <c r="K17172" s="228"/>
      <c r="L17172" s="228"/>
      <c r="Q17172" s="229"/>
    </row>
    <row r="17173" spans="9:17" ht="16">
      <c r="I17173" s="209"/>
      <c r="J17173" s="221"/>
      <c r="K17173" s="228"/>
      <c r="L17173" s="228"/>
      <c r="Q17173" s="229"/>
    </row>
    <row r="17174" spans="9:17" ht="16">
      <c r="I17174" s="209"/>
      <c r="J17174" s="221"/>
      <c r="K17174" s="228"/>
      <c r="L17174" s="228"/>
      <c r="Q17174" s="229"/>
    </row>
    <row r="17175" spans="9:17" ht="16">
      <c r="I17175" s="209"/>
      <c r="J17175" s="221"/>
      <c r="K17175" s="228"/>
      <c r="L17175" s="228"/>
      <c r="Q17175" s="229"/>
    </row>
    <row r="17176" spans="9:17" ht="16">
      <c r="I17176" s="209"/>
      <c r="J17176" s="221"/>
      <c r="K17176" s="228"/>
      <c r="L17176" s="228"/>
      <c r="Q17176" s="229"/>
    </row>
    <row r="17177" spans="9:17" ht="16">
      <c r="I17177" s="209"/>
      <c r="J17177" s="221"/>
      <c r="K17177" s="228"/>
      <c r="L17177" s="228"/>
      <c r="Q17177" s="229"/>
    </row>
    <row r="17178" spans="9:17" ht="16">
      <c r="I17178" s="209"/>
      <c r="J17178" s="221"/>
      <c r="K17178" s="228"/>
      <c r="L17178" s="228"/>
      <c r="Q17178" s="229"/>
    </row>
    <row r="17179" spans="9:17" ht="16">
      <c r="I17179" s="209"/>
      <c r="J17179" s="221"/>
      <c r="K17179" s="228"/>
      <c r="L17179" s="228"/>
      <c r="Q17179" s="229"/>
    </row>
    <row r="17180" spans="9:17" ht="16">
      <c r="I17180" s="209"/>
      <c r="J17180" s="221"/>
      <c r="K17180" s="228"/>
      <c r="L17180" s="228"/>
      <c r="Q17180" s="229"/>
    </row>
    <row r="17181" spans="9:17" ht="16">
      <c r="I17181" s="209"/>
      <c r="J17181" s="221"/>
      <c r="K17181" s="228"/>
      <c r="L17181" s="228"/>
      <c r="Q17181" s="229"/>
    </row>
    <row r="17182" spans="9:17" ht="16">
      <c r="I17182" s="209"/>
      <c r="J17182" s="221"/>
      <c r="K17182" s="228"/>
      <c r="L17182" s="228"/>
      <c r="Q17182" s="229"/>
    </row>
    <row r="17183" spans="9:17" ht="16">
      <c r="I17183" s="209"/>
      <c r="J17183" s="221"/>
      <c r="K17183" s="228"/>
      <c r="L17183" s="228"/>
      <c r="Q17183" s="229"/>
    </row>
    <row r="17184" spans="9:17" ht="16">
      <c r="I17184" s="209"/>
      <c r="J17184" s="221"/>
      <c r="K17184" s="228"/>
      <c r="L17184" s="228"/>
      <c r="Q17184" s="229"/>
    </row>
    <row r="17185" spans="9:17" ht="16">
      <c r="I17185" s="209"/>
      <c r="J17185" s="221"/>
      <c r="K17185" s="228"/>
      <c r="L17185" s="228"/>
      <c r="Q17185" s="229"/>
    </row>
    <row r="17186" spans="9:17" ht="16">
      <c r="I17186" s="209"/>
      <c r="J17186" s="221"/>
      <c r="K17186" s="228"/>
      <c r="L17186" s="228"/>
      <c r="Q17186" s="229"/>
    </row>
    <row r="17187" spans="9:17" ht="16">
      <c r="I17187" s="209"/>
      <c r="J17187" s="221"/>
      <c r="K17187" s="228"/>
      <c r="L17187" s="228"/>
      <c r="Q17187" s="229"/>
    </row>
    <row r="17188" spans="9:17" ht="16">
      <c r="I17188" s="209"/>
      <c r="J17188" s="221"/>
      <c r="K17188" s="228"/>
      <c r="L17188" s="228"/>
      <c r="Q17188" s="229"/>
    </row>
    <row r="17189" spans="9:17" ht="16">
      <c r="I17189" s="209"/>
      <c r="J17189" s="221"/>
      <c r="K17189" s="228"/>
      <c r="L17189" s="228"/>
      <c r="Q17189" s="229"/>
    </row>
    <row r="17190" spans="9:17" ht="16">
      <c r="I17190" s="209"/>
      <c r="J17190" s="221"/>
      <c r="K17190" s="228"/>
      <c r="L17190" s="228"/>
      <c r="Q17190" s="229"/>
    </row>
    <row r="17191" spans="9:17" ht="16">
      <c r="I17191" s="209"/>
      <c r="J17191" s="221"/>
      <c r="K17191" s="228"/>
      <c r="L17191" s="228"/>
      <c r="Q17191" s="229"/>
    </row>
    <row r="17192" spans="9:17" ht="16">
      <c r="I17192" s="209"/>
      <c r="J17192" s="221"/>
      <c r="K17192" s="228"/>
      <c r="L17192" s="228"/>
      <c r="Q17192" s="229"/>
    </row>
    <row r="17193" spans="9:17" ht="16">
      <c r="I17193" s="209"/>
      <c r="J17193" s="221"/>
      <c r="K17193" s="228"/>
      <c r="L17193" s="228"/>
      <c r="Q17193" s="229"/>
    </row>
    <row r="17194" spans="9:17" ht="16">
      <c r="I17194" s="209"/>
      <c r="J17194" s="221"/>
      <c r="K17194" s="228"/>
      <c r="L17194" s="228"/>
      <c r="Q17194" s="229"/>
    </row>
    <row r="17195" spans="9:17" ht="16">
      <c r="I17195" s="209"/>
      <c r="J17195" s="221"/>
      <c r="K17195" s="228"/>
      <c r="L17195" s="228"/>
      <c r="Q17195" s="229"/>
    </row>
    <row r="17196" spans="9:17" ht="16">
      <c r="I17196" s="209"/>
      <c r="J17196" s="221"/>
      <c r="K17196" s="228"/>
      <c r="L17196" s="228"/>
      <c r="Q17196" s="229"/>
    </row>
    <row r="17197" spans="9:17" ht="16">
      <c r="I17197" s="209"/>
      <c r="J17197" s="221"/>
      <c r="K17197" s="228"/>
      <c r="L17197" s="228"/>
      <c r="Q17197" s="229"/>
    </row>
    <row r="17198" spans="9:17" ht="16">
      <c r="I17198" s="209"/>
      <c r="J17198" s="221"/>
      <c r="K17198" s="228"/>
      <c r="L17198" s="228"/>
      <c r="Q17198" s="229"/>
    </row>
    <row r="17199" spans="9:17" ht="16">
      <c r="I17199" s="209"/>
      <c r="J17199" s="221"/>
      <c r="K17199" s="228"/>
      <c r="L17199" s="228"/>
      <c r="Q17199" s="229"/>
    </row>
    <row r="17200" spans="9:17" ht="16">
      <c r="I17200" s="209"/>
      <c r="J17200" s="221"/>
      <c r="K17200" s="228"/>
      <c r="L17200" s="228"/>
      <c r="Q17200" s="229"/>
    </row>
    <row r="17201" spans="9:17" ht="16">
      <c r="I17201" s="209"/>
      <c r="J17201" s="221"/>
      <c r="K17201" s="228"/>
      <c r="L17201" s="228"/>
      <c r="Q17201" s="229"/>
    </row>
    <row r="17202" spans="9:17" ht="16">
      <c r="I17202" s="209"/>
      <c r="J17202" s="221"/>
      <c r="K17202" s="228"/>
      <c r="L17202" s="228"/>
      <c r="Q17202" s="229"/>
    </row>
    <row r="17203" spans="9:17" ht="16">
      <c r="I17203" s="209"/>
      <c r="J17203" s="221"/>
      <c r="K17203" s="228"/>
      <c r="L17203" s="228"/>
      <c r="Q17203" s="229"/>
    </row>
    <row r="17204" spans="9:17" ht="16">
      <c r="I17204" s="209"/>
      <c r="J17204" s="221"/>
      <c r="K17204" s="228"/>
      <c r="L17204" s="228"/>
      <c r="Q17204" s="229"/>
    </row>
    <row r="17205" spans="9:17" ht="16">
      <c r="I17205" s="209"/>
      <c r="J17205" s="221"/>
      <c r="K17205" s="228"/>
      <c r="L17205" s="228"/>
      <c r="Q17205" s="229"/>
    </row>
    <row r="17206" spans="9:17" ht="16">
      <c r="I17206" s="209"/>
      <c r="J17206" s="221"/>
      <c r="K17206" s="228"/>
      <c r="L17206" s="228"/>
      <c r="Q17206" s="229"/>
    </row>
    <row r="17207" spans="9:17" ht="16">
      <c r="I17207" s="209"/>
      <c r="J17207" s="221"/>
      <c r="K17207" s="228"/>
      <c r="L17207" s="228"/>
      <c r="Q17207" s="229"/>
    </row>
    <row r="17208" spans="9:17" ht="16">
      <c r="I17208" s="209"/>
      <c r="J17208" s="221"/>
      <c r="K17208" s="228"/>
      <c r="L17208" s="228"/>
      <c r="Q17208" s="229"/>
    </row>
    <row r="17209" spans="9:17" ht="16">
      <c r="I17209" s="209"/>
      <c r="J17209" s="221"/>
      <c r="K17209" s="228"/>
      <c r="L17209" s="228"/>
      <c r="Q17209" s="229"/>
    </row>
    <row r="17210" spans="9:17" ht="16">
      <c r="I17210" s="209"/>
      <c r="J17210" s="221"/>
      <c r="K17210" s="228"/>
      <c r="L17210" s="228"/>
      <c r="Q17210" s="229"/>
    </row>
    <row r="17211" spans="9:17" ht="16">
      <c r="I17211" s="209"/>
      <c r="J17211" s="221"/>
      <c r="K17211" s="228"/>
      <c r="L17211" s="228"/>
      <c r="Q17211" s="229"/>
    </row>
    <row r="17212" spans="9:17" ht="16">
      <c r="I17212" s="209"/>
      <c r="J17212" s="221"/>
      <c r="K17212" s="228"/>
      <c r="L17212" s="228"/>
      <c r="Q17212" s="229"/>
    </row>
    <row r="17213" spans="9:17" ht="16">
      <c r="I17213" s="209"/>
      <c r="J17213" s="221"/>
      <c r="K17213" s="228"/>
      <c r="L17213" s="228"/>
      <c r="Q17213" s="229"/>
    </row>
    <row r="17214" spans="9:17" ht="16">
      <c r="I17214" s="209"/>
      <c r="J17214" s="221"/>
      <c r="K17214" s="228"/>
      <c r="L17214" s="228"/>
      <c r="Q17214" s="229"/>
    </row>
    <row r="17215" spans="9:17" ht="16">
      <c r="I17215" s="209"/>
      <c r="J17215" s="221"/>
      <c r="K17215" s="228"/>
      <c r="L17215" s="228"/>
      <c r="Q17215" s="229"/>
    </row>
    <row r="17216" spans="9:17" ht="16">
      <c r="I17216" s="209"/>
      <c r="J17216" s="221"/>
      <c r="K17216" s="228"/>
      <c r="L17216" s="228"/>
      <c r="Q17216" s="229"/>
    </row>
    <row r="17217" spans="9:17" ht="16">
      <c r="I17217" s="209"/>
      <c r="J17217" s="221"/>
      <c r="K17217" s="228"/>
      <c r="L17217" s="228"/>
      <c r="Q17217" s="229"/>
    </row>
    <row r="17218" spans="9:17" ht="16">
      <c r="I17218" s="209"/>
      <c r="J17218" s="221"/>
      <c r="K17218" s="228"/>
      <c r="L17218" s="228"/>
      <c r="Q17218" s="229"/>
    </row>
    <row r="17219" spans="9:17" ht="16">
      <c r="I17219" s="209"/>
      <c r="J17219" s="221"/>
      <c r="K17219" s="228"/>
      <c r="L17219" s="228"/>
      <c r="Q17219" s="229"/>
    </row>
    <row r="17220" spans="9:17" ht="16">
      <c r="I17220" s="209"/>
      <c r="J17220" s="221"/>
      <c r="K17220" s="228"/>
      <c r="L17220" s="228"/>
      <c r="Q17220" s="229"/>
    </row>
    <row r="17221" spans="9:17" ht="16">
      <c r="I17221" s="209"/>
      <c r="J17221" s="221"/>
      <c r="K17221" s="228"/>
      <c r="L17221" s="228"/>
      <c r="Q17221" s="229"/>
    </row>
    <row r="17222" spans="9:17" ht="16">
      <c r="I17222" s="209"/>
      <c r="J17222" s="221"/>
      <c r="K17222" s="228"/>
      <c r="L17222" s="228"/>
      <c r="Q17222" s="229"/>
    </row>
    <row r="17223" spans="9:17" ht="16">
      <c r="I17223" s="209"/>
      <c r="J17223" s="221"/>
      <c r="K17223" s="228"/>
      <c r="L17223" s="228"/>
      <c r="Q17223" s="229"/>
    </row>
    <row r="17224" spans="9:17" ht="16">
      <c r="I17224" s="209"/>
      <c r="J17224" s="221"/>
      <c r="K17224" s="228"/>
      <c r="L17224" s="228"/>
      <c r="Q17224" s="229"/>
    </row>
    <row r="17225" spans="9:17" ht="16">
      <c r="I17225" s="209"/>
      <c r="J17225" s="221"/>
      <c r="K17225" s="228"/>
      <c r="L17225" s="228"/>
      <c r="Q17225" s="229"/>
    </row>
    <row r="17226" spans="9:17" ht="16">
      <c r="I17226" s="209"/>
      <c r="J17226" s="221"/>
      <c r="K17226" s="228"/>
      <c r="L17226" s="228"/>
      <c r="Q17226" s="229"/>
    </row>
    <row r="17227" spans="9:17" ht="16">
      <c r="I17227" s="209"/>
      <c r="J17227" s="221"/>
      <c r="K17227" s="228"/>
      <c r="L17227" s="228"/>
      <c r="Q17227" s="229"/>
    </row>
    <row r="17228" spans="9:17" ht="16">
      <c r="I17228" s="209"/>
      <c r="J17228" s="221"/>
      <c r="K17228" s="228"/>
      <c r="L17228" s="228"/>
      <c r="Q17228" s="229"/>
    </row>
    <row r="17229" spans="9:17" ht="16">
      <c r="I17229" s="209"/>
      <c r="J17229" s="221"/>
      <c r="K17229" s="228"/>
      <c r="L17229" s="228"/>
      <c r="Q17229" s="229"/>
    </row>
    <row r="17230" spans="9:17" ht="16">
      <c r="I17230" s="209"/>
      <c r="J17230" s="221"/>
      <c r="K17230" s="228"/>
      <c r="L17230" s="228"/>
      <c r="Q17230" s="229"/>
    </row>
    <row r="17231" spans="9:17" ht="16">
      <c r="I17231" s="209"/>
      <c r="J17231" s="221"/>
      <c r="K17231" s="228"/>
      <c r="L17231" s="228"/>
      <c r="Q17231" s="229"/>
    </row>
    <row r="17232" spans="9:17" ht="16">
      <c r="I17232" s="209"/>
      <c r="J17232" s="221"/>
      <c r="K17232" s="228"/>
      <c r="L17232" s="228"/>
      <c r="Q17232" s="229"/>
    </row>
    <row r="17233" spans="9:17" ht="16">
      <c r="I17233" s="209"/>
      <c r="J17233" s="221"/>
      <c r="K17233" s="228"/>
      <c r="L17233" s="228"/>
      <c r="Q17233" s="229"/>
    </row>
    <row r="17234" spans="9:17" ht="16">
      <c r="I17234" s="209"/>
      <c r="J17234" s="221"/>
      <c r="K17234" s="228"/>
      <c r="L17234" s="228"/>
      <c r="Q17234" s="229"/>
    </row>
    <row r="17235" spans="9:17" ht="16">
      <c r="I17235" s="209"/>
      <c r="J17235" s="221"/>
      <c r="K17235" s="228"/>
      <c r="L17235" s="228"/>
      <c r="Q17235" s="229"/>
    </row>
    <row r="17236" spans="9:17" ht="16">
      <c r="I17236" s="209"/>
      <c r="J17236" s="221"/>
      <c r="K17236" s="228"/>
      <c r="L17236" s="228"/>
      <c r="Q17236" s="229"/>
    </row>
    <row r="17237" spans="9:17" ht="16">
      <c r="I17237" s="209"/>
      <c r="J17237" s="221"/>
      <c r="K17237" s="228"/>
      <c r="L17237" s="228"/>
      <c r="Q17237" s="229"/>
    </row>
    <row r="17238" spans="9:17" ht="16">
      <c r="I17238" s="209"/>
      <c r="J17238" s="221"/>
      <c r="K17238" s="228"/>
      <c r="L17238" s="228"/>
      <c r="Q17238" s="229"/>
    </row>
    <row r="17239" spans="9:17" ht="16">
      <c r="I17239" s="209"/>
      <c r="J17239" s="221"/>
      <c r="K17239" s="228"/>
      <c r="L17239" s="228"/>
      <c r="Q17239" s="229"/>
    </row>
    <row r="17240" spans="9:17" ht="16">
      <c r="I17240" s="209"/>
      <c r="J17240" s="221"/>
      <c r="K17240" s="228"/>
      <c r="L17240" s="228"/>
      <c r="Q17240" s="229"/>
    </row>
    <row r="17241" spans="9:17" ht="16">
      <c r="I17241" s="209"/>
      <c r="J17241" s="221"/>
      <c r="K17241" s="228"/>
      <c r="L17241" s="228"/>
      <c r="Q17241" s="229"/>
    </row>
    <row r="17242" spans="9:17" ht="16">
      <c r="I17242" s="209"/>
      <c r="J17242" s="221"/>
      <c r="K17242" s="228"/>
      <c r="L17242" s="228"/>
      <c r="Q17242" s="229"/>
    </row>
    <row r="17243" spans="9:17" ht="16">
      <c r="I17243" s="209"/>
      <c r="J17243" s="221"/>
      <c r="K17243" s="228"/>
      <c r="L17243" s="228"/>
      <c r="Q17243" s="229"/>
    </row>
    <row r="17244" spans="9:17" ht="16">
      <c r="I17244" s="209"/>
      <c r="J17244" s="221"/>
      <c r="K17244" s="228"/>
      <c r="L17244" s="228"/>
      <c r="Q17244" s="229"/>
    </row>
    <row r="17245" spans="9:17" ht="16">
      <c r="I17245" s="209"/>
      <c r="J17245" s="221"/>
      <c r="K17245" s="228"/>
      <c r="L17245" s="228"/>
      <c r="Q17245" s="229"/>
    </row>
    <row r="17246" spans="9:17" ht="16">
      <c r="I17246" s="209"/>
      <c r="J17246" s="221"/>
      <c r="K17246" s="228"/>
      <c r="L17246" s="228"/>
      <c r="Q17246" s="229"/>
    </row>
    <row r="17247" spans="9:17" ht="16">
      <c r="I17247" s="209"/>
      <c r="J17247" s="221"/>
      <c r="K17247" s="228"/>
      <c r="L17247" s="228"/>
      <c r="Q17247" s="229"/>
    </row>
    <row r="17248" spans="9:17" ht="16">
      <c r="I17248" s="209"/>
      <c r="J17248" s="221"/>
      <c r="K17248" s="228"/>
      <c r="L17248" s="228"/>
      <c r="Q17248" s="229"/>
    </row>
    <row r="17249" spans="9:17" ht="16">
      <c r="I17249" s="209"/>
      <c r="J17249" s="221"/>
      <c r="K17249" s="228"/>
      <c r="L17249" s="228"/>
      <c r="Q17249" s="229"/>
    </row>
    <row r="17250" spans="9:17" ht="16">
      <c r="I17250" s="209"/>
      <c r="J17250" s="221"/>
      <c r="K17250" s="228"/>
      <c r="L17250" s="228"/>
      <c r="Q17250" s="229"/>
    </row>
    <row r="17251" spans="9:17" ht="16">
      <c r="I17251" s="209"/>
      <c r="J17251" s="221"/>
      <c r="K17251" s="228"/>
      <c r="L17251" s="228"/>
      <c r="Q17251" s="229"/>
    </row>
    <row r="17252" spans="9:17" ht="16">
      <c r="I17252" s="209"/>
      <c r="J17252" s="221"/>
      <c r="K17252" s="228"/>
      <c r="L17252" s="228"/>
      <c r="Q17252" s="229"/>
    </row>
    <row r="17253" spans="9:17" ht="16">
      <c r="I17253" s="209"/>
      <c r="J17253" s="221"/>
      <c r="K17253" s="228"/>
      <c r="L17253" s="228"/>
      <c r="Q17253" s="229"/>
    </row>
    <row r="17254" spans="9:17" ht="16">
      <c r="I17254" s="209"/>
      <c r="J17254" s="221"/>
      <c r="K17254" s="228"/>
      <c r="L17254" s="228"/>
      <c r="Q17254" s="229"/>
    </row>
    <row r="17255" spans="9:17" ht="16">
      <c r="I17255" s="209"/>
      <c r="J17255" s="221"/>
      <c r="K17255" s="228"/>
      <c r="L17255" s="228"/>
      <c r="Q17255" s="229"/>
    </row>
    <row r="17256" spans="9:17" ht="16">
      <c r="I17256" s="209"/>
      <c r="J17256" s="221"/>
      <c r="K17256" s="228"/>
      <c r="L17256" s="228"/>
      <c r="Q17256" s="229"/>
    </row>
    <row r="17257" spans="9:17" ht="16">
      <c r="I17257" s="209"/>
      <c r="J17257" s="221"/>
      <c r="K17257" s="228"/>
      <c r="L17257" s="228"/>
      <c r="Q17257" s="229"/>
    </row>
    <row r="17258" spans="9:17" ht="16">
      <c r="I17258" s="209"/>
      <c r="J17258" s="221"/>
      <c r="K17258" s="228"/>
      <c r="L17258" s="228"/>
      <c r="Q17258" s="229"/>
    </row>
    <row r="17259" spans="9:17" ht="16">
      <c r="I17259" s="209"/>
      <c r="J17259" s="221"/>
      <c r="K17259" s="228"/>
      <c r="L17259" s="228"/>
      <c r="Q17259" s="229"/>
    </row>
    <row r="17260" spans="9:17" ht="16">
      <c r="I17260" s="209"/>
      <c r="J17260" s="221"/>
      <c r="K17260" s="228"/>
      <c r="L17260" s="228"/>
      <c r="Q17260" s="229"/>
    </row>
    <row r="17261" spans="9:17" ht="16">
      <c r="I17261" s="209"/>
      <c r="J17261" s="221"/>
      <c r="K17261" s="228"/>
      <c r="L17261" s="228"/>
      <c r="Q17261" s="229"/>
    </row>
    <row r="17262" spans="9:17" ht="16">
      <c r="I17262" s="209"/>
      <c r="J17262" s="221"/>
      <c r="K17262" s="228"/>
      <c r="L17262" s="228"/>
      <c r="Q17262" s="229"/>
    </row>
    <row r="17263" spans="9:17" ht="16">
      <c r="I17263" s="209"/>
      <c r="J17263" s="221"/>
      <c r="K17263" s="228"/>
      <c r="L17263" s="228"/>
      <c r="Q17263" s="229"/>
    </row>
    <row r="17264" spans="9:17" ht="16">
      <c r="I17264" s="209"/>
      <c r="J17264" s="221"/>
      <c r="K17264" s="228"/>
      <c r="L17264" s="228"/>
      <c r="Q17264" s="229"/>
    </row>
    <row r="17265" spans="9:17" ht="16">
      <c r="I17265" s="209"/>
      <c r="J17265" s="221"/>
      <c r="K17265" s="228"/>
      <c r="L17265" s="228"/>
      <c r="Q17265" s="229"/>
    </row>
    <row r="17266" spans="9:17" ht="16">
      <c r="I17266" s="209"/>
      <c r="J17266" s="221"/>
      <c r="K17266" s="228"/>
      <c r="L17266" s="228"/>
      <c r="Q17266" s="229"/>
    </row>
    <row r="17267" spans="9:17" ht="16">
      <c r="I17267" s="209"/>
      <c r="J17267" s="221"/>
      <c r="K17267" s="228"/>
      <c r="L17267" s="228"/>
      <c r="Q17267" s="229"/>
    </row>
    <row r="17268" spans="9:17" ht="16">
      <c r="I17268" s="209"/>
      <c r="J17268" s="221"/>
      <c r="K17268" s="228"/>
      <c r="L17268" s="228"/>
      <c r="Q17268" s="229"/>
    </row>
    <row r="17269" spans="9:17" ht="16">
      <c r="I17269" s="209"/>
      <c r="J17269" s="221"/>
      <c r="K17269" s="228"/>
      <c r="L17269" s="228"/>
      <c r="Q17269" s="229"/>
    </row>
    <row r="17270" spans="9:17" ht="16">
      <c r="I17270" s="209"/>
      <c r="J17270" s="221"/>
      <c r="K17270" s="228"/>
      <c r="L17270" s="228"/>
      <c r="Q17270" s="229"/>
    </row>
    <row r="17271" spans="9:17" ht="16">
      <c r="I17271" s="209"/>
      <c r="J17271" s="221"/>
      <c r="K17271" s="228"/>
      <c r="L17271" s="228"/>
      <c r="Q17271" s="229"/>
    </row>
    <row r="17272" spans="9:17" ht="16">
      <c r="I17272" s="209"/>
      <c r="J17272" s="221"/>
      <c r="K17272" s="228"/>
      <c r="L17272" s="228"/>
      <c r="Q17272" s="229"/>
    </row>
    <row r="17273" spans="9:17" ht="16">
      <c r="I17273" s="209"/>
      <c r="J17273" s="221"/>
      <c r="K17273" s="228"/>
      <c r="L17273" s="228"/>
      <c r="Q17273" s="229"/>
    </row>
    <row r="17274" spans="9:17" ht="16">
      <c r="I17274" s="209"/>
      <c r="J17274" s="221"/>
      <c r="K17274" s="228"/>
      <c r="L17274" s="228"/>
      <c r="Q17274" s="229"/>
    </row>
    <row r="17275" spans="9:17" ht="16">
      <c r="I17275" s="209"/>
      <c r="J17275" s="221"/>
      <c r="K17275" s="228"/>
      <c r="L17275" s="228"/>
      <c r="Q17275" s="229"/>
    </row>
    <row r="17276" spans="9:17" ht="16">
      <c r="I17276" s="209"/>
      <c r="J17276" s="221"/>
      <c r="K17276" s="228"/>
      <c r="L17276" s="228"/>
      <c r="Q17276" s="229"/>
    </row>
    <row r="17277" spans="9:17" ht="16">
      <c r="I17277" s="209"/>
      <c r="J17277" s="221"/>
      <c r="K17277" s="228"/>
      <c r="L17277" s="228"/>
      <c r="Q17277" s="229"/>
    </row>
    <row r="17278" spans="9:17" ht="16">
      <c r="I17278" s="209"/>
      <c r="J17278" s="221"/>
      <c r="K17278" s="228"/>
      <c r="L17278" s="228"/>
      <c r="Q17278" s="229"/>
    </row>
    <row r="17279" spans="9:17" ht="16">
      <c r="I17279" s="209"/>
      <c r="J17279" s="221"/>
      <c r="K17279" s="228"/>
      <c r="L17279" s="228"/>
      <c r="Q17279" s="229"/>
    </row>
    <row r="17280" spans="9:17" ht="16">
      <c r="I17280" s="209"/>
      <c r="J17280" s="221"/>
      <c r="K17280" s="228"/>
      <c r="L17280" s="228"/>
      <c r="Q17280" s="229"/>
    </row>
    <row r="17281" spans="9:17" ht="16">
      <c r="I17281" s="209"/>
      <c r="J17281" s="221"/>
      <c r="K17281" s="228"/>
      <c r="L17281" s="228"/>
      <c r="Q17281" s="229"/>
    </row>
    <row r="17282" spans="9:17" ht="16">
      <c r="I17282" s="209"/>
      <c r="J17282" s="221"/>
      <c r="K17282" s="228"/>
      <c r="L17282" s="228"/>
      <c r="Q17282" s="229"/>
    </row>
    <row r="17283" spans="9:17" ht="16">
      <c r="I17283" s="209"/>
      <c r="J17283" s="221"/>
      <c r="K17283" s="228"/>
      <c r="L17283" s="228"/>
      <c r="Q17283" s="229"/>
    </row>
    <row r="17284" spans="9:17" ht="16">
      <c r="I17284" s="209"/>
      <c r="J17284" s="221"/>
      <c r="K17284" s="228"/>
      <c r="L17284" s="228"/>
      <c r="Q17284" s="229"/>
    </row>
    <row r="17285" spans="9:17" ht="16">
      <c r="I17285" s="209"/>
      <c r="J17285" s="221"/>
      <c r="K17285" s="228"/>
      <c r="L17285" s="228"/>
      <c r="Q17285" s="229"/>
    </row>
    <row r="17286" spans="9:17" ht="16">
      <c r="I17286" s="209"/>
      <c r="J17286" s="221"/>
      <c r="K17286" s="228"/>
      <c r="L17286" s="228"/>
      <c r="Q17286" s="229"/>
    </row>
    <row r="17287" spans="9:17" ht="16">
      <c r="I17287" s="209"/>
      <c r="J17287" s="221"/>
      <c r="K17287" s="228"/>
      <c r="L17287" s="228"/>
      <c r="Q17287" s="229"/>
    </row>
    <row r="17288" spans="9:17" ht="16">
      <c r="I17288" s="209"/>
      <c r="J17288" s="221"/>
      <c r="K17288" s="228"/>
      <c r="L17288" s="228"/>
      <c r="Q17288" s="229"/>
    </row>
    <row r="17289" spans="9:17" ht="16">
      <c r="I17289" s="209"/>
      <c r="J17289" s="221"/>
      <c r="K17289" s="228"/>
      <c r="L17289" s="228"/>
      <c r="Q17289" s="229"/>
    </row>
    <row r="17290" spans="9:17" ht="16">
      <c r="I17290" s="209"/>
      <c r="J17290" s="221"/>
      <c r="K17290" s="228"/>
      <c r="L17290" s="228"/>
      <c r="Q17290" s="229"/>
    </row>
    <row r="17291" spans="9:17" ht="16">
      <c r="I17291" s="209"/>
      <c r="J17291" s="221"/>
      <c r="K17291" s="228"/>
      <c r="L17291" s="228"/>
      <c r="Q17291" s="229"/>
    </row>
    <row r="17292" spans="9:17" ht="16">
      <c r="I17292" s="209"/>
      <c r="J17292" s="221"/>
      <c r="K17292" s="228"/>
      <c r="L17292" s="228"/>
      <c r="Q17292" s="229"/>
    </row>
    <row r="17293" spans="9:17" ht="16">
      <c r="I17293" s="209"/>
      <c r="J17293" s="221"/>
      <c r="K17293" s="228"/>
      <c r="L17293" s="228"/>
      <c r="Q17293" s="229"/>
    </row>
    <row r="17294" spans="9:17" ht="16">
      <c r="I17294" s="209"/>
      <c r="J17294" s="221"/>
      <c r="K17294" s="228"/>
      <c r="L17294" s="228"/>
      <c r="Q17294" s="229"/>
    </row>
    <row r="17295" spans="9:17" ht="16">
      <c r="I17295" s="209"/>
      <c r="J17295" s="221"/>
      <c r="K17295" s="228"/>
      <c r="L17295" s="228"/>
      <c r="Q17295" s="229"/>
    </row>
    <row r="17296" spans="9:17" ht="16">
      <c r="I17296" s="209"/>
      <c r="J17296" s="221"/>
      <c r="K17296" s="228"/>
      <c r="L17296" s="228"/>
      <c r="Q17296" s="229"/>
    </row>
    <row r="17297" spans="9:17" ht="16">
      <c r="I17297" s="209"/>
      <c r="J17297" s="221"/>
      <c r="K17297" s="228"/>
      <c r="L17297" s="228"/>
      <c r="Q17297" s="229"/>
    </row>
    <row r="17298" spans="9:17" ht="16">
      <c r="I17298" s="209"/>
      <c r="J17298" s="221"/>
      <c r="K17298" s="228"/>
      <c r="L17298" s="228"/>
      <c r="Q17298" s="229"/>
    </row>
    <row r="17299" spans="9:17" ht="16">
      <c r="I17299" s="209"/>
      <c r="J17299" s="221"/>
      <c r="K17299" s="228"/>
      <c r="L17299" s="228"/>
      <c r="Q17299" s="229"/>
    </row>
    <row r="17300" spans="9:17" ht="16">
      <c r="I17300" s="209"/>
      <c r="J17300" s="221"/>
      <c r="K17300" s="228"/>
      <c r="L17300" s="228"/>
      <c r="Q17300" s="229"/>
    </row>
    <row r="17301" spans="9:17" ht="16">
      <c r="I17301" s="209"/>
      <c r="J17301" s="221"/>
      <c r="K17301" s="228"/>
      <c r="L17301" s="228"/>
      <c r="Q17301" s="229"/>
    </row>
    <row r="17302" spans="9:17" ht="16">
      <c r="I17302" s="209"/>
      <c r="J17302" s="221"/>
      <c r="K17302" s="228"/>
      <c r="L17302" s="228"/>
      <c r="Q17302" s="229"/>
    </row>
    <row r="17303" spans="9:17" ht="16">
      <c r="I17303" s="209"/>
      <c r="J17303" s="221"/>
      <c r="K17303" s="228"/>
      <c r="L17303" s="228"/>
      <c r="Q17303" s="229"/>
    </row>
    <row r="17304" spans="9:17" ht="16">
      <c r="I17304" s="209"/>
      <c r="J17304" s="221"/>
      <c r="K17304" s="228"/>
      <c r="L17304" s="228"/>
      <c r="Q17304" s="229"/>
    </row>
    <row r="17305" spans="9:17" ht="16">
      <c r="I17305" s="209"/>
      <c r="J17305" s="221"/>
      <c r="K17305" s="228"/>
      <c r="L17305" s="228"/>
      <c r="Q17305" s="229"/>
    </row>
    <row r="17306" spans="9:17" ht="16">
      <c r="I17306" s="209"/>
      <c r="J17306" s="221"/>
      <c r="K17306" s="228"/>
      <c r="L17306" s="228"/>
      <c r="Q17306" s="229"/>
    </row>
    <row r="17307" spans="9:17" ht="16">
      <c r="I17307" s="209"/>
      <c r="J17307" s="221"/>
      <c r="K17307" s="228"/>
      <c r="L17307" s="228"/>
      <c r="Q17307" s="229"/>
    </row>
    <row r="17308" spans="9:17" ht="16">
      <c r="I17308" s="209"/>
      <c r="J17308" s="221"/>
      <c r="K17308" s="228"/>
      <c r="L17308" s="228"/>
      <c r="Q17308" s="229"/>
    </row>
    <row r="17309" spans="9:17" ht="16">
      <c r="I17309" s="209"/>
      <c r="J17309" s="221"/>
      <c r="K17309" s="228"/>
      <c r="L17309" s="228"/>
      <c r="Q17309" s="229"/>
    </row>
    <row r="17310" spans="9:17" ht="16">
      <c r="I17310" s="209"/>
      <c r="J17310" s="221"/>
      <c r="K17310" s="228"/>
      <c r="L17310" s="228"/>
      <c r="Q17310" s="229"/>
    </row>
    <row r="17311" spans="9:17" ht="16">
      <c r="I17311" s="209"/>
      <c r="J17311" s="221"/>
      <c r="K17311" s="228"/>
      <c r="L17311" s="228"/>
      <c r="Q17311" s="229"/>
    </row>
    <row r="17312" spans="9:17" ht="16">
      <c r="I17312" s="209"/>
      <c r="J17312" s="221"/>
      <c r="K17312" s="228"/>
      <c r="L17312" s="228"/>
      <c r="Q17312" s="229"/>
    </row>
    <row r="17313" spans="9:17" ht="16">
      <c r="I17313" s="209"/>
      <c r="J17313" s="221"/>
      <c r="K17313" s="228"/>
      <c r="L17313" s="228"/>
      <c r="Q17313" s="229"/>
    </row>
    <row r="17314" spans="9:17" ht="16">
      <c r="I17314" s="209"/>
      <c r="J17314" s="221"/>
      <c r="K17314" s="228"/>
      <c r="L17314" s="228"/>
      <c r="Q17314" s="229"/>
    </row>
    <row r="17315" spans="9:17" ht="16">
      <c r="I17315" s="209"/>
      <c r="J17315" s="221"/>
      <c r="K17315" s="228"/>
      <c r="L17315" s="228"/>
      <c r="Q17315" s="229"/>
    </row>
    <row r="17316" spans="9:17" ht="16">
      <c r="I17316" s="209"/>
      <c r="J17316" s="221"/>
      <c r="K17316" s="228"/>
      <c r="L17316" s="228"/>
      <c r="Q17316" s="229"/>
    </row>
    <row r="17317" spans="9:17" ht="16">
      <c r="I17317" s="209"/>
      <c r="J17317" s="221"/>
      <c r="K17317" s="228"/>
      <c r="L17317" s="228"/>
      <c r="Q17317" s="229"/>
    </row>
    <row r="17318" spans="9:17" ht="16">
      <c r="I17318" s="209"/>
      <c r="J17318" s="221"/>
      <c r="K17318" s="228"/>
      <c r="L17318" s="228"/>
      <c r="Q17318" s="229"/>
    </row>
    <row r="17319" spans="9:17" ht="16">
      <c r="I17319" s="209"/>
      <c r="J17319" s="221"/>
      <c r="K17319" s="228"/>
      <c r="L17319" s="228"/>
      <c r="Q17319" s="229"/>
    </row>
    <row r="17320" spans="9:17" ht="16">
      <c r="I17320" s="209"/>
      <c r="J17320" s="221"/>
      <c r="K17320" s="228"/>
      <c r="L17320" s="228"/>
      <c r="Q17320" s="229"/>
    </row>
    <row r="17321" spans="9:17" ht="16">
      <c r="I17321" s="209"/>
      <c r="J17321" s="221"/>
      <c r="K17321" s="228"/>
      <c r="L17321" s="228"/>
      <c r="Q17321" s="229"/>
    </row>
    <row r="17322" spans="9:17" ht="16">
      <c r="I17322" s="209"/>
      <c r="J17322" s="221"/>
      <c r="K17322" s="228"/>
      <c r="L17322" s="228"/>
      <c r="Q17322" s="229"/>
    </row>
    <row r="17323" spans="9:17" ht="16">
      <c r="I17323" s="209"/>
      <c r="J17323" s="221"/>
      <c r="K17323" s="228"/>
      <c r="L17323" s="228"/>
      <c r="Q17323" s="229"/>
    </row>
    <row r="17324" spans="9:17" ht="16">
      <c r="I17324" s="209"/>
      <c r="J17324" s="221"/>
      <c r="K17324" s="228"/>
      <c r="L17324" s="228"/>
      <c r="Q17324" s="229"/>
    </row>
    <row r="17325" spans="9:17" ht="16">
      <c r="I17325" s="209"/>
      <c r="J17325" s="221"/>
      <c r="K17325" s="228"/>
      <c r="L17325" s="228"/>
      <c r="Q17325" s="229"/>
    </row>
    <row r="17326" spans="9:17" ht="16">
      <c r="I17326" s="209"/>
      <c r="J17326" s="221"/>
      <c r="K17326" s="228"/>
      <c r="L17326" s="228"/>
      <c r="Q17326" s="229"/>
    </row>
    <row r="17327" spans="9:17" ht="16">
      <c r="I17327" s="209"/>
      <c r="J17327" s="221"/>
      <c r="K17327" s="228"/>
      <c r="L17327" s="228"/>
      <c r="Q17327" s="229"/>
    </row>
    <row r="17328" spans="9:17" ht="16">
      <c r="I17328" s="209"/>
      <c r="J17328" s="221"/>
      <c r="K17328" s="228"/>
      <c r="L17328" s="228"/>
      <c r="Q17328" s="229"/>
    </row>
    <row r="17329" spans="9:17" ht="16">
      <c r="I17329" s="209"/>
      <c r="J17329" s="221"/>
      <c r="K17329" s="228"/>
      <c r="L17329" s="228"/>
      <c r="Q17329" s="229"/>
    </row>
    <row r="17330" spans="9:17" ht="16">
      <c r="I17330" s="209"/>
      <c r="J17330" s="221"/>
      <c r="K17330" s="228"/>
      <c r="L17330" s="228"/>
      <c r="Q17330" s="229"/>
    </row>
    <row r="17331" spans="9:17" ht="16">
      <c r="I17331" s="209"/>
      <c r="J17331" s="221"/>
      <c r="K17331" s="228"/>
      <c r="L17331" s="228"/>
      <c r="Q17331" s="229"/>
    </row>
    <row r="17332" spans="9:17" ht="16">
      <c r="I17332" s="209"/>
      <c r="J17332" s="221"/>
      <c r="K17332" s="228"/>
      <c r="L17332" s="228"/>
      <c r="Q17332" s="229"/>
    </row>
    <row r="17333" spans="9:17" ht="16">
      <c r="I17333" s="209"/>
      <c r="J17333" s="221"/>
      <c r="K17333" s="228"/>
      <c r="L17333" s="228"/>
      <c r="Q17333" s="229"/>
    </row>
    <row r="17334" spans="9:17" ht="16">
      <c r="I17334" s="209"/>
      <c r="J17334" s="221"/>
      <c r="K17334" s="228"/>
      <c r="L17334" s="228"/>
      <c r="Q17334" s="229"/>
    </row>
    <row r="17335" spans="9:17" ht="16">
      <c r="I17335" s="209"/>
      <c r="J17335" s="221"/>
      <c r="K17335" s="228"/>
      <c r="L17335" s="228"/>
      <c r="Q17335" s="229"/>
    </row>
    <row r="17336" spans="9:17" ht="16">
      <c r="I17336" s="209"/>
      <c r="J17336" s="221"/>
      <c r="K17336" s="228"/>
      <c r="L17336" s="228"/>
      <c r="Q17336" s="229"/>
    </row>
    <row r="17337" spans="9:17" ht="16">
      <c r="I17337" s="209"/>
      <c r="J17337" s="221"/>
      <c r="K17337" s="228"/>
      <c r="L17337" s="228"/>
      <c r="Q17337" s="229"/>
    </row>
    <row r="17338" spans="9:17" ht="16">
      <c r="I17338" s="209"/>
      <c r="J17338" s="221"/>
      <c r="K17338" s="228"/>
      <c r="L17338" s="228"/>
      <c r="Q17338" s="229"/>
    </row>
    <row r="17339" spans="9:17" ht="16">
      <c r="I17339" s="209"/>
      <c r="J17339" s="221"/>
      <c r="K17339" s="228"/>
      <c r="L17339" s="228"/>
      <c r="Q17339" s="229"/>
    </row>
    <row r="17340" spans="9:17" ht="16">
      <c r="I17340" s="209"/>
      <c r="J17340" s="221"/>
      <c r="K17340" s="228"/>
      <c r="L17340" s="228"/>
      <c r="Q17340" s="229"/>
    </row>
    <row r="17341" spans="9:17" ht="16">
      <c r="I17341" s="209"/>
      <c r="J17341" s="221"/>
      <c r="K17341" s="228"/>
      <c r="L17341" s="228"/>
      <c r="Q17341" s="229"/>
    </row>
    <row r="17342" spans="9:17" ht="16">
      <c r="I17342" s="209"/>
      <c r="J17342" s="221"/>
      <c r="K17342" s="228"/>
      <c r="L17342" s="228"/>
      <c r="Q17342" s="229"/>
    </row>
    <row r="17343" spans="9:17" ht="16">
      <c r="I17343" s="209"/>
      <c r="J17343" s="221"/>
      <c r="K17343" s="228"/>
      <c r="L17343" s="228"/>
      <c r="Q17343" s="229"/>
    </row>
    <row r="17344" spans="9:17" ht="16">
      <c r="I17344" s="209"/>
      <c r="J17344" s="221"/>
      <c r="K17344" s="228"/>
      <c r="L17344" s="228"/>
      <c r="Q17344" s="229"/>
    </row>
    <row r="17345" spans="9:17" ht="16">
      <c r="I17345" s="209"/>
      <c r="J17345" s="221"/>
      <c r="K17345" s="228"/>
      <c r="L17345" s="228"/>
      <c r="Q17345" s="229"/>
    </row>
    <row r="17346" spans="9:17" ht="16">
      <c r="I17346" s="209"/>
      <c r="J17346" s="221"/>
      <c r="K17346" s="228"/>
      <c r="L17346" s="228"/>
      <c r="Q17346" s="229"/>
    </row>
    <row r="17347" spans="9:17" ht="16">
      <c r="I17347" s="209"/>
      <c r="J17347" s="221"/>
      <c r="K17347" s="228"/>
      <c r="L17347" s="228"/>
      <c r="Q17347" s="229"/>
    </row>
    <row r="17348" spans="9:17" ht="16">
      <c r="I17348" s="209"/>
      <c r="J17348" s="221"/>
      <c r="K17348" s="228"/>
      <c r="L17348" s="228"/>
      <c r="Q17348" s="229"/>
    </row>
    <row r="17349" spans="9:17" ht="16">
      <c r="I17349" s="209"/>
      <c r="J17349" s="221"/>
      <c r="K17349" s="228"/>
      <c r="L17349" s="228"/>
      <c r="Q17349" s="229"/>
    </row>
    <row r="17350" spans="9:17" ht="16">
      <c r="I17350" s="209"/>
      <c r="J17350" s="221"/>
      <c r="K17350" s="228"/>
      <c r="L17350" s="228"/>
      <c r="Q17350" s="229"/>
    </row>
    <row r="17351" spans="9:17" ht="16">
      <c r="I17351" s="209"/>
      <c r="J17351" s="221"/>
      <c r="K17351" s="228"/>
      <c r="L17351" s="228"/>
      <c r="Q17351" s="229"/>
    </row>
    <row r="17352" spans="9:17" ht="16">
      <c r="I17352" s="209"/>
      <c r="J17352" s="221"/>
      <c r="K17352" s="228"/>
      <c r="L17352" s="228"/>
      <c r="Q17352" s="229"/>
    </row>
    <row r="17353" spans="9:17" ht="16">
      <c r="I17353" s="209"/>
      <c r="J17353" s="221"/>
      <c r="K17353" s="228"/>
      <c r="L17353" s="228"/>
      <c r="Q17353" s="229"/>
    </row>
    <row r="17354" spans="9:17" ht="16">
      <c r="I17354" s="209"/>
      <c r="J17354" s="221"/>
      <c r="K17354" s="228"/>
      <c r="L17354" s="228"/>
      <c r="Q17354" s="229"/>
    </row>
    <row r="17355" spans="9:17" ht="16">
      <c r="I17355" s="209"/>
      <c r="J17355" s="221"/>
      <c r="K17355" s="228"/>
      <c r="L17355" s="228"/>
      <c r="Q17355" s="229"/>
    </row>
    <row r="17356" spans="9:17" ht="16">
      <c r="I17356" s="209"/>
      <c r="J17356" s="221"/>
      <c r="K17356" s="228"/>
      <c r="L17356" s="228"/>
      <c r="Q17356" s="229"/>
    </row>
    <row r="17357" spans="9:17" ht="16">
      <c r="I17357" s="209"/>
      <c r="J17357" s="221"/>
      <c r="K17357" s="228"/>
      <c r="L17357" s="228"/>
      <c r="Q17357" s="229"/>
    </row>
    <row r="17358" spans="9:17" ht="16">
      <c r="I17358" s="209"/>
      <c r="J17358" s="221"/>
      <c r="K17358" s="228"/>
      <c r="L17358" s="228"/>
      <c r="Q17358" s="229"/>
    </row>
    <row r="17359" spans="9:17" ht="16">
      <c r="I17359" s="209"/>
      <c r="J17359" s="221"/>
      <c r="K17359" s="228"/>
      <c r="L17359" s="228"/>
      <c r="Q17359" s="229"/>
    </row>
    <row r="17360" spans="9:17" ht="16">
      <c r="I17360" s="209"/>
      <c r="J17360" s="221"/>
      <c r="K17360" s="228"/>
      <c r="L17360" s="228"/>
      <c r="Q17360" s="229"/>
    </row>
    <row r="17361" spans="9:17" ht="16">
      <c r="I17361" s="209"/>
      <c r="J17361" s="221"/>
      <c r="K17361" s="228"/>
      <c r="L17361" s="228"/>
      <c r="Q17361" s="229"/>
    </row>
    <row r="17362" spans="9:17" ht="16">
      <c r="I17362" s="209"/>
      <c r="J17362" s="221"/>
      <c r="K17362" s="228"/>
      <c r="L17362" s="228"/>
      <c r="Q17362" s="229"/>
    </row>
    <row r="17363" spans="9:17" ht="16">
      <c r="I17363" s="209"/>
      <c r="J17363" s="221"/>
      <c r="K17363" s="228"/>
      <c r="L17363" s="228"/>
      <c r="Q17363" s="229"/>
    </row>
    <row r="17364" spans="9:17" ht="16">
      <c r="I17364" s="209"/>
      <c r="J17364" s="221"/>
      <c r="K17364" s="228"/>
      <c r="L17364" s="228"/>
      <c r="Q17364" s="229"/>
    </row>
    <row r="17365" spans="9:17" ht="16">
      <c r="I17365" s="209"/>
      <c r="J17365" s="221"/>
      <c r="K17365" s="228"/>
      <c r="L17365" s="228"/>
      <c r="Q17365" s="229"/>
    </row>
    <row r="17366" spans="9:17" ht="16">
      <c r="I17366" s="209"/>
      <c r="J17366" s="221"/>
      <c r="K17366" s="228"/>
      <c r="L17366" s="228"/>
      <c r="Q17366" s="229"/>
    </row>
    <row r="17367" spans="9:17" ht="16">
      <c r="I17367" s="209"/>
      <c r="J17367" s="221"/>
      <c r="K17367" s="228"/>
      <c r="L17367" s="228"/>
      <c r="Q17367" s="229"/>
    </row>
    <row r="17368" spans="9:17" ht="16">
      <c r="I17368" s="209"/>
      <c r="J17368" s="221"/>
      <c r="K17368" s="228"/>
      <c r="L17368" s="228"/>
      <c r="Q17368" s="229"/>
    </row>
    <row r="17369" spans="9:17" ht="16">
      <c r="I17369" s="209"/>
      <c r="J17369" s="221"/>
      <c r="K17369" s="228"/>
      <c r="L17369" s="228"/>
      <c r="Q17369" s="229"/>
    </row>
    <row r="17370" spans="9:17" ht="16">
      <c r="I17370" s="209"/>
      <c r="J17370" s="221"/>
      <c r="K17370" s="228"/>
      <c r="L17370" s="228"/>
      <c r="Q17370" s="229"/>
    </row>
    <row r="17371" spans="9:17" ht="16">
      <c r="I17371" s="209"/>
      <c r="J17371" s="221"/>
      <c r="K17371" s="228"/>
      <c r="L17371" s="228"/>
      <c r="Q17371" s="229"/>
    </row>
    <row r="17372" spans="9:17" ht="16">
      <c r="I17372" s="209"/>
      <c r="J17372" s="221"/>
      <c r="K17372" s="228"/>
      <c r="L17372" s="228"/>
      <c r="Q17372" s="229"/>
    </row>
    <row r="17373" spans="9:17" ht="16">
      <c r="I17373" s="209"/>
      <c r="J17373" s="221"/>
      <c r="K17373" s="228"/>
      <c r="L17373" s="228"/>
      <c r="Q17373" s="229"/>
    </row>
    <row r="17374" spans="9:17" ht="16">
      <c r="I17374" s="209"/>
      <c r="J17374" s="221"/>
      <c r="K17374" s="228"/>
      <c r="L17374" s="228"/>
      <c r="Q17374" s="229"/>
    </row>
    <row r="17375" spans="9:17" ht="16">
      <c r="I17375" s="209"/>
      <c r="J17375" s="221"/>
      <c r="K17375" s="228"/>
      <c r="L17375" s="228"/>
      <c r="Q17375" s="229"/>
    </row>
    <row r="17376" spans="9:17" ht="16">
      <c r="I17376" s="209"/>
      <c r="J17376" s="221"/>
      <c r="K17376" s="228"/>
      <c r="L17376" s="228"/>
      <c r="Q17376" s="229"/>
    </row>
    <row r="17377" spans="9:17" ht="16">
      <c r="I17377" s="209"/>
      <c r="J17377" s="221"/>
      <c r="K17377" s="228"/>
      <c r="L17377" s="228"/>
      <c r="Q17377" s="229"/>
    </row>
    <row r="17378" spans="9:17" ht="16">
      <c r="I17378" s="209"/>
      <c r="J17378" s="221"/>
      <c r="K17378" s="228"/>
      <c r="L17378" s="228"/>
      <c r="Q17378" s="229"/>
    </row>
    <row r="17379" spans="9:17" ht="16">
      <c r="I17379" s="209"/>
      <c r="J17379" s="221"/>
      <c r="K17379" s="228"/>
      <c r="L17379" s="228"/>
      <c r="Q17379" s="229"/>
    </row>
    <row r="17380" spans="9:17" ht="16">
      <c r="I17380" s="209"/>
      <c r="J17380" s="221"/>
      <c r="K17380" s="228"/>
      <c r="L17380" s="228"/>
      <c r="Q17380" s="229"/>
    </row>
    <row r="17381" spans="9:17" ht="16">
      <c r="I17381" s="209"/>
      <c r="J17381" s="221"/>
      <c r="K17381" s="228"/>
      <c r="L17381" s="228"/>
      <c r="Q17381" s="229"/>
    </row>
    <row r="17382" spans="9:17" ht="16">
      <c r="I17382" s="209"/>
      <c r="J17382" s="221"/>
      <c r="K17382" s="228"/>
      <c r="L17382" s="228"/>
      <c r="Q17382" s="229"/>
    </row>
    <row r="17383" spans="9:17" ht="16">
      <c r="I17383" s="209"/>
      <c r="J17383" s="221"/>
      <c r="K17383" s="228"/>
      <c r="L17383" s="228"/>
      <c r="Q17383" s="229"/>
    </row>
    <row r="17384" spans="9:17" ht="16">
      <c r="I17384" s="209"/>
      <c r="J17384" s="221"/>
      <c r="K17384" s="228"/>
      <c r="L17384" s="228"/>
      <c r="Q17384" s="229"/>
    </row>
    <row r="17385" spans="9:17" ht="16">
      <c r="I17385" s="209"/>
      <c r="J17385" s="221"/>
      <c r="K17385" s="228"/>
      <c r="L17385" s="228"/>
      <c r="Q17385" s="229"/>
    </row>
    <row r="17386" spans="9:17" ht="16">
      <c r="I17386" s="209"/>
      <c r="J17386" s="221"/>
      <c r="K17386" s="228"/>
      <c r="L17386" s="228"/>
      <c r="Q17386" s="229"/>
    </row>
    <row r="17387" spans="9:17" ht="16">
      <c r="I17387" s="209"/>
      <c r="J17387" s="221"/>
      <c r="K17387" s="228"/>
      <c r="L17387" s="228"/>
      <c r="Q17387" s="229"/>
    </row>
    <row r="17388" spans="9:17" ht="16">
      <c r="I17388" s="209"/>
      <c r="J17388" s="221"/>
      <c r="K17388" s="228"/>
      <c r="L17388" s="228"/>
      <c r="Q17388" s="229"/>
    </row>
    <row r="17389" spans="9:17" ht="16">
      <c r="I17389" s="209"/>
      <c r="J17389" s="221"/>
      <c r="K17389" s="228"/>
      <c r="L17389" s="228"/>
      <c r="Q17389" s="229"/>
    </row>
    <row r="17390" spans="9:17" ht="16">
      <c r="I17390" s="209"/>
      <c r="J17390" s="221"/>
      <c r="K17390" s="228"/>
      <c r="L17390" s="228"/>
      <c r="Q17390" s="229"/>
    </row>
    <row r="17391" spans="9:17" ht="16">
      <c r="I17391" s="209"/>
      <c r="J17391" s="221"/>
      <c r="K17391" s="228"/>
      <c r="L17391" s="228"/>
      <c r="Q17391" s="229"/>
    </row>
    <row r="17392" spans="9:17" ht="16">
      <c r="I17392" s="209"/>
      <c r="J17392" s="221"/>
      <c r="K17392" s="228"/>
      <c r="L17392" s="228"/>
      <c r="Q17392" s="229"/>
    </row>
    <row r="17393" spans="9:17" ht="16">
      <c r="I17393" s="209"/>
      <c r="J17393" s="221"/>
      <c r="K17393" s="228"/>
      <c r="L17393" s="228"/>
      <c r="Q17393" s="229"/>
    </row>
    <row r="17394" spans="9:17" ht="16">
      <c r="I17394" s="209"/>
      <c r="J17394" s="221"/>
      <c r="K17394" s="228"/>
      <c r="L17394" s="228"/>
      <c r="Q17394" s="229"/>
    </row>
    <row r="17395" spans="9:17" ht="16">
      <c r="I17395" s="209"/>
      <c r="J17395" s="221"/>
      <c r="K17395" s="228"/>
      <c r="L17395" s="228"/>
      <c r="Q17395" s="229"/>
    </row>
    <row r="17396" spans="9:17" ht="16">
      <c r="I17396" s="209"/>
      <c r="J17396" s="221"/>
      <c r="K17396" s="228"/>
      <c r="L17396" s="228"/>
      <c r="Q17396" s="229"/>
    </row>
    <row r="17397" spans="9:17" ht="16">
      <c r="I17397" s="209"/>
      <c r="J17397" s="221"/>
      <c r="K17397" s="228"/>
      <c r="L17397" s="228"/>
      <c r="Q17397" s="229"/>
    </row>
    <row r="17398" spans="9:17" ht="16">
      <c r="I17398" s="209"/>
      <c r="J17398" s="221"/>
      <c r="K17398" s="228"/>
      <c r="L17398" s="228"/>
      <c r="Q17398" s="229"/>
    </row>
    <row r="17399" spans="9:17" ht="16">
      <c r="I17399" s="209"/>
      <c r="J17399" s="221"/>
      <c r="K17399" s="228"/>
      <c r="L17399" s="228"/>
      <c r="Q17399" s="229"/>
    </row>
    <row r="17400" spans="9:17" ht="16">
      <c r="I17400" s="209"/>
      <c r="J17400" s="221"/>
      <c r="K17400" s="228"/>
      <c r="L17400" s="228"/>
      <c r="Q17400" s="229"/>
    </row>
    <row r="17401" spans="9:17" ht="16">
      <c r="I17401" s="209"/>
      <c r="J17401" s="221"/>
      <c r="K17401" s="228"/>
      <c r="L17401" s="228"/>
      <c r="Q17401" s="229"/>
    </row>
    <row r="17402" spans="9:17" ht="16">
      <c r="I17402" s="209"/>
      <c r="J17402" s="221"/>
      <c r="K17402" s="228"/>
      <c r="L17402" s="228"/>
      <c r="Q17402" s="229"/>
    </row>
    <row r="17403" spans="9:17" ht="16">
      <c r="I17403" s="209"/>
      <c r="J17403" s="221"/>
      <c r="K17403" s="228"/>
      <c r="L17403" s="228"/>
      <c r="Q17403" s="229"/>
    </row>
    <row r="17404" spans="9:17" ht="16">
      <c r="I17404" s="209"/>
      <c r="J17404" s="221"/>
      <c r="K17404" s="228"/>
      <c r="L17404" s="228"/>
      <c r="Q17404" s="229"/>
    </row>
    <row r="17405" spans="9:17" ht="16">
      <c r="I17405" s="209"/>
      <c r="J17405" s="221"/>
      <c r="K17405" s="228"/>
      <c r="L17405" s="228"/>
      <c r="Q17405" s="229"/>
    </row>
    <row r="17406" spans="9:17" ht="16">
      <c r="I17406" s="209"/>
      <c r="J17406" s="221"/>
      <c r="K17406" s="228"/>
      <c r="L17406" s="228"/>
      <c r="Q17406" s="229"/>
    </row>
    <row r="17407" spans="9:17" ht="16">
      <c r="I17407" s="209"/>
      <c r="J17407" s="221"/>
      <c r="K17407" s="228"/>
      <c r="L17407" s="228"/>
      <c r="Q17407" s="229"/>
    </row>
    <row r="17408" spans="9:17" ht="16">
      <c r="I17408" s="209"/>
      <c r="J17408" s="221"/>
      <c r="K17408" s="228"/>
      <c r="L17408" s="228"/>
      <c r="Q17408" s="229"/>
    </row>
    <row r="17409" spans="9:17" ht="16">
      <c r="I17409" s="209"/>
      <c r="J17409" s="221"/>
      <c r="K17409" s="228"/>
      <c r="L17409" s="228"/>
      <c r="Q17409" s="229"/>
    </row>
    <row r="17410" spans="9:17" ht="16">
      <c r="I17410" s="209"/>
      <c r="J17410" s="221"/>
      <c r="K17410" s="228"/>
      <c r="L17410" s="228"/>
      <c r="Q17410" s="229"/>
    </row>
    <row r="17411" spans="9:17" ht="16">
      <c r="I17411" s="209"/>
      <c r="J17411" s="221"/>
      <c r="K17411" s="228"/>
      <c r="L17411" s="228"/>
      <c r="Q17411" s="229"/>
    </row>
    <row r="17412" spans="9:17" ht="16">
      <c r="I17412" s="209"/>
      <c r="J17412" s="221"/>
      <c r="K17412" s="228"/>
      <c r="L17412" s="228"/>
      <c r="Q17412" s="229"/>
    </row>
    <row r="17413" spans="9:17" ht="16">
      <c r="I17413" s="209"/>
      <c r="J17413" s="221"/>
      <c r="K17413" s="228"/>
      <c r="L17413" s="228"/>
      <c r="Q17413" s="229"/>
    </row>
    <row r="17414" spans="9:17" ht="16">
      <c r="I17414" s="209"/>
      <c r="J17414" s="221"/>
      <c r="K17414" s="228"/>
      <c r="L17414" s="228"/>
      <c r="Q17414" s="229"/>
    </row>
    <row r="17415" spans="9:17" ht="16">
      <c r="I17415" s="209"/>
      <c r="J17415" s="221"/>
      <c r="K17415" s="228"/>
      <c r="L17415" s="228"/>
      <c r="Q17415" s="229"/>
    </row>
    <row r="17416" spans="9:17" ht="16">
      <c r="I17416" s="209"/>
      <c r="J17416" s="221"/>
      <c r="K17416" s="228"/>
      <c r="L17416" s="228"/>
      <c r="Q17416" s="229"/>
    </row>
    <row r="17417" spans="9:17" ht="16">
      <c r="I17417" s="209"/>
      <c r="J17417" s="221"/>
      <c r="K17417" s="228"/>
      <c r="L17417" s="228"/>
      <c r="Q17417" s="229"/>
    </row>
    <row r="17418" spans="9:17" ht="16">
      <c r="I17418" s="209"/>
      <c r="J17418" s="221"/>
      <c r="K17418" s="228"/>
      <c r="L17418" s="228"/>
      <c r="Q17418" s="229"/>
    </row>
    <row r="17419" spans="9:17" ht="16">
      <c r="I17419" s="209"/>
      <c r="J17419" s="221"/>
      <c r="K17419" s="228"/>
      <c r="L17419" s="228"/>
      <c r="Q17419" s="229"/>
    </row>
    <row r="17420" spans="9:17" ht="16">
      <c r="I17420" s="209"/>
      <c r="J17420" s="221"/>
      <c r="K17420" s="228"/>
      <c r="L17420" s="228"/>
      <c r="Q17420" s="229"/>
    </row>
    <row r="17421" spans="9:17" ht="16">
      <c r="I17421" s="209"/>
      <c r="J17421" s="221"/>
      <c r="K17421" s="228"/>
      <c r="L17421" s="228"/>
      <c r="Q17421" s="229"/>
    </row>
    <row r="17422" spans="9:17" ht="16">
      <c r="I17422" s="209"/>
      <c r="J17422" s="221"/>
      <c r="K17422" s="228"/>
      <c r="L17422" s="228"/>
      <c r="Q17422" s="229"/>
    </row>
    <row r="17423" spans="9:17" ht="16">
      <c r="I17423" s="209"/>
      <c r="J17423" s="221"/>
      <c r="K17423" s="228"/>
      <c r="L17423" s="228"/>
      <c r="Q17423" s="229"/>
    </row>
    <row r="17424" spans="9:17" ht="16">
      <c r="I17424" s="209"/>
      <c r="J17424" s="221"/>
      <c r="K17424" s="228"/>
      <c r="L17424" s="228"/>
      <c r="Q17424" s="229"/>
    </row>
    <row r="17425" spans="9:17" ht="16">
      <c r="I17425" s="209"/>
      <c r="J17425" s="221"/>
      <c r="K17425" s="228"/>
      <c r="L17425" s="228"/>
      <c r="Q17425" s="229"/>
    </row>
    <row r="17426" spans="9:17" ht="16">
      <c r="I17426" s="209"/>
      <c r="J17426" s="221"/>
      <c r="K17426" s="228"/>
      <c r="L17426" s="228"/>
      <c r="Q17426" s="229"/>
    </row>
    <row r="17427" spans="9:17" ht="16">
      <c r="I17427" s="209"/>
      <c r="J17427" s="221"/>
      <c r="K17427" s="228"/>
      <c r="L17427" s="228"/>
      <c r="Q17427" s="229"/>
    </row>
    <row r="17428" spans="9:17" ht="16">
      <c r="I17428" s="209"/>
      <c r="J17428" s="221"/>
      <c r="K17428" s="228"/>
      <c r="L17428" s="228"/>
      <c r="Q17428" s="229"/>
    </row>
    <row r="17429" spans="9:17" ht="16">
      <c r="I17429" s="209"/>
      <c r="J17429" s="221"/>
      <c r="K17429" s="228"/>
      <c r="L17429" s="228"/>
      <c r="Q17429" s="229"/>
    </row>
    <row r="17430" spans="9:17" ht="16">
      <c r="I17430" s="209"/>
      <c r="J17430" s="221"/>
      <c r="K17430" s="228"/>
      <c r="L17430" s="228"/>
      <c r="Q17430" s="229"/>
    </row>
    <row r="17431" spans="9:17" ht="16">
      <c r="I17431" s="209"/>
      <c r="J17431" s="221"/>
      <c r="K17431" s="228"/>
      <c r="L17431" s="228"/>
      <c r="Q17431" s="229"/>
    </row>
    <row r="17432" spans="9:17" ht="16">
      <c r="I17432" s="209"/>
      <c r="J17432" s="221"/>
      <c r="K17432" s="228"/>
      <c r="L17432" s="228"/>
      <c r="Q17432" s="229"/>
    </row>
    <row r="17433" spans="9:17" ht="16">
      <c r="I17433" s="209"/>
      <c r="J17433" s="221"/>
      <c r="K17433" s="228"/>
      <c r="L17433" s="228"/>
      <c r="Q17433" s="229"/>
    </row>
    <row r="17434" spans="9:17" ht="16">
      <c r="I17434" s="209"/>
      <c r="J17434" s="221"/>
      <c r="K17434" s="228"/>
      <c r="L17434" s="228"/>
      <c r="Q17434" s="229"/>
    </row>
    <row r="17435" spans="9:17" ht="16">
      <c r="I17435" s="209"/>
      <c r="J17435" s="221"/>
      <c r="K17435" s="228"/>
      <c r="L17435" s="228"/>
      <c r="Q17435" s="229"/>
    </row>
    <row r="17436" spans="9:17" ht="16">
      <c r="I17436" s="209"/>
      <c r="J17436" s="221"/>
      <c r="K17436" s="228"/>
      <c r="L17436" s="228"/>
      <c r="Q17436" s="229"/>
    </row>
    <row r="17437" spans="9:17" ht="16">
      <c r="I17437" s="209"/>
      <c r="J17437" s="221"/>
      <c r="K17437" s="228"/>
      <c r="L17437" s="228"/>
      <c r="Q17437" s="229"/>
    </row>
    <row r="17438" spans="9:17" ht="16">
      <c r="I17438" s="209"/>
      <c r="J17438" s="221"/>
      <c r="K17438" s="228"/>
      <c r="L17438" s="228"/>
      <c r="Q17438" s="229"/>
    </row>
    <row r="17439" spans="9:17" ht="16">
      <c r="I17439" s="209"/>
      <c r="J17439" s="221"/>
      <c r="K17439" s="228"/>
      <c r="L17439" s="228"/>
      <c r="Q17439" s="229"/>
    </row>
    <row r="17440" spans="9:17" ht="16">
      <c r="I17440" s="209"/>
      <c r="J17440" s="221"/>
      <c r="K17440" s="228"/>
      <c r="L17440" s="228"/>
      <c r="Q17440" s="229"/>
    </row>
    <row r="17441" spans="9:17" ht="16">
      <c r="I17441" s="209"/>
      <c r="J17441" s="221"/>
      <c r="K17441" s="228"/>
      <c r="L17441" s="228"/>
      <c r="Q17441" s="229"/>
    </row>
    <row r="17442" spans="9:17" ht="16">
      <c r="I17442" s="209"/>
      <c r="J17442" s="221"/>
      <c r="K17442" s="228"/>
      <c r="L17442" s="228"/>
      <c r="Q17442" s="229"/>
    </row>
    <row r="17443" spans="9:17" ht="16">
      <c r="I17443" s="209"/>
      <c r="J17443" s="221"/>
      <c r="K17443" s="228"/>
      <c r="L17443" s="228"/>
      <c r="Q17443" s="229"/>
    </row>
    <row r="17444" spans="9:17" ht="16">
      <c r="I17444" s="209"/>
      <c r="J17444" s="221"/>
      <c r="K17444" s="228"/>
      <c r="L17444" s="228"/>
      <c r="Q17444" s="229"/>
    </row>
    <row r="17445" spans="9:17" ht="16">
      <c r="I17445" s="209"/>
      <c r="J17445" s="221"/>
      <c r="K17445" s="228"/>
      <c r="L17445" s="228"/>
      <c r="Q17445" s="229"/>
    </row>
    <row r="17446" spans="9:17" ht="16">
      <c r="I17446" s="209"/>
      <c r="J17446" s="221"/>
      <c r="K17446" s="228"/>
      <c r="L17446" s="228"/>
      <c r="Q17446" s="229"/>
    </row>
    <row r="17447" spans="9:17" ht="16">
      <c r="I17447" s="209"/>
      <c r="J17447" s="221"/>
      <c r="K17447" s="228"/>
      <c r="L17447" s="228"/>
      <c r="Q17447" s="229"/>
    </row>
    <row r="17448" spans="9:17" ht="16">
      <c r="I17448" s="209"/>
      <c r="J17448" s="221"/>
      <c r="K17448" s="228"/>
      <c r="L17448" s="228"/>
      <c r="Q17448" s="229"/>
    </row>
    <row r="17449" spans="9:17" ht="16">
      <c r="I17449" s="209"/>
      <c r="J17449" s="221"/>
      <c r="K17449" s="228"/>
      <c r="L17449" s="228"/>
      <c r="Q17449" s="229"/>
    </row>
    <row r="17450" spans="9:17" ht="16">
      <c r="I17450" s="209"/>
      <c r="J17450" s="221"/>
      <c r="K17450" s="228"/>
      <c r="L17450" s="228"/>
      <c r="Q17450" s="229"/>
    </row>
    <row r="17451" spans="9:17" ht="16">
      <c r="I17451" s="209"/>
      <c r="J17451" s="221"/>
      <c r="K17451" s="228"/>
      <c r="L17451" s="228"/>
      <c r="Q17451" s="229"/>
    </row>
    <row r="17452" spans="9:17" ht="16">
      <c r="I17452" s="209"/>
      <c r="J17452" s="221"/>
      <c r="K17452" s="228"/>
      <c r="L17452" s="228"/>
      <c r="Q17452" s="229"/>
    </row>
    <row r="17453" spans="9:17" ht="16">
      <c r="I17453" s="209"/>
      <c r="J17453" s="221"/>
      <c r="K17453" s="228"/>
      <c r="L17453" s="228"/>
      <c r="Q17453" s="229"/>
    </row>
    <row r="17454" spans="9:17" ht="16">
      <c r="I17454" s="209"/>
      <c r="J17454" s="221"/>
      <c r="K17454" s="228"/>
      <c r="L17454" s="228"/>
      <c r="Q17454" s="229"/>
    </row>
    <row r="17455" spans="9:17" ht="16">
      <c r="I17455" s="209"/>
      <c r="J17455" s="221"/>
      <c r="K17455" s="228"/>
      <c r="L17455" s="228"/>
      <c r="Q17455" s="229"/>
    </row>
    <row r="17456" spans="9:17" ht="16">
      <c r="I17456" s="209"/>
      <c r="J17456" s="221"/>
      <c r="K17456" s="228"/>
      <c r="L17456" s="228"/>
      <c r="Q17456" s="229"/>
    </row>
    <row r="17457" spans="9:17" ht="16">
      <c r="I17457" s="209"/>
      <c r="J17457" s="221"/>
      <c r="K17457" s="228"/>
      <c r="L17457" s="228"/>
      <c r="Q17457" s="229"/>
    </row>
    <row r="17458" spans="9:17" ht="16">
      <c r="I17458" s="209"/>
      <c r="J17458" s="221"/>
      <c r="K17458" s="228"/>
      <c r="L17458" s="228"/>
      <c r="Q17458" s="229"/>
    </row>
    <row r="17459" spans="9:17" ht="16">
      <c r="I17459" s="209"/>
      <c r="J17459" s="221"/>
      <c r="K17459" s="228"/>
      <c r="L17459" s="228"/>
      <c r="Q17459" s="229"/>
    </row>
    <row r="17460" spans="9:17" ht="16">
      <c r="I17460" s="209"/>
      <c r="J17460" s="221"/>
      <c r="K17460" s="228"/>
      <c r="L17460" s="228"/>
      <c r="Q17460" s="229"/>
    </row>
    <row r="17461" spans="9:17" ht="16">
      <c r="I17461" s="209"/>
      <c r="J17461" s="221"/>
      <c r="K17461" s="228"/>
      <c r="L17461" s="228"/>
      <c r="Q17461" s="229"/>
    </row>
    <row r="17462" spans="9:17" ht="16">
      <c r="I17462" s="209"/>
      <c r="J17462" s="221"/>
      <c r="K17462" s="228"/>
      <c r="L17462" s="228"/>
      <c r="Q17462" s="229"/>
    </row>
    <row r="17463" spans="9:17" ht="16">
      <c r="I17463" s="209"/>
      <c r="J17463" s="221"/>
      <c r="K17463" s="228"/>
      <c r="L17463" s="228"/>
      <c r="Q17463" s="229"/>
    </row>
    <row r="17464" spans="9:17" ht="16">
      <c r="I17464" s="209"/>
      <c r="J17464" s="221"/>
      <c r="K17464" s="228"/>
      <c r="L17464" s="228"/>
      <c r="Q17464" s="229"/>
    </row>
    <row r="17465" spans="9:17" ht="16">
      <c r="I17465" s="209"/>
      <c r="J17465" s="221"/>
      <c r="K17465" s="228"/>
      <c r="L17465" s="228"/>
      <c r="Q17465" s="229"/>
    </row>
    <row r="17466" spans="9:17" ht="16">
      <c r="I17466" s="209"/>
      <c r="J17466" s="221"/>
      <c r="K17466" s="228"/>
      <c r="L17466" s="228"/>
      <c r="Q17466" s="229"/>
    </row>
    <row r="17467" spans="9:17" ht="16">
      <c r="I17467" s="209"/>
      <c r="J17467" s="221"/>
      <c r="K17467" s="228"/>
      <c r="L17467" s="228"/>
      <c r="Q17467" s="229"/>
    </row>
    <row r="17468" spans="9:17" ht="16">
      <c r="I17468" s="209"/>
      <c r="J17468" s="221"/>
      <c r="K17468" s="228"/>
      <c r="L17468" s="228"/>
      <c r="Q17468" s="229"/>
    </row>
    <row r="17469" spans="9:17" ht="16">
      <c r="I17469" s="209"/>
      <c r="J17469" s="221"/>
      <c r="K17469" s="228"/>
      <c r="L17469" s="228"/>
      <c r="Q17469" s="229"/>
    </row>
    <row r="17470" spans="9:17" ht="16">
      <c r="I17470" s="209"/>
      <c r="J17470" s="221"/>
      <c r="K17470" s="228"/>
      <c r="L17470" s="228"/>
      <c r="Q17470" s="229"/>
    </row>
    <row r="17471" spans="9:17" ht="16">
      <c r="I17471" s="209"/>
      <c r="J17471" s="221"/>
      <c r="K17471" s="228"/>
      <c r="L17471" s="228"/>
      <c r="Q17471" s="229"/>
    </row>
    <row r="17472" spans="9:17" ht="16">
      <c r="I17472" s="209"/>
      <c r="J17472" s="221"/>
      <c r="K17472" s="228"/>
      <c r="L17472" s="228"/>
      <c r="Q17472" s="229"/>
    </row>
    <row r="17473" spans="9:17" ht="16">
      <c r="I17473" s="209"/>
      <c r="J17473" s="221"/>
      <c r="K17473" s="228"/>
      <c r="L17473" s="228"/>
      <c r="Q17473" s="229"/>
    </row>
    <row r="17474" spans="9:17" ht="16">
      <c r="I17474" s="209"/>
      <c r="J17474" s="221"/>
      <c r="K17474" s="228"/>
      <c r="L17474" s="228"/>
      <c r="Q17474" s="229"/>
    </row>
    <row r="17475" spans="9:17" ht="16">
      <c r="I17475" s="209"/>
      <c r="J17475" s="221"/>
      <c r="K17475" s="228"/>
      <c r="L17475" s="228"/>
      <c r="Q17475" s="229"/>
    </row>
    <row r="17476" spans="9:17" ht="16">
      <c r="I17476" s="209"/>
      <c r="J17476" s="221"/>
      <c r="K17476" s="228"/>
      <c r="L17476" s="228"/>
      <c r="Q17476" s="229"/>
    </row>
    <row r="17477" spans="9:17" ht="16">
      <c r="I17477" s="209"/>
      <c r="J17477" s="221"/>
      <c r="K17477" s="228"/>
      <c r="L17477" s="228"/>
      <c r="Q17477" s="229"/>
    </row>
    <row r="17478" spans="9:17" ht="16">
      <c r="I17478" s="209"/>
      <c r="J17478" s="221"/>
      <c r="K17478" s="228"/>
      <c r="L17478" s="228"/>
      <c r="Q17478" s="229"/>
    </row>
    <row r="17479" spans="9:17" ht="16">
      <c r="I17479" s="209"/>
      <c r="J17479" s="221"/>
      <c r="K17479" s="228"/>
      <c r="L17479" s="228"/>
      <c r="Q17479" s="229"/>
    </row>
    <row r="17480" spans="9:17" ht="16">
      <c r="I17480" s="209"/>
      <c r="J17480" s="221"/>
      <c r="K17480" s="228"/>
      <c r="L17480" s="228"/>
      <c r="Q17480" s="229"/>
    </row>
    <row r="17481" spans="9:17" ht="16">
      <c r="I17481" s="209"/>
      <c r="J17481" s="221"/>
      <c r="K17481" s="228"/>
      <c r="L17481" s="228"/>
      <c r="Q17481" s="229"/>
    </row>
    <row r="17482" spans="9:17" ht="16">
      <c r="I17482" s="209"/>
      <c r="J17482" s="221"/>
      <c r="K17482" s="228"/>
      <c r="L17482" s="228"/>
      <c r="Q17482" s="229"/>
    </row>
    <row r="17483" spans="9:17" ht="16">
      <c r="I17483" s="209"/>
      <c r="J17483" s="221"/>
      <c r="K17483" s="228"/>
      <c r="L17483" s="228"/>
      <c r="Q17483" s="229"/>
    </row>
    <row r="17484" spans="9:17" ht="16">
      <c r="I17484" s="209"/>
      <c r="J17484" s="221"/>
      <c r="K17484" s="228"/>
      <c r="L17484" s="228"/>
      <c r="Q17484" s="229"/>
    </row>
    <row r="17485" spans="9:17" ht="16">
      <c r="I17485" s="209"/>
      <c r="J17485" s="221"/>
      <c r="K17485" s="228"/>
      <c r="L17485" s="228"/>
      <c r="Q17485" s="229"/>
    </row>
    <row r="17486" spans="9:17" ht="16">
      <c r="I17486" s="209"/>
      <c r="J17486" s="221"/>
      <c r="K17486" s="228"/>
      <c r="L17486" s="228"/>
      <c r="Q17486" s="229"/>
    </row>
    <row r="17487" spans="9:17" ht="16">
      <c r="I17487" s="209"/>
      <c r="J17487" s="221"/>
      <c r="K17487" s="228"/>
      <c r="L17487" s="228"/>
      <c r="Q17487" s="229"/>
    </row>
    <row r="17488" spans="9:17" ht="16">
      <c r="I17488" s="209"/>
      <c r="J17488" s="221"/>
      <c r="K17488" s="228"/>
      <c r="L17488" s="228"/>
      <c r="Q17488" s="229"/>
    </row>
    <row r="17489" spans="9:17" ht="16">
      <c r="I17489" s="209"/>
      <c r="J17489" s="221"/>
      <c r="K17489" s="228"/>
      <c r="L17489" s="228"/>
      <c r="Q17489" s="229"/>
    </row>
    <row r="17490" spans="9:17" ht="16">
      <c r="I17490" s="209"/>
      <c r="J17490" s="221"/>
      <c r="K17490" s="228"/>
      <c r="L17490" s="228"/>
      <c r="Q17490" s="229"/>
    </row>
    <row r="17491" spans="9:17" ht="16">
      <c r="I17491" s="209"/>
      <c r="J17491" s="221"/>
      <c r="K17491" s="228"/>
      <c r="L17491" s="228"/>
      <c r="Q17491" s="229"/>
    </row>
    <row r="17492" spans="9:17" ht="16">
      <c r="I17492" s="209"/>
      <c r="J17492" s="221"/>
      <c r="K17492" s="228"/>
      <c r="L17492" s="228"/>
      <c r="Q17492" s="229"/>
    </row>
    <row r="17493" spans="9:17" ht="16">
      <c r="I17493" s="209"/>
      <c r="J17493" s="221"/>
      <c r="K17493" s="228"/>
      <c r="L17493" s="228"/>
      <c r="Q17493" s="229"/>
    </row>
    <row r="17494" spans="9:17" ht="16">
      <c r="I17494" s="209"/>
      <c r="J17494" s="221"/>
      <c r="K17494" s="228"/>
      <c r="L17494" s="228"/>
      <c r="Q17494" s="229"/>
    </row>
    <row r="17495" spans="9:17" ht="16">
      <c r="I17495" s="209"/>
      <c r="J17495" s="221"/>
      <c r="K17495" s="228"/>
      <c r="L17495" s="228"/>
      <c r="Q17495" s="229"/>
    </row>
    <row r="17496" spans="9:17" ht="16">
      <c r="I17496" s="209"/>
      <c r="J17496" s="221"/>
      <c r="K17496" s="228"/>
      <c r="L17496" s="228"/>
      <c r="Q17496" s="229"/>
    </row>
    <row r="17497" spans="9:17" ht="16">
      <c r="I17497" s="209"/>
      <c r="J17497" s="221"/>
      <c r="K17497" s="228"/>
      <c r="L17497" s="228"/>
      <c r="Q17497" s="229"/>
    </row>
    <row r="17498" spans="9:17" ht="16">
      <c r="I17498" s="209"/>
      <c r="J17498" s="221"/>
      <c r="K17498" s="228"/>
      <c r="L17498" s="228"/>
      <c r="Q17498" s="229"/>
    </row>
    <row r="17499" spans="9:17" ht="16">
      <c r="I17499" s="209"/>
      <c r="J17499" s="221"/>
      <c r="K17499" s="228"/>
      <c r="L17499" s="228"/>
      <c r="Q17499" s="229"/>
    </row>
    <row r="17500" spans="9:17" ht="16">
      <c r="I17500" s="209"/>
      <c r="J17500" s="221"/>
      <c r="K17500" s="228"/>
      <c r="L17500" s="228"/>
      <c r="Q17500" s="229"/>
    </row>
    <row r="17501" spans="9:17" ht="16">
      <c r="I17501" s="209"/>
      <c r="J17501" s="221"/>
      <c r="K17501" s="228"/>
      <c r="L17501" s="228"/>
      <c r="Q17501" s="229"/>
    </row>
    <row r="17502" spans="9:17" ht="16">
      <c r="I17502" s="209"/>
      <c r="J17502" s="221"/>
      <c r="K17502" s="228"/>
      <c r="L17502" s="228"/>
      <c r="Q17502" s="229"/>
    </row>
    <row r="17503" spans="9:17" ht="16">
      <c r="I17503" s="209"/>
      <c r="J17503" s="221"/>
      <c r="K17503" s="228"/>
      <c r="L17503" s="228"/>
      <c r="Q17503" s="229"/>
    </row>
    <row r="17504" spans="9:17" ht="16">
      <c r="I17504" s="209"/>
      <c r="J17504" s="221"/>
      <c r="K17504" s="228"/>
      <c r="L17504" s="228"/>
      <c r="Q17504" s="229"/>
    </row>
    <row r="17505" spans="9:17" ht="16">
      <c r="I17505" s="209"/>
      <c r="J17505" s="221"/>
      <c r="K17505" s="228"/>
      <c r="L17505" s="228"/>
      <c r="Q17505" s="229"/>
    </row>
    <row r="17506" spans="9:17" ht="16">
      <c r="I17506" s="209"/>
      <c r="J17506" s="221"/>
      <c r="K17506" s="228"/>
      <c r="L17506" s="228"/>
      <c r="Q17506" s="229"/>
    </row>
    <row r="17507" spans="9:17" ht="16">
      <c r="I17507" s="209"/>
      <c r="J17507" s="221"/>
      <c r="K17507" s="228"/>
      <c r="L17507" s="228"/>
      <c r="Q17507" s="229"/>
    </row>
    <row r="17508" spans="9:17" ht="16">
      <c r="I17508" s="209"/>
      <c r="J17508" s="221"/>
      <c r="K17508" s="228"/>
      <c r="L17508" s="228"/>
      <c r="Q17508" s="229"/>
    </row>
    <row r="17509" spans="9:17" ht="16">
      <c r="I17509" s="209"/>
      <c r="J17509" s="221"/>
      <c r="K17509" s="228"/>
      <c r="L17509" s="228"/>
      <c r="Q17509" s="229"/>
    </row>
    <row r="17510" spans="9:17" ht="16">
      <c r="I17510" s="209"/>
      <c r="J17510" s="221"/>
      <c r="K17510" s="228"/>
      <c r="L17510" s="228"/>
      <c r="Q17510" s="229"/>
    </row>
    <row r="17511" spans="9:17" ht="16">
      <c r="I17511" s="209"/>
      <c r="J17511" s="221"/>
      <c r="K17511" s="228"/>
      <c r="L17511" s="228"/>
      <c r="Q17511" s="229"/>
    </row>
    <row r="17512" spans="9:17" ht="16">
      <c r="I17512" s="209"/>
      <c r="J17512" s="221"/>
      <c r="K17512" s="228"/>
      <c r="L17512" s="228"/>
      <c r="Q17512" s="229"/>
    </row>
    <row r="17513" spans="9:17" ht="16">
      <c r="I17513" s="209"/>
      <c r="J17513" s="221"/>
      <c r="K17513" s="228"/>
      <c r="L17513" s="228"/>
      <c r="Q17513" s="229"/>
    </row>
    <row r="17514" spans="9:17" ht="16">
      <c r="I17514" s="209"/>
      <c r="J17514" s="221"/>
      <c r="K17514" s="228"/>
      <c r="L17514" s="228"/>
      <c r="Q17514" s="229"/>
    </row>
    <row r="17515" spans="9:17" ht="16">
      <c r="I17515" s="209"/>
      <c r="J17515" s="221"/>
      <c r="K17515" s="228"/>
      <c r="L17515" s="228"/>
      <c r="Q17515" s="229"/>
    </row>
    <row r="17516" spans="9:17" ht="16">
      <c r="I17516" s="209"/>
      <c r="J17516" s="221"/>
      <c r="K17516" s="228"/>
      <c r="L17516" s="228"/>
      <c r="Q17516" s="229"/>
    </row>
    <row r="17517" spans="9:17" ht="16">
      <c r="I17517" s="209"/>
      <c r="J17517" s="221"/>
      <c r="K17517" s="228"/>
      <c r="L17517" s="228"/>
      <c r="Q17517" s="229"/>
    </row>
    <row r="17518" spans="9:17" ht="16">
      <c r="I17518" s="209"/>
      <c r="J17518" s="221"/>
      <c r="K17518" s="228"/>
      <c r="L17518" s="228"/>
      <c r="Q17518" s="229"/>
    </row>
    <row r="17519" spans="9:17" ht="16">
      <c r="I17519" s="209"/>
      <c r="J17519" s="221"/>
      <c r="K17519" s="228"/>
      <c r="L17519" s="228"/>
      <c r="Q17519" s="229"/>
    </row>
    <row r="17520" spans="9:17" ht="16">
      <c r="I17520" s="209"/>
      <c r="J17520" s="221"/>
      <c r="K17520" s="228"/>
      <c r="L17520" s="228"/>
      <c r="Q17520" s="229"/>
    </row>
    <row r="17521" spans="9:17" ht="16">
      <c r="I17521" s="209"/>
      <c r="J17521" s="221"/>
      <c r="K17521" s="228"/>
      <c r="L17521" s="228"/>
      <c r="Q17521" s="229"/>
    </row>
    <row r="17522" spans="9:17" ht="16">
      <c r="I17522" s="209"/>
      <c r="J17522" s="221"/>
      <c r="K17522" s="228"/>
      <c r="L17522" s="228"/>
      <c r="Q17522" s="229"/>
    </row>
    <row r="17523" spans="9:17" ht="16">
      <c r="I17523" s="209"/>
      <c r="J17523" s="221"/>
      <c r="K17523" s="228"/>
      <c r="L17523" s="228"/>
      <c r="Q17523" s="229"/>
    </row>
    <row r="17524" spans="9:17" ht="16">
      <c r="I17524" s="209"/>
      <c r="J17524" s="221"/>
      <c r="K17524" s="228"/>
      <c r="L17524" s="228"/>
      <c r="Q17524" s="229"/>
    </row>
    <row r="17525" spans="9:17" ht="16">
      <c r="I17525" s="209"/>
      <c r="J17525" s="221"/>
      <c r="K17525" s="228"/>
      <c r="L17525" s="228"/>
      <c r="Q17525" s="229"/>
    </row>
    <row r="17526" spans="9:17" ht="16">
      <c r="I17526" s="209"/>
      <c r="J17526" s="221"/>
      <c r="K17526" s="228"/>
      <c r="L17526" s="228"/>
      <c r="Q17526" s="229"/>
    </row>
    <row r="17527" spans="9:17" ht="16">
      <c r="I17527" s="209"/>
      <c r="J17527" s="221"/>
      <c r="K17527" s="228"/>
      <c r="L17527" s="228"/>
      <c r="Q17527" s="229"/>
    </row>
    <row r="17528" spans="9:17" ht="16">
      <c r="I17528" s="209"/>
      <c r="J17528" s="221"/>
      <c r="K17528" s="228"/>
      <c r="L17528" s="228"/>
      <c r="Q17528" s="229"/>
    </row>
    <row r="17529" spans="9:17" ht="16">
      <c r="I17529" s="209"/>
      <c r="J17529" s="221"/>
      <c r="K17529" s="228"/>
      <c r="L17529" s="228"/>
      <c r="Q17529" s="229"/>
    </row>
    <row r="17530" spans="9:17" ht="16">
      <c r="I17530" s="209"/>
      <c r="J17530" s="221"/>
      <c r="K17530" s="228"/>
      <c r="L17530" s="228"/>
      <c r="Q17530" s="229"/>
    </row>
    <row r="17531" spans="9:17" ht="16">
      <c r="I17531" s="209"/>
      <c r="J17531" s="221"/>
      <c r="K17531" s="228"/>
      <c r="L17531" s="228"/>
      <c r="Q17531" s="229"/>
    </row>
    <row r="17532" spans="9:17" ht="16">
      <c r="I17532" s="209"/>
      <c r="J17532" s="221"/>
      <c r="K17532" s="228"/>
      <c r="L17532" s="228"/>
      <c r="Q17532" s="229"/>
    </row>
    <row r="17533" spans="9:17" ht="16">
      <c r="I17533" s="209"/>
      <c r="J17533" s="221"/>
      <c r="K17533" s="228"/>
      <c r="L17533" s="228"/>
      <c r="Q17533" s="229"/>
    </row>
    <row r="17534" spans="9:17" ht="16">
      <c r="I17534" s="209"/>
      <c r="J17534" s="221"/>
      <c r="K17534" s="228"/>
      <c r="L17534" s="228"/>
      <c r="Q17534" s="229"/>
    </row>
    <row r="17535" spans="9:17" ht="16">
      <c r="I17535" s="209"/>
      <c r="J17535" s="221"/>
      <c r="K17535" s="228"/>
      <c r="L17535" s="228"/>
      <c r="Q17535" s="229"/>
    </row>
    <row r="17536" spans="9:17" ht="16">
      <c r="I17536" s="209"/>
      <c r="J17536" s="221"/>
      <c r="K17536" s="228"/>
      <c r="L17536" s="228"/>
      <c r="Q17536" s="229"/>
    </row>
    <row r="17537" spans="9:17" ht="16">
      <c r="I17537" s="209"/>
      <c r="J17537" s="221"/>
      <c r="K17537" s="228"/>
      <c r="L17537" s="228"/>
      <c r="Q17537" s="229"/>
    </row>
    <row r="17538" spans="9:17" ht="16">
      <c r="I17538" s="209"/>
      <c r="J17538" s="221"/>
      <c r="K17538" s="228"/>
      <c r="L17538" s="228"/>
      <c r="Q17538" s="229"/>
    </row>
    <row r="17539" spans="9:17" ht="16">
      <c r="I17539" s="209"/>
      <c r="J17539" s="221"/>
      <c r="K17539" s="228"/>
      <c r="L17539" s="228"/>
      <c r="Q17539" s="229"/>
    </row>
    <row r="17540" spans="9:17" ht="16">
      <c r="I17540" s="209"/>
      <c r="J17540" s="221"/>
      <c r="K17540" s="228"/>
      <c r="L17540" s="228"/>
      <c r="Q17540" s="229"/>
    </row>
    <row r="17541" spans="9:17" ht="16">
      <c r="I17541" s="209"/>
      <c r="J17541" s="221"/>
      <c r="K17541" s="228"/>
      <c r="L17541" s="228"/>
      <c r="Q17541" s="229"/>
    </row>
    <row r="17542" spans="9:17" ht="16">
      <c r="I17542" s="209"/>
      <c r="J17542" s="221"/>
      <c r="K17542" s="228"/>
      <c r="L17542" s="228"/>
      <c r="Q17542" s="229"/>
    </row>
    <row r="17543" spans="9:17" ht="16">
      <c r="I17543" s="209"/>
      <c r="J17543" s="221"/>
      <c r="K17543" s="228"/>
      <c r="L17543" s="228"/>
      <c r="Q17543" s="229"/>
    </row>
    <row r="17544" spans="9:17" ht="16">
      <c r="I17544" s="209"/>
      <c r="J17544" s="221"/>
      <c r="K17544" s="228"/>
      <c r="L17544" s="228"/>
      <c r="Q17544" s="229"/>
    </row>
    <row r="17545" spans="9:17" ht="16">
      <c r="I17545" s="209"/>
      <c r="J17545" s="221"/>
      <c r="K17545" s="228"/>
      <c r="L17545" s="228"/>
      <c r="Q17545" s="229"/>
    </row>
    <row r="17546" spans="9:17" ht="16">
      <c r="I17546" s="209"/>
      <c r="J17546" s="221"/>
      <c r="K17546" s="228"/>
      <c r="L17546" s="228"/>
      <c r="Q17546" s="229"/>
    </row>
    <row r="17547" spans="9:17" ht="16">
      <c r="I17547" s="209"/>
      <c r="J17547" s="221"/>
      <c r="K17547" s="228"/>
      <c r="L17547" s="228"/>
      <c r="Q17547" s="229"/>
    </row>
    <row r="17548" spans="9:17" ht="16">
      <c r="I17548" s="209"/>
      <c r="J17548" s="221"/>
      <c r="K17548" s="228"/>
      <c r="L17548" s="228"/>
      <c r="Q17548" s="229"/>
    </row>
    <row r="17549" spans="9:17" ht="16">
      <c r="I17549" s="209"/>
      <c r="J17549" s="221"/>
      <c r="K17549" s="228"/>
      <c r="L17549" s="228"/>
      <c r="Q17549" s="229"/>
    </row>
    <row r="17550" spans="9:17" ht="16">
      <c r="I17550" s="209"/>
      <c r="J17550" s="221"/>
      <c r="K17550" s="228"/>
      <c r="L17550" s="228"/>
      <c r="Q17550" s="229"/>
    </row>
    <row r="17551" spans="9:17" ht="16">
      <c r="I17551" s="209"/>
      <c r="J17551" s="221"/>
      <c r="K17551" s="228"/>
      <c r="L17551" s="228"/>
      <c r="Q17551" s="229"/>
    </row>
    <row r="17552" spans="9:17" ht="16">
      <c r="I17552" s="209"/>
      <c r="J17552" s="221"/>
      <c r="K17552" s="228"/>
      <c r="L17552" s="228"/>
      <c r="Q17552" s="229"/>
    </row>
    <row r="17553" spans="9:17" ht="16">
      <c r="I17553" s="209"/>
      <c r="J17553" s="221"/>
      <c r="K17553" s="228"/>
      <c r="L17553" s="228"/>
      <c r="Q17553" s="229"/>
    </row>
    <row r="17554" spans="9:17" ht="16">
      <c r="I17554" s="209"/>
      <c r="J17554" s="221"/>
      <c r="K17554" s="228"/>
      <c r="L17554" s="228"/>
      <c r="Q17554" s="229"/>
    </row>
    <row r="17555" spans="9:17" ht="16">
      <c r="I17555" s="209"/>
      <c r="J17555" s="221"/>
      <c r="K17555" s="228"/>
      <c r="L17555" s="228"/>
      <c r="Q17555" s="229"/>
    </row>
    <row r="17556" spans="9:17" ht="16">
      <c r="I17556" s="209"/>
      <c r="J17556" s="221"/>
      <c r="K17556" s="228"/>
      <c r="L17556" s="228"/>
      <c r="Q17556" s="229"/>
    </row>
    <row r="17557" spans="9:17" ht="16">
      <c r="I17557" s="209"/>
      <c r="J17557" s="221"/>
      <c r="K17557" s="228"/>
      <c r="L17557" s="228"/>
      <c r="Q17557" s="229"/>
    </row>
    <row r="17558" spans="9:17" ht="16">
      <c r="I17558" s="209"/>
      <c r="J17558" s="221"/>
      <c r="K17558" s="228"/>
      <c r="L17558" s="228"/>
      <c r="Q17558" s="229"/>
    </row>
    <row r="17559" spans="9:17" ht="16">
      <c r="I17559" s="209"/>
      <c r="J17559" s="221"/>
      <c r="K17559" s="228"/>
      <c r="L17559" s="228"/>
      <c r="Q17559" s="229"/>
    </row>
    <row r="17560" spans="9:17" ht="16">
      <c r="I17560" s="209"/>
      <c r="J17560" s="221"/>
      <c r="K17560" s="228"/>
      <c r="L17560" s="228"/>
      <c r="Q17560" s="229"/>
    </row>
    <row r="17561" spans="9:17" ht="16">
      <c r="I17561" s="209"/>
      <c r="J17561" s="221"/>
      <c r="K17561" s="228"/>
      <c r="L17561" s="228"/>
      <c r="Q17561" s="229"/>
    </row>
    <row r="17562" spans="9:17" ht="16">
      <c r="I17562" s="209"/>
      <c r="J17562" s="221"/>
      <c r="K17562" s="228"/>
      <c r="L17562" s="228"/>
      <c r="Q17562" s="229"/>
    </row>
    <row r="17563" spans="9:17" ht="16">
      <c r="I17563" s="209"/>
      <c r="J17563" s="221"/>
      <c r="K17563" s="228"/>
      <c r="L17563" s="228"/>
      <c r="Q17563" s="229"/>
    </row>
    <row r="17564" spans="9:17" ht="16">
      <c r="I17564" s="209"/>
      <c r="J17564" s="221"/>
      <c r="K17564" s="228"/>
      <c r="L17564" s="228"/>
      <c r="Q17564" s="229"/>
    </row>
    <row r="17565" spans="9:17" ht="16">
      <c r="I17565" s="209"/>
      <c r="J17565" s="221"/>
      <c r="K17565" s="228"/>
      <c r="L17565" s="228"/>
      <c r="Q17565" s="229"/>
    </row>
    <row r="17566" spans="9:17" ht="16">
      <c r="I17566" s="209"/>
      <c r="J17566" s="221"/>
      <c r="K17566" s="228"/>
      <c r="L17566" s="228"/>
      <c r="Q17566" s="229"/>
    </row>
    <row r="17567" spans="9:17" ht="16">
      <c r="I17567" s="209"/>
      <c r="J17567" s="221"/>
      <c r="K17567" s="228"/>
      <c r="L17567" s="228"/>
      <c r="Q17567" s="229"/>
    </row>
    <row r="17568" spans="9:17" ht="16">
      <c r="I17568" s="209"/>
      <c r="J17568" s="221"/>
      <c r="K17568" s="228"/>
      <c r="L17568" s="228"/>
      <c r="Q17568" s="229"/>
    </row>
    <row r="17569" spans="9:17" ht="16">
      <c r="I17569" s="209"/>
      <c r="J17569" s="221"/>
      <c r="K17569" s="228"/>
      <c r="L17569" s="228"/>
      <c r="Q17569" s="229"/>
    </row>
    <row r="17570" spans="9:17" ht="16">
      <c r="I17570" s="209"/>
      <c r="J17570" s="221"/>
      <c r="K17570" s="228"/>
      <c r="L17570" s="228"/>
      <c r="Q17570" s="229"/>
    </row>
    <row r="17571" spans="9:17" ht="16">
      <c r="I17571" s="209"/>
      <c r="J17571" s="221"/>
      <c r="K17571" s="228"/>
      <c r="L17571" s="228"/>
      <c r="Q17571" s="229"/>
    </row>
    <row r="17572" spans="9:17" ht="16">
      <c r="I17572" s="209"/>
      <c r="J17572" s="221"/>
      <c r="K17572" s="228"/>
      <c r="L17572" s="228"/>
      <c r="Q17572" s="229"/>
    </row>
    <row r="17573" spans="9:17" ht="16">
      <c r="I17573" s="209"/>
      <c r="J17573" s="221"/>
      <c r="K17573" s="228"/>
      <c r="L17573" s="228"/>
      <c r="Q17573" s="229"/>
    </row>
    <row r="17574" spans="9:17" ht="16">
      <c r="I17574" s="209"/>
      <c r="J17574" s="221"/>
      <c r="K17574" s="228"/>
      <c r="L17574" s="228"/>
      <c r="Q17574" s="229"/>
    </row>
    <row r="17575" spans="9:17" ht="16">
      <c r="I17575" s="209"/>
      <c r="J17575" s="221"/>
      <c r="K17575" s="228"/>
      <c r="L17575" s="228"/>
      <c r="Q17575" s="229"/>
    </row>
    <row r="17576" spans="9:17" ht="16">
      <c r="I17576" s="209"/>
      <c r="J17576" s="221"/>
      <c r="K17576" s="228"/>
      <c r="L17576" s="228"/>
      <c r="Q17576" s="229"/>
    </row>
    <row r="17577" spans="9:17" ht="16">
      <c r="I17577" s="209"/>
      <c r="J17577" s="221"/>
      <c r="K17577" s="228"/>
      <c r="L17577" s="228"/>
      <c r="Q17577" s="229"/>
    </row>
    <row r="17578" spans="9:17" ht="16">
      <c r="I17578" s="209"/>
      <c r="J17578" s="221"/>
      <c r="K17578" s="228"/>
      <c r="L17578" s="228"/>
      <c r="Q17578" s="229"/>
    </row>
    <row r="17579" spans="9:17" ht="16">
      <c r="I17579" s="209"/>
      <c r="J17579" s="221"/>
      <c r="K17579" s="228"/>
      <c r="L17579" s="228"/>
      <c r="Q17579" s="229"/>
    </row>
    <row r="17580" spans="9:17" ht="16">
      <c r="I17580" s="209"/>
      <c r="J17580" s="221"/>
      <c r="K17580" s="228"/>
      <c r="L17580" s="228"/>
      <c r="Q17580" s="229"/>
    </row>
    <row r="17581" spans="9:17" ht="16">
      <c r="I17581" s="209"/>
      <c r="J17581" s="221"/>
      <c r="K17581" s="228"/>
      <c r="L17581" s="228"/>
      <c r="Q17581" s="229"/>
    </row>
    <row r="17582" spans="9:17" ht="16">
      <c r="I17582" s="209"/>
      <c r="J17582" s="221"/>
      <c r="K17582" s="228"/>
      <c r="L17582" s="228"/>
      <c r="Q17582" s="229"/>
    </row>
    <row r="17583" spans="9:17" ht="16">
      <c r="I17583" s="209"/>
      <c r="J17583" s="221"/>
      <c r="K17583" s="228"/>
      <c r="L17583" s="228"/>
      <c r="Q17583" s="229"/>
    </row>
    <row r="17584" spans="9:17" ht="16">
      <c r="I17584" s="209"/>
      <c r="J17584" s="221"/>
      <c r="K17584" s="228"/>
      <c r="L17584" s="228"/>
      <c r="Q17584" s="229"/>
    </row>
    <row r="17585" spans="9:17" ht="16">
      <c r="I17585" s="209"/>
      <c r="J17585" s="221"/>
      <c r="K17585" s="228"/>
      <c r="L17585" s="228"/>
      <c r="Q17585" s="229"/>
    </row>
    <row r="17586" spans="9:17" ht="16">
      <c r="I17586" s="209"/>
      <c r="J17586" s="221"/>
      <c r="K17586" s="228"/>
      <c r="L17586" s="228"/>
      <c r="Q17586" s="229"/>
    </row>
    <row r="17587" spans="9:17" ht="16">
      <c r="I17587" s="209"/>
      <c r="J17587" s="221"/>
      <c r="K17587" s="228"/>
      <c r="L17587" s="228"/>
      <c r="Q17587" s="229"/>
    </row>
    <row r="17588" spans="9:17" ht="16">
      <c r="I17588" s="209"/>
      <c r="J17588" s="221"/>
      <c r="K17588" s="228"/>
      <c r="L17588" s="228"/>
      <c r="Q17588" s="229"/>
    </row>
    <row r="17589" spans="9:17" ht="16">
      <c r="I17589" s="209"/>
      <c r="J17589" s="221"/>
      <c r="K17589" s="228"/>
      <c r="L17589" s="228"/>
      <c r="Q17589" s="229"/>
    </row>
    <row r="17590" spans="9:17" ht="16">
      <c r="I17590" s="209"/>
      <c r="J17590" s="221"/>
      <c r="K17590" s="228"/>
      <c r="L17590" s="228"/>
      <c r="Q17590" s="229"/>
    </row>
    <row r="17591" spans="9:17" ht="16">
      <c r="I17591" s="209"/>
      <c r="J17591" s="221"/>
      <c r="K17591" s="228"/>
      <c r="L17591" s="228"/>
      <c r="Q17591" s="229"/>
    </row>
    <row r="17592" spans="9:17" ht="16">
      <c r="I17592" s="209"/>
      <c r="J17592" s="221"/>
      <c r="K17592" s="228"/>
      <c r="L17592" s="228"/>
      <c r="Q17592" s="229"/>
    </row>
    <row r="17593" spans="9:17" ht="16">
      <c r="I17593" s="209"/>
      <c r="J17593" s="221"/>
      <c r="K17593" s="228"/>
      <c r="L17593" s="228"/>
      <c r="Q17593" s="229"/>
    </row>
    <row r="17594" spans="9:17" ht="16">
      <c r="I17594" s="209"/>
      <c r="J17594" s="221"/>
      <c r="K17594" s="228"/>
      <c r="L17594" s="228"/>
      <c r="Q17594" s="229"/>
    </row>
    <row r="17595" spans="9:17" ht="16">
      <c r="I17595" s="209"/>
      <c r="J17595" s="221"/>
      <c r="K17595" s="228"/>
      <c r="L17595" s="228"/>
      <c r="Q17595" s="229"/>
    </row>
    <row r="17596" spans="9:17" ht="16">
      <c r="I17596" s="209"/>
      <c r="J17596" s="221"/>
      <c r="K17596" s="228"/>
      <c r="L17596" s="228"/>
      <c r="Q17596" s="229"/>
    </row>
    <row r="17597" spans="9:17" ht="16">
      <c r="I17597" s="209"/>
      <c r="J17597" s="221"/>
      <c r="K17597" s="228"/>
      <c r="L17597" s="228"/>
      <c r="Q17597" s="229"/>
    </row>
    <row r="17598" spans="9:17" ht="16">
      <c r="I17598" s="209"/>
      <c r="J17598" s="221"/>
      <c r="K17598" s="228"/>
      <c r="L17598" s="228"/>
      <c r="Q17598" s="229"/>
    </row>
    <row r="17599" spans="9:17" ht="16">
      <c r="I17599" s="209"/>
      <c r="J17599" s="221"/>
      <c r="K17599" s="228"/>
      <c r="L17599" s="228"/>
      <c r="Q17599" s="229"/>
    </row>
    <row r="17600" spans="9:17" ht="16">
      <c r="I17600" s="209"/>
      <c r="J17600" s="221"/>
      <c r="K17600" s="228"/>
      <c r="L17600" s="228"/>
      <c r="Q17600" s="229"/>
    </row>
    <row r="17601" spans="9:17" ht="16">
      <c r="I17601" s="209"/>
      <c r="J17601" s="221"/>
      <c r="K17601" s="228"/>
      <c r="L17601" s="228"/>
      <c r="Q17601" s="229"/>
    </row>
    <row r="17602" spans="9:17" ht="16">
      <c r="I17602" s="209"/>
      <c r="J17602" s="221"/>
      <c r="K17602" s="228"/>
      <c r="L17602" s="228"/>
      <c r="Q17602" s="229"/>
    </row>
    <row r="17603" spans="9:17" ht="16">
      <c r="I17603" s="209"/>
      <c r="J17603" s="221"/>
      <c r="K17603" s="228"/>
      <c r="L17603" s="228"/>
      <c r="Q17603" s="229"/>
    </row>
    <row r="17604" spans="9:17" ht="16">
      <c r="I17604" s="209"/>
      <c r="J17604" s="221"/>
      <c r="K17604" s="228"/>
      <c r="L17604" s="228"/>
      <c r="Q17604" s="229"/>
    </row>
    <row r="17605" spans="9:17" ht="16">
      <c r="I17605" s="209"/>
      <c r="J17605" s="221"/>
      <c r="K17605" s="228"/>
      <c r="L17605" s="228"/>
      <c r="Q17605" s="229"/>
    </row>
    <row r="17606" spans="9:17" ht="16">
      <c r="I17606" s="209"/>
      <c r="J17606" s="221"/>
      <c r="K17606" s="228"/>
      <c r="L17606" s="228"/>
      <c r="Q17606" s="229"/>
    </row>
    <row r="17607" spans="9:17" ht="16">
      <c r="I17607" s="209"/>
      <c r="J17607" s="221"/>
      <c r="K17607" s="228"/>
      <c r="L17607" s="228"/>
      <c r="Q17607" s="229"/>
    </row>
    <row r="17608" spans="9:17" ht="16">
      <c r="I17608" s="209"/>
      <c r="J17608" s="221"/>
      <c r="K17608" s="228"/>
      <c r="L17608" s="228"/>
      <c r="Q17608" s="229"/>
    </row>
    <row r="17609" spans="9:17" ht="16">
      <c r="I17609" s="209"/>
      <c r="J17609" s="221"/>
      <c r="K17609" s="228"/>
      <c r="L17609" s="228"/>
      <c r="Q17609" s="229"/>
    </row>
    <row r="17610" spans="9:17" ht="16">
      <c r="I17610" s="209"/>
      <c r="J17610" s="221"/>
      <c r="K17610" s="228"/>
      <c r="L17610" s="228"/>
      <c r="Q17610" s="229"/>
    </row>
    <row r="17611" spans="9:17" ht="16">
      <c r="I17611" s="209"/>
      <c r="J17611" s="221"/>
      <c r="K17611" s="228"/>
      <c r="L17611" s="228"/>
      <c r="Q17611" s="229"/>
    </row>
    <row r="17612" spans="9:17" ht="16">
      <c r="I17612" s="209"/>
      <c r="J17612" s="221"/>
      <c r="K17612" s="228"/>
      <c r="L17612" s="228"/>
      <c r="Q17612" s="229"/>
    </row>
    <row r="17613" spans="9:17" ht="16">
      <c r="I17613" s="209"/>
      <c r="J17613" s="221"/>
      <c r="K17613" s="228"/>
      <c r="L17613" s="228"/>
      <c r="Q17613" s="229"/>
    </row>
    <row r="17614" spans="9:17" ht="16">
      <c r="I17614" s="209"/>
      <c r="J17614" s="221"/>
      <c r="K17614" s="228"/>
      <c r="L17614" s="228"/>
      <c r="Q17614" s="229"/>
    </row>
    <row r="17615" spans="9:17" ht="16">
      <c r="I17615" s="209"/>
      <c r="J17615" s="221"/>
      <c r="K17615" s="228"/>
      <c r="L17615" s="228"/>
      <c r="Q17615" s="229"/>
    </row>
    <row r="17616" spans="9:17" ht="16">
      <c r="I17616" s="209"/>
      <c r="J17616" s="221"/>
      <c r="K17616" s="228"/>
      <c r="L17616" s="228"/>
      <c r="Q17616" s="229"/>
    </row>
    <row r="17617" spans="9:17" ht="16">
      <c r="I17617" s="209"/>
      <c r="J17617" s="221"/>
      <c r="K17617" s="228"/>
      <c r="L17617" s="228"/>
      <c r="Q17617" s="229"/>
    </row>
    <row r="17618" spans="9:17" ht="16">
      <c r="I17618" s="209"/>
      <c r="J17618" s="221"/>
      <c r="K17618" s="228"/>
      <c r="L17618" s="228"/>
      <c r="Q17618" s="229"/>
    </row>
    <row r="17619" spans="9:17" ht="16">
      <c r="I17619" s="209"/>
      <c r="J17619" s="221"/>
      <c r="K17619" s="228"/>
      <c r="L17619" s="228"/>
      <c r="Q17619" s="229"/>
    </row>
    <row r="17620" spans="9:17" ht="16">
      <c r="I17620" s="209"/>
      <c r="J17620" s="221"/>
      <c r="K17620" s="228"/>
      <c r="L17620" s="228"/>
      <c r="Q17620" s="229"/>
    </row>
    <row r="17621" spans="9:17" ht="16">
      <c r="I17621" s="209"/>
      <c r="J17621" s="221"/>
      <c r="K17621" s="228"/>
      <c r="L17621" s="228"/>
      <c r="Q17621" s="229"/>
    </row>
    <row r="17622" spans="9:17" ht="16">
      <c r="I17622" s="209"/>
      <c r="J17622" s="221"/>
      <c r="K17622" s="228"/>
      <c r="L17622" s="228"/>
      <c r="Q17622" s="229"/>
    </row>
    <row r="17623" spans="9:17" ht="16">
      <c r="I17623" s="209"/>
      <c r="J17623" s="221"/>
      <c r="K17623" s="228"/>
      <c r="L17623" s="228"/>
      <c r="Q17623" s="229"/>
    </row>
    <row r="17624" spans="9:17" ht="16">
      <c r="I17624" s="209"/>
      <c r="J17624" s="221"/>
      <c r="K17624" s="228"/>
      <c r="L17624" s="228"/>
      <c r="Q17624" s="229"/>
    </row>
    <row r="17625" spans="9:17" ht="16">
      <c r="I17625" s="209"/>
      <c r="J17625" s="221"/>
      <c r="K17625" s="228"/>
      <c r="L17625" s="228"/>
      <c r="Q17625" s="229"/>
    </row>
    <row r="17626" spans="9:17" ht="16">
      <c r="I17626" s="209"/>
      <c r="J17626" s="221"/>
      <c r="K17626" s="228"/>
      <c r="L17626" s="228"/>
      <c r="Q17626" s="229"/>
    </row>
    <row r="17627" spans="9:17" ht="16">
      <c r="I17627" s="209"/>
      <c r="J17627" s="221"/>
      <c r="K17627" s="228"/>
      <c r="L17627" s="228"/>
      <c r="Q17627" s="229"/>
    </row>
    <row r="17628" spans="9:17" ht="16">
      <c r="I17628" s="209"/>
      <c r="J17628" s="221"/>
      <c r="K17628" s="228"/>
      <c r="L17628" s="228"/>
      <c r="Q17628" s="229"/>
    </row>
    <row r="17629" spans="9:17" ht="16">
      <c r="I17629" s="209"/>
      <c r="J17629" s="221"/>
      <c r="K17629" s="228"/>
      <c r="L17629" s="228"/>
      <c r="Q17629" s="229"/>
    </row>
    <row r="17630" spans="9:17" ht="16">
      <c r="I17630" s="209"/>
      <c r="J17630" s="221"/>
      <c r="K17630" s="228"/>
      <c r="L17630" s="228"/>
      <c r="Q17630" s="229"/>
    </row>
    <row r="17631" spans="9:17" ht="16">
      <c r="I17631" s="209"/>
      <c r="J17631" s="221"/>
      <c r="K17631" s="228"/>
      <c r="L17631" s="228"/>
      <c r="Q17631" s="229"/>
    </row>
    <row r="17632" spans="9:17" ht="16">
      <c r="I17632" s="209"/>
      <c r="J17632" s="221"/>
      <c r="K17632" s="228"/>
      <c r="L17632" s="228"/>
      <c r="Q17632" s="229"/>
    </row>
    <row r="17633" spans="9:17" ht="16">
      <c r="I17633" s="209"/>
      <c r="J17633" s="221"/>
      <c r="K17633" s="228"/>
      <c r="L17633" s="228"/>
      <c r="Q17633" s="229"/>
    </row>
    <row r="17634" spans="9:17" ht="16">
      <c r="I17634" s="209"/>
      <c r="J17634" s="221"/>
      <c r="K17634" s="228"/>
      <c r="L17634" s="228"/>
      <c r="Q17634" s="229"/>
    </row>
    <row r="17635" spans="9:17" ht="16">
      <c r="I17635" s="209"/>
      <c r="J17635" s="221"/>
      <c r="K17635" s="228"/>
      <c r="L17635" s="228"/>
      <c r="Q17635" s="229"/>
    </row>
    <row r="17636" spans="9:17" ht="16">
      <c r="I17636" s="209"/>
      <c r="J17636" s="221"/>
      <c r="K17636" s="228"/>
      <c r="L17636" s="228"/>
      <c r="Q17636" s="229"/>
    </row>
    <row r="17637" spans="9:17" ht="16">
      <c r="I17637" s="209"/>
      <c r="J17637" s="221"/>
      <c r="K17637" s="228"/>
      <c r="L17637" s="228"/>
      <c r="Q17637" s="229"/>
    </row>
    <row r="17638" spans="9:17" ht="16">
      <c r="I17638" s="209"/>
      <c r="J17638" s="221"/>
      <c r="K17638" s="228"/>
      <c r="L17638" s="228"/>
      <c r="Q17638" s="229"/>
    </row>
    <row r="17639" spans="9:17" ht="16">
      <c r="I17639" s="209"/>
      <c r="J17639" s="221"/>
      <c r="K17639" s="228"/>
      <c r="L17639" s="228"/>
      <c r="Q17639" s="229"/>
    </row>
    <row r="17640" spans="9:17" ht="16">
      <c r="I17640" s="209"/>
      <c r="J17640" s="221"/>
      <c r="K17640" s="228"/>
      <c r="L17640" s="228"/>
      <c r="Q17640" s="229"/>
    </row>
    <row r="17641" spans="9:17" ht="16">
      <c r="I17641" s="209"/>
      <c r="J17641" s="221"/>
      <c r="K17641" s="228"/>
      <c r="L17641" s="228"/>
      <c r="Q17641" s="229"/>
    </row>
    <row r="17642" spans="9:17" ht="16">
      <c r="I17642" s="209"/>
      <c r="J17642" s="221"/>
      <c r="K17642" s="228"/>
      <c r="L17642" s="228"/>
      <c r="Q17642" s="229"/>
    </row>
    <row r="17643" spans="9:17" ht="16">
      <c r="I17643" s="209"/>
      <c r="J17643" s="221"/>
      <c r="K17643" s="228"/>
      <c r="L17643" s="228"/>
      <c r="Q17643" s="229"/>
    </row>
    <row r="17644" spans="9:17" ht="16">
      <c r="I17644" s="209"/>
      <c r="J17644" s="221"/>
      <c r="K17644" s="228"/>
      <c r="L17644" s="228"/>
      <c r="Q17644" s="229"/>
    </row>
    <row r="17645" spans="9:17" ht="16">
      <c r="I17645" s="209"/>
      <c r="J17645" s="221"/>
      <c r="K17645" s="228"/>
      <c r="L17645" s="228"/>
      <c r="Q17645" s="229"/>
    </row>
    <row r="17646" spans="9:17" ht="16">
      <c r="I17646" s="209"/>
      <c r="J17646" s="221"/>
      <c r="K17646" s="228"/>
      <c r="L17646" s="228"/>
      <c r="Q17646" s="229"/>
    </row>
    <row r="17647" spans="9:17" ht="16">
      <c r="I17647" s="209"/>
      <c r="J17647" s="221"/>
      <c r="K17647" s="228"/>
      <c r="L17647" s="228"/>
      <c r="Q17647" s="229"/>
    </row>
    <row r="17648" spans="9:17" ht="16">
      <c r="I17648" s="209"/>
      <c r="J17648" s="221"/>
      <c r="K17648" s="228"/>
      <c r="L17648" s="228"/>
      <c r="Q17648" s="229"/>
    </row>
    <row r="17649" spans="9:17" ht="16">
      <c r="I17649" s="209"/>
      <c r="J17649" s="221"/>
      <c r="K17649" s="228"/>
      <c r="L17649" s="228"/>
      <c r="Q17649" s="229"/>
    </row>
    <row r="17650" spans="9:17" ht="16">
      <c r="I17650" s="209"/>
      <c r="J17650" s="221"/>
      <c r="K17650" s="228"/>
      <c r="L17650" s="228"/>
      <c r="Q17650" s="229"/>
    </row>
    <row r="17651" spans="9:17" ht="16">
      <c r="I17651" s="209"/>
      <c r="J17651" s="221"/>
      <c r="K17651" s="228"/>
      <c r="L17651" s="228"/>
      <c r="Q17651" s="229"/>
    </row>
    <row r="17652" spans="9:17" ht="16">
      <c r="I17652" s="209"/>
      <c r="J17652" s="221"/>
      <c r="K17652" s="228"/>
      <c r="L17652" s="228"/>
      <c r="Q17652" s="229"/>
    </row>
    <row r="17653" spans="9:17" ht="16">
      <c r="I17653" s="209"/>
      <c r="J17653" s="221"/>
      <c r="K17653" s="228"/>
      <c r="L17653" s="228"/>
      <c r="Q17653" s="229"/>
    </row>
    <row r="17654" spans="9:17" ht="16">
      <c r="I17654" s="209"/>
      <c r="J17654" s="221"/>
      <c r="K17654" s="228"/>
      <c r="L17654" s="228"/>
      <c r="Q17654" s="229"/>
    </row>
    <row r="17655" spans="9:17" ht="16">
      <c r="I17655" s="209"/>
      <c r="J17655" s="221"/>
      <c r="K17655" s="228"/>
      <c r="L17655" s="228"/>
      <c r="Q17655" s="229"/>
    </row>
    <row r="17656" spans="9:17" ht="16">
      <c r="I17656" s="209"/>
      <c r="J17656" s="221"/>
      <c r="K17656" s="228"/>
      <c r="L17656" s="228"/>
      <c r="Q17656" s="229"/>
    </row>
    <row r="17657" spans="9:17" ht="16">
      <c r="I17657" s="209"/>
      <c r="J17657" s="221"/>
      <c r="K17657" s="228"/>
      <c r="L17657" s="228"/>
      <c r="Q17657" s="229"/>
    </row>
    <row r="17658" spans="9:17" ht="16">
      <c r="I17658" s="209"/>
      <c r="J17658" s="221"/>
      <c r="K17658" s="228"/>
      <c r="L17658" s="228"/>
      <c r="Q17658" s="229"/>
    </row>
    <row r="17659" spans="9:17" ht="16">
      <c r="I17659" s="209"/>
      <c r="J17659" s="221"/>
      <c r="K17659" s="228"/>
      <c r="L17659" s="228"/>
      <c r="Q17659" s="229"/>
    </row>
    <row r="17660" spans="9:17" ht="16">
      <c r="I17660" s="209"/>
      <c r="J17660" s="221"/>
      <c r="K17660" s="228"/>
      <c r="L17660" s="228"/>
      <c r="Q17660" s="229"/>
    </row>
    <row r="17661" spans="9:17" ht="16">
      <c r="I17661" s="209"/>
      <c r="J17661" s="221"/>
      <c r="K17661" s="228"/>
      <c r="L17661" s="228"/>
      <c r="Q17661" s="229"/>
    </row>
    <row r="17662" spans="9:17" ht="16">
      <c r="I17662" s="209"/>
      <c r="J17662" s="221"/>
      <c r="K17662" s="228"/>
      <c r="L17662" s="228"/>
      <c r="Q17662" s="229"/>
    </row>
    <row r="17663" spans="9:17" ht="16">
      <c r="I17663" s="209"/>
      <c r="J17663" s="221"/>
      <c r="K17663" s="228"/>
      <c r="L17663" s="228"/>
      <c r="Q17663" s="229"/>
    </row>
    <row r="17664" spans="9:17" ht="16">
      <c r="I17664" s="209"/>
      <c r="J17664" s="221"/>
      <c r="K17664" s="228"/>
      <c r="L17664" s="228"/>
      <c r="Q17664" s="229"/>
    </row>
    <row r="17665" spans="9:17" ht="16">
      <c r="I17665" s="209"/>
      <c r="J17665" s="221"/>
      <c r="K17665" s="228"/>
      <c r="L17665" s="228"/>
      <c r="Q17665" s="229"/>
    </row>
    <row r="17666" spans="9:17" ht="16">
      <c r="I17666" s="209"/>
      <c r="J17666" s="221"/>
      <c r="K17666" s="228"/>
      <c r="L17666" s="228"/>
      <c r="Q17666" s="229"/>
    </row>
    <row r="17667" spans="9:17" ht="16">
      <c r="I17667" s="209"/>
      <c r="J17667" s="221"/>
      <c r="K17667" s="228"/>
      <c r="L17667" s="228"/>
      <c r="Q17667" s="229"/>
    </row>
    <row r="17668" spans="9:17" ht="16">
      <c r="I17668" s="209"/>
      <c r="J17668" s="221"/>
      <c r="K17668" s="228"/>
      <c r="L17668" s="228"/>
      <c r="Q17668" s="229"/>
    </row>
    <row r="17669" spans="9:17" ht="16">
      <c r="I17669" s="209"/>
      <c r="J17669" s="221"/>
      <c r="K17669" s="228"/>
      <c r="L17669" s="228"/>
      <c r="Q17669" s="229"/>
    </row>
    <row r="17670" spans="9:17" ht="16">
      <c r="I17670" s="209"/>
      <c r="J17670" s="221"/>
      <c r="K17670" s="228"/>
      <c r="L17670" s="228"/>
      <c r="Q17670" s="229"/>
    </row>
    <row r="17671" spans="9:17" ht="16">
      <c r="I17671" s="209"/>
      <c r="J17671" s="221"/>
      <c r="K17671" s="228"/>
      <c r="L17671" s="228"/>
      <c r="Q17671" s="229"/>
    </row>
    <row r="17672" spans="9:17" ht="16">
      <c r="I17672" s="209"/>
      <c r="J17672" s="221"/>
      <c r="K17672" s="228"/>
      <c r="L17672" s="228"/>
      <c r="Q17672" s="229"/>
    </row>
    <row r="17673" spans="9:17" ht="16">
      <c r="I17673" s="209"/>
      <c r="J17673" s="221"/>
      <c r="K17673" s="228"/>
      <c r="L17673" s="228"/>
      <c r="Q17673" s="229"/>
    </row>
    <row r="17674" spans="9:17" ht="16">
      <c r="I17674" s="209"/>
      <c r="J17674" s="221"/>
      <c r="K17674" s="228"/>
      <c r="L17674" s="228"/>
      <c r="Q17674" s="229"/>
    </row>
    <row r="17675" spans="9:17" ht="16">
      <c r="I17675" s="209"/>
      <c r="J17675" s="221"/>
      <c r="K17675" s="228"/>
      <c r="L17675" s="228"/>
      <c r="Q17675" s="229"/>
    </row>
    <row r="17676" spans="9:17" ht="16">
      <c r="I17676" s="209"/>
      <c r="J17676" s="221"/>
      <c r="K17676" s="228"/>
      <c r="L17676" s="228"/>
      <c r="Q17676" s="229"/>
    </row>
    <row r="17677" spans="9:17" ht="16">
      <c r="I17677" s="209"/>
      <c r="J17677" s="221"/>
      <c r="K17677" s="228"/>
      <c r="L17677" s="228"/>
      <c r="Q17677" s="229"/>
    </row>
    <row r="17678" spans="9:17" ht="16">
      <c r="I17678" s="209"/>
      <c r="J17678" s="221"/>
      <c r="K17678" s="228"/>
      <c r="L17678" s="228"/>
      <c r="Q17678" s="229"/>
    </row>
    <row r="17679" spans="9:17" ht="16">
      <c r="I17679" s="209"/>
      <c r="J17679" s="221"/>
      <c r="K17679" s="228"/>
      <c r="L17679" s="228"/>
      <c r="Q17679" s="229"/>
    </row>
    <row r="17680" spans="9:17" ht="16">
      <c r="I17680" s="209"/>
      <c r="J17680" s="221"/>
      <c r="K17680" s="228"/>
      <c r="L17680" s="228"/>
      <c r="Q17680" s="229"/>
    </row>
    <row r="17681" spans="9:17" ht="16">
      <c r="I17681" s="209"/>
      <c r="J17681" s="221"/>
      <c r="K17681" s="228"/>
      <c r="L17681" s="228"/>
      <c r="Q17681" s="229"/>
    </row>
    <row r="17682" spans="9:17" ht="16">
      <c r="I17682" s="209"/>
      <c r="J17682" s="221"/>
      <c r="K17682" s="228"/>
      <c r="L17682" s="228"/>
      <c r="Q17682" s="229"/>
    </row>
    <row r="17683" spans="9:17" ht="16">
      <c r="I17683" s="209"/>
      <c r="J17683" s="221"/>
      <c r="K17683" s="228"/>
      <c r="L17683" s="228"/>
      <c r="Q17683" s="229"/>
    </row>
    <row r="17684" spans="9:17" ht="16">
      <c r="I17684" s="209"/>
      <c r="J17684" s="221"/>
      <c r="K17684" s="228"/>
      <c r="L17684" s="228"/>
      <c r="Q17684" s="229"/>
    </row>
    <row r="17685" spans="9:17" ht="16">
      <c r="I17685" s="209"/>
      <c r="J17685" s="221"/>
      <c r="K17685" s="228"/>
      <c r="L17685" s="228"/>
      <c r="Q17685" s="229"/>
    </row>
    <row r="17686" spans="9:17" ht="16">
      <c r="I17686" s="209"/>
      <c r="J17686" s="221"/>
      <c r="K17686" s="228"/>
      <c r="L17686" s="228"/>
      <c r="Q17686" s="229"/>
    </row>
    <row r="17687" spans="9:17" ht="16">
      <c r="I17687" s="209"/>
      <c r="J17687" s="221"/>
      <c r="K17687" s="228"/>
      <c r="L17687" s="228"/>
      <c r="Q17687" s="229"/>
    </row>
    <row r="17688" spans="9:17" ht="16">
      <c r="I17688" s="209"/>
      <c r="J17688" s="221"/>
      <c r="K17688" s="228"/>
      <c r="L17688" s="228"/>
      <c r="Q17688" s="229"/>
    </row>
    <row r="17689" spans="9:17" ht="16">
      <c r="I17689" s="209"/>
      <c r="J17689" s="221"/>
      <c r="K17689" s="228"/>
      <c r="L17689" s="228"/>
      <c r="Q17689" s="229"/>
    </row>
    <row r="17690" spans="9:17" ht="16">
      <c r="I17690" s="209"/>
      <c r="J17690" s="221"/>
      <c r="K17690" s="228"/>
      <c r="L17690" s="228"/>
      <c r="Q17690" s="229"/>
    </row>
    <row r="17691" spans="9:17" ht="16">
      <c r="I17691" s="209"/>
      <c r="J17691" s="221"/>
      <c r="K17691" s="228"/>
      <c r="L17691" s="228"/>
      <c r="Q17691" s="229"/>
    </row>
    <row r="17692" spans="9:17" ht="16">
      <c r="I17692" s="209"/>
      <c r="J17692" s="221"/>
      <c r="K17692" s="228"/>
      <c r="L17692" s="228"/>
      <c r="Q17692" s="229"/>
    </row>
    <row r="17693" spans="9:17" ht="16">
      <c r="I17693" s="209"/>
      <c r="J17693" s="221"/>
      <c r="K17693" s="228"/>
      <c r="L17693" s="228"/>
      <c r="Q17693" s="229"/>
    </row>
    <row r="17694" spans="9:17" ht="16">
      <c r="I17694" s="209"/>
      <c r="J17694" s="221"/>
      <c r="K17694" s="228"/>
      <c r="L17694" s="228"/>
      <c r="Q17694" s="229"/>
    </row>
    <row r="17695" spans="9:17" ht="16">
      <c r="I17695" s="209"/>
      <c r="J17695" s="221"/>
      <c r="K17695" s="228"/>
      <c r="L17695" s="228"/>
      <c r="Q17695" s="229"/>
    </row>
    <row r="17696" spans="9:17" ht="16">
      <c r="I17696" s="209"/>
      <c r="J17696" s="221"/>
      <c r="K17696" s="228"/>
      <c r="L17696" s="228"/>
      <c r="Q17696" s="229"/>
    </row>
    <row r="17697" spans="9:17" ht="16">
      <c r="I17697" s="209"/>
      <c r="J17697" s="221"/>
      <c r="K17697" s="228"/>
      <c r="L17697" s="228"/>
      <c r="Q17697" s="229"/>
    </row>
    <row r="17698" spans="9:17" ht="16">
      <c r="I17698" s="209"/>
      <c r="J17698" s="221"/>
      <c r="K17698" s="228"/>
      <c r="L17698" s="228"/>
      <c r="Q17698" s="229"/>
    </row>
    <row r="17699" spans="9:17" ht="16">
      <c r="I17699" s="209"/>
      <c r="J17699" s="221"/>
      <c r="K17699" s="228"/>
      <c r="L17699" s="228"/>
      <c r="Q17699" s="229"/>
    </row>
    <row r="17700" spans="9:17" ht="16">
      <c r="I17700" s="209"/>
      <c r="J17700" s="221"/>
      <c r="K17700" s="228"/>
      <c r="L17700" s="228"/>
      <c r="Q17700" s="229"/>
    </row>
    <row r="17701" spans="9:17" ht="16">
      <c r="I17701" s="209"/>
      <c r="J17701" s="221"/>
      <c r="K17701" s="228"/>
      <c r="L17701" s="228"/>
      <c r="Q17701" s="229"/>
    </row>
    <row r="17702" spans="9:17" ht="16">
      <c r="I17702" s="209"/>
      <c r="J17702" s="221"/>
      <c r="K17702" s="228"/>
      <c r="L17702" s="228"/>
      <c r="Q17702" s="229"/>
    </row>
    <row r="17703" spans="9:17" ht="16">
      <c r="I17703" s="209"/>
      <c r="J17703" s="221"/>
      <c r="K17703" s="228"/>
      <c r="L17703" s="228"/>
      <c r="Q17703" s="229"/>
    </row>
    <row r="17704" spans="9:17" ht="16">
      <c r="I17704" s="209"/>
      <c r="J17704" s="221"/>
      <c r="K17704" s="228"/>
      <c r="L17704" s="228"/>
      <c r="Q17704" s="229"/>
    </row>
    <row r="17705" spans="9:17" ht="16">
      <c r="I17705" s="209"/>
      <c r="J17705" s="221"/>
      <c r="K17705" s="228"/>
      <c r="L17705" s="228"/>
      <c r="Q17705" s="229"/>
    </row>
    <row r="17706" spans="9:17" ht="16">
      <c r="I17706" s="209"/>
      <c r="J17706" s="221"/>
      <c r="K17706" s="228"/>
      <c r="L17706" s="228"/>
      <c r="Q17706" s="229"/>
    </row>
    <row r="17707" spans="9:17" ht="16">
      <c r="I17707" s="209"/>
      <c r="J17707" s="221"/>
      <c r="K17707" s="228"/>
      <c r="L17707" s="228"/>
      <c r="Q17707" s="229"/>
    </row>
    <row r="17708" spans="9:17" ht="16">
      <c r="I17708" s="209"/>
      <c r="J17708" s="221"/>
      <c r="K17708" s="228"/>
      <c r="L17708" s="228"/>
      <c r="Q17708" s="229"/>
    </row>
    <row r="17709" spans="9:17" ht="16">
      <c r="I17709" s="209"/>
      <c r="J17709" s="221"/>
      <c r="K17709" s="228"/>
      <c r="L17709" s="228"/>
      <c r="Q17709" s="229"/>
    </row>
    <row r="17710" spans="9:17" ht="16">
      <c r="I17710" s="209"/>
      <c r="J17710" s="221"/>
      <c r="K17710" s="228"/>
      <c r="L17710" s="228"/>
      <c r="Q17710" s="229"/>
    </row>
    <row r="17711" spans="9:17" ht="16">
      <c r="I17711" s="209"/>
      <c r="J17711" s="221"/>
      <c r="K17711" s="228"/>
      <c r="L17711" s="228"/>
      <c r="Q17711" s="229"/>
    </row>
    <row r="17712" spans="9:17" ht="16">
      <c r="I17712" s="209"/>
      <c r="J17712" s="221"/>
      <c r="K17712" s="228"/>
      <c r="L17712" s="228"/>
      <c r="Q17712" s="229"/>
    </row>
    <row r="17713" spans="9:17" ht="16">
      <c r="I17713" s="209"/>
      <c r="J17713" s="221"/>
      <c r="K17713" s="228"/>
      <c r="L17713" s="228"/>
      <c r="Q17713" s="229"/>
    </row>
    <row r="17714" spans="9:17" ht="16">
      <c r="I17714" s="209"/>
      <c r="J17714" s="221"/>
      <c r="K17714" s="228"/>
      <c r="L17714" s="228"/>
      <c r="Q17714" s="229"/>
    </row>
    <row r="17715" spans="9:17" ht="16">
      <c r="I17715" s="209"/>
      <c r="J17715" s="221"/>
      <c r="K17715" s="228"/>
      <c r="L17715" s="228"/>
      <c r="Q17715" s="229"/>
    </row>
    <row r="17716" spans="9:17" ht="16">
      <c r="I17716" s="209"/>
      <c r="J17716" s="221"/>
      <c r="K17716" s="228"/>
      <c r="L17716" s="228"/>
      <c r="Q17716" s="229"/>
    </row>
    <row r="17717" spans="9:17" ht="16">
      <c r="I17717" s="209"/>
      <c r="J17717" s="221"/>
      <c r="K17717" s="228"/>
      <c r="L17717" s="228"/>
      <c r="Q17717" s="229"/>
    </row>
    <row r="17718" spans="9:17" ht="16">
      <c r="I17718" s="209"/>
      <c r="J17718" s="221"/>
      <c r="K17718" s="228"/>
      <c r="L17718" s="228"/>
      <c r="Q17718" s="229"/>
    </row>
    <row r="17719" spans="9:17" ht="16">
      <c r="I17719" s="209"/>
      <c r="J17719" s="221"/>
      <c r="K17719" s="228"/>
      <c r="L17719" s="228"/>
      <c r="Q17719" s="229"/>
    </row>
    <row r="17720" spans="9:17" ht="16">
      <c r="I17720" s="209"/>
      <c r="J17720" s="221"/>
      <c r="K17720" s="228"/>
      <c r="L17720" s="228"/>
      <c r="Q17720" s="229"/>
    </row>
    <row r="17721" spans="9:17" ht="16">
      <c r="I17721" s="209"/>
      <c r="J17721" s="221"/>
      <c r="K17721" s="228"/>
      <c r="L17721" s="228"/>
      <c r="Q17721" s="229"/>
    </row>
    <row r="17722" spans="9:17" ht="16">
      <c r="I17722" s="209"/>
      <c r="J17722" s="221"/>
      <c r="K17722" s="228"/>
      <c r="L17722" s="228"/>
      <c r="Q17722" s="229"/>
    </row>
    <row r="17723" spans="9:17" ht="16">
      <c r="I17723" s="209"/>
      <c r="J17723" s="221"/>
      <c r="K17723" s="228"/>
      <c r="L17723" s="228"/>
      <c r="Q17723" s="229"/>
    </row>
    <row r="17724" spans="9:17" ht="16">
      <c r="I17724" s="209"/>
      <c r="J17724" s="221"/>
      <c r="K17724" s="228"/>
      <c r="L17724" s="228"/>
      <c r="Q17724" s="229"/>
    </row>
    <row r="17725" spans="9:17" ht="16">
      <c r="I17725" s="209"/>
      <c r="J17725" s="221"/>
      <c r="K17725" s="228"/>
      <c r="L17725" s="228"/>
      <c r="Q17725" s="229"/>
    </row>
    <row r="17726" spans="9:17" ht="16">
      <c r="I17726" s="209"/>
      <c r="J17726" s="221"/>
      <c r="K17726" s="228"/>
      <c r="L17726" s="228"/>
      <c r="Q17726" s="229"/>
    </row>
    <row r="17727" spans="9:17" ht="16">
      <c r="I17727" s="209"/>
      <c r="J17727" s="221"/>
      <c r="K17727" s="228"/>
      <c r="L17727" s="228"/>
      <c r="Q17727" s="229"/>
    </row>
    <row r="17728" spans="9:17" ht="16">
      <c r="I17728" s="209"/>
      <c r="J17728" s="221"/>
      <c r="K17728" s="228"/>
      <c r="L17728" s="228"/>
      <c r="Q17728" s="229"/>
    </row>
    <row r="17729" spans="9:17" ht="16">
      <c r="I17729" s="209"/>
      <c r="J17729" s="221"/>
      <c r="K17729" s="228"/>
      <c r="L17729" s="228"/>
      <c r="Q17729" s="229"/>
    </row>
    <row r="17730" spans="9:17" ht="16">
      <c r="I17730" s="209"/>
      <c r="J17730" s="221"/>
      <c r="K17730" s="228"/>
      <c r="L17730" s="228"/>
      <c r="Q17730" s="229"/>
    </row>
    <row r="17731" spans="9:17" ht="16">
      <c r="I17731" s="209"/>
      <c r="J17731" s="221"/>
      <c r="K17731" s="228"/>
      <c r="L17731" s="228"/>
      <c r="Q17731" s="229"/>
    </row>
    <row r="17732" spans="9:17" ht="16">
      <c r="I17732" s="209"/>
      <c r="J17732" s="221"/>
      <c r="K17732" s="228"/>
      <c r="L17732" s="228"/>
      <c r="Q17732" s="229"/>
    </row>
    <row r="17733" spans="9:17" ht="16">
      <c r="I17733" s="209"/>
      <c r="J17733" s="221"/>
      <c r="K17733" s="228"/>
      <c r="L17733" s="228"/>
      <c r="Q17733" s="229"/>
    </row>
    <row r="17734" spans="9:17" ht="16">
      <c r="I17734" s="209"/>
      <c r="J17734" s="221"/>
      <c r="K17734" s="228"/>
      <c r="L17734" s="228"/>
      <c r="Q17734" s="229"/>
    </row>
    <row r="17735" spans="9:17" ht="16">
      <c r="I17735" s="209"/>
      <c r="J17735" s="221"/>
      <c r="K17735" s="228"/>
      <c r="L17735" s="228"/>
      <c r="Q17735" s="229"/>
    </row>
    <row r="17736" spans="9:17" ht="16">
      <c r="I17736" s="209"/>
      <c r="J17736" s="221"/>
      <c r="K17736" s="228"/>
      <c r="L17736" s="228"/>
      <c r="Q17736" s="229"/>
    </row>
    <row r="17737" spans="9:17" ht="16">
      <c r="I17737" s="209"/>
      <c r="J17737" s="221"/>
      <c r="K17737" s="228"/>
      <c r="L17737" s="228"/>
      <c r="Q17737" s="229"/>
    </row>
    <row r="17738" spans="9:17" ht="16">
      <c r="I17738" s="209"/>
      <c r="J17738" s="221"/>
      <c r="K17738" s="228"/>
      <c r="L17738" s="228"/>
      <c r="Q17738" s="229"/>
    </row>
    <row r="17739" spans="9:17" ht="16">
      <c r="I17739" s="209"/>
      <c r="J17739" s="221"/>
      <c r="K17739" s="228"/>
      <c r="L17739" s="228"/>
      <c r="Q17739" s="229"/>
    </row>
    <row r="17740" spans="9:17" ht="16">
      <c r="I17740" s="209"/>
      <c r="J17740" s="221"/>
      <c r="K17740" s="228"/>
      <c r="L17740" s="228"/>
      <c r="Q17740" s="229"/>
    </row>
    <row r="17741" spans="9:17" ht="16">
      <c r="I17741" s="209"/>
      <c r="J17741" s="221"/>
      <c r="K17741" s="228"/>
      <c r="L17741" s="228"/>
      <c r="Q17741" s="229"/>
    </row>
    <row r="17742" spans="9:17" ht="16">
      <c r="I17742" s="209"/>
      <c r="J17742" s="221"/>
      <c r="K17742" s="228"/>
      <c r="L17742" s="228"/>
      <c r="Q17742" s="229"/>
    </row>
    <row r="17743" spans="9:17" ht="16">
      <c r="I17743" s="209"/>
      <c r="J17743" s="221"/>
      <c r="K17743" s="228"/>
      <c r="L17743" s="228"/>
      <c r="Q17743" s="229"/>
    </row>
    <row r="17744" spans="9:17" ht="16">
      <c r="I17744" s="209"/>
      <c r="J17744" s="221"/>
      <c r="K17744" s="228"/>
      <c r="L17744" s="228"/>
      <c r="Q17744" s="229"/>
    </row>
    <row r="17745" spans="9:17" ht="16">
      <c r="I17745" s="209"/>
      <c r="J17745" s="221"/>
      <c r="K17745" s="228"/>
      <c r="L17745" s="228"/>
      <c r="Q17745" s="229"/>
    </row>
    <row r="17746" spans="9:17" ht="16">
      <c r="I17746" s="209"/>
      <c r="J17746" s="221"/>
      <c r="K17746" s="228"/>
      <c r="L17746" s="228"/>
      <c r="Q17746" s="229"/>
    </row>
    <row r="17747" spans="9:17" ht="16">
      <c r="I17747" s="209"/>
      <c r="J17747" s="221"/>
      <c r="K17747" s="228"/>
      <c r="L17747" s="228"/>
      <c r="Q17747" s="229"/>
    </row>
    <row r="17748" spans="9:17" ht="16">
      <c r="I17748" s="209"/>
      <c r="J17748" s="221"/>
      <c r="K17748" s="228"/>
      <c r="L17748" s="228"/>
      <c r="Q17748" s="229"/>
    </row>
    <row r="17749" spans="9:17" ht="16">
      <c r="I17749" s="209"/>
      <c r="J17749" s="221"/>
      <c r="K17749" s="228"/>
      <c r="L17749" s="228"/>
      <c r="Q17749" s="229"/>
    </row>
    <row r="17750" spans="9:17" ht="16">
      <c r="I17750" s="209"/>
      <c r="J17750" s="221"/>
      <c r="K17750" s="228"/>
      <c r="L17750" s="228"/>
      <c r="Q17750" s="229"/>
    </row>
    <row r="17751" spans="9:17" ht="16">
      <c r="I17751" s="209"/>
      <c r="J17751" s="221"/>
      <c r="K17751" s="228"/>
      <c r="L17751" s="228"/>
      <c r="Q17751" s="229"/>
    </row>
    <row r="17752" spans="9:17" ht="16">
      <c r="I17752" s="209"/>
      <c r="J17752" s="221"/>
      <c r="K17752" s="228"/>
      <c r="L17752" s="228"/>
      <c r="Q17752" s="229"/>
    </row>
    <row r="17753" spans="9:17" ht="16">
      <c r="I17753" s="209"/>
      <c r="J17753" s="221"/>
      <c r="K17753" s="228"/>
      <c r="L17753" s="228"/>
      <c r="Q17753" s="229"/>
    </row>
    <row r="17754" spans="9:17" ht="16">
      <c r="I17754" s="209"/>
      <c r="J17754" s="221"/>
      <c r="K17754" s="228"/>
      <c r="L17754" s="228"/>
      <c r="Q17754" s="229"/>
    </row>
    <row r="17755" spans="9:17" ht="16">
      <c r="I17755" s="209"/>
      <c r="J17755" s="221"/>
      <c r="K17755" s="228"/>
      <c r="L17755" s="228"/>
      <c r="Q17755" s="229"/>
    </row>
    <row r="17756" spans="9:17" ht="16">
      <c r="I17756" s="209"/>
      <c r="J17756" s="221"/>
      <c r="K17756" s="228"/>
      <c r="L17756" s="228"/>
      <c r="Q17756" s="229"/>
    </row>
    <row r="17757" spans="9:17" ht="16">
      <c r="I17757" s="209"/>
      <c r="J17757" s="221"/>
      <c r="K17757" s="228"/>
      <c r="L17757" s="228"/>
      <c r="Q17757" s="229"/>
    </row>
    <row r="17758" spans="9:17" ht="16">
      <c r="I17758" s="209"/>
      <c r="J17758" s="221"/>
      <c r="K17758" s="228"/>
      <c r="L17758" s="228"/>
      <c r="Q17758" s="229"/>
    </row>
    <row r="17759" spans="9:17" ht="16">
      <c r="I17759" s="209"/>
      <c r="J17759" s="221"/>
      <c r="K17759" s="228"/>
      <c r="L17759" s="228"/>
      <c r="Q17759" s="229"/>
    </row>
    <row r="17760" spans="9:17" ht="16">
      <c r="I17760" s="209"/>
      <c r="J17760" s="221"/>
      <c r="K17760" s="228"/>
      <c r="L17760" s="228"/>
      <c r="Q17760" s="229"/>
    </row>
    <row r="17761" spans="9:17" ht="16">
      <c r="I17761" s="209"/>
      <c r="J17761" s="221"/>
      <c r="K17761" s="228"/>
      <c r="L17761" s="228"/>
      <c r="Q17761" s="229"/>
    </row>
    <row r="17762" spans="9:17" ht="16">
      <c r="I17762" s="209"/>
      <c r="J17762" s="221"/>
      <c r="K17762" s="228"/>
      <c r="L17762" s="228"/>
      <c r="Q17762" s="229"/>
    </row>
    <row r="17763" spans="9:17" ht="16">
      <c r="I17763" s="209"/>
      <c r="J17763" s="221"/>
      <c r="K17763" s="228"/>
      <c r="L17763" s="228"/>
      <c r="Q17763" s="229"/>
    </row>
    <row r="17764" spans="9:17" ht="16">
      <c r="I17764" s="209"/>
      <c r="J17764" s="221"/>
      <c r="K17764" s="228"/>
      <c r="L17764" s="228"/>
      <c r="Q17764" s="229"/>
    </row>
    <row r="17765" spans="9:17" ht="16">
      <c r="I17765" s="209"/>
      <c r="J17765" s="221"/>
      <c r="K17765" s="228"/>
      <c r="L17765" s="228"/>
      <c r="Q17765" s="229"/>
    </row>
    <row r="17766" spans="9:17" ht="16">
      <c r="I17766" s="209"/>
      <c r="J17766" s="221"/>
      <c r="K17766" s="228"/>
      <c r="L17766" s="228"/>
      <c r="Q17766" s="229"/>
    </row>
    <row r="17767" spans="9:17" ht="16">
      <c r="I17767" s="209"/>
      <c r="J17767" s="221"/>
      <c r="K17767" s="228"/>
      <c r="L17767" s="228"/>
      <c r="Q17767" s="229"/>
    </row>
    <row r="17768" spans="9:17" ht="16">
      <c r="I17768" s="209"/>
      <c r="J17768" s="221"/>
      <c r="K17768" s="228"/>
      <c r="L17768" s="228"/>
      <c r="Q17768" s="229"/>
    </row>
    <row r="17769" spans="9:17" ht="16">
      <c r="I17769" s="209"/>
      <c r="J17769" s="221"/>
      <c r="K17769" s="228"/>
      <c r="L17769" s="228"/>
      <c r="Q17769" s="229"/>
    </row>
    <row r="17770" spans="9:17" ht="16">
      <c r="I17770" s="209"/>
      <c r="J17770" s="221"/>
      <c r="K17770" s="228"/>
      <c r="L17770" s="228"/>
      <c r="Q17770" s="229"/>
    </row>
    <row r="17771" spans="9:17" ht="16">
      <c r="I17771" s="209"/>
      <c r="J17771" s="221"/>
      <c r="K17771" s="228"/>
      <c r="L17771" s="228"/>
      <c r="Q17771" s="229"/>
    </row>
    <row r="17772" spans="9:17" ht="16">
      <c r="I17772" s="209"/>
      <c r="J17772" s="221"/>
      <c r="K17772" s="228"/>
      <c r="L17772" s="228"/>
      <c r="Q17772" s="229"/>
    </row>
    <row r="17773" spans="9:17" ht="16">
      <c r="I17773" s="209"/>
      <c r="J17773" s="221"/>
      <c r="K17773" s="228"/>
      <c r="L17773" s="228"/>
      <c r="Q17773" s="229"/>
    </row>
    <row r="17774" spans="9:17" ht="16">
      <c r="I17774" s="209"/>
      <c r="J17774" s="221"/>
      <c r="K17774" s="228"/>
      <c r="L17774" s="228"/>
      <c r="Q17774" s="229"/>
    </row>
    <row r="17775" spans="9:17" ht="16">
      <c r="I17775" s="209"/>
      <c r="J17775" s="221"/>
      <c r="K17775" s="228"/>
      <c r="L17775" s="228"/>
      <c r="Q17775" s="229"/>
    </row>
    <row r="17776" spans="9:17" ht="16">
      <c r="I17776" s="209"/>
      <c r="J17776" s="221"/>
      <c r="K17776" s="228"/>
      <c r="L17776" s="228"/>
      <c r="Q17776" s="229"/>
    </row>
    <row r="17777" spans="9:17" ht="16">
      <c r="I17777" s="209"/>
      <c r="J17777" s="221"/>
      <c r="K17777" s="228"/>
      <c r="L17777" s="228"/>
      <c r="Q17777" s="229"/>
    </row>
    <row r="17778" spans="9:17" ht="16">
      <c r="I17778" s="209"/>
      <c r="J17778" s="221"/>
      <c r="K17778" s="228"/>
      <c r="L17778" s="228"/>
      <c r="Q17778" s="229"/>
    </row>
    <row r="17779" spans="9:17" ht="16">
      <c r="I17779" s="209"/>
      <c r="J17779" s="221"/>
      <c r="K17779" s="228"/>
      <c r="L17779" s="228"/>
      <c r="Q17779" s="229"/>
    </row>
    <row r="17780" spans="9:17" ht="16">
      <c r="I17780" s="209"/>
      <c r="J17780" s="221"/>
      <c r="K17780" s="228"/>
      <c r="L17780" s="228"/>
      <c r="Q17780" s="229"/>
    </row>
    <row r="17781" spans="9:17" ht="16">
      <c r="I17781" s="209"/>
      <c r="J17781" s="221"/>
      <c r="K17781" s="228"/>
      <c r="L17781" s="228"/>
      <c r="Q17781" s="229"/>
    </row>
    <row r="17782" spans="9:17" ht="16">
      <c r="I17782" s="209"/>
      <c r="J17782" s="221"/>
      <c r="K17782" s="228"/>
      <c r="L17782" s="228"/>
      <c r="Q17782" s="229"/>
    </row>
    <row r="17783" spans="9:17" ht="16">
      <c r="I17783" s="209"/>
      <c r="J17783" s="221"/>
      <c r="K17783" s="228"/>
      <c r="L17783" s="228"/>
      <c r="Q17783" s="229"/>
    </row>
    <row r="17784" spans="9:17" ht="16">
      <c r="I17784" s="209"/>
      <c r="J17784" s="221"/>
      <c r="K17784" s="228"/>
      <c r="L17784" s="228"/>
      <c r="Q17784" s="229"/>
    </row>
    <row r="17785" spans="9:17" ht="16">
      <c r="I17785" s="209"/>
      <c r="J17785" s="221"/>
      <c r="K17785" s="228"/>
      <c r="L17785" s="228"/>
      <c r="Q17785" s="229"/>
    </row>
    <row r="17786" spans="9:17" ht="16">
      <c r="I17786" s="209"/>
      <c r="J17786" s="221"/>
      <c r="K17786" s="228"/>
      <c r="L17786" s="228"/>
      <c r="Q17786" s="229"/>
    </row>
    <row r="17787" spans="9:17" ht="16">
      <c r="I17787" s="209"/>
      <c r="J17787" s="221"/>
      <c r="K17787" s="228"/>
      <c r="L17787" s="228"/>
      <c r="Q17787" s="229"/>
    </row>
    <row r="17788" spans="9:17" ht="16">
      <c r="I17788" s="209"/>
      <c r="J17788" s="221"/>
      <c r="K17788" s="228"/>
      <c r="L17788" s="228"/>
      <c r="Q17788" s="229"/>
    </row>
    <row r="17789" spans="9:17" ht="16">
      <c r="I17789" s="209"/>
      <c r="J17789" s="221"/>
      <c r="K17789" s="228"/>
      <c r="L17789" s="228"/>
      <c r="Q17789" s="229"/>
    </row>
    <row r="17790" spans="9:17" ht="16">
      <c r="I17790" s="209"/>
      <c r="J17790" s="221"/>
      <c r="K17790" s="228"/>
      <c r="L17790" s="228"/>
      <c r="Q17790" s="229"/>
    </row>
    <row r="17791" spans="9:17" ht="16">
      <c r="I17791" s="209"/>
      <c r="J17791" s="221"/>
      <c r="K17791" s="228"/>
      <c r="L17791" s="228"/>
      <c r="Q17791" s="229"/>
    </row>
    <row r="17792" spans="9:17" ht="16">
      <c r="I17792" s="209"/>
      <c r="J17792" s="221"/>
      <c r="K17792" s="228"/>
      <c r="L17792" s="228"/>
      <c r="Q17792" s="229"/>
    </row>
    <row r="17793" spans="9:17" ht="16">
      <c r="I17793" s="209"/>
      <c r="J17793" s="221"/>
      <c r="K17793" s="228"/>
      <c r="L17793" s="228"/>
      <c r="Q17793" s="229"/>
    </row>
    <row r="17794" spans="9:17" ht="16">
      <c r="I17794" s="209"/>
      <c r="J17794" s="221"/>
      <c r="K17794" s="228"/>
      <c r="L17794" s="228"/>
      <c r="Q17794" s="229"/>
    </row>
    <row r="17795" spans="9:17" ht="16">
      <c r="I17795" s="209"/>
      <c r="J17795" s="221"/>
      <c r="K17795" s="228"/>
      <c r="L17795" s="228"/>
      <c r="Q17795" s="229"/>
    </row>
    <row r="17796" spans="9:17" ht="16">
      <c r="I17796" s="209"/>
      <c r="J17796" s="221"/>
      <c r="K17796" s="228"/>
      <c r="L17796" s="228"/>
      <c r="Q17796" s="229"/>
    </row>
    <row r="17797" spans="9:17" ht="16">
      <c r="I17797" s="209"/>
      <c r="J17797" s="221"/>
      <c r="K17797" s="228"/>
      <c r="L17797" s="228"/>
      <c r="Q17797" s="229"/>
    </row>
    <row r="17798" spans="9:17" ht="16">
      <c r="I17798" s="209"/>
      <c r="J17798" s="221"/>
      <c r="K17798" s="228"/>
      <c r="L17798" s="228"/>
      <c r="Q17798" s="229"/>
    </row>
    <row r="17799" spans="9:17" ht="16">
      <c r="I17799" s="209"/>
      <c r="J17799" s="221"/>
      <c r="K17799" s="228"/>
      <c r="L17799" s="228"/>
      <c r="Q17799" s="229"/>
    </row>
    <row r="17800" spans="9:17" ht="16">
      <c r="I17800" s="209"/>
      <c r="J17800" s="221"/>
      <c r="K17800" s="228"/>
      <c r="L17800" s="228"/>
      <c r="Q17800" s="229"/>
    </row>
    <row r="17801" spans="9:17" ht="16">
      <c r="I17801" s="209"/>
      <c r="J17801" s="221"/>
      <c r="K17801" s="228"/>
      <c r="L17801" s="228"/>
      <c r="Q17801" s="229"/>
    </row>
    <row r="17802" spans="9:17" ht="16">
      <c r="I17802" s="209"/>
      <c r="J17802" s="221"/>
      <c r="K17802" s="228"/>
      <c r="L17802" s="228"/>
      <c r="Q17802" s="229"/>
    </row>
    <row r="17803" spans="9:17" ht="16">
      <c r="I17803" s="209"/>
      <c r="J17803" s="221"/>
      <c r="K17803" s="228"/>
      <c r="L17803" s="228"/>
      <c r="Q17803" s="229"/>
    </row>
    <row r="17804" spans="9:17" ht="16">
      <c r="I17804" s="209"/>
      <c r="J17804" s="221"/>
      <c r="K17804" s="228"/>
      <c r="L17804" s="228"/>
      <c r="Q17804" s="229"/>
    </row>
    <row r="17805" spans="9:17" ht="16">
      <c r="I17805" s="209"/>
      <c r="J17805" s="221"/>
      <c r="K17805" s="228"/>
      <c r="L17805" s="228"/>
      <c r="Q17805" s="229"/>
    </row>
    <row r="17806" spans="9:17" ht="16">
      <c r="I17806" s="209"/>
      <c r="J17806" s="221"/>
      <c r="K17806" s="228"/>
      <c r="L17806" s="228"/>
      <c r="Q17806" s="229"/>
    </row>
    <row r="17807" spans="9:17" ht="16">
      <c r="I17807" s="209"/>
      <c r="J17807" s="221"/>
      <c r="K17807" s="228"/>
      <c r="L17807" s="228"/>
      <c r="Q17807" s="229"/>
    </row>
    <row r="17808" spans="9:17" ht="16">
      <c r="I17808" s="209"/>
      <c r="J17808" s="221"/>
      <c r="K17808" s="228"/>
      <c r="L17808" s="228"/>
      <c r="Q17808" s="229"/>
    </row>
    <row r="17809" spans="9:17" ht="16">
      <c r="I17809" s="209"/>
      <c r="J17809" s="221"/>
      <c r="K17809" s="228"/>
      <c r="L17809" s="228"/>
      <c r="Q17809" s="229"/>
    </row>
    <row r="17810" spans="9:17" ht="16">
      <c r="I17810" s="209"/>
      <c r="J17810" s="221"/>
      <c r="K17810" s="228"/>
      <c r="L17810" s="228"/>
      <c r="Q17810" s="229"/>
    </row>
    <row r="17811" spans="9:17" ht="16">
      <c r="I17811" s="209"/>
      <c r="J17811" s="221"/>
      <c r="K17811" s="228"/>
      <c r="L17811" s="228"/>
      <c r="Q17811" s="229"/>
    </row>
    <row r="17812" spans="9:17" ht="16">
      <c r="I17812" s="209"/>
      <c r="J17812" s="221"/>
      <c r="K17812" s="228"/>
      <c r="L17812" s="228"/>
      <c r="Q17812" s="229"/>
    </row>
    <row r="17813" spans="9:17" ht="16">
      <c r="I17813" s="209"/>
      <c r="J17813" s="221"/>
      <c r="K17813" s="228"/>
      <c r="L17813" s="228"/>
      <c r="Q17813" s="229"/>
    </row>
    <row r="17814" spans="9:17" ht="16">
      <c r="I17814" s="209"/>
      <c r="J17814" s="221"/>
      <c r="K17814" s="228"/>
      <c r="L17814" s="228"/>
      <c r="Q17814" s="229"/>
    </row>
    <row r="17815" spans="9:17" ht="16">
      <c r="I17815" s="209"/>
      <c r="J17815" s="221"/>
      <c r="K17815" s="228"/>
      <c r="L17815" s="228"/>
      <c r="Q17815" s="229"/>
    </row>
    <row r="17816" spans="9:17" ht="16">
      <c r="I17816" s="209"/>
      <c r="J17816" s="221"/>
      <c r="K17816" s="228"/>
      <c r="L17816" s="228"/>
      <c r="Q17816" s="229"/>
    </row>
    <row r="17817" spans="9:17" ht="16">
      <c r="I17817" s="209"/>
      <c r="J17817" s="221"/>
      <c r="K17817" s="228"/>
      <c r="L17817" s="228"/>
      <c r="Q17817" s="229"/>
    </row>
    <row r="17818" spans="9:17" ht="16">
      <c r="I17818" s="209"/>
      <c r="J17818" s="221"/>
      <c r="K17818" s="228"/>
      <c r="L17818" s="228"/>
      <c r="Q17818" s="229"/>
    </row>
    <row r="17819" spans="9:17" ht="16">
      <c r="I17819" s="209"/>
      <c r="J17819" s="221"/>
      <c r="K17819" s="228"/>
      <c r="L17819" s="228"/>
      <c r="Q17819" s="229"/>
    </row>
    <row r="17820" spans="9:17" ht="16">
      <c r="I17820" s="209"/>
      <c r="J17820" s="221"/>
      <c r="K17820" s="228"/>
      <c r="L17820" s="228"/>
      <c r="Q17820" s="229"/>
    </row>
    <row r="17821" spans="9:17" ht="16">
      <c r="I17821" s="209"/>
      <c r="J17821" s="221"/>
      <c r="K17821" s="228"/>
      <c r="L17821" s="228"/>
      <c r="Q17821" s="229"/>
    </row>
    <row r="17822" spans="9:17" ht="16">
      <c r="I17822" s="209"/>
      <c r="J17822" s="221"/>
      <c r="K17822" s="228"/>
      <c r="L17822" s="228"/>
      <c r="Q17822" s="229"/>
    </row>
    <row r="17823" spans="9:17" ht="16">
      <c r="I17823" s="209"/>
      <c r="J17823" s="221"/>
      <c r="K17823" s="228"/>
      <c r="L17823" s="228"/>
      <c r="Q17823" s="229"/>
    </row>
    <row r="17824" spans="9:17" ht="16">
      <c r="I17824" s="209"/>
      <c r="J17824" s="221"/>
      <c r="K17824" s="228"/>
      <c r="L17824" s="228"/>
      <c r="Q17824" s="229"/>
    </row>
    <row r="17825" spans="9:17" ht="16">
      <c r="I17825" s="209"/>
      <c r="J17825" s="221"/>
      <c r="K17825" s="228"/>
      <c r="L17825" s="228"/>
      <c r="Q17825" s="229"/>
    </row>
    <row r="17826" spans="9:17" ht="16">
      <c r="I17826" s="209"/>
      <c r="J17826" s="221"/>
      <c r="K17826" s="228"/>
      <c r="L17826" s="228"/>
      <c r="Q17826" s="229"/>
    </row>
    <row r="17827" spans="9:17" ht="16">
      <c r="I17827" s="209"/>
      <c r="J17827" s="221"/>
      <c r="K17827" s="228"/>
      <c r="L17827" s="228"/>
      <c r="Q17827" s="229"/>
    </row>
    <row r="17828" spans="9:17" ht="16">
      <c r="I17828" s="209"/>
      <c r="J17828" s="221"/>
      <c r="K17828" s="228"/>
      <c r="L17828" s="228"/>
      <c r="Q17828" s="229"/>
    </row>
    <row r="17829" spans="9:17" ht="16">
      <c r="I17829" s="209"/>
      <c r="J17829" s="221"/>
      <c r="K17829" s="228"/>
      <c r="L17829" s="228"/>
      <c r="Q17829" s="229"/>
    </row>
    <row r="17830" spans="9:17" ht="16">
      <c r="I17830" s="209"/>
      <c r="J17830" s="221"/>
      <c r="K17830" s="228"/>
      <c r="L17830" s="228"/>
      <c r="Q17830" s="229"/>
    </row>
    <row r="17831" spans="9:17" ht="16">
      <c r="I17831" s="209"/>
      <c r="J17831" s="221"/>
      <c r="K17831" s="228"/>
      <c r="L17831" s="228"/>
      <c r="Q17831" s="229"/>
    </row>
    <row r="17832" spans="9:17" ht="16">
      <c r="I17832" s="209"/>
      <c r="J17832" s="221"/>
      <c r="K17832" s="228"/>
      <c r="L17832" s="228"/>
      <c r="Q17832" s="229"/>
    </row>
    <row r="17833" spans="9:17" ht="16">
      <c r="I17833" s="209"/>
      <c r="J17833" s="221"/>
      <c r="K17833" s="228"/>
      <c r="L17833" s="228"/>
      <c r="Q17833" s="229"/>
    </row>
    <row r="17834" spans="9:17" ht="16">
      <c r="I17834" s="209"/>
      <c r="J17834" s="221"/>
      <c r="K17834" s="228"/>
      <c r="L17834" s="228"/>
      <c r="Q17834" s="229"/>
    </row>
    <row r="17835" spans="9:17" ht="16">
      <c r="I17835" s="209"/>
      <c r="J17835" s="221"/>
      <c r="K17835" s="228"/>
      <c r="L17835" s="228"/>
      <c r="Q17835" s="229"/>
    </row>
    <row r="17836" spans="9:17" ht="16">
      <c r="I17836" s="209"/>
      <c r="J17836" s="221"/>
      <c r="K17836" s="228"/>
      <c r="L17836" s="228"/>
      <c r="Q17836" s="229"/>
    </row>
    <row r="17837" spans="9:17" ht="16">
      <c r="I17837" s="209"/>
      <c r="J17837" s="221"/>
      <c r="K17837" s="228"/>
      <c r="L17837" s="228"/>
      <c r="Q17837" s="229"/>
    </row>
    <row r="17838" spans="9:17" ht="16">
      <c r="I17838" s="209"/>
      <c r="J17838" s="221"/>
      <c r="K17838" s="228"/>
      <c r="L17838" s="228"/>
      <c r="Q17838" s="229"/>
    </row>
    <row r="17839" spans="9:17" ht="16">
      <c r="I17839" s="209"/>
      <c r="J17839" s="221"/>
      <c r="K17839" s="228"/>
      <c r="L17839" s="228"/>
      <c r="Q17839" s="229"/>
    </row>
    <row r="17840" spans="9:17" ht="16">
      <c r="I17840" s="209"/>
      <c r="J17840" s="221"/>
      <c r="K17840" s="228"/>
      <c r="L17840" s="228"/>
      <c r="Q17840" s="229"/>
    </row>
    <row r="17841" spans="9:17" ht="16">
      <c r="I17841" s="209"/>
      <c r="J17841" s="221"/>
      <c r="K17841" s="228"/>
      <c r="L17841" s="228"/>
      <c r="Q17841" s="229"/>
    </row>
    <row r="17842" spans="9:17" ht="16">
      <c r="I17842" s="209"/>
      <c r="J17842" s="221"/>
      <c r="K17842" s="228"/>
      <c r="L17842" s="228"/>
      <c r="Q17842" s="229"/>
    </row>
    <row r="17843" spans="9:17" ht="16">
      <c r="I17843" s="209"/>
      <c r="J17843" s="221"/>
      <c r="K17843" s="228"/>
      <c r="L17843" s="228"/>
      <c r="Q17843" s="229"/>
    </row>
    <row r="17844" spans="9:17" ht="16">
      <c r="I17844" s="209"/>
      <c r="J17844" s="221"/>
      <c r="K17844" s="228"/>
      <c r="L17844" s="228"/>
      <c r="Q17844" s="229"/>
    </row>
    <row r="17845" spans="9:17" ht="16">
      <c r="I17845" s="209"/>
      <c r="J17845" s="221"/>
      <c r="K17845" s="228"/>
      <c r="L17845" s="228"/>
      <c r="Q17845" s="229"/>
    </row>
    <row r="17846" spans="9:17" ht="16">
      <c r="I17846" s="209"/>
      <c r="J17846" s="221"/>
      <c r="K17846" s="228"/>
      <c r="L17846" s="228"/>
      <c r="Q17846" s="229"/>
    </row>
    <row r="17847" spans="9:17" ht="16">
      <c r="I17847" s="209"/>
      <c r="J17847" s="221"/>
      <c r="K17847" s="228"/>
      <c r="L17847" s="228"/>
      <c r="Q17847" s="229"/>
    </row>
    <row r="17848" spans="9:17" ht="16">
      <c r="I17848" s="209"/>
      <c r="J17848" s="221"/>
      <c r="K17848" s="228"/>
      <c r="L17848" s="228"/>
      <c r="Q17848" s="229"/>
    </row>
    <row r="17849" spans="9:17" ht="16">
      <c r="I17849" s="209"/>
      <c r="J17849" s="221"/>
      <c r="K17849" s="228"/>
      <c r="L17849" s="228"/>
      <c r="Q17849" s="229"/>
    </row>
    <row r="17850" spans="9:17" ht="16">
      <c r="I17850" s="209"/>
      <c r="J17850" s="221"/>
      <c r="K17850" s="228"/>
      <c r="L17850" s="228"/>
      <c r="Q17850" s="229"/>
    </row>
    <row r="17851" spans="9:17" ht="16">
      <c r="I17851" s="209"/>
      <c r="J17851" s="221"/>
      <c r="K17851" s="228"/>
      <c r="L17851" s="228"/>
      <c r="Q17851" s="229"/>
    </row>
    <row r="17852" spans="9:17" ht="16">
      <c r="I17852" s="209"/>
      <c r="J17852" s="221"/>
      <c r="K17852" s="228"/>
      <c r="L17852" s="228"/>
      <c r="Q17852" s="229"/>
    </row>
    <row r="17853" spans="9:17" ht="16">
      <c r="I17853" s="209"/>
      <c r="J17853" s="221"/>
      <c r="K17853" s="228"/>
      <c r="L17853" s="228"/>
      <c r="Q17853" s="229"/>
    </row>
    <row r="17854" spans="9:17" ht="16">
      <c r="I17854" s="209"/>
      <c r="J17854" s="221"/>
      <c r="K17854" s="228"/>
      <c r="L17854" s="228"/>
      <c r="Q17854" s="229"/>
    </row>
    <row r="17855" spans="9:17" ht="16">
      <c r="I17855" s="209"/>
      <c r="J17855" s="221"/>
      <c r="K17855" s="228"/>
      <c r="L17855" s="228"/>
      <c r="Q17855" s="229"/>
    </row>
    <row r="17856" spans="9:17" ht="16">
      <c r="I17856" s="209"/>
      <c r="J17856" s="221"/>
      <c r="K17856" s="228"/>
      <c r="L17856" s="228"/>
      <c r="Q17856" s="229"/>
    </row>
    <row r="17857" spans="9:17" ht="16">
      <c r="I17857" s="209"/>
      <c r="J17857" s="221"/>
      <c r="K17857" s="228"/>
      <c r="L17857" s="228"/>
      <c r="Q17857" s="229"/>
    </row>
    <row r="17858" spans="9:17" ht="16">
      <c r="I17858" s="209"/>
      <c r="J17858" s="221"/>
      <c r="K17858" s="228"/>
      <c r="L17858" s="228"/>
      <c r="Q17858" s="229"/>
    </row>
    <row r="17859" spans="9:17" ht="16">
      <c r="I17859" s="209"/>
      <c r="J17859" s="221"/>
      <c r="K17859" s="228"/>
      <c r="L17859" s="228"/>
      <c r="Q17859" s="229"/>
    </row>
    <row r="17860" spans="9:17" ht="16">
      <c r="I17860" s="209"/>
      <c r="J17860" s="221"/>
      <c r="K17860" s="228"/>
      <c r="L17860" s="228"/>
      <c r="Q17860" s="229"/>
    </row>
    <row r="17861" spans="9:17" ht="16">
      <c r="I17861" s="209"/>
      <c r="J17861" s="221"/>
      <c r="K17861" s="228"/>
      <c r="L17861" s="228"/>
      <c r="Q17861" s="229"/>
    </row>
    <row r="17862" spans="9:17" ht="16">
      <c r="I17862" s="209"/>
      <c r="J17862" s="221"/>
      <c r="K17862" s="228"/>
      <c r="L17862" s="228"/>
      <c r="Q17862" s="229"/>
    </row>
    <row r="17863" spans="9:17" ht="16">
      <c r="I17863" s="209"/>
      <c r="J17863" s="221"/>
      <c r="K17863" s="228"/>
      <c r="L17863" s="228"/>
      <c r="Q17863" s="229"/>
    </row>
    <row r="17864" spans="9:17" ht="16">
      <c r="I17864" s="209"/>
      <c r="J17864" s="221"/>
      <c r="K17864" s="228"/>
      <c r="L17864" s="228"/>
      <c r="Q17864" s="229"/>
    </row>
    <row r="17865" spans="9:17" ht="16">
      <c r="I17865" s="209"/>
      <c r="J17865" s="221"/>
      <c r="K17865" s="228"/>
      <c r="L17865" s="228"/>
      <c r="Q17865" s="229"/>
    </row>
    <row r="17866" spans="9:17" ht="16">
      <c r="I17866" s="209"/>
      <c r="J17866" s="221"/>
      <c r="K17866" s="228"/>
      <c r="L17866" s="228"/>
      <c r="Q17866" s="229"/>
    </row>
    <row r="17867" spans="9:17" ht="16">
      <c r="I17867" s="209"/>
      <c r="J17867" s="221"/>
      <c r="K17867" s="228"/>
      <c r="L17867" s="228"/>
      <c r="Q17867" s="229"/>
    </row>
    <row r="17868" spans="9:17" ht="16">
      <c r="I17868" s="209"/>
      <c r="J17868" s="221"/>
      <c r="K17868" s="228"/>
      <c r="L17868" s="228"/>
      <c r="Q17868" s="229"/>
    </row>
    <row r="17869" spans="9:17" ht="16">
      <c r="I17869" s="209"/>
      <c r="J17869" s="221"/>
      <c r="K17869" s="228"/>
      <c r="L17869" s="228"/>
      <c r="Q17869" s="229"/>
    </row>
    <row r="17870" spans="9:17" ht="16">
      <c r="I17870" s="209"/>
      <c r="J17870" s="221"/>
      <c r="K17870" s="228"/>
      <c r="L17870" s="228"/>
      <c r="Q17870" s="229"/>
    </row>
    <row r="17871" spans="9:17" ht="16">
      <c r="I17871" s="209"/>
      <c r="J17871" s="221"/>
      <c r="K17871" s="228"/>
      <c r="L17871" s="228"/>
      <c r="Q17871" s="229"/>
    </row>
    <row r="17872" spans="9:17" ht="16">
      <c r="I17872" s="209"/>
      <c r="J17872" s="221"/>
      <c r="K17872" s="228"/>
      <c r="L17872" s="228"/>
      <c r="Q17872" s="229"/>
    </row>
    <row r="17873" spans="9:17" ht="16">
      <c r="I17873" s="209"/>
      <c r="J17873" s="221"/>
      <c r="K17873" s="228"/>
      <c r="L17873" s="228"/>
      <c r="Q17873" s="229"/>
    </row>
    <row r="17874" spans="9:17" ht="16">
      <c r="I17874" s="209"/>
      <c r="J17874" s="221"/>
      <c r="K17874" s="228"/>
      <c r="L17874" s="228"/>
      <c r="Q17874" s="229"/>
    </row>
    <row r="17875" spans="9:17" ht="16">
      <c r="I17875" s="209"/>
      <c r="J17875" s="221"/>
      <c r="K17875" s="228"/>
      <c r="L17875" s="228"/>
      <c r="Q17875" s="229"/>
    </row>
    <row r="17876" spans="9:17" ht="16">
      <c r="I17876" s="209"/>
      <c r="J17876" s="221"/>
      <c r="K17876" s="228"/>
      <c r="L17876" s="228"/>
      <c r="Q17876" s="229"/>
    </row>
    <row r="17877" spans="9:17" ht="16">
      <c r="I17877" s="209"/>
      <c r="J17877" s="221"/>
      <c r="K17877" s="228"/>
      <c r="L17877" s="228"/>
      <c r="Q17877" s="229"/>
    </row>
    <row r="17878" spans="9:17" ht="16">
      <c r="I17878" s="209"/>
      <c r="J17878" s="221"/>
      <c r="K17878" s="228"/>
      <c r="L17878" s="228"/>
      <c r="Q17878" s="229"/>
    </row>
    <row r="17879" spans="9:17" ht="16">
      <c r="I17879" s="209"/>
      <c r="J17879" s="221"/>
      <c r="K17879" s="228"/>
      <c r="L17879" s="228"/>
      <c r="Q17879" s="229"/>
    </row>
    <row r="17880" spans="9:17" ht="16">
      <c r="I17880" s="209"/>
      <c r="J17880" s="221"/>
      <c r="K17880" s="228"/>
      <c r="L17880" s="228"/>
      <c r="Q17880" s="229"/>
    </row>
    <row r="17881" spans="9:17" ht="16">
      <c r="I17881" s="209"/>
      <c r="J17881" s="221"/>
      <c r="K17881" s="228"/>
      <c r="L17881" s="228"/>
      <c r="Q17881" s="229"/>
    </row>
    <row r="17882" spans="9:17" ht="16">
      <c r="I17882" s="209"/>
      <c r="J17882" s="221"/>
      <c r="K17882" s="228"/>
      <c r="L17882" s="228"/>
      <c r="Q17882" s="229"/>
    </row>
    <row r="17883" spans="9:17" ht="16">
      <c r="I17883" s="209"/>
      <c r="J17883" s="221"/>
      <c r="K17883" s="228"/>
      <c r="L17883" s="228"/>
      <c r="Q17883" s="229"/>
    </row>
    <row r="17884" spans="9:17" ht="16">
      <c r="I17884" s="209"/>
      <c r="J17884" s="221"/>
      <c r="K17884" s="228"/>
      <c r="L17884" s="228"/>
      <c r="Q17884" s="229"/>
    </row>
    <row r="17885" spans="9:17" ht="16">
      <c r="I17885" s="209"/>
      <c r="J17885" s="221"/>
      <c r="K17885" s="228"/>
      <c r="L17885" s="228"/>
      <c r="Q17885" s="229"/>
    </row>
    <row r="17886" spans="9:17" ht="16">
      <c r="I17886" s="209"/>
      <c r="J17886" s="221"/>
      <c r="K17886" s="228"/>
      <c r="L17886" s="228"/>
      <c r="Q17886" s="229"/>
    </row>
    <row r="17887" spans="9:17" ht="16">
      <c r="I17887" s="209"/>
      <c r="J17887" s="221"/>
      <c r="K17887" s="228"/>
      <c r="L17887" s="228"/>
      <c r="Q17887" s="229"/>
    </row>
    <row r="17888" spans="9:17" ht="16">
      <c r="I17888" s="209"/>
      <c r="J17888" s="221"/>
      <c r="K17888" s="228"/>
      <c r="L17888" s="228"/>
      <c r="Q17888" s="229"/>
    </row>
    <row r="17889" spans="9:17" ht="16">
      <c r="I17889" s="209"/>
      <c r="J17889" s="221"/>
      <c r="K17889" s="228"/>
      <c r="L17889" s="228"/>
      <c r="Q17889" s="229"/>
    </row>
    <row r="17890" spans="9:17" ht="16">
      <c r="I17890" s="209"/>
      <c r="J17890" s="221"/>
      <c r="K17890" s="228"/>
      <c r="L17890" s="228"/>
      <c r="Q17890" s="229"/>
    </row>
    <row r="17891" spans="9:17" ht="16">
      <c r="I17891" s="209"/>
      <c r="J17891" s="221"/>
      <c r="K17891" s="228"/>
      <c r="L17891" s="228"/>
      <c r="Q17891" s="229"/>
    </row>
    <row r="17892" spans="9:17" ht="16">
      <c r="I17892" s="209"/>
      <c r="J17892" s="221"/>
      <c r="K17892" s="228"/>
      <c r="L17892" s="228"/>
      <c r="Q17892" s="229"/>
    </row>
    <row r="17893" spans="9:17" ht="16">
      <c r="I17893" s="209"/>
      <c r="J17893" s="221"/>
      <c r="K17893" s="228"/>
      <c r="L17893" s="228"/>
      <c r="Q17893" s="229"/>
    </row>
    <row r="17894" spans="9:17" ht="16">
      <c r="I17894" s="209"/>
      <c r="J17894" s="221"/>
      <c r="K17894" s="228"/>
      <c r="L17894" s="228"/>
      <c r="Q17894" s="229"/>
    </row>
    <row r="17895" spans="9:17" ht="16">
      <c r="I17895" s="209"/>
      <c r="J17895" s="221"/>
      <c r="K17895" s="228"/>
      <c r="L17895" s="228"/>
      <c r="Q17895" s="229"/>
    </row>
    <row r="17896" spans="9:17" ht="16">
      <c r="I17896" s="209"/>
      <c r="J17896" s="221"/>
      <c r="K17896" s="228"/>
      <c r="L17896" s="228"/>
      <c r="Q17896" s="229"/>
    </row>
    <row r="17897" spans="9:17" ht="16">
      <c r="I17897" s="209"/>
      <c r="J17897" s="221"/>
      <c r="K17897" s="228"/>
      <c r="L17897" s="228"/>
      <c r="Q17897" s="229"/>
    </row>
    <row r="17898" spans="9:17" ht="16">
      <c r="I17898" s="209"/>
      <c r="J17898" s="221"/>
      <c r="K17898" s="228"/>
      <c r="L17898" s="228"/>
      <c r="Q17898" s="229"/>
    </row>
    <row r="17899" spans="9:17" ht="16">
      <c r="I17899" s="209"/>
      <c r="J17899" s="221"/>
      <c r="K17899" s="228"/>
      <c r="L17899" s="228"/>
      <c r="Q17899" s="229"/>
    </row>
    <row r="17900" spans="9:17" ht="16">
      <c r="I17900" s="209"/>
      <c r="J17900" s="221"/>
      <c r="K17900" s="228"/>
      <c r="L17900" s="228"/>
      <c r="Q17900" s="229"/>
    </row>
    <row r="17901" spans="9:17" ht="16">
      <c r="I17901" s="209"/>
      <c r="J17901" s="221"/>
      <c r="K17901" s="228"/>
      <c r="L17901" s="228"/>
      <c r="Q17901" s="229"/>
    </row>
    <row r="17902" spans="9:17" ht="16">
      <c r="I17902" s="209"/>
      <c r="J17902" s="221"/>
      <c r="K17902" s="228"/>
      <c r="L17902" s="228"/>
      <c r="Q17902" s="229"/>
    </row>
    <row r="17903" spans="9:17" ht="16">
      <c r="I17903" s="209"/>
      <c r="J17903" s="221"/>
      <c r="K17903" s="228"/>
      <c r="L17903" s="228"/>
      <c r="Q17903" s="229"/>
    </row>
    <row r="17904" spans="9:17" ht="16">
      <c r="I17904" s="209"/>
      <c r="J17904" s="221"/>
      <c r="K17904" s="228"/>
      <c r="L17904" s="228"/>
      <c r="Q17904" s="229"/>
    </row>
    <row r="17905" spans="9:17" ht="16">
      <c r="I17905" s="209"/>
      <c r="J17905" s="221"/>
      <c r="K17905" s="228"/>
      <c r="L17905" s="228"/>
      <c r="Q17905" s="229"/>
    </row>
    <row r="17906" spans="9:17" ht="16">
      <c r="I17906" s="209"/>
      <c r="J17906" s="221"/>
      <c r="K17906" s="228"/>
      <c r="L17906" s="228"/>
      <c r="Q17906" s="229"/>
    </row>
    <row r="17907" spans="9:17" ht="16">
      <c r="I17907" s="209"/>
      <c r="J17907" s="221"/>
      <c r="K17907" s="228"/>
      <c r="L17907" s="228"/>
      <c r="Q17907" s="229"/>
    </row>
    <row r="17908" spans="9:17" ht="16">
      <c r="I17908" s="209"/>
      <c r="J17908" s="221"/>
      <c r="K17908" s="228"/>
      <c r="L17908" s="228"/>
      <c r="Q17908" s="229"/>
    </row>
    <row r="17909" spans="9:17" ht="16">
      <c r="I17909" s="209"/>
      <c r="J17909" s="221"/>
      <c r="K17909" s="228"/>
      <c r="L17909" s="228"/>
      <c r="Q17909" s="229"/>
    </row>
    <row r="17910" spans="9:17" ht="16">
      <c r="I17910" s="209"/>
      <c r="J17910" s="221"/>
      <c r="K17910" s="228"/>
      <c r="L17910" s="228"/>
      <c r="Q17910" s="229"/>
    </row>
    <row r="17911" spans="9:17" ht="16">
      <c r="I17911" s="209"/>
      <c r="J17911" s="221"/>
      <c r="K17911" s="228"/>
      <c r="L17911" s="228"/>
      <c r="Q17911" s="229"/>
    </row>
    <row r="17912" spans="9:17" ht="16">
      <c r="I17912" s="209"/>
      <c r="J17912" s="221"/>
      <c r="K17912" s="228"/>
      <c r="L17912" s="228"/>
      <c r="Q17912" s="229"/>
    </row>
    <row r="17913" spans="9:17" ht="16">
      <c r="I17913" s="209"/>
      <c r="J17913" s="221"/>
      <c r="K17913" s="228"/>
      <c r="L17913" s="228"/>
      <c r="Q17913" s="229"/>
    </row>
    <row r="17914" spans="9:17" ht="16">
      <c r="I17914" s="209"/>
      <c r="J17914" s="221"/>
      <c r="K17914" s="228"/>
      <c r="L17914" s="228"/>
      <c r="Q17914" s="229"/>
    </row>
    <row r="17915" spans="9:17" ht="16">
      <c r="I17915" s="209"/>
      <c r="J17915" s="221"/>
      <c r="K17915" s="228"/>
      <c r="L17915" s="228"/>
      <c r="Q17915" s="229"/>
    </row>
    <row r="17916" spans="9:17" ht="16">
      <c r="I17916" s="209"/>
      <c r="J17916" s="221"/>
      <c r="K17916" s="228"/>
      <c r="L17916" s="228"/>
      <c r="Q17916" s="229"/>
    </row>
    <row r="17917" spans="9:17" ht="16">
      <c r="I17917" s="209"/>
      <c r="J17917" s="221"/>
      <c r="K17917" s="228"/>
      <c r="L17917" s="228"/>
      <c r="Q17917" s="229"/>
    </row>
    <row r="17918" spans="9:17" ht="16">
      <c r="I17918" s="209"/>
      <c r="J17918" s="221"/>
      <c r="K17918" s="228"/>
      <c r="L17918" s="228"/>
      <c r="Q17918" s="229"/>
    </row>
    <row r="17919" spans="9:17" ht="16">
      <c r="I17919" s="209"/>
      <c r="J17919" s="221"/>
      <c r="K17919" s="228"/>
      <c r="L17919" s="228"/>
      <c r="Q17919" s="229"/>
    </row>
    <row r="17920" spans="9:17" ht="16">
      <c r="I17920" s="209"/>
      <c r="J17920" s="221"/>
      <c r="K17920" s="228"/>
      <c r="L17920" s="228"/>
      <c r="Q17920" s="229"/>
    </row>
    <row r="17921" spans="9:17" ht="16">
      <c r="I17921" s="209"/>
      <c r="J17921" s="221"/>
      <c r="K17921" s="228"/>
      <c r="L17921" s="228"/>
      <c r="Q17921" s="229"/>
    </row>
    <row r="17922" spans="9:17" ht="16">
      <c r="I17922" s="209"/>
      <c r="J17922" s="221"/>
      <c r="K17922" s="228"/>
      <c r="L17922" s="228"/>
      <c r="Q17922" s="229"/>
    </row>
    <row r="17923" spans="9:17" ht="16">
      <c r="I17923" s="209"/>
      <c r="J17923" s="221"/>
      <c r="K17923" s="228"/>
      <c r="L17923" s="228"/>
      <c r="Q17923" s="229"/>
    </row>
    <row r="17924" spans="9:17" ht="16">
      <c r="I17924" s="209"/>
      <c r="J17924" s="221"/>
      <c r="K17924" s="228"/>
      <c r="L17924" s="228"/>
      <c r="Q17924" s="229"/>
    </row>
    <row r="17925" spans="9:17" ht="16">
      <c r="I17925" s="209"/>
      <c r="J17925" s="221"/>
      <c r="K17925" s="228"/>
      <c r="L17925" s="228"/>
      <c r="Q17925" s="229"/>
    </row>
    <row r="17926" spans="9:17" ht="16">
      <c r="I17926" s="209"/>
      <c r="J17926" s="221"/>
      <c r="K17926" s="228"/>
      <c r="L17926" s="228"/>
      <c r="Q17926" s="229"/>
    </row>
    <row r="17927" spans="9:17" ht="16">
      <c r="I17927" s="209"/>
      <c r="J17927" s="221"/>
      <c r="K17927" s="228"/>
      <c r="L17927" s="228"/>
      <c r="Q17927" s="229"/>
    </row>
    <row r="17928" spans="9:17" ht="16">
      <c r="I17928" s="209"/>
      <c r="J17928" s="221"/>
      <c r="K17928" s="228"/>
      <c r="L17928" s="228"/>
      <c r="Q17928" s="229"/>
    </row>
    <row r="17929" spans="9:17" ht="16">
      <c r="I17929" s="209"/>
      <c r="J17929" s="221"/>
      <c r="K17929" s="228"/>
      <c r="L17929" s="228"/>
      <c r="Q17929" s="229"/>
    </row>
    <row r="17930" spans="9:17" ht="16">
      <c r="I17930" s="209"/>
      <c r="J17930" s="221"/>
      <c r="K17930" s="228"/>
      <c r="L17930" s="228"/>
      <c r="Q17930" s="229"/>
    </row>
    <row r="17931" spans="9:17" ht="16">
      <c r="I17931" s="209"/>
      <c r="J17931" s="221"/>
      <c r="K17931" s="228"/>
      <c r="L17931" s="228"/>
      <c r="Q17931" s="229"/>
    </row>
    <row r="17932" spans="9:17" ht="16">
      <c r="I17932" s="209"/>
      <c r="J17932" s="221"/>
      <c r="K17932" s="228"/>
      <c r="L17932" s="228"/>
      <c r="Q17932" s="229"/>
    </row>
    <row r="17933" spans="9:17" ht="16">
      <c r="I17933" s="209"/>
      <c r="J17933" s="221"/>
      <c r="K17933" s="228"/>
      <c r="L17933" s="228"/>
      <c r="Q17933" s="229"/>
    </row>
    <row r="17934" spans="9:17" ht="16">
      <c r="I17934" s="209"/>
      <c r="J17934" s="221"/>
      <c r="K17934" s="228"/>
      <c r="L17934" s="228"/>
      <c r="Q17934" s="229"/>
    </row>
    <row r="17935" spans="9:17" ht="16">
      <c r="I17935" s="209"/>
      <c r="J17935" s="221"/>
      <c r="K17935" s="228"/>
      <c r="L17935" s="228"/>
      <c r="Q17935" s="229"/>
    </row>
    <row r="17936" spans="9:17" ht="16">
      <c r="I17936" s="209"/>
      <c r="J17936" s="221"/>
      <c r="K17936" s="228"/>
      <c r="L17936" s="228"/>
      <c r="Q17936" s="229"/>
    </row>
    <row r="17937" spans="9:17" ht="16">
      <c r="I17937" s="209"/>
      <c r="J17937" s="221"/>
      <c r="K17937" s="228"/>
      <c r="L17937" s="228"/>
      <c r="Q17937" s="229"/>
    </row>
    <row r="17938" spans="9:17" ht="16">
      <c r="I17938" s="209"/>
      <c r="J17938" s="221"/>
      <c r="K17938" s="228"/>
      <c r="L17938" s="228"/>
      <c r="Q17938" s="229"/>
    </row>
    <row r="17939" spans="9:17" ht="16">
      <c r="I17939" s="209"/>
      <c r="J17939" s="221"/>
      <c r="K17939" s="228"/>
      <c r="L17939" s="228"/>
      <c r="Q17939" s="229"/>
    </row>
    <row r="17940" spans="9:17" ht="16">
      <c r="I17940" s="209"/>
      <c r="J17940" s="221"/>
      <c r="K17940" s="228"/>
      <c r="L17940" s="228"/>
      <c r="Q17940" s="229"/>
    </row>
    <row r="17941" spans="9:17" ht="16">
      <c r="I17941" s="209"/>
      <c r="J17941" s="221"/>
      <c r="K17941" s="228"/>
      <c r="L17941" s="228"/>
      <c r="Q17941" s="229"/>
    </row>
    <row r="17942" spans="9:17" ht="16">
      <c r="I17942" s="209"/>
      <c r="J17942" s="221"/>
      <c r="K17942" s="228"/>
      <c r="L17942" s="228"/>
      <c r="Q17942" s="229"/>
    </row>
    <row r="17943" spans="9:17" ht="16">
      <c r="I17943" s="209"/>
      <c r="J17943" s="221"/>
      <c r="K17943" s="228"/>
      <c r="L17943" s="228"/>
      <c r="Q17943" s="229"/>
    </row>
    <row r="17944" spans="9:17" ht="16">
      <c r="I17944" s="209"/>
      <c r="J17944" s="221"/>
      <c r="K17944" s="228"/>
      <c r="L17944" s="228"/>
      <c r="Q17944" s="229"/>
    </row>
    <row r="17945" spans="9:17" ht="16">
      <c r="I17945" s="209"/>
      <c r="J17945" s="221"/>
      <c r="K17945" s="228"/>
      <c r="L17945" s="228"/>
      <c r="Q17945" s="229"/>
    </row>
    <row r="17946" spans="9:17" ht="16">
      <c r="I17946" s="209"/>
      <c r="J17946" s="221"/>
      <c r="K17946" s="228"/>
      <c r="L17946" s="228"/>
      <c r="Q17946" s="229"/>
    </row>
    <row r="17947" spans="9:17" ht="16">
      <c r="I17947" s="209"/>
      <c r="J17947" s="221"/>
      <c r="K17947" s="228"/>
      <c r="L17947" s="228"/>
      <c r="Q17947" s="229"/>
    </row>
    <row r="17948" spans="9:17" ht="16">
      <c r="I17948" s="209"/>
      <c r="J17948" s="221"/>
      <c r="K17948" s="228"/>
      <c r="L17948" s="228"/>
      <c r="Q17948" s="229"/>
    </row>
    <row r="17949" spans="9:17" ht="16">
      <c r="I17949" s="209"/>
      <c r="J17949" s="221"/>
      <c r="K17949" s="228"/>
      <c r="L17949" s="228"/>
      <c r="Q17949" s="229"/>
    </row>
    <row r="17950" spans="9:17" ht="16">
      <c r="I17950" s="209"/>
      <c r="J17950" s="221"/>
      <c r="K17950" s="228"/>
      <c r="L17950" s="228"/>
      <c r="Q17950" s="229"/>
    </row>
    <row r="17951" spans="9:17" ht="16">
      <c r="I17951" s="209"/>
      <c r="J17951" s="221"/>
      <c r="K17951" s="228"/>
      <c r="L17951" s="228"/>
      <c r="Q17951" s="229"/>
    </row>
    <row r="17952" spans="9:17" ht="16">
      <c r="I17952" s="209"/>
      <c r="J17952" s="221"/>
      <c r="K17952" s="228"/>
      <c r="L17952" s="228"/>
      <c r="Q17952" s="229"/>
    </row>
    <row r="17953" spans="9:17" ht="16">
      <c r="I17953" s="209"/>
      <c r="J17953" s="221"/>
      <c r="K17953" s="228"/>
      <c r="L17953" s="228"/>
      <c r="Q17953" s="229"/>
    </row>
    <row r="17954" spans="9:17" ht="16">
      <c r="I17954" s="209"/>
      <c r="J17954" s="221"/>
      <c r="K17954" s="228"/>
      <c r="L17954" s="228"/>
      <c r="Q17954" s="229"/>
    </row>
    <row r="17955" spans="9:17" ht="16">
      <c r="I17955" s="209"/>
      <c r="J17955" s="221"/>
      <c r="K17955" s="228"/>
      <c r="L17955" s="228"/>
      <c r="Q17955" s="229"/>
    </row>
    <row r="17956" spans="9:17" ht="16">
      <c r="I17956" s="209"/>
      <c r="J17956" s="221"/>
      <c r="K17956" s="228"/>
      <c r="L17956" s="228"/>
      <c r="Q17956" s="229"/>
    </row>
    <row r="17957" spans="9:17" ht="16">
      <c r="I17957" s="209"/>
      <c r="J17957" s="221"/>
      <c r="K17957" s="228"/>
      <c r="L17957" s="228"/>
      <c r="Q17957" s="229"/>
    </row>
    <row r="17958" spans="9:17" ht="16">
      <c r="I17958" s="209"/>
      <c r="J17958" s="221"/>
      <c r="K17958" s="228"/>
      <c r="L17958" s="228"/>
      <c r="Q17958" s="229"/>
    </row>
    <row r="17959" spans="9:17" ht="16">
      <c r="I17959" s="209"/>
      <c r="J17959" s="221"/>
      <c r="K17959" s="228"/>
      <c r="L17959" s="228"/>
      <c r="Q17959" s="229"/>
    </row>
    <row r="17960" spans="9:17" ht="16">
      <c r="I17960" s="209"/>
      <c r="J17960" s="221"/>
      <c r="K17960" s="228"/>
      <c r="L17960" s="228"/>
      <c r="Q17960" s="229"/>
    </row>
    <row r="17961" spans="9:17" ht="16">
      <c r="I17961" s="209"/>
      <c r="J17961" s="221"/>
      <c r="K17961" s="228"/>
      <c r="L17961" s="228"/>
      <c r="Q17961" s="229"/>
    </row>
    <row r="17962" spans="9:17" ht="16">
      <c r="I17962" s="209"/>
      <c r="J17962" s="221"/>
      <c r="K17962" s="228"/>
      <c r="L17962" s="228"/>
      <c r="Q17962" s="229"/>
    </row>
    <row r="17963" spans="9:17" ht="16">
      <c r="I17963" s="209"/>
      <c r="J17963" s="221"/>
      <c r="K17963" s="228"/>
      <c r="L17963" s="228"/>
      <c r="Q17963" s="229"/>
    </row>
    <row r="17964" spans="9:17" ht="16">
      <c r="I17964" s="209"/>
      <c r="J17964" s="221"/>
      <c r="K17964" s="228"/>
      <c r="L17964" s="228"/>
      <c r="Q17964" s="229"/>
    </row>
    <row r="17965" spans="9:17" ht="16">
      <c r="I17965" s="209"/>
      <c r="J17965" s="221"/>
      <c r="K17965" s="228"/>
      <c r="L17965" s="228"/>
      <c r="Q17965" s="229"/>
    </row>
    <row r="17966" spans="9:17" ht="16">
      <c r="I17966" s="209"/>
      <c r="J17966" s="221"/>
      <c r="K17966" s="228"/>
      <c r="L17966" s="228"/>
      <c r="Q17966" s="229"/>
    </row>
    <row r="17967" spans="9:17" ht="16">
      <c r="I17967" s="209"/>
      <c r="J17967" s="221"/>
      <c r="K17967" s="228"/>
      <c r="L17967" s="228"/>
      <c r="Q17967" s="229"/>
    </row>
    <row r="17968" spans="9:17" ht="16">
      <c r="I17968" s="209"/>
      <c r="J17968" s="221"/>
      <c r="K17968" s="228"/>
      <c r="L17968" s="228"/>
      <c r="Q17968" s="229"/>
    </row>
    <row r="17969" spans="9:17" ht="16">
      <c r="I17969" s="209"/>
      <c r="J17969" s="221"/>
      <c r="K17969" s="228"/>
      <c r="L17969" s="228"/>
      <c r="Q17969" s="229"/>
    </row>
    <row r="17970" spans="9:17" ht="16">
      <c r="I17970" s="209"/>
      <c r="J17970" s="221"/>
      <c r="K17970" s="228"/>
      <c r="L17970" s="228"/>
      <c r="Q17970" s="229"/>
    </row>
    <row r="17971" spans="9:17" ht="16">
      <c r="I17971" s="209"/>
      <c r="J17971" s="221"/>
      <c r="K17971" s="228"/>
      <c r="L17971" s="228"/>
      <c r="Q17971" s="229"/>
    </row>
    <row r="17972" spans="9:17" ht="16">
      <c r="I17972" s="209"/>
      <c r="J17972" s="221"/>
      <c r="K17972" s="228"/>
      <c r="L17972" s="228"/>
      <c r="Q17972" s="229"/>
    </row>
    <row r="17973" spans="9:17" ht="16">
      <c r="I17973" s="209"/>
      <c r="J17973" s="221"/>
      <c r="K17973" s="228"/>
      <c r="L17973" s="228"/>
      <c r="Q17973" s="229"/>
    </row>
    <row r="17974" spans="9:17" ht="16">
      <c r="I17974" s="209"/>
      <c r="J17974" s="221"/>
      <c r="K17974" s="228"/>
      <c r="L17974" s="228"/>
      <c r="Q17974" s="229"/>
    </row>
    <row r="17975" spans="9:17" ht="16">
      <c r="I17975" s="209"/>
      <c r="J17975" s="221"/>
      <c r="K17975" s="228"/>
      <c r="L17975" s="228"/>
      <c r="Q17975" s="229"/>
    </row>
    <row r="17976" spans="9:17" ht="16">
      <c r="I17976" s="209"/>
      <c r="J17976" s="221"/>
      <c r="K17976" s="228"/>
      <c r="L17976" s="228"/>
      <c r="Q17976" s="229"/>
    </row>
    <row r="17977" spans="9:17" ht="16">
      <c r="I17977" s="209"/>
      <c r="J17977" s="221"/>
      <c r="K17977" s="228"/>
      <c r="L17977" s="228"/>
      <c r="Q17977" s="229"/>
    </row>
    <row r="17978" spans="9:17" ht="16">
      <c r="I17978" s="209"/>
      <c r="J17978" s="221"/>
      <c r="K17978" s="228"/>
      <c r="L17978" s="228"/>
      <c r="Q17978" s="229"/>
    </row>
    <row r="17979" spans="9:17" ht="16">
      <c r="I17979" s="209"/>
      <c r="J17979" s="221"/>
      <c r="K17979" s="228"/>
      <c r="L17979" s="228"/>
      <c r="Q17979" s="229"/>
    </row>
    <row r="17980" spans="9:17" ht="16">
      <c r="I17980" s="209"/>
      <c r="J17980" s="221"/>
      <c r="K17980" s="228"/>
      <c r="L17980" s="228"/>
      <c r="Q17980" s="229"/>
    </row>
    <row r="17981" spans="9:17" ht="16">
      <c r="I17981" s="209"/>
      <c r="J17981" s="221"/>
      <c r="K17981" s="228"/>
      <c r="L17981" s="228"/>
      <c r="Q17981" s="229"/>
    </row>
    <row r="17982" spans="9:17" ht="16">
      <c r="I17982" s="209"/>
      <c r="J17982" s="221"/>
      <c r="K17982" s="228"/>
      <c r="L17982" s="228"/>
      <c r="Q17982" s="229"/>
    </row>
    <row r="17983" spans="9:17" ht="16">
      <c r="I17983" s="209"/>
      <c r="J17983" s="221"/>
      <c r="K17983" s="228"/>
      <c r="L17983" s="228"/>
      <c r="Q17983" s="229"/>
    </row>
    <row r="17984" spans="9:17" ht="16">
      <c r="I17984" s="209"/>
      <c r="J17984" s="221"/>
      <c r="K17984" s="228"/>
      <c r="L17984" s="228"/>
      <c r="Q17984" s="229"/>
    </row>
    <row r="17985" spans="9:17" ht="16">
      <c r="I17985" s="209"/>
      <c r="J17985" s="221"/>
      <c r="K17985" s="228"/>
      <c r="L17985" s="228"/>
      <c r="Q17985" s="229"/>
    </row>
    <row r="17986" spans="9:17" ht="16">
      <c r="I17986" s="209"/>
      <c r="J17986" s="221"/>
      <c r="K17986" s="228"/>
      <c r="L17986" s="228"/>
      <c r="Q17986" s="229"/>
    </row>
    <row r="17987" spans="9:17" ht="16">
      <c r="I17987" s="209"/>
      <c r="J17987" s="221"/>
      <c r="K17987" s="228"/>
      <c r="L17987" s="228"/>
      <c r="Q17987" s="229"/>
    </row>
    <row r="17988" spans="9:17" ht="16">
      <c r="I17988" s="209"/>
      <c r="J17988" s="221"/>
      <c r="K17988" s="228"/>
      <c r="L17988" s="228"/>
      <c r="Q17988" s="229"/>
    </row>
    <row r="17989" spans="9:17" ht="16">
      <c r="I17989" s="209"/>
      <c r="J17989" s="221"/>
      <c r="K17989" s="228"/>
      <c r="L17989" s="228"/>
      <c r="Q17989" s="229"/>
    </row>
    <row r="17990" spans="9:17" ht="16">
      <c r="I17990" s="209"/>
      <c r="J17990" s="221"/>
      <c r="K17990" s="228"/>
      <c r="L17990" s="228"/>
      <c r="Q17990" s="229"/>
    </row>
    <row r="17991" spans="9:17" ht="16">
      <c r="I17991" s="209"/>
      <c r="J17991" s="221"/>
      <c r="K17991" s="228"/>
      <c r="L17991" s="228"/>
      <c r="Q17991" s="229"/>
    </row>
    <row r="17992" spans="9:17" ht="16">
      <c r="I17992" s="209"/>
      <c r="J17992" s="221"/>
      <c r="K17992" s="228"/>
      <c r="L17992" s="228"/>
      <c r="Q17992" s="229"/>
    </row>
    <row r="17993" spans="9:17" ht="16">
      <c r="I17993" s="209"/>
      <c r="J17993" s="221"/>
      <c r="K17993" s="228"/>
      <c r="L17993" s="228"/>
      <c r="Q17993" s="229"/>
    </row>
    <row r="17994" spans="9:17" ht="16">
      <c r="I17994" s="209"/>
      <c r="J17994" s="221"/>
      <c r="K17994" s="228"/>
      <c r="L17994" s="228"/>
      <c r="Q17994" s="229"/>
    </row>
    <row r="17995" spans="9:17" ht="16">
      <c r="I17995" s="209"/>
      <c r="J17995" s="221"/>
      <c r="K17995" s="228"/>
      <c r="L17995" s="228"/>
      <c r="Q17995" s="229"/>
    </row>
    <row r="17996" spans="9:17" ht="16">
      <c r="I17996" s="209"/>
      <c r="J17996" s="221"/>
      <c r="K17996" s="228"/>
      <c r="L17996" s="228"/>
      <c r="Q17996" s="229"/>
    </row>
    <row r="17997" spans="9:17" ht="16">
      <c r="I17997" s="209"/>
      <c r="J17997" s="221"/>
      <c r="K17997" s="228"/>
      <c r="L17997" s="228"/>
      <c r="Q17997" s="229"/>
    </row>
    <row r="17998" spans="9:17" ht="16">
      <c r="I17998" s="209"/>
      <c r="J17998" s="221"/>
      <c r="K17998" s="228"/>
      <c r="L17998" s="228"/>
      <c r="Q17998" s="229"/>
    </row>
    <row r="17999" spans="9:17" ht="16">
      <c r="I17999" s="209"/>
      <c r="J17999" s="221"/>
      <c r="K17999" s="228"/>
      <c r="L17999" s="228"/>
      <c r="Q17999" s="229"/>
    </row>
    <row r="18000" spans="9:17" ht="16">
      <c r="I18000" s="209"/>
      <c r="J18000" s="221"/>
      <c r="K18000" s="228"/>
      <c r="L18000" s="228"/>
      <c r="Q18000" s="229"/>
    </row>
    <row r="18001" spans="9:17" ht="16">
      <c r="I18001" s="209"/>
      <c r="J18001" s="221"/>
      <c r="K18001" s="228"/>
      <c r="L18001" s="228"/>
      <c r="Q18001" s="229"/>
    </row>
    <row r="18002" spans="9:17" ht="16">
      <c r="I18002" s="209"/>
      <c r="J18002" s="221"/>
      <c r="K18002" s="228"/>
      <c r="L18002" s="228"/>
      <c r="Q18002" s="229"/>
    </row>
    <row r="18003" spans="9:17" ht="16">
      <c r="I18003" s="209"/>
      <c r="J18003" s="221"/>
      <c r="K18003" s="228"/>
      <c r="L18003" s="228"/>
      <c r="Q18003" s="229"/>
    </row>
    <row r="18004" spans="9:17" ht="16">
      <c r="I18004" s="209"/>
      <c r="J18004" s="221"/>
      <c r="K18004" s="228"/>
      <c r="L18004" s="228"/>
      <c r="Q18004" s="229"/>
    </row>
    <row r="18005" spans="9:17" ht="16">
      <c r="I18005" s="209"/>
      <c r="J18005" s="221"/>
      <c r="K18005" s="228"/>
      <c r="L18005" s="228"/>
      <c r="Q18005" s="229"/>
    </row>
    <row r="18006" spans="9:17" ht="16">
      <c r="I18006" s="209"/>
      <c r="J18006" s="221"/>
      <c r="K18006" s="228"/>
      <c r="L18006" s="228"/>
      <c r="Q18006" s="229"/>
    </row>
    <row r="18007" spans="9:17" ht="16">
      <c r="I18007" s="209"/>
      <c r="J18007" s="221"/>
      <c r="K18007" s="228"/>
      <c r="L18007" s="228"/>
      <c r="Q18007" s="229"/>
    </row>
    <row r="18008" spans="9:17" ht="16">
      <c r="I18008" s="209"/>
      <c r="J18008" s="221"/>
      <c r="K18008" s="228"/>
      <c r="L18008" s="228"/>
      <c r="Q18008" s="229"/>
    </row>
    <row r="18009" spans="9:17" ht="16">
      <c r="I18009" s="209"/>
      <c r="J18009" s="221"/>
      <c r="K18009" s="228"/>
      <c r="L18009" s="228"/>
      <c r="Q18009" s="229"/>
    </row>
    <row r="18010" spans="9:17" ht="16">
      <c r="I18010" s="209"/>
      <c r="J18010" s="221"/>
      <c r="K18010" s="228"/>
      <c r="L18010" s="228"/>
      <c r="Q18010" s="229"/>
    </row>
    <row r="18011" spans="9:17" ht="16">
      <c r="I18011" s="209"/>
      <c r="J18011" s="221"/>
      <c r="K18011" s="228"/>
      <c r="L18011" s="228"/>
      <c r="Q18011" s="229"/>
    </row>
    <row r="18012" spans="9:17" ht="16">
      <c r="I18012" s="209"/>
      <c r="J18012" s="221"/>
      <c r="K18012" s="228"/>
      <c r="L18012" s="228"/>
      <c r="Q18012" s="229"/>
    </row>
    <row r="18013" spans="9:17" ht="16">
      <c r="I18013" s="209"/>
      <c r="J18013" s="221"/>
      <c r="K18013" s="228"/>
      <c r="L18013" s="228"/>
      <c r="Q18013" s="229"/>
    </row>
    <row r="18014" spans="9:17" ht="16">
      <c r="I18014" s="209"/>
      <c r="J18014" s="221"/>
      <c r="K18014" s="228"/>
      <c r="L18014" s="228"/>
      <c r="Q18014" s="229"/>
    </row>
    <row r="18015" spans="9:17" ht="16">
      <c r="I18015" s="209"/>
      <c r="J18015" s="221"/>
      <c r="K18015" s="228"/>
      <c r="L18015" s="228"/>
      <c r="Q18015" s="229"/>
    </row>
    <row r="18016" spans="9:17" ht="16">
      <c r="I18016" s="209"/>
      <c r="J18016" s="221"/>
      <c r="K18016" s="228"/>
      <c r="L18016" s="228"/>
      <c r="Q18016" s="229"/>
    </row>
    <row r="18017" spans="9:17" ht="16">
      <c r="I18017" s="209"/>
      <c r="J18017" s="221"/>
      <c r="K18017" s="228"/>
      <c r="L18017" s="228"/>
      <c r="Q18017" s="229"/>
    </row>
    <row r="18018" spans="9:17" ht="16">
      <c r="I18018" s="209"/>
      <c r="J18018" s="221"/>
      <c r="K18018" s="228"/>
      <c r="L18018" s="228"/>
      <c r="Q18018" s="229"/>
    </row>
    <row r="18019" spans="9:17" ht="16">
      <c r="I18019" s="209"/>
      <c r="J18019" s="221"/>
      <c r="K18019" s="228"/>
      <c r="L18019" s="228"/>
      <c r="Q18019" s="229"/>
    </row>
    <row r="18020" spans="9:17" ht="16">
      <c r="I18020" s="209"/>
      <c r="J18020" s="221"/>
      <c r="K18020" s="228"/>
      <c r="L18020" s="228"/>
      <c r="Q18020" s="229"/>
    </row>
    <row r="18021" spans="9:17" ht="16">
      <c r="I18021" s="209"/>
      <c r="J18021" s="221"/>
      <c r="K18021" s="228"/>
      <c r="L18021" s="228"/>
      <c r="Q18021" s="229"/>
    </row>
    <row r="18022" spans="9:17" ht="16">
      <c r="I18022" s="209"/>
      <c r="J18022" s="221"/>
      <c r="K18022" s="228"/>
      <c r="L18022" s="228"/>
      <c r="Q18022" s="229"/>
    </row>
    <row r="18023" spans="9:17" ht="16">
      <c r="I18023" s="209"/>
      <c r="J18023" s="221"/>
      <c r="K18023" s="228"/>
      <c r="L18023" s="228"/>
      <c r="Q18023" s="229"/>
    </row>
    <row r="18024" spans="9:17" ht="16">
      <c r="I18024" s="209"/>
      <c r="J18024" s="221"/>
      <c r="K18024" s="228"/>
      <c r="L18024" s="228"/>
      <c r="Q18024" s="229"/>
    </row>
    <row r="18025" spans="9:17" ht="16">
      <c r="I18025" s="209"/>
      <c r="J18025" s="221"/>
      <c r="K18025" s="228"/>
      <c r="L18025" s="228"/>
      <c r="Q18025" s="229"/>
    </row>
    <row r="18026" spans="9:17" ht="16">
      <c r="I18026" s="209"/>
      <c r="J18026" s="221"/>
      <c r="K18026" s="228"/>
      <c r="L18026" s="228"/>
      <c r="Q18026" s="229"/>
    </row>
    <row r="18027" spans="9:17" ht="16">
      <c r="I18027" s="209"/>
      <c r="J18027" s="221"/>
      <c r="K18027" s="228"/>
      <c r="L18027" s="228"/>
      <c r="Q18027" s="229"/>
    </row>
    <row r="18028" spans="9:17" ht="16">
      <c r="I18028" s="209"/>
      <c r="J18028" s="221"/>
      <c r="K18028" s="228"/>
      <c r="L18028" s="228"/>
      <c r="Q18028" s="229"/>
    </row>
    <row r="18029" spans="9:17" ht="16">
      <c r="I18029" s="209"/>
      <c r="J18029" s="221"/>
      <c r="K18029" s="228"/>
      <c r="L18029" s="228"/>
      <c r="Q18029" s="229"/>
    </row>
    <row r="18030" spans="9:17" ht="16">
      <c r="I18030" s="209"/>
      <c r="J18030" s="221"/>
      <c r="K18030" s="228"/>
      <c r="L18030" s="228"/>
      <c r="Q18030" s="229"/>
    </row>
    <row r="18031" spans="9:17" ht="16">
      <c r="I18031" s="209"/>
      <c r="J18031" s="221"/>
      <c r="K18031" s="228"/>
      <c r="L18031" s="228"/>
      <c r="Q18031" s="229"/>
    </row>
    <row r="18032" spans="9:17" ht="16">
      <c r="I18032" s="209"/>
      <c r="J18032" s="221"/>
      <c r="K18032" s="228"/>
      <c r="L18032" s="228"/>
      <c r="Q18032" s="229"/>
    </row>
    <row r="18033" spans="9:17" ht="16">
      <c r="I18033" s="209"/>
      <c r="J18033" s="221"/>
      <c r="K18033" s="228"/>
      <c r="L18033" s="228"/>
      <c r="Q18033" s="229"/>
    </row>
    <row r="18034" spans="9:17" ht="16">
      <c r="I18034" s="209"/>
      <c r="J18034" s="221"/>
      <c r="K18034" s="228"/>
      <c r="L18034" s="228"/>
      <c r="Q18034" s="229"/>
    </row>
    <row r="18035" spans="9:17" ht="16">
      <c r="I18035" s="209"/>
      <c r="J18035" s="221"/>
      <c r="K18035" s="228"/>
      <c r="L18035" s="228"/>
      <c r="Q18035" s="229"/>
    </row>
    <row r="18036" spans="9:17" ht="16">
      <c r="I18036" s="209"/>
      <c r="J18036" s="221"/>
      <c r="K18036" s="228"/>
      <c r="L18036" s="228"/>
      <c r="Q18036" s="229"/>
    </row>
    <row r="18037" spans="9:17" ht="16">
      <c r="I18037" s="209"/>
      <c r="J18037" s="221"/>
      <c r="K18037" s="228"/>
      <c r="L18037" s="228"/>
      <c r="Q18037" s="229"/>
    </row>
    <row r="18038" spans="9:17" ht="16">
      <c r="I18038" s="209"/>
      <c r="J18038" s="221"/>
      <c r="K18038" s="228"/>
      <c r="L18038" s="228"/>
      <c r="Q18038" s="229"/>
    </row>
    <row r="18039" spans="9:17" ht="16">
      <c r="I18039" s="209"/>
      <c r="J18039" s="221"/>
      <c r="K18039" s="228"/>
      <c r="L18039" s="228"/>
      <c r="Q18039" s="229"/>
    </row>
    <row r="18040" spans="9:17" ht="16">
      <c r="I18040" s="209"/>
      <c r="J18040" s="221"/>
      <c r="K18040" s="228"/>
      <c r="L18040" s="228"/>
      <c r="Q18040" s="229"/>
    </row>
    <row r="18041" spans="9:17" ht="16">
      <c r="I18041" s="209"/>
      <c r="J18041" s="221"/>
      <c r="K18041" s="228"/>
      <c r="L18041" s="228"/>
      <c r="Q18041" s="229"/>
    </row>
    <row r="18042" spans="9:17" ht="16">
      <c r="I18042" s="209"/>
      <c r="J18042" s="221"/>
      <c r="K18042" s="228"/>
      <c r="L18042" s="228"/>
      <c r="Q18042" s="229"/>
    </row>
    <row r="18043" spans="9:17" ht="16">
      <c r="I18043" s="209"/>
      <c r="J18043" s="221"/>
      <c r="K18043" s="228"/>
      <c r="L18043" s="228"/>
      <c r="Q18043" s="229"/>
    </row>
    <row r="18044" spans="9:17" ht="16">
      <c r="I18044" s="209"/>
      <c r="J18044" s="221"/>
      <c r="K18044" s="228"/>
      <c r="L18044" s="228"/>
      <c r="Q18044" s="229"/>
    </row>
    <row r="18045" spans="9:17" ht="16">
      <c r="I18045" s="209"/>
      <c r="J18045" s="221"/>
      <c r="K18045" s="228"/>
      <c r="L18045" s="228"/>
      <c r="Q18045" s="229"/>
    </row>
    <row r="18046" spans="9:17" ht="16">
      <c r="I18046" s="209"/>
      <c r="J18046" s="221"/>
      <c r="K18046" s="228"/>
      <c r="L18046" s="228"/>
      <c r="Q18046" s="229"/>
    </row>
    <row r="18047" spans="9:17" ht="16">
      <c r="I18047" s="209"/>
      <c r="J18047" s="221"/>
      <c r="K18047" s="228"/>
      <c r="L18047" s="228"/>
      <c r="Q18047" s="229"/>
    </row>
    <row r="18048" spans="9:17" ht="16">
      <c r="I18048" s="209"/>
      <c r="J18048" s="221"/>
      <c r="K18048" s="228"/>
      <c r="L18048" s="228"/>
      <c r="Q18048" s="229"/>
    </row>
    <row r="18049" spans="9:17" ht="16">
      <c r="I18049" s="209"/>
      <c r="J18049" s="221"/>
      <c r="K18049" s="228"/>
      <c r="L18049" s="228"/>
      <c r="Q18049" s="229"/>
    </row>
    <row r="18050" spans="9:17" ht="16">
      <c r="I18050" s="209"/>
      <c r="J18050" s="221"/>
      <c r="K18050" s="228"/>
      <c r="L18050" s="228"/>
      <c r="Q18050" s="229"/>
    </row>
    <row r="18051" spans="9:17" ht="16">
      <c r="I18051" s="209"/>
      <c r="J18051" s="221"/>
      <c r="K18051" s="228"/>
      <c r="L18051" s="228"/>
      <c r="Q18051" s="229"/>
    </row>
    <row r="18052" spans="9:17" ht="16">
      <c r="I18052" s="209"/>
      <c r="J18052" s="221"/>
      <c r="K18052" s="228"/>
      <c r="L18052" s="228"/>
      <c r="Q18052" s="229"/>
    </row>
    <row r="18053" spans="9:17" ht="16">
      <c r="I18053" s="209"/>
      <c r="J18053" s="221"/>
      <c r="K18053" s="228"/>
      <c r="L18053" s="228"/>
      <c r="Q18053" s="229"/>
    </row>
    <row r="18054" spans="9:17" ht="16">
      <c r="I18054" s="209"/>
      <c r="J18054" s="221"/>
      <c r="K18054" s="228"/>
      <c r="L18054" s="228"/>
      <c r="Q18054" s="229"/>
    </row>
    <row r="18055" spans="9:17" ht="16">
      <c r="I18055" s="209"/>
      <c r="J18055" s="221"/>
      <c r="K18055" s="228"/>
      <c r="L18055" s="228"/>
      <c r="Q18055" s="229"/>
    </row>
    <row r="18056" spans="9:17" ht="16">
      <c r="I18056" s="209"/>
      <c r="J18056" s="221"/>
      <c r="K18056" s="228"/>
      <c r="L18056" s="228"/>
      <c r="Q18056" s="229"/>
    </row>
    <row r="18057" spans="9:17" ht="16">
      <c r="I18057" s="209"/>
      <c r="J18057" s="221"/>
      <c r="K18057" s="228"/>
      <c r="L18057" s="228"/>
      <c r="Q18057" s="229"/>
    </row>
    <row r="18058" spans="9:17" ht="16">
      <c r="I18058" s="209"/>
      <c r="J18058" s="221"/>
      <c r="K18058" s="228"/>
      <c r="L18058" s="228"/>
      <c r="Q18058" s="229"/>
    </row>
    <row r="18059" spans="9:17" ht="16">
      <c r="I18059" s="209"/>
      <c r="J18059" s="221"/>
      <c r="K18059" s="228"/>
      <c r="L18059" s="228"/>
      <c r="Q18059" s="229"/>
    </row>
    <row r="18060" spans="9:17" ht="16">
      <c r="I18060" s="209"/>
      <c r="J18060" s="221"/>
      <c r="K18060" s="228"/>
      <c r="L18060" s="228"/>
      <c r="Q18060" s="229"/>
    </row>
    <row r="18061" spans="9:17" ht="16">
      <c r="I18061" s="209"/>
      <c r="J18061" s="221"/>
      <c r="K18061" s="228"/>
      <c r="L18061" s="228"/>
      <c r="Q18061" s="229"/>
    </row>
    <row r="18062" spans="9:17" ht="16">
      <c r="I18062" s="209"/>
      <c r="J18062" s="221"/>
      <c r="K18062" s="228"/>
      <c r="L18062" s="228"/>
      <c r="Q18062" s="229"/>
    </row>
    <row r="18063" spans="9:17" ht="16">
      <c r="I18063" s="209"/>
      <c r="J18063" s="221"/>
      <c r="K18063" s="228"/>
      <c r="L18063" s="228"/>
      <c r="Q18063" s="229"/>
    </row>
    <row r="18064" spans="9:17" ht="16">
      <c r="I18064" s="209"/>
      <c r="J18064" s="221"/>
      <c r="K18064" s="228"/>
      <c r="L18064" s="228"/>
      <c r="Q18064" s="229"/>
    </row>
    <row r="18065" spans="9:17" ht="16">
      <c r="I18065" s="209"/>
      <c r="J18065" s="221"/>
      <c r="K18065" s="228"/>
      <c r="L18065" s="228"/>
      <c r="Q18065" s="229"/>
    </row>
    <row r="18066" spans="9:17" ht="16">
      <c r="I18066" s="209"/>
      <c r="J18066" s="221"/>
      <c r="K18066" s="228"/>
      <c r="L18066" s="228"/>
      <c r="Q18066" s="229"/>
    </row>
    <row r="18067" spans="9:17" ht="16">
      <c r="I18067" s="209"/>
      <c r="J18067" s="221"/>
      <c r="K18067" s="228"/>
      <c r="L18067" s="228"/>
      <c r="Q18067" s="229"/>
    </row>
    <row r="18068" spans="9:17" ht="16">
      <c r="I18068" s="209"/>
      <c r="J18068" s="221"/>
      <c r="K18068" s="228"/>
      <c r="L18068" s="228"/>
      <c r="Q18068" s="229"/>
    </row>
    <row r="18069" spans="9:17" ht="16">
      <c r="I18069" s="209"/>
      <c r="J18069" s="221"/>
      <c r="K18069" s="228"/>
      <c r="L18069" s="228"/>
      <c r="Q18069" s="229"/>
    </row>
    <row r="18070" spans="9:17" ht="16">
      <c r="I18070" s="209"/>
      <c r="J18070" s="221"/>
      <c r="K18070" s="228"/>
      <c r="L18070" s="228"/>
      <c r="Q18070" s="229"/>
    </row>
    <row r="18071" spans="9:17" ht="16">
      <c r="I18071" s="209"/>
      <c r="J18071" s="221"/>
      <c r="K18071" s="228"/>
      <c r="L18071" s="228"/>
      <c r="Q18071" s="229"/>
    </row>
    <row r="18072" spans="9:17" ht="16">
      <c r="I18072" s="209"/>
      <c r="J18072" s="221"/>
      <c r="K18072" s="228"/>
      <c r="L18072" s="228"/>
      <c r="Q18072" s="229"/>
    </row>
    <row r="18073" spans="9:17" ht="16">
      <c r="I18073" s="209"/>
      <c r="J18073" s="221"/>
      <c r="K18073" s="228"/>
      <c r="L18073" s="228"/>
      <c r="Q18073" s="229"/>
    </row>
    <row r="18074" spans="9:17" ht="16">
      <c r="I18074" s="209"/>
      <c r="J18074" s="221"/>
      <c r="K18074" s="228"/>
      <c r="L18074" s="228"/>
      <c r="Q18074" s="229"/>
    </row>
    <row r="18075" spans="9:17" ht="16">
      <c r="I18075" s="209"/>
      <c r="J18075" s="221"/>
      <c r="K18075" s="228"/>
      <c r="L18075" s="228"/>
      <c r="Q18075" s="229"/>
    </row>
    <row r="18076" spans="9:17" ht="16">
      <c r="I18076" s="209"/>
      <c r="J18076" s="221"/>
      <c r="K18076" s="228"/>
      <c r="L18076" s="228"/>
      <c r="Q18076" s="229"/>
    </row>
    <row r="18077" spans="9:17" ht="16">
      <c r="I18077" s="209"/>
      <c r="J18077" s="221"/>
      <c r="K18077" s="228"/>
      <c r="L18077" s="228"/>
      <c r="Q18077" s="229"/>
    </row>
    <row r="18078" spans="9:17" ht="16">
      <c r="I18078" s="209"/>
      <c r="J18078" s="221"/>
      <c r="K18078" s="228"/>
      <c r="L18078" s="228"/>
      <c r="Q18078" s="229"/>
    </row>
    <row r="18079" spans="9:17" ht="16">
      <c r="I18079" s="209"/>
      <c r="J18079" s="221"/>
      <c r="K18079" s="228"/>
      <c r="L18079" s="228"/>
      <c r="Q18079" s="229"/>
    </row>
    <row r="18080" spans="9:17" ht="16">
      <c r="I18080" s="209"/>
      <c r="J18080" s="221"/>
      <c r="K18080" s="228"/>
      <c r="L18080" s="228"/>
      <c r="Q18080" s="229"/>
    </row>
    <row r="18081" spans="9:17" ht="16">
      <c r="I18081" s="209"/>
      <c r="J18081" s="221"/>
      <c r="K18081" s="228"/>
      <c r="L18081" s="228"/>
      <c r="Q18081" s="229"/>
    </row>
    <row r="18082" spans="9:17" ht="16">
      <c r="I18082" s="209"/>
      <c r="J18082" s="221"/>
      <c r="K18082" s="228"/>
      <c r="L18082" s="228"/>
      <c r="Q18082" s="229"/>
    </row>
    <row r="18083" spans="9:17" ht="16">
      <c r="I18083" s="209"/>
      <c r="J18083" s="221"/>
      <c r="K18083" s="228"/>
      <c r="L18083" s="228"/>
      <c r="Q18083" s="229"/>
    </row>
    <row r="18084" spans="9:17" ht="16">
      <c r="I18084" s="209"/>
      <c r="J18084" s="221"/>
      <c r="K18084" s="228"/>
      <c r="L18084" s="228"/>
      <c r="Q18084" s="229"/>
    </row>
    <row r="18085" spans="9:17" ht="16">
      <c r="I18085" s="209"/>
      <c r="J18085" s="221"/>
      <c r="K18085" s="228"/>
      <c r="L18085" s="228"/>
      <c r="Q18085" s="229"/>
    </row>
    <row r="18086" spans="9:17" ht="16">
      <c r="I18086" s="209"/>
      <c r="J18086" s="221"/>
      <c r="K18086" s="228"/>
      <c r="L18086" s="228"/>
      <c r="Q18086" s="229"/>
    </row>
    <row r="18087" spans="9:17" ht="16">
      <c r="I18087" s="209"/>
      <c r="J18087" s="221"/>
      <c r="K18087" s="228"/>
      <c r="L18087" s="228"/>
      <c r="Q18087" s="229"/>
    </row>
    <row r="18088" spans="9:17" ht="16">
      <c r="I18088" s="209"/>
      <c r="J18088" s="221"/>
      <c r="K18088" s="228"/>
      <c r="L18088" s="228"/>
      <c r="Q18088" s="229"/>
    </row>
    <row r="18089" spans="9:17" ht="16">
      <c r="I18089" s="209"/>
      <c r="J18089" s="221"/>
      <c r="K18089" s="228"/>
      <c r="L18089" s="228"/>
      <c r="Q18089" s="229"/>
    </row>
    <row r="18090" spans="9:17" ht="16">
      <c r="I18090" s="209"/>
      <c r="J18090" s="221"/>
      <c r="K18090" s="228"/>
      <c r="L18090" s="228"/>
      <c r="Q18090" s="229"/>
    </row>
    <row r="18091" spans="9:17" ht="16">
      <c r="I18091" s="209"/>
      <c r="J18091" s="221"/>
      <c r="K18091" s="228"/>
      <c r="L18091" s="228"/>
      <c r="Q18091" s="229"/>
    </row>
    <row r="18092" spans="9:17" ht="16">
      <c r="I18092" s="209"/>
      <c r="J18092" s="221"/>
      <c r="K18092" s="228"/>
      <c r="L18092" s="228"/>
      <c r="Q18092" s="229"/>
    </row>
    <row r="18093" spans="9:17" ht="16">
      <c r="I18093" s="209"/>
      <c r="J18093" s="221"/>
      <c r="K18093" s="228"/>
      <c r="L18093" s="228"/>
      <c r="Q18093" s="229"/>
    </row>
    <row r="18094" spans="9:17" ht="16">
      <c r="I18094" s="209"/>
      <c r="J18094" s="221"/>
      <c r="K18094" s="228"/>
      <c r="L18094" s="228"/>
      <c r="Q18094" s="229"/>
    </row>
    <row r="18095" spans="9:17" ht="16">
      <c r="I18095" s="209"/>
      <c r="J18095" s="221"/>
      <c r="K18095" s="228"/>
      <c r="L18095" s="228"/>
      <c r="Q18095" s="229"/>
    </row>
    <row r="18096" spans="9:17" ht="16">
      <c r="I18096" s="209"/>
      <c r="J18096" s="221"/>
      <c r="K18096" s="228"/>
      <c r="L18096" s="228"/>
      <c r="Q18096" s="229"/>
    </row>
    <row r="18097" spans="9:17" ht="16">
      <c r="I18097" s="209"/>
      <c r="J18097" s="221"/>
      <c r="K18097" s="228"/>
      <c r="L18097" s="228"/>
      <c r="Q18097" s="229"/>
    </row>
    <row r="18098" spans="9:17" ht="16">
      <c r="I18098" s="209"/>
      <c r="J18098" s="221"/>
      <c r="K18098" s="228"/>
      <c r="L18098" s="228"/>
      <c r="Q18098" s="229"/>
    </row>
    <row r="18099" spans="9:17" ht="16">
      <c r="I18099" s="209"/>
      <c r="J18099" s="221"/>
      <c r="K18099" s="228"/>
      <c r="L18099" s="228"/>
      <c r="Q18099" s="229"/>
    </row>
    <row r="18100" spans="9:17" ht="16">
      <c r="I18100" s="209"/>
      <c r="J18100" s="221"/>
      <c r="K18100" s="228"/>
      <c r="L18100" s="228"/>
      <c r="Q18100" s="229"/>
    </row>
    <row r="18101" spans="9:17" ht="16">
      <c r="I18101" s="209"/>
      <c r="J18101" s="221"/>
      <c r="K18101" s="228"/>
      <c r="L18101" s="228"/>
      <c r="Q18101" s="229"/>
    </row>
    <row r="18102" spans="9:17" ht="16">
      <c r="I18102" s="209"/>
      <c r="J18102" s="221"/>
      <c r="K18102" s="228"/>
      <c r="L18102" s="228"/>
      <c r="Q18102" s="229"/>
    </row>
    <row r="18103" spans="9:17" ht="16">
      <c r="I18103" s="209"/>
      <c r="J18103" s="221"/>
      <c r="K18103" s="228"/>
      <c r="L18103" s="228"/>
      <c r="Q18103" s="229"/>
    </row>
    <row r="18104" spans="9:17" ht="16">
      <c r="I18104" s="209"/>
      <c r="J18104" s="221"/>
      <c r="K18104" s="228"/>
      <c r="L18104" s="228"/>
      <c r="Q18104" s="229"/>
    </row>
    <row r="18105" spans="9:17" ht="16">
      <c r="I18105" s="209"/>
      <c r="J18105" s="221"/>
      <c r="K18105" s="228"/>
      <c r="L18105" s="228"/>
      <c r="Q18105" s="229"/>
    </row>
    <row r="18106" spans="9:17" ht="16">
      <c r="I18106" s="209"/>
      <c r="J18106" s="221"/>
      <c r="K18106" s="228"/>
      <c r="L18106" s="228"/>
      <c r="Q18106" s="229"/>
    </row>
    <row r="18107" spans="9:17" ht="16">
      <c r="I18107" s="209"/>
      <c r="J18107" s="221"/>
      <c r="K18107" s="228"/>
      <c r="L18107" s="228"/>
      <c r="Q18107" s="229"/>
    </row>
    <row r="18108" spans="9:17" ht="16">
      <c r="I18108" s="209"/>
      <c r="J18108" s="221"/>
      <c r="K18108" s="228"/>
      <c r="L18108" s="228"/>
      <c r="Q18108" s="229"/>
    </row>
    <row r="18109" spans="9:17" ht="16">
      <c r="I18109" s="209"/>
      <c r="J18109" s="221"/>
      <c r="K18109" s="228"/>
      <c r="L18109" s="228"/>
      <c r="Q18109" s="229"/>
    </row>
    <row r="18110" spans="9:17" ht="16">
      <c r="I18110" s="209"/>
      <c r="J18110" s="221"/>
      <c r="K18110" s="228"/>
      <c r="L18110" s="228"/>
      <c r="Q18110" s="229"/>
    </row>
    <row r="18111" spans="9:17" ht="16">
      <c r="I18111" s="209"/>
      <c r="J18111" s="221"/>
      <c r="K18111" s="228"/>
      <c r="L18111" s="228"/>
      <c r="Q18111" s="229"/>
    </row>
    <row r="18112" spans="9:17" ht="16">
      <c r="I18112" s="209"/>
      <c r="J18112" s="221"/>
      <c r="K18112" s="228"/>
      <c r="L18112" s="228"/>
      <c r="Q18112" s="229"/>
    </row>
    <row r="18113" spans="9:17" ht="16">
      <c r="I18113" s="209"/>
      <c r="J18113" s="221"/>
      <c r="K18113" s="228"/>
      <c r="L18113" s="228"/>
      <c r="Q18113" s="229"/>
    </row>
    <row r="18114" spans="9:17" ht="16">
      <c r="I18114" s="209"/>
      <c r="J18114" s="221"/>
      <c r="K18114" s="228"/>
      <c r="L18114" s="228"/>
      <c r="Q18114" s="229"/>
    </row>
    <row r="18115" spans="9:17" ht="16">
      <c r="I18115" s="209"/>
      <c r="J18115" s="221"/>
      <c r="K18115" s="228"/>
      <c r="L18115" s="228"/>
      <c r="Q18115" s="229"/>
    </row>
    <row r="18116" spans="9:17" ht="16">
      <c r="I18116" s="209"/>
      <c r="J18116" s="221"/>
      <c r="K18116" s="228"/>
      <c r="L18116" s="228"/>
      <c r="Q18116" s="229"/>
    </row>
    <row r="18117" spans="9:17" ht="16">
      <c r="I18117" s="209"/>
      <c r="J18117" s="221"/>
      <c r="K18117" s="228"/>
      <c r="L18117" s="228"/>
      <c r="Q18117" s="229"/>
    </row>
    <row r="18118" spans="9:17" ht="16">
      <c r="I18118" s="209"/>
      <c r="J18118" s="221"/>
      <c r="K18118" s="228"/>
      <c r="L18118" s="228"/>
      <c r="Q18118" s="229"/>
    </row>
    <row r="18119" spans="9:17" ht="16">
      <c r="I18119" s="209"/>
      <c r="J18119" s="221"/>
      <c r="K18119" s="228"/>
      <c r="L18119" s="228"/>
      <c r="Q18119" s="229"/>
    </row>
    <row r="18120" spans="9:17" ht="16">
      <c r="I18120" s="209"/>
      <c r="J18120" s="221"/>
      <c r="K18120" s="228"/>
      <c r="L18120" s="228"/>
      <c r="Q18120" s="229"/>
    </row>
    <row r="18121" spans="9:17" ht="16">
      <c r="I18121" s="209"/>
      <c r="J18121" s="221"/>
      <c r="K18121" s="228"/>
      <c r="L18121" s="228"/>
      <c r="Q18121" s="229"/>
    </row>
    <row r="18122" spans="9:17" ht="16">
      <c r="I18122" s="209"/>
      <c r="J18122" s="221"/>
      <c r="K18122" s="228"/>
      <c r="L18122" s="228"/>
      <c r="Q18122" s="229"/>
    </row>
    <row r="18123" spans="9:17" ht="16">
      <c r="I18123" s="209"/>
      <c r="J18123" s="221"/>
      <c r="K18123" s="228"/>
      <c r="L18123" s="228"/>
      <c r="Q18123" s="229"/>
    </row>
    <row r="18124" spans="9:17" ht="16">
      <c r="I18124" s="209"/>
      <c r="J18124" s="221"/>
      <c r="K18124" s="228"/>
      <c r="L18124" s="228"/>
      <c r="Q18124" s="229"/>
    </row>
    <row r="18125" spans="9:17" ht="16">
      <c r="I18125" s="209"/>
      <c r="J18125" s="221"/>
      <c r="K18125" s="228"/>
      <c r="L18125" s="228"/>
      <c r="Q18125" s="229"/>
    </row>
    <row r="18126" spans="9:17" ht="16">
      <c r="I18126" s="209"/>
      <c r="J18126" s="221"/>
      <c r="K18126" s="228"/>
      <c r="L18126" s="228"/>
      <c r="Q18126" s="229"/>
    </row>
    <row r="18127" spans="9:17" ht="16">
      <c r="I18127" s="209"/>
      <c r="J18127" s="221"/>
      <c r="K18127" s="228"/>
      <c r="L18127" s="228"/>
      <c r="Q18127" s="229"/>
    </row>
    <row r="18128" spans="9:17" ht="16">
      <c r="I18128" s="209"/>
      <c r="J18128" s="221"/>
      <c r="K18128" s="228"/>
      <c r="L18128" s="228"/>
      <c r="Q18128" s="229"/>
    </row>
    <row r="18129" spans="9:17" ht="16">
      <c r="I18129" s="209"/>
      <c r="J18129" s="221"/>
      <c r="K18129" s="228"/>
      <c r="L18129" s="228"/>
      <c r="Q18129" s="229"/>
    </row>
    <row r="18130" spans="9:17" ht="16">
      <c r="I18130" s="209"/>
      <c r="J18130" s="221"/>
      <c r="K18130" s="228"/>
      <c r="L18130" s="228"/>
      <c r="Q18130" s="229"/>
    </row>
    <row r="18131" spans="9:17" ht="16">
      <c r="I18131" s="209"/>
      <c r="J18131" s="221"/>
      <c r="K18131" s="228"/>
      <c r="L18131" s="228"/>
      <c r="Q18131" s="229"/>
    </row>
    <row r="18132" spans="9:17" ht="16">
      <c r="I18132" s="209"/>
      <c r="J18132" s="221"/>
      <c r="K18132" s="228"/>
      <c r="L18132" s="228"/>
      <c r="Q18132" s="229"/>
    </row>
    <row r="18133" spans="9:17" ht="16">
      <c r="I18133" s="209"/>
      <c r="J18133" s="221"/>
      <c r="K18133" s="228"/>
      <c r="L18133" s="228"/>
      <c r="Q18133" s="229"/>
    </row>
    <row r="18134" spans="9:17" ht="16">
      <c r="I18134" s="209"/>
      <c r="J18134" s="221"/>
      <c r="K18134" s="228"/>
      <c r="L18134" s="228"/>
      <c r="Q18134" s="229"/>
    </row>
    <row r="18135" spans="9:17" ht="16">
      <c r="I18135" s="209"/>
      <c r="J18135" s="221"/>
      <c r="K18135" s="228"/>
      <c r="L18135" s="228"/>
      <c r="Q18135" s="229"/>
    </row>
    <row r="18136" spans="9:17" ht="16">
      <c r="I18136" s="209"/>
      <c r="J18136" s="221"/>
      <c r="K18136" s="228"/>
      <c r="L18136" s="228"/>
      <c r="Q18136" s="229"/>
    </row>
    <row r="18137" spans="9:17" ht="16">
      <c r="I18137" s="209"/>
      <c r="J18137" s="221"/>
      <c r="K18137" s="228"/>
      <c r="L18137" s="228"/>
      <c r="Q18137" s="229"/>
    </row>
    <row r="18138" spans="9:17" ht="16">
      <c r="I18138" s="209"/>
      <c r="J18138" s="221"/>
      <c r="K18138" s="228"/>
      <c r="L18138" s="228"/>
      <c r="Q18138" s="229"/>
    </row>
    <row r="18139" spans="9:17" ht="16">
      <c r="I18139" s="209"/>
      <c r="J18139" s="221"/>
      <c r="K18139" s="228"/>
      <c r="L18139" s="228"/>
      <c r="Q18139" s="229"/>
    </row>
    <row r="18140" spans="9:17" ht="16">
      <c r="I18140" s="209"/>
      <c r="J18140" s="221"/>
      <c r="K18140" s="228"/>
      <c r="L18140" s="228"/>
      <c r="Q18140" s="229"/>
    </row>
    <row r="18141" spans="9:17" ht="16">
      <c r="I18141" s="209"/>
      <c r="J18141" s="221"/>
      <c r="K18141" s="228"/>
      <c r="L18141" s="228"/>
      <c r="Q18141" s="229"/>
    </row>
    <row r="18142" spans="9:17" ht="16">
      <c r="I18142" s="209"/>
      <c r="J18142" s="221"/>
      <c r="K18142" s="228"/>
      <c r="L18142" s="228"/>
      <c r="Q18142" s="229"/>
    </row>
    <row r="18143" spans="9:17" ht="16">
      <c r="I18143" s="209"/>
      <c r="J18143" s="221"/>
      <c r="K18143" s="228"/>
      <c r="L18143" s="228"/>
      <c r="Q18143" s="229"/>
    </row>
    <row r="18144" spans="9:17" ht="16">
      <c r="I18144" s="209"/>
      <c r="J18144" s="221"/>
      <c r="K18144" s="228"/>
      <c r="L18144" s="228"/>
      <c r="Q18144" s="229"/>
    </row>
    <row r="18145" spans="9:17" ht="16">
      <c r="I18145" s="209"/>
      <c r="J18145" s="221"/>
      <c r="K18145" s="228"/>
      <c r="L18145" s="228"/>
      <c r="Q18145" s="229"/>
    </row>
    <row r="18146" spans="9:17" ht="16">
      <c r="I18146" s="209"/>
      <c r="J18146" s="221"/>
      <c r="K18146" s="228"/>
      <c r="L18146" s="228"/>
      <c r="Q18146" s="229"/>
    </row>
    <row r="18147" spans="9:17" ht="16">
      <c r="I18147" s="209"/>
      <c r="J18147" s="221"/>
      <c r="K18147" s="228"/>
      <c r="L18147" s="228"/>
      <c r="Q18147" s="229"/>
    </row>
    <row r="18148" spans="9:17" ht="16">
      <c r="I18148" s="209"/>
      <c r="J18148" s="221"/>
      <c r="K18148" s="228"/>
      <c r="L18148" s="228"/>
      <c r="Q18148" s="229"/>
    </row>
    <row r="18149" spans="9:17" ht="16">
      <c r="I18149" s="209"/>
      <c r="J18149" s="221"/>
      <c r="K18149" s="228"/>
      <c r="L18149" s="228"/>
      <c r="Q18149" s="229"/>
    </row>
    <row r="18150" spans="9:17" ht="16">
      <c r="I18150" s="209"/>
      <c r="J18150" s="221"/>
      <c r="K18150" s="228"/>
      <c r="L18150" s="228"/>
      <c r="Q18150" s="229"/>
    </row>
    <row r="18151" spans="9:17" ht="16">
      <c r="I18151" s="209"/>
      <c r="J18151" s="221"/>
      <c r="K18151" s="228"/>
      <c r="L18151" s="228"/>
      <c r="Q18151" s="229"/>
    </row>
    <row r="18152" spans="9:17" ht="16">
      <c r="I18152" s="209"/>
      <c r="J18152" s="221"/>
      <c r="K18152" s="228"/>
      <c r="L18152" s="228"/>
      <c r="Q18152" s="229"/>
    </row>
    <row r="18153" spans="9:17" ht="16">
      <c r="I18153" s="209"/>
      <c r="J18153" s="221"/>
      <c r="K18153" s="228"/>
      <c r="L18153" s="228"/>
      <c r="Q18153" s="229"/>
    </row>
    <row r="18154" spans="9:17" ht="16">
      <c r="I18154" s="209"/>
      <c r="J18154" s="221"/>
      <c r="K18154" s="228"/>
      <c r="L18154" s="228"/>
      <c r="Q18154" s="229"/>
    </row>
    <row r="18155" spans="9:17" ht="16">
      <c r="I18155" s="209"/>
      <c r="J18155" s="221"/>
      <c r="K18155" s="228"/>
      <c r="L18155" s="228"/>
      <c r="Q18155" s="229"/>
    </row>
    <row r="18156" spans="9:17" ht="16">
      <c r="I18156" s="209"/>
      <c r="J18156" s="221"/>
      <c r="K18156" s="228"/>
      <c r="L18156" s="228"/>
      <c r="Q18156" s="229"/>
    </row>
    <row r="18157" spans="9:17" ht="16">
      <c r="I18157" s="209"/>
      <c r="J18157" s="221"/>
      <c r="K18157" s="228"/>
      <c r="L18157" s="228"/>
      <c r="Q18157" s="229"/>
    </row>
    <row r="18158" spans="9:17" ht="16">
      <c r="I18158" s="209"/>
      <c r="J18158" s="221"/>
      <c r="K18158" s="228"/>
      <c r="L18158" s="228"/>
      <c r="Q18158" s="229"/>
    </row>
    <row r="18159" spans="9:17" ht="16">
      <c r="I18159" s="209"/>
      <c r="J18159" s="221"/>
      <c r="K18159" s="228"/>
      <c r="L18159" s="228"/>
      <c r="Q18159" s="229"/>
    </row>
    <row r="18160" spans="9:17" ht="16">
      <c r="I18160" s="209"/>
      <c r="J18160" s="221"/>
      <c r="K18160" s="228"/>
      <c r="L18160" s="228"/>
      <c r="Q18160" s="229"/>
    </row>
    <row r="18161" spans="9:17" ht="16">
      <c r="I18161" s="209"/>
      <c r="J18161" s="221"/>
      <c r="K18161" s="228"/>
      <c r="L18161" s="228"/>
      <c r="Q18161" s="229"/>
    </row>
    <row r="18162" spans="9:17" ht="16">
      <c r="I18162" s="209"/>
      <c r="J18162" s="221"/>
      <c r="K18162" s="228"/>
      <c r="L18162" s="228"/>
      <c r="Q18162" s="229"/>
    </row>
    <row r="18163" spans="9:17" ht="16">
      <c r="I18163" s="209"/>
      <c r="J18163" s="221"/>
      <c r="K18163" s="228"/>
      <c r="L18163" s="228"/>
      <c r="Q18163" s="229"/>
    </row>
    <row r="18164" spans="9:17" ht="16">
      <c r="I18164" s="209"/>
      <c r="J18164" s="221"/>
      <c r="K18164" s="228"/>
      <c r="L18164" s="228"/>
      <c r="Q18164" s="229"/>
    </row>
    <row r="18165" spans="9:17" ht="16">
      <c r="I18165" s="209"/>
      <c r="J18165" s="221"/>
      <c r="K18165" s="228"/>
      <c r="L18165" s="228"/>
      <c r="Q18165" s="229"/>
    </row>
    <row r="18166" spans="9:17" ht="16">
      <c r="I18166" s="209"/>
      <c r="J18166" s="221"/>
      <c r="K18166" s="228"/>
      <c r="L18166" s="228"/>
      <c r="Q18166" s="229"/>
    </row>
    <row r="18167" spans="9:17" ht="16">
      <c r="I18167" s="209"/>
      <c r="J18167" s="221"/>
      <c r="K18167" s="228"/>
      <c r="L18167" s="228"/>
      <c r="Q18167" s="229"/>
    </row>
    <row r="18168" spans="9:17" ht="16">
      <c r="I18168" s="209"/>
      <c r="J18168" s="221"/>
      <c r="K18168" s="228"/>
      <c r="L18168" s="228"/>
      <c r="Q18168" s="229"/>
    </row>
    <row r="18169" spans="9:17" ht="16">
      <c r="I18169" s="209"/>
      <c r="J18169" s="221"/>
      <c r="K18169" s="228"/>
      <c r="L18169" s="228"/>
      <c r="Q18169" s="229"/>
    </row>
    <row r="18170" spans="9:17" ht="16">
      <c r="I18170" s="209"/>
      <c r="J18170" s="221"/>
      <c r="K18170" s="228"/>
      <c r="L18170" s="228"/>
      <c r="Q18170" s="229"/>
    </row>
    <row r="18171" spans="9:17" ht="16">
      <c r="I18171" s="209"/>
      <c r="J18171" s="221"/>
      <c r="K18171" s="228"/>
      <c r="L18171" s="228"/>
      <c r="Q18171" s="229"/>
    </row>
    <row r="18172" spans="9:17" ht="16">
      <c r="I18172" s="209"/>
      <c r="J18172" s="221"/>
      <c r="K18172" s="228"/>
      <c r="L18172" s="228"/>
      <c r="Q18172" s="229"/>
    </row>
    <row r="18173" spans="9:17" ht="16">
      <c r="I18173" s="209"/>
      <c r="J18173" s="221"/>
      <c r="K18173" s="228"/>
      <c r="L18173" s="228"/>
      <c r="Q18173" s="229"/>
    </row>
    <row r="18174" spans="9:17" ht="16">
      <c r="I18174" s="209"/>
      <c r="J18174" s="221"/>
      <c r="K18174" s="228"/>
      <c r="L18174" s="228"/>
      <c r="Q18174" s="229"/>
    </row>
    <row r="18175" spans="9:17" ht="16">
      <c r="I18175" s="209"/>
      <c r="J18175" s="221"/>
      <c r="K18175" s="228"/>
      <c r="L18175" s="228"/>
      <c r="Q18175" s="229"/>
    </row>
    <row r="18176" spans="9:17" ht="16">
      <c r="I18176" s="209"/>
      <c r="J18176" s="221"/>
      <c r="K18176" s="228"/>
      <c r="L18176" s="228"/>
      <c r="Q18176" s="229"/>
    </row>
    <row r="18177" spans="9:17" ht="16">
      <c r="I18177" s="209"/>
      <c r="J18177" s="221"/>
      <c r="K18177" s="228"/>
      <c r="L18177" s="228"/>
      <c r="Q18177" s="229"/>
    </row>
    <row r="18178" spans="9:17" ht="16">
      <c r="I18178" s="209"/>
      <c r="J18178" s="221"/>
      <c r="K18178" s="228"/>
      <c r="L18178" s="228"/>
      <c r="Q18178" s="229"/>
    </row>
    <row r="18179" spans="9:17" ht="16">
      <c r="I18179" s="209"/>
      <c r="J18179" s="221"/>
      <c r="K18179" s="228"/>
      <c r="L18179" s="228"/>
      <c r="Q18179" s="229"/>
    </row>
    <row r="18180" spans="9:17" ht="16">
      <c r="I18180" s="209"/>
      <c r="J18180" s="221"/>
      <c r="K18180" s="228"/>
      <c r="L18180" s="228"/>
      <c r="Q18180" s="229"/>
    </row>
    <row r="18181" spans="9:17" ht="16">
      <c r="I18181" s="209"/>
      <c r="J18181" s="221"/>
      <c r="K18181" s="228"/>
      <c r="L18181" s="228"/>
      <c r="Q18181" s="229"/>
    </row>
    <row r="18182" spans="9:17" ht="16">
      <c r="I18182" s="209"/>
      <c r="J18182" s="221"/>
      <c r="K18182" s="228"/>
      <c r="L18182" s="228"/>
      <c r="Q18182" s="229"/>
    </row>
    <row r="18183" spans="9:17" ht="16">
      <c r="I18183" s="209"/>
      <c r="J18183" s="221"/>
      <c r="K18183" s="228"/>
      <c r="L18183" s="228"/>
      <c r="Q18183" s="229"/>
    </row>
    <row r="18184" spans="9:17" ht="16">
      <c r="I18184" s="209"/>
      <c r="J18184" s="221"/>
      <c r="K18184" s="228"/>
      <c r="L18184" s="228"/>
      <c r="Q18184" s="229"/>
    </row>
    <row r="18185" spans="9:17" ht="16">
      <c r="I18185" s="209"/>
      <c r="J18185" s="221"/>
      <c r="K18185" s="228"/>
      <c r="L18185" s="228"/>
      <c r="Q18185" s="229"/>
    </row>
    <row r="18186" spans="9:17" ht="16">
      <c r="I18186" s="209"/>
      <c r="J18186" s="221"/>
      <c r="K18186" s="228"/>
      <c r="L18186" s="228"/>
      <c r="Q18186" s="229"/>
    </row>
    <row r="18187" spans="9:17" ht="16">
      <c r="I18187" s="209"/>
      <c r="J18187" s="221"/>
      <c r="K18187" s="228"/>
      <c r="L18187" s="228"/>
      <c r="Q18187" s="229"/>
    </row>
    <row r="18188" spans="9:17" ht="16">
      <c r="I18188" s="209"/>
      <c r="J18188" s="221"/>
      <c r="K18188" s="228"/>
      <c r="L18188" s="228"/>
      <c r="Q18188" s="229"/>
    </row>
    <row r="18189" spans="9:17" ht="16">
      <c r="I18189" s="209"/>
      <c r="J18189" s="221"/>
      <c r="K18189" s="228"/>
      <c r="L18189" s="228"/>
      <c r="Q18189" s="229"/>
    </row>
    <row r="18190" spans="9:17" ht="16">
      <c r="I18190" s="209"/>
      <c r="J18190" s="221"/>
      <c r="K18190" s="228"/>
      <c r="L18190" s="228"/>
      <c r="Q18190" s="229"/>
    </row>
    <row r="18191" spans="9:17" ht="16">
      <c r="I18191" s="209"/>
      <c r="J18191" s="221"/>
      <c r="K18191" s="228"/>
      <c r="L18191" s="228"/>
      <c r="Q18191" s="229"/>
    </row>
    <row r="18192" spans="9:17" ht="16">
      <c r="I18192" s="209"/>
      <c r="J18192" s="221"/>
      <c r="K18192" s="228"/>
      <c r="L18192" s="228"/>
      <c r="Q18192" s="229"/>
    </row>
    <row r="18193" spans="9:17" ht="16">
      <c r="I18193" s="209"/>
      <c r="J18193" s="221"/>
      <c r="K18193" s="228"/>
      <c r="L18193" s="228"/>
      <c r="Q18193" s="229"/>
    </row>
    <row r="18194" spans="9:17" ht="16">
      <c r="I18194" s="209"/>
      <c r="J18194" s="221"/>
      <c r="K18194" s="228"/>
      <c r="L18194" s="228"/>
      <c r="Q18194" s="229"/>
    </row>
    <row r="18195" spans="9:17" ht="16">
      <c r="I18195" s="209"/>
      <c r="J18195" s="221"/>
      <c r="K18195" s="228"/>
      <c r="L18195" s="228"/>
      <c r="Q18195" s="229"/>
    </row>
    <row r="18196" spans="9:17" ht="16">
      <c r="I18196" s="209"/>
      <c r="J18196" s="221"/>
      <c r="K18196" s="228"/>
      <c r="L18196" s="228"/>
      <c r="Q18196" s="229"/>
    </row>
    <row r="18197" spans="9:17" ht="16">
      <c r="I18197" s="209"/>
      <c r="J18197" s="221"/>
      <c r="K18197" s="228"/>
      <c r="L18197" s="228"/>
      <c r="Q18197" s="229"/>
    </row>
    <row r="18198" spans="9:17" ht="16">
      <c r="I18198" s="209"/>
      <c r="J18198" s="221"/>
      <c r="K18198" s="228"/>
      <c r="L18198" s="228"/>
      <c r="Q18198" s="229"/>
    </row>
    <row r="18199" spans="9:17" ht="16">
      <c r="I18199" s="209"/>
      <c r="J18199" s="221"/>
      <c r="K18199" s="228"/>
      <c r="L18199" s="228"/>
      <c r="Q18199" s="229"/>
    </row>
    <row r="18200" spans="9:17" ht="16">
      <c r="I18200" s="209"/>
      <c r="J18200" s="221"/>
      <c r="K18200" s="228"/>
      <c r="L18200" s="228"/>
      <c r="Q18200" s="229"/>
    </row>
    <row r="18201" spans="9:17" ht="16">
      <c r="I18201" s="209"/>
      <c r="J18201" s="221"/>
      <c r="K18201" s="228"/>
      <c r="L18201" s="228"/>
      <c r="Q18201" s="229"/>
    </row>
    <row r="18202" spans="9:17" ht="16">
      <c r="I18202" s="209"/>
      <c r="J18202" s="221"/>
      <c r="K18202" s="228"/>
      <c r="L18202" s="228"/>
      <c r="Q18202" s="229"/>
    </row>
    <row r="18203" spans="9:17" ht="16">
      <c r="I18203" s="209"/>
      <c r="J18203" s="221"/>
      <c r="K18203" s="228"/>
      <c r="L18203" s="228"/>
      <c r="Q18203" s="229"/>
    </row>
    <row r="18204" spans="9:17" ht="16">
      <c r="I18204" s="209"/>
      <c r="J18204" s="221"/>
      <c r="K18204" s="228"/>
      <c r="L18204" s="228"/>
      <c r="Q18204" s="229"/>
    </row>
    <row r="18205" spans="9:17" ht="16">
      <c r="I18205" s="209"/>
      <c r="J18205" s="221"/>
      <c r="K18205" s="228"/>
      <c r="L18205" s="228"/>
      <c r="Q18205" s="229"/>
    </row>
    <row r="18206" spans="9:17" ht="16">
      <c r="I18206" s="209"/>
      <c r="J18206" s="221"/>
      <c r="K18206" s="228"/>
      <c r="L18206" s="228"/>
      <c r="Q18206" s="229"/>
    </row>
    <row r="18207" spans="9:17" ht="16">
      <c r="I18207" s="209"/>
      <c r="J18207" s="221"/>
      <c r="K18207" s="228"/>
      <c r="L18207" s="228"/>
      <c r="Q18207" s="229"/>
    </row>
    <row r="18208" spans="9:17" ht="16">
      <c r="I18208" s="209"/>
      <c r="J18208" s="221"/>
      <c r="K18208" s="228"/>
      <c r="L18208" s="228"/>
      <c r="Q18208" s="229"/>
    </row>
    <row r="18209" spans="9:17" ht="16">
      <c r="I18209" s="209"/>
      <c r="J18209" s="221"/>
      <c r="K18209" s="228"/>
      <c r="L18209" s="228"/>
      <c r="Q18209" s="229"/>
    </row>
    <row r="18210" spans="9:17" ht="16">
      <c r="I18210" s="209"/>
      <c r="J18210" s="221"/>
      <c r="K18210" s="228"/>
      <c r="L18210" s="228"/>
      <c r="Q18210" s="229"/>
    </row>
    <row r="18211" spans="9:17" ht="16">
      <c r="I18211" s="209"/>
      <c r="J18211" s="221"/>
      <c r="K18211" s="228"/>
      <c r="L18211" s="228"/>
      <c r="Q18211" s="229"/>
    </row>
    <row r="18212" spans="9:17" ht="16">
      <c r="I18212" s="209"/>
      <c r="J18212" s="221"/>
      <c r="K18212" s="228"/>
      <c r="L18212" s="228"/>
      <c r="Q18212" s="229"/>
    </row>
    <row r="18213" spans="9:17" ht="16">
      <c r="I18213" s="209"/>
      <c r="J18213" s="221"/>
      <c r="K18213" s="228"/>
      <c r="L18213" s="228"/>
      <c r="Q18213" s="229"/>
    </row>
    <row r="18214" spans="9:17" ht="16">
      <c r="I18214" s="209"/>
      <c r="J18214" s="221"/>
      <c r="K18214" s="228"/>
      <c r="L18214" s="228"/>
      <c r="Q18214" s="229"/>
    </row>
    <row r="18215" spans="9:17" ht="16">
      <c r="I18215" s="209"/>
      <c r="J18215" s="221"/>
      <c r="K18215" s="228"/>
      <c r="L18215" s="228"/>
      <c r="Q18215" s="229"/>
    </row>
    <row r="18216" spans="9:17" ht="16">
      <c r="I18216" s="209"/>
      <c r="J18216" s="221"/>
      <c r="K18216" s="228"/>
      <c r="L18216" s="228"/>
      <c r="Q18216" s="229"/>
    </row>
    <row r="18217" spans="9:17" ht="16">
      <c r="I18217" s="209"/>
      <c r="J18217" s="221"/>
      <c r="K18217" s="228"/>
      <c r="L18217" s="228"/>
      <c r="Q18217" s="229"/>
    </row>
    <row r="18218" spans="9:17" ht="16">
      <c r="I18218" s="209"/>
      <c r="J18218" s="221"/>
      <c r="K18218" s="228"/>
      <c r="L18218" s="228"/>
      <c r="Q18218" s="229"/>
    </row>
    <row r="18219" spans="9:17" ht="16">
      <c r="I18219" s="209"/>
      <c r="J18219" s="221"/>
      <c r="K18219" s="228"/>
      <c r="L18219" s="228"/>
      <c r="Q18219" s="229"/>
    </row>
    <row r="18220" spans="9:17" ht="16">
      <c r="I18220" s="209"/>
      <c r="J18220" s="221"/>
      <c r="K18220" s="228"/>
      <c r="L18220" s="228"/>
      <c r="Q18220" s="229"/>
    </row>
    <row r="18221" spans="9:17" ht="16">
      <c r="I18221" s="209"/>
      <c r="J18221" s="221"/>
      <c r="K18221" s="228"/>
      <c r="L18221" s="228"/>
      <c r="Q18221" s="229"/>
    </row>
    <row r="18222" spans="9:17" ht="16">
      <c r="I18222" s="209"/>
      <c r="J18222" s="221"/>
      <c r="K18222" s="228"/>
      <c r="L18222" s="228"/>
      <c r="Q18222" s="229"/>
    </row>
    <row r="18223" spans="9:17" ht="16">
      <c r="I18223" s="209"/>
      <c r="J18223" s="221"/>
      <c r="K18223" s="228"/>
      <c r="L18223" s="228"/>
      <c r="Q18223" s="229"/>
    </row>
    <row r="18224" spans="9:17" ht="16">
      <c r="I18224" s="209"/>
      <c r="J18224" s="221"/>
      <c r="K18224" s="228"/>
      <c r="L18224" s="228"/>
      <c r="Q18224" s="229"/>
    </row>
    <row r="18225" spans="9:17" ht="16">
      <c r="I18225" s="209"/>
      <c r="J18225" s="221"/>
      <c r="K18225" s="228"/>
      <c r="L18225" s="228"/>
      <c r="Q18225" s="229"/>
    </row>
    <row r="18226" spans="9:17" ht="16">
      <c r="I18226" s="209"/>
      <c r="J18226" s="221"/>
      <c r="K18226" s="228"/>
      <c r="L18226" s="228"/>
      <c r="Q18226" s="229"/>
    </row>
    <row r="18227" spans="9:17" ht="16">
      <c r="I18227" s="209"/>
      <c r="J18227" s="221"/>
      <c r="K18227" s="228"/>
      <c r="L18227" s="228"/>
      <c r="Q18227" s="229"/>
    </row>
    <row r="18228" spans="9:17" ht="16">
      <c r="I18228" s="209"/>
      <c r="J18228" s="221"/>
      <c r="K18228" s="228"/>
      <c r="L18228" s="228"/>
      <c r="Q18228" s="229"/>
    </row>
    <row r="18229" spans="9:17" ht="16">
      <c r="I18229" s="209"/>
      <c r="J18229" s="221"/>
      <c r="K18229" s="228"/>
      <c r="L18229" s="228"/>
      <c r="Q18229" s="229"/>
    </row>
    <row r="18230" spans="9:17" ht="16">
      <c r="I18230" s="209"/>
      <c r="J18230" s="221"/>
      <c r="K18230" s="228"/>
      <c r="L18230" s="228"/>
      <c r="Q18230" s="229"/>
    </row>
    <row r="18231" spans="9:17" ht="16">
      <c r="I18231" s="209"/>
      <c r="J18231" s="221"/>
      <c r="K18231" s="228"/>
      <c r="L18231" s="228"/>
      <c r="Q18231" s="229"/>
    </row>
    <row r="18232" spans="9:17" ht="16">
      <c r="I18232" s="209"/>
      <c r="J18232" s="221"/>
      <c r="K18232" s="228"/>
      <c r="L18232" s="228"/>
      <c r="Q18232" s="229"/>
    </row>
    <row r="18233" spans="9:17" ht="16">
      <c r="I18233" s="209"/>
      <c r="J18233" s="221"/>
      <c r="K18233" s="228"/>
      <c r="L18233" s="228"/>
      <c r="Q18233" s="229"/>
    </row>
    <row r="18234" spans="9:17" ht="16">
      <c r="I18234" s="209"/>
      <c r="J18234" s="221"/>
      <c r="K18234" s="228"/>
      <c r="L18234" s="228"/>
      <c r="Q18234" s="229"/>
    </row>
    <row r="18235" spans="9:17" ht="16">
      <c r="I18235" s="209"/>
      <c r="J18235" s="221"/>
      <c r="K18235" s="228"/>
      <c r="L18235" s="228"/>
      <c r="Q18235" s="229"/>
    </row>
    <row r="18236" spans="9:17" ht="16">
      <c r="I18236" s="209"/>
      <c r="J18236" s="221"/>
      <c r="K18236" s="228"/>
      <c r="L18236" s="228"/>
      <c r="Q18236" s="229"/>
    </row>
    <row r="18237" spans="9:17" ht="16">
      <c r="I18237" s="209"/>
      <c r="J18237" s="221"/>
      <c r="K18237" s="228"/>
      <c r="L18237" s="228"/>
      <c r="Q18237" s="229"/>
    </row>
    <row r="18238" spans="9:17" ht="16">
      <c r="I18238" s="209"/>
      <c r="J18238" s="221"/>
      <c r="K18238" s="228"/>
      <c r="L18238" s="228"/>
      <c r="Q18238" s="229"/>
    </row>
    <row r="18239" spans="9:17" ht="16">
      <c r="I18239" s="209"/>
      <c r="J18239" s="221"/>
      <c r="K18239" s="228"/>
      <c r="L18239" s="228"/>
      <c r="Q18239" s="229"/>
    </row>
    <row r="18240" spans="9:17" ht="16">
      <c r="I18240" s="209"/>
      <c r="J18240" s="221"/>
      <c r="K18240" s="228"/>
      <c r="L18240" s="228"/>
      <c r="Q18240" s="229"/>
    </row>
    <row r="18241" spans="9:17" ht="16">
      <c r="I18241" s="209"/>
      <c r="J18241" s="221"/>
      <c r="K18241" s="228"/>
      <c r="L18241" s="228"/>
      <c r="Q18241" s="229"/>
    </row>
    <row r="18242" spans="9:17" ht="16">
      <c r="I18242" s="209"/>
      <c r="J18242" s="221"/>
      <c r="K18242" s="228"/>
      <c r="L18242" s="228"/>
      <c r="Q18242" s="229"/>
    </row>
    <row r="18243" spans="9:17" ht="16">
      <c r="I18243" s="209"/>
      <c r="J18243" s="221"/>
      <c r="K18243" s="228"/>
      <c r="L18243" s="228"/>
      <c r="Q18243" s="229"/>
    </row>
    <row r="18244" spans="9:17" ht="16">
      <c r="I18244" s="209"/>
      <c r="J18244" s="221"/>
      <c r="K18244" s="228"/>
      <c r="L18244" s="228"/>
      <c r="Q18244" s="229"/>
    </row>
    <row r="18245" spans="9:17" ht="16">
      <c r="I18245" s="209"/>
      <c r="J18245" s="221"/>
      <c r="K18245" s="228"/>
      <c r="L18245" s="228"/>
      <c r="Q18245" s="229"/>
    </row>
    <row r="18246" spans="9:17" ht="16">
      <c r="I18246" s="209"/>
      <c r="J18246" s="221"/>
      <c r="K18246" s="228"/>
      <c r="L18246" s="228"/>
      <c r="Q18246" s="229"/>
    </row>
    <row r="18247" spans="9:17" ht="16">
      <c r="I18247" s="209"/>
      <c r="J18247" s="221"/>
      <c r="K18247" s="228"/>
      <c r="L18247" s="228"/>
      <c r="Q18247" s="229"/>
    </row>
    <row r="18248" spans="9:17" ht="16">
      <c r="I18248" s="209"/>
      <c r="J18248" s="221"/>
      <c r="K18248" s="228"/>
      <c r="L18248" s="228"/>
      <c r="Q18248" s="229"/>
    </row>
    <row r="18249" spans="9:17" ht="16">
      <c r="I18249" s="209"/>
      <c r="J18249" s="221"/>
      <c r="K18249" s="228"/>
      <c r="L18249" s="228"/>
      <c r="Q18249" s="229"/>
    </row>
    <row r="18250" spans="9:17" ht="16">
      <c r="I18250" s="209"/>
      <c r="J18250" s="221"/>
      <c r="K18250" s="228"/>
      <c r="L18250" s="228"/>
      <c r="Q18250" s="229"/>
    </row>
    <row r="18251" spans="9:17" ht="16">
      <c r="I18251" s="209"/>
      <c r="J18251" s="221"/>
      <c r="K18251" s="228"/>
      <c r="L18251" s="228"/>
      <c r="Q18251" s="229"/>
    </row>
    <row r="18252" spans="9:17" ht="16">
      <c r="I18252" s="209"/>
      <c r="J18252" s="221"/>
      <c r="K18252" s="228"/>
      <c r="L18252" s="228"/>
      <c r="Q18252" s="229"/>
    </row>
    <row r="18253" spans="9:17" ht="16">
      <c r="I18253" s="209"/>
      <c r="J18253" s="221"/>
      <c r="K18253" s="228"/>
      <c r="L18253" s="228"/>
      <c r="Q18253" s="229"/>
    </row>
    <row r="18254" spans="9:17" ht="16">
      <c r="I18254" s="209"/>
      <c r="J18254" s="221"/>
      <c r="K18254" s="228"/>
      <c r="L18254" s="228"/>
      <c r="Q18254" s="229"/>
    </row>
    <row r="18255" spans="9:17" ht="16">
      <c r="I18255" s="209"/>
      <c r="J18255" s="221"/>
      <c r="K18255" s="228"/>
      <c r="L18255" s="228"/>
      <c r="Q18255" s="229"/>
    </row>
    <row r="18256" spans="9:17" ht="16">
      <c r="I18256" s="209"/>
      <c r="J18256" s="221"/>
      <c r="K18256" s="228"/>
      <c r="L18256" s="228"/>
      <c r="Q18256" s="229"/>
    </row>
    <row r="18257" spans="9:17" ht="16">
      <c r="I18257" s="209"/>
      <c r="J18257" s="221"/>
      <c r="K18257" s="228"/>
      <c r="L18257" s="228"/>
      <c r="Q18257" s="229"/>
    </row>
    <row r="18258" spans="9:17" ht="16">
      <c r="I18258" s="209"/>
      <c r="J18258" s="221"/>
      <c r="K18258" s="228"/>
      <c r="L18258" s="228"/>
      <c r="Q18258" s="229"/>
    </row>
    <row r="18259" spans="9:17" ht="16">
      <c r="I18259" s="209"/>
      <c r="J18259" s="221"/>
      <c r="K18259" s="228"/>
      <c r="L18259" s="228"/>
      <c r="Q18259" s="229"/>
    </row>
    <row r="18260" spans="9:17" ht="16">
      <c r="I18260" s="209"/>
      <c r="J18260" s="221"/>
      <c r="K18260" s="228"/>
      <c r="L18260" s="228"/>
      <c r="Q18260" s="229"/>
    </row>
    <row r="18261" spans="9:17" ht="16">
      <c r="I18261" s="209"/>
      <c r="J18261" s="221"/>
      <c r="K18261" s="228"/>
      <c r="L18261" s="228"/>
      <c r="Q18261" s="229"/>
    </row>
    <row r="18262" spans="9:17" ht="16">
      <c r="I18262" s="209"/>
      <c r="J18262" s="221"/>
      <c r="K18262" s="228"/>
      <c r="L18262" s="228"/>
      <c r="Q18262" s="229"/>
    </row>
    <row r="18263" spans="9:17" ht="16">
      <c r="I18263" s="209"/>
      <c r="J18263" s="221"/>
      <c r="K18263" s="228"/>
      <c r="L18263" s="228"/>
      <c r="Q18263" s="229"/>
    </row>
    <row r="18264" spans="9:17" ht="16">
      <c r="I18264" s="209"/>
      <c r="J18264" s="221"/>
      <c r="K18264" s="228"/>
      <c r="L18264" s="228"/>
      <c r="Q18264" s="229"/>
    </row>
    <row r="18265" spans="9:17" ht="16">
      <c r="I18265" s="209"/>
      <c r="J18265" s="221"/>
      <c r="K18265" s="228"/>
      <c r="L18265" s="228"/>
      <c r="Q18265" s="229"/>
    </row>
    <row r="18266" spans="9:17" ht="16">
      <c r="I18266" s="209"/>
      <c r="J18266" s="221"/>
      <c r="K18266" s="228"/>
      <c r="L18266" s="228"/>
      <c r="Q18266" s="229"/>
    </row>
    <row r="18267" spans="9:17" ht="16">
      <c r="I18267" s="209"/>
      <c r="J18267" s="221"/>
      <c r="K18267" s="228"/>
      <c r="L18267" s="228"/>
      <c r="Q18267" s="229"/>
    </row>
    <row r="18268" spans="9:17" ht="16">
      <c r="I18268" s="209"/>
      <c r="J18268" s="221"/>
      <c r="K18268" s="228"/>
      <c r="L18268" s="228"/>
      <c r="Q18268" s="229"/>
    </row>
    <row r="18269" spans="9:17" ht="16">
      <c r="I18269" s="209"/>
      <c r="J18269" s="221"/>
      <c r="K18269" s="228"/>
      <c r="L18269" s="228"/>
      <c r="Q18269" s="229"/>
    </row>
    <row r="18270" spans="9:17" ht="16">
      <c r="I18270" s="226"/>
      <c r="J18270" s="221"/>
      <c r="K18270" s="228"/>
      <c r="L18270" s="228"/>
      <c r="Q18270" s="229"/>
    </row>
    <row r="18271" spans="9:17">
      <c r="I18271" s="227"/>
    </row>
  </sheetData>
  <autoFilter ref="G3:O1718" xr:uid="{F73E8739-86DF-4D65-8539-FCDF8D8413AB}"/>
  <mergeCells count="3">
    <mergeCell ref="A1:N1"/>
    <mergeCell ref="A2:F2"/>
    <mergeCell ref="G2:N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11E70-9642-3A4E-B863-F5383626A1BD}">
  <dimension ref="B1:H18"/>
  <sheetViews>
    <sheetView zoomScale="136" zoomScaleNormal="100" workbookViewId="0">
      <selection activeCell="J15" sqref="J15"/>
    </sheetView>
  </sheetViews>
  <sheetFormatPr baseColWidth="10" defaultColWidth="8.83203125" defaultRowHeight="16"/>
  <cols>
    <col min="2" max="2" width="17" customWidth="1"/>
    <col min="3" max="5" width="9" bestFit="1" customWidth="1"/>
    <col min="7" max="7" width="6.6640625" bestFit="1" customWidth="1"/>
    <col min="8" max="8" width="13.33203125" bestFit="1" customWidth="1"/>
  </cols>
  <sheetData>
    <row r="1" spans="2:8" ht="17" thickBot="1">
      <c r="B1" s="373" t="s">
        <v>266</v>
      </c>
      <c r="C1" s="374"/>
      <c r="D1" s="374"/>
      <c r="E1" s="375"/>
    </row>
    <row r="2" spans="2:8">
      <c r="B2" s="235" t="s">
        <v>267</v>
      </c>
      <c r="C2" s="250">
        <v>5.0000000000000001E-3</v>
      </c>
      <c r="D2" s="236"/>
      <c r="E2" s="237"/>
    </row>
    <row r="3" spans="2:8">
      <c r="B3" s="238" t="s">
        <v>211</v>
      </c>
      <c r="C3" s="239">
        <v>0.4</v>
      </c>
      <c r="D3" s="240" t="s">
        <v>262</v>
      </c>
      <c r="E3" s="241">
        <f>IF('SENSITIVITY-1.8'!$B$3="None",0,IF('SENSITIVITY-1.8'!$B$3="Parallel",'SHIFTS-1.8'!I9,IF('SENSITIVITY-1.8'!$B$3 = "Slope",'SHIFTS-1.8'!I13,'SHIFTS-1.8'!I20)))*(IF('SENSITIVITY-1.8'!B4="Up",1,-1))</f>
        <v>0</v>
      </c>
    </row>
    <row r="4" spans="2:8" ht="29" thickBot="1">
      <c r="B4" s="242" t="s">
        <v>268</v>
      </c>
      <c r="C4" s="243">
        <f>(C2+E3)</f>
        <v>5.0000000000000001E-3</v>
      </c>
      <c r="D4" s="147"/>
      <c r="E4" s="148"/>
    </row>
    <row r="6" spans="2:8" ht="17" thickBot="1">
      <c r="B6" s="244" t="s">
        <v>18</v>
      </c>
      <c r="C6" s="245" t="s">
        <v>145</v>
      </c>
      <c r="D6" s="245" t="s">
        <v>269</v>
      </c>
    </row>
    <row r="7" spans="2:8" ht="17" thickBot="1">
      <c r="B7" s="246" t="s">
        <v>270</v>
      </c>
      <c r="C7" s="246">
        <v>0.5</v>
      </c>
      <c r="D7" s="247">
        <f t="shared" ref="D7:D17" si="0">1-EXP(-$C$4*C7/(1-$C$3))</f>
        <v>4.1579981548900413E-3</v>
      </c>
      <c r="G7" s="249" t="s">
        <v>44</v>
      </c>
      <c r="H7" s="71" t="s">
        <v>271</v>
      </c>
    </row>
    <row r="8" spans="2:8">
      <c r="B8" s="246" t="s">
        <v>272</v>
      </c>
      <c r="C8" s="246">
        <v>1</v>
      </c>
      <c r="D8" s="247">
        <f t="shared" si="0"/>
        <v>8.2987073611240358E-3</v>
      </c>
      <c r="G8" s="17"/>
    </row>
    <row r="9" spans="2:8">
      <c r="B9" s="246" t="s">
        <v>273</v>
      </c>
      <c r="C9" s="246">
        <v>2</v>
      </c>
      <c r="D9" s="247">
        <f t="shared" si="0"/>
        <v>1.6528546178382508E-2</v>
      </c>
      <c r="G9" s="37" cm="1">
        <f t="array" ref="G9:G18">_xlfn.ANCHORARRAY('BOND-1.2'!F24)</f>
        <v>0.18904109589041096</v>
      </c>
      <c r="H9" s="330" cm="1">
        <f t="array" ref="H9:H18">EXP(-$C$4*_xlfn.ANCHORARRAY(G9)/(1-$C$3))</f>
        <v>0.99842589773485635</v>
      </c>
    </row>
    <row r="10" spans="2:8">
      <c r="B10" s="246" t="s">
        <v>274</v>
      </c>
      <c r="C10" s="246">
        <v>3</v>
      </c>
      <c r="D10" s="247">
        <f t="shared" si="0"/>
        <v>2.4690087971667385E-2</v>
      </c>
      <c r="G10" s="37">
        <v>0.69041095890410964</v>
      </c>
      <c r="H10" s="330">
        <v>0.99426309459417039</v>
      </c>
    </row>
    <row r="11" spans="2:8">
      <c r="B11" s="246" t="s">
        <v>275</v>
      </c>
      <c r="C11" s="246">
        <v>4</v>
      </c>
      <c r="D11" s="247">
        <f t="shared" si="0"/>
        <v>3.2783899517994097E-2</v>
      </c>
      <c r="G11" s="37">
        <v>1.189041095890411</v>
      </c>
      <c r="H11" s="330">
        <v>0.99014025338778722</v>
      </c>
    </row>
    <row r="12" spans="2:8">
      <c r="B12" s="246" t="s">
        <v>276</v>
      </c>
      <c r="C12" s="246">
        <v>5</v>
      </c>
      <c r="D12" s="247">
        <f t="shared" si="0"/>
        <v>4.0810542890861834E-2</v>
      </c>
      <c r="G12" s="37">
        <v>1.6904109589041096</v>
      </c>
      <c r="H12" s="330">
        <v>0.98601199613216783</v>
      </c>
    </row>
    <row r="13" spans="2:8">
      <c r="B13" s="248" t="s">
        <v>277</v>
      </c>
      <c r="C13" s="246">
        <v>7</v>
      </c>
      <c r="D13" s="247">
        <f t="shared" si="0"/>
        <v>5.666455012650784E-2</v>
      </c>
      <c r="G13" s="37">
        <v>2.1890410958904107</v>
      </c>
      <c r="H13" s="330">
        <v>0.9819233691784528</v>
      </c>
    </row>
    <row r="14" spans="2:8">
      <c r="B14" s="246" t="s">
        <v>278</v>
      </c>
      <c r="C14" s="246">
        <v>10</v>
      </c>
      <c r="D14" s="247">
        <f t="shared" si="0"/>
        <v>7.9955585370676707E-2</v>
      </c>
      <c r="G14" s="37">
        <v>2.6904109589041094</v>
      </c>
      <c r="H14" s="330">
        <v>0.9778293711217092</v>
      </c>
    </row>
    <row r="15" spans="2:8">
      <c r="B15" s="246" t="s">
        <v>279</v>
      </c>
      <c r="C15" s="246">
        <v>15</v>
      </c>
      <c r="D15" s="247">
        <f t="shared" si="0"/>
        <v>0.11750309741540454</v>
      </c>
      <c r="G15" s="37">
        <v>3.1890410958904107</v>
      </c>
      <c r="H15" s="330">
        <v>0.97377467448659183</v>
      </c>
    </row>
    <row r="16" spans="2:8">
      <c r="B16" s="246" t="s">
        <v>280</v>
      </c>
      <c r="C16" s="246">
        <v>20</v>
      </c>
      <c r="D16" s="247">
        <f t="shared" si="0"/>
        <v>0.15351827510938598</v>
      </c>
      <c r="G16" s="37">
        <v>3.6904109589041094</v>
      </c>
      <c r="H16" s="331">
        <v>0.96971465132165813</v>
      </c>
    </row>
    <row r="17" spans="2:8">
      <c r="B17" s="246" t="s">
        <v>281</v>
      </c>
      <c r="C17" s="246">
        <v>30</v>
      </c>
      <c r="D17" s="247">
        <f t="shared" si="0"/>
        <v>0.22119921692859512</v>
      </c>
      <c r="G17" s="37">
        <v>4.2</v>
      </c>
      <c r="H17" s="331">
        <v>0.96560541625756646</v>
      </c>
    </row>
    <row r="18" spans="2:8">
      <c r="G18" s="37">
        <v>4.6958904109589037</v>
      </c>
      <c r="H18" s="331">
        <v>0.96162336246144631</v>
      </c>
    </row>
  </sheetData>
  <mergeCells count="1">
    <mergeCell ref="B1:E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D44CE-653A-4828-822E-9EF0592E12DC}">
  <dimension ref="A1:AL186"/>
  <sheetViews>
    <sheetView topLeftCell="C17" zoomScale="110" zoomScaleNormal="137" workbookViewId="0">
      <selection activeCell="L49" sqref="L49"/>
    </sheetView>
  </sheetViews>
  <sheetFormatPr baseColWidth="10" defaultColWidth="11" defaultRowHeight="16"/>
  <cols>
    <col min="1" max="1" width="21.6640625" bestFit="1" customWidth="1"/>
    <col min="2" max="2" width="27.5" style="196" customWidth="1"/>
    <col min="3" max="3" width="27.33203125" style="196" customWidth="1"/>
    <col min="4" max="4" width="28.6640625" style="196" customWidth="1"/>
    <col min="5" max="5" width="15.6640625" bestFit="1" customWidth="1"/>
    <col min="6" max="6" width="21" style="31" customWidth="1"/>
    <col min="7" max="7" width="17.6640625" style="150" bestFit="1" customWidth="1"/>
    <col min="8" max="8" width="13" style="150" bestFit="1" customWidth="1"/>
    <col min="9" max="9" width="16.5" customWidth="1"/>
    <col min="10" max="10" width="13" bestFit="1" customWidth="1"/>
    <col min="11" max="11" width="9" style="187" bestFit="1" customWidth="1"/>
    <col min="12" max="12" width="13.33203125" style="169" bestFit="1" customWidth="1"/>
    <col min="13" max="13" width="11.6640625" style="169" customWidth="1"/>
    <col min="14" max="14" width="21.5" style="150" bestFit="1" customWidth="1"/>
    <col min="15" max="15" width="12.33203125" bestFit="1" customWidth="1"/>
    <col min="16" max="16" width="13.83203125" bestFit="1" customWidth="1"/>
    <col min="17" max="17" width="16" customWidth="1"/>
    <col min="18" max="18" width="11.6640625" customWidth="1"/>
    <col min="19" max="19" width="11.6640625" style="169" bestFit="1" customWidth="1"/>
    <col min="20" max="20" width="10.5" style="169" bestFit="1" customWidth="1"/>
    <col min="21" max="21" width="10.83203125" style="32" bestFit="1"/>
    <col min="22" max="22" width="10.5" style="32" bestFit="1" customWidth="1"/>
    <col min="23" max="23" width="14.33203125" style="169" bestFit="1" customWidth="1"/>
    <col min="24" max="24" width="9" style="169" bestFit="1" customWidth="1"/>
    <col min="25" max="25" width="10.6640625" style="169" bestFit="1" customWidth="1"/>
    <col min="26" max="26" width="16" style="169" bestFit="1" customWidth="1"/>
    <col min="27" max="27" width="15.33203125" style="169" customWidth="1"/>
    <col min="28" max="28" width="18.6640625" style="169" bestFit="1" customWidth="1"/>
    <col min="29" max="29" width="12.33203125" style="169" bestFit="1" customWidth="1"/>
    <col min="30" max="30" width="12.83203125" bestFit="1" customWidth="1"/>
    <col min="31" max="36" width="9" bestFit="1" customWidth="1"/>
    <col min="37" max="37" width="10.83203125" bestFit="1" customWidth="1"/>
    <col min="38" max="38" width="11.6640625" bestFit="1" customWidth="1"/>
  </cols>
  <sheetData>
    <row r="1" spans="1:29" ht="17" thickBot="1">
      <c r="A1" s="344" t="s">
        <v>176</v>
      </c>
      <c r="B1" s="345"/>
      <c r="C1" s="345"/>
      <c r="D1" s="345"/>
      <c r="E1" s="345"/>
      <c r="F1" s="345"/>
      <c r="G1" s="346"/>
      <c r="H1"/>
      <c r="K1"/>
      <c r="L1"/>
      <c r="M1"/>
      <c r="N1" s="376"/>
      <c r="O1" s="376"/>
      <c r="S1"/>
      <c r="T1"/>
      <c r="U1" s="17"/>
      <c r="V1" s="17"/>
      <c r="W1"/>
      <c r="X1"/>
      <c r="Y1"/>
      <c r="Z1"/>
      <c r="AA1"/>
      <c r="AB1"/>
      <c r="AC1"/>
    </row>
    <row r="2" spans="1:29" ht="17" thickBot="1">
      <c r="A2" t="s">
        <v>9</v>
      </c>
      <c r="B2" s="174">
        <v>45338</v>
      </c>
      <c r="C2" s="17">
        <f>YEAR(B2)</f>
        <v>2024</v>
      </c>
      <c r="D2" s="17">
        <f>MONTH(B2)</f>
        <v>2</v>
      </c>
      <c r="E2" s="17">
        <f>DAY(B2)</f>
        <v>16</v>
      </c>
      <c r="F2" s="382" t="s">
        <v>88</v>
      </c>
      <c r="G2" s="383"/>
      <c r="H2"/>
      <c r="K2"/>
      <c r="L2"/>
      <c r="M2"/>
      <c r="N2" s="377" t="s">
        <v>88</v>
      </c>
      <c r="O2" s="378"/>
      <c r="P2" t="s">
        <v>288</v>
      </c>
      <c r="S2"/>
      <c r="T2"/>
      <c r="U2" s="17"/>
      <c r="V2" s="17"/>
      <c r="W2"/>
      <c r="X2"/>
      <c r="Y2"/>
      <c r="Z2"/>
      <c r="AA2"/>
      <c r="AB2"/>
      <c r="AC2"/>
    </row>
    <row r="3" spans="1:29">
      <c r="A3" t="s">
        <v>75</v>
      </c>
      <c r="B3" s="98">
        <v>2</v>
      </c>
      <c r="C3" s="17"/>
      <c r="D3" s="17"/>
      <c r="E3" s="17"/>
      <c r="F3" s="103"/>
      <c r="G3" s="159" t="s">
        <v>91</v>
      </c>
      <c r="H3"/>
      <c r="K3"/>
      <c r="L3"/>
      <c r="M3"/>
      <c r="N3" s="103"/>
      <c r="O3" s="159" t="s">
        <v>91</v>
      </c>
      <c r="S3"/>
      <c r="T3"/>
      <c r="U3" s="17"/>
      <c r="V3" s="17"/>
      <c r="W3"/>
      <c r="X3"/>
      <c r="Y3"/>
      <c r="Z3"/>
      <c r="AA3"/>
      <c r="AB3"/>
      <c r="AC3"/>
    </row>
    <row r="4" spans="1:29">
      <c r="A4" t="s">
        <v>177</v>
      </c>
      <c r="B4" s="176">
        <f>WORKDAY($B$2,B3,holidays)</f>
        <v>45342</v>
      </c>
      <c r="C4" s="17">
        <f>YEAR(B4)</f>
        <v>2024</v>
      </c>
      <c r="D4" s="17">
        <f>MONTH(B4)</f>
        <v>2</v>
      </c>
      <c r="E4" s="17">
        <f>DAY(B4)</f>
        <v>20</v>
      </c>
      <c r="F4" s="108" t="s">
        <v>5</v>
      </c>
      <c r="G4" s="251">
        <v>1000</v>
      </c>
      <c r="H4" t="s">
        <v>178</v>
      </c>
      <c r="I4" t="s">
        <v>179</v>
      </c>
      <c r="K4"/>
      <c r="L4"/>
      <c r="M4" s="257"/>
      <c r="N4" s="108" t="s">
        <v>5</v>
      </c>
      <c r="O4" s="251">
        <v>1000</v>
      </c>
      <c r="P4" t="s">
        <v>178</v>
      </c>
      <c r="Q4" t="s">
        <v>179</v>
      </c>
      <c r="S4"/>
      <c r="T4"/>
      <c r="U4" s="17"/>
      <c r="V4" s="17"/>
      <c r="W4"/>
      <c r="X4"/>
      <c r="Y4"/>
      <c r="Z4"/>
      <c r="AA4"/>
      <c r="AB4"/>
      <c r="AC4"/>
    </row>
    <row r="5" spans="1:29">
      <c r="A5" t="s">
        <v>17</v>
      </c>
      <c r="B5" s="174">
        <v>42305</v>
      </c>
      <c r="C5"/>
      <c r="D5"/>
      <c r="F5" s="108" t="s">
        <v>180</v>
      </c>
      <c r="G5" s="252">
        <f ca="1">SUM(_xlfn.ANCHORARRAY(V24))*G4</f>
        <v>119.25012954726151</v>
      </c>
      <c r="H5" s="254" cm="1">
        <f t="array" aca="1" ref="H5" ca="1">SUM(_xlfn.ANCHORARRAY(L24)*_xlfn.ANCHORARRAY(U24))*G4</f>
        <v>93.873173092730028</v>
      </c>
      <c r="I5" s="254" cm="1">
        <f t="array" aca="1" ref="I5" ca="1">SUM(_xlfn.ANCHORARRAY(S24)*_xlfn.ANCHORARRAY(H24))*G4</f>
        <v>25.376956454531495</v>
      </c>
      <c r="J5" s="177"/>
      <c r="K5"/>
      <c r="L5" s="257"/>
      <c r="M5" s="257"/>
      <c r="N5" s="108" t="s">
        <v>180</v>
      </c>
      <c r="O5" s="252">
        <v>119.25012954726151</v>
      </c>
      <c r="P5" s="254">
        <v>93.873173092730028</v>
      </c>
      <c r="Q5" s="254">
        <v>25.376956454531495</v>
      </c>
      <c r="S5"/>
      <c r="T5"/>
      <c r="U5" s="17"/>
      <c r="V5" s="17"/>
      <c r="W5"/>
      <c r="X5"/>
      <c r="Y5"/>
      <c r="Z5"/>
      <c r="AA5"/>
      <c r="AB5"/>
      <c r="AC5"/>
    </row>
    <row r="6" spans="1:29">
      <c r="A6" t="s">
        <v>18</v>
      </c>
      <c r="B6" s="174">
        <v>47054</v>
      </c>
      <c r="C6"/>
      <c r="D6"/>
      <c r="F6" s="108" t="s">
        <v>181</v>
      </c>
      <c r="G6" s="252" cm="1">
        <f t="array" aca="1" ref="G6" ca="1">_xlfn.TAKE(_xlfn.ANCHORARRAY(H24),-1)*G4</f>
        <v>876.03834032710745</v>
      </c>
      <c r="H6"/>
      <c r="K6"/>
      <c r="L6"/>
      <c r="M6"/>
      <c r="N6" s="108" t="s">
        <v>181</v>
      </c>
      <c r="O6" s="252">
        <v>876.03834032710745</v>
      </c>
      <c r="S6"/>
      <c r="T6"/>
      <c r="U6" s="17"/>
      <c r="V6" s="17"/>
      <c r="W6"/>
      <c r="X6"/>
      <c r="Y6"/>
      <c r="Z6"/>
      <c r="AA6"/>
      <c r="AB6"/>
      <c r="AC6"/>
    </row>
    <row r="7" spans="1:29">
      <c r="A7" t="s">
        <v>23</v>
      </c>
      <c r="B7" s="175">
        <v>2</v>
      </c>
      <c r="C7" t="s">
        <v>182</v>
      </c>
      <c r="D7"/>
      <c r="F7" s="108" t="s">
        <v>112</v>
      </c>
      <c r="G7" s="251">
        <f ca="1">G6+G5</f>
        <v>995.28846987436896</v>
      </c>
      <c r="H7"/>
      <c r="K7"/>
      <c r="L7"/>
      <c r="M7"/>
      <c r="N7" s="108" t="s">
        <v>184</v>
      </c>
      <c r="O7" s="252">
        <v>15.682333333333332</v>
      </c>
      <c r="S7"/>
      <c r="T7"/>
      <c r="U7" s="17"/>
      <c r="V7" s="17"/>
      <c r="W7"/>
      <c r="X7"/>
      <c r="Y7"/>
      <c r="Z7"/>
      <c r="AA7"/>
      <c r="AB7"/>
      <c r="AC7"/>
    </row>
    <row r="8" spans="1:29">
      <c r="A8" t="s">
        <v>24</v>
      </c>
      <c r="B8" s="98">
        <v>2</v>
      </c>
      <c r="C8" s="175" t="s">
        <v>80</v>
      </c>
      <c r="D8" t="s">
        <v>183</v>
      </c>
      <c r="F8" s="108" t="s">
        <v>184</v>
      </c>
      <c r="G8" s="252">
        <f ca="1">T24*G4</f>
        <v>15.682333333333332</v>
      </c>
      <c r="H8"/>
      <c r="K8"/>
      <c r="L8"/>
      <c r="M8"/>
      <c r="N8" s="108" t="s">
        <v>110</v>
      </c>
      <c r="O8" s="252">
        <v>9.7368333333333332</v>
      </c>
      <c r="S8"/>
      <c r="T8"/>
      <c r="U8" s="17"/>
      <c r="V8" s="17"/>
      <c r="W8"/>
      <c r="X8"/>
      <c r="Y8"/>
      <c r="Z8"/>
      <c r="AA8"/>
      <c r="AB8"/>
      <c r="AC8"/>
    </row>
    <row r="9" spans="1:29" ht="17" thickBot="1">
      <c r="A9" t="s">
        <v>25</v>
      </c>
      <c r="B9" s="175">
        <v>1</v>
      </c>
      <c r="C9"/>
      <c r="D9"/>
      <c r="F9" s="108" t="s">
        <v>110</v>
      </c>
      <c r="G9" s="252">
        <f ca="1">G8*(B14/B13)</f>
        <v>9.7368333333333332</v>
      </c>
      <c r="H9"/>
      <c r="K9"/>
      <c r="L9"/>
      <c r="M9"/>
      <c r="N9" s="197" t="s">
        <v>113</v>
      </c>
      <c r="O9" s="253">
        <v>985.55163654103558</v>
      </c>
      <c r="R9" s="260"/>
      <c r="S9"/>
      <c r="T9">
        <v>85321</v>
      </c>
      <c r="U9" s="17"/>
      <c r="V9" s="17"/>
      <c r="W9"/>
      <c r="X9"/>
      <c r="Y9"/>
      <c r="Z9"/>
      <c r="AA9"/>
      <c r="AB9"/>
      <c r="AC9"/>
    </row>
    <row r="10" spans="1:29" ht="17" thickBot="1">
      <c r="A10" t="s">
        <v>26</v>
      </c>
      <c r="B10" s="175">
        <v>4</v>
      </c>
      <c r="C10"/>
      <c r="D10"/>
      <c r="F10" s="197" t="s">
        <v>113</v>
      </c>
      <c r="G10" s="253">
        <f ca="1">G7-G9</f>
        <v>985.55163654103558</v>
      </c>
      <c r="H10"/>
      <c r="K10"/>
      <c r="L10"/>
      <c r="M10"/>
      <c r="N10" s="108" t="s">
        <v>112</v>
      </c>
      <c r="O10" s="251">
        <v>995.28846987436896</v>
      </c>
      <c r="S10"/>
      <c r="T10"/>
      <c r="U10" s="17"/>
      <c r="V10" s="17"/>
      <c r="W10"/>
      <c r="X10"/>
      <c r="Y10"/>
      <c r="Z10"/>
      <c r="AA10"/>
      <c r="AB10"/>
      <c r="AC10"/>
    </row>
    <row r="11" spans="1:29">
      <c r="A11" t="s">
        <v>29</v>
      </c>
      <c r="B11" s="174">
        <f>WORKDAY(COUPPCD(B4,$B$6,B7,1)-1,1)</f>
        <v>45229</v>
      </c>
      <c r="C11" s="178">
        <f>WORKDAY(B11-1,1,holidays)</f>
        <v>45229</v>
      </c>
      <c r="D11"/>
      <c r="F11" s="382" t="s">
        <v>185</v>
      </c>
      <c r="G11" s="383"/>
      <c r="H11" s="382" t="s">
        <v>186</v>
      </c>
      <c r="I11" s="383"/>
      <c r="K11"/>
      <c r="L11"/>
      <c r="M11"/>
      <c r="N11" s="231" t="s">
        <v>185</v>
      </c>
      <c r="O11" s="232"/>
      <c r="P11" s="231" t="s">
        <v>186</v>
      </c>
      <c r="Q11" s="232"/>
      <c r="S11"/>
      <c r="T11"/>
      <c r="U11" s="17"/>
      <c r="V11" s="17"/>
      <c r="W11"/>
      <c r="X11"/>
      <c r="Y11"/>
      <c r="Z11"/>
      <c r="AA11"/>
      <c r="AB11"/>
      <c r="AC11"/>
    </row>
    <row r="12" spans="1:29">
      <c r="A12" t="s">
        <v>19</v>
      </c>
      <c r="B12" s="174">
        <f>WORKDAY(COUPNCD(B4,$B$6,B7,1)-1,1)</f>
        <v>45411</v>
      </c>
      <c r="C12" s="178">
        <f>WORKDAY(B12-1,1,holidays)</f>
        <v>45411</v>
      </c>
      <c r="D12"/>
      <c r="F12" s="108" t="s">
        <v>187</v>
      </c>
      <c r="G12" s="252">
        <f ca="1">SUM(_xlfn.ANCHORARRAY(Z24))*G4</f>
        <v>117.0809595349061</v>
      </c>
      <c r="H12" s="108"/>
      <c r="I12" s="146"/>
      <c r="K12"/>
      <c r="L12"/>
      <c r="M12"/>
      <c r="N12" s="108" t="s">
        <v>187</v>
      </c>
      <c r="O12" s="252">
        <v>117.0809595349061</v>
      </c>
      <c r="P12" s="108"/>
      <c r="Q12" s="146"/>
      <c r="S12"/>
      <c r="T12"/>
      <c r="U12" s="17"/>
      <c r="V12" s="17"/>
      <c r="W12"/>
      <c r="X12"/>
      <c r="Y12"/>
      <c r="Z12"/>
      <c r="AA12"/>
      <c r="AB12"/>
      <c r="AC12"/>
    </row>
    <row r="13" spans="1:29">
      <c r="A13" t="s">
        <v>39</v>
      </c>
      <c r="B13" s="98">
        <f>C12-C11</f>
        <v>182</v>
      </c>
      <c r="C13"/>
      <c r="D13"/>
      <c r="F13" s="108" t="s">
        <v>188</v>
      </c>
      <c r="G13" s="252" cm="1">
        <f t="array" aca="1" ref="G13" ca="1">G4*_xlfn.TAKE(_xlfn.ANCHORARRAY(W23),-1)*_xlfn.TAKE(_xlfn.ANCHORARRAY(U24),-1)</f>
        <v>842.4189344704979</v>
      </c>
      <c r="H13" s="108" t="s">
        <v>189</v>
      </c>
      <c r="I13" s="188">
        <f ca="1">G7</f>
        <v>995.28846987436896</v>
      </c>
      <c r="K13"/>
      <c r="L13"/>
      <c r="M13"/>
      <c r="N13" s="108" t="s">
        <v>188</v>
      </c>
      <c r="O13" s="252">
        <v>842.4189344704979</v>
      </c>
      <c r="P13" s="108" t="s">
        <v>189</v>
      </c>
      <c r="Q13" s="188">
        <f>O10</f>
        <v>995.28846987436896</v>
      </c>
      <c r="S13"/>
      <c r="T13"/>
      <c r="U13" s="17"/>
      <c r="V13" s="17"/>
      <c r="W13"/>
      <c r="X13"/>
      <c r="Y13"/>
      <c r="Z13"/>
      <c r="AA13"/>
      <c r="AB13"/>
      <c r="AC13"/>
    </row>
    <row r="14" spans="1:29" ht="17" thickBot="1">
      <c r="A14" t="s">
        <v>101</v>
      </c>
      <c r="B14" s="98">
        <f>B4-C11</f>
        <v>113</v>
      </c>
      <c r="C14"/>
      <c r="D14"/>
      <c r="F14" s="108" t="s">
        <v>190</v>
      </c>
      <c r="G14" s="252">
        <f ca="1">SUM(_xlfn.ANCHORARRAY(AC24))*G4</f>
        <v>14.21681536109646</v>
      </c>
      <c r="H14" s="108" t="s">
        <v>191</v>
      </c>
      <c r="I14" s="188">
        <f ca="1">G15</f>
        <v>973.71670936650048</v>
      </c>
      <c r="K14"/>
      <c r="L14"/>
      <c r="M14"/>
      <c r="N14" s="108" t="s">
        <v>190</v>
      </c>
      <c r="O14" s="252">
        <v>14.21681536109646</v>
      </c>
      <c r="P14" s="108" t="s">
        <v>191</v>
      </c>
      <c r="Q14" s="188">
        <f>O15</f>
        <v>973.71670936650048</v>
      </c>
      <c r="S14"/>
      <c r="T14"/>
      <c r="U14" s="17"/>
      <c r="V14" s="17"/>
      <c r="W14"/>
      <c r="X14"/>
      <c r="Y14"/>
      <c r="Z14"/>
      <c r="AA14"/>
      <c r="AB14"/>
      <c r="AC14"/>
    </row>
    <row r="15" spans="1:29" ht="17" thickBot="1">
      <c r="A15" t="s">
        <v>192</v>
      </c>
      <c r="B15" s="98">
        <f>COUPNUM(B4,B6,B7,B8)</f>
        <v>10</v>
      </c>
      <c r="C15"/>
      <c r="D15"/>
      <c r="F15" s="123" t="s">
        <v>112</v>
      </c>
      <c r="G15" s="255">
        <f ca="1">SUM(G12:G14)</f>
        <v>973.71670936650048</v>
      </c>
      <c r="H15" s="179" t="s">
        <v>114</v>
      </c>
      <c r="I15" s="256">
        <f ca="1">G7-G15</f>
        <v>21.571760507868476</v>
      </c>
      <c r="K15"/>
      <c r="L15"/>
      <c r="M15"/>
      <c r="N15" s="179" t="s">
        <v>112</v>
      </c>
      <c r="O15" s="256">
        <v>973.71670936650048</v>
      </c>
      <c r="P15" s="179" t="s">
        <v>114</v>
      </c>
      <c r="Q15" s="256">
        <f>Q13-Q14</f>
        <v>21.571760507868476</v>
      </c>
      <c r="S15"/>
      <c r="T15"/>
      <c r="U15" s="17"/>
      <c r="V15" s="17"/>
      <c r="W15"/>
      <c r="X15"/>
      <c r="Y15"/>
      <c r="Z15"/>
      <c r="AA15"/>
      <c r="AB15"/>
      <c r="AC15"/>
    </row>
    <row r="16" spans="1:29">
      <c r="A16" t="s">
        <v>35</v>
      </c>
      <c r="B16" s="174">
        <f>WORKDAY(B11,-$B$10,holidays)</f>
        <v>45223</v>
      </c>
      <c r="C16"/>
      <c r="D16"/>
      <c r="K16"/>
      <c r="L16"/>
      <c r="N16" s="17"/>
      <c r="S16"/>
      <c r="T16"/>
      <c r="U16" s="17"/>
      <c r="V16" s="17"/>
      <c r="W16"/>
      <c r="X16"/>
      <c r="Y16"/>
      <c r="Z16"/>
      <c r="AA16"/>
      <c r="AB16"/>
      <c r="AC16"/>
    </row>
    <row r="17" spans="1:38">
      <c r="A17" t="s">
        <v>193</v>
      </c>
      <c r="B17" s="180">
        <v>0.03</v>
      </c>
      <c r="D17"/>
      <c r="H17"/>
      <c r="K17"/>
      <c r="N17"/>
      <c r="S17"/>
      <c r="T17"/>
      <c r="U17"/>
      <c r="V17"/>
      <c r="W17"/>
      <c r="X17"/>
      <c r="Y17"/>
      <c r="Z17"/>
      <c r="AA17"/>
      <c r="AB17"/>
      <c r="AC17"/>
    </row>
    <row r="18" spans="1:38">
      <c r="A18" t="s">
        <v>81</v>
      </c>
      <c r="B18" s="181">
        <v>4.1020000000000001E-2</v>
      </c>
      <c r="C18" s="6" t="s">
        <v>194</v>
      </c>
      <c r="D18"/>
      <c r="F18"/>
      <c r="G18" s="198"/>
      <c r="H18"/>
      <c r="K18"/>
      <c r="L18"/>
      <c r="M18"/>
      <c r="N18"/>
      <c r="S18"/>
      <c r="T18"/>
      <c r="U18"/>
      <c r="V18"/>
      <c r="W18"/>
      <c r="X18"/>
      <c r="Y18"/>
      <c r="Z18">
        <f ca="1">SUM(_xlfn.ANCHORARRAY(Z24))</f>
        <v>0.1170809595349061</v>
      </c>
      <c r="AA18"/>
      <c r="AB18">
        <f>SUM(_xlfn.ANCHORARRAY(AB24))</f>
        <v>1.5350655015421476E-2</v>
      </c>
      <c r="AC18"/>
    </row>
    <row r="19" spans="1:38">
      <c r="A19" t="s">
        <v>195</v>
      </c>
      <c r="B19" s="182">
        <v>0.02</v>
      </c>
      <c r="C19" s="196" t="s">
        <v>250</v>
      </c>
      <c r="D19"/>
      <c r="F19"/>
      <c r="G19"/>
      <c r="H19"/>
      <c r="K19"/>
      <c r="L19"/>
      <c r="M19"/>
      <c r="T19"/>
      <c r="U19"/>
      <c r="V19"/>
    </row>
    <row r="20" spans="1:38" ht="17" thickBot="1">
      <c r="A20" s="96" t="s">
        <v>196</v>
      </c>
      <c r="B20" s="183">
        <f>'IVOL-B-1.2'!K5%%</f>
        <v>1.0190999999999999E-2</v>
      </c>
      <c r="C20"/>
      <c r="D20"/>
      <c r="F20"/>
      <c r="G20"/>
      <c r="H20"/>
      <c r="K20"/>
      <c r="L20"/>
      <c r="M20"/>
      <c r="T20"/>
      <c r="U20"/>
      <c r="V20"/>
    </row>
    <row r="21" spans="1:38" ht="16.5" customHeight="1" thickBot="1">
      <c r="A21" t="s">
        <v>197</v>
      </c>
      <c r="B21" s="181">
        <v>0.4</v>
      </c>
      <c r="C21"/>
      <c r="D21"/>
      <c r="F21"/>
      <c r="G21"/>
      <c r="H21"/>
      <c r="K21"/>
      <c r="L21" s="9" t="s">
        <v>120</v>
      </c>
      <c r="M21" s="379" t="s">
        <v>198</v>
      </c>
      <c r="N21" s="380"/>
      <c r="O21" s="380"/>
      <c r="P21" s="380"/>
      <c r="Q21" s="380"/>
      <c r="R21" s="380"/>
      <c r="S21" s="381"/>
      <c r="T21"/>
      <c r="U21"/>
      <c r="V21"/>
      <c r="W21" s="379" t="s">
        <v>90</v>
      </c>
      <c r="X21" s="380"/>
      <c r="Y21" s="380"/>
      <c r="Z21" s="380"/>
      <c r="AA21" s="380"/>
      <c r="AB21" s="380"/>
      <c r="AC21" s="381"/>
    </row>
    <row r="22" spans="1:38" ht="17" thickBot="1">
      <c r="A22" s="21" t="s">
        <v>122</v>
      </c>
      <c r="B22" s="36" t="s">
        <v>35</v>
      </c>
      <c r="C22" s="36" t="s">
        <v>199</v>
      </c>
      <c r="D22" s="36" t="s">
        <v>200</v>
      </c>
      <c r="E22" s="36" t="s">
        <v>201</v>
      </c>
      <c r="F22" s="36" t="s">
        <v>265</v>
      </c>
      <c r="G22" s="36" t="s">
        <v>127</v>
      </c>
      <c r="H22" s="36" t="s">
        <v>128</v>
      </c>
      <c r="I22" s="36" t="s">
        <v>202</v>
      </c>
      <c r="J22" s="36" t="s">
        <v>203</v>
      </c>
      <c r="K22" s="36" t="s">
        <v>131</v>
      </c>
      <c r="L22" s="36" t="s">
        <v>204</v>
      </c>
      <c r="M22" s="36" t="s">
        <v>205</v>
      </c>
      <c r="N22" s="36" t="s">
        <v>146</v>
      </c>
      <c r="O22" s="36" t="s">
        <v>44</v>
      </c>
      <c r="P22" s="36" t="s">
        <v>170</v>
      </c>
      <c r="Q22" s="36" t="s">
        <v>206</v>
      </c>
      <c r="R22" s="36" t="s">
        <v>207</v>
      </c>
      <c r="S22" s="36" t="s">
        <v>174</v>
      </c>
      <c r="T22" s="36" t="s">
        <v>208</v>
      </c>
      <c r="U22" s="36" t="s">
        <v>128</v>
      </c>
      <c r="V22" s="36" t="s">
        <v>209</v>
      </c>
      <c r="W22" s="36" t="s">
        <v>210</v>
      </c>
      <c r="X22" s="36" t="s">
        <v>211</v>
      </c>
      <c r="Y22" s="36" t="s">
        <v>212</v>
      </c>
      <c r="Z22" s="36" t="s">
        <v>213</v>
      </c>
      <c r="AA22" s="36" t="s">
        <v>214</v>
      </c>
      <c r="AB22" s="36" t="s">
        <v>140</v>
      </c>
      <c r="AC22" s="71" t="s">
        <v>141</v>
      </c>
      <c r="AD22" s="36" t="s">
        <v>212</v>
      </c>
    </row>
    <row r="23" spans="1:38">
      <c r="A23" s="184"/>
      <c r="B23" s="20"/>
      <c r="C23" s="20"/>
      <c r="D23" s="20">
        <f>MAX(B4,B5)</f>
        <v>45342</v>
      </c>
      <c r="E23" s="17" cm="1">
        <f t="array" ref="E23">_xlfn.ANCHORARRAY(D23)-$B$4</f>
        <v>0</v>
      </c>
      <c r="F23" s="24">
        <f>E23</f>
        <v>0</v>
      </c>
      <c r="G23" s="17"/>
      <c r="H23" s="17">
        <f>EXP(-F23*G23)</f>
        <v>1</v>
      </c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 cm="1">
        <f t="array" ref="W23:W33">_xlfn.VSTACK(1,_xlfn.ANCHORARRAY('SUR-PROB-1.10'!H9))</f>
        <v>1</v>
      </c>
      <c r="X23" s="17"/>
      <c r="Y23" s="17"/>
      <c r="Z23" s="17"/>
      <c r="AA23" s="17"/>
      <c r="AB23" s="17"/>
      <c r="AC23" s="17"/>
      <c r="AL23" s="185"/>
    </row>
    <row r="24" spans="1:38">
      <c r="A24" s="184" cm="1">
        <f t="array" ref="A24:A33">_xlfn.SEQUENCE(B15)</f>
        <v>1</v>
      </c>
      <c r="B24" s="20" cm="1">
        <f t="array" ref="B24:B33">_xlfn.BYROW(_xlfn.ANCHORARRAY(C24),_xlfn.LAMBDA(_xlpm.startdate, WORKDAY(_xlpm.startdate,-$B$10,holidays)))</f>
        <v>45223</v>
      </c>
      <c r="C24" s="20" cm="1">
        <f t="array" ref="C24:C33">WORKDAY(EDATE(B11,_xlfn.SEQUENCE(B15,1,0,12/B7))-1,1,holidays)</f>
        <v>45229</v>
      </c>
      <c r="D24" s="20" cm="1">
        <f t="array" ref="D24:D33">WORKDAY(EDATE(B12,_xlfn.SEQUENCE(B15,1,0,12/B7))-1,1,holidays)</f>
        <v>45411</v>
      </c>
      <c r="E24" s="17" cm="1">
        <f t="array" ref="E24:E33">_xlfn.ANCHORARRAY(D24)-$B$4</f>
        <v>69</v>
      </c>
      <c r="F24" s="24" cm="1">
        <f t="array" ref="F24:F33">_xlfn.ANCHORARRAY(E24)/365</f>
        <v>0.18904109589041096</v>
      </c>
      <c r="G24" s="233" cm="1">
        <f t="array" aca="1" ref="G24:G33" ca="1">VLOOKUP(_xlfn.ANCHORARRAY(E24),'INTER-FWD-1.2'!G5:O1718,8,FALSE)</f>
        <v>3.8980799999989352E-2</v>
      </c>
      <c r="H24" s="233" cm="1">
        <f t="array" aca="1" ref="H24:H33" ca="1">VLOOKUP(_xlfn.ANCHORARRAY(E24),'INTER-FWD-1.2'!G5:O1718,9,FALSE)</f>
        <v>0.99265811116327063</v>
      </c>
      <c r="I24" s="137" cm="1">
        <f t="array" ref="I24:I33">_xlfn.ANCHORARRAY(D24)-_xlfn.ANCHORARRAY(C24)</f>
        <v>182</v>
      </c>
      <c r="J24" s="25" cm="1">
        <f t="array" ref="J24:J33">_xlfn.ANCHORARRAY(I24)/360</f>
        <v>0.50555555555555554</v>
      </c>
      <c r="K24" s="32">
        <f>B18</f>
        <v>4.1020000000000001E-2</v>
      </c>
      <c r="L24" s="32" cm="1">
        <f t="array" ref="L24:L33">B19*_xlfn.ANCHORARRAY(J24)</f>
        <v>1.0111111111111111E-2</v>
      </c>
      <c r="M24" s="186"/>
      <c r="N24" s="199"/>
      <c r="O24" s="199"/>
      <c r="P24" s="199"/>
      <c r="Q24" s="199"/>
      <c r="R24" s="199"/>
      <c r="S24" s="32" cm="1">
        <f t="array" aca="1" ref="S24:S33" ca="1">_xlfn.VSTACK(MAX(K24-B17,0),(_xlfn.ANCHORARRAY(K24)-_xlfn.ANCHORARRAY(N25))*_xlfn.ANCHORARRAY(Q25)+_xlfn.ANCHORARRAY(M25)*_xlfn.ANCHORARRAY(O25)^0.5*_xlfn.ANCHORARRAY(R25))*_xlfn.ANCHORARRAY(J24)</f>
        <v>5.5712222222222231E-3</v>
      </c>
      <c r="T24" s="32" cm="1">
        <f t="array" aca="1" ref="T24:T33" ca="1">_xlfn.ANCHORARRAY(L24)+_xlfn.ANCHORARRAY(S24)</f>
        <v>1.5682333333333333E-2</v>
      </c>
      <c r="U24" s="32" cm="1">
        <f t="array" aca="1" ref="U24:U33" ca="1">_xlfn.ANCHORARRAY(H24)</f>
        <v>0.99265811116327063</v>
      </c>
      <c r="V24" s="32" cm="1">
        <f t="array" aca="1" ref="V24:V33" ca="1">_xlfn.ANCHORARRAY(T24)*_xlfn.ANCHORARRAY(U24)</f>
        <v>1.5567195385299463E-2</v>
      </c>
      <c r="W24" s="32">
        <v>0.99842589773485635</v>
      </c>
      <c r="X24" s="136" cm="1">
        <f t="array" ref="X24:X33">B21*_xlfn.SEQUENCE(B15,1,1,0)</f>
        <v>0.4</v>
      </c>
      <c r="Y24" s="32" cm="1">
        <f t="array" aca="1" ref="Y24:Y33" ca="1">_xlfn.ANCHORARRAY(T24)*_xlfn.DROP(_xlfn.ANCHORARRAY(W23),1)</f>
        <v>1.5657647736910595E-2</v>
      </c>
      <c r="Z24" s="32" cm="1">
        <f t="array" aca="1" ref="Z24:Z33" ca="1">_xlfn.ANCHORARRAY(U24)*_xlfn.ANCHORARRAY(Y24)</f>
        <v>1.554269102778153E-2</v>
      </c>
      <c r="AA24" s="32" cm="1">
        <f t="array" ref="AA24:AA33">(_xlfn.DROP(_xlfn.ANCHORARRAY(W23),-1)-_xlfn.DROP(_xlfn.ANCHORARRAY(W23),1))</f>
        <v>1.5741022651436509E-3</v>
      </c>
      <c r="AB24" s="32" cm="1">
        <f t="array" ref="AB24:AB33">_xlfn.ANCHORARRAY(X24)*_xlfn.ANCHORARRAY(AA24)</f>
        <v>6.2964090605746039E-4</v>
      </c>
      <c r="AC24" s="32" cm="1">
        <f t="array" aca="1" ref="AC24:AC33" ca="1">_xlfn.ANCHORARRAY(AB24)*_xlfn.ANCHORARRAY(U24)</f>
        <v>6.2501815251812896E-4</v>
      </c>
      <c r="AD24" s="332" cm="1">
        <f t="array" aca="1" ref="AD24:AD33" ca="1">_xlfn.ANCHORARRAY(U24)*_xlfn.ANCHORARRAY(Y24)</f>
        <v>1.554269102778153E-2</v>
      </c>
      <c r="AK24" s="185"/>
      <c r="AL24" s="185"/>
    </row>
    <row r="25" spans="1:38">
      <c r="A25" s="184">
        <v>2</v>
      </c>
      <c r="B25" s="20">
        <v>45406</v>
      </c>
      <c r="C25" s="20">
        <v>45412</v>
      </c>
      <c r="D25" s="20">
        <v>45594</v>
      </c>
      <c r="E25" s="17">
        <v>252</v>
      </c>
      <c r="F25" s="24">
        <v>0.69041095890410964</v>
      </c>
      <c r="G25" s="233">
        <f ca="1"/>
        <v>3.728903870967111E-2</v>
      </c>
      <c r="H25" s="233">
        <f ca="1"/>
        <v>0.97458380969000047</v>
      </c>
      <c r="I25" s="17">
        <v>182</v>
      </c>
      <c r="J25" s="25">
        <v>0.50555555555555554</v>
      </c>
      <c r="K25" s="32" cm="1">
        <f t="array" aca="1" ref="K25:K33" ca="1">(_xlfn.DROP(_xlfn.ANCHORARRAY(H24),-1)/_xlfn.DROP(_xlfn.ANCHORARRAY(H24),1)-1)/_xlfn.DROP(_xlfn.ANCHORARRAY(J24),1)</f>
        <v>3.668372611576131E-2</v>
      </c>
      <c r="L25" s="32">
        <v>1.0111111111111111E-2</v>
      </c>
      <c r="M25" s="32" cm="1">
        <f t="array" ref="M25:M33">B20*_xlfn.SEQUENCE(B15-1,1,1,0)</f>
        <v>1.0190999999999999E-2</v>
      </c>
      <c r="N25" s="136" cm="1">
        <f t="array" ref="N25:N33">B17*_xlfn.SEQUENCE(B15-1,1,1,0)</f>
        <v>0.03</v>
      </c>
      <c r="O25" s="234">
        <f>F24</f>
        <v>0.18904109589041096</v>
      </c>
      <c r="P25" s="70" cm="1">
        <f t="array" aca="1" ref="P25:P33" ca="1">(_xlfn.ANCHORARRAY(K25)-_xlfn.ANCHORARRAY(N25))/(_xlfn.ANCHORARRAY(M25)*_xlfn.ANCHORARRAY(O25)^0.5)</f>
        <v>1.5084250306570874</v>
      </c>
      <c r="Q25" s="70" cm="1">
        <f t="array" aca="1" ref="Q25:Q33" ca="1">_xlfn.NORM.S.DIST(_xlfn.ANCHORARRAY(P25),TRUE)</f>
        <v>0.93427710963173061</v>
      </c>
      <c r="R25" s="70" cm="1">
        <f t="array" aca="1" ref="R25:R33" ca="1">_xlfn.NORM.S.DIST(_xlfn.ANCHORARRAY(P25),FALSE)</f>
        <v>0.12788657128639186</v>
      </c>
      <c r="S25" s="32">
        <f ca="1"/>
        <v>5.4915417258280209E-3</v>
      </c>
      <c r="T25" s="32">
        <f ca="1"/>
        <v>1.5602652836939131E-2</v>
      </c>
      <c r="U25" s="32">
        <f ca="1"/>
        <v>0.97458380969000047</v>
      </c>
      <c r="V25" s="32">
        <f ca="1"/>
        <v>1.5206092843094631E-2</v>
      </c>
      <c r="W25" s="32">
        <v>0.99426309459417039</v>
      </c>
      <c r="X25" s="136">
        <v>0.4</v>
      </c>
      <c r="Y25" s="32">
        <f ca="1"/>
        <v>1.5513141893533613E-2</v>
      </c>
      <c r="Z25" s="32">
        <f ca="1"/>
        <v>1.5118856926861535E-2</v>
      </c>
      <c r="AA25" s="32">
        <v>4.1628031406859556E-3</v>
      </c>
      <c r="AB25" s="32">
        <v>1.6651212562743822E-3</v>
      </c>
      <c r="AC25" s="32">
        <f ca="1"/>
        <v>1.6228002175356869E-3</v>
      </c>
      <c r="AD25" s="332">
        <f ca="1"/>
        <v>1.5118856926861535E-2</v>
      </c>
      <c r="AK25" s="185"/>
      <c r="AL25" s="185"/>
    </row>
    <row r="26" spans="1:38">
      <c r="A26" s="184">
        <v>3</v>
      </c>
      <c r="B26" s="20">
        <v>45589</v>
      </c>
      <c r="C26" s="20">
        <v>45595</v>
      </c>
      <c r="D26" s="20">
        <v>45776</v>
      </c>
      <c r="E26" s="17">
        <v>434</v>
      </c>
      <c r="F26" s="24">
        <v>1.189041095890411</v>
      </c>
      <c r="G26" s="233">
        <f ca="1"/>
        <v>3.4576028089877184E-2</v>
      </c>
      <c r="H26" s="233">
        <f ca="1"/>
        <v>0.95972132959546508</v>
      </c>
      <c r="I26" s="17">
        <v>181</v>
      </c>
      <c r="J26" s="25">
        <v>0.50277777777777777</v>
      </c>
      <c r="K26" s="32">
        <f ca="1"/>
        <v>3.0801372208893205E-2</v>
      </c>
      <c r="L26" s="32">
        <v>1.0055555555555555E-2</v>
      </c>
      <c r="M26" s="32">
        <v>1.0190999999999999E-2</v>
      </c>
      <c r="N26" s="136">
        <v>0.03</v>
      </c>
      <c r="O26" s="234">
        <f t="shared" ref="O26:O33" si="0">F25</f>
        <v>0.69041095890410964</v>
      </c>
      <c r="P26" s="70">
        <f ca="1"/>
        <v>0.18085868239228156</v>
      </c>
      <c r="Q26" s="70">
        <f ca="1"/>
        <v>0.57176074968533408</v>
      </c>
      <c r="R26" s="70">
        <f ca="1"/>
        <v>0.39247067234047922</v>
      </c>
      <c r="S26" s="32">
        <f ca="1"/>
        <v>4.0422396358748064E-3</v>
      </c>
      <c r="T26" s="32">
        <f ca="1"/>
        <v>1.4097795191430361E-2</v>
      </c>
      <c r="U26" s="32">
        <f ca="1"/>
        <v>0.95972132959546508</v>
      </c>
      <c r="V26" s="32">
        <f ca="1"/>
        <v>1.35299547454841E-2</v>
      </c>
      <c r="W26" s="32">
        <v>0.99014025338778722</v>
      </c>
      <c r="X26" s="136">
        <v>0.4</v>
      </c>
      <c r="Y26" s="32">
        <f ca="1"/>
        <v>1.3958794503051986E-2</v>
      </c>
      <c r="Z26" s="32">
        <f ca="1"/>
        <v>1.3396552820018922E-2</v>
      </c>
      <c r="AA26" s="32">
        <v>4.1228412063831765E-3</v>
      </c>
      <c r="AB26" s="32">
        <v>1.6491364825532706E-3</v>
      </c>
      <c r="AC26" s="32">
        <f ca="1"/>
        <v>1.5827114577204133E-3</v>
      </c>
      <c r="AD26" s="332">
        <f ca="1"/>
        <v>1.3396552820018922E-2</v>
      </c>
      <c r="AK26" s="185"/>
      <c r="AL26" s="185"/>
    </row>
    <row r="27" spans="1:38">
      <c r="A27" s="184">
        <v>4</v>
      </c>
      <c r="B27" s="20">
        <v>45771</v>
      </c>
      <c r="C27" s="20">
        <v>45777</v>
      </c>
      <c r="D27" s="20">
        <v>45959</v>
      </c>
      <c r="E27" s="17">
        <v>617</v>
      </c>
      <c r="F27" s="24">
        <v>1.6904109589041096</v>
      </c>
      <c r="G27" s="233">
        <f ca="1"/>
        <v>3.2696732786299199E-2</v>
      </c>
      <c r="H27" s="233">
        <f ca="1"/>
        <v>0.94622876526048783</v>
      </c>
      <c r="I27" s="17">
        <v>182</v>
      </c>
      <c r="J27" s="25">
        <v>0.50555555555555554</v>
      </c>
      <c r="K27" s="32">
        <f ca="1"/>
        <v>2.8205218203351895E-2</v>
      </c>
      <c r="L27" s="32">
        <v>1.0111111111111111E-2</v>
      </c>
      <c r="M27" s="32">
        <v>1.0190999999999999E-2</v>
      </c>
      <c r="N27" s="136">
        <v>0.03</v>
      </c>
      <c r="O27" s="234">
        <f t="shared" si="0"/>
        <v>1.189041095890411</v>
      </c>
      <c r="P27" s="70">
        <f ca="1"/>
        <v>-0.40505755917308761</v>
      </c>
      <c r="Q27" s="70">
        <f ca="1"/>
        <v>0.34271760101122706</v>
      </c>
      <c r="R27" s="70">
        <f ca="1"/>
        <v>0.36752117375602822</v>
      </c>
      <c r="S27" s="32">
        <f ca="1"/>
        <v>2.7326332638324957E-3</v>
      </c>
      <c r="T27" s="32">
        <f ca="1"/>
        <v>1.2843744374943606E-2</v>
      </c>
      <c r="U27" s="32">
        <f ca="1"/>
        <v>0.94622876526048783</v>
      </c>
      <c r="V27" s="32">
        <f ca="1"/>
        <v>1.2153120381224224E-2</v>
      </c>
      <c r="W27" s="32">
        <v>0.98601199613216783</v>
      </c>
      <c r="X27" s="136">
        <v>0.4</v>
      </c>
      <c r="Y27" s="32">
        <f ca="1"/>
        <v>1.2664086028949447E-2</v>
      </c>
      <c r="Z27" s="32">
        <f ca="1"/>
        <v>1.198312248632543E-2</v>
      </c>
      <c r="AA27" s="32">
        <v>4.1282572556193831E-3</v>
      </c>
      <c r="AB27" s="32">
        <v>1.6513029022477534E-3</v>
      </c>
      <c r="AC27" s="32">
        <f ca="1"/>
        <v>1.5625103062649518E-3</v>
      </c>
      <c r="AD27" s="332">
        <f ca="1"/>
        <v>1.198312248632543E-2</v>
      </c>
      <c r="AK27" s="185"/>
      <c r="AL27" s="185"/>
    </row>
    <row r="28" spans="1:38">
      <c r="A28" s="184">
        <v>5</v>
      </c>
      <c r="B28" s="20">
        <v>45954</v>
      </c>
      <c r="C28" s="20">
        <v>45960</v>
      </c>
      <c r="D28" s="20">
        <v>46141</v>
      </c>
      <c r="E28" s="17">
        <v>799</v>
      </c>
      <c r="F28" s="24">
        <v>2.1890410958904107</v>
      </c>
      <c r="G28" s="233">
        <f ca="1"/>
        <v>3.1563645179944651E-2</v>
      </c>
      <c r="H28" s="233">
        <f ca="1"/>
        <v>0.93323884283190972</v>
      </c>
      <c r="I28" s="17">
        <v>181</v>
      </c>
      <c r="J28" s="25">
        <v>0.50277777777777777</v>
      </c>
      <c r="K28" s="32">
        <f ca="1"/>
        <v>2.7684563283174715E-2</v>
      </c>
      <c r="L28" s="32">
        <v>1.0055555555555555E-2</v>
      </c>
      <c r="M28" s="32">
        <v>1.0190999999999999E-2</v>
      </c>
      <c r="N28" s="136">
        <v>0.03</v>
      </c>
      <c r="O28" s="234">
        <f t="shared" si="0"/>
        <v>1.6904109589041096</v>
      </c>
      <c r="P28" s="70">
        <f ca="1"/>
        <v>-0.52256221156720628</v>
      </c>
      <c r="Q28" s="70">
        <f ca="1"/>
        <v>0.30063947154696535</v>
      </c>
      <c r="R28" s="70">
        <f ca="1"/>
        <v>0.34802736554225727</v>
      </c>
      <c r="S28" s="32">
        <f ca="1"/>
        <v>2.4410524588277518E-3</v>
      </c>
      <c r="T28" s="32">
        <f ca="1"/>
        <v>1.2496608014383306E-2</v>
      </c>
      <c r="U28" s="32">
        <f ca="1"/>
        <v>0.93323884283190972</v>
      </c>
      <c r="V28" s="32">
        <f ca="1"/>
        <v>1.1662320002667046E-2</v>
      </c>
      <c r="W28" s="32">
        <v>0.9819233691784528</v>
      </c>
      <c r="X28" s="136">
        <v>0.4</v>
      </c>
      <c r="Y28" s="32">
        <f ca="1"/>
        <v>1.2270711444785712E-2</v>
      </c>
      <c r="Z28" s="32">
        <f ca="1"/>
        <v>1.145150454945609E-2</v>
      </c>
      <c r="AA28" s="32">
        <v>4.0886269537150355E-3</v>
      </c>
      <c r="AB28" s="32">
        <v>1.6354507814860142E-3</v>
      </c>
      <c r="AC28" s="32">
        <f ca="1"/>
        <v>1.5262661948225503E-3</v>
      </c>
      <c r="AD28" s="332">
        <f ca="1"/>
        <v>1.145150454945609E-2</v>
      </c>
      <c r="AK28" s="185"/>
      <c r="AL28" s="185"/>
    </row>
    <row r="29" spans="1:38">
      <c r="A29" s="184">
        <v>6</v>
      </c>
      <c r="B29" s="20">
        <v>46136</v>
      </c>
      <c r="C29" s="20">
        <v>46142</v>
      </c>
      <c r="D29" s="20">
        <v>46324</v>
      </c>
      <c r="E29" s="17">
        <v>982</v>
      </c>
      <c r="F29" s="24">
        <v>2.6904109589041094</v>
      </c>
      <c r="G29" s="233">
        <f ca="1"/>
        <v>3.0482904460322084E-2</v>
      </c>
      <c r="H29" s="233">
        <f ca="1"/>
        <v>0.92126132707727681</v>
      </c>
      <c r="I29" s="17">
        <v>182</v>
      </c>
      <c r="J29" s="25">
        <v>0.50555555555555554</v>
      </c>
      <c r="K29" s="32">
        <f ca="1"/>
        <v>2.5716687229161272E-2</v>
      </c>
      <c r="L29" s="32">
        <v>1.0111111111111111E-2</v>
      </c>
      <c r="M29" s="32">
        <v>1.0190999999999999E-2</v>
      </c>
      <c r="N29" s="136">
        <v>0.03</v>
      </c>
      <c r="O29" s="234">
        <f t="shared" si="0"/>
        <v>2.1890410958904107</v>
      </c>
      <c r="P29" s="70">
        <f ca="1"/>
        <v>-0.96668476322362784</v>
      </c>
      <c r="Q29" s="70">
        <f ca="1"/>
        <v>0.166850823167628</v>
      </c>
      <c r="R29" s="70">
        <f ca="1"/>
        <v>0.25002902973303465</v>
      </c>
      <c r="S29" s="32">
        <f ca="1"/>
        <v>1.4896483953063377E-3</v>
      </c>
      <c r="T29" s="32">
        <f ca="1"/>
        <v>1.1600759506417448E-2</v>
      </c>
      <c r="U29" s="32">
        <f ca="1"/>
        <v>0.92126132707727681</v>
      </c>
      <c r="V29" s="32">
        <f ca="1"/>
        <v>1.0687331097986473E-2</v>
      </c>
      <c r="W29" s="32">
        <v>0.9778293711217092</v>
      </c>
      <c r="X29" s="136">
        <v>0.4</v>
      </c>
      <c r="Y29" s="32">
        <f ca="1"/>
        <v>1.1343563372694362E-2</v>
      </c>
      <c r="Z29" s="32">
        <f ca="1"/>
        <v>1.0450386246513598E-2</v>
      </c>
      <c r="AA29" s="32">
        <v>4.0939980567435974E-3</v>
      </c>
      <c r="AB29" s="32">
        <v>1.637599222697439E-3</v>
      </c>
      <c r="AC29" s="32">
        <f ca="1"/>
        <v>1.5086568331229597E-3</v>
      </c>
      <c r="AD29" s="332">
        <f ca="1"/>
        <v>1.0450386246513598E-2</v>
      </c>
      <c r="AK29" s="185"/>
      <c r="AL29" s="185"/>
    </row>
    <row r="30" spans="1:38">
      <c r="A30" s="184">
        <v>7</v>
      </c>
      <c r="B30" s="20">
        <v>46321</v>
      </c>
      <c r="C30" s="20">
        <v>46325</v>
      </c>
      <c r="D30" s="20">
        <v>46506</v>
      </c>
      <c r="E30" s="17">
        <v>1164</v>
      </c>
      <c r="F30" s="24">
        <v>3.1890410958904107</v>
      </c>
      <c r="G30" s="233">
        <f ca="1"/>
        <v>2.958548796666241E-2</v>
      </c>
      <c r="H30" s="233">
        <f ca="1"/>
        <v>0.90996482235820531</v>
      </c>
      <c r="I30" s="17">
        <v>181</v>
      </c>
      <c r="J30" s="25">
        <v>0.50277777777777777</v>
      </c>
      <c r="K30" s="32">
        <f ca="1"/>
        <v>2.4691268969443736E-2</v>
      </c>
      <c r="L30" s="32">
        <v>1.0055555555555555E-2</v>
      </c>
      <c r="M30" s="32">
        <v>1.0190999999999999E-2</v>
      </c>
      <c r="N30" s="136">
        <v>0.03</v>
      </c>
      <c r="O30" s="234">
        <f t="shared" si="0"/>
        <v>2.6904109589041094</v>
      </c>
      <c r="P30" s="70">
        <f ca="1"/>
        <v>-1.1981075568960426</v>
      </c>
      <c r="Q30" s="70">
        <f ca="1"/>
        <v>0.11543757364654175</v>
      </c>
      <c r="R30" s="70">
        <f ca="1"/>
        <v>0.1946271908432087</v>
      </c>
      <c r="S30" s="32">
        <f ca="1"/>
        <v>1.0731799566467096E-3</v>
      </c>
      <c r="T30" s="32">
        <f ca="1"/>
        <v>1.1128735512202266E-2</v>
      </c>
      <c r="U30" s="32">
        <f ca="1"/>
        <v>0.90996482235820531</v>
      </c>
      <c r="V30" s="32">
        <f ca="1"/>
        <v>1.0126757833432585E-2</v>
      </c>
      <c r="W30" s="32">
        <v>0.97377467448659183</v>
      </c>
      <c r="X30" s="136">
        <v>0.4</v>
      </c>
      <c r="Y30" s="32">
        <f ca="1"/>
        <v>1.0836880800842136E-2</v>
      </c>
      <c r="Z30" s="32">
        <f ca="1"/>
        <v>9.8611803128553603E-3</v>
      </c>
      <c r="AA30" s="32">
        <v>4.0546966351173719E-3</v>
      </c>
      <c r="AB30" s="32">
        <v>1.6218786540469488E-3</v>
      </c>
      <c r="AC30" s="32">
        <f ca="1"/>
        <v>1.4758525213163969E-3</v>
      </c>
      <c r="AD30" s="332">
        <f ca="1"/>
        <v>9.8611803128553603E-3</v>
      </c>
      <c r="AE30" s="25"/>
      <c r="AK30" s="185"/>
    </row>
    <row r="31" spans="1:38">
      <c r="A31" s="184">
        <v>8</v>
      </c>
      <c r="B31" s="20">
        <v>46503</v>
      </c>
      <c r="C31" s="20">
        <v>46507</v>
      </c>
      <c r="D31" s="20">
        <v>46689</v>
      </c>
      <c r="E31" s="17">
        <v>1347</v>
      </c>
      <c r="F31" s="24">
        <v>3.6904109589041094</v>
      </c>
      <c r="G31" s="233">
        <f ca="1"/>
        <v>2.8982211844554264E-2</v>
      </c>
      <c r="H31" s="233">
        <f ca="1"/>
        <v>0.89856496439631128</v>
      </c>
      <c r="I31" s="17">
        <v>182</v>
      </c>
      <c r="J31" s="25">
        <v>0.50555555555555554</v>
      </c>
      <c r="K31" s="32">
        <f ca="1"/>
        <v>2.5094645894751345E-2</v>
      </c>
      <c r="L31" s="32">
        <v>1.0111111111111111E-2</v>
      </c>
      <c r="M31" s="32">
        <v>1.0190999999999999E-2</v>
      </c>
      <c r="N31" s="136">
        <v>0.03</v>
      </c>
      <c r="O31" s="234">
        <f t="shared" si="0"/>
        <v>3.1890410958904107</v>
      </c>
      <c r="P31" s="70">
        <f ca="1"/>
        <v>-1.1070709344514702</v>
      </c>
      <c r="Q31" s="70">
        <f ca="1"/>
        <v>0.13413163045114801</v>
      </c>
      <c r="R31" s="70">
        <f ca="1"/>
        <v>0.21615888561419166</v>
      </c>
      <c r="S31" s="32">
        <f ca="1"/>
        <v>1.2314906215546472E-3</v>
      </c>
      <c r="T31" s="32">
        <f ca="1"/>
        <v>1.1342601732665759E-2</v>
      </c>
      <c r="U31" s="32">
        <f ca="1"/>
        <v>0.89856496439631128</v>
      </c>
      <c r="V31" s="32">
        <f ca="1"/>
        <v>1.0192064522074346E-2</v>
      </c>
      <c r="W31" s="32">
        <v>0.96971465132165813</v>
      </c>
      <c r="X31" s="136">
        <v>0.4</v>
      </c>
      <c r="Y31" s="32">
        <f ca="1"/>
        <v>1.0999087084272411E-2</v>
      </c>
      <c r="Z31" s="32">
        <f ca="1"/>
        <v>9.8833942942711667E-3</v>
      </c>
      <c r="AA31" s="32">
        <v>4.0600231649337015E-3</v>
      </c>
      <c r="AB31" s="32">
        <v>1.6240092659734807E-3</v>
      </c>
      <c r="AC31" s="32">
        <f ca="1"/>
        <v>1.4592778282587404E-3</v>
      </c>
      <c r="AD31" s="332">
        <f ca="1"/>
        <v>9.8833942942711667E-3</v>
      </c>
      <c r="AE31" s="25"/>
      <c r="AK31" s="185"/>
    </row>
    <row r="32" spans="1:38">
      <c r="A32" s="184">
        <v>9</v>
      </c>
      <c r="B32" s="20">
        <v>46686</v>
      </c>
      <c r="C32" s="20">
        <v>46692</v>
      </c>
      <c r="D32" s="20">
        <v>46875</v>
      </c>
      <c r="E32" s="17">
        <v>1533</v>
      </c>
      <c r="F32" s="24">
        <v>4.2</v>
      </c>
      <c r="G32" s="233">
        <f ca="1"/>
        <v>2.8485976281706342E-2</v>
      </c>
      <c r="H32" s="233">
        <f ca="1"/>
        <v>0.88723880925052967</v>
      </c>
      <c r="I32" s="17">
        <v>183</v>
      </c>
      <c r="J32" s="25">
        <v>0.5083333333333333</v>
      </c>
      <c r="K32" s="32">
        <f ca="1"/>
        <v>2.5112698757330462E-2</v>
      </c>
      <c r="L32" s="32">
        <v>1.0166666666666666E-2</v>
      </c>
      <c r="M32" s="32">
        <v>1.0190999999999999E-2</v>
      </c>
      <c r="N32" s="136">
        <v>0.03</v>
      </c>
      <c r="O32" s="234">
        <f t="shared" si="0"/>
        <v>3.6904109589041094</v>
      </c>
      <c r="P32" s="70">
        <f ca="1"/>
        <v>-1.1029966517358551</v>
      </c>
      <c r="Q32" s="70">
        <f ca="1"/>
        <v>0.13501430959780814</v>
      </c>
      <c r="R32" s="70">
        <f ca="1"/>
        <v>0.21713427455043935</v>
      </c>
      <c r="S32" s="32">
        <f ca="1"/>
        <v>1.2453986308544776E-3</v>
      </c>
      <c r="T32" s="32">
        <f ca="1"/>
        <v>1.1412065297521144E-2</v>
      </c>
      <c r="U32" s="32">
        <f ca="1"/>
        <v>0.88723880925052967</v>
      </c>
      <c r="V32" s="32">
        <f ca="1"/>
        <v>1.0125227225661951E-2</v>
      </c>
      <c r="W32" s="32">
        <v>0.96560541625756646</v>
      </c>
      <c r="X32" s="136">
        <v>0.4</v>
      </c>
      <c r="Y32" s="32">
        <f ca="1"/>
        <v>1.1019552061971433E-2</v>
      </c>
      <c r="Z32" s="32">
        <f ca="1"/>
        <v>9.7769742499377536E-3</v>
      </c>
      <c r="AA32" s="32">
        <v>4.1092350640916653E-3</v>
      </c>
      <c r="AB32" s="32">
        <v>1.6436940256366662E-3</v>
      </c>
      <c r="AC32" s="32">
        <f ca="1"/>
        <v>1.4583491300780853E-3</v>
      </c>
      <c r="AD32" s="332">
        <f ca="1"/>
        <v>9.7769742499377536E-3</v>
      </c>
      <c r="AE32" s="25"/>
      <c r="AK32" s="185"/>
    </row>
    <row r="33" spans="1:37">
      <c r="A33" s="184">
        <v>10</v>
      </c>
      <c r="B33" s="20">
        <v>46868</v>
      </c>
      <c r="C33" s="20">
        <v>46875</v>
      </c>
      <c r="D33" s="20">
        <v>47056</v>
      </c>
      <c r="E33" s="17">
        <v>1714</v>
      </c>
      <c r="F33" s="24">
        <v>4.6958904109589037</v>
      </c>
      <c r="G33" s="233">
        <f ca="1"/>
        <v>2.8183243203026859E-2</v>
      </c>
      <c r="H33" s="233">
        <f ca="1"/>
        <v>0.87603834032710748</v>
      </c>
      <c r="I33" s="17">
        <v>181</v>
      </c>
      <c r="J33" s="25">
        <v>0.50277777777777777</v>
      </c>
      <c r="K33" s="32">
        <f ca="1"/>
        <v>2.5429452951767552E-2</v>
      </c>
      <c r="L33" s="32">
        <v>1.0055555555555555E-2</v>
      </c>
      <c r="M33" s="32">
        <v>1.0190999999999999E-2</v>
      </c>
      <c r="N33" s="136">
        <v>0.03</v>
      </c>
      <c r="O33" s="234">
        <f t="shared" si="0"/>
        <v>4.2</v>
      </c>
      <c r="P33" s="70">
        <f ca="1"/>
        <v>-1.0315095879066238</v>
      </c>
      <c r="Q33" s="70">
        <f ca="1"/>
        <v>0.15115095718312463</v>
      </c>
      <c r="R33" s="70">
        <f ca="1"/>
        <v>0.23434882976145688</v>
      </c>
      <c r="S33" s="32">
        <f ca="1"/>
        <v>1.3595447317249444E-3</v>
      </c>
      <c r="T33" s="32">
        <f ca="1"/>
        <v>1.1415100287280499E-2</v>
      </c>
      <c r="U33" s="32">
        <f ca="1"/>
        <v>0.87603834032710748</v>
      </c>
      <c r="V33" s="32">
        <f ca="1"/>
        <v>1.0000065510336695E-2</v>
      </c>
      <c r="W33" s="32">
        <v>0.96162336246144631</v>
      </c>
      <c r="X33" s="136">
        <v>0.4</v>
      </c>
      <c r="Y33" s="32">
        <f ca="1"/>
        <v>1.0977027121089295E-2</v>
      </c>
      <c r="Z33" s="32">
        <f ca="1"/>
        <v>9.6162966208847133E-3</v>
      </c>
      <c r="AA33" s="32">
        <v>3.9820537961201552E-3</v>
      </c>
      <c r="AB33" s="32">
        <v>1.5928215184480622E-3</v>
      </c>
      <c r="AC33" s="32">
        <f ca="1"/>
        <v>1.3953727194585435E-3</v>
      </c>
      <c r="AD33" s="332">
        <f ca="1"/>
        <v>9.6162966208847133E-3</v>
      </c>
      <c r="AE33" s="25"/>
      <c r="AK33" s="185"/>
    </row>
    <row r="34" spans="1:37">
      <c r="A34" s="184"/>
      <c r="B34" s="20"/>
      <c r="C34" s="20"/>
      <c r="D34" s="20"/>
      <c r="E34" s="17"/>
      <c r="F34" s="24"/>
      <c r="G34" s="136"/>
      <c r="H34" s="136"/>
      <c r="I34" s="17"/>
      <c r="J34" s="25"/>
      <c r="K34" s="22"/>
      <c r="L34" s="32"/>
      <c r="M34" s="32"/>
      <c r="N34" s="136"/>
      <c r="O34" s="25"/>
      <c r="P34" s="25"/>
      <c r="Q34" s="25"/>
      <c r="R34" s="25"/>
      <c r="S34" s="32"/>
      <c r="T34" s="32"/>
      <c r="W34" s="32"/>
      <c r="X34" s="32"/>
      <c r="Y34" s="32"/>
      <c r="Z34" s="32"/>
      <c r="AA34" s="32"/>
      <c r="AB34" s="32"/>
      <c r="AC34" s="32"/>
      <c r="AD34" s="25"/>
      <c r="AE34" s="25"/>
      <c r="AK34" s="185"/>
    </row>
    <row r="35" spans="1:37">
      <c r="A35" s="184"/>
      <c r="B35" s="17"/>
      <c r="C35" s="17"/>
      <c r="D35" s="17"/>
      <c r="E35" s="17"/>
      <c r="F35" s="24"/>
      <c r="G35" s="136"/>
      <c r="H35" s="136"/>
      <c r="I35" s="17"/>
      <c r="J35" s="25"/>
      <c r="K35" s="22"/>
      <c r="L35" s="32"/>
      <c r="M35" s="32"/>
      <c r="N35" s="136"/>
      <c r="O35" s="25"/>
      <c r="P35" s="25"/>
      <c r="Q35" s="25"/>
      <c r="R35" s="25"/>
      <c r="S35" s="32"/>
      <c r="T35" s="32"/>
      <c r="W35" s="136"/>
      <c r="X35" s="136"/>
      <c r="Y35" s="136"/>
      <c r="Z35" s="32"/>
      <c r="AA35" s="32"/>
      <c r="AB35" s="32"/>
      <c r="AC35" s="32"/>
      <c r="AD35" s="25"/>
      <c r="AE35" s="25"/>
    </row>
    <row r="36" spans="1:37">
      <c r="A36" s="261"/>
      <c r="B36" s="261"/>
      <c r="C36"/>
      <c r="D36"/>
      <c r="E36" s="17"/>
      <c r="F36" s="24"/>
      <c r="G36" s="136"/>
      <c r="H36" s="136"/>
      <c r="I36" s="17"/>
      <c r="J36" s="25"/>
      <c r="K36" s="22"/>
      <c r="L36" s="32"/>
      <c r="M36" s="32"/>
      <c r="N36" s="136"/>
      <c r="O36" s="25"/>
      <c r="P36" s="25"/>
      <c r="Q36" s="25"/>
      <c r="R36" s="25"/>
      <c r="S36" s="32"/>
      <c r="T36" s="32"/>
      <c r="W36" s="136"/>
      <c r="X36" s="136"/>
      <c r="Y36" s="32" t="s">
        <v>287</v>
      </c>
      <c r="Z36" s="32" t="s">
        <v>285</v>
      </c>
      <c r="AA36" s="32" t="s">
        <v>286</v>
      </c>
      <c r="AB36" s="32" t="s">
        <v>284</v>
      </c>
      <c r="AC36" s="32"/>
      <c r="AD36" s="25"/>
      <c r="AE36" s="25"/>
    </row>
    <row r="37" spans="1:37">
      <c r="B37" s="17"/>
      <c r="C37"/>
      <c r="D37"/>
      <c r="I37" s="17"/>
      <c r="J37" s="25"/>
      <c r="K37" s="22"/>
      <c r="L37" s="32"/>
      <c r="M37" s="32"/>
      <c r="N37" s="136"/>
      <c r="O37" s="25"/>
      <c r="P37" s="25"/>
      <c r="Q37" s="25"/>
      <c r="R37" s="25"/>
      <c r="S37" s="32"/>
      <c r="T37" s="32"/>
      <c r="W37" s="136"/>
      <c r="X37" s="136"/>
      <c r="Y37" s="136">
        <v>8.8121966768905935E-4</v>
      </c>
      <c r="Z37" s="136">
        <v>6.2964090605746039E-4</v>
      </c>
      <c r="AA37" s="136">
        <v>1.5647784381911861E-2</v>
      </c>
      <c r="AB37" s="136">
        <v>1.5657647736910595E-2</v>
      </c>
      <c r="AC37" s="32"/>
      <c r="AD37" s="70"/>
      <c r="AE37" s="70"/>
    </row>
    <row r="38" spans="1:37">
      <c r="B38" s="262"/>
      <c r="C38"/>
      <c r="D38"/>
      <c r="E38" s="55"/>
      <c r="I38" s="17"/>
      <c r="J38" s="25"/>
      <c r="K38" s="22"/>
      <c r="L38" s="32"/>
      <c r="M38" s="32"/>
      <c r="N38" s="136"/>
      <c r="O38" s="25"/>
      <c r="P38" s="25"/>
      <c r="Q38" s="25"/>
      <c r="R38" s="25"/>
      <c r="S38" s="25"/>
      <c r="T38" s="32"/>
      <c r="W38" s="32"/>
      <c r="X38" s="136"/>
      <c r="Y38" s="136">
        <v>2.3277569670510979E-3</v>
      </c>
      <c r="Z38" s="136">
        <v>1.6651212562743822E-3</v>
      </c>
      <c r="AA38" s="136">
        <v>1.5548544860715071E-2</v>
      </c>
      <c r="AB38" s="136">
        <v>1.5513141893533613E-2</v>
      </c>
      <c r="AD38" s="32"/>
      <c r="AE38" s="70"/>
      <c r="AF38" s="70"/>
    </row>
    <row r="39" spans="1:37">
      <c r="B39" s="263"/>
      <c r="C39" s="254"/>
      <c r="D39" s="254"/>
      <c r="E39" s="55"/>
      <c r="I39" s="17"/>
      <c r="J39" s="25"/>
      <c r="K39" s="22"/>
      <c r="L39" s="32"/>
      <c r="M39" s="32"/>
      <c r="N39" s="136"/>
      <c r="O39" s="25"/>
      <c r="P39" s="25"/>
      <c r="Q39" s="25"/>
      <c r="R39" s="25"/>
      <c r="S39" s="32"/>
      <c r="T39" s="32"/>
      <c r="W39" s="136"/>
      <c r="X39" s="136"/>
      <c r="Y39" s="136">
        <v>2.3015718767650296E-3</v>
      </c>
      <c r="Z39" s="136">
        <v>1.6491364825532706E-3</v>
      </c>
      <c r="AA39" s="136">
        <v>1.4663116815345366E-2</v>
      </c>
      <c r="AB39" s="136">
        <v>1.3958794503051986E-2</v>
      </c>
      <c r="AC39" s="32"/>
      <c r="AD39" s="70"/>
      <c r="AE39" s="70"/>
    </row>
    <row r="40" spans="1:37">
      <c r="B40" s="263"/>
      <c r="C40"/>
      <c r="D40"/>
      <c r="E40" s="55"/>
      <c r="I40" s="17"/>
      <c r="J40" s="25"/>
      <c r="K40" s="22"/>
      <c r="L40" s="32"/>
      <c r="M40" s="32"/>
      <c r="N40" s="136"/>
      <c r="O40" s="25"/>
      <c r="P40" s="25"/>
      <c r="Q40" s="25"/>
      <c r="R40" s="25"/>
      <c r="S40" s="32"/>
      <c r="T40" s="32"/>
      <c r="W40" s="136"/>
      <c r="X40" s="136"/>
      <c r="Y40" s="136">
        <v>2.300757604956427E-3</v>
      </c>
      <c r="Z40" s="136">
        <v>1.6513029022477534E-3</v>
      </c>
      <c r="AA40" s="136">
        <v>1.3627171778313683E-2</v>
      </c>
      <c r="AB40" s="136">
        <v>1.2664086028949447E-2</v>
      </c>
      <c r="AC40" s="32"/>
      <c r="AD40" s="70"/>
      <c r="AE40" s="70"/>
    </row>
    <row r="41" spans="1:37">
      <c r="B41" s="262"/>
      <c r="C41"/>
      <c r="D41"/>
      <c r="E41" s="55"/>
      <c r="I41" s="17"/>
      <c r="J41" s="25"/>
      <c r="K41" s="22"/>
      <c r="L41" s="32"/>
      <c r="M41" s="32"/>
      <c r="N41" s="136"/>
      <c r="O41" s="25"/>
      <c r="P41" s="25"/>
      <c r="Q41" s="25"/>
      <c r="R41" s="25"/>
      <c r="S41" s="32"/>
      <c r="T41" s="32"/>
      <c r="W41" s="136"/>
      <c r="X41" s="136"/>
      <c r="Y41" s="136">
        <v>2.2748762322594819E-3</v>
      </c>
      <c r="Z41" s="136">
        <v>1.6354507814860142E-3</v>
      </c>
      <c r="AA41" s="136">
        <v>1.3219382772764259E-2</v>
      </c>
      <c r="AB41" s="136">
        <v>1.2270711444785712E-2</v>
      </c>
      <c r="AC41" s="32"/>
      <c r="AD41" s="70"/>
      <c r="AE41" s="70"/>
    </row>
    <row r="42" spans="1:37">
      <c r="B42" s="263"/>
      <c r="C42"/>
      <c r="D42"/>
      <c r="E42" s="55"/>
      <c r="I42" s="17"/>
      <c r="J42" s="25"/>
      <c r="K42" s="22"/>
      <c r="L42" s="32"/>
      <c r="M42" s="32"/>
      <c r="N42" s="136"/>
      <c r="O42" s="25"/>
      <c r="P42" s="25"/>
      <c r="Q42" s="25"/>
      <c r="R42" s="25"/>
      <c r="S42" s="32"/>
      <c r="T42" s="32"/>
      <c r="W42" s="136"/>
      <c r="X42" s="136"/>
      <c r="Y42" s="136">
        <v>2.2740714050879076E-3</v>
      </c>
      <c r="Z42" s="136">
        <v>1.637599222697439E-3</v>
      </c>
      <c r="AA42" s="136">
        <v>1.2199120875802315E-2</v>
      </c>
      <c r="AB42" s="136">
        <v>1.1343563372694362E-2</v>
      </c>
      <c r="AC42" s="32"/>
      <c r="AD42" s="70"/>
      <c r="AE42" s="70"/>
    </row>
    <row r="43" spans="1:37">
      <c r="B43" s="263"/>
      <c r="C43"/>
      <c r="D43"/>
      <c r="E43" s="55"/>
      <c r="I43" s="17"/>
      <c r="J43" s="25"/>
      <c r="K43" s="22"/>
      <c r="L43" s="32"/>
      <c r="M43" s="32"/>
      <c r="N43" s="136"/>
      <c r="O43" s="25"/>
      <c r="P43" s="25"/>
      <c r="Q43" s="25"/>
      <c r="R43" s="25"/>
      <c r="S43" s="32"/>
      <c r="T43" s="32"/>
      <c r="W43" s="136"/>
      <c r="X43" s="136"/>
      <c r="Y43" s="136">
        <v>2.2484902271976636E-3</v>
      </c>
      <c r="Z43" s="136">
        <v>1.6218786540469488E-3</v>
      </c>
      <c r="AA43" s="136">
        <v>1.1555621683476385E-2</v>
      </c>
      <c r="AB43" s="136">
        <v>1.0836880800842136E-2</v>
      </c>
      <c r="AC43" s="32"/>
      <c r="AD43" s="70"/>
      <c r="AE43" s="70"/>
    </row>
    <row r="44" spans="1:37">
      <c r="A44" s="264"/>
      <c r="B44" s="262"/>
      <c r="C44"/>
      <c r="D44"/>
      <c r="E44" s="55"/>
      <c r="I44" s="17"/>
      <c r="J44" s="25"/>
      <c r="K44" s="22"/>
      <c r="L44" s="32"/>
      <c r="M44" s="32"/>
      <c r="N44" s="136"/>
      <c r="O44" s="25"/>
      <c r="P44" s="25"/>
      <c r="Q44" s="25"/>
      <c r="R44" s="25"/>
      <c r="S44" s="32"/>
      <c r="T44" s="32"/>
      <c r="W44" s="136"/>
      <c r="X44" s="136"/>
      <c r="Y44" s="136">
        <v>2.247694735115813E-3</v>
      </c>
      <c r="Z44" s="136">
        <v>1.6240092659734807E-3</v>
      </c>
      <c r="AA44" s="136">
        <v>1.1746327514135665E-2</v>
      </c>
      <c r="AB44" s="136">
        <v>1.0999087084272411E-2</v>
      </c>
      <c r="AC44" s="32"/>
      <c r="AD44" s="70"/>
      <c r="AE44" s="70"/>
    </row>
    <row r="45" spans="1:37">
      <c r="A45" s="261"/>
      <c r="B45" s="261"/>
      <c r="C45" s="261"/>
      <c r="D45" s="261"/>
      <c r="E45" s="55"/>
      <c r="I45" s="17"/>
      <c r="J45" s="25"/>
      <c r="K45" s="22"/>
      <c r="L45" s="32"/>
      <c r="M45" s="32"/>
      <c r="N45" s="136"/>
      <c r="O45" s="25"/>
      <c r="P45" s="25"/>
      <c r="Q45" s="25"/>
      <c r="R45" s="25"/>
      <c r="S45" s="32"/>
      <c r="T45" s="32"/>
      <c r="W45" s="32"/>
      <c r="X45" s="32"/>
      <c r="Y45" s="136">
        <v>2.2711094044755688E-3</v>
      </c>
      <c r="Z45" s="136">
        <v>1.6436940256366662E-3</v>
      </c>
      <c r="AA45" s="136">
        <v>1.1760485939786335E-2</v>
      </c>
      <c r="AB45" s="136">
        <v>1.1019552061971433E-2</v>
      </c>
      <c r="AC45" s="32"/>
      <c r="AD45" s="70"/>
      <c r="AE45" s="70"/>
    </row>
    <row r="46" spans="1:37">
      <c r="B46" s="263"/>
      <c r="C46"/>
      <c r="D46"/>
      <c r="E46" s="55"/>
      <c r="I46" s="17"/>
      <c r="J46" s="25"/>
      <c r="K46" s="22"/>
      <c r="L46" s="32"/>
      <c r="M46" s="32"/>
      <c r="N46" s="136"/>
      <c r="O46" s="25"/>
      <c r="P46" s="25"/>
      <c r="Q46" s="25"/>
      <c r="R46" s="25"/>
      <c r="S46" s="32"/>
      <c r="T46" s="32"/>
      <c r="W46" s="32"/>
      <c r="X46" s="32"/>
      <c r="Y46" s="136">
        <v>2.1971331988693611E-3</v>
      </c>
      <c r="Z46" s="136">
        <v>1.5928215184480622E-3</v>
      </c>
      <c r="AA46" s="136">
        <v>1.1703395103763777E-2</v>
      </c>
      <c r="AB46" s="136">
        <v>1.0977027121089295E-2</v>
      </c>
      <c r="AC46" s="32"/>
      <c r="AD46" s="70"/>
      <c r="AE46" s="70"/>
    </row>
    <row r="47" spans="1:37">
      <c r="B47" s="263"/>
      <c r="C47"/>
      <c r="D47" s="265"/>
      <c r="E47" s="55"/>
      <c r="F47" s="24"/>
      <c r="G47" s="136"/>
      <c r="H47" s="136"/>
      <c r="I47" s="17"/>
      <c r="J47" s="25"/>
      <c r="K47" s="22"/>
      <c r="L47" s="32"/>
      <c r="M47" s="32"/>
      <c r="N47" s="136"/>
      <c r="O47" s="25"/>
      <c r="P47" s="25"/>
      <c r="Q47" s="25"/>
      <c r="R47" s="25"/>
      <c r="S47" s="32"/>
      <c r="T47" s="32"/>
      <c r="W47" s="32"/>
      <c r="X47" s="32"/>
      <c r="Y47" s="32"/>
      <c r="Z47" s="32"/>
      <c r="AA47" s="136"/>
      <c r="AB47" s="136"/>
      <c r="AC47" s="32"/>
      <c r="AD47" s="25"/>
      <c r="AE47" s="70"/>
    </row>
    <row r="48" spans="1:37">
      <c r="B48" s="263"/>
      <c r="C48"/>
      <c r="D48" s="265"/>
      <c r="E48" s="17"/>
      <c r="F48" s="24"/>
      <c r="G48" s="136"/>
      <c r="H48" s="136"/>
      <c r="I48" s="17"/>
      <c r="J48" s="25"/>
      <c r="K48" s="22"/>
      <c r="L48" s="32"/>
      <c r="M48" s="32"/>
      <c r="N48" s="136"/>
      <c r="O48" s="25"/>
      <c r="P48" s="25"/>
      <c r="Q48" s="25"/>
      <c r="R48" s="25"/>
      <c r="S48" s="32"/>
      <c r="T48" s="32"/>
      <c r="W48" s="32"/>
      <c r="X48" s="32"/>
      <c r="Y48" s="32"/>
      <c r="Z48" s="32"/>
      <c r="AA48" s="32"/>
      <c r="AB48" s="32"/>
      <c r="AC48" s="32"/>
      <c r="AD48" s="32"/>
      <c r="AE48" s="25"/>
    </row>
    <row r="49" spans="1:31">
      <c r="B49" s="263"/>
      <c r="C49"/>
      <c r="D49" s="263"/>
      <c r="E49" s="17"/>
      <c r="F49" s="24"/>
      <c r="G49" s="136"/>
      <c r="H49" s="136"/>
      <c r="I49" s="17"/>
      <c r="J49" s="25"/>
      <c r="K49" s="22"/>
      <c r="L49" s="32"/>
      <c r="M49" s="32"/>
      <c r="N49" s="136"/>
      <c r="O49" s="25"/>
      <c r="P49" s="25"/>
      <c r="Q49" s="25"/>
      <c r="R49" s="25"/>
      <c r="S49" s="32"/>
      <c r="T49" s="32"/>
      <c r="W49" s="32"/>
      <c r="X49" s="32"/>
      <c r="Y49" s="32"/>
      <c r="Z49" s="32"/>
      <c r="AA49" s="32"/>
      <c r="AB49" s="32"/>
      <c r="AC49" s="32"/>
      <c r="AD49" s="32"/>
      <c r="AE49" s="25"/>
    </row>
    <row r="50" spans="1:31">
      <c r="A50" s="17"/>
      <c r="B50" s="20"/>
      <c r="C50" s="20"/>
      <c r="D50" s="20"/>
      <c r="E50" s="17"/>
      <c r="F50" s="24"/>
      <c r="G50" s="136"/>
      <c r="H50" s="136"/>
      <c r="I50" s="17"/>
      <c r="J50" s="25"/>
      <c r="K50" s="22"/>
      <c r="L50" s="32"/>
      <c r="M50" s="32"/>
      <c r="N50" s="136"/>
      <c r="O50" s="25"/>
      <c r="P50" s="25"/>
      <c r="Q50" s="25"/>
      <c r="R50" s="25"/>
      <c r="S50" s="32"/>
      <c r="T50" s="32"/>
      <c r="W50" s="32"/>
      <c r="X50" s="32"/>
      <c r="Y50" s="32"/>
      <c r="Z50" s="32"/>
      <c r="AA50" s="32"/>
      <c r="AB50" s="32"/>
      <c r="AC50" s="32"/>
      <c r="AD50" s="32"/>
      <c r="AE50" s="25"/>
    </row>
    <row r="51" spans="1:31">
      <c r="A51" s="17"/>
      <c r="B51" s="20"/>
      <c r="C51" s="20"/>
      <c r="D51" s="20"/>
      <c r="E51" s="17"/>
      <c r="F51" s="24"/>
      <c r="G51" s="136"/>
      <c r="H51" s="136"/>
      <c r="I51" s="17"/>
      <c r="J51" s="25"/>
      <c r="K51" s="22"/>
      <c r="L51" s="32"/>
      <c r="M51" s="32"/>
      <c r="N51" s="136"/>
      <c r="O51" s="25"/>
      <c r="P51" s="25"/>
      <c r="Q51" s="25"/>
      <c r="R51" s="25"/>
      <c r="S51" s="32"/>
      <c r="T51" s="32"/>
      <c r="W51" s="32"/>
      <c r="X51" s="32"/>
      <c r="Y51" s="32"/>
      <c r="Z51" s="32"/>
      <c r="AA51" s="32"/>
      <c r="AB51" s="32"/>
      <c r="AC51" s="32"/>
      <c r="AD51" s="32"/>
      <c r="AE51" s="25"/>
    </row>
    <row r="52" spans="1:31">
      <c r="A52" s="17"/>
      <c r="B52" s="20"/>
      <c r="C52" s="20"/>
      <c r="D52" s="20"/>
      <c r="E52" s="17"/>
      <c r="F52" s="24"/>
      <c r="G52" s="136"/>
      <c r="H52" s="136"/>
      <c r="I52" s="17"/>
      <c r="J52" s="25"/>
      <c r="K52" s="22"/>
      <c r="L52" s="32"/>
      <c r="M52" s="32"/>
      <c r="N52" s="136"/>
      <c r="O52" s="25"/>
      <c r="P52" s="25"/>
      <c r="Q52" s="25"/>
      <c r="R52" s="25"/>
      <c r="S52" s="32"/>
      <c r="T52" s="32"/>
      <c r="W52" s="32"/>
      <c r="X52" s="32"/>
      <c r="Y52" s="32"/>
      <c r="Z52" s="32"/>
      <c r="AA52" s="32"/>
      <c r="AB52" s="32"/>
      <c r="AC52" s="32"/>
      <c r="AD52" s="32"/>
      <c r="AE52" s="25"/>
    </row>
    <row r="53" spans="1:31">
      <c r="A53" s="184"/>
      <c r="B53" s="20"/>
      <c r="C53" s="20"/>
      <c r="D53" s="20"/>
      <c r="E53" s="17"/>
      <c r="F53" s="24"/>
      <c r="G53" s="136"/>
      <c r="H53" s="136"/>
      <c r="I53" s="17"/>
      <c r="J53" s="25"/>
      <c r="K53" s="22"/>
      <c r="L53" s="32"/>
      <c r="M53" s="32"/>
      <c r="N53" s="136"/>
      <c r="O53" s="25"/>
      <c r="P53" s="25"/>
      <c r="Q53" s="25"/>
      <c r="R53" s="25"/>
      <c r="S53" s="32"/>
      <c r="T53" s="32"/>
      <c r="W53" s="32"/>
      <c r="X53" s="32"/>
      <c r="Y53" s="32"/>
      <c r="Z53" s="32"/>
      <c r="AA53" s="32"/>
      <c r="AB53" s="32"/>
      <c r="AC53" s="32"/>
      <c r="AD53" s="32"/>
      <c r="AE53" s="25"/>
    </row>
    <row r="54" spans="1:31">
      <c r="A54" s="184"/>
      <c r="B54" s="20"/>
      <c r="C54" s="20"/>
      <c r="D54" s="20"/>
      <c r="E54" s="17"/>
      <c r="F54" s="24"/>
      <c r="G54" s="136"/>
      <c r="H54" s="136"/>
      <c r="I54" s="17"/>
      <c r="J54" s="25"/>
      <c r="K54" s="22"/>
      <c r="L54" s="32"/>
      <c r="M54" s="32"/>
      <c r="N54" s="136"/>
      <c r="O54" s="25"/>
      <c r="P54" s="25"/>
      <c r="Q54" s="25"/>
      <c r="R54" s="25"/>
      <c r="S54" s="32"/>
      <c r="T54" s="32"/>
      <c r="W54" s="32"/>
      <c r="X54" s="32"/>
      <c r="Y54" s="32"/>
      <c r="Z54" s="32"/>
      <c r="AA54" s="32"/>
      <c r="AB54" s="32"/>
      <c r="AC54" s="32"/>
      <c r="AD54" s="32"/>
      <c r="AE54" s="25"/>
    </row>
    <row r="55" spans="1:31">
      <c r="A55" s="184"/>
      <c r="B55" s="20"/>
      <c r="C55" s="20"/>
      <c r="D55" s="20"/>
      <c r="E55" s="17"/>
      <c r="F55" s="24"/>
      <c r="G55" s="136"/>
      <c r="H55" s="136"/>
      <c r="I55" s="17"/>
      <c r="J55" s="25"/>
      <c r="K55" s="22"/>
      <c r="L55" s="32"/>
      <c r="M55" s="32"/>
      <c r="N55" s="136"/>
      <c r="O55" s="25"/>
      <c r="P55" s="25"/>
      <c r="Q55" s="25"/>
      <c r="R55" s="25"/>
      <c r="S55" s="32"/>
      <c r="T55" s="32"/>
      <c r="W55" s="32"/>
      <c r="X55" s="32"/>
      <c r="Y55" s="32"/>
      <c r="Z55" s="32"/>
      <c r="AA55" s="32"/>
      <c r="AB55" s="32"/>
      <c r="AC55" s="32"/>
      <c r="AD55" s="32"/>
      <c r="AE55" s="25"/>
    </row>
    <row r="56" spans="1:31">
      <c r="A56" s="184"/>
      <c r="B56" s="20"/>
      <c r="C56" s="20"/>
      <c r="D56" s="20"/>
      <c r="E56" s="17"/>
      <c r="F56" s="24"/>
      <c r="G56" s="136"/>
      <c r="H56" s="136"/>
      <c r="I56" s="17"/>
      <c r="J56" s="25"/>
      <c r="K56" s="22"/>
      <c r="L56" s="32"/>
      <c r="M56" s="32"/>
      <c r="N56" s="136"/>
      <c r="O56" s="25"/>
      <c r="P56" s="25"/>
      <c r="Q56" s="25"/>
      <c r="R56" s="25"/>
      <c r="S56" s="32"/>
      <c r="T56" s="32"/>
      <c r="W56" s="32"/>
      <c r="X56" s="32"/>
      <c r="Y56" s="32"/>
      <c r="Z56" s="32"/>
      <c r="AA56" s="32"/>
      <c r="AB56" s="32"/>
      <c r="AC56" s="32"/>
      <c r="AD56" s="32"/>
      <c r="AE56" s="25"/>
    </row>
    <row r="57" spans="1:31">
      <c r="A57" s="184"/>
      <c r="B57" s="20"/>
      <c r="C57" s="20"/>
      <c r="D57" s="20"/>
      <c r="E57" s="17"/>
      <c r="F57" s="24"/>
      <c r="G57" s="136"/>
      <c r="H57" s="136"/>
      <c r="I57" s="17"/>
      <c r="J57" s="25"/>
      <c r="K57" s="22"/>
      <c r="L57" s="32"/>
      <c r="M57" s="32"/>
      <c r="N57" s="136"/>
      <c r="O57" s="25"/>
      <c r="P57" s="25"/>
      <c r="Q57" s="25"/>
      <c r="R57" s="25"/>
      <c r="S57" s="32"/>
      <c r="T57" s="32"/>
      <c r="W57" s="32"/>
      <c r="X57" s="32"/>
      <c r="Y57" s="32"/>
      <c r="Z57" s="32"/>
      <c r="AA57" s="32"/>
      <c r="AB57" s="32"/>
      <c r="AC57" s="32"/>
      <c r="AD57" s="32"/>
      <c r="AE57" s="25"/>
    </row>
    <row r="58" spans="1:31">
      <c r="A58" s="184"/>
      <c r="B58" s="20"/>
      <c r="C58" s="20"/>
      <c r="D58" s="20"/>
      <c r="E58" s="17"/>
      <c r="F58" s="24"/>
      <c r="G58" s="136"/>
      <c r="H58" s="136"/>
      <c r="I58" s="17"/>
      <c r="J58" s="25"/>
      <c r="K58" s="22"/>
      <c r="L58" s="32"/>
      <c r="M58" s="32"/>
      <c r="N58" s="136"/>
      <c r="O58" s="25"/>
      <c r="P58" s="25"/>
      <c r="Q58" s="25"/>
      <c r="R58" s="25"/>
      <c r="S58" s="32"/>
      <c r="T58" s="32"/>
      <c r="W58" s="32"/>
      <c r="X58" s="32"/>
      <c r="Y58" s="32"/>
      <c r="Z58" s="32"/>
      <c r="AA58" s="32"/>
      <c r="AB58" s="32"/>
      <c r="AC58" s="32"/>
      <c r="AD58" s="32"/>
      <c r="AE58" s="25"/>
    </row>
    <row r="59" spans="1:31">
      <c r="A59" s="184"/>
      <c r="B59" s="20"/>
      <c r="C59" s="20"/>
      <c r="D59" s="20"/>
      <c r="E59" s="17"/>
      <c r="F59" s="24"/>
      <c r="G59" s="136"/>
      <c r="H59" s="136"/>
      <c r="I59" s="17"/>
      <c r="J59" s="25"/>
      <c r="K59" s="22"/>
      <c r="L59" s="32"/>
      <c r="M59" s="32"/>
      <c r="N59" s="136"/>
      <c r="O59" s="25"/>
      <c r="P59" s="25"/>
      <c r="Q59" s="25"/>
      <c r="R59" s="25"/>
      <c r="S59" s="32"/>
      <c r="T59" s="32"/>
      <c r="W59" s="32"/>
      <c r="X59" s="32"/>
      <c r="Y59" s="32"/>
      <c r="Z59" s="32"/>
      <c r="AA59" s="32"/>
      <c r="AB59" s="32"/>
      <c r="AC59" s="32"/>
      <c r="AD59" s="25"/>
      <c r="AE59" s="25"/>
    </row>
    <row r="60" spans="1:31">
      <c r="A60" s="184"/>
      <c r="B60" s="20"/>
      <c r="C60" s="20"/>
      <c r="D60" s="20"/>
      <c r="E60" s="17"/>
      <c r="F60" s="24"/>
      <c r="G60" s="136"/>
      <c r="H60" s="136"/>
      <c r="I60" s="17"/>
      <c r="J60" s="25"/>
      <c r="K60" s="22"/>
      <c r="L60" s="32"/>
      <c r="M60" s="32"/>
      <c r="N60" s="136"/>
      <c r="O60" s="25"/>
      <c r="P60" s="25"/>
      <c r="Q60" s="25"/>
      <c r="R60" s="25"/>
      <c r="S60" s="32"/>
      <c r="T60" s="32"/>
      <c r="W60" s="32"/>
      <c r="X60" s="32"/>
      <c r="Y60" s="32"/>
      <c r="Z60" s="32"/>
      <c r="AA60" s="32"/>
      <c r="AB60" s="32"/>
      <c r="AC60" s="32"/>
      <c r="AD60" s="25"/>
      <c r="AE60" s="25"/>
    </row>
    <row r="61" spans="1:31">
      <c r="A61" s="184"/>
      <c r="B61" s="20"/>
      <c r="C61" s="20"/>
      <c r="D61" s="20"/>
      <c r="E61" s="17"/>
      <c r="F61" s="24"/>
      <c r="G61" s="136"/>
      <c r="H61" s="136"/>
      <c r="I61" s="17"/>
      <c r="J61" s="25"/>
      <c r="K61" s="22"/>
      <c r="L61" s="32"/>
      <c r="M61" s="32"/>
      <c r="N61" s="136"/>
      <c r="O61" s="25"/>
      <c r="P61" s="25"/>
      <c r="Q61" s="25"/>
      <c r="R61" s="25"/>
      <c r="S61" s="32"/>
      <c r="T61" s="32"/>
      <c r="W61" s="32"/>
      <c r="X61" s="32"/>
      <c r="Y61" s="32"/>
      <c r="Z61" s="32"/>
      <c r="AA61" s="32"/>
      <c r="AB61" s="32"/>
      <c r="AC61" s="32"/>
      <c r="AD61" s="25"/>
      <c r="AE61" s="25"/>
    </row>
    <row r="62" spans="1:31">
      <c r="A62" s="184"/>
      <c r="B62" s="20"/>
      <c r="C62" s="20"/>
      <c r="D62" s="20"/>
      <c r="E62" s="17"/>
      <c r="F62" s="24"/>
      <c r="G62" s="136"/>
      <c r="H62" s="136"/>
      <c r="I62" s="17"/>
      <c r="J62" s="25"/>
      <c r="K62" s="22"/>
      <c r="L62" s="32"/>
      <c r="M62" s="32"/>
      <c r="N62" s="136"/>
      <c r="O62" s="25"/>
      <c r="P62" s="25"/>
      <c r="Q62" s="25"/>
      <c r="R62" s="25"/>
      <c r="S62" s="32"/>
      <c r="T62" s="32"/>
      <c r="W62" s="32"/>
      <c r="X62" s="32"/>
      <c r="Y62" s="32"/>
      <c r="Z62" s="32"/>
      <c r="AA62" s="32"/>
      <c r="AB62" s="32"/>
      <c r="AC62" s="32"/>
      <c r="AD62" s="25"/>
      <c r="AE62" s="25"/>
    </row>
    <row r="63" spans="1:31">
      <c r="A63" s="184"/>
      <c r="B63" s="20"/>
      <c r="C63" s="20"/>
      <c r="D63" s="20"/>
      <c r="E63" s="17"/>
      <c r="F63" s="24"/>
      <c r="G63" s="136"/>
      <c r="H63" s="136"/>
      <c r="I63" s="17"/>
      <c r="J63" s="25"/>
      <c r="K63" s="22"/>
      <c r="L63" s="32"/>
      <c r="M63" s="32"/>
      <c r="N63" s="136"/>
      <c r="O63" s="25"/>
      <c r="P63" s="25"/>
      <c r="Q63" s="25"/>
      <c r="R63" s="25"/>
      <c r="S63" s="32"/>
      <c r="T63" s="32"/>
      <c r="W63" s="32"/>
      <c r="X63" s="32"/>
      <c r="Y63" s="32"/>
      <c r="Z63" s="32"/>
      <c r="AA63" s="32"/>
      <c r="AB63" s="32"/>
      <c r="AC63" s="32"/>
      <c r="AD63" s="25"/>
      <c r="AE63" s="25"/>
    </row>
    <row r="64" spans="1:31">
      <c r="J64" s="25"/>
      <c r="K64" s="22"/>
      <c r="L64" s="32"/>
      <c r="M64" s="32"/>
      <c r="N64" s="136"/>
      <c r="O64" s="25"/>
      <c r="P64" s="25"/>
      <c r="Q64" s="25"/>
      <c r="R64" s="25"/>
      <c r="S64" s="32"/>
      <c r="T64" s="32"/>
      <c r="W64" s="32"/>
      <c r="X64" s="32"/>
      <c r="Y64" s="32"/>
      <c r="Z64" s="32"/>
      <c r="AA64" s="32"/>
      <c r="AB64" s="32"/>
      <c r="AC64" s="32"/>
      <c r="AD64" s="25"/>
      <c r="AE64" s="25"/>
    </row>
    <row r="65" spans="10:31">
      <c r="J65" s="25"/>
      <c r="K65" s="22"/>
      <c r="L65" s="32"/>
      <c r="M65" s="32"/>
      <c r="N65" s="136"/>
      <c r="O65" s="25"/>
      <c r="P65" s="25"/>
      <c r="Q65" s="25"/>
      <c r="R65" s="25"/>
      <c r="S65" s="32"/>
      <c r="T65" s="32"/>
      <c r="W65" s="32"/>
      <c r="X65" s="32"/>
      <c r="Y65" s="32"/>
      <c r="Z65" s="32"/>
      <c r="AA65" s="32"/>
      <c r="AB65" s="32"/>
      <c r="AC65" s="32"/>
      <c r="AD65" s="25"/>
      <c r="AE65" s="25"/>
    </row>
    <row r="66" spans="10:31">
      <c r="J66" s="25"/>
      <c r="K66" s="22"/>
      <c r="L66" s="32"/>
      <c r="M66" s="32"/>
      <c r="N66" s="136"/>
      <c r="O66" s="25"/>
      <c r="P66" s="25"/>
      <c r="Q66" s="25"/>
      <c r="R66" s="25"/>
      <c r="S66" s="32"/>
      <c r="T66" s="32"/>
      <c r="W66" s="32"/>
      <c r="X66" s="32"/>
      <c r="Y66" s="32"/>
      <c r="Z66" s="32"/>
      <c r="AA66" s="32"/>
      <c r="AB66" s="32"/>
      <c r="AC66" s="32"/>
      <c r="AD66" s="25"/>
      <c r="AE66" s="25"/>
    </row>
    <row r="67" spans="10:31">
      <c r="J67" s="25"/>
      <c r="K67" s="22"/>
      <c r="L67" s="32"/>
      <c r="M67" s="32"/>
      <c r="N67" s="136"/>
      <c r="O67" s="25"/>
      <c r="P67" s="25"/>
      <c r="Q67" s="25"/>
      <c r="R67" s="25"/>
      <c r="S67" s="32"/>
      <c r="T67" s="32"/>
      <c r="W67" s="32"/>
      <c r="X67" s="32"/>
      <c r="Y67" s="32"/>
      <c r="Z67" s="32"/>
      <c r="AA67" s="32"/>
      <c r="AB67" s="32"/>
      <c r="AC67" s="32"/>
      <c r="AD67" s="25"/>
      <c r="AE67" s="25"/>
    </row>
    <row r="68" spans="10:31">
      <c r="J68" s="25"/>
      <c r="K68" s="22"/>
      <c r="L68" s="32"/>
      <c r="M68" s="32"/>
      <c r="N68" s="136"/>
      <c r="O68" s="25"/>
      <c r="P68" s="25"/>
      <c r="Q68" s="25"/>
      <c r="R68" s="25"/>
      <c r="S68" s="32"/>
      <c r="T68" s="32"/>
      <c r="W68" s="32"/>
      <c r="X68" s="32"/>
      <c r="Y68" s="32"/>
      <c r="Z68" s="32"/>
      <c r="AA68" s="32"/>
      <c r="AB68" s="32"/>
      <c r="AC68" s="32"/>
      <c r="AD68" s="25"/>
      <c r="AE68" s="25"/>
    </row>
    <row r="69" spans="10:31">
      <c r="J69" s="25"/>
      <c r="K69" s="22"/>
      <c r="L69" s="32"/>
      <c r="M69" s="32"/>
      <c r="N69" s="136"/>
      <c r="O69" s="25"/>
      <c r="P69" s="25"/>
      <c r="Q69" s="25"/>
      <c r="R69" s="25"/>
      <c r="S69" s="32"/>
      <c r="T69" s="32"/>
      <c r="W69" s="32"/>
      <c r="X69" s="32"/>
      <c r="Y69" s="32"/>
      <c r="Z69" s="32"/>
      <c r="AA69" s="32"/>
      <c r="AB69" s="32"/>
      <c r="AC69" s="32"/>
      <c r="AD69" s="25"/>
      <c r="AE69" s="25"/>
    </row>
    <row r="70" spans="10:31">
      <c r="J70" s="25"/>
      <c r="K70" s="22"/>
      <c r="L70" s="32"/>
      <c r="M70" s="32"/>
      <c r="N70" s="136"/>
      <c r="O70" s="25"/>
      <c r="P70" s="25"/>
      <c r="Q70" s="25"/>
      <c r="R70" s="25"/>
      <c r="S70" s="32"/>
      <c r="T70" s="32"/>
      <c r="W70" s="32"/>
      <c r="X70" s="32"/>
      <c r="Y70" s="32"/>
      <c r="Z70" s="32"/>
      <c r="AA70" s="32"/>
      <c r="AB70" s="32"/>
      <c r="AC70" s="32"/>
      <c r="AD70" s="25"/>
      <c r="AE70" s="25"/>
    </row>
    <row r="71" spans="10:31">
      <c r="J71" s="25"/>
      <c r="K71" s="22"/>
      <c r="L71" s="32"/>
      <c r="M71" s="32"/>
      <c r="N71" s="136"/>
      <c r="O71" s="25"/>
      <c r="P71" s="25"/>
      <c r="Q71" s="25"/>
      <c r="R71" s="25"/>
      <c r="S71" s="32"/>
      <c r="T71" s="32"/>
      <c r="W71" s="32"/>
      <c r="X71" s="32"/>
      <c r="Y71" s="32"/>
      <c r="Z71" s="32"/>
      <c r="AA71" s="32"/>
      <c r="AB71" s="32"/>
      <c r="AC71" s="32"/>
      <c r="AD71" s="25"/>
      <c r="AE71" s="25"/>
    </row>
    <row r="72" spans="10:31">
      <c r="J72" s="25"/>
      <c r="K72" s="22"/>
      <c r="L72" s="32"/>
      <c r="M72" s="32"/>
      <c r="N72" s="136"/>
      <c r="O72" s="25"/>
      <c r="P72" s="25"/>
      <c r="Q72" s="25"/>
      <c r="R72" s="25"/>
      <c r="S72" s="32"/>
      <c r="T72" s="32"/>
      <c r="W72" s="32"/>
      <c r="X72" s="32"/>
      <c r="Y72" s="32"/>
      <c r="Z72" s="32"/>
      <c r="AA72" s="32"/>
      <c r="AB72" s="32"/>
      <c r="AC72" s="32"/>
      <c r="AD72" s="25"/>
      <c r="AE72" s="25"/>
    </row>
    <row r="73" spans="10:31">
      <c r="J73" s="25"/>
      <c r="K73" s="22"/>
      <c r="L73" s="32"/>
      <c r="M73" s="32"/>
      <c r="N73" s="136"/>
      <c r="O73" s="25"/>
      <c r="P73" s="25"/>
      <c r="Q73" s="25"/>
      <c r="R73" s="25"/>
      <c r="S73" s="32"/>
      <c r="T73" s="32"/>
      <c r="W73" s="32"/>
      <c r="X73" s="32"/>
      <c r="Y73" s="32"/>
      <c r="Z73" s="32"/>
      <c r="AA73" s="32"/>
      <c r="AB73" s="32"/>
      <c r="AC73" s="32"/>
      <c r="AD73" s="25"/>
      <c r="AE73" s="25"/>
    </row>
    <row r="74" spans="10:31">
      <c r="J74" s="25"/>
      <c r="K74" s="22"/>
      <c r="L74" s="32"/>
      <c r="M74" s="32"/>
      <c r="N74" s="136"/>
      <c r="O74" s="25"/>
      <c r="P74" s="25"/>
      <c r="Q74" s="25"/>
      <c r="R74" s="25"/>
      <c r="S74" s="32"/>
      <c r="T74" s="32"/>
      <c r="W74" s="32"/>
      <c r="X74" s="32"/>
      <c r="Y74" s="32"/>
      <c r="Z74" s="32"/>
      <c r="AA74" s="32"/>
      <c r="AB74" s="32"/>
      <c r="AC74" s="32"/>
      <c r="AD74" s="25"/>
      <c r="AE74" s="25"/>
    </row>
    <row r="75" spans="10:31">
      <c r="J75" s="25"/>
      <c r="K75" s="22"/>
      <c r="L75" s="32"/>
      <c r="M75" s="32"/>
      <c r="N75" s="136"/>
      <c r="O75" s="25"/>
      <c r="P75" s="25"/>
      <c r="Q75" s="25"/>
      <c r="R75" s="25"/>
      <c r="S75" s="32"/>
      <c r="T75" s="32"/>
      <c r="W75" s="32"/>
      <c r="X75" s="32"/>
      <c r="Y75" s="32"/>
      <c r="Z75" s="32"/>
      <c r="AA75" s="32"/>
      <c r="AB75" s="32"/>
      <c r="AC75" s="32"/>
      <c r="AD75" s="25"/>
      <c r="AE75" s="25"/>
    </row>
    <row r="76" spans="10:31">
      <c r="J76" s="25"/>
      <c r="K76" s="22"/>
      <c r="L76" s="32"/>
      <c r="M76" s="32"/>
      <c r="N76" s="136"/>
      <c r="O76" s="25"/>
      <c r="P76" s="25"/>
      <c r="Q76" s="25"/>
      <c r="R76" s="25"/>
      <c r="S76" s="32"/>
      <c r="T76" s="32"/>
      <c r="W76" s="32"/>
      <c r="X76" s="32"/>
      <c r="Y76" s="32"/>
      <c r="Z76" s="32"/>
      <c r="AA76" s="32"/>
      <c r="AB76" s="32"/>
      <c r="AC76" s="32"/>
      <c r="AD76" s="25"/>
      <c r="AE76" s="25"/>
    </row>
    <row r="77" spans="10:31">
      <c r="J77" s="25"/>
      <c r="K77" s="22"/>
      <c r="L77" s="32"/>
      <c r="M77" s="32"/>
      <c r="N77" s="136"/>
      <c r="O77" s="25"/>
      <c r="P77" s="25"/>
      <c r="Q77" s="25"/>
      <c r="R77" s="25"/>
      <c r="S77" s="32"/>
      <c r="T77" s="32"/>
      <c r="W77" s="32"/>
      <c r="X77" s="32"/>
      <c r="Y77" s="32"/>
      <c r="Z77" s="32"/>
      <c r="AA77" s="32"/>
      <c r="AB77" s="32"/>
      <c r="AC77" s="32"/>
      <c r="AD77" s="25"/>
      <c r="AE77" s="25"/>
    </row>
    <row r="78" spans="10:31">
      <c r="J78" s="25"/>
      <c r="K78" s="22"/>
      <c r="L78" s="32"/>
      <c r="M78" s="32"/>
      <c r="N78" s="136"/>
      <c r="O78" s="25"/>
      <c r="P78" s="25"/>
      <c r="Q78" s="25"/>
      <c r="R78" s="25"/>
      <c r="S78" s="32"/>
      <c r="T78" s="32"/>
      <c r="W78" s="32"/>
      <c r="X78" s="32"/>
      <c r="Y78" s="32"/>
      <c r="Z78" s="32"/>
      <c r="AA78" s="32"/>
      <c r="AB78" s="32"/>
      <c r="AC78" s="32"/>
      <c r="AD78" s="25"/>
      <c r="AE78" s="25"/>
    </row>
    <row r="79" spans="10:31">
      <c r="J79" s="25"/>
      <c r="K79" s="22"/>
      <c r="L79" s="32"/>
      <c r="M79" s="32"/>
      <c r="N79" s="136"/>
      <c r="O79" s="25"/>
      <c r="P79" s="25"/>
      <c r="Q79" s="25"/>
      <c r="R79" s="25"/>
      <c r="S79" s="32"/>
      <c r="T79" s="32"/>
      <c r="W79" s="32"/>
      <c r="X79" s="32"/>
      <c r="Y79" s="32"/>
      <c r="Z79" s="32"/>
      <c r="AA79" s="32"/>
      <c r="AB79" s="32"/>
      <c r="AC79" s="32"/>
      <c r="AD79" s="25"/>
      <c r="AE79" s="25"/>
    </row>
    <row r="80" spans="10:31">
      <c r="J80" s="25"/>
      <c r="K80" s="22"/>
      <c r="L80" s="32"/>
      <c r="M80" s="32"/>
      <c r="N80" s="136"/>
      <c r="O80" s="25"/>
      <c r="P80" s="25"/>
      <c r="Q80" s="25"/>
      <c r="R80" s="25"/>
      <c r="S80" s="32"/>
      <c r="T80" s="32"/>
      <c r="W80" s="32"/>
      <c r="X80" s="32"/>
      <c r="Y80" s="32"/>
      <c r="Z80" s="32"/>
      <c r="AA80" s="32"/>
      <c r="AB80" s="32"/>
      <c r="AC80" s="32"/>
      <c r="AD80" s="25"/>
      <c r="AE80" s="25"/>
    </row>
    <row r="81" spans="10:31">
      <c r="J81" s="25"/>
      <c r="K81" s="22"/>
      <c r="L81" s="32"/>
      <c r="M81" s="32"/>
      <c r="N81" s="136"/>
      <c r="O81" s="25"/>
      <c r="P81" s="25"/>
      <c r="Q81" s="25"/>
      <c r="R81" s="25"/>
      <c r="S81" s="32"/>
      <c r="T81" s="32"/>
      <c r="W81" s="32"/>
      <c r="X81" s="32"/>
      <c r="Y81" s="32"/>
      <c r="Z81" s="32"/>
      <c r="AA81" s="32"/>
      <c r="AB81" s="32"/>
      <c r="AC81" s="32"/>
      <c r="AD81" s="25"/>
      <c r="AE81" s="25"/>
    </row>
    <row r="82" spans="10:31">
      <c r="J82" s="25"/>
      <c r="K82" s="22"/>
      <c r="L82" s="32"/>
      <c r="M82" s="32"/>
      <c r="N82" s="136"/>
      <c r="O82" s="25"/>
      <c r="P82" s="25"/>
      <c r="Q82" s="25"/>
      <c r="R82" s="25"/>
      <c r="S82" s="32"/>
      <c r="T82" s="32"/>
      <c r="W82" s="32"/>
      <c r="X82" s="32"/>
      <c r="Y82" s="32"/>
      <c r="Z82" s="32"/>
      <c r="AA82" s="32"/>
      <c r="AB82" s="32"/>
      <c r="AC82" s="32"/>
      <c r="AD82" s="25"/>
      <c r="AE82" s="25"/>
    </row>
    <row r="83" spans="10:31">
      <c r="J83" s="25"/>
      <c r="K83" s="22"/>
      <c r="L83" s="32"/>
      <c r="M83" s="32"/>
      <c r="N83" s="136"/>
      <c r="O83" s="25"/>
      <c r="P83" s="25"/>
      <c r="Q83" s="25"/>
      <c r="R83" s="25"/>
      <c r="S83" s="32"/>
      <c r="T83" s="32"/>
      <c r="W83" s="32"/>
      <c r="X83" s="32"/>
      <c r="Y83" s="32"/>
      <c r="Z83" s="32"/>
      <c r="AA83" s="32"/>
      <c r="AB83" s="32"/>
      <c r="AC83" s="32"/>
      <c r="AD83" s="25"/>
      <c r="AE83" s="25"/>
    </row>
    <row r="84" spans="10:31">
      <c r="J84" s="25"/>
      <c r="K84" s="22"/>
      <c r="L84" s="32"/>
      <c r="M84" s="32"/>
      <c r="N84" s="136"/>
      <c r="O84" s="25"/>
      <c r="P84" s="25"/>
      <c r="Q84" s="25"/>
      <c r="R84" s="25"/>
      <c r="S84" s="32"/>
      <c r="T84" s="32"/>
      <c r="W84" s="32"/>
      <c r="X84" s="32"/>
      <c r="Y84" s="32"/>
      <c r="Z84" s="32"/>
      <c r="AA84" s="32"/>
      <c r="AB84" s="32"/>
      <c r="AC84" s="32"/>
      <c r="AD84" s="25"/>
      <c r="AE84" s="25"/>
    </row>
    <row r="85" spans="10:31">
      <c r="J85" s="25"/>
      <c r="K85" s="22"/>
      <c r="L85" s="32"/>
      <c r="M85" s="32"/>
      <c r="N85" s="136"/>
      <c r="O85" s="25"/>
      <c r="P85" s="25"/>
      <c r="Q85" s="25"/>
      <c r="R85" s="25"/>
      <c r="S85" s="32"/>
      <c r="T85" s="32"/>
      <c r="W85" s="32"/>
      <c r="X85" s="32"/>
      <c r="Y85" s="32"/>
      <c r="Z85" s="32"/>
      <c r="AA85" s="32"/>
      <c r="AB85" s="32"/>
      <c r="AC85" s="32"/>
      <c r="AD85" s="25"/>
      <c r="AE85" s="25"/>
    </row>
    <row r="86" spans="10:31">
      <c r="J86" s="25"/>
      <c r="K86" s="22"/>
      <c r="L86" s="32"/>
      <c r="M86" s="32"/>
      <c r="N86" s="136"/>
      <c r="O86" s="25"/>
      <c r="P86" s="25"/>
      <c r="Q86" s="25"/>
      <c r="R86" s="25"/>
      <c r="S86" s="32"/>
      <c r="T86" s="32"/>
      <c r="W86" s="32"/>
      <c r="X86" s="32"/>
      <c r="Y86" s="32"/>
      <c r="Z86" s="32"/>
      <c r="AA86" s="32"/>
      <c r="AB86" s="32"/>
      <c r="AC86" s="32"/>
      <c r="AD86" s="25"/>
      <c r="AE86" s="25"/>
    </row>
    <row r="87" spans="10:31">
      <c r="J87" s="25"/>
      <c r="K87" s="22"/>
      <c r="L87" s="32"/>
      <c r="M87" s="32"/>
      <c r="N87" s="136"/>
      <c r="O87" s="25"/>
      <c r="P87" s="25"/>
      <c r="Q87" s="25"/>
      <c r="R87" s="25"/>
      <c r="S87" s="32"/>
      <c r="T87" s="32"/>
      <c r="W87" s="32"/>
      <c r="X87" s="32"/>
      <c r="Y87" s="32"/>
      <c r="Z87" s="32"/>
      <c r="AA87" s="32"/>
      <c r="AB87" s="32"/>
      <c r="AC87" s="32"/>
      <c r="AD87" s="25"/>
      <c r="AE87" s="25"/>
    </row>
    <row r="88" spans="10:31">
      <c r="J88" s="25"/>
      <c r="K88" s="22"/>
      <c r="L88" s="32"/>
      <c r="M88" s="32"/>
      <c r="N88" s="136"/>
      <c r="O88" s="25"/>
      <c r="P88" s="25"/>
      <c r="Q88" s="25"/>
      <c r="R88" s="25"/>
      <c r="S88" s="32"/>
      <c r="T88" s="32"/>
      <c r="W88" s="32"/>
      <c r="X88" s="32"/>
      <c r="Y88" s="32"/>
      <c r="Z88" s="32"/>
      <c r="AA88" s="32"/>
      <c r="AB88" s="32"/>
      <c r="AC88" s="32"/>
      <c r="AD88" s="25"/>
      <c r="AE88" s="25"/>
    </row>
    <row r="89" spans="10:31">
      <c r="J89" s="25"/>
      <c r="K89" s="22"/>
      <c r="L89" s="32"/>
      <c r="M89" s="32"/>
      <c r="N89" s="136"/>
      <c r="O89" s="25"/>
      <c r="P89" s="25"/>
      <c r="Q89" s="25"/>
      <c r="R89" s="25"/>
      <c r="S89" s="32"/>
      <c r="T89" s="32"/>
      <c r="W89" s="32"/>
      <c r="X89" s="32"/>
      <c r="Y89" s="32"/>
      <c r="Z89" s="32"/>
      <c r="AA89" s="32"/>
      <c r="AB89" s="32"/>
      <c r="AC89" s="32"/>
      <c r="AD89" s="25"/>
      <c r="AE89" s="25"/>
    </row>
    <row r="90" spans="10:31">
      <c r="J90" s="25"/>
      <c r="K90" s="22"/>
      <c r="L90" s="32"/>
      <c r="M90" s="32"/>
      <c r="N90" s="136"/>
      <c r="O90" s="25"/>
      <c r="P90" s="25"/>
      <c r="Q90" s="25"/>
      <c r="R90" s="25"/>
      <c r="S90" s="32"/>
      <c r="T90" s="32"/>
      <c r="W90" s="32"/>
      <c r="X90" s="32"/>
      <c r="Y90" s="32"/>
      <c r="Z90" s="32"/>
      <c r="AA90" s="32"/>
      <c r="AB90" s="32"/>
      <c r="AC90" s="32"/>
      <c r="AD90" s="25"/>
      <c r="AE90" s="25"/>
    </row>
    <row r="91" spans="10:31">
      <c r="J91" s="25"/>
      <c r="K91" s="22"/>
      <c r="L91" s="32"/>
      <c r="M91" s="32"/>
      <c r="N91" s="136"/>
      <c r="O91" s="25"/>
      <c r="P91" s="25"/>
      <c r="Q91" s="25"/>
      <c r="R91" s="25"/>
      <c r="S91" s="32"/>
      <c r="T91" s="32"/>
      <c r="W91" s="32"/>
      <c r="X91" s="32"/>
      <c r="Y91" s="32"/>
      <c r="Z91" s="32"/>
      <c r="AA91" s="32"/>
      <c r="AB91" s="32"/>
      <c r="AC91" s="32"/>
      <c r="AD91" s="25"/>
      <c r="AE91" s="25"/>
    </row>
    <row r="92" spans="10:31">
      <c r="J92" s="25"/>
      <c r="K92" s="22"/>
      <c r="L92" s="32"/>
      <c r="M92" s="32"/>
      <c r="N92" s="136"/>
      <c r="O92" s="25"/>
      <c r="P92" s="25"/>
      <c r="Q92" s="25"/>
      <c r="R92" s="25"/>
      <c r="S92" s="32"/>
      <c r="T92" s="32"/>
      <c r="W92" s="32"/>
      <c r="X92" s="32"/>
      <c r="Y92" s="32"/>
      <c r="Z92" s="32"/>
      <c r="AA92" s="32"/>
      <c r="AB92" s="32"/>
      <c r="AC92" s="32"/>
      <c r="AD92" s="25"/>
      <c r="AE92" s="25"/>
    </row>
    <row r="93" spans="10:31">
      <c r="J93" s="25"/>
      <c r="K93" s="22"/>
      <c r="L93" s="32"/>
      <c r="M93" s="32"/>
      <c r="N93" s="136"/>
      <c r="O93" s="25"/>
      <c r="P93" s="25"/>
      <c r="Q93" s="25"/>
      <c r="R93" s="25"/>
      <c r="S93" s="32"/>
      <c r="T93" s="32"/>
      <c r="W93" s="32"/>
      <c r="X93" s="32"/>
      <c r="Y93" s="32"/>
      <c r="Z93" s="32"/>
      <c r="AA93" s="32"/>
      <c r="AB93" s="32"/>
      <c r="AC93" s="32"/>
      <c r="AD93" s="25"/>
      <c r="AE93" s="25"/>
    </row>
    <row r="94" spans="10:31">
      <c r="J94" s="25"/>
      <c r="K94" s="22"/>
      <c r="L94" s="32"/>
      <c r="M94" s="32"/>
      <c r="N94" s="136"/>
      <c r="O94" s="25"/>
      <c r="P94" s="25"/>
      <c r="Q94" s="25"/>
      <c r="R94" s="25"/>
      <c r="S94" s="32"/>
      <c r="T94" s="32"/>
      <c r="W94" s="32"/>
      <c r="X94" s="32"/>
      <c r="Y94" s="32"/>
      <c r="Z94" s="32"/>
      <c r="AA94" s="32"/>
      <c r="AB94" s="32"/>
      <c r="AC94" s="32"/>
      <c r="AD94" s="25"/>
      <c r="AE94" s="25"/>
    </row>
    <row r="95" spans="10:31">
      <c r="J95" s="25"/>
      <c r="K95" s="22"/>
      <c r="L95" s="32"/>
      <c r="M95" s="32"/>
      <c r="N95" s="136"/>
      <c r="O95" s="25"/>
      <c r="P95" s="25"/>
      <c r="Q95" s="25"/>
      <c r="R95" s="25"/>
      <c r="S95" s="32"/>
      <c r="T95" s="32"/>
      <c r="W95" s="32"/>
      <c r="X95" s="32"/>
      <c r="Y95" s="32"/>
      <c r="Z95" s="32"/>
      <c r="AA95" s="32"/>
      <c r="AB95" s="32"/>
      <c r="AC95" s="32"/>
      <c r="AD95" s="25"/>
      <c r="AE95" s="25"/>
    </row>
    <row r="96" spans="10:31">
      <c r="J96" s="25"/>
      <c r="K96" s="22"/>
      <c r="L96" s="32"/>
      <c r="M96" s="32"/>
      <c r="N96" s="136"/>
      <c r="O96" s="25"/>
      <c r="P96" s="25"/>
      <c r="Q96" s="25"/>
      <c r="R96" s="25"/>
      <c r="S96" s="32"/>
      <c r="T96" s="32"/>
      <c r="W96" s="32"/>
      <c r="X96" s="32"/>
      <c r="Y96" s="32"/>
      <c r="Z96" s="32"/>
      <c r="AA96" s="32"/>
      <c r="AB96" s="32"/>
      <c r="AC96" s="32"/>
      <c r="AD96" s="25"/>
      <c r="AE96" s="25"/>
    </row>
    <row r="97" spans="10:31">
      <c r="J97" s="25"/>
      <c r="K97" s="22"/>
      <c r="L97" s="32"/>
      <c r="M97" s="32"/>
      <c r="N97" s="136"/>
      <c r="O97" s="25"/>
      <c r="P97" s="25"/>
      <c r="Q97" s="25"/>
      <c r="R97" s="25"/>
      <c r="S97" s="32"/>
      <c r="T97" s="32"/>
      <c r="W97" s="32"/>
      <c r="X97" s="32"/>
      <c r="Y97" s="32"/>
      <c r="Z97" s="32"/>
      <c r="AA97" s="32"/>
      <c r="AB97" s="32"/>
      <c r="AC97" s="32"/>
      <c r="AD97" s="25"/>
      <c r="AE97" s="25"/>
    </row>
    <row r="98" spans="10:31">
      <c r="J98" s="25"/>
      <c r="K98" s="22"/>
      <c r="L98" s="32"/>
      <c r="M98" s="32"/>
      <c r="N98" s="136"/>
      <c r="O98" s="25"/>
      <c r="P98" s="25"/>
      <c r="Q98" s="25"/>
      <c r="R98" s="25"/>
      <c r="S98" s="32"/>
      <c r="T98" s="32"/>
      <c r="W98" s="32"/>
      <c r="X98" s="32"/>
      <c r="Y98" s="32"/>
      <c r="Z98" s="32"/>
      <c r="AA98" s="32"/>
      <c r="AB98" s="32"/>
      <c r="AC98" s="32"/>
      <c r="AD98" s="25"/>
      <c r="AE98" s="25"/>
    </row>
    <row r="99" spans="10:31">
      <c r="J99" s="25"/>
      <c r="K99" s="22"/>
      <c r="L99" s="32"/>
      <c r="M99" s="32"/>
      <c r="N99" s="136"/>
      <c r="O99" s="25"/>
      <c r="P99" s="25"/>
      <c r="Q99" s="25"/>
      <c r="R99" s="25"/>
      <c r="S99" s="32"/>
      <c r="T99" s="32"/>
      <c r="W99" s="32"/>
      <c r="X99" s="32"/>
      <c r="Y99" s="32"/>
      <c r="Z99" s="32"/>
      <c r="AA99" s="32"/>
      <c r="AB99" s="32"/>
      <c r="AC99" s="32"/>
      <c r="AD99" s="25"/>
      <c r="AE99" s="25"/>
    </row>
    <row r="100" spans="10:31">
      <c r="J100" s="25"/>
      <c r="K100" s="22"/>
      <c r="L100" s="32"/>
      <c r="M100" s="32"/>
      <c r="N100" s="136"/>
      <c r="O100" s="25"/>
      <c r="P100" s="25"/>
      <c r="Q100" s="25"/>
      <c r="R100" s="25"/>
      <c r="S100" s="32"/>
      <c r="T100" s="32"/>
      <c r="W100" s="32"/>
      <c r="X100" s="32"/>
      <c r="Y100" s="32"/>
      <c r="Z100" s="32"/>
      <c r="AA100" s="32"/>
      <c r="AB100" s="32"/>
      <c r="AC100" s="32"/>
      <c r="AD100" s="25"/>
      <c r="AE100" s="25"/>
    </row>
    <row r="101" spans="10:31">
      <c r="J101" s="25"/>
      <c r="K101" s="22"/>
      <c r="L101" s="32"/>
      <c r="M101" s="32"/>
      <c r="N101" s="136"/>
      <c r="O101" s="25"/>
      <c r="P101" s="25"/>
      <c r="Q101" s="25"/>
      <c r="R101" s="25"/>
      <c r="S101" s="32"/>
      <c r="T101" s="32"/>
      <c r="W101" s="32"/>
      <c r="X101" s="32"/>
      <c r="Y101" s="32"/>
      <c r="Z101" s="32"/>
      <c r="AA101" s="32"/>
      <c r="AB101" s="32"/>
      <c r="AC101" s="32"/>
      <c r="AD101" s="25"/>
      <c r="AE101" s="25"/>
    </row>
    <row r="102" spans="10:31">
      <c r="J102" s="25"/>
      <c r="K102" s="22"/>
      <c r="L102" s="32"/>
      <c r="M102" s="32"/>
      <c r="N102" s="136"/>
      <c r="O102" s="25"/>
      <c r="P102" s="25"/>
      <c r="Q102" s="25"/>
      <c r="R102" s="25"/>
      <c r="S102" s="32"/>
      <c r="T102" s="32"/>
      <c r="W102" s="32"/>
      <c r="X102" s="32"/>
      <c r="Y102" s="32"/>
      <c r="Z102" s="32"/>
      <c r="AA102" s="32"/>
      <c r="AB102" s="32"/>
      <c r="AC102" s="32"/>
      <c r="AD102" s="25"/>
      <c r="AE102" s="25"/>
    </row>
    <row r="103" spans="10:31">
      <c r="J103" s="25"/>
      <c r="K103" s="22"/>
      <c r="L103" s="32"/>
      <c r="M103" s="32"/>
      <c r="N103" s="136"/>
      <c r="O103" s="25"/>
      <c r="P103" s="25"/>
      <c r="Q103" s="25"/>
      <c r="R103" s="25"/>
      <c r="S103" s="32"/>
      <c r="T103" s="32"/>
      <c r="W103" s="32"/>
      <c r="X103" s="32"/>
      <c r="Y103" s="32"/>
      <c r="Z103" s="32"/>
      <c r="AA103" s="32"/>
      <c r="AB103" s="32"/>
      <c r="AC103" s="32"/>
      <c r="AD103" s="25"/>
      <c r="AE103" s="25"/>
    </row>
    <row r="104" spans="10:31">
      <c r="J104" s="25"/>
      <c r="K104" s="22"/>
      <c r="L104" s="32"/>
      <c r="M104" s="32"/>
      <c r="N104" s="136"/>
      <c r="O104" s="25"/>
      <c r="P104" s="25"/>
      <c r="Q104" s="25"/>
      <c r="R104" s="25"/>
      <c r="S104" s="32"/>
      <c r="T104" s="32"/>
      <c r="W104" s="32"/>
      <c r="X104" s="32"/>
      <c r="Y104" s="32"/>
      <c r="Z104" s="32"/>
      <c r="AA104" s="32"/>
      <c r="AB104" s="32"/>
      <c r="AC104" s="32"/>
      <c r="AD104" s="25"/>
      <c r="AE104" s="25"/>
    </row>
    <row r="105" spans="10:31">
      <c r="J105" s="25"/>
      <c r="K105" s="22"/>
      <c r="L105" s="32"/>
      <c r="M105" s="32"/>
      <c r="N105" s="136"/>
      <c r="O105" s="25"/>
      <c r="P105" s="25"/>
      <c r="Q105" s="25"/>
      <c r="R105" s="25"/>
      <c r="S105" s="32"/>
      <c r="T105" s="32"/>
      <c r="W105" s="32"/>
      <c r="X105" s="32"/>
      <c r="Y105" s="32"/>
      <c r="Z105" s="32"/>
      <c r="AA105" s="32"/>
      <c r="AB105" s="32"/>
      <c r="AC105" s="32"/>
      <c r="AD105" s="25"/>
      <c r="AE105" s="25"/>
    </row>
    <row r="106" spans="10:31">
      <c r="J106" s="25"/>
      <c r="K106" s="22"/>
      <c r="L106" s="32"/>
      <c r="M106" s="32"/>
      <c r="N106" s="136"/>
      <c r="O106" s="25"/>
      <c r="P106" s="25"/>
      <c r="Q106" s="25"/>
      <c r="R106" s="25"/>
      <c r="S106" s="32"/>
      <c r="T106" s="32"/>
      <c r="W106" s="32"/>
      <c r="X106" s="32"/>
      <c r="Y106" s="32"/>
      <c r="Z106" s="32"/>
      <c r="AA106" s="32"/>
      <c r="AB106" s="32"/>
      <c r="AC106" s="32"/>
      <c r="AD106" s="25"/>
      <c r="AE106" s="25"/>
    </row>
    <row r="107" spans="10:31">
      <c r="J107" s="25"/>
      <c r="K107" s="22"/>
      <c r="L107" s="32"/>
      <c r="M107" s="32"/>
      <c r="N107" s="136"/>
      <c r="O107" s="25"/>
      <c r="P107" s="25"/>
      <c r="Q107" s="25"/>
      <c r="R107" s="25"/>
      <c r="S107" s="32"/>
      <c r="T107" s="32"/>
      <c r="W107" s="32"/>
      <c r="X107" s="32"/>
      <c r="Y107" s="32"/>
      <c r="Z107" s="32"/>
      <c r="AA107" s="32"/>
      <c r="AB107" s="32"/>
      <c r="AC107" s="32"/>
      <c r="AD107" s="25"/>
      <c r="AE107" s="25"/>
    </row>
    <row r="108" spans="10:31">
      <c r="J108" s="25"/>
      <c r="K108" s="22"/>
      <c r="L108" s="32"/>
      <c r="M108" s="32"/>
      <c r="N108" s="136"/>
      <c r="O108" s="25"/>
      <c r="P108" s="25"/>
      <c r="Q108" s="25"/>
      <c r="R108" s="25"/>
      <c r="S108" s="32"/>
      <c r="T108" s="32"/>
      <c r="W108" s="32"/>
      <c r="X108" s="32"/>
      <c r="Y108" s="32"/>
      <c r="Z108" s="32"/>
      <c r="AA108" s="32"/>
      <c r="AB108" s="32"/>
      <c r="AC108" s="32"/>
      <c r="AD108" s="25"/>
      <c r="AE108" s="25"/>
    </row>
    <row r="109" spans="10:31">
      <c r="J109" s="25"/>
      <c r="K109" s="22"/>
      <c r="L109" s="32"/>
      <c r="M109" s="32"/>
      <c r="N109" s="136"/>
      <c r="O109" s="25"/>
      <c r="P109" s="25"/>
      <c r="Q109" s="25"/>
      <c r="R109" s="25"/>
      <c r="S109" s="32"/>
      <c r="T109" s="32"/>
      <c r="W109" s="32"/>
      <c r="X109" s="32"/>
      <c r="Y109" s="32"/>
      <c r="Z109" s="32"/>
      <c r="AA109" s="32"/>
      <c r="AB109" s="32"/>
      <c r="AC109" s="32"/>
      <c r="AD109" s="25"/>
      <c r="AE109" s="25"/>
    </row>
    <row r="110" spans="10:31">
      <c r="J110" s="25"/>
      <c r="K110" s="22"/>
      <c r="L110" s="32"/>
      <c r="M110" s="32"/>
      <c r="N110" s="136"/>
      <c r="O110" s="25"/>
      <c r="P110" s="25"/>
      <c r="Q110" s="25"/>
      <c r="R110" s="25"/>
      <c r="S110" s="32"/>
      <c r="T110" s="32"/>
      <c r="W110" s="32"/>
      <c r="X110" s="32"/>
      <c r="Y110" s="32"/>
      <c r="Z110" s="32"/>
      <c r="AA110" s="32"/>
      <c r="AB110" s="32"/>
      <c r="AC110" s="32"/>
      <c r="AD110" s="25"/>
      <c r="AE110" s="25"/>
    </row>
    <row r="111" spans="10:31">
      <c r="J111" s="25"/>
      <c r="K111" s="22"/>
      <c r="L111" s="32"/>
      <c r="M111" s="32"/>
      <c r="N111" s="136"/>
      <c r="O111" s="25"/>
      <c r="P111" s="25"/>
      <c r="Q111" s="25"/>
      <c r="R111" s="25"/>
      <c r="S111" s="32"/>
      <c r="T111" s="32"/>
      <c r="W111" s="32"/>
      <c r="X111" s="32"/>
      <c r="Y111" s="32"/>
      <c r="Z111" s="32"/>
      <c r="AA111" s="32"/>
      <c r="AB111" s="32"/>
      <c r="AC111" s="32"/>
      <c r="AD111" s="25"/>
      <c r="AE111" s="25"/>
    </row>
    <row r="112" spans="10:31">
      <c r="J112" s="25"/>
      <c r="K112" s="22"/>
      <c r="L112" s="32"/>
      <c r="M112" s="32"/>
      <c r="N112" s="136"/>
      <c r="O112" s="25"/>
      <c r="P112" s="25"/>
      <c r="Q112" s="25"/>
      <c r="R112" s="25"/>
      <c r="S112" s="32"/>
      <c r="T112" s="32"/>
      <c r="W112" s="32"/>
      <c r="X112" s="32"/>
      <c r="Y112" s="32"/>
      <c r="Z112" s="32"/>
      <c r="AA112" s="32"/>
      <c r="AB112" s="32"/>
      <c r="AC112" s="32"/>
      <c r="AD112" s="25"/>
      <c r="AE112" s="25"/>
    </row>
    <row r="113" spans="10:31">
      <c r="J113" s="25"/>
      <c r="K113" s="22"/>
      <c r="L113" s="32"/>
      <c r="M113" s="32"/>
      <c r="N113" s="136"/>
      <c r="O113" s="25"/>
      <c r="P113" s="25"/>
      <c r="Q113" s="25"/>
      <c r="R113" s="25"/>
      <c r="S113" s="32"/>
      <c r="T113" s="32"/>
      <c r="W113" s="32"/>
      <c r="X113" s="32"/>
      <c r="Y113" s="32"/>
      <c r="Z113" s="32"/>
      <c r="AA113" s="32"/>
      <c r="AB113" s="32"/>
      <c r="AC113" s="32"/>
      <c r="AD113" s="25"/>
      <c r="AE113" s="25"/>
    </row>
    <row r="114" spans="10:31">
      <c r="J114" s="25"/>
      <c r="K114" s="22"/>
      <c r="L114" s="32"/>
      <c r="M114" s="32"/>
      <c r="N114" s="136"/>
      <c r="O114" s="25"/>
      <c r="P114" s="25"/>
      <c r="Q114" s="25"/>
      <c r="R114" s="25"/>
      <c r="S114" s="32"/>
      <c r="T114" s="32"/>
      <c r="W114" s="32"/>
      <c r="X114" s="32"/>
      <c r="Y114" s="32"/>
      <c r="Z114" s="32"/>
      <c r="AA114" s="32"/>
      <c r="AB114" s="32"/>
      <c r="AC114" s="32"/>
      <c r="AD114" s="25"/>
      <c r="AE114" s="25"/>
    </row>
    <row r="115" spans="10:31">
      <c r="J115" s="25"/>
      <c r="K115" s="22"/>
      <c r="L115" s="32"/>
      <c r="M115" s="32"/>
      <c r="N115" s="136"/>
      <c r="O115" s="25"/>
      <c r="P115" s="25"/>
      <c r="Q115" s="25"/>
      <c r="R115" s="25"/>
      <c r="S115" s="32"/>
      <c r="T115" s="32"/>
      <c r="W115" s="32"/>
      <c r="X115" s="32"/>
      <c r="Y115" s="32"/>
      <c r="Z115" s="32"/>
      <c r="AA115" s="32"/>
      <c r="AB115" s="32"/>
      <c r="AC115" s="32"/>
      <c r="AD115" s="25"/>
      <c r="AE115" s="25"/>
    </row>
    <row r="116" spans="10:31">
      <c r="J116" s="25"/>
      <c r="K116" s="22"/>
      <c r="L116" s="32"/>
      <c r="M116" s="32"/>
      <c r="N116" s="136"/>
      <c r="O116" s="25"/>
      <c r="P116" s="25"/>
      <c r="Q116" s="25"/>
      <c r="R116" s="25"/>
      <c r="S116" s="32"/>
      <c r="T116" s="32"/>
      <c r="W116" s="32"/>
      <c r="X116" s="32"/>
      <c r="Y116" s="32"/>
      <c r="Z116" s="32"/>
      <c r="AA116" s="32"/>
      <c r="AB116" s="32"/>
      <c r="AC116" s="32"/>
      <c r="AD116" s="25"/>
      <c r="AE116" s="25"/>
    </row>
    <row r="117" spans="10:31">
      <c r="J117" s="25"/>
      <c r="K117" s="22"/>
      <c r="L117" s="32"/>
      <c r="M117" s="32"/>
      <c r="N117" s="136"/>
      <c r="O117" s="25"/>
      <c r="P117" s="25"/>
      <c r="Q117" s="25"/>
      <c r="R117" s="25"/>
      <c r="S117" s="32"/>
      <c r="T117" s="32"/>
      <c r="W117" s="32"/>
      <c r="X117" s="32"/>
      <c r="Y117" s="32"/>
      <c r="Z117" s="32"/>
      <c r="AA117" s="32"/>
      <c r="AB117" s="32"/>
      <c r="AC117" s="32"/>
      <c r="AD117" s="25"/>
      <c r="AE117" s="25"/>
    </row>
    <row r="118" spans="10:31">
      <c r="J118" s="25"/>
      <c r="K118" s="22"/>
      <c r="L118" s="32"/>
      <c r="M118" s="32"/>
      <c r="N118" s="136"/>
      <c r="O118" s="25"/>
      <c r="P118" s="25"/>
      <c r="Q118" s="25"/>
      <c r="R118" s="25"/>
      <c r="S118" s="32"/>
      <c r="T118" s="32"/>
      <c r="W118" s="32"/>
      <c r="X118" s="32"/>
      <c r="Y118" s="32"/>
      <c r="Z118" s="32"/>
      <c r="AA118" s="32"/>
      <c r="AB118" s="32"/>
      <c r="AC118" s="32"/>
      <c r="AD118" s="25"/>
      <c r="AE118" s="25"/>
    </row>
    <row r="119" spans="10:31">
      <c r="J119" s="25"/>
      <c r="K119" s="22"/>
      <c r="L119" s="32"/>
      <c r="M119" s="32"/>
      <c r="N119" s="136"/>
      <c r="O119" s="25"/>
      <c r="P119" s="25"/>
      <c r="Q119" s="25"/>
      <c r="R119" s="25"/>
      <c r="S119" s="32"/>
      <c r="T119" s="32"/>
      <c r="W119" s="32"/>
      <c r="X119" s="32"/>
      <c r="Y119" s="32"/>
      <c r="Z119" s="32"/>
      <c r="AA119" s="32"/>
      <c r="AB119" s="32"/>
      <c r="AC119" s="32"/>
      <c r="AD119" s="25"/>
      <c r="AE119" s="25"/>
    </row>
    <row r="120" spans="10:31">
      <c r="J120" s="25"/>
      <c r="K120" s="22"/>
      <c r="L120" s="32"/>
      <c r="M120" s="32"/>
      <c r="N120" s="136"/>
      <c r="O120" s="25"/>
      <c r="P120" s="25"/>
      <c r="Q120" s="25"/>
      <c r="R120" s="25"/>
      <c r="S120" s="32"/>
      <c r="T120" s="32"/>
      <c r="W120" s="32"/>
      <c r="X120" s="32"/>
      <c r="Y120" s="32"/>
      <c r="Z120" s="32"/>
      <c r="AA120" s="32"/>
      <c r="AB120" s="32"/>
      <c r="AC120" s="32"/>
      <c r="AD120" s="25"/>
      <c r="AE120" s="25"/>
    </row>
    <row r="121" spans="10:31">
      <c r="J121" s="25"/>
      <c r="K121" s="22"/>
      <c r="L121" s="32"/>
      <c r="M121" s="32"/>
      <c r="N121" s="136"/>
      <c r="O121" s="25"/>
      <c r="P121" s="25"/>
      <c r="Q121" s="25"/>
      <c r="R121" s="25"/>
      <c r="S121" s="32"/>
      <c r="T121" s="32"/>
      <c r="W121" s="32"/>
      <c r="X121" s="32"/>
      <c r="Y121" s="32"/>
      <c r="Z121" s="32"/>
      <c r="AA121" s="32"/>
      <c r="AB121" s="32"/>
      <c r="AC121" s="32"/>
      <c r="AD121" s="25"/>
      <c r="AE121" s="25"/>
    </row>
    <row r="122" spans="10:31">
      <c r="J122" s="25"/>
      <c r="K122" s="22"/>
      <c r="L122" s="32"/>
      <c r="M122" s="32"/>
      <c r="N122" s="136"/>
      <c r="O122" s="25"/>
      <c r="P122" s="25"/>
      <c r="Q122" s="25"/>
      <c r="R122" s="25"/>
      <c r="S122" s="32"/>
      <c r="T122" s="32"/>
      <c r="W122" s="32"/>
      <c r="X122" s="32"/>
      <c r="Y122" s="32"/>
      <c r="Z122" s="32"/>
      <c r="AA122" s="32"/>
      <c r="AB122" s="32"/>
      <c r="AC122" s="32"/>
      <c r="AD122" s="25"/>
      <c r="AE122" s="25"/>
    </row>
    <row r="123" spans="10:31">
      <c r="J123" s="25"/>
      <c r="K123" s="22"/>
      <c r="L123" s="32"/>
      <c r="M123" s="32"/>
      <c r="N123" s="136"/>
      <c r="O123" s="25"/>
      <c r="P123" s="25"/>
      <c r="Q123" s="25"/>
      <c r="R123" s="25"/>
      <c r="S123" s="32"/>
      <c r="T123" s="32"/>
      <c r="W123" s="32"/>
      <c r="X123" s="32"/>
      <c r="Y123" s="32"/>
      <c r="Z123" s="32"/>
      <c r="AA123" s="32"/>
      <c r="AB123" s="32"/>
      <c r="AC123" s="32"/>
      <c r="AD123" s="25"/>
      <c r="AE123" s="25"/>
    </row>
    <row r="124" spans="10:31">
      <c r="J124" s="25"/>
      <c r="K124" s="22"/>
      <c r="L124" s="32"/>
      <c r="M124" s="32"/>
      <c r="N124" s="136"/>
      <c r="O124" s="25"/>
      <c r="P124" s="25"/>
      <c r="Q124" s="25"/>
      <c r="R124" s="25"/>
      <c r="S124" s="32"/>
      <c r="T124" s="32"/>
      <c r="W124" s="32"/>
      <c r="X124" s="32"/>
      <c r="Y124" s="32"/>
      <c r="Z124" s="32"/>
      <c r="AA124" s="32"/>
      <c r="AB124" s="32"/>
      <c r="AC124" s="32"/>
      <c r="AD124" s="25"/>
      <c r="AE124" s="25"/>
    </row>
    <row r="125" spans="10:31">
      <c r="J125" s="25"/>
      <c r="K125" s="22"/>
      <c r="L125" s="32"/>
      <c r="M125" s="32"/>
      <c r="N125" s="136"/>
      <c r="O125" s="25"/>
      <c r="P125" s="25"/>
      <c r="Q125" s="25"/>
      <c r="R125" s="25"/>
      <c r="S125" s="32"/>
      <c r="T125" s="32"/>
      <c r="W125" s="32"/>
      <c r="X125" s="32"/>
      <c r="Y125" s="32"/>
      <c r="Z125" s="32"/>
      <c r="AA125" s="32"/>
      <c r="AB125" s="32"/>
      <c r="AC125" s="32"/>
      <c r="AD125" s="25"/>
      <c r="AE125" s="25"/>
    </row>
    <row r="126" spans="10:31">
      <c r="J126" s="25"/>
      <c r="K126" s="22"/>
      <c r="L126" s="32"/>
      <c r="M126" s="32"/>
      <c r="N126" s="136"/>
      <c r="O126" s="25"/>
      <c r="P126" s="25"/>
      <c r="Q126" s="25"/>
      <c r="R126" s="25"/>
      <c r="S126" s="32"/>
      <c r="T126" s="32"/>
      <c r="W126" s="32"/>
      <c r="X126" s="32"/>
      <c r="Y126" s="32"/>
      <c r="Z126" s="32"/>
      <c r="AA126" s="32"/>
      <c r="AB126" s="32"/>
      <c r="AC126" s="32"/>
      <c r="AD126" s="25"/>
      <c r="AE126" s="25"/>
    </row>
    <row r="127" spans="10:31">
      <c r="J127" s="25"/>
      <c r="K127" s="22"/>
      <c r="L127" s="32"/>
      <c r="M127" s="32"/>
      <c r="N127" s="136"/>
      <c r="O127" s="25"/>
      <c r="P127" s="25"/>
      <c r="Q127" s="25"/>
      <c r="R127" s="25"/>
      <c r="S127" s="32"/>
      <c r="T127" s="32"/>
      <c r="W127" s="32"/>
      <c r="X127" s="32"/>
      <c r="Y127" s="32"/>
      <c r="Z127" s="32"/>
      <c r="AA127" s="32"/>
      <c r="AB127" s="32"/>
      <c r="AC127" s="32"/>
      <c r="AD127" s="25"/>
      <c r="AE127" s="25"/>
    </row>
    <row r="128" spans="10:31">
      <c r="J128" s="25"/>
      <c r="K128" s="22"/>
      <c r="L128" s="32"/>
      <c r="M128" s="32"/>
      <c r="N128" s="136"/>
      <c r="O128" s="25"/>
      <c r="P128" s="25"/>
      <c r="Q128" s="25"/>
      <c r="R128" s="25"/>
      <c r="S128" s="32"/>
      <c r="T128" s="32"/>
      <c r="W128" s="32"/>
      <c r="X128" s="32"/>
      <c r="Y128" s="32"/>
      <c r="Z128" s="32"/>
      <c r="AA128" s="32"/>
      <c r="AB128" s="32"/>
      <c r="AC128" s="32"/>
      <c r="AD128" s="25"/>
      <c r="AE128" s="25"/>
    </row>
    <row r="129" spans="10:31">
      <c r="J129" s="25"/>
      <c r="K129" s="22"/>
      <c r="L129" s="32"/>
      <c r="M129" s="32"/>
      <c r="N129" s="136"/>
      <c r="O129" s="25"/>
      <c r="P129" s="25"/>
      <c r="Q129" s="25"/>
      <c r="R129" s="25"/>
      <c r="S129" s="32"/>
      <c r="T129" s="32"/>
      <c r="W129" s="32"/>
      <c r="X129" s="32"/>
      <c r="Y129" s="32"/>
      <c r="Z129" s="32"/>
      <c r="AA129" s="32"/>
      <c r="AB129" s="32"/>
      <c r="AC129" s="32"/>
      <c r="AD129" s="25"/>
      <c r="AE129" s="25"/>
    </row>
    <row r="130" spans="10:31">
      <c r="J130" s="25"/>
      <c r="K130" s="22"/>
      <c r="L130" s="32"/>
      <c r="M130" s="32"/>
      <c r="N130" s="136"/>
      <c r="O130" s="25"/>
      <c r="P130" s="25"/>
      <c r="Q130" s="25"/>
      <c r="R130" s="25"/>
      <c r="S130" s="32"/>
      <c r="T130" s="32"/>
      <c r="W130" s="32"/>
      <c r="X130" s="32"/>
      <c r="Y130" s="32"/>
      <c r="Z130" s="32"/>
      <c r="AA130" s="32"/>
      <c r="AB130" s="32"/>
      <c r="AC130" s="32"/>
      <c r="AD130" s="25"/>
      <c r="AE130" s="25"/>
    </row>
    <row r="131" spans="10:31">
      <c r="J131" s="25"/>
      <c r="K131" s="22"/>
      <c r="L131" s="32"/>
      <c r="M131" s="32"/>
      <c r="N131" s="136"/>
      <c r="O131" s="25"/>
      <c r="P131" s="25"/>
      <c r="Q131" s="25"/>
      <c r="R131" s="25"/>
      <c r="S131" s="32"/>
      <c r="T131" s="32"/>
      <c r="W131" s="32"/>
      <c r="X131" s="32"/>
      <c r="Y131" s="32"/>
      <c r="Z131" s="32"/>
      <c r="AA131" s="32"/>
      <c r="AB131" s="32"/>
      <c r="AC131" s="32"/>
      <c r="AD131" s="25"/>
      <c r="AE131" s="25"/>
    </row>
    <row r="132" spans="10:31">
      <c r="J132" s="25"/>
      <c r="K132" s="22"/>
      <c r="L132" s="32"/>
      <c r="M132" s="32"/>
      <c r="N132" s="136"/>
      <c r="O132" s="25"/>
      <c r="P132" s="25"/>
      <c r="Q132" s="25"/>
      <c r="R132" s="25"/>
      <c r="S132" s="32"/>
      <c r="T132" s="32"/>
      <c r="W132" s="32"/>
      <c r="X132" s="32"/>
      <c r="Y132" s="32"/>
      <c r="Z132" s="32"/>
      <c r="AA132" s="32"/>
      <c r="AB132" s="32"/>
      <c r="AC132" s="32"/>
      <c r="AD132" s="25"/>
      <c r="AE132" s="25"/>
    </row>
    <row r="133" spans="10:31">
      <c r="J133" s="25"/>
      <c r="K133" s="22"/>
      <c r="L133" s="32"/>
      <c r="M133" s="32"/>
      <c r="N133" s="136"/>
      <c r="O133" s="25"/>
      <c r="P133" s="25"/>
      <c r="Q133" s="25"/>
      <c r="R133" s="25"/>
      <c r="S133" s="32"/>
      <c r="T133" s="32"/>
      <c r="W133" s="32"/>
      <c r="X133" s="32"/>
      <c r="Y133" s="32"/>
      <c r="Z133" s="32"/>
      <c r="AA133" s="32"/>
      <c r="AB133" s="32"/>
      <c r="AC133" s="32"/>
      <c r="AD133" s="25"/>
      <c r="AE133" s="25"/>
    </row>
    <row r="134" spans="10:31">
      <c r="J134" s="25"/>
      <c r="K134" s="22"/>
      <c r="L134" s="32"/>
      <c r="M134" s="32"/>
      <c r="N134" s="136"/>
      <c r="O134" s="25"/>
      <c r="P134" s="25"/>
      <c r="Q134" s="25"/>
      <c r="R134" s="25"/>
      <c r="S134" s="32"/>
      <c r="T134" s="32"/>
      <c r="W134" s="32"/>
      <c r="X134" s="32"/>
      <c r="Y134" s="32"/>
      <c r="Z134" s="32"/>
      <c r="AA134" s="32"/>
      <c r="AB134" s="32"/>
      <c r="AC134" s="32"/>
      <c r="AD134" s="25"/>
      <c r="AE134" s="25"/>
    </row>
    <row r="135" spans="10:31">
      <c r="J135" s="25"/>
      <c r="K135" s="22"/>
      <c r="L135" s="32"/>
      <c r="M135" s="32"/>
      <c r="N135" s="136"/>
      <c r="O135" s="25"/>
      <c r="P135" s="25"/>
      <c r="Q135" s="25"/>
      <c r="R135" s="25"/>
      <c r="S135" s="32"/>
      <c r="T135" s="32"/>
      <c r="W135" s="32"/>
      <c r="X135" s="32"/>
      <c r="Y135" s="32"/>
      <c r="Z135" s="32"/>
      <c r="AA135" s="32"/>
      <c r="AB135" s="32"/>
      <c r="AC135" s="32"/>
      <c r="AD135" s="25"/>
      <c r="AE135" s="25"/>
    </row>
    <row r="136" spans="10:31">
      <c r="J136" s="25"/>
      <c r="K136" s="22"/>
      <c r="L136" s="32"/>
      <c r="M136" s="32"/>
      <c r="N136" s="136"/>
      <c r="O136" s="25"/>
      <c r="P136" s="25"/>
      <c r="Q136" s="25"/>
      <c r="R136" s="25"/>
      <c r="S136" s="32"/>
      <c r="T136" s="32"/>
      <c r="W136" s="32"/>
      <c r="X136" s="32"/>
      <c r="Y136" s="32"/>
      <c r="Z136" s="32"/>
      <c r="AA136" s="32"/>
      <c r="AB136" s="32"/>
      <c r="AC136" s="32"/>
      <c r="AD136" s="25"/>
      <c r="AE136" s="25"/>
    </row>
    <row r="137" spans="10:31">
      <c r="J137" s="25"/>
      <c r="K137" s="22"/>
      <c r="L137" s="32"/>
      <c r="M137" s="32"/>
      <c r="N137" s="136"/>
      <c r="O137" s="25"/>
      <c r="P137" s="25"/>
      <c r="Q137" s="25"/>
      <c r="R137" s="25"/>
      <c r="S137" s="32"/>
      <c r="T137" s="32"/>
      <c r="W137" s="32"/>
      <c r="X137" s="32"/>
      <c r="Y137" s="32"/>
      <c r="Z137" s="32"/>
      <c r="AA137" s="32"/>
      <c r="AB137" s="32"/>
      <c r="AC137" s="32"/>
      <c r="AD137" s="25"/>
      <c r="AE137" s="25"/>
    </row>
    <row r="138" spans="10:31">
      <c r="J138" s="25"/>
      <c r="K138" s="22"/>
      <c r="L138" s="32"/>
      <c r="M138" s="32"/>
      <c r="N138" s="136"/>
      <c r="O138" s="25"/>
      <c r="P138" s="25"/>
      <c r="Q138" s="25"/>
      <c r="R138" s="25"/>
      <c r="S138" s="32"/>
      <c r="T138" s="32"/>
      <c r="W138" s="32"/>
      <c r="X138" s="32"/>
      <c r="Y138" s="32"/>
      <c r="Z138" s="32"/>
      <c r="AA138" s="32"/>
      <c r="AB138" s="32"/>
      <c r="AC138" s="32"/>
      <c r="AD138" s="25"/>
      <c r="AE138" s="25"/>
    </row>
    <row r="139" spans="10:31">
      <c r="J139" s="25"/>
      <c r="K139" s="22"/>
      <c r="L139" s="32"/>
      <c r="M139" s="32"/>
      <c r="N139" s="136"/>
      <c r="O139" s="25"/>
      <c r="P139" s="25"/>
      <c r="Q139" s="25"/>
      <c r="R139" s="25"/>
      <c r="S139" s="32"/>
      <c r="T139" s="32"/>
      <c r="W139" s="32"/>
      <c r="X139" s="32"/>
      <c r="Y139" s="32"/>
      <c r="Z139" s="32"/>
      <c r="AA139" s="32"/>
      <c r="AB139" s="32"/>
      <c r="AC139" s="32"/>
      <c r="AD139" s="25"/>
      <c r="AE139" s="25"/>
    </row>
    <row r="140" spans="10:31">
      <c r="J140" s="25"/>
      <c r="K140" s="22"/>
      <c r="L140" s="32"/>
      <c r="M140" s="32"/>
      <c r="N140" s="136"/>
      <c r="O140" s="25"/>
      <c r="P140" s="25"/>
      <c r="Q140" s="25"/>
      <c r="R140" s="25"/>
      <c r="S140" s="32"/>
      <c r="T140" s="32"/>
      <c r="W140" s="32"/>
      <c r="X140" s="32"/>
      <c r="Y140" s="32"/>
      <c r="Z140" s="32"/>
      <c r="AA140" s="32"/>
      <c r="AB140" s="32"/>
      <c r="AC140" s="32"/>
      <c r="AD140" s="25"/>
      <c r="AE140" s="25"/>
    </row>
    <row r="141" spans="10:31">
      <c r="J141" s="25"/>
      <c r="K141" s="22"/>
      <c r="L141" s="32"/>
      <c r="M141" s="32"/>
      <c r="N141" s="136"/>
      <c r="O141" s="25"/>
      <c r="P141" s="25"/>
      <c r="Q141" s="25"/>
      <c r="R141" s="25"/>
      <c r="S141" s="32"/>
      <c r="T141" s="32"/>
      <c r="W141" s="32"/>
      <c r="X141" s="32"/>
      <c r="Y141" s="32"/>
      <c r="Z141" s="32"/>
      <c r="AA141" s="32"/>
      <c r="AB141" s="32"/>
      <c r="AC141" s="32"/>
      <c r="AD141" s="25"/>
      <c r="AE141" s="25"/>
    </row>
    <row r="142" spans="10:31">
      <c r="J142" s="25"/>
      <c r="K142" s="22"/>
      <c r="L142" s="32"/>
      <c r="M142" s="32"/>
      <c r="N142" s="136"/>
      <c r="O142" s="25"/>
      <c r="P142" s="25"/>
      <c r="Q142" s="25"/>
      <c r="R142" s="25"/>
      <c r="S142" s="32"/>
      <c r="T142" s="32"/>
      <c r="W142" s="32"/>
      <c r="X142" s="32"/>
      <c r="Y142" s="32"/>
      <c r="Z142" s="32"/>
      <c r="AA142" s="32"/>
      <c r="AB142" s="32"/>
      <c r="AC142" s="32"/>
      <c r="AD142" s="25"/>
      <c r="AE142" s="25"/>
    </row>
    <row r="143" spans="10:31">
      <c r="J143" s="25"/>
      <c r="K143" s="22"/>
      <c r="L143" s="32"/>
      <c r="M143" s="32"/>
      <c r="N143" s="136"/>
      <c r="O143" s="25"/>
      <c r="P143" s="25"/>
      <c r="Q143" s="25"/>
      <c r="R143" s="25"/>
      <c r="S143" s="32"/>
      <c r="T143" s="32"/>
      <c r="W143" s="32"/>
      <c r="X143" s="32"/>
      <c r="Y143" s="32"/>
      <c r="Z143" s="32"/>
      <c r="AA143" s="32"/>
      <c r="AB143" s="32"/>
      <c r="AC143" s="32"/>
      <c r="AD143" s="25"/>
      <c r="AE143" s="25"/>
    </row>
    <row r="144" spans="10:31">
      <c r="J144" s="25"/>
      <c r="K144" s="22"/>
      <c r="L144" s="32"/>
      <c r="M144" s="32"/>
      <c r="N144" s="136"/>
      <c r="O144" s="25"/>
      <c r="P144" s="25"/>
      <c r="Q144" s="25"/>
      <c r="R144" s="25"/>
      <c r="S144" s="32"/>
      <c r="T144" s="32"/>
      <c r="W144" s="32"/>
      <c r="X144" s="32"/>
      <c r="Y144" s="32"/>
      <c r="Z144" s="32"/>
      <c r="AA144" s="32"/>
      <c r="AB144" s="32"/>
      <c r="AC144" s="32"/>
      <c r="AD144" s="25"/>
      <c r="AE144" s="25"/>
    </row>
    <row r="145" spans="10:31">
      <c r="J145" s="25"/>
      <c r="K145" s="22"/>
      <c r="L145" s="32"/>
      <c r="M145" s="32"/>
      <c r="N145" s="136"/>
      <c r="O145" s="25"/>
      <c r="P145" s="25"/>
      <c r="Q145" s="25"/>
      <c r="R145" s="25"/>
      <c r="S145" s="32"/>
      <c r="T145" s="32"/>
      <c r="W145" s="32"/>
      <c r="X145" s="32"/>
      <c r="Y145" s="32"/>
      <c r="Z145" s="32"/>
      <c r="AA145" s="32"/>
      <c r="AB145" s="32"/>
      <c r="AC145" s="32"/>
      <c r="AD145" s="25"/>
      <c r="AE145" s="25"/>
    </row>
    <row r="146" spans="10:31">
      <c r="J146" s="25"/>
      <c r="K146" s="22"/>
      <c r="L146" s="32"/>
      <c r="M146" s="32"/>
      <c r="N146" s="136"/>
      <c r="O146" s="25"/>
      <c r="P146" s="25"/>
      <c r="Q146" s="25"/>
      <c r="R146" s="25"/>
      <c r="S146" s="32"/>
      <c r="T146" s="32"/>
      <c r="W146" s="32"/>
      <c r="X146" s="32"/>
      <c r="Y146" s="32"/>
      <c r="Z146" s="32"/>
      <c r="AA146" s="32"/>
      <c r="AB146" s="32"/>
      <c r="AC146" s="32"/>
      <c r="AD146" s="25"/>
      <c r="AE146" s="25"/>
    </row>
    <row r="147" spans="10:31">
      <c r="J147" s="25"/>
      <c r="K147" s="22"/>
      <c r="L147" s="32"/>
      <c r="M147" s="32"/>
      <c r="N147" s="136"/>
      <c r="O147" s="25"/>
      <c r="P147" s="25"/>
      <c r="Q147" s="25"/>
      <c r="R147" s="25"/>
      <c r="S147" s="32"/>
      <c r="T147" s="32"/>
      <c r="W147" s="32"/>
      <c r="X147" s="32"/>
      <c r="Y147" s="32"/>
      <c r="Z147" s="32"/>
      <c r="AA147" s="32"/>
      <c r="AB147" s="32"/>
      <c r="AC147" s="32"/>
      <c r="AD147" s="25"/>
      <c r="AE147" s="25"/>
    </row>
    <row r="148" spans="10:31">
      <c r="J148" s="25"/>
      <c r="K148" s="22"/>
      <c r="L148" s="32"/>
      <c r="M148" s="32"/>
      <c r="N148" s="136"/>
      <c r="O148" s="25"/>
      <c r="P148" s="25"/>
      <c r="Q148" s="25"/>
      <c r="R148" s="25"/>
      <c r="S148" s="32"/>
      <c r="T148" s="32"/>
      <c r="W148" s="32"/>
      <c r="X148" s="32"/>
      <c r="Y148" s="32"/>
      <c r="Z148" s="32"/>
      <c r="AA148" s="32"/>
      <c r="AB148" s="32"/>
      <c r="AC148" s="32"/>
      <c r="AD148" s="25"/>
      <c r="AE148" s="25"/>
    </row>
    <row r="149" spans="10:31">
      <c r="J149" s="25"/>
      <c r="K149" s="22"/>
      <c r="L149" s="32"/>
      <c r="M149" s="32"/>
      <c r="N149" s="136"/>
      <c r="O149" s="25"/>
      <c r="P149" s="25"/>
      <c r="Q149" s="25"/>
      <c r="R149" s="25"/>
      <c r="S149" s="32"/>
      <c r="T149" s="32"/>
      <c r="W149" s="32"/>
      <c r="X149" s="32"/>
      <c r="Y149" s="32"/>
      <c r="Z149" s="32"/>
      <c r="AA149" s="32"/>
      <c r="AB149" s="32"/>
      <c r="AC149" s="32"/>
      <c r="AD149" s="25"/>
      <c r="AE149" s="25"/>
    </row>
    <row r="150" spans="10:31">
      <c r="J150" s="25"/>
      <c r="K150" s="22"/>
      <c r="L150" s="32"/>
      <c r="M150" s="32"/>
      <c r="N150" s="136"/>
      <c r="O150" s="25"/>
      <c r="P150" s="25"/>
      <c r="Q150" s="25"/>
      <c r="R150" s="25"/>
      <c r="S150" s="32"/>
      <c r="T150" s="32"/>
      <c r="W150" s="32"/>
      <c r="X150" s="32"/>
      <c r="Y150" s="32"/>
      <c r="Z150" s="32"/>
      <c r="AA150" s="32"/>
      <c r="AB150" s="32"/>
      <c r="AC150" s="32"/>
      <c r="AD150" s="25"/>
      <c r="AE150" s="25"/>
    </row>
    <row r="151" spans="10:31">
      <c r="J151" s="25"/>
      <c r="K151" s="22"/>
      <c r="L151" s="32"/>
      <c r="M151" s="32"/>
      <c r="N151" s="136"/>
      <c r="O151" s="25"/>
      <c r="P151" s="25"/>
      <c r="Q151" s="25"/>
      <c r="R151" s="25"/>
      <c r="S151" s="32"/>
      <c r="T151" s="32"/>
      <c r="W151" s="32"/>
      <c r="X151" s="32"/>
      <c r="Y151" s="32"/>
      <c r="Z151" s="32"/>
      <c r="AA151" s="32"/>
      <c r="AB151" s="32"/>
      <c r="AC151" s="32"/>
      <c r="AD151" s="25"/>
      <c r="AE151" s="25"/>
    </row>
    <row r="152" spans="10:31">
      <c r="J152" s="25"/>
      <c r="K152" s="22"/>
      <c r="L152" s="32"/>
      <c r="M152" s="32"/>
      <c r="N152" s="136"/>
      <c r="O152" s="25"/>
      <c r="P152" s="25"/>
      <c r="Q152" s="25"/>
      <c r="R152" s="25"/>
      <c r="S152" s="32"/>
      <c r="T152" s="32"/>
      <c r="W152" s="32"/>
      <c r="X152" s="32"/>
      <c r="Y152" s="32"/>
      <c r="Z152" s="32"/>
      <c r="AA152" s="32"/>
      <c r="AB152" s="32"/>
      <c r="AC152" s="32"/>
      <c r="AD152" s="25"/>
      <c r="AE152" s="25"/>
    </row>
    <row r="153" spans="10:31">
      <c r="J153" s="25"/>
      <c r="K153" s="22"/>
      <c r="L153" s="32"/>
      <c r="M153" s="32"/>
      <c r="N153" s="136"/>
      <c r="O153" s="25"/>
      <c r="P153" s="25"/>
      <c r="Q153" s="25"/>
      <c r="R153" s="25"/>
      <c r="S153" s="32"/>
      <c r="T153" s="32"/>
      <c r="W153" s="32"/>
      <c r="X153" s="32"/>
      <c r="Y153" s="32"/>
      <c r="Z153" s="32"/>
      <c r="AA153" s="32"/>
      <c r="AB153" s="32"/>
      <c r="AC153" s="32"/>
      <c r="AD153" s="25"/>
      <c r="AE153" s="25"/>
    </row>
    <row r="154" spans="10:31">
      <c r="J154" s="25"/>
      <c r="K154" s="22"/>
      <c r="L154" s="32"/>
      <c r="M154" s="32"/>
      <c r="N154" s="136"/>
      <c r="O154" s="25"/>
      <c r="P154" s="25"/>
      <c r="Q154" s="25"/>
      <c r="R154" s="25"/>
      <c r="S154" s="32"/>
      <c r="T154" s="32"/>
      <c r="W154" s="32"/>
      <c r="X154" s="32"/>
      <c r="Y154" s="32"/>
      <c r="Z154" s="32"/>
      <c r="AA154" s="32"/>
      <c r="AB154" s="32"/>
      <c r="AC154" s="32"/>
      <c r="AD154" s="25"/>
      <c r="AE154" s="25"/>
    </row>
    <row r="155" spans="10:31">
      <c r="J155" s="25"/>
      <c r="K155" s="22"/>
      <c r="L155" s="32"/>
      <c r="M155" s="32"/>
      <c r="N155" s="136"/>
      <c r="O155" s="25"/>
      <c r="P155" s="25"/>
      <c r="Q155" s="25"/>
      <c r="R155" s="25"/>
      <c r="S155" s="32"/>
      <c r="T155" s="32"/>
      <c r="W155" s="32"/>
      <c r="X155" s="32"/>
      <c r="Y155" s="32"/>
      <c r="Z155" s="32"/>
      <c r="AA155" s="32"/>
      <c r="AB155" s="32"/>
      <c r="AC155" s="32"/>
      <c r="AD155" s="25"/>
      <c r="AE155" s="25"/>
    </row>
    <row r="156" spans="10:31">
      <c r="J156" s="25"/>
      <c r="K156" s="22"/>
      <c r="L156" s="32"/>
      <c r="M156" s="32"/>
      <c r="N156" s="136"/>
      <c r="O156" s="25"/>
      <c r="P156" s="25"/>
      <c r="Q156" s="25"/>
      <c r="R156" s="25"/>
      <c r="S156" s="32"/>
      <c r="T156" s="32"/>
      <c r="W156" s="32"/>
      <c r="X156" s="32"/>
      <c r="Y156" s="32"/>
      <c r="Z156" s="32"/>
      <c r="AA156" s="32"/>
      <c r="AB156" s="32"/>
      <c r="AC156" s="32"/>
      <c r="AD156" s="25"/>
      <c r="AE156" s="25"/>
    </row>
    <row r="157" spans="10:31">
      <c r="J157" s="25"/>
      <c r="K157" s="22"/>
      <c r="L157" s="32"/>
      <c r="M157" s="32"/>
      <c r="N157" s="136"/>
      <c r="O157" s="25"/>
      <c r="P157" s="25"/>
      <c r="Q157" s="25"/>
      <c r="R157" s="25"/>
      <c r="S157" s="32"/>
      <c r="T157" s="32"/>
      <c r="W157" s="32"/>
      <c r="X157" s="32"/>
      <c r="Y157" s="32"/>
      <c r="Z157" s="32"/>
      <c r="AA157" s="32"/>
      <c r="AB157" s="32"/>
      <c r="AC157" s="32"/>
      <c r="AD157" s="25"/>
      <c r="AE157" s="25"/>
    </row>
    <row r="158" spans="10:31">
      <c r="J158" s="25"/>
      <c r="K158" s="22"/>
      <c r="L158" s="32"/>
      <c r="M158" s="32"/>
      <c r="N158" s="136"/>
      <c r="O158" s="25"/>
      <c r="P158" s="25"/>
      <c r="Q158" s="25"/>
      <c r="R158" s="25"/>
      <c r="S158" s="32"/>
      <c r="T158" s="32"/>
      <c r="W158" s="32"/>
      <c r="X158" s="32"/>
      <c r="Y158" s="32"/>
      <c r="Z158" s="32"/>
      <c r="AA158" s="32"/>
      <c r="AB158" s="32"/>
      <c r="AC158" s="32"/>
      <c r="AD158" s="25"/>
      <c r="AE158" s="25"/>
    </row>
    <row r="159" spans="10:31">
      <c r="J159" s="25"/>
      <c r="K159" s="22"/>
      <c r="L159" s="32"/>
      <c r="M159" s="32"/>
      <c r="N159" s="136"/>
      <c r="O159" s="25"/>
      <c r="P159" s="25"/>
      <c r="Q159" s="25"/>
      <c r="R159" s="25"/>
      <c r="S159" s="32"/>
      <c r="T159" s="32"/>
      <c r="W159" s="32"/>
      <c r="X159" s="32"/>
      <c r="Y159" s="32"/>
      <c r="Z159" s="32"/>
      <c r="AA159" s="32"/>
      <c r="AB159" s="32"/>
      <c r="AC159" s="32"/>
      <c r="AD159" s="25"/>
      <c r="AE159" s="25"/>
    </row>
    <row r="160" spans="10:31">
      <c r="J160" s="25"/>
      <c r="K160" s="22"/>
      <c r="L160" s="32"/>
      <c r="M160" s="32"/>
      <c r="N160" s="136"/>
      <c r="O160" s="25"/>
      <c r="P160" s="25"/>
      <c r="Q160" s="25"/>
      <c r="R160" s="25"/>
      <c r="S160" s="32"/>
      <c r="T160" s="32"/>
      <c r="W160" s="32"/>
      <c r="X160" s="32"/>
      <c r="Y160" s="32"/>
      <c r="Z160" s="32"/>
      <c r="AA160" s="32"/>
      <c r="AB160" s="32"/>
      <c r="AC160" s="32"/>
      <c r="AD160" s="25"/>
      <c r="AE160" s="25"/>
    </row>
    <row r="161" spans="10:31">
      <c r="J161" s="25"/>
      <c r="K161" s="22"/>
      <c r="L161" s="32"/>
      <c r="M161" s="32"/>
      <c r="N161" s="136"/>
      <c r="O161" s="25"/>
      <c r="P161" s="25"/>
      <c r="Q161" s="25"/>
      <c r="R161" s="25"/>
      <c r="S161" s="32"/>
      <c r="T161" s="32"/>
      <c r="W161" s="32"/>
      <c r="X161" s="32"/>
      <c r="Y161" s="32"/>
      <c r="Z161" s="32"/>
      <c r="AA161" s="32"/>
      <c r="AB161" s="32"/>
      <c r="AC161" s="32"/>
      <c r="AD161" s="25"/>
      <c r="AE161" s="25"/>
    </row>
    <row r="162" spans="10:31">
      <c r="J162" s="25"/>
      <c r="K162" s="22"/>
      <c r="L162" s="32"/>
      <c r="M162" s="32"/>
      <c r="N162" s="136"/>
      <c r="O162" s="25"/>
      <c r="P162" s="25"/>
      <c r="Q162" s="25"/>
      <c r="R162" s="25"/>
      <c r="S162" s="32"/>
      <c r="T162" s="32"/>
      <c r="W162" s="32"/>
      <c r="X162" s="32"/>
      <c r="Y162" s="32"/>
      <c r="Z162" s="32"/>
      <c r="AA162" s="32"/>
      <c r="AB162" s="32"/>
      <c r="AC162" s="32"/>
      <c r="AD162" s="25"/>
      <c r="AE162" s="25"/>
    </row>
    <row r="163" spans="10:31">
      <c r="J163" s="25"/>
      <c r="K163" s="22"/>
      <c r="L163" s="32"/>
      <c r="M163" s="32"/>
      <c r="N163" s="136"/>
      <c r="O163" s="25"/>
      <c r="P163" s="25"/>
      <c r="Q163" s="25"/>
      <c r="R163" s="25"/>
      <c r="S163" s="32"/>
      <c r="T163" s="32"/>
      <c r="W163" s="32"/>
      <c r="X163" s="32"/>
      <c r="Y163" s="32"/>
      <c r="Z163" s="32"/>
      <c r="AA163" s="32"/>
      <c r="AB163" s="32"/>
      <c r="AC163" s="32"/>
      <c r="AD163" s="25"/>
      <c r="AE163" s="25"/>
    </row>
    <row r="164" spans="10:31">
      <c r="J164" s="25"/>
      <c r="K164" s="22"/>
      <c r="L164" s="32"/>
      <c r="M164" s="32"/>
      <c r="N164" s="136"/>
      <c r="O164" s="25"/>
      <c r="P164" s="25"/>
      <c r="Q164" s="25"/>
      <c r="R164" s="25"/>
      <c r="S164" s="32"/>
      <c r="T164" s="32"/>
      <c r="W164" s="32"/>
      <c r="X164" s="32"/>
      <c r="Y164" s="32"/>
      <c r="Z164" s="32"/>
      <c r="AA164" s="32"/>
      <c r="AB164" s="32"/>
      <c r="AC164" s="32"/>
      <c r="AD164" s="25"/>
      <c r="AE164" s="25"/>
    </row>
    <row r="165" spans="10:31">
      <c r="J165" s="25"/>
      <c r="K165" s="22"/>
      <c r="L165" s="32"/>
      <c r="M165" s="32"/>
      <c r="N165" s="136"/>
      <c r="O165" s="25"/>
      <c r="P165" s="25"/>
      <c r="Q165" s="25"/>
      <c r="R165" s="25"/>
      <c r="S165" s="32"/>
      <c r="T165" s="32"/>
      <c r="W165" s="32"/>
      <c r="X165" s="32"/>
      <c r="Y165" s="32"/>
      <c r="Z165" s="32"/>
      <c r="AA165" s="32"/>
      <c r="AB165" s="32"/>
      <c r="AC165" s="32"/>
      <c r="AD165" s="25"/>
      <c r="AE165" s="25"/>
    </row>
    <row r="166" spans="10:31">
      <c r="J166" s="25"/>
      <c r="K166" s="22"/>
      <c r="L166" s="32"/>
      <c r="M166" s="32"/>
      <c r="N166" s="136"/>
      <c r="O166" s="25"/>
      <c r="P166" s="25"/>
      <c r="Q166" s="25"/>
      <c r="R166" s="25"/>
      <c r="S166" s="32"/>
      <c r="T166" s="32"/>
      <c r="W166" s="32"/>
      <c r="X166" s="32"/>
      <c r="Y166" s="32"/>
      <c r="Z166" s="32"/>
      <c r="AA166" s="32"/>
      <c r="AB166" s="32"/>
      <c r="AC166" s="32"/>
      <c r="AD166" s="25"/>
      <c r="AE166" s="25"/>
    </row>
    <row r="167" spans="10:31">
      <c r="J167" s="25"/>
      <c r="K167" s="22"/>
      <c r="L167" s="32"/>
      <c r="M167" s="32"/>
      <c r="N167" s="136"/>
      <c r="O167" s="25"/>
      <c r="P167" s="25"/>
      <c r="Q167" s="25"/>
      <c r="R167" s="25"/>
      <c r="S167" s="32"/>
      <c r="T167" s="32"/>
      <c r="W167" s="32"/>
      <c r="X167" s="32"/>
      <c r="Y167" s="32"/>
      <c r="Z167" s="32"/>
      <c r="AA167" s="32"/>
      <c r="AB167" s="32"/>
      <c r="AC167" s="32"/>
      <c r="AD167" s="25"/>
      <c r="AE167" s="25"/>
    </row>
    <row r="168" spans="10:31">
      <c r="J168" s="25"/>
      <c r="K168" s="22"/>
      <c r="L168" s="32"/>
      <c r="M168" s="32"/>
      <c r="N168" s="136"/>
      <c r="O168" s="25"/>
      <c r="P168" s="25"/>
      <c r="Q168" s="25"/>
      <c r="R168" s="25"/>
      <c r="S168" s="32"/>
      <c r="T168" s="32"/>
      <c r="W168" s="32"/>
      <c r="X168" s="32"/>
      <c r="Y168" s="32"/>
      <c r="Z168" s="32"/>
      <c r="AA168" s="32"/>
      <c r="AB168" s="32"/>
      <c r="AC168" s="32"/>
      <c r="AD168" s="25"/>
      <c r="AE168" s="25"/>
    </row>
    <row r="169" spans="10:31">
      <c r="J169" s="25"/>
      <c r="K169" s="22"/>
      <c r="L169" s="32"/>
      <c r="M169" s="32"/>
      <c r="N169" s="136"/>
      <c r="O169" s="25"/>
      <c r="P169" s="25"/>
      <c r="Q169" s="25"/>
      <c r="R169" s="25"/>
      <c r="S169" s="32"/>
      <c r="T169" s="32"/>
      <c r="W169" s="32"/>
      <c r="X169" s="32"/>
      <c r="Y169" s="32"/>
      <c r="Z169" s="32"/>
      <c r="AA169" s="32"/>
      <c r="AB169" s="32"/>
      <c r="AC169" s="32"/>
      <c r="AD169" s="25"/>
      <c r="AE169" s="25"/>
    </row>
    <row r="170" spans="10:31">
      <c r="J170" s="25"/>
      <c r="K170" s="22"/>
      <c r="L170" s="32"/>
      <c r="M170" s="32"/>
      <c r="N170" s="136"/>
      <c r="O170" s="25"/>
      <c r="P170" s="25"/>
      <c r="Q170" s="25"/>
      <c r="R170" s="25"/>
      <c r="S170" s="32"/>
      <c r="T170" s="32"/>
      <c r="W170" s="32"/>
      <c r="X170" s="32"/>
      <c r="Y170" s="32"/>
      <c r="Z170" s="32"/>
      <c r="AA170" s="32"/>
      <c r="AB170" s="32"/>
      <c r="AC170" s="32"/>
      <c r="AD170" s="25"/>
      <c r="AE170" s="25"/>
    </row>
    <row r="171" spans="10:31">
      <c r="J171" s="25"/>
      <c r="K171" s="22"/>
      <c r="L171" s="32"/>
      <c r="M171" s="32"/>
      <c r="N171" s="136"/>
      <c r="O171" s="25"/>
      <c r="P171" s="25"/>
      <c r="Q171" s="25"/>
      <c r="R171" s="25"/>
      <c r="S171" s="32"/>
      <c r="T171" s="32"/>
      <c r="W171" s="32"/>
      <c r="X171" s="32"/>
      <c r="Y171" s="32"/>
      <c r="Z171" s="32"/>
      <c r="AA171" s="32"/>
      <c r="AB171" s="32"/>
      <c r="AC171" s="32"/>
      <c r="AD171" s="25"/>
      <c r="AE171" s="25"/>
    </row>
    <row r="172" spans="10:31">
      <c r="J172" s="25"/>
      <c r="K172" s="22"/>
      <c r="L172" s="32"/>
      <c r="M172" s="32"/>
      <c r="N172" s="136"/>
      <c r="O172" s="25"/>
      <c r="P172" s="25"/>
      <c r="Q172" s="25"/>
      <c r="R172" s="25"/>
      <c r="S172" s="32"/>
      <c r="T172" s="32"/>
      <c r="W172" s="32"/>
      <c r="X172" s="32"/>
      <c r="Y172" s="32"/>
      <c r="Z172" s="32"/>
      <c r="AA172" s="32"/>
      <c r="AB172" s="32"/>
      <c r="AC172" s="32"/>
      <c r="AD172" s="25"/>
      <c r="AE172" s="25"/>
    </row>
    <row r="173" spans="10:31">
      <c r="J173" s="25"/>
      <c r="K173" s="22"/>
      <c r="L173" s="32"/>
      <c r="M173" s="32"/>
      <c r="N173" s="136"/>
      <c r="O173" s="25"/>
      <c r="P173" s="25"/>
      <c r="Q173" s="25"/>
      <c r="R173" s="25"/>
      <c r="S173" s="32"/>
      <c r="T173" s="32"/>
      <c r="W173" s="32"/>
      <c r="X173" s="32"/>
      <c r="Y173" s="32"/>
      <c r="Z173" s="32"/>
      <c r="AA173" s="32"/>
      <c r="AB173" s="32"/>
      <c r="AC173" s="32"/>
      <c r="AD173" s="25"/>
      <c r="AE173" s="25"/>
    </row>
    <row r="174" spans="10:31">
      <c r="J174" s="25"/>
      <c r="K174" s="22"/>
      <c r="L174" s="32"/>
      <c r="M174" s="32"/>
      <c r="N174" s="136"/>
      <c r="O174" s="25"/>
      <c r="P174" s="25"/>
      <c r="Q174" s="25"/>
      <c r="R174" s="25"/>
      <c r="S174" s="32"/>
      <c r="T174" s="32"/>
      <c r="W174" s="32"/>
      <c r="X174" s="32"/>
      <c r="Y174" s="32"/>
      <c r="Z174" s="32"/>
      <c r="AA174" s="32"/>
      <c r="AB174" s="32"/>
      <c r="AC174" s="32"/>
      <c r="AD174" s="25"/>
      <c r="AE174" s="25"/>
    </row>
    <row r="175" spans="10:31">
      <c r="J175" s="25"/>
      <c r="K175" s="22"/>
      <c r="L175" s="32"/>
      <c r="M175" s="32"/>
      <c r="N175" s="136"/>
      <c r="O175" s="25"/>
      <c r="P175" s="25"/>
      <c r="Q175" s="25"/>
      <c r="R175" s="25"/>
      <c r="S175" s="32"/>
      <c r="T175" s="32"/>
      <c r="W175" s="32"/>
      <c r="X175" s="32"/>
      <c r="Y175" s="32"/>
      <c r="Z175" s="32"/>
      <c r="AA175" s="32"/>
      <c r="AB175" s="32"/>
      <c r="AC175" s="32"/>
      <c r="AD175" s="25"/>
      <c r="AE175" s="25"/>
    </row>
    <row r="176" spans="10:31">
      <c r="J176" s="25"/>
      <c r="K176" s="22"/>
      <c r="L176" s="32"/>
      <c r="M176" s="32"/>
      <c r="N176" s="136"/>
      <c r="O176" s="25"/>
      <c r="P176" s="25"/>
      <c r="Q176" s="25"/>
      <c r="R176" s="25"/>
      <c r="S176" s="32"/>
      <c r="T176" s="32"/>
      <c r="W176" s="32"/>
      <c r="X176" s="32"/>
      <c r="Y176" s="32"/>
      <c r="Z176" s="32"/>
      <c r="AA176" s="32"/>
      <c r="AB176" s="32"/>
      <c r="AC176" s="32"/>
      <c r="AD176" s="25"/>
      <c r="AE176" s="25"/>
    </row>
    <row r="177" spans="10:31">
      <c r="J177" s="25"/>
      <c r="K177" s="22"/>
      <c r="L177" s="32"/>
      <c r="M177" s="32"/>
      <c r="N177" s="136"/>
      <c r="O177" s="25"/>
      <c r="P177" s="25"/>
      <c r="Q177" s="25"/>
      <c r="R177" s="25"/>
      <c r="S177" s="32"/>
      <c r="T177" s="32"/>
      <c r="W177" s="32"/>
      <c r="X177" s="32"/>
      <c r="Y177" s="32"/>
      <c r="Z177" s="32"/>
      <c r="AA177" s="32"/>
      <c r="AB177" s="32"/>
      <c r="AC177" s="32"/>
      <c r="AD177" s="25"/>
      <c r="AE177" s="25"/>
    </row>
    <row r="178" spans="10:31">
      <c r="J178" s="25"/>
      <c r="K178" s="22"/>
      <c r="L178" s="32"/>
      <c r="M178" s="32"/>
      <c r="N178" s="136"/>
      <c r="O178" s="25"/>
      <c r="P178" s="25"/>
      <c r="Q178" s="25"/>
      <c r="R178" s="25"/>
      <c r="S178" s="32"/>
      <c r="T178" s="32"/>
      <c r="W178" s="32"/>
      <c r="X178" s="32"/>
      <c r="Y178" s="32"/>
      <c r="Z178" s="32"/>
      <c r="AA178" s="32"/>
      <c r="AB178" s="32"/>
      <c r="AC178" s="32"/>
      <c r="AD178" s="25"/>
      <c r="AE178" s="25"/>
    </row>
    <row r="179" spans="10:31">
      <c r="J179" s="25"/>
      <c r="K179" s="22"/>
      <c r="L179" s="32"/>
      <c r="M179" s="32"/>
      <c r="N179" s="136"/>
      <c r="O179" s="25"/>
      <c r="P179" s="25"/>
      <c r="Q179" s="25"/>
      <c r="R179" s="25"/>
      <c r="S179" s="32"/>
      <c r="T179" s="32"/>
      <c r="W179" s="32"/>
      <c r="X179" s="32"/>
      <c r="Y179" s="32"/>
      <c r="Z179" s="32"/>
      <c r="AA179" s="32"/>
      <c r="AB179" s="32"/>
      <c r="AC179" s="32"/>
      <c r="AD179" s="25"/>
      <c r="AE179" s="25"/>
    </row>
    <row r="180" spans="10:31">
      <c r="J180" s="25"/>
      <c r="K180" s="22"/>
      <c r="L180" s="32"/>
      <c r="M180" s="32"/>
      <c r="N180" s="136"/>
      <c r="O180" s="25"/>
      <c r="P180" s="25"/>
      <c r="Q180" s="25"/>
      <c r="R180" s="25"/>
      <c r="S180" s="32"/>
      <c r="T180" s="32"/>
      <c r="W180" s="32"/>
      <c r="X180" s="32"/>
      <c r="Y180" s="32"/>
      <c r="Z180" s="32"/>
      <c r="AA180" s="32"/>
      <c r="AB180" s="32"/>
      <c r="AC180" s="32"/>
      <c r="AD180" s="25"/>
      <c r="AE180" s="25"/>
    </row>
    <row r="181" spans="10:31">
      <c r="J181" s="25"/>
      <c r="K181" s="22"/>
      <c r="L181" s="32"/>
      <c r="M181" s="32"/>
      <c r="N181" s="136"/>
      <c r="O181" s="25"/>
      <c r="P181" s="25"/>
      <c r="Q181" s="25"/>
      <c r="R181" s="25"/>
      <c r="S181" s="32"/>
      <c r="T181" s="32"/>
      <c r="W181" s="32"/>
      <c r="X181" s="32"/>
      <c r="Y181" s="32"/>
      <c r="Z181" s="32"/>
      <c r="AA181" s="32"/>
      <c r="AB181" s="32"/>
      <c r="AC181" s="32"/>
      <c r="AD181" s="25"/>
      <c r="AE181" s="25"/>
    </row>
    <row r="182" spans="10:31">
      <c r="J182" s="25"/>
      <c r="K182" s="22"/>
      <c r="L182" s="32"/>
      <c r="M182" s="32"/>
      <c r="N182" s="136"/>
      <c r="O182" s="25"/>
      <c r="P182" s="25"/>
      <c r="Q182" s="25"/>
      <c r="R182" s="25"/>
      <c r="S182" s="32"/>
      <c r="T182" s="32"/>
      <c r="W182" s="32"/>
      <c r="X182" s="32"/>
      <c r="Y182" s="32"/>
      <c r="Z182" s="32"/>
      <c r="AA182" s="32"/>
      <c r="AB182" s="32"/>
      <c r="AC182" s="32"/>
      <c r="AD182" s="25"/>
      <c r="AE182" s="25"/>
    </row>
    <row r="183" spans="10:31">
      <c r="J183" s="25"/>
      <c r="K183" s="22"/>
      <c r="L183" s="32"/>
      <c r="M183" s="32"/>
      <c r="N183" s="136"/>
      <c r="O183" s="25"/>
      <c r="P183" s="25"/>
      <c r="Q183" s="25"/>
      <c r="R183" s="25"/>
      <c r="S183" s="32"/>
      <c r="T183" s="32"/>
      <c r="W183" s="32"/>
      <c r="X183" s="32"/>
      <c r="Y183" s="32"/>
      <c r="Z183" s="32"/>
      <c r="AA183" s="32"/>
      <c r="AB183" s="32"/>
      <c r="AC183" s="32"/>
      <c r="AD183" s="25"/>
      <c r="AE183" s="25"/>
    </row>
    <row r="184" spans="10:31">
      <c r="J184" s="25"/>
      <c r="K184" s="22"/>
      <c r="L184" s="32"/>
      <c r="M184" s="32"/>
      <c r="N184" s="136"/>
      <c r="O184" s="25"/>
      <c r="P184" s="25"/>
      <c r="Q184" s="25"/>
      <c r="R184" s="25"/>
      <c r="S184" s="32"/>
      <c r="T184" s="32"/>
      <c r="W184" s="32"/>
      <c r="X184" s="32"/>
      <c r="Y184" s="32"/>
      <c r="Z184" s="32"/>
      <c r="AA184" s="32"/>
      <c r="AB184" s="32"/>
      <c r="AC184" s="32"/>
      <c r="AD184" s="25"/>
      <c r="AE184" s="25"/>
    </row>
    <row r="185" spans="10:31">
      <c r="J185" s="25"/>
      <c r="K185" s="22"/>
      <c r="L185" s="32"/>
      <c r="M185" s="32"/>
      <c r="N185" s="136"/>
      <c r="O185" s="25"/>
      <c r="P185" s="25"/>
      <c r="Q185" s="25"/>
      <c r="R185" s="25"/>
      <c r="S185" s="32"/>
      <c r="T185" s="32"/>
      <c r="W185" s="32"/>
      <c r="X185" s="32"/>
      <c r="Y185" s="32"/>
      <c r="Z185" s="32"/>
      <c r="AA185" s="32"/>
      <c r="AB185" s="32"/>
      <c r="AC185" s="32"/>
      <c r="AD185" s="25"/>
      <c r="AE185" s="25"/>
    </row>
    <row r="186" spans="10:31">
      <c r="J186" s="25"/>
      <c r="K186" s="22"/>
      <c r="L186" s="32"/>
      <c r="M186" s="32"/>
      <c r="N186" s="136"/>
      <c r="O186" s="25"/>
      <c r="P186" s="25"/>
      <c r="Q186" s="25"/>
      <c r="R186" s="25"/>
      <c r="S186" s="32"/>
      <c r="T186" s="32"/>
      <c r="W186" s="32"/>
      <c r="X186" s="32"/>
      <c r="Y186" s="32"/>
      <c r="Z186" s="32"/>
      <c r="AA186" s="32"/>
      <c r="AB186" s="32"/>
      <c r="AC186" s="32"/>
      <c r="AD186" s="25"/>
      <c r="AE186" s="25"/>
    </row>
  </sheetData>
  <mergeCells count="8">
    <mergeCell ref="N1:O1"/>
    <mergeCell ref="N2:O2"/>
    <mergeCell ref="W21:AC21"/>
    <mergeCell ref="A1:G1"/>
    <mergeCell ref="F2:G2"/>
    <mergeCell ref="F11:G11"/>
    <mergeCell ref="H11:I11"/>
    <mergeCell ref="M21:S21"/>
  </mergeCells>
  <conditionalFormatting sqref="E23:E36 E48:E63 D65">
    <cfRule type="cellIs" dxfId="4" priority="4" operator="lessThan">
      <formula>0</formula>
    </cfRule>
  </conditionalFormatting>
  <conditionalFormatting sqref="I24">
    <cfRule type="expression" dxfId="3" priority="1">
      <formula>"if($B$18&lt;=$B$4;1;0)"</formula>
    </cfRule>
  </conditionalFormatting>
  <hyperlinks>
    <hyperlink ref="C18" r:id="rId1" xr:uid="{01ADB6FA-B159-41A0-AB3D-04609651EB3B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FD7E3-C0AA-6449-9862-84AF98093460}">
  <dimension ref="A1:T37"/>
  <sheetViews>
    <sheetView zoomScale="134" workbookViewId="0">
      <selection activeCell="I8" sqref="I8"/>
    </sheetView>
  </sheetViews>
  <sheetFormatPr baseColWidth="10" defaultColWidth="8.83203125" defaultRowHeight="16"/>
  <cols>
    <col min="1" max="1" width="19.83203125" bestFit="1" customWidth="1"/>
    <col min="2" max="2" width="25" bestFit="1" customWidth="1"/>
    <col min="3" max="3" width="26.83203125" customWidth="1"/>
    <col min="4" max="5" width="16.83203125" bestFit="1" customWidth="1"/>
    <col min="8" max="8" width="13.1640625" bestFit="1" customWidth="1"/>
    <col min="9" max="9" width="12.6640625" customWidth="1"/>
    <col min="10" max="10" width="12.5" bestFit="1" customWidth="1"/>
    <col min="12" max="12" width="16.33203125" bestFit="1" customWidth="1"/>
    <col min="13" max="13" width="8.33203125" bestFit="1" customWidth="1"/>
    <col min="14" max="14" width="9.83203125" bestFit="1" customWidth="1"/>
    <col min="15" max="15" width="11" bestFit="1" customWidth="1"/>
    <col min="17" max="17" width="10.5" bestFit="1" customWidth="1"/>
    <col min="18" max="18" width="14.83203125" bestFit="1" customWidth="1"/>
    <col min="20" max="20" width="12.6640625" bestFit="1" customWidth="1"/>
  </cols>
  <sheetData>
    <row r="1" spans="1:11" ht="17" thickBot="1">
      <c r="A1" t="s">
        <v>9</v>
      </c>
      <c r="B1" s="174">
        <v>45338</v>
      </c>
      <c r="C1" s="17">
        <f>YEAR(B1)</f>
        <v>2024</v>
      </c>
      <c r="D1" s="17">
        <f>MONTH(B1)</f>
        <v>2</v>
      </c>
      <c r="E1" s="17">
        <f>DAY(B1)</f>
        <v>16</v>
      </c>
      <c r="H1" s="362" t="s">
        <v>289</v>
      </c>
      <c r="I1" s="363"/>
    </row>
    <row r="2" spans="1:11">
      <c r="A2" t="s">
        <v>75</v>
      </c>
      <c r="B2" s="98">
        <v>2</v>
      </c>
      <c r="C2" s="17"/>
      <c r="D2" s="17"/>
      <c r="E2" s="17"/>
      <c r="H2" s="103"/>
      <c r="I2" s="159" t="s">
        <v>91</v>
      </c>
    </row>
    <row r="3" spans="1:11">
      <c r="A3" t="s">
        <v>177</v>
      </c>
      <c r="B3" s="176">
        <f>WORKDAY($B$1,B2,holidays)</f>
        <v>45342</v>
      </c>
      <c r="C3" s="17">
        <f>YEAR(B3)</f>
        <v>2024</v>
      </c>
      <c r="D3" s="17">
        <f>MONTH(B3)</f>
        <v>2</v>
      </c>
      <c r="E3" s="17">
        <f>DAY(B3)</f>
        <v>20</v>
      </c>
      <c r="H3" s="108" t="s">
        <v>68</v>
      </c>
      <c r="I3" s="271">
        <v>1000</v>
      </c>
    </row>
    <row r="4" spans="1:11">
      <c r="A4" t="s">
        <v>17</v>
      </c>
      <c r="B4" s="174">
        <f>B3</f>
        <v>45342</v>
      </c>
      <c r="H4" s="108" t="s">
        <v>290</v>
      </c>
      <c r="I4" s="272">
        <f ca="1">SUM(_xlfn.ANCHORARRAY(L25))*I3</f>
        <v>180.8027792189875</v>
      </c>
    </row>
    <row r="5" spans="1:11">
      <c r="A5" t="s">
        <v>18</v>
      </c>
      <c r="B5" s="174">
        <v>47054</v>
      </c>
      <c r="C5" t="s">
        <v>291</v>
      </c>
      <c r="H5" s="108" t="s">
        <v>292</v>
      </c>
      <c r="I5" s="272">
        <f ca="1">SUM(_xlfn.ANCHORARRAY(O25))*I3</f>
        <v>120.99847356422043</v>
      </c>
      <c r="J5" s="150"/>
      <c r="K5" s="154"/>
    </row>
    <row r="6" spans="1:11" ht="17" thickBot="1">
      <c r="A6" t="s">
        <v>23</v>
      </c>
      <c r="B6" s="175">
        <v>2</v>
      </c>
      <c r="C6" t="s">
        <v>182</v>
      </c>
      <c r="H6" s="123" t="s">
        <v>293</v>
      </c>
      <c r="I6" s="273">
        <f ca="1">I4-I5</f>
        <v>59.804305654767063</v>
      </c>
    </row>
    <row r="7" spans="1:11">
      <c r="A7" s="274" t="s">
        <v>290</v>
      </c>
      <c r="B7" s="275"/>
      <c r="H7" s="103" t="s">
        <v>294</v>
      </c>
      <c r="I7" s="276" cm="1">
        <f t="array" aca="1" ref="I7" ca="1">SUM(_xlfn.ANCHORARRAY(M25)*_xlfn.ANCHORARRAY(H25))*I3</f>
        <v>4346.2095389446995</v>
      </c>
    </row>
    <row r="8" spans="1:11" ht="17" thickBot="1">
      <c r="A8" s="277" t="s">
        <v>24</v>
      </c>
      <c r="B8" s="278">
        <f>MATCH(C8,[4]HolidaysEUR!G4:G16,0)</f>
        <v>3</v>
      </c>
      <c r="C8" s="175" t="s">
        <v>295</v>
      </c>
      <c r="D8" t="s">
        <v>183</v>
      </c>
      <c r="H8" s="123" t="s">
        <v>296</v>
      </c>
      <c r="I8" s="279">
        <f ca="1">I4/I7</f>
        <v>4.160010639130117E-2</v>
      </c>
    </row>
    <row r="9" spans="1:11">
      <c r="A9" s="274" t="s">
        <v>292</v>
      </c>
      <c r="B9" s="275"/>
    </row>
    <row r="10" spans="1:11">
      <c r="A10" s="277" t="s">
        <v>24</v>
      </c>
      <c r="B10" s="278">
        <f>MATCH(C10,[4]HolidaysEUR!G4:G16,0)</f>
        <v>6</v>
      </c>
      <c r="C10" s="175" t="s">
        <v>297</v>
      </c>
    </row>
    <row r="11" spans="1:11">
      <c r="A11" t="s">
        <v>25</v>
      </c>
      <c r="B11" s="175">
        <v>1</v>
      </c>
    </row>
    <row r="12" spans="1:11">
      <c r="A12" t="s">
        <v>26</v>
      </c>
      <c r="B12" s="175">
        <v>4</v>
      </c>
    </row>
    <row r="13" spans="1:11">
      <c r="A13" t="s">
        <v>29</v>
      </c>
      <c r="B13" s="280">
        <f>WORKDAY(COUPPCD(MAX(B3,B4),B5,B6,B8)-1,1)</f>
        <v>45229</v>
      </c>
      <c r="C13" s="280">
        <f>WORKDAY(B13-1,1,holidays)</f>
        <v>45229</v>
      </c>
    </row>
    <row r="14" spans="1:11">
      <c r="A14" t="s">
        <v>19</v>
      </c>
      <c r="B14" s="280">
        <f>WORKDAY(COUPNCD(MAX(B3,B4),B5,B6,B8)-1,1)</f>
        <v>45411</v>
      </c>
      <c r="C14" s="280">
        <f>WORKDAY(B14-1,1,holidays)</f>
        <v>45411</v>
      </c>
    </row>
    <row r="15" spans="1:11">
      <c r="A15" t="s">
        <v>39</v>
      </c>
      <c r="B15" s="98">
        <f>C14-C13</f>
        <v>182</v>
      </c>
    </row>
    <row r="16" spans="1:11">
      <c r="A16" t="s">
        <v>101</v>
      </c>
      <c r="B16" s="98">
        <f>B3-C13</f>
        <v>113</v>
      </c>
    </row>
    <row r="17" spans="1:20">
      <c r="A17" t="s">
        <v>192</v>
      </c>
      <c r="B17" s="98">
        <f>COUPNUM(B3,B5,B6,B8)</f>
        <v>10</v>
      </c>
    </row>
    <row r="18" spans="1:20">
      <c r="A18" t="s">
        <v>35</v>
      </c>
      <c r="B18" s="280">
        <f>WORKDAY(B13,-$B$12,holidays)</f>
        <v>45223</v>
      </c>
    </row>
    <row r="19" spans="1:20">
      <c r="A19" t="s">
        <v>294</v>
      </c>
      <c r="B19" s="281">
        <f t="array" aca="1" ref="B19" ca="1">SUMPRODUCT(M25:M34,H25:H34)</f>
        <v>4.3462095389446995</v>
      </c>
      <c r="C19" s="6" t="s">
        <v>298</v>
      </c>
    </row>
    <row r="20" spans="1:20">
      <c r="A20" t="s">
        <v>290</v>
      </c>
      <c r="B20" s="281">
        <f ca="1">1-H34</f>
        <v>0.12396165967289252</v>
      </c>
      <c r="C20" s="6"/>
    </row>
    <row r="21" spans="1:20">
      <c r="A21" t="s">
        <v>299</v>
      </c>
      <c r="B21" s="282">
        <v>2.784E-2</v>
      </c>
      <c r="C21" s="6" t="s">
        <v>300</v>
      </c>
    </row>
    <row r="22" spans="1:20" ht="17" thickBot="1">
      <c r="A22" t="s">
        <v>81</v>
      </c>
      <c r="B22" s="181">
        <v>4.1020000000000001E-2</v>
      </c>
      <c r="I22" s="10" t="s">
        <v>290</v>
      </c>
      <c r="M22" s="10" t="s">
        <v>292</v>
      </c>
    </row>
    <row r="23" spans="1:20" ht="17" thickBot="1">
      <c r="A23" s="21" t="s">
        <v>122</v>
      </c>
      <c r="B23" s="36" t="s">
        <v>35</v>
      </c>
      <c r="C23" s="36" t="s">
        <v>199</v>
      </c>
      <c r="D23" s="36" t="s">
        <v>200</v>
      </c>
      <c r="E23" s="36" t="s">
        <v>43</v>
      </c>
      <c r="F23" s="36" t="s">
        <v>44</v>
      </c>
      <c r="G23" s="36" t="s">
        <v>127</v>
      </c>
      <c r="H23" s="36" t="s">
        <v>128</v>
      </c>
      <c r="I23" s="21" t="s">
        <v>301</v>
      </c>
      <c r="J23" s="36" t="s">
        <v>203</v>
      </c>
      <c r="K23" s="36" t="s">
        <v>131</v>
      </c>
      <c r="L23" s="71" t="s">
        <v>302</v>
      </c>
      <c r="M23" s="21" t="s">
        <v>303</v>
      </c>
      <c r="N23" s="36" t="s">
        <v>299</v>
      </c>
      <c r="O23" s="71" t="s">
        <v>304</v>
      </c>
      <c r="R23" s="384"/>
      <c r="S23" s="385"/>
      <c r="T23" s="385"/>
    </row>
    <row r="24" spans="1:20">
      <c r="A24" s="17"/>
      <c r="B24" s="283"/>
      <c r="C24" s="283"/>
      <c r="D24" s="283">
        <f>MAX(B3,B4)</f>
        <v>45342</v>
      </c>
      <c r="E24" s="17">
        <v>0</v>
      </c>
      <c r="F24" s="24">
        <v>0</v>
      </c>
      <c r="G24" s="17"/>
      <c r="H24" s="17">
        <f>EXP(F24*G24)</f>
        <v>1</v>
      </c>
      <c r="I24" s="285"/>
      <c r="J24" s="17"/>
      <c r="K24" s="17"/>
      <c r="L24" s="286"/>
      <c r="O24" s="146"/>
      <c r="R24" s="17"/>
      <c r="S24" s="17"/>
      <c r="T24" s="17"/>
    </row>
    <row r="25" spans="1:20">
      <c r="A25" s="17" cm="1">
        <f t="array" ref="A25:A34">_xlfn.SEQUENCE(B17)</f>
        <v>1</v>
      </c>
      <c r="B25" s="283" cm="1">
        <f t="array" aca="1" ref="B25:B34" ca="1">_xlfn.BYROW(_xlfn.ANCHORARRAY(C25),_xlfn.LAMBDA(_xlpm.startdate, WORKDAY(_xlpm.startdate,-B12,holidays)))</f>
        <v>45336</v>
      </c>
      <c r="C25" s="283" cm="1">
        <f t="array" aca="1" ref="C25:C34" ca="1">OFFSET(D24,0,0,B17,1)</f>
        <v>45342</v>
      </c>
      <c r="D25" s="283" cm="1">
        <f t="array" ref="D25:D34">WORKDAY(EDATE(B13,_xlfn.SEQUENCE(B17,1,12/B6,12/B6))-1,1,holidays)</f>
        <v>45412</v>
      </c>
      <c r="E25" s="17" cm="1">
        <f t="array" ref="E25:E34">_xlfn.ANCHORARRAY(D25)-$B$3</f>
        <v>70</v>
      </c>
      <c r="F25" s="24" cm="1">
        <f t="array" ref="F25:F34">fx_DCC(B3,_xlfn.ANCHORARRAY(D25),1)</f>
        <v>0.19125683060109289</v>
      </c>
      <c r="G25" s="284" cm="1">
        <f t="array" aca="1" ref="G25:G34" ca="1">VLOOKUP(_xlfn.ANCHORARRAY(E25),'INTER-FWD-1.2'!G5:O1718,8,FALSE)</f>
        <v>3.8947519450015657E-2</v>
      </c>
      <c r="H25" s="233" cm="1">
        <f t="array" aca="1" ref="H25:H34" ca="1">VLOOKUP(_xlfn.ANCHORARRAY(E25),'INTER-FWD-1.2'!G5:O1718,9,FALSE)</f>
        <v>0.99255843925594955</v>
      </c>
      <c r="I25" s="285" cm="1">
        <f t="array" aca="1" ref="I25:I34" ca="1">_xlfn.ANCHORARRAY(D25)-_xlfn.ANCHORARRAY(C25)</f>
        <v>70</v>
      </c>
      <c r="J25" s="25" cm="1">
        <f t="array" aca="1" ref="J25:J34" ca="1">_xlfn.ANCHORARRAY(I25)/360</f>
        <v>0.19444444444444445</v>
      </c>
      <c r="K25" s="53">
        <f>B22</f>
        <v>4.1020000000000001E-2</v>
      </c>
      <c r="L25" s="287" cm="1">
        <f t="array" aca="1" ref="L25:L34" ca="1">_xlfn.ANCHORARRAY(K25)*_xlfn.ANCHORARRAY(J25)*_xlfn.ANCHORARRAY(H25)</f>
        <v>7.9167563957764815E-3</v>
      </c>
      <c r="M25" s="288" cm="1">
        <f t="array" aca="1" ref="M25:M34" ca="1">fx_DCC(_xlfn.ANCHORARRAY(C25),_xlfn.ANCHORARRAY(D25),B10)</f>
        <v>0.19444444444444445</v>
      </c>
      <c r="N25" s="169" cm="1">
        <f t="array" ref="N25:N34">B21*_xlfn.SEQUENCE(B17,1,1,0)</f>
        <v>2.784E-2</v>
      </c>
      <c r="O25" s="188" cm="1">
        <f t="array" aca="1" ref="O25:O34" ca="1">_xlfn.ANCHORARRAY(N25)*_xlfn.ANCHORARRAY(M25)*_xlfn.ANCHORARRAY(H25)</f>
        <v>5.3730496845055403E-3</v>
      </c>
      <c r="R25" s="32"/>
      <c r="S25" s="32"/>
      <c r="T25" s="32"/>
    </row>
    <row r="26" spans="1:20">
      <c r="A26" s="17">
        <v>2</v>
      </c>
      <c r="B26" s="283">
        <f ca="1"/>
        <v>45406</v>
      </c>
      <c r="C26" s="283">
        <f ca="1"/>
        <v>45412</v>
      </c>
      <c r="D26" s="283">
        <v>45595</v>
      </c>
      <c r="E26" s="17">
        <v>253</v>
      </c>
      <c r="F26" s="24">
        <v>0.69125683060109289</v>
      </c>
      <c r="G26" s="284">
        <f ca="1"/>
        <v>3.7263467615352618E-2</v>
      </c>
      <c r="H26" s="233">
        <f ca="1"/>
        <v>0.97450152210588814</v>
      </c>
      <c r="I26" s="285">
        <f ca="1"/>
        <v>183</v>
      </c>
      <c r="J26" s="25">
        <f ca="1"/>
        <v>0.5083333333333333</v>
      </c>
      <c r="K26" s="53" cm="1">
        <f t="array" aca="1" ref="K26:K34" ca="1">(_xlfn.DROP(_xlfn.ANCHORARRAY(H25),-1)/_xlfn.DROP(_xlfn.ANCHORARRAY(H25),1)-1)/_xlfn.DROP(_xlfn.ANCHORARRAY(J25),1)</f>
        <v>3.6451255769069026E-2</v>
      </c>
      <c r="L26" s="287">
        <f ca="1"/>
        <v>2.0320143322031629E-2</v>
      </c>
      <c r="M26" s="288">
        <f ca="1"/>
        <v>0.5</v>
      </c>
      <c r="N26" s="169">
        <v>2.784E-2</v>
      </c>
      <c r="O26" s="188">
        <f ca="1"/>
        <v>1.3565061187713962E-2</v>
      </c>
      <c r="R26" s="32"/>
      <c r="S26" s="32"/>
      <c r="T26" s="32"/>
    </row>
    <row r="27" spans="1:20">
      <c r="A27" s="17">
        <v>3</v>
      </c>
      <c r="B27" s="283">
        <f ca="1"/>
        <v>45589</v>
      </c>
      <c r="C27" s="283">
        <f ca="1"/>
        <v>45595</v>
      </c>
      <c r="D27" s="283">
        <v>45777</v>
      </c>
      <c r="E27" s="17">
        <v>435</v>
      </c>
      <c r="F27" s="24">
        <v>1.1885245901639345</v>
      </c>
      <c r="G27" s="284">
        <f ca="1"/>
        <v>3.456146210529952E-2</v>
      </c>
      <c r="H27" s="233">
        <f ca="1"/>
        <v>0.95964707942071503</v>
      </c>
      <c r="I27" s="285">
        <f ca="1"/>
        <v>182</v>
      </c>
      <c r="J27" s="25">
        <f ca="1"/>
        <v>0.50555555555555554</v>
      </c>
      <c r="K27" s="53">
        <f ca="1"/>
        <v>3.0617937294485968E-2</v>
      </c>
      <c r="L27" s="287">
        <f ca="1"/>
        <v>1.9901054505573518E-2</v>
      </c>
      <c r="M27" s="288">
        <f ca="1"/>
        <v>0.5</v>
      </c>
      <c r="N27" s="169">
        <v>2.784E-2</v>
      </c>
      <c r="O27" s="188">
        <f ca="1"/>
        <v>1.3358287345536353E-2</v>
      </c>
      <c r="R27" s="32"/>
      <c r="S27" s="32"/>
      <c r="T27" s="32"/>
    </row>
    <row r="28" spans="1:20">
      <c r="A28" s="17">
        <v>4</v>
      </c>
      <c r="B28" s="283">
        <f ca="1"/>
        <v>45771</v>
      </c>
      <c r="C28" s="283">
        <f ca="1"/>
        <v>45777</v>
      </c>
      <c r="D28" s="283">
        <v>45960</v>
      </c>
      <c r="E28" s="17">
        <v>618</v>
      </c>
      <c r="F28" s="24">
        <v>1.6885245901639345</v>
      </c>
      <c r="G28" s="284">
        <f ca="1"/>
        <v>3.2688683629168117E-2</v>
      </c>
      <c r="H28" s="233">
        <f ca="1"/>
        <v>0.94615690034994748</v>
      </c>
      <c r="I28" s="285">
        <f ca="1"/>
        <v>183</v>
      </c>
      <c r="J28" s="25">
        <f ca="1"/>
        <v>0.5083333333333333</v>
      </c>
      <c r="K28" s="53">
        <f ca="1"/>
        <v>2.804826258581412E-2</v>
      </c>
      <c r="L28" s="287">
        <f ca="1"/>
        <v>1.9729105993280378E-2</v>
      </c>
      <c r="M28" s="288">
        <f ca="1"/>
        <v>0.5</v>
      </c>
      <c r="N28" s="169">
        <v>2.784E-2</v>
      </c>
      <c r="O28" s="188">
        <f ca="1"/>
        <v>1.3170504052871269E-2</v>
      </c>
      <c r="R28" s="32"/>
      <c r="S28" s="32"/>
      <c r="T28" s="32"/>
    </row>
    <row r="29" spans="1:20">
      <c r="A29" s="17">
        <v>5</v>
      </c>
      <c r="B29" s="283">
        <f ca="1"/>
        <v>45954</v>
      </c>
      <c r="C29" s="283">
        <f ca="1"/>
        <v>45960</v>
      </c>
      <c r="D29" s="283">
        <v>46142</v>
      </c>
      <c r="E29" s="17">
        <v>800</v>
      </c>
      <c r="F29" s="24">
        <v>2.1857923497267762</v>
      </c>
      <c r="G29" s="284">
        <f ca="1"/>
        <v>3.1556395949161389E-2</v>
      </c>
      <c r="H29" s="233">
        <f ca="1"/>
        <v>0.9331729706124009</v>
      </c>
      <c r="I29" s="285">
        <f ca="1"/>
        <v>182</v>
      </c>
      <c r="J29" s="25">
        <f ca="1"/>
        <v>0.50555555555555554</v>
      </c>
      <c r="K29" s="53">
        <f ca="1"/>
        <v>2.752169125205791E-2</v>
      </c>
      <c r="L29" s="287">
        <f ca="1"/>
        <v>1.9352037378674348E-2</v>
      </c>
      <c r="M29" s="288">
        <f ca="1"/>
        <v>0.5</v>
      </c>
      <c r="N29" s="169">
        <v>2.784E-2</v>
      </c>
      <c r="O29" s="188">
        <f ca="1"/>
        <v>1.298976775092462E-2</v>
      </c>
      <c r="R29" s="32"/>
      <c r="S29" s="32"/>
      <c r="T29" s="32"/>
    </row>
    <row r="30" spans="1:20">
      <c r="A30" s="17">
        <v>6</v>
      </c>
      <c r="B30" s="283">
        <f ca="1"/>
        <v>46136</v>
      </c>
      <c r="C30" s="283">
        <f ca="1"/>
        <v>46142</v>
      </c>
      <c r="D30" s="283">
        <v>46325</v>
      </c>
      <c r="E30" s="17">
        <v>983</v>
      </c>
      <c r="F30" s="24">
        <v>2.6857923497267762</v>
      </c>
      <c r="G30" s="284">
        <f ca="1"/>
        <v>3.0477065680188254E-2</v>
      </c>
      <c r="H30" s="233">
        <f ca="1"/>
        <v>0.92119887680391488</v>
      </c>
      <c r="I30" s="285">
        <f ca="1"/>
        <v>183</v>
      </c>
      <c r="J30" s="25">
        <f ca="1"/>
        <v>0.5083333333333333</v>
      </c>
      <c r="K30" s="53">
        <f ca="1"/>
        <v>2.5570585212907795E-2</v>
      </c>
      <c r="L30" s="287">
        <f ca="1"/>
        <v>1.9208685445969098E-2</v>
      </c>
      <c r="M30" s="288">
        <f ca="1"/>
        <v>0.5</v>
      </c>
      <c r="N30" s="169">
        <v>2.784E-2</v>
      </c>
      <c r="O30" s="188">
        <f ca="1"/>
        <v>1.2823088365110496E-2</v>
      </c>
      <c r="R30" s="32"/>
      <c r="S30" s="32"/>
      <c r="T30" s="32"/>
    </row>
    <row r="31" spans="1:20">
      <c r="A31" s="17">
        <v>7</v>
      </c>
      <c r="B31" s="283">
        <f ca="1"/>
        <v>46321</v>
      </c>
      <c r="C31" s="283">
        <f ca="1"/>
        <v>46325</v>
      </c>
      <c r="D31" s="283">
        <v>46507</v>
      </c>
      <c r="E31" s="17">
        <v>1165</v>
      </c>
      <c r="F31" s="24">
        <v>3.1830601092896176</v>
      </c>
      <c r="G31" s="284">
        <f ca="1"/>
        <v>2.9581676371941725E-2</v>
      </c>
      <c r="H31" s="233">
        <f ca="1"/>
        <v>0.90990213671644704</v>
      </c>
      <c r="I31" s="285">
        <f ca="1"/>
        <v>182</v>
      </c>
      <c r="J31" s="25">
        <f ca="1"/>
        <v>0.50555555555555554</v>
      </c>
      <c r="K31" s="53">
        <f ca="1"/>
        <v>2.4557806022579839E-2</v>
      </c>
      <c r="L31" s="287">
        <f ca="1"/>
        <v>1.8869449410988264E-2</v>
      </c>
      <c r="M31" s="288">
        <f ca="1"/>
        <v>0.5</v>
      </c>
      <c r="N31" s="169">
        <v>2.784E-2</v>
      </c>
      <c r="O31" s="188">
        <f ca="1"/>
        <v>1.2665837743092942E-2</v>
      </c>
      <c r="R31" s="32"/>
      <c r="S31" s="32"/>
      <c r="T31" s="32"/>
    </row>
    <row r="32" spans="1:20">
      <c r="A32" s="17">
        <v>8</v>
      </c>
      <c r="B32" s="283">
        <f ca="1"/>
        <v>46503</v>
      </c>
      <c r="C32" s="283">
        <f ca="1"/>
        <v>46507</v>
      </c>
      <c r="D32" s="283">
        <v>46692</v>
      </c>
      <c r="E32" s="17">
        <v>1350</v>
      </c>
      <c r="F32" s="24">
        <v>3.6885245901639343</v>
      </c>
      <c r="G32" s="284">
        <f ca="1"/>
        <v>2.8973123085679144E-2</v>
      </c>
      <c r="H32" s="233">
        <f ca="1"/>
        <v>0.89838114219849596</v>
      </c>
      <c r="I32" s="285">
        <f ca="1"/>
        <v>185</v>
      </c>
      <c r="J32" s="25">
        <f ca="1"/>
        <v>0.51388888888888884</v>
      </c>
      <c r="K32" s="53">
        <f ca="1"/>
        <v>2.4955146009196513E-2</v>
      </c>
      <c r="L32" s="287">
        <f ca="1"/>
        <v>1.8937624927227018E-2</v>
      </c>
      <c r="M32" s="288">
        <f ca="1"/>
        <v>0.50277777777777777</v>
      </c>
      <c r="N32" s="169">
        <v>2.784E-2</v>
      </c>
      <c r="O32" s="188">
        <f ca="1"/>
        <v>1.2574940307733082E-2</v>
      </c>
      <c r="R32" s="32"/>
      <c r="S32" s="32"/>
      <c r="T32" s="32"/>
    </row>
    <row r="33" spans="1:20">
      <c r="A33" s="17">
        <v>9</v>
      </c>
      <c r="B33" s="283">
        <f ca="1"/>
        <v>46686</v>
      </c>
      <c r="C33" s="283">
        <f ca="1"/>
        <v>46692</v>
      </c>
      <c r="D33" s="283">
        <v>46875</v>
      </c>
      <c r="E33" s="17">
        <v>1533</v>
      </c>
      <c r="F33" s="24">
        <v>4.1885245901639347</v>
      </c>
      <c r="G33" s="284">
        <f ca="1"/>
        <v>2.8485976281706342E-2</v>
      </c>
      <c r="H33" s="233">
        <f ca="1"/>
        <v>0.88723880925052967</v>
      </c>
      <c r="I33" s="285">
        <f ca="1"/>
        <v>183</v>
      </c>
      <c r="J33" s="25">
        <f ca="1"/>
        <v>0.5083333333333333</v>
      </c>
      <c r="K33" s="53">
        <f ca="1"/>
        <v>2.4705122539343941E-2</v>
      </c>
      <c r="L33" s="287">
        <f ca="1"/>
        <v>1.850055577735717E-2</v>
      </c>
      <c r="M33" s="288">
        <f ca="1"/>
        <v>0.50277777777777777</v>
      </c>
      <c r="N33" s="169">
        <v>2.784E-2</v>
      </c>
      <c r="O33" s="188">
        <f ca="1"/>
        <v>1.2418977359349414E-2</v>
      </c>
      <c r="R33" s="32"/>
      <c r="S33" s="32"/>
      <c r="T33" s="32"/>
    </row>
    <row r="34" spans="1:20" ht="17" thickBot="1">
      <c r="A34" s="291">
        <v>10</v>
      </c>
      <c r="B34" s="319">
        <f ca="1"/>
        <v>46868</v>
      </c>
      <c r="C34" s="319">
        <f ca="1"/>
        <v>46875</v>
      </c>
      <c r="D34" s="319">
        <v>47056</v>
      </c>
      <c r="E34" s="291">
        <v>1714</v>
      </c>
      <c r="F34" s="320">
        <v>4.6830601092896176</v>
      </c>
      <c r="G34" s="321">
        <f ca="1"/>
        <v>2.8183243203026859E-2</v>
      </c>
      <c r="H34" s="322">
        <f ca="1"/>
        <v>0.87603834032710748</v>
      </c>
      <c r="I34" s="323">
        <f ca="1"/>
        <v>181</v>
      </c>
      <c r="J34" s="324">
        <f ca="1"/>
        <v>0.50277777777777777</v>
      </c>
      <c r="K34" s="325">
        <f ca="1"/>
        <v>2.5429452951767552E-2</v>
      </c>
      <c r="L34" s="326">
        <f ca="1"/>
        <v>1.8067366062109579E-2</v>
      </c>
      <c r="M34" s="327">
        <f ca="1"/>
        <v>0.49444444444444446</v>
      </c>
      <c r="N34" s="328">
        <v>2.784E-2</v>
      </c>
      <c r="O34" s="329">
        <f ca="1"/>
        <v>1.2058959767382743E-2</v>
      </c>
      <c r="R34" s="32"/>
      <c r="S34" s="32"/>
      <c r="T34" s="32"/>
    </row>
    <row r="35" spans="1:20">
      <c r="A35" s="184"/>
      <c r="B35" s="283"/>
      <c r="C35" s="283"/>
      <c r="D35" s="283"/>
      <c r="E35" s="17"/>
      <c r="F35" s="17"/>
      <c r="G35" s="17"/>
      <c r="H35" s="24"/>
      <c r="I35" s="24"/>
      <c r="J35" s="25"/>
    </row>
    <row r="36" spans="1:20">
      <c r="A36" s="184"/>
      <c r="B36" s="283"/>
      <c r="C36" s="283"/>
      <c r="D36" s="283"/>
      <c r="E36" s="283"/>
      <c r="F36" s="17"/>
      <c r="G36" s="17"/>
      <c r="H36" s="17"/>
      <c r="I36" s="24"/>
      <c r="J36" s="24"/>
      <c r="K36" s="25"/>
      <c r="L36" s="25"/>
      <c r="M36" s="25"/>
    </row>
    <row r="37" spans="1:20">
      <c r="K37" s="25"/>
      <c r="L37" s="25"/>
      <c r="M37" s="25"/>
      <c r="N37" s="25"/>
    </row>
  </sheetData>
  <mergeCells count="2">
    <mergeCell ref="H1:I1"/>
    <mergeCell ref="R23:T23"/>
  </mergeCells>
  <conditionalFormatting sqref="E24:F35">
    <cfRule type="cellIs" dxfId="2" priority="3" operator="lessThan">
      <formula>0</formula>
    </cfRule>
  </conditionalFormatting>
  <conditionalFormatting sqref="F36:G36">
    <cfRule type="cellIs" dxfId="1" priority="2" operator="lessThan">
      <formula>0</formula>
    </cfRule>
  </conditionalFormatting>
  <conditionalFormatting sqref="K25:K33">
    <cfRule type="expression" dxfId="0" priority="1">
      <formula>"if($B$18&lt;=$B$4;1;0)"</formula>
    </cfRule>
  </conditionalFormatting>
  <hyperlinks>
    <hyperlink ref="C19" r:id="rId1" xr:uid="{3E9E3978-677F-AA42-BA8F-2596F8258B42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A3ABD-B93C-1647-BD36-BFD1C8F59F78}">
  <dimension ref="A1:O18268"/>
  <sheetViews>
    <sheetView workbookViewId="0">
      <selection activeCell="I9" sqref="I9"/>
    </sheetView>
  </sheetViews>
  <sheetFormatPr baseColWidth="10" defaultColWidth="8.83203125" defaultRowHeight="16"/>
  <cols>
    <col min="2" max="2" width="12.6640625" bestFit="1" customWidth="1"/>
    <col min="3" max="3" width="11.1640625" bestFit="1" customWidth="1"/>
    <col min="4" max="4" width="12.6640625" bestFit="1" customWidth="1"/>
    <col min="5" max="5" width="13.1640625" bestFit="1" customWidth="1"/>
    <col min="11" max="11" width="12.6640625" bestFit="1" customWidth="1"/>
  </cols>
  <sheetData>
    <row r="1" spans="1:9">
      <c r="A1" s="17" t="s">
        <v>324</v>
      </c>
      <c r="B1" s="17" t="s">
        <v>262</v>
      </c>
      <c r="C1" s="17" t="s">
        <v>325</v>
      </c>
      <c r="D1" s="17" t="s">
        <v>326</v>
      </c>
      <c r="E1" s="17" t="s">
        <v>327</v>
      </c>
    </row>
    <row r="2" spans="1:9">
      <c r="A2" s="17" cm="1">
        <f t="array" aca="1" ref="A2:A1715" ca="1">_xlfn.ANCHORARRAY('INTER-FWD-1.2'!G5)</f>
        <v>1</v>
      </c>
      <c r="B2" s="22" cm="1">
        <f t="array" ref="B2">IF('SENSITIVITY-1.8'!$B$3="None",0,IF('SENSITIVITY-1.8'!$B$3="Parallel",'SHIFTS-1.8'!C2:C1715,IF('SENSITIVITY-1.8'!$B$3 = "Slope",'SHIFTS-1.8'!D2:D1715,_xlfn.ANCHORARRAY(E2))))*(IF('SENSITIVITY-1.8'!B4="Up",1,-1))</f>
        <v>0</v>
      </c>
      <c r="C2" s="32" cm="1">
        <f t="array" aca="1" ref="C2:C1715" ca="1">_xlfn.SEQUENCE(ROWS(_xlfn.ANCHORARRAY(A2)),1,I9,0)</f>
        <v>2E-3</v>
      </c>
      <c r="D2" s="32" cm="1">
        <f t="array" aca="1" ref="D2:D1715" ca="1">$H$15+$H$16*_xlfn.ANCHORARRAY(A2)</f>
        <v>9.999999999999998E-4</v>
      </c>
      <c r="E2" s="32" cm="1">
        <f t="array" aca="1" ref="E2:E1715" ca="1">$H$23+$H$24*_xlfn.ANCHORARRAY(A2)+$H$25*_xlfn.ANCHORARRAY(A2)^2</f>
        <v>1.0000000000000037E-4</v>
      </c>
    </row>
    <row r="3" spans="1:9">
      <c r="A3" s="17">
        <f ca="1"/>
        <v>2</v>
      </c>
      <c r="B3" s="22"/>
      <c r="C3" s="32">
        <f ca="1"/>
        <v>2E-3</v>
      </c>
      <c r="D3" s="32">
        <f ca="1"/>
        <v>9.988324576765907E-4</v>
      </c>
      <c r="E3" s="32">
        <f ca="1"/>
        <v>9.9533255701652069E-5</v>
      </c>
    </row>
    <row r="4" spans="1:9">
      <c r="A4" s="17">
        <f ca="1"/>
        <v>3</v>
      </c>
      <c r="B4" s="22"/>
      <c r="C4" s="32">
        <f ca="1"/>
        <v>2E-3</v>
      </c>
      <c r="D4" s="32">
        <f ca="1"/>
        <v>9.9766491535318138E-4</v>
      </c>
      <c r="E4" s="32">
        <f ca="1"/>
        <v>9.9067056665334553E-5</v>
      </c>
    </row>
    <row r="5" spans="1:9">
      <c r="A5" s="17">
        <f ca="1"/>
        <v>4</v>
      </c>
      <c r="B5" s="22"/>
      <c r="C5" s="32">
        <f ca="1"/>
        <v>2E-3</v>
      </c>
      <c r="D5" s="32">
        <f ca="1"/>
        <v>9.9649737302977227E-4</v>
      </c>
      <c r="E5" s="32">
        <f ca="1"/>
        <v>9.8601402891047821E-5</v>
      </c>
    </row>
    <row r="6" spans="1:9" ht="17" thickBot="1">
      <c r="A6" s="17">
        <f ca="1"/>
        <v>5</v>
      </c>
      <c r="B6" s="22"/>
      <c r="C6" s="32">
        <f ca="1"/>
        <v>2E-3</v>
      </c>
      <c r="D6" s="32">
        <f ca="1"/>
        <v>9.9532983070636295E-4</v>
      </c>
      <c r="E6" s="32">
        <f ca="1"/>
        <v>9.8136294378791848E-5</v>
      </c>
    </row>
    <row r="7" spans="1:9">
      <c r="A7" s="17">
        <f ca="1"/>
        <v>6</v>
      </c>
      <c r="B7" s="22"/>
      <c r="C7" s="32">
        <f ca="1"/>
        <v>2E-3</v>
      </c>
      <c r="D7" s="32">
        <f ca="1"/>
        <v>9.9416228838295384E-4</v>
      </c>
      <c r="E7" s="32">
        <f ca="1"/>
        <v>9.7671731128566672E-5</v>
      </c>
      <c r="G7" s="362" t="s">
        <v>311</v>
      </c>
      <c r="H7" s="386"/>
      <c r="I7" s="363"/>
    </row>
    <row r="8" spans="1:9">
      <c r="A8" s="17">
        <f ca="1"/>
        <v>7</v>
      </c>
      <c r="B8" s="22"/>
      <c r="C8" s="32">
        <f ca="1"/>
        <v>2E-3</v>
      </c>
      <c r="D8" s="32">
        <f ca="1"/>
        <v>9.9299474605954452E-4</v>
      </c>
      <c r="E8" s="32">
        <f ca="1"/>
        <v>9.7207713140372268E-5</v>
      </c>
      <c r="G8" s="108"/>
      <c r="I8" s="146" t="s">
        <v>262</v>
      </c>
    </row>
    <row r="9" spans="1:9" ht="17" thickBot="1">
      <c r="A9" s="17">
        <f ca="1"/>
        <v>8</v>
      </c>
      <c r="B9" s="22"/>
      <c r="C9" s="32">
        <f ca="1"/>
        <v>2E-3</v>
      </c>
      <c r="D9" s="32">
        <f ca="1"/>
        <v>9.9182720373613541E-4</v>
      </c>
      <c r="E9" s="32">
        <f ca="1"/>
        <v>9.6744240414208663E-5</v>
      </c>
      <c r="G9" s="123" t="s">
        <v>328</v>
      </c>
      <c r="H9" s="291" t="s">
        <v>329</v>
      </c>
      <c r="I9" s="295">
        <f>20/10000</f>
        <v>2E-3</v>
      </c>
    </row>
    <row r="10" spans="1:9" ht="17" thickBot="1">
      <c r="A10" s="17">
        <f ca="1"/>
        <v>9</v>
      </c>
      <c r="B10" s="22"/>
      <c r="C10" s="32">
        <f ca="1"/>
        <v>2E-3</v>
      </c>
      <c r="D10" s="32">
        <f ca="1"/>
        <v>9.9065966141272609E-4</v>
      </c>
      <c r="E10" s="32">
        <f ca="1"/>
        <v>9.6281312950075829E-5</v>
      </c>
    </row>
    <row r="11" spans="1:9">
      <c r="A11" s="17">
        <f ca="1"/>
        <v>10</v>
      </c>
      <c r="B11" s="22"/>
      <c r="C11" s="32">
        <f ca="1"/>
        <v>2E-3</v>
      </c>
      <c r="D11" s="32">
        <f ca="1"/>
        <v>9.8949211908931699E-4</v>
      </c>
      <c r="E11" s="32">
        <f ca="1"/>
        <v>9.5818930747973766E-5</v>
      </c>
      <c r="G11" s="362" t="s">
        <v>313</v>
      </c>
      <c r="H11" s="386"/>
      <c r="I11" s="363"/>
    </row>
    <row r="12" spans="1:9">
      <c r="A12" s="17">
        <f ca="1"/>
        <v>11</v>
      </c>
      <c r="B12" s="22"/>
      <c r="C12" s="32">
        <f ca="1"/>
        <v>2E-3</v>
      </c>
      <c r="D12" s="32">
        <f ca="1"/>
        <v>9.8832457676590766E-4</v>
      </c>
      <c r="E12" s="32">
        <f ca="1"/>
        <v>9.5357093807902488E-5</v>
      </c>
      <c r="G12" s="108"/>
      <c r="H12" t="s">
        <v>44</v>
      </c>
      <c r="I12" s="146" t="s">
        <v>262</v>
      </c>
    </row>
    <row r="13" spans="1:9">
      <c r="A13" s="17">
        <f ca="1"/>
        <v>12</v>
      </c>
      <c r="B13" s="22"/>
      <c r="C13" s="32">
        <f ca="1"/>
        <v>2E-3</v>
      </c>
      <c r="D13" s="32">
        <f ca="1"/>
        <v>9.8715703444249834E-4</v>
      </c>
      <c r="E13" s="32">
        <f ca="1"/>
        <v>9.4895802129861995E-5</v>
      </c>
      <c r="G13" s="108" t="s">
        <v>330</v>
      </c>
      <c r="H13" s="17">
        <f ca="1">MIN(_xlfn.ANCHORARRAY(A2))</f>
        <v>1</v>
      </c>
      <c r="I13" s="296">
        <f>10/10000</f>
        <v>1E-3</v>
      </c>
    </row>
    <row r="14" spans="1:9">
      <c r="A14" s="17">
        <f ca="1"/>
        <v>13</v>
      </c>
      <c r="B14" s="22"/>
      <c r="C14" s="32">
        <f ca="1"/>
        <v>2E-3</v>
      </c>
      <c r="D14" s="32">
        <f ca="1"/>
        <v>9.8598949211908924E-4</v>
      </c>
      <c r="E14" s="32">
        <f ca="1"/>
        <v>9.4435055713852287E-5</v>
      </c>
      <c r="G14" s="108" t="s">
        <v>331</v>
      </c>
      <c r="H14" s="17">
        <f ca="1">MAX(_xlfn.ANCHORARRAY(A2))</f>
        <v>1714</v>
      </c>
      <c r="I14" s="289">
        <f>-I13</f>
        <v>-1E-3</v>
      </c>
    </row>
    <row r="15" spans="1:9">
      <c r="A15" s="17">
        <f ca="1"/>
        <v>14</v>
      </c>
      <c r="B15" s="22"/>
      <c r="C15" s="32">
        <f ca="1"/>
        <v>2E-3</v>
      </c>
      <c r="D15" s="32">
        <f ca="1"/>
        <v>9.8482194979567991E-4</v>
      </c>
      <c r="E15" s="32">
        <f ca="1"/>
        <v>9.397485455987335E-5</v>
      </c>
      <c r="G15" s="108" t="s">
        <v>332</v>
      </c>
      <c r="H15">
        <f ca="1">(H14*I13-H13*I14)/(H14-H13)</f>
        <v>1.0011675423234091E-3</v>
      </c>
      <c r="I15" s="146"/>
    </row>
    <row r="16" spans="1:9" ht="17" thickBot="1">
      <c r="A16" s="17">
        <f ca="1"/>
        <v>15</v>
      </c>
      <c r="B16" s="22"/>
      <c r="C16" s="32">
        <f ca="1"/>
        <v>2E-3</v>
      </c>
      <c r="D16" s="32">
        <f ca="1"/>
        <v>9.8365440747227081E-4</v>
      </c>
      <c r="E16" s="32">
        <f ca="1"/>
        <v>9.3515198667925198E-5</v>
      </c>
      <c r="G16" s="123" t="s">
        <v>333</v>
      </c>
      <c r="H16" s="147">
        <f ca="1">(I14-I13)/(H14-H13)</f>
        <v>-1.1675423234092236E-6</v>
      </c>
      <c r="I16" s="148"/>
    </row>
    <row r="17" spans="1:15" ht="17" thickBot="1">
      <c r="A17" s="17">
        <f ca="1"/>
        <v>16</v>
      </c>
      <c r="B17" s="22"/>
      <c r="C17" s="32">
        <f ca="1"/>
        <v>2E-3</v>
      </c>
      <c r="D17" s="32">
        <f ca="1"/>
        <v>9.8248686514886148E-4</v>
      </c>
      <c r="E17" s="32">
        <f ca="1"/>
        <v>9.3056088038007831E-5</v>
      </c>
    </row>
    <row r="18" spans="1:15">
      <c r="A18" s="17">
        <f ca="1"/>
        <v>17</v>
      </c>
      <c r="B18" s="22"/>
      <c r="C18" s="32">
        <f ca="1"/>
        <v>2E-3</v>
      </c>
      <c r="D18" s="32">
        <f ca="1"/>
        <v>9.8131932282545238E-4</v>
      </c>
      <c r="E18" s="32">
        <f ca="1"/>
        <v>9.2597522670121249E-5</v>
      </c>
      <c r="G18" s="362" t="s">
        <v>334</v>
      </c>
      <c r="H18" s="386"/>
      <c r="I18" s="363"/>
      <c r="K18" t="s">
        <v>335</v>
      </c>
      <c r="O18" t="s">
        <v>336</v>
      </c>
    </row>
    <row r="19" spans="1:15">
      <c r="A19" s="17">
        <f ca="1"/>
        <v>18</v>
      </c>
      <c r="B19" s="22"/>
      <c r="C19" s="32">
        <f ca="1"/>
        <v>2E-3</v>
      </c>
      <c r="D19" s="32">
        <f ca="1"/>
        <v>9.8015178050204306E-4</v>
      </c>
      <c r="E19" s="32">
        <f ca="1"/>
        <v>9.2139502564265424E-5</v>
      </c>
      <c r="G19" s="108"/>
      <c r="H19" t="s">
        <v>44</v>
      </c>
      <c r="I19" s="146" t="s">
        <v>262</v>
      </c>
      <c r="K19">
        <v>1</v>
      </c>
      <c r="L19">
        <f ca="1">H20</f>
        <v>1</v>
      </c>
      <c r="M19">
        <f ca="1">L19^2</f>
        <v>1</v>
      </c>
      <c r="O19">
        <f>I20</f>
        <v>1E-4</v>
      </c>
    </row>
    <row r="20" spans="1:15">
      <c r="A20" s="17">
        <f ca="1"/>
        <v>19</v>
      </c>
      <c r="B20" s="22"/>
      <c r="C20" s="32">
        <f ca="1"/>
        <v>2E-3</v>
      </c>
      <c r="D20" s="32">
        <f ca="1"/>
        <v>9.7898423817863395E-4</v>
      </c>
      <c r="E20" s="32">
        <f ca="1"/>
        <v>9.1682027720440398E-5</v>
      </c>
      <c r="G20" s="108" t="s">
        <v>330</v>
      </c>
      <c r="H20" s="17">
        <f ca="1">MIN(_xlfn.ANCHORARRAY(A2))</f>
        <v>1</v>
      </c>
      <c r="I20" s="296">
        <f>1/10000</f>
        <v>1E-4</v>
      </c>
      <c r="K20">
        <v>1</v>
      </c>
      <c r="L20">
        <f ca="1">H21</f>
        <v>857.5</v>
      </c>
      <c r="M20">
        <f ca="1">L20^2</f>
        <v>735306.25</v>
      </c>
      <c r="O20">
        <f>I21</f>
        <v>-1E-4</v>
      </c>
    </row>
    <row r="21" spans="1:15">
      <c r="A21" s="17">
        <f ca="1"/>
        <v>20</v>
      </c>
      <c r="B21" s="22"/>
      <c r="C21" s="32">
        <f ca="1"/>
        <v>2E-3</v>
      </c>
      <c r="D21" s="32">
        <f ca="1"/>
        <v>9.7781669585522463E-4</v>
      </c>
      <c r="E21" s="32">
        <f ca="1"/>
        <v>9.1225098138646157E-5</v>
      </c>
      <c r="G21" s="108" t="s">
        <v>337</v>
      </c>
      <c r="H21" s="17">
        <f ca="1">MEDIAN(_xlfn.ANCHORARRAY(A2))</f>
        <v>857.5</v>
      </c>
      <c r="I21" s="289">
        <f>-I20</f>
        <v>-1E-4</v>
      </c>
      <c r="K21">
        <v>1</v>
      </c>
      <c r="L21">
        <f ca="1">H22</f>
        <v>1714</v>
      </c>
      <c r="M21">
        <f ca="1">L21^2</f>
        <v>2937796</v>
      </c>
      <c r="O21">
        <f>I22</f>
        <v>1E-4</v>
      </c>
    </row>
    <row r="22" spans="1:15">
      <c r="A22" s="17">
        <f ca="1"/>
        <v>21</v>
      </c>
      <c r="B22" s="22"/>
      <c r="C22" s="32">
        <f ca="1"/>
        <v>2E-3</v>
      </c>
      <c r="D22" s="32">
        <f ca="1"/>
        <v>9.7664915353181552E-4</v>
      </c>
      <c r="E22" s="32">
        <f ca="1"/>
        <v>9.0768713818882674E-5</v>
      </c>
      <c r="G22" s="108" t="s">
        <v>331</v>
      </c>
      <c r="H22" s="17">
        <f ca="1">MAX(_xlfn.ANCHORARRAY(A2))</f>
        <v>1714</v>
      </c>
      <c r="I22" s="289">
        <f>I20</f>
        <v>1E-4</v>
      </c>
      <c r="K22" t="s">
        <v>338</v>
      </c>
      <c r="O22" t="s">
        <v>339</v>
      </c>
    </row>
    <row r="23" spans="1:15">
      <c r="A23" s="17">
        <f ca="1"/>
        <v>22</v>
      </c>
      <c r="B23" s="22"/>
      <c r="C23" s="32">
        <f ca="1"/>
        <v>2E-3</v>
      </c>
      <c r="D23" s="32">
        <f ca="1"/>
        <v>9.754816112084062E-4</v>
      </c>
      <c r="E23" s="32">
        <f ca="1"/>
        <v>9.0312874761150003E-5</v>
      </c>
      <c r="G23" s="108" t="s">
        <v>332</v>
      </c>
      <c r="H23" cm="1">
        <f t="array" aca="1" ref="H23:H25" ca="1">MMULT(K23:M25,O23:O25)</f>
        <v>1.0046728956037946E-4</v>
      </c>
      <c r="I23" s="146"/>
      <c r="K23" cm="1">
        <f t="array" aca="1" ref="K23:M25" ca="1">MINVERSE(MMULT(TRANSPOSE(K19:M21),K19:M21))</f>
        <v>1.0035128601853418</v>
      </c>
      <c r="L23">
        <f ca="1"/>
        <v>-1.7615514776367753E-3</v>
      </c>
      <c r="M23">
        <f ca="1"/>
        <v>6.8635494950069024E-7</v>
      </c>
      <c r="O23" cm="1">
        <f t="array" aca="1" ref="O23:O25" ca="1">MMULT(TRANSPOSE(K19:M21),O19:O21)</f>
        <v>1E-4</v>
      </c>
    </row>
    <row r="24" spans="1:15">
      <c r="A24" s="17">
        <f ca="1"/>
        <v>23</v>
      </c>
      <c r="B24" s="22"/>
      <c r="C24" s="32">
        <f ca="1"/>
        <v>2E-3</v>
      </c>
      <c r="D24" s="32">
        <f ca="1"/>
        <v>9.7431406888499699E-4</v>
      </c>
      <c r="E24" s="32">
        <f ca="1"/>
        <v>8.9857580965448089E-5</v>
      </c>
      <c r="G24" s="108" t="s">
        <v>333</v>
      </c>
      <c r="H24">
        <f ca="1"/>
        <v>-4.6756219139447261E-7</v>
      </c>
      <c r="I24" s="146"/>
      <c r="K24">
        <f ca="1"/>
        <v>-1.7615514776367699E-3</v>
      </c>
      <c r="L24">
        <f ca="1"/>
        <v>8.8796176442859199E-6</v>
      </c>
      <c r="M24">
        <f ca="1"/>
        <v>-4.7801983124256631E-9</v>
      </c>
      <c r="O24">
        <f ca="1"/>
        <v>8.5749999999999993E-2</v>
      </c>
    </row>
    <row r="25" spans="1:15" ht="17" thickBot="1">
      <c r="A25" s="17">
        <f ca="1"/>
        <v>24</v>
      </c>
      <c r="B25" s="22"/>
      <c r="C25" s="32">
        <f ca="1"/>
        <v>2E-3</v>
      </c>
      <c r="D25" s="32">
        <f ca="1"/>
        <v>9.7314652656158777E-4</v>
      </c>
      <c r="E25" s="32">
        <f ca="1"/>
        <v>8.9402832431776974E-5</v>
      </c>
      <c r="G25" s="123" t="s">
        <v>340</v>
      </c>
      <c r="H25" s="147">
        <f ca="1"/>
        <v>2.7263101539036291E-10</v>
      </c>
      <c r="I25" s="148"/>
      <c r="K25">
        <f ca="1"/>
        <v>6.8635494950068865E-7</v>
      </c>
      <c r="L25">
        <f ca="1"/>
        <v>-4.7801983124256615E-9</v>
      </c>
      <c r="M25">
        <f ca="1"/>
        <v>2.7872876457292477E-12</v>
      </c>
      <c r="O25">
        <f ca="1"/>
        <v>220.249075</v>
      </c>
    </row>
    <row r="26" spans="1:15">
      <c r="A26" s="17">
        <f ca="1"/>
        <v>25</v>
      </c>
      <c r="B26" s="22"/>
      <c r="C26" s="32">
        <f ca="1"/>
        <v>2E-3</v>
      </c>
      <c r="D26" s="32">
        <f ca="1"/>
        <v>9.7197898423817856E-4</v>
      </c>
      <c r="E26" s="32">
        <f ca="1"/>
        <v>8.8948629160136617E-5</v>
      </c>
    </row>
    <row r="27" spans="1:15">
      <c r="A27" s="17">
        <f ca="1"/>
        <v>26</v>
      </c>
      <c r="B27" s="22"/>
      <c r="C27" s="32">
        <f ca="1"/>
        <v>2E-3</v>
      </c>
      <c r="D27" s="32">
        <f ca="1"/>
        <v>9.7081144191476934E-4</v>
      </c>
      <c r="E27" s="32">
        <f ca="1"/>
        <v>8.8494971150527058E-5</v>
      </c>
    </row>
    <row r="28" spans="1:15">
      <c r="A28" s="17">
        <f ca="1"/>
        <v>27</v>
      </c>
      <c r="B28" s="22"/>
      <c r="C28" s="32">
        <f ca="1"/>
        <v>2E-3</v>
      </c>
      <c r="D28" s="32">
        <f ca="1"/>
        <v>9.6964389959136013E-4</v>
      </c>
      <c r="E28" s="32">
        <f ca="1"/>
        <v>8.8041858402948271E-5</v>
      </c>
      <c r="K28" s="187"/>
      <c r="L28" s="187"/>
      <c r="M28" s="187"/>
    </row>
    <row r="29" spans="1:15">
      <c r="A29" s="17">
        <f ca="1"/>
        <v>28</v>
      </c>
      <c r="B29" s="22"/>
      <c r="C29" s="32">
        <f ca="1"/>
        <v>2E-3</v>
      </c>
      <c r="D29" s="32">
        <f ca="1"/>
        <v>9.6847635726795092E-4</v>
      </c>
      <c r="E29" s="32">
        <f ca="1"/>
        <v>8.7589290917400282E-5</v>
      </c>
      <c r="K29" s="187"/>
      <c r="L29" s="187"/>
      <c r="M29" s="187"/>
    </row>
    <row r="30" spans="1:15">
      <c r="A30" s="17">
        <f ca="1"/>
        <v>29</v>
      </c>
      <c r="B30" s="22"/>
      <c r="C30" s="32">
        <f ca="1"/>
        <v>2E-3</v>
      </c>
      <c r="D30" s="32">
        <f ca="1"/>
        <v>9.6730881494454159E-4</v>
      </c>
      <c r="E30" s="32">
        <f ca="1"/>
        <v>8.713726869388305E-5</v>
      </c>
      <c r="K30" s="187"/>
      <c r="L30" s="187"/>
      <c r="M30" s="187"/>
    </row>
    <row r="31" spans="1:15">
      <c r="A31" s="17">
        <f ca="1"/>
        <v>30</v>
      </c>
      <c r="B31" s="22"/>
      <c r="C31" s="32">
        <f ca="1"/>
        <v>2E-3</v>
      </c>
      <c r="D31" s="32">
        <f ca="1"/>
        <v>9.6614127262113238E-4</v>
      </c>
      <c r="E31" s="32">
        <f ca="1"/>
        <v>8.6685791732396604E-5</v>
      </c>
      <c r="K31" s="187"/>
      <c r="L31" s="187"/>
      <c r="M31" s="187"/>
    </row>
    <row r="32" spans="1:15">
      <c r="A32" s="17">
        <f ca="1"/>
        <v>31</v>
      </c>
      <c r="B32" s="22"/>
      <c r="C32" s="32">
        <f ca="1"/>
        <v>2E-3</v>
      </c>
      <c r="D32" s="32">
        <f ca="1"/>
        <v>9.6497373029772317E-4</v>
      </c>
      <c r="E32" s="32">
        <f ca="1"/>
        <v>8.6234860032940942E-5</v>
      </c>
      <c r="K32" s="187"/>
      <c r="L32" s="187"/>
      <c r="M32" s="187"/>
    </row>
    <row r="33" spans="1:13">
      <c r="A33" s="17">
        <f ca="1"/>
        <v>32</v>
      </c>
      <c r="B33" s="22"/>
      <c r="C33" s="32">
        <f ca="1"/>
        <v>2E-3</v>
      </c>
      <c r="D33" s="32">
        <f ca="1"/>
        <v>9.6380618797431395E-4</v>
      </c>
      <c r="E33" s="32">
        <f ca="1"/>
        <v>8.5784473595516066E-5</v>
      </c>
      <c r="K33" s="187"/>
      <c r="L33" s="187"/>
      <c r="M33" s="187"/>
    </row>
    <row r="34" spans="1:13">
      <c r="A34" s="17">
        <f ca="1"/>
        <v>33</v>
      </c>
      <c r="B34" s="22"/>
      <c r="C34" s="32">
        <f ca="1"/>
        <v>2E-3</v>
      </c>
      <c r="D34" s="32">
        <f ca="1"/>
        <v>9.6263864565090474E-4</v>
      </c>
      <c r="E34" s="32">
        <f ca="1"/>
        <v>8.5334632420121974E-5</v>
      </c>
      <c r="K34" s="187"/>
      <c r="L34" s="187"/>
      <c r="M34" s="187"/>
    </row>
    <row r="35" spans="1:13">
      <c r="A35" s="17">
        <f ca="1"/>
        <v>34</v>
      </c>
      <c r="B35" s="22"/>
      <c r="C35" s="32">
        <f ca="1"/>
        <v>2E-3</v>
      </c>
      <c r="D35" s="32">
        <f ca="1"/>
        <v>9.6147110332749552E-4</v>
      </c>
      <c r="E35" s="32">
        <f ca="1"/>
        <v>8.488533650675864E-5</v>
      </c>
      <c r="K35" s="187"/>
      <c r="L35" s="187"/>
      <c r="M35" s="187"/>
    </row>
    <row r="36" spans="1:13">
      <c r="A36" s="17">
        <f ca="1"/>
        <v>35</v>
      </c>
      <c r="B36" s="22"/>
      <c r="C36" s="32">
        <f ca="1"/>
        <v>2E-3</v>
      </c>
      <c r="D36" s="32">
        <f ca="1"/>
        <v>9.6030356100408631E-4</v>
      </c>
      <c r="E36" s="32">
        <f ca="1"/>
        <v>8.4436585855426118E-5</v>
      </c>
      <c r="K36" s="187"/>
      <c r="L36" s="187"/>
      <c r="M36" s="187"/>
    </row>
    <row r="37" spans="1:13">
      <c r="A37" s="17">
        <f ca="1"/>
        <v>36</v>
      </c>
      <c r="B37" s="22"/>
      <c r="C37" s="32">
        <f ca="1"/>
        <v>2E-3</v>
      </c>
      <c r="D37" s="32">
        <f ca="1"/>
        <v>9.591360186806771E-4</v>
      </c>
      <c r="E37" s="32">
        <f ca="1"/>
        <v>8.3988380466124354E-5</v>
      </c>
      <c r="K37" s="187"/>
      <c r="L37" s="187"/>
      <c r="M37" s="187"/>
    </row>
    <row r="38" spans="1:13">
      <c r="A38" s="17">
        <f ca="1"/>
        <v>37</v>
      </c>
      <c r="B38" s="22"/>
      <c r="C38" s="32">
        <f ca="1"/>
        <v>2E-3</v>
      </c>
      <c r="D38" s="32">
        <f ca="1"/>
        <v>9.5796847635726788E-4</v>
      </c>
      <c r="E38" s="32">
        <f ca="1"/>
        <v>8.3540720338853375E-5</v>
      </c>
      <c r="K38" s="187"/>
      <c r="L38" s="187"/>
      <c r="M38" s="187"/>
    </row>
    <row r="39" spans="1:13">
      <c r="A39">
        <f ca="1"/>
        <v>38</v>
      </c>
      <c r="B39" s="187"/>
      <c r="C39" s="169">
        <f ca="1"/>
        <v>2E-3</v>
      </c>
      <c r="D39" s="169">
        <f ca="1"/>
        <v>9.5680093403385867E-4</v>
      </c>
      <c r="E39" s="169">
        <f ca="1"/>
        <v>8.3093605473613181E-5</v>
      </c>
      <c r="K39" s="187"/>
      <c r="L39" s="187"/>
      <c r="M39" s="187"/>
    </row>
    <row r="40" spans="1:13">
      <c r="A40">
        <f ca="1"/>
        <v>39</v>
      </c>
      <c r="B40" s="187"/>
      <c r="C40" s="169">
        <f ca="1"/>
        <v>2E-3</v>
      </c>
      <c r="D40" s="169">
        <f ca="1"/>
        <v>9.5563339171044945E-4</v>
      </c>
      <c r="E40" s="169">
        <f ca="1"/>
        <v>8.2647035870403758E-5</v>
      </c>
      <c r="K40" s="187"/>
      <c r="L40" s="187"/>
      <c r="M40" s="187"/>
    </row>
    <row r="41" spans="1:13">
      <c r="A41">
        <f ca="1"/>
        <v>40</v>
      </c>
      <c r="B41" s="187"/>
      <c r="C41" s="169">
        <f ca="1"/>
        <v>2E-3</v>
      </c>
      <c r="D41" s="169">
        <f ca="1"/>
        <v>9.5446584938704013E-4</v>
      </c>
      <c r="E41" s="169">
        <f ca="1"/>
        <v>8.2201011529225133E-5</v>
      </c>
      <c r="K41" s="187"/>
      <c r="L41" s="187"/>
      <c r="M41" s="187"/>
    </row>
    <row r="42" spans="1:13">
      <c r="A42">
        <f ca="1"/>
        <v>41</v>
      </c>
      <c r="B42" s="187"/>
      <c r="C42" s="169">
        <f ca="1"/>
        <v>2E-3</v>
      </c>
      <c r="D42" s="169">
        <f ca="1"/>
        <v>9.5329830706363092E-4</v>
      </c>
      <c r="E42" s="169">
        <f ca="1"/>
        <v>8.175553245007728E-5</v>
      </c>
      <c r="K42" s="187"/>
      <c r="L42" s="187"/>
      <c r="M42" s="187"/>
    </row>
    <row r="43" spans="1:13">
      <c r="A43">
        <f ca="1"/>
        <v>42</v>
      </c>
      <c r="B43" s="187"/>
      <c r="C43" s="169">
        <f ca="1"/>
        <v>2E-3</v>
      </c>
      <c r="D43" s="169">
        <f ca="1"/>
        <v>9.521307647402217E-4</v>
      </c>
      <c r="E43" s="169">
        <f ca="1"/>
        <v>8.1310598632960211E-5</v>
      </c>
      <c r="K43" s="187"/>
      <c r="L43" s="187"/>
      <c r="M43" s="187"/>
    </row>
    <row r="44" spans="1:13">
      <c r="A44">
        <f ca="1"/>
        <v>43</v>
      </c>
      <c r="B44" s="187"/>
      <c r="C44" s="169">
        <f ca="1"/>
        <v>2E-3</v>
      </c>
      <c r="D44" s="169">
        <f ca="1"/>
        <v>9.5096322241681249E-4</v>
      </c>
      <c r="E44" s="169">
        <f ca="1"/>
        <v>8.0866210077873914E-5</v>
      </c>
      <c r="K44" s="187"/>
      <c r="L44" s="187"/>
      <c r="M44" s="187"/>
    </row>
    <row r="45" spans="1:13">
      <c r="A45">
        <f ca="1"/>
        <v>44</v>
      </c>
      <c r="B45" s="187"/>
      <c r="C45" s="169">
        <f ca="1"/>
        <v>2E-3</v>
      </c>
      <c r="D45" s="169">
        <f ca="1"/>
        <v>9.4979568009340327E-4</v>
      </c>
      <c r="E45" s="169">
        <f ca="1"/>
        <v>8.0422366784818402E-5</v>
      </c>
      <c r="K45" s="187"/>
      <c r="L45" s="187"/>
      <c r="M45" s="187"/>
    </row>
    <row r="46" spans="1:13">
      <c r="A46">
        <f ca="1"/>
        <v>45</v>
      </c>
      <c r="B46" s="187"/>
      <c r="C46" s="169">
        <f ca="1"/>
        <v>2E-3</v>
      </c>
      <c r="D46" s="169">
        <f ca="1"/>
        <v>9.4862813776999406E-4</v>
      </c>
      <c r="E46" s="169">
        <f ca="1"/>
        <v>7.9979068753793675E-5</v>
      </c>
      <c r="K46" s="187"/>
      <c r="L46" s="187"/>
      <c r="M46" s="187"/>
    </row>
    <row r="47" spans="1:13">
      <c r="A47">
        <f ca="1"/>
        <v>46</v>
      </c>
      <c r="B47" s="187"/>
      <c r="C47" s="169">
        <f ca="1"/>
        <v>2E-3</v>
      </c>
      <c r="D47" s="169">
        <f ca="1"/>
        <v>9.4746059544658485E-4</v>
      </c>
      <c r="E47" s="169">
        <f ca="1"/>
        <v>7.9536315984799733E-5</v>
      </c>
      <c r="K47" s="187"/>
      <c r="L47" s="187"/>
      <c r="M47" s="187"/>
    </row>
    <row r="48" spans="1:13">
      <c r="A48">
        <f ca="1"/>
        <v>47</v>
      </c>
      <c r="B48" s="187"/>
      <c r="C48" s="169">
        <f ca="1"/>
        <v>2E-3</v>
      </c>
      <c r="D48" s="169">
        <f ca="1"/>
        <v>9.4629305312317563E-4</v>
      </c>
      <c r="E48" s="169">
        <f ca="1"/>
        <v>7.9094108477836562E-5</v>
      </c>
      <c r="K48" s="187"/>
      <c r="L48" s="187"/>
      <c r="M48" s="187"/>
    </row>
    <row r="49" spans="1:13">
      <c r="A49">
        <f ca="1"/>
        <v>48</v>
      </c>
      <c r="B49" s="187"/>
      <c r="C49" s="169">
        <f ca="1"/>
        <v>2E-3</v>
      </c>
      <c r="D49" s="169">
        <f ca="1"/>
        <v>9.4512551079976642E-4</v>
      </c>
      <c r="E49" s="169">
        <f ca="1"/>
        <v>7.8652446232904162E-5</v>
      </c>
      <c r="K49" s="187"/>
      <c r="L49" s="187"/>
      <c r="M49" s="187"/>
    </row>
    <row r="50" spans="1:13">
      <c r="A50">
        <f ca="1"/>
        <v>49</v>
      </c>
      <c r="B50" s="187"/>
      <c r="C50" s="169">
        <f ca="1"/>
        <v>2E-3</v>
      </c>
      <c r="D50" s="169">
        <f ca="1"/>
        <v>9.439579684763572E-4</v>
      </c>
      <c r="E50" s="169">
        <f ca="1"/>
        <v>7.8211329250002561E-5</v>
      </c>
      <c r="K50" s="187"/>
      <c r="L50" s="187"/>
      <c r="M50" s="187"/>
    </row>
    <row r="51" spans="1:13">
      <c r="A51">
        <f ca="1"/>
        <v>50</v>
      </c>
      <c r="B51" s="187"/>
      <c r="C51" s="169">
        <f ca="1"/>
        <v>2E-3</v>
      </c>
      <c r="D51" s="169">
        <f ca="1"/>
        <v>9.4279042615294799E-4</v>
      </c>
      <c r="E51" s="169">
        <f ca="1"/>
        <v>7.7770757529131731E-5</v>
      </c>
      <c r="K51" s="187"/>
      <c r="L51" s="187"/>
      <c r="M51" s="187"/>
    </row>
    <row r="52" spans="1:13">
      <c r="A52">
        <f ca="1"/>
        <v>51</v>
      </c>
      <c r="B52" s="187"/>
      <c r="C52" s="169">
        <f ca="1"/>
        <v>2E-3</v>
      </c>
      <c r="D52" s="169">
        <f ca="1"/>
        <v>9.4162288382953867E-4</v>
      </c>
      <c r="E52" s="169">
        <f ca="1"/>
        <v>7.7330731070291686E-5</v>
      </c>
      <c r="K52" s="187"/>
      <c r="L52" s="187"/>
      <c r="M52" s="187"/>
    </row>
    <row r="53" spans="1:13">
      <c r="A53">
        <f ca="1"/>
        <v>52</v>
      </c>
      <c r="B53" s="187"/>
      <c r="C53" s="169">
        <f ca="1"/>
        <v>2E-3</v>
      </c>
      <c r="D53" s="169">
        <f ca="1"/>
        <v>9.4045534150612945E-4</v>
      </c>
      <c r="E53" s="169">
        <f ca="1"/>
        <v>7.6891249873482426E-5</v>
      </c>
    </row>
    <row r="54" spans="1:13">
      <c r="A54">
        <f ca="1"/>
        <v>53</v>
      </c>
      <c r="B54" s="187"/>
      <c r="C54" s="169">
        <f ca="1"/>
        <v>2E-3</v>
      </c>
      <c r="D54" s="169">
        <f ca="1"/>
        <v>9.3928779918272024E-4</v>
      </c>
      <c r="E54" s="169">
        <f ca="1"/>
        <v>7.6452313938703937E-5</v>
      </c>
    </row>
    <row r="55" spans="1:13">
      <c r="A55">
        <f ca="1"/>
        <v>54</v>
      </c>
      <c r="B55" s="187"/>
      <c r="C55" s="169">
        <f ca="1"/>
        <v>2E-3</v>
      </c>
      <c r="D55" s="169">
        <f ca="1"/>
        <v>9.3812025685931103E-4</v>
      </c>
      <c r="E55" s="169">
        <f ca="1"/>
        <v>7.6013923265956233E-5</v>
      </c>
    </row>
    <row r="56" spans="1:13">
      <c r="A56">
        <f ca="1"/>
        <v>55</v>
      </c>
      <c r="B56" s="187"/>
      <c r="C56" s="169">
        <f ca="1"/>
        <v>2E-3</v>
      </c>
      <c r="D56" s="169">
        <f ca="1"/>
        <v>9.3695271453590181E-4</v>
      </c>
      <c r="E56" s="169">
        <f ca="1"/>
        <v>7.5576077855239301E-5</v>
      </c>
    </row>
    <row r="57" spans="1:13">
      <c r="A57">
        <f ca="1"/>
        <v>56</v>
      </c>
      <c r="B57" s="187"/>
      <c r="C57" s="169">
        <f ca="1"/>
        <v>2E-3</v>
      </c>
      <c r="D57" s="169">
        <f ca="1"/>
        <v>9.357851722124926E-4</v>
      </c>
      <c r="E57" s="169">
        <f ca="1"/>
        <v>7.5138777706553167E-5</v>
      </c>
    </row>
    <row r="58" spans="1:13">
      <c r="A58">
        <f ca="1"/>
        <v>57</v>
      </c>
      <c r="B58" s="187"/>
      <c r="C58" s="169">
        <f ca="1"/>
        <v>2E-3</v>
      </c>
      <c r="D58" s="169">
        <f ca="1"/>
        <v>9.3461762988908338E-4</v>
      </c>
      <c r="E58" s="169">
        <f ca="1"/>
        <v>7.4702022819897817E-5</v>
      </c>
    </row>
    <row r="59" spans="1:13">
      <c r="A59">
        <f ca="1"/>
        <v>58</v>
      </c>
      <c r="B59" s="187"/>
      <c r="C59" s="169">
        <f ca="1"/>
        <v>2E-3</v>
      </c>
      <c r="D59" s="169">
        <f ca="1"/>
        <v>9.3345008756567417E-4</v>
      </c>
      <c r="E59" s="169">
        <f ca="1"/>
        <v>7.4265813195273226E-5</v>
      </c>
    </row>
    <row r="60" spans="1:13">
      <c r="A60">
        <f ca="1"/>
        <v>59</v>
      </c>
      <c r="B60" s="187"/>
      <c r="C60" s="169">
        <f ca="1"/>
        <v>2E-3</v>
      </c>
      <c r="D60" s="169">
        <f ca="1"/>
        <v>9.3228254524226496E-4</v>
      </c>
      <c r="E60" s="169">
        <f ca="1"/>
        <v>7.3830148832679419E-5</v>
      </c>
    </row>
    <row r="61" spans="1:13">
      <c r="A61">
        <f ca="1"/>
        <v>60</v>
      </c>
      <c r="B61" s="187"/>
      <c r="C61" s="169">
        <f ca="1"/>
        <v>2E-3</v>
      </c>
      <c r="D61" s="169">
        <f ca="1"/>
        <v>9.3111500291885574E-4</v>
      </c>
      <c r="E61" s="169">
        <f ca="1"/>
        <v>7.3395029732116411E-5</v>
      </c>
    </row>
    <row r="62" spans="1:13">
      <c r="A62">
        <f ca="1"/>
        <v>61</v>
      </c>
      <c r="B62" s="187"/>
      <c r="C62" s="169">
        <f ca="1"/>
        <v>2E-3</v>
      </c>
      <c r="D62" s="169">
        <f ca="1"/>
        <v>9.2994746059544653E-4</v>
      </c>
      <c r="E62" s="169">
        <f ca="1"/>
        <v>7.2960455893584161E-5</v>
      </c>
    </row>
    <row r="63" spans="1:13">
      <c r="A63">
        <f ca="1"/>
        <v>62</v>
      </c>
      <c r="B63" s="187"/>
      <c r="C63" s="169">
        <f ca="1"/>
        <v>2E-3</v>
      </c>
      <c r="D63" s="169">
        <f ca="1"/>
        <v>9.287799182720372E-4</v>
      </c>
      <c r="E63" s="169">
        <f ca="1"/>
        <v>7.2526427317082696E-5</v>
      </c>
    </row>
    <row r="64" spans="1:13">
      <c r="A64">
        <f ca="1"/>
        <v>63</v>
      </c>
      <c r="B64" s="187"/>
      <c r="C64" s="169">
        <f ca="1"/>
        <v>2E-3</v>
      </c>
      <c r="D64" s="169">
        <f ca="1"/>
        <v>9.276123759486281E-4</v>
      </c>
      <c r="E64" s="169">
        <f ca="1"/>
        <v>7.2092944002612029E-5</v>
      </c>
    </row>
    <row r="65" spans="1:5">
      <c r="A65">
        <f ca="1"/>
        <v>64</v>
      </c>
      <c r="B65" s="187"/>
      <c r="C65" s="169">
        <f ca="1"/>
        <v>2E-3</v>
      </c>
      <c r="D65" s="169">
        <f ca="1"/>
        <v>9.2644483362521878E-4</v>
      </c>
      <c r="E65" s="169">
        <f ca="1"/>
        <v>7.1660005950172147E-5</v>
      </c>
    </row>
    <row r="66" spans="1:5">
      <c r="A66">
        <f ca="1"/>
        <v>65</v>
      </c>
      <c r="B66" s="187"/>
      <c r="C66" s="169">
        <f ca="1"/>
        <v>2E-3</v>
      </c>
      <c r="D66" s="169">
        <f ca="1"/>
        <v>9.2527729130180956E-4</v>
      </c>
      <c r="E66" s="169">
        <f ca="1"/>
        <v>7.1227613159763022E-5</v>
      </c>
    </row>
    <row r="67" spans="1:5">
      <c r="A67">
        <f ca="1"/>
        <v>66</v>
      </c>
      <c r="B67" s="187"/>
      <c r="C67" s="169">
        <f ca="1"/>
        <v>2E-3</v>
      </c>
      <c r="D67" s="169">
        <f ca="1"/>
        <v>9.2410974897840035E-4</v>
      </c>
      <c r="E67" s="169">
        <f ca="1"/>
        <v>7.0795765631384683E-5</v>
      </c>
    </row>
    <row r="68" spans="1:5">
      <c r="A68">
        <f ca="1"/>
        <v>67</v>
      </c>
      <c r="B68" s="187"/>
      <c r="C68" s="169">
        <f ca="1"/>
        <v>2E-3</v>
      </c>
      <c r="D68" s="169">
        <f ca="1"/>
        <v>9.2294220665499113E-4</v>
      </c>
      <c r="E68" s="169">
        <f ca="1"/>
        <v>7.0364463365037128E-5</v>
      </c>
    </row>
    <row r="69" spans="1:5">
      <c r="A69">
        <f ca="1"/>
        <v>68</v>
      </c>
      <c r="B69" s="187"/>
      <c r="C69" s="169">
        <f ca="1"/>
        <v>2E-3</v>
      </c>
      <c r="D69" s="169">
        <f ca="1"/>
        <v>9.2177466433158192E-4</v>
      </c>
      <c r="E69" s="169">
        <f ca="1"/>
        <v>6.9933706360720372E-5</v>
      </c>
    </row>
    <row r="70" spans="1:5">
      <c r="A70">
        <f ca="1"/>
        <v>69</v>
      </c>
      <c r="B70" s="187"/>
      <c r="C70" s="169">
        <f ca="1"/>
        <v>2E-3</v>
      </c>
      <c r="D70" s="169">
        <f ca="1"/>
        <v>9.2060712200817271E-4</v>
      </c>
      <c r="E70" s="169">
        <f ca="1"/>
        <v>6.950349461843436E-5</v>
      </c>
    </row>
    <row r="71" spans="1:5">
      <c r="A71">
        <f ca="1"/>
        <v>70</v>
      </c>
      <c r="B71" s="187"/>
      <c r="C71" s="169">
        <f ca="1"/>
        <v>2E-3</v>
      </c>
      <c r="D71" s="169">
        <f ca="1"/>
        <v>9.1943957968476349E-4</v>
      </c>
      <c r="E71" s="169">
        <f ca="1"/>
        <v>6.9073828138179147E-5</v>
      </c>
    </row>
    <row r="72" spans="1:5">
      <c r="A72">
        <f ca="1"/>
        <v>71</v>
      </c>
      <c r="B72" s="187"/>
      <c r="C72" s="169">
        <f ca="1"/>
        <v>2E-3</v>
      </c>
      <c r="D72" s="169">
        <f ca="1"/>
        <v>9.1827203736135428E-4</v>
      </c>
      <c r="E72" s="169">
        <f ca="1"/>
        <v>6.8644706919954732E-5</v>
      </c>
    </row>
    <row r="73" spans="1:5">
      <c r="A73">
        <f ca="1"/>
        <v>72</v>
      </c>
      <c r="B73" s="187"/>
      <c r="C73" s="169">
        <f ca="1"/>
        <v>2E-3</v>
      </c>
      <c r="D73" s="169">
        <f ca="1"/>
        <v>9.1710449503794506E-4</v>
      </c>
      <c r="E73" s="169">
        <f ca="1"/>
        <v>6.8216130963761075E-5</v>
      </c>
    </row>
    <row r="74" spans="1:5">
      <c r="A74">
        <f ca="1"/>
        <v>73</v>
      </c>
      <c r="B74" s="187"/>
      <c r="C74" s="169">
        <f ca="1"/>
        <v>2E-3</v>
      </c>
      <c r="D74" s="169">
        <f ca="1"/>
        <v>9.1593695271453585E-4</v>
      </c>
      <c r="E74" s="169">
        <f ca="1"/>
        <v>6.7788100269598189E-5</v>
      </c>
    </row>
    <row r="75" spans="1:5">
      <c r="A75">
        <f ca="1"/>
        <v>74</v>
      </c>
      <c r="B75" s="187"/>
      <c r="C75" s="169">
        <f ca="1"/>
        <v>2E-3</v>
      </c>
      <c r="D75" s="169">
        <f ca="1"/>
        <v>9.1476941039112664E-4</v>
      </c>
      <c r="E75" s="169">
        <f ca="1"/>
        <v>6.7360614837466115E-5</v>
      </c>
    </row>
    <row r="76" spans="1:5">
      <c r="A76">
        <f ca="1"/>
        <v>75</v>
      </c>
      <c r="B76" s="187"/>
      <c r="C76" s="169">
        <f ca="1"/>
        <v>2E-3</v>
      </c>
      <c r="D76" s="169">
        <f ca="1"/>
        <v>9.1360186806771731E-4</v>
      </c>
      <c r="E76" s="169">
        <f ca="1"/>
        <v>6.6933674667364813E-5</v>
      </c>
    </row>
    <row r="77" spans="1:5">
      <c r="A77">
        <f ca="1"/>
        <v>76</v>
      </c>
      <c r="B77" s="187"/>
      <c r="C77" s="169">
        <f ca="1"/>
        <v>2E-3</v>
      </c>
      <c r="D77" s="169">
        <f ca="1"/>
        <v>9.124343257443081E-4</v>
      </c>
      <c r="E77" s="169">
        <f ca="1"/>
        <v>6.6507279759294281E-5</v>
      </c>
    </row>
    <row r="78" spans="1:5">
      <c r="A78">
        <f ca="1"/>
        <v>77</v>
      </c>
      <c r="B78" s="187"/>
      <c r="C78" s="169">
        <f ca="1"/>
        <v>2E-3</v>
      </c>
      <c r="D78" s="169">
        <f ca="1"/>
        <v>9.1126678342089889E-4</v>
      </c>
      <c r="E78" s="169">
        <f ca="1"/>
        <v>6.6081430113254522E-5</v>
      </c>
    </row>
    <row r="79" spans="1:5">
      <c r="A79">
        <f ca="1"/>
        <v>78</v>
      </c>
      <c r="B79" s="187"/>
      <c r="C79" s="169">
        <f ca="1"/>
        <v>2E-3</v>
      </c>
      <c r="D79" s="169">
        <f ca="1"/>
        <v>9.1009924109748967E-4</v>
      </c>
      <c r="E79" s="169">
        <f ca="1"/>
        <v>6.565612572924556E-5</v>
      </c>
    </row>
    <row r="80" spans="1:5">
      <c r="A80">
        <f ca="1"/>
        <v>79</v>
      </c>
      <c r="B80" s="187"/>
      <c r="C80" s="169">
        <f ca="1"/>
        <v>2E-3</v>
      </c>
      <c r="D80" s="169">
        <f ca="1"/>
        <v>9.0893169877408046E-4</v>
      </c>
      <c r="E80" s="169">
        <f ca="1"/>
        <v>6.523136660726737E-5</v>
      </c>
    </row>
    <row r="81" spans="1:5">
      <c r="A81">
        <f ca="1"/>
        <v>80</v>
      </c>
      <c r="B81" s="187"/>
      <c r="C81" s="169">
        <f ca="1"/>
        <v>2E-3</v>
      </c>
      <c r="D81" s="169">
        <f ca="1"/>
        <v>9.0776415645067124E-4</v>
      </c>
      <c r="E81" s="169">
        <f ca="1"/>
        <v>6.4807152747319965E-5</v>
      </c>
    </row>
    <row r="82" spans="1:5">
      <c r="A82">
        <f ca="1"/>
        <v>81</v>
      </c>
      <c r="B82" s="187"/>
      <c r="C82" s="169">
        <f ca="1"/>
        <v>2E-3</v>
      </c>
      <c r="D82" s="169">
        <f ca="1"/>
        <v>9.0659661412726203E-4</v>
      </c>
      <c r="E82" s="169">
        <f ca="1"/>
        <v>6.4383484149403345E-5</v>
      </c>
    </row>
    <row r="83" spans="1:5">
      <c r="A83">
        <f ca="1"/>
        <v>82</v>
      </c>
      <c r="B83" s="187"/>
      <c r="C83" s="169">
        <f ca="1"/>
        <v>2E-3</v>
      </c>
      <c r="D83" s="169">
        <f ca="1"/>
        <v>9.0542907180385282E-4</v>
      </c>
      <c r="E83" s="169">
        <f ca="1"/>
        <v>6.3960360813517509E-5</v>
      </c>
    </row>
    <row r="84" spans="1:5">
      <c r="A84">
        <f ca="1"/>
        <v>83</v>
      </c>
      <c r="B84" s="187"/>
      <c r="C84" s="169">
        <f ca="1"/>
        <v>2E-3</v>
      </c>
      <c r="D84" s="169">
        <f ca="1"/>
        <v>9.042615294804436E-4</v>
      </c>
      <c r="E84" s="169">
        <f ca="1"/>
        <v>6.3537782739662445E-5</v>
      </c>
    </row>
    <row r="85" spans="1:5">
      <c r="A85">
        <f ca="1"/>
        <v>84</v>
      </c>
      <c r="B85" s="187"/>
      <c r="C85" s="169">
        <f ca="1"/>
        <v>2E-3</v>
      </c>
      <c r="D85" s="169">
        <f ca="1"/>
        <v>9.0309398715703439E-4</v>
      </c>
      <c r="E85" s="169">
        <f ca="1"/>
        <v>6.3115749927838153E-5</v>
      </c>
    </row>
    <row r="86" spans="1:5">
      <c r="A86">
        <f ca="1"/>
        <v>85</v>
      </c>
      <c r="B86" s="187"/>
      <c r="C86" s="169">
        <f ca="1"/>
        <v>2E-3</v>
      </c>
      <c r="D86" s="169">
        <f ca="1"/>
        <v>9.0192644483362517E-4</v>
      </c>
      <c r="E86" s="169">
        <f ca="1"/>
        <v>6.2694262378044658E-5</v>
      </c>
    </row>
    <row r="87" spans="1:5">
      <c r="A87">
        <f ca="1"/>
        <v>86</v>
      </c>
      <c r="B87" s="187"/>
      <c r="C87" s="169">
        <f ca="1"/>
        <v>2E-3</v>
      </c>
      <c r="D87" s="169">
        <f ca="1"/>
        <v>9.0075890251021585E-4</v>
      </c>
      <c r="E87" s="169">
        <f ca="1"/>
        <v>6.2273320090281935E-5</v>
      </c>
    </row>
    <row r="88" spans="1:5">
      <c r="A88">
        <f ca="1"/>
        <v>87</v>
      </c>
      <c r="B88" s="187"/>
      <c r="C88" s="169">
        <f ca="1"/>
        <v>2E-3</v>
      </c>
      <c r="D88" s="169">
        <f ca="1"/>
        <v>8.9959136018680664E-4</v>
      </c>
      <c r="E88" s="169">
        <f ca="1"/>
        <v>6.1852923064549997E-5</v>
      </c>
    </row>
    <row r="89" spans="1:5">
      <c r="A89">
        <f ca="1"/>
        <v>88</v>
      </c>
      <c r="B89" s="187"/>
      <c r="C89" s="169">
        <f ca="1"/>
        <v>2E-3</v>
      </c>
      <c r="D89" s="169">
        <f ca="1"/>
        <v>8.9842381786339742E-4</v>
      </c>
      <c r="E89" s="169">
        <f ca="1"/>
        <v>6.1433071300848831E-5</v>
      </c>
    </row>
    <row r="90" spans="1:5">
      <c r="A90">
        <f ca="1"/>
        <v>89</v>
      </c>
      <c r="B90" s="187"/>
      <c r="C90" s="169">
        <f ca="1"/>
        <v>2E-3</v>
      </c>
      <c r="D90" s="169">
        <f ca="1"/>
        <v>8.9725627553998821E-4</v>
      </c>
      <c r="E90" s="169">
        <f ca="1"/>
        <v>6.1013764799178456E-5</v>
      </c>
    </row>
    <row r="91" spans="1:5">
      <c r="A91">
        <f ca="1"/>
        <v>90</v>
      </c>
      <c r="B91" s="187"/>
      <c r="C91" s="169">
        <f ca="1"/>
        <v>2E-3</v>
      </c>
      <c r="D91" s="169">
        <f ca="1"/>
        <v>8.9608873321657899E-4</v>
      </c>
      <c r="E91" s="169">
        <f ca="1"/>
        <v>6.0595003559538859E-5</v>
      </c>
    </row>
    <row r="92" spans="1:5">
      <c r="A92">
        <f ca="1"/>
        <v>91</v>
      </c>
      <c r="B92" s="187"/>
      <c r="C92" s="169">
        <f ca="1"/>
        <v>2E-3</v>
      </c>
      <c r="D92" s="169">
        <f ca="1"/>
        <v>8.9492119089316978E-4</v>
      </c>
      <c r="E92" s="169">
        <f ca="1"/>
        <v>6.0176787581930047E-5</v>
      </c>
    </row>
    <row r="93" spans="1:5">
      <c r="A93">
        <f ca="1"/>
        <v>92</v>
      </c>
      <c r="B93" s="187"/>
      <c r="C93" s="169">
        <f ca="1"/>
        <v>2E-3</v>
      </c>
      <c r="D93" s="169">
        <f ca="1"/>
        <v>8.9375364856976057E-4</v>
      </c>
      <c r="E93" s="169">
        <f ca="1"/>
        <v>5.9759116866352013E-5</v>
      </c>
    </row>
    <row r="94" spans="1:5">
      <c r="A94">
        <f ca="1"/>
        <v>93</v>
      </c>
      <c r="B94" s="187"/>
      <c r="C94" s="169">
        <f ca="1"/>
        <v>2E-3</v>
      </c>
      <c r="D94" s="169">
        <f ca="1"/>
        <v>8.9258610624635135E-4</v>
      </c>
      <c r="E94" s="169">
        <f ca="1"/>
        <v>5.9341991412804757E-5</v>
      </c>
    </row>
    <row r="95" spans="1:5">
      <c r="A95">
        <f ca="1"/>
        <v>94</v>
      </c>
      <c r="B95" s="187"/>
      <c r="C95" s="169">
        <f ca="1"/>
        <v>2E-3</v>
      </c>
      <c r="D95" s="169">
        <f ca="1"/>
        <v>8.9141856392294214E-4</v>
      </c>
      <c r="E95" s="169">
        <f ca="1"/>
        <v>5.8925411221288279E-5</v>
      </c>
    </row>
    <row r="96" spans="1:5">
      <c r="A96">
        <f ca="1"/>
        <v>95</v>
      </c>
      <c r="B96" s="187"/>
      <c r="C96" s="169">
        <f ca="1"/>
        <v>2E-3</v>
      </c>
      <c r="D96" s="169">
        <f ca="1"/>
        <v>8.9025102159953292E-4</v>
      </c>
      <c r="E96" s="169">
        <f ca="1"/>
        <v>5.8509376291802586E-5</v>
      </c>
    </row>
    <row r="97" spans="1:5">
      <c r="A97">
        <f ca="1"/>
        <v>96</v>
      </c>
      <c r="B97" s="187"/>
      <c r="C97" s="169">
        <f ca="1"/>
        <v>2E-3</v>
      </c>
      <c r="D97" s="169">
        <f ca="1"/>
        <v>8.8908347927612371E-4</v>
      </c>
      <c r="E97" s="169">
        <f ca="1"/>
        <v>5.8093886624347672E-5</v>
      </c>
    </row>
    <row r="98" spans="1:5">
      <c r="A98">
        <f ca="1"/>
        <v>97</v>
      </c>
      <c r="B98" s="187"/>
      <c r="C98" s="169">
        <f ca="1"/>
        <v>2E-3</v>
      </c>
      <c r="D98" s="169">
        <f ca="1"/>
        <v>8.8791593695271439E-4</v>
      </c>
      <c r="E98" s="169">
        <f ca="1"/>
        <v>5.7678942218923535E-5</v>
      </c>
    </row>
    <row r="99" spans="1:5">
      <c r="A99">
        <f ca="1"/>
        <v>98</v>
      </c>
      <c r="B99" s="187"/>
      <c r="C99" s="169">
        <f ca="1"/>
        <v>2E-3</v>
      </c>
      <c r="D99" s="169">
        <f ca="1"/>
        <v>8.8674839462930517E-4</v>
      </c>
      <c r="E99" s="169">
        <f ca="1"/>
        <v>5.7264543075530183E-5</v>
      </c>
    </row>
    <row r="100" spans="1:5">
      <c r="A100">
        <f ca="1"/>
        <v>99</v>
      </c>
      <c r="B100" s="187"/>
      <c r="C100" s="169">
        <f ca="1"/>
        <v>2E-3</v>
      </c>
      <c r="D100" s="169">
        <f ca="1"/>
        <v>8.8558085230589596E-4</v>
      </c>
      <c r="E100" s="169">
        <f ca="1"/>
        <v>5.6850689194167617E-5</v>
      </c>
    </row>
    <row r="101" spans="1:5">
      <c r="A101">
        <f ca="1"/>
        <v>100</v>
      </c>
      <c r="B101" s="187"/>
      <c r="C101" s="169">
        <f ca="1"/>
        <v>2E-3</v>
      </c>
      <c r="D101" s="169">
        <f ca="1"/>
        <v>8.8441330998248675E-4</v>
      </c>
      <c r="E101" s="169">
        <f ca="1"/>
        <v>5.6437380574835828E-5</v>
      </c>
    </row>
    <row r="102" spans="1:5">
      <c r="A102">
        <f ca="1"/>
        <v>101</v>
      </c>
      <c r="B102" s="187"/>
      <c r="C102" s="169">
        <f ca="1"/>
        <v>2E-3</v>
      </c>
      <c r="D102" s="169">
        <f ca="1"/>
        <v>8.8324576765907753E-4</v>
      </c>
      <c r="E102" s="169">
        <f ca="1"/>
        <v>5.6024617217534817E-5</v>
      </c>
    </row>
    <row r="103" spans="1:5">
      <c r="A103">
        <f ca="1"/>
        <v>102</v>
      </c>
      <c r="B103" s="187"/>
      <c r="C103" s="169">
        <f ca="1"/>
        <v>2E-3</v>
      </c>
      <c r="D103" s="169">
        <f ca="1"/>
        <v>8.8207822533566832E-4</v>
      </c>
      <c r="E103" s="169">
        <f ca="1"/>
        <v>5.5612399122264585E-5</v>
      </c>
    </row>
    <row r="104" spans="1:5">
      <c r="A104">
        <f ca="1"/>
        <v>103</v>
      </c>
      <c r="B104" s="187"/>
      <c r="C104" s="169">
        <f ca="1"/>
        <v>2E-3</v>
      </c>
      <c r="D104" s="169">
        <f ca="1"/>
        <v>8.809106830122591E-4</v>
      </c>
      <c r="E104" s="169">
        <f ca="1"/>
        <v>5.5200726289025137E-5</v>
      </c>
    </row>
    <row r="105" spans="1:5">
      <c r="A105">
        <f ca="1"/>
        <v>104</v>
      </c>
      <c r="B105" s="187"/>
      <c r="C105" s="169">
        <f ca="1"/>
        <v>2E-3</v>
      </c>
      <c r="D105" s="169">
        <f ca="1"/>
        <v>8.7974314068884989E-4</v>
      </c>
      <c r="E105" s="169">
        <f ca="1"/>
        <v>5.4789598717816475E-5</v>
      </c>
    </row>
    <row r="106" spans="1:5">
      <c r="A106">
        <f ca="1"/>
        <v>105</v>
      </c>
      <c r="B106" s="187"/>
      <c r="C106" s="169">
        <f ca="1"/>
        <v>2E-3</v>
      </c>
      <c r="D106" s="169">
        <f ca="1"/>
        <v>8.7857559836544068E-4</v>
      </c>
      <c r="E106" s="169">
        <f ca="1"/>
        <v>5.437901640863859E-5</v>
      </c>
    </row>
    <row r="107" spans="1:5">
      <c r="A107">
        <f ca="1"/>
        <v>106</v>
      </c>
      <c r="B107" s="187"/>
      <c r="C107" s="169">
        <f ca="1"/>
        <v>2E-3</v>
      </c>
      <c r="D107" s="169">
        <f ca="1"/>
        <v>8.7740805604203146E-4</v>
      </c>
      <c r="E107" s="169">
        <f ca="1"/>
        <v>5.3968979361491477E-5</v>
      </c>
    </row>
    <row r="108" spans="1:5">
      <c r="A108">
        <f ca="1"/>
        <v>107</v>
      </c>
      <c r="B108" s="187"/>
      <c r="C108" s="169">
        <f ca="1"/>
        <v>2E-3</v>
      </c>
      <c r="D108" s="169">
        <f ca="1"/>
        <v>8.7624051371862225E-4</v>
      </c>
      <c r="E108" s="169">
        <f ca="1"/>
        <v>5.3559487576375148E-5</v>
      </c>
    </row>
    <row r="109" spans="1:5">
      <c r="A109">
        <f ca="1"/>
        <v>108</v>
      </c>
      <c r="B109" s="187"/>
      <c r="C109" s="169">
        <f ca="1"/>
        <v>2E-3</v>
      </c>
      <c r="D109" s="169">
        <f ca="1"/>
        <v>8.7507297139521292E-4</v>
      </c>
      <c r="E109" s="169">
        <f ca="1"/>
        <v>5.3150541053289605E-5</v>
      </c>
    </row>
    <row r="110" spans="1:5">
      <c r="A110">
        <f ca="1"/>
        <v>109</v>
      </c>
      <c r="B110" s="187"/>
      <c r="C110" s="169">
        <f ca="1"/>
        <v>2E-3</v>
      </c>
      <c r="D110" s="169">
        <f ca="1"/>
        <v>8.7390542907180382E-4</v>
      </c>
      <c r="E110" s="169">
        <f ca="1"/>
        <v>5.2742139792234846E-5</v>
      </c>
    </row>
    <row r="111" spans="1:5">
      <c r="A111">
        <f ca="1"/>
        <v>110</v>
      </c>
      <c r="B111" s="187"/>
      <c r="C111" s="169">
        <f ca="1"/>
        <v>2E-3</v>
      </c>
      <c r="D111" s="169">
        <f ca="1"/>
        <v>8.727378867483945E-4</v>
      </c>
      <c r="E111" s="169">
        <f ca="1"/>
        <v>5.2334283793210859E-5</v>
      </c>
    </row>
    <row r="112" spans="1:5">
      <c r="A112">
        <f ca="1"/>
        <v>111</v>
      </c>
      <c r="B112" s="187"/>
      <c r="C112" s="169">
        <f ca="1"/>
        <v>2E-3</v>
      </c>
      <c r="D112" s="169">
        <f ca="1"/>
        <v>8.7157034442498528E-4</v>
      </c>
      <c r="E112" s="169">
        <f ca="1"/>
        <v>5.1926973056217657E-5</v>
      </c>
    </row>
    <row r="113" spans="1:5">
      <c r="A113">
        <f ca="1"/>
        <v>112</v>
      </c>
      <c r="B113" s="187"/>
      <c r="C113" s="169">
        <f ca="1"/>
        <v>2E-3</v>
      </c>
      <c r="D113" s="169">
        <f ca="1"/>
        <v>8.7040280210157607E-4</v>
      </c>
      <c r="E113" s="169">
        <f ca="1"/>
        <v>5.1520207581255239E-5</v>
      </c>
    </row>
    <row r="114" spans="1:5">
      <c r="A114">
        <f ca="1"/>
        <v>113</v>
      </c>
      <c r="B114" s="187"/>
      <c r="C114" s="169">
        <f ca="1"/>
        <v>2E-3</v>
      </c>
      <c r="D114" s="169">
        <f ca="1"/>
        <v>8.6923525977816685E-4</v>
      </c>
      <c r="E114" s="169">
        <f ca="1"/>
        <v>5.11139873683236E-5</v>
      </c>
    </row>
    <row r="115" spans="1:5">
      <c r="A115">
        <f ca="1"/>
        <v>114</v>
      </c>
      <c r="B115" s="187"/>
      <c r="C115" s="169">
        <f ca="1"/>
        <v>2E-3</v>
      </c>
      <c r="D115" s="169">
        <f ca="1"/>
        <v>8.6806771745475764E-4</v>
      </c>
      <c r="E115" s="169">
        <f ca="1"/>
        <v>5.0708312417422739E-5</v>
      </c>
    </row>
    <row r="116" spans="1:5">
      <c r="A116">
        <f ca="1"/>
        <v>115</v>
      </c>
      <c r="B116" s="187"/>
      <c r="C116" s="169">
        <f ca="1"/>
        <v>2E-3</v>
      </c>
      <c r="D116" s="169">
        <f ca="1"/>
        <v>8.6690017513134843E-4</v>
      </c>
      <c r="E116" s="169">
        <f ca="1"/>
        <v>5.0303182728552656E-5</v>
      </c>
    </row>
    <row r="117" spans="1:5">
      <c r="A117">
        <f ca="1"/>
        <v>116</v>
      </c>
      <c r="B117" s="187"/>
      <c r="C117" s="169">
        <f ca="1"/>
        <v>2E-3</v>
      </c>
      <c r="D117" s="169">
        <f ca="1"/>
        <v>8.6573263280793921E-4</v>
      </c>
      <c r="E117" s="169">
        <f ca="1"/>
        <v>4.9898598301713358E-5</v>
      </c>
    </row>
    <row r="118" spans="1:5">
      <c r="A118">
        <f ca="1"/>
        <v>117</v>
      </c>
      <c r="B118" s="187"/>
      <c r="C118" s="169">
        <f ca="1"/>
        <v>2E-3</v>
      </c>
      <c r="D118" s="169">
        <f ca="1"/>
        <v>8.6456509048453E-4</v>
      </c>
      <c r="E118" s="169">
        <f ca="1"/>
        <v>4.9494559136904837E-5</v>
      </c>
    </row>
    <row r="119" spans="1:5">
      <c r="A119">
        <f ca="1"/>
        <v>118</v>
      </c>
      <c r="B119" s="187"/>
      <c r="C119" s="169">
        <f ca="1"/>
        <v>2E-3</v>
      </c>
      <c r="D119" s="169">
        <f ca="1"/>
        <v>8.6339754816112078E-4</v>
      </c>
      <c r="E119" s="169">
        <f ca="1"/>
        <v>4.9091065234127102E-5</v>
      </c>
    </row>
    <row r="120" spans="1:5">
      <c r="A120">
        <f ca="1"/>
        <v>119</v>
      </c>
      <c r="B120" s="187"/>
      <c r="C120" s="169">
        <f ca="1"/>
        <v>2E-3</v>
      </c>
      <c r="D120" s="169">
        <f ca="1"/>
        <v>8.6223000583771146E-4</v>
      </c>
      <c r="E120" s="169">
        <f ca="1"/>
        <v>4.8688116593380145E-5</v>
      </c>
    </row>
    <row r="121" spans="1:5">
      <c r="A121">
        <f ca="1"/>
        <v>120</v>
      </c>
      <c r="B121" s="187"/>
      <c r="C121" s="169">
        <f ca="1"/>
        <v>2E-3</v>
      </c>
      <c r="D121" s="169">
        <f ca="1"/>
        <v>8.6106246351430236E-4</v>
      </c>
      <c r="E121" s="169">
        <f ca="1"/>
        <v>4.8285713214663973E-5</v>
      </c>
    </row>
    <row r="122" spans="1:5">
      <c r="A122">
        <f ca="1"/>
        <v>121</v>
      </c>
      <c r="B122" s="187"/>
      <c r="C122" s="169">
        <f ca="1"/>
        <v>2E-3</v>
      </c>
      <c r="D122" s="169">
        <f ca="1"/>
        <v>8.5989492119089303E-4</v>
      </c>
      <c r="E122" s="169">
        <f ca="1"/>
        <v>4.7883855097978579E-5</v>
      </c>
    </row>
    <row r="123" spans="1:5">
      <c r="A123">
        <f ca="1"/>
        <v>122</v>
      </c>
      <c r="B123" s="187"/>
      <c r="C123" s="169">
        <f ca="1"/>
        <v>2E-3</v>
      </c>
      <c r="D123" s="169">
        <f ca="1"/>
        <v>8.5872737886748382E-4</v>
      </c>
      <c r="E123" s="169">
        <f ca="1"/>
        <v>4.7482542243323963E-5</v>
      </c>
    </row>
    <row r="124" spans="1:5">
      <c r="A124">
        <f ca="1"/>
        <v>123</v>
      </c>
      <c r="B124" s="187"/>
      <c r="C124" s="169">
        <f ca="1"/>
        <v>2E-3</v>
      </c>
      <c r="D124" s="169">
        <f ca="1"/>
        <v>8.5755983654407461E-4</v>
      </c>
      <c r="E124" s="169">
        <f ca="1"/>
        <v>4.7081774650700132E-5</v>
      </c>
    </row>
    <row r="125" spans="1:5">
      <c r="A125">
        <f ca="1"/>
        <v>124</v>
      </c>
      <c r="B125" s="187"/>
      <c r="C125" s="169">
        <f ca="1"/>
        <v>2E-3</v>
      </c>
      <c r="D125" s="169">
        <f ca="1"/>
        <v>8.5639229422066539E-4</v>
      </c>
      <c r="E125" s="169">
        <f ca="1"/>
        <v>4.6681552320107072E-5</v>
      </c>
    </row>
    <row r="126" spans="1:5">
      <c r="A126">
        <f ca="1"/>
        <v>125</v>
      </c>
      <c r="B126" s="187"/>
      <c r="C126" s="169">
        <f ca="1"/>
        <v>2E-3</v>
      </c>
      <c r="D126" s="169">
        <f ca="1"/>
        <v>8.5522475189725618E-4</v>
      </c>
      <c r="E126" s="169">
        <f ca="1"/>
        <v>4.6281875251544797E-5</v>
      </c>
    </row>
    <row r="127" spans="1:5">
      <c r="A127">
        <f ca="1"/>
        <v>126</v>
      </c>
      <c r="B127" s="187"/>
      <c r="C127" s="169">
        <f ca="1"/>
        <v>2E-3</v>
      </c>
      <c r="D127" s="169">
        <f ca="1"/>
        <v>8.5405720957384696E-4</v>
      </c>
      <c r="E127" s="169">
        <f ca="1"/>
        <v>4.5882743445013307E-5</v>
      </c>
    </row>
    <row r="128" spans="1:5">
      <c r="A128">
        <f ca="1"/>
        <v>127</v>
      </c>
      <c r="B128" s="187"/>
      <c r="C128" s="169">
        <f ca="1"/>
        <v>2E-3</v>
      </c>
      <c r="D128" s="169">
        <f ca="1"/>
        <v>8.5288966725043775E-4</v>
      </c>
      <c r="E128" s="169">
        <f ca="1"/>
        <v>4.5484156900512602E-5</v>
      </c>
    </row>
    <row r="129" spans="1:5">
      <c r="A129">
        <f ca="1"/>
        <v>128</v>
      </c>
      <c r="B129" s="187"/>
      <c r="C129" s="169">
        <f ca="1"/>
        <v>2E-3</v>
      </c>
      <c r="D129" s="169">
        <f ca="1"/>
        <v>8.5172212492702854E-4</v>
      </c>
      <c r="E129" s="169">
        <f ca="1"/>
        <v>4.5086115618042668E-5</v>
      </c>
    </row>
    <row r="130" spans="1:5">
      <c r="A130">
        <f ca="1"/>
        <v>129</v>
      </c>
      <c r="B130" s="187"/>
      <c r="C130" s="169">
        <f ca="1"/>
        <v>2E-3</v>
      </c>
      <c r="D130" s="169">
        <f ca="1"/>
        <v>8.5055458260361932E-4</v>
      </c>
      <c r="E130" s="169">
        <f ca="1"/>
        <v>4.4688619597603519E-5</v>
      </c>
    </row>
    <row r="131" spans="1:5">
      <c r="A131">
        <f ca="1"/>
        <v>130</v>
      </c>
      <c r="B131" s="187"/>
      <c r="C131" s="169">
        <f ca="1"/>
        <v>2E-3</v>
      </c>
      <c r="D131" s="169">
        <f ca="1"/>
        <v>8.4938704028021E-4</v>
      </c>
      <c r="E131" s="169">
        <f ca="1"/>
        <v>4.4291668839195155E-5</v>
      </c>
    </row>
    <row r="132" spans="1:5">
      <c r="A132">
        <f ca="1"/>
        <v>131</v>
      </c>
      <c r="B132" s="187"/>
      <c r="C132" s="169">
        <f ca="1"/>
        <v>2E-3</v>
      </c>
      <c r="D132" s="169">
        <f ca="1"/>
        <v>8.4821949795680089E-4</v>
      </c>
      <c r="E132" s="169">
        <f ca="1"/>
        <v>4.3895263342817556E-5</v>
      </c>
    </row>
    <row r="133" spans="1:5">
      <c r="A133">
        <f ca="1"/>
        <v>132</v>
      </c>
      <c r="B133" s="187"/>
      <c r="C133" s="169">
        <f ca="1"/>
        <v>2E-3</v>
      </c>
      <c r="D133" s="169">
        <f ca="1"/>
        <v>8.4705195563339157E-4</v>
      </c>
      <c r="E133" s="169">
        <f ca="1"/>
        <v>4.3499403108470762E-5</v>
      </c>
    </row>
    <row r="134" spans="1:5">
      <c r="A134">
        <f ca="1"/>
        <v>133</v>
      </c>
      <c r="B134" s="187"/>
      <c r="C134" s="169">
        <f ca="1"/>
        <v>2E-3</v>
      </c>
      <c r="D134" s="169">
        <f ca="1"/>
        <v>8.4588441330998236E-4</v>
      </c>
      <c r="E134" s="169">
        <f ca="1"/>
        <v>4.3104088136154725E-5</v>
      </c>
    </row>
    <row r="135" spans="1:5">
      <c r="A135">
        <f ca="1"/>
        <v>134</v>
      </c>
      <c r="B135" s="187"/>
      <c r="C135" s="169">
        <f ca="1"/>
        <v>2E-3</v>
      </c>
      <c r="D135" s="169">
        <f ca="1"/>
        <v>8.4471687098657314E-4</v>
      </c>
      <c r="E135" s="169">
        <f ca="1"/>
        <v>4.2709318425869488E-5</v>
      </c>
    </row>
    <row r="136" spans="1:5">
      <c r="A136">
        <f ca="1"/>
        <v>135</v>
      </c>
      <c r="B136" s="187"/>
      <c r="C136" s="169">
        <f ca="1"/>
        <v>2E-3</v>
      </c>
      <c r="D136" s="169">
        <f ca="1"/>
        <v>8.4354932866316393E-4</v>
      </c>
      <c r="E136" s="169">
        <f ca="1"/>
        <v>4.2315093977615014E-5</v>
      </c>
    </row>
    <row r="137" spans="1:5">
      <c r="A137">
        <f ca="1"/>
        <v>136</v>
      </c>
      <c r="B137" s="187"/>
      <c r="C137" s="169">
        <f ca="1"/>
        <v>2E-3</v>
      </c>
      <c r="D137" s="169">
        <f ca="1"/>
        <v>8.4238178633975471E-4</v>
      </c>
      <c r="E137" s="169">
        <f ca="1"/>
        <v>4.1921414791391339E-5</v>
      </c>
    </row>
    <row r="138" spans="1:5">
      <c r="A138">
        <f ca="1"/>
        <v>137</v>
      </c>
      <c r="B138" s="187"/>
      <c r="C138" s="169">
        <f ca="1"/>
        <v>2E-3</v>
      </c>
      <c r="D138" s="169">
        <f ca="1"/>
        <v>8.412142440163455E-4</v>
      </c>
      <c r="E138" s="169">
        <f ca="1"/>
        <v>4.1528280867198429E-5</v>
      </c>
    </row>
    <row r="139" spans="1:5">
      <c r="A139">
        <f ca="1"/>
        <v>138</v>
      </c>
      <c r="B139" s="187"/>
      <c r="C139" s="169">
        <f ca="1"/>
        <v>2E-3</v>
      </c>
      <c r="D139" s="169">
        <f ca="1"/>
        <v>8.4004670169293629E-4</v>
      </c>
      <c r="E139" s="169">
        <f ca="1"/>
        <v>4.1135692205036303E-5</v>
      </c>
    </row>
    <row r="140" spans="1:5">
      <c r="A140">
        <f ca="1"/>
        <v>139</v>
      </c>
      <c r="B140" s="187"/>
      <c r="C140" s="169">
        <f ca="1"/>
        <v>2E-3</v>
      </c>
      <c r="D140" s="169">
        <f ca="1"/>
        <v>8.3887915936952707E-4</v>
      </c>
      <c r="E140" s="169">
        <f ca="1"/>
        <v>4.0743648804904969E-5</v>
      </c>
    </row>
    <row r="141" spans="1:5">
      <c r="A141">
        <f ca="1"/>
        <v>140</v>
      </c>
      <c r="B141" s="187"/>
      <c r="C141" s="169">
        <f ca="1"/>
        <v>2E-3</v>
      </c>
      <c r="D141" s="169">
        <f ca="1"/>
        <v>8.3771161704611786E-4</v>
      </c>
      <c r="E141" s="169">
        <f ca="1"/>
        <v>4.03521506668044E-5</v>
      </c>
    </row>
    <row r="142" spans="1:5">
      <c r="A142">
        <f ca="1"/>
        <v>141</v>
      </c>
      <c r="B142" s="187"/>
      <c r="C142" s="169">
        <f ca="1"/>
        <v>2E-3</v>
      </c>
      <c r="D142" s="169">
        <f ca="1"/>
        <v>8.3654407472270854E-4</v>
      </c>
      <c r="E142" s="169">
        <f ca="1"/>
        <v>3.9961197790734629E-5</v>
      </c>
    </row>
    <row r="143" spans="1:5">
      <c r="A143">
        <f ca="1"/>
        <v>142</v>
      </c>
      <c r="B143" s="187"/>
      <c r="C143" s="169">
        <f ca="1"/>
        <v>2E-3</v>
      </c>
      <c r="D143" s="169">
        <f ca="1"/>
        <v>8.3537653239929943E-4</v>
      </c>
      <c r="E143" s="169">
        <f ca="1"/>
        <v>3.9570790176695623E-5</v>
      </c>
    </row>
    <row r="144" spans="1:5">
      <c r="A144">
        <f ca="1"/>
        <v>143</v>
      </c>
      <c r="B144" s="187"/>
      <c r="C144" s="169">
        <f ca="1"/>
        <v>2E-3</v>
      </c>
      <c r="D144" s="169">
        <f ca="1"/>
        <v>8.3420899007589011E-4</v>
      </c>
      <c r="E144" s="169">
        <f ca="1"/>
        <v>3.9180927824687408E-5</v>
      </c>
    </row>
    <row r="145" spans="1:5">
      <c r="A145">
        <f ca="1"/>
        <v>144</v>
      </c>
      <c r="B145" s="187"/>
      <c r="C145" s="169">
        <f ca="1"/>
        <v>2E-3</v>
      </c>
      <c r="D145" s="169">
        <f ca="1"/>
        <v>8.3304144775248089E-4</v>
      </c>
      <c r="E145" s="169">
        <f ca="1"/>
        <v>3.8791610734709965E-5</v>
      </c>
    </row>
    <row r="146" spans="1:5">
      <c r="A146">
        <f ca="1"/>
        <v>145</v>
      </c>
      <c r="B146" s="187"/>
      <c r="C146" s="169">
        <f ca="1"/>
        <v>2E-3</v>
      </c>
      <c r="D146" s="169">
        <f ca="1"/>
        <v>8.3187390542907168E-4</v>
      </c>
      <c r="E146" s="169">
        <f ca="1"/>
        <v>3.8402838906763314E-5</v>
      </c>
    </row>
    <row r="147" spans="1:5">
      <c r="A147">
        <f ca="1"/>
        <v>146</v>
      </c>
      <c r="B147" s="187"/>
      <c r="C147" s="169">
        <f ca="1"/>
        <v>2E-3</v>
      </c>
      <c r="D147" s="169">
        <f ca="1"/>
        <v>8.3070636310566247E-4</v>
      </c>
      <c r="E147" s="169">
        <f ca="1"/>
        <v>3.8014612340847433E-5</v>
      </c>
    </row>
    <row r="148" spans="1:5">
      <c r="A148">
        <f ca="1"/>
        <v>147</v>
      </c>
      <c r="B148" s="187"/>
      <c r="C148" s="169">
        <f ca="1"/>
        <v>2E-3</v>
      </c>
      <c r="D148" s="169">
        <f ca="1"/>
        <v>8.2953882078225325E-4</v>
      </c>
      <c r="E148" s="169">
        <f ca="1"/>
        <v>3.7626931036962331E-5</v>
      </c>
    </row>
    <row r="149" spans="1:5">
      <c r="A149">
        <f ca="1"/>
        <v>148</v>
      </c>
      <c r="B149" s="187"/>
      <c r="C149" s="169">
        <f ca="1"/>
        <v>2E-3</v>
      </c>
      <c r="D149" s="169">
        <f ca="1"/>
        <v>8.2837127845884404E-4</v>
      </c>
      <c r="E149" s="169">
        <f ca="1"/>
        <v>3.7239794995108021E-5</v>
      </c>
    </row>
    <row r="150" spans="1:5">
      <c r="A150">
        <f ca="1"/>
        <v>149</v>
      </c>
      <c r="B150" s="187"/>
      <c r="C150" s="169">
        <f ca="1"/>
        <v>2E-3</v>
      </c>
      <c r="D150" s="169">
        <f ca="1"/>
        <v>8.2720373613543482E-4</v>
      </c>
      <c r="E150" s="169">
        <f ca="1"/>
        <v>3.6853204215284481E-5</v>
      </c>
    </row>
    <row r="151" spans="1:5">
      <c r="A151">
        <f ca="1"/>
        <v>150</v>
      </c>
      <c r="B151" s="187"/>
      <c r="C151" s="169">
        <f ca="1"/>
        <v>2E-3</v>
      </c>
      <c r="D151" s="169">
        <f ca="1"/>
        <v>8.2603619381202561E-4</v>
      </c>
      <c r="E151" s="169">
        <f ca="1"/>
        <v>3.6467158697491734E-5</v>
      </c>
    </row>
    <row r="152" spans="1:5">
      <c r="A152">
        <f ca="1"/>
        <v>151</v>
      </c>
      <c r="B152" s="187"/>
      <c r="C152" s="169">
        <f ca="1"/>
        <v>2E-3</v>
      </c>
      <c r="D152" s="169">
        <f ca="1"/>
        <v>8.248686514886164E-4</v>
      </c>
      <c r="E152" s="169">
        <f ca="1"/>
        <v>3.6081658441729751E-5</v>
      </c>
    </row>
    <row r="153" spans="1:5">
      <c r="A153">
        <f ca="1"/>
        <v>152</v>
      </c>
      <c r="B153" s="187"/>
      <c r="C153" s="169">
        <f ca="1"/>
        <v>2E-3</v>
      </c>
      <c r="D153" s="169">
        <f ca="1"/>
        <v>8.2370110916520718E-4</v>
      </c>
      <c r="E153" s="169">
        <f ca="1"/>
        <v>3.5696703447998573E-5</v>
      </c>
    </row>
    <row r="154" spans="1:5">
      <c r="A154">
        <f ca="1"/>
        <v>153</v>
      </c>
      <c r="B154" s="187"/>
      <c r="C154" s="169">
        <f ca="1"/>
        <v>2E-3</v>
      </c>
      <c r="D154" s="169">
        <f ca="1"/>
        <v>8.2253356684179797E-4</v>
      </c>
      <c r="E154" s="169">
        <f ca="1"/>
        <v>3.5312293716298153E-5</v>
      </c>
    </row>
    <row r="155" spans="1:5">
      <c r="A155">
        <f ca="1"/>
        <v>154</v>
      </c>
      <c r="B155" s="187"/>
      <c r="C155" s="169">
        <f ca="1"/>
        <v>2E-3</v>
      </c>
      <c r="D155" s="169">
        <f ca="1"/>
        <v>8.2136602451838864E-4</v>
      </c>
      <c r="E155" s="169">
        <f ca="1"/>
        <v>3.4928429246628525E-5</v>
      </c>
    </row>
    <row r="156" spans="1:5">
      <c r="A156">
        <f ca="1"/>
        <v>155</v>
      </c>
      <c r="B156" s="187"/>
      <c r="C156" s="169">
        <f ca="1"/>
        <v>2E-3</v>
      </c>
      <c r="D156" s="169">
        <f ca="1"/>
        <v>8.2019848219497954E-4</v>
      </c>
      <c r="E156" s="169">
        <f ca="1"/>
        <v>3.4545110038989668E-5</v>
      </c>
    </row>
    <row r="157" spans="1:5">
      <c r="A157">
        <f ca="1"/>
        <v>156</v>
      </c>
      <c r="B157" s="187"/>
      <c r="C157" s="169">
        <f ca="1"/>
        <v>2E-3</v>
      </c>
      <c r="D157" s="169">
        <f ca="1"/>
        <v>8.1903093987157022E-4</v>
      </c>
      <c r="E157" s="169">
        <f ca="1"/>
        <v>3.4162336093381596E-5</v>
      </c>
    </row>
    <row r="158" spans="1:5">
      <c r="A158">
        <f ca="1"/>
        <v>157</v>
      </c>
      <c r="B158" s="187"/>
      <c r="C158" s="169">
        <f ca="1"/>
        <v>2E-3</v>
      </c>
      <c r="D158" s="169">
        <f ca="1"/>
        <v>8.17863397548161E-4</v>
      </c>
      <c r="E158" s="169">
        <f ca="1"/>
        <v>3.3780107409804316E-5</v>
      </c>
    </row>
    <row r="159" spans="1:5">
      <c r="A159">
        <f ca="1"/>
        <v>158</v>
      </c>
      <c r="B159" s="187"/>
      <c r="C159" s="169">
        <f ca="1"/>
        <v>2E-3</v>
      </c>
      <c r="D159" s="169">
        <f ca="1"/>
        <v>8.1669585522475179E-4</v>
      </c>
      <c r="E159" s="169">
        <f ca="1"/>
        <v>3.33984239882578E-5</v>
      </c>
    </row>
    <row r="160" spans="1:5">
      <c r="A160">
        <f ca="1"/>
        <v>159</v>
      </c>
      <c r="B160" s="187"/>
      <c r="C160" s="169">
        <f ca="1"/>
        <v>2E-3</v>
      </c>
      <c r="D160" s="169">
        <f ca="1"/>
        <v>8.1552831290134257E-4</v>
      </c>
      <c r="E160" s="169">
        <f ca="1"/>
        <v>3.3017285828742083E-5</v>
      </c>
    </row>
    <row r="161" spans="1:5">
      <c r="A161">
        <f ca="1"/>
        <v>160</v>
      </c>
      <c r="B161" s="187"/>
      <c r="C161" s="169">
        <f ca="1"/>
        <v>2E-3</v>
      </c>
      <c r="D161" s="169">
        <f ca="1"/>
        <v>8.1436077057793336E-4</v>
      </c>
      <c r="E161" s="169">
        <f ca="1"/>
        <v>3.263669293125713E-5</v>
      </c>
    </row>
    <row r="162" spans="1:5">
      <c r="A162">
        <f ca="1"/>
        <v>161</v>
      </c>
      <c r="B162" s="187"/>
      <c r="C162" s="169">
        <f ca="1"/>
        <v>2E-3</v>
      </c>
      <c r="D162" s="169">
        <f ca="1"/>
        <v>8.1319322825452415E-4</v>
      </c>
      <c r="E162" s="169">
        <f ca="1"/>
        <v>3.2256645295802969E-5</v>
      </c>
    </row>
    <row r="163" spans="1:5">
      <c r="A163">
        <f ca="1"/>
        <v>162</v>
      </c>
      <c r="B163" s="187"/>
      <c r="C163" s="169">
        <f ca="1"/>
        <v>2E-3</v>
      </c>
      <c r="D163" s="169">
        <f ca="1"/>
        <v>8.1202568593111493E-4</v>
      </c>
      <c r="E163" s="169">
        <f ca="1"/>
        <v>3.1877142922379579E-5</v>
      </c>
    </row>
    <row r="164" spans="1:5">
      <c r="A164">
        <f ca="1"/>
        <v>163</v>
      </c>
      <c r="B164" s="187"/>
      <c r="C164" s="169">
        <f ca="1"/>
        <v>2E-3</v>
      </c>
      <c r="D164" s="169">
        <f ca="1"/>
        <v>8.1085814360770572E-4</v>
      </c>
      <c r="E164" s="169">
        <f ca="1"/>
        <v>3.1498185810986981E-5</v>
      </c>
    </row>
    <row r="165" spans="1:5">
      <c r="A165">
        <f ca="1"/>
        <v>164</v>
      </c>
      <c r="B165" s="187"/>
      <c r="C165" s="169">
        <f ca="1"/>
        <v>2E-3</v>
      </c>
      <c r="D165" s="169">
        <f ca="1"/>
        <v>8.096906012842965E-4</v>
      </c>
      <c r="E165" s="169">
        <f ca="1"/>
        <v>3.1119773961625147E-5</v>
      </c>
    </row>
    <row r="166" spans="1:5">
      <c r="A166">
        <f ca="1"/>
        <v>165</v>
      </c>
      <c r="B166" s="187"/>
      <c r="C166" s="169">
        <f ca="1"/>
        <v>2E-3</v>
      </c>
      <c r="D166" s="169">
        <f ca="1"/>
        <v>8.0852305896088718E-4</v>
      </c>
      <c r="E166" s="169">
        <f ca="1"/>
        <v>3.0741907374294099E-5</v>
      </c>
    </row>
    <row r="167" spans="1:5">
      <c r="A167">
        <f ca="1"/>
        <v>166</v>
      </c>
      <c r="B167" s="187"/>
      <c r="C167" s="169">
        <f ca="1"/>
        <v>2E-3</v>
      </c>
      <c r="D167" s="169">
        <f ca="1"/>
        <v>8.0735551663747808E-4</v>
      </c>
      <c r="E167" s="169">
        <f ca="1"/>
        <v>3.0364586048993845E-5</v>
      </c>
    </row>
    <row r="168" spans="1:5">
      <c r="A168">
        <f ca="1"/>
        <v>167</v>
      </c>
      <c r="B168" s="187"/>
      <c r="C168" s="169">
        <f ca="1"/>
        <v>2E-3</v>
      </c>
      <c r="D168" s="169">
        <f ca="1"/>
        <v>8.0618797431406875E-4</v>
      </c>
      <c r="E168" s="169">
        <f ca="1"/>
        <v>2.9987809985724356E-5</v>
      </c>
    </row>
    <row r="169" spans="1:5">
      <c r="A169">
        <f ca="1"/>
        <v>168</v>
      </c>
      <c r="B169" s="187"/>
      <c r="C169" s="169">
        <f ca="1"/>
        <v>2E-3</v>
      </c>
      <c r="D169" s="169">
        <f ca="1"/>
        <v>8.0502043199065954E-4</v>
      </c>
      <c r="E169" s="169">
        <f ca="1"/>
        <v>2.9611579184485662E-5</v>
      </c>
    </row>
    <row r="170" spans="1:5">
      <c r="A170">
        <f ca="1"/>
        <v>169</v>
      </c>
      <c r="B170" s="187"/>
      <c r="C170" s="169">
        <f ca="1"/>
        <v>2E-3</v>
      </c>
      <c r="D170" s="169">
        <f ca="1"/>
        <v>8.0385288966725033E-4</v>
      </c>
      <c r="E170" s="169">
        <f ca="1"/>
        <v>2.9235893645277739E-5</v>
      </c>
    </row>
    <row r="171" spans="1:5">
      <c r="A171">
        <f ca="1"/>
        <v>170</v>
      </c>
      <c r="B171" s="187"/>
      <c r="C171" s="169">
        <f ca="1"/>
        <v>2E-3</v>
      </c>
      <c r="D171" s="169">
        <f ca="1"/>
        <v>8.0268534734384111E-4</v>
      </c>
      <c r="E171" s="169">
        <f ca="1"/>
        <v>2.8860753368100608E-5</v>
      </c>
    </row>
    <row r="172" spans="1:5">
      <c r="A172">
        <f ca="1"/>
        <v>171</v>
      </c>
      <c r="B172" s="187"/>
      <c r="C172" s="169">
        <f ca="1"/>
        <v>2E-3</v>
      </c>
      <c r="D172" s="169">
        <f ca="1"/>
        <v>8.015178050204319E-4</v>
      </c>
      <c r="E172" s="169">
        <f ca="1"/>
        <v>2.8486158352954242E-5</v>
      </c>
    </row>
    <row r="173" spans="1:5">
      <c r="A173">
        <f ca="1"/>
        <v>172</v>
      </c>
      <c r="B173" s="187"/>
      <c r="C173" s="169">
        <f ca="1"/>
        <v>2E-3</v>
      </c>
      <c r="D173" s="169">
        <f ca="1"/>
        <v>8.0035026269702268E-4</v>
      </c>
      <c r="E173" s="169">
        <f ca="1"/>
        <v>2.811210859983867E-5</v>
      </c>
    </row>
    <row r="174" spans="1:5">
      <c r="A174">
        <f ca="1"/>
        <v>173</v>
      </c>
      <c r="B174" s="187"/>
      <c r="C174" s="169">
        <f ca="1"/>
        <v>2E-3</v>
      </c>
      <c r="D174" s="169">
        <f ca="1"/>
        <v>7.9918272037361347E-4</v>
      </c>
      <c r="E174" s="169">
        <f ca="1"/>
        <v>2.7738604108753867E-5</v>
      </c>
    </row>
    <row r="175" spans="1:5">
      <c r="A175">
        <f ca="1"/>
        <v>174</v>
      </c>
      <c r="B175" s="187"/>
      <c r="C175" s="169">
        <f ca="1"/>
        <v>2E-3</v>
      </c>
      <c r="D175" s="169">
        <f ca="1"/>
        <v>7.9801517805020426E-4</v>
      </c>
      <c r="E175" s="169">
        <f ca="1"/>
        <v>2.7365644879699845E-5</v>
      </c>
    </row>
    <row r="176" spans="1:5">
      <c r="A176">
        <f ca="1"/>
        <v>175</v>
      </c>
      <c r="B176" s="187"/>
      <c r="C176" s="169">
        <f ca="1"/>
        <v>2E-3</v>
      </c>
      <c r="D176" s="169">
        <f ca="1"/>
        <v>7.9684763572679504E-4</v>
      </c>
      <c r="E176" s="169">
        <f ca="1"/>
        <v>2.6993230912676618E-5</v>
      </c>
    </row>
    <row r="177" spans="1:5">
      <c r="A177">
        <f ca="1"/>
        <v>176</v>
      </c>
      <c r="B177" s="187"/>
      <c r="C177" s="169">
        <f ca="1"/>
        <v>2E-3</v>
      </c>
      <c r="D177" s="169">
        <f ca="1"/>
        <v>7.9568009340338572E-4</v>
      </c>
      <c r="E177" s="169">
        <f ca="1"/>
        <v>2.6621362207684156E-5</v>
      </c>
    </row>
    <row r="178" spans="1:5">
      <c r="A178">
        <f ca="1"/>
        <v>177</v>
      </c>
      <c r="B178" s="187"/>
      <c r="C178" s="169">
        <f ca="1"/>
        <v>2E-3</v>
      </c>
      <c r="D178" s="169">
        <f ca="1"/>
        <v>7.9451255107997661E-4</v>
      </c>
      <c r="E178" s="169">
        <f ca="1"/>
        <v>2.6250038764722485E-5</v>
      </c>
    </row>
    <row r="179" spans="1:5">
      <c r="A179">
        <f ca="1"/>
        <v>178</v>
      </c>
      <c r="B179" s="187"/>
      <c r="C179" s="169">
        <f ca="1"/>
        <v>2E-3</v>
      </c>
      <c r="D179" s="169">
        <f ca="1"/>
        <v>7.9334500875656729E-4</v>
      </c>
      <c r="E179" s="169">
        <f ca="1"/>
        <v>2.5879260583791586E-5</v>
      </c>
    </row>
    <row r="180" spans="1:5">
      <c r="A180">
        <f ca="1"/>
        <v>179</v>
      </c>
      <c r="B180" s="187"/>
      <c r="C180" s="169">
        <f ca="1"/>
        <v>2E-3</v>
      </c>
      <c r="D180" s="169">
        <f ca="1"/>
        <v>7.9217746643315808E-4</v>
      </c>
      <c r="E180" s="169">
        <f ca="1"/>
        <v>2.5509027664891481E-5</v>
      </c>
    </row>
    <row r="181" spans="1:5">
      <c r="A181">
        <f ca="1"/>
        <v>180</v>
      </c>
      <c r="B181" s="187"/>
      <c r="C181" s="169">
        <f ca="1"/>
        <v>2E-3</v>
      </c>
      <c r="D181" s="169">
        <f ca="1"/>
        <v>7.9100992410974886E-4</v>
      </c>
      <c r="E181" s="169">
        <f ca="1"/>
        <v>2.5139340008022142E-5</v>
      </c>
    </row>
    <row r="182" spans="1:5">
      <c r="A182">
        <f ca="1"/>
        <v>181</v>
      </c>
      <c r="B182" s="187"/>
      <c r="C182" s="169">
        <f ca="1"/>
        <v>2E-3</v>
      </c>
      <c r="D182" s="169">
        <f ca="1"/>
        <v>7.8984238178633965E-4</v>
      </c>
      <c r="E182" s="169">
        <f ca="1"/>
        <v>2.47701976131836E-5</v>
      </c>
    </row>
    <row r="183" spans="1:5">
      <c r="A183">
        <f ca="1"/>
        <v>182</v>
      </c>
      <c r="B183" s="187"/>
      <c r="C183" s="169">
        <f ca="1"/>
        <v>2E-3</v>
      </c>
      <c r="D183" s="169">
        <f ca="1"/>
        <v>7.8867483946293043E-4</v>
      </c>
      <c r="E183" s="169">
        <f ca="1"/>
        <v>2.4401600480375824E-5</v>
      </c>
    </row>
    <row r="184" spans="1:5">
      <c r="A184">
        <f ca="1"/>
        <v>183</v>
      </c>
      <c r="B184" s="187"/>
      <c r="C184" s="169">
        <f ca="1"/>
        <v>2E-3</v>
      </c>
      <c r="D184" s="169">
        <f ca="1"/>
        <v>7.8750729713952122E-4</v>
      </c>
      <c r="E184" s="169">
        <f ca="1"/>
        <v>2.4033548609598829E-5</v>
      </c>
    </row>
    <row r="185" spans="1:5">
      <c r="A185">
        <f ca="1"/>
        <v>184</v>
      </c>
      <c r="B185" s="187"/>
      <c r="C185" s="169">
        <f ca="1"/>
        <v>2E-3</v>
      </c>
      <c r="D185" s="169">
        <f ca="1"/>
        <v>7.8633975481611201E-4</v>
      </c>
      <c r="E185" s="169">
        <f ca="1"/>
        <v>2.3666042000852625E-5</v>
      </c>
    </row>
    <row r="186" spans="1:5">
      <c r="A186">
        <f ca="1"/>
        <v>185</v>
      </c>
      <c r="B186" s="187"/>
      <c r="C186" s="169">
        <f ca="1"/>
        <v>2E-3</v>
      </c>
      <c r="D186" s="169">
        <f ca="1"/>
        <v>7.8517221249270279E-4</v>
      </c>
      <c r="E186" s="169">
        <f ca="1"/>
        <v>2.3299080654137189E-5</v>
      </c>
    </row>
    <row r="187" spans="1:5">
      <c r="A187">
        <f ca="1"/>
        <v>186</v>
      </c>
      <c r="B187" s="187"/>
      <c r="C187" s="169">
        <f ca="1"/>
        <v>2E-3</v>
      </c>
      <c r="D187" s="169">
        <f ca="1"/>
        <v>7.8400467016929358E-4</v>
      </c>
      <c r="E187" s="169">
        <f ca="1"/>
        <v>2.2932664569452549E-5</v>
      </c>
    </row>
    <row r="188" spans="1:5">
      <c r="A188">
        <f ca="1"/>
        <v>187</v>
      </c>
      <c r="B188" s="187"/>
      <c r="C188" s="169">
        <f ca="1"/>
        <v>2E-3</v>
      </c>
      <c r="D188" s="169">
        <f ca="1"/>
        <v>7.8283712784588426E-4</v>
      </c>
      <c r="E188" s="169">
        <f ca="1"/>
        <v>2.2566793746798676E-5</v>
      </c>
    </row>
    <row r="189" spans="1:5">
      <c r="A189">
        <f ca="1"/>
        <v>188</v>
      </c>
      <c r="B189" s="187"/>
      <c r="C189" s="169">
        <f ca="1"/>
        <v>2E-3</v>
      </c>
      <c r="D189" s="169">
        <f ca="1"/>
        <v>7.8166958552247515E-4</v>
      </c>
      <c r="E189" s="169">
        <f ca="1"/>
        <v>2.2201468186175599E-5</v>
      </c>
    </row>
    <row r="190" spans="1:5">
      <c r="A190">
        <f ca="1"/>
        <v>189</v>
      </c>
      <c r="B190" s="187"/>
      <c r="C190" s="169">
        <f ca="1"/>
        <v>2E-3</v>
      </c>
      <c r="D190" s="169">
        <f ca="1"/>
        <v>7.8050204319906583E-4</v>
      </c>
      <c r="E190" s="169">
        <f ca="1"/>
        <v>2.1836687887583286E-5</v>
      </c>
    </row>
    <row r="191" spans="1:5">
      <c r="A191">
        <f ca="1"/>
        <v>190</v>
      </c>
      <c r="B191" s="187"/>
      <c r="C191" s="169">
        <f ca="1"/>
        <v>2E-3</v>
      </c>
      <c r="D191" s="169">
        <f ca="1"/>
        <v>7.7933450087565661E-4</v>
      </c>
      <c r="E191" s="169">
        <f ca="1"/>
        <v>2.1472452851021768E-5</v>
      </c>
    </row>
    <row r="192" spans="1:5">
      <c r="A192">
        <f ca="1"/>
        <v>191</v>
      </c>
      <c r="B192" s="187"/>
      <c r="C192" s="169">
        <f ca="1"/>
        <v>2E-3</v>
      </c>
      <c r="D192" s="169">
        <f ca="1"/>
        <v>7.781669585522474E-4</v>
      </c>
      <c r="E192" s="169">
        <f ca="1"/>
        <v>2.1108763076491018E-5</v>
      </c>
    </row>
    <row r="193" spans="1:5">
      <c r="A193">
        <f ca="1"/>
        <v>192</v>
      </c>
      <c r="B193" s="187"/>
      <c r="C193" s="169">
        <f ca="1"/>
        <v>2E-3</v>
      </c>
      <c r="D193" s="169">
        <f ca="1"/>
        <v>7.7699941622883819E-4</v>
      </c>
      <c r="E193" s="169">
        <f ca="1"/>
        <v>2.0745618563991063E-5</v>
      </c>
    </row>
    <row r="194" spans="1:5">
      <c r="A194">
        <f ca="1"/>
        <v>193</v>
      </c>
      <c r="B194" s="187"/>
      <c r="C194" s="169">
        <f ca="1"/>
        <v>2E-3</v>
      </c>
      <c r="D194" s="169">
        <f ca="1"/>
        <v>7.7583187390542897E-4</v>
      </c>
      <c r="E194" s="169">
        <f ca="1"/>
        <v>2.0383019313521873E-5</v>
      </c>
    </row>
    <row r="195" spans="1:5">
      <c r="A195">
        <f ca="1"/>
        <v>194</v>
      </c>
      <c r="B195" s="187"/>
      <c r="C195" s="169">
        <f ca="1"/>
        <v>2E-3</v>
      </c>
      <c r="D195" s="169">
        <f ca="1"/>
        <v>7.7466433158201976E-4</v>
      </c>
      <c r="E195" s="169">
        <f ca="1"/>
        <v>2.0020965325083464E-5</v>
      </c>
    </row>
    <row r="196" spans="1:5">
      <c r="A196">
        <f ca="1"/>
        <v>195</v>
      </c>
      <c r="B196" s="187"/>
      <c r="C196" s="169">
        <f ca="1"/>
        <v>2E-3</v>
      </c>
      <c r="D196" s="169">
        <f ca="1"/>
        <v>7.7349678925861054E-4</v>
      </c>
      <c r="E196" s="169">
        <f ca="1"/>
        <v>1.965945659867585E-5</v>
      </c>
    </row>
    <row r="197" spans="1:5">
      <c r="A197">
        <f ca="1"/>
        <v>196</v>
      </c>
      <c r="B197" s="187"/>
      <c r="C197" s="169">
        <f ca="1"/>
        <v>2E-3</v>
      </c>
      <c r="D197" s="169">
        <f ca="1"/>
        <v>7.7232924693520133E-4</v>
      </c>
      <c r="E197" s="169">
        <f ca="1"/>
        <v>1.9298493134299004E-5</v>
      </c>
    </row>
    <row r="198" spans="1:5">
      <c r="A198">
        <f ca="1"/>
        <v>197</v>
      </c>
      <c r="B198" s="187"/>
      <c r="C198" s="169">
        <f ca="1"/>
        <v>2E-3</v>
      </c>
      <c r="D198" s="169">
        <f ca="1"/>
        <v>7.7116170461179212E-4</v>
      </c>
      <c r="E198" s="169">
        <f ca="1"/>
        <v>1.893807493195295E-5</v>
      </c>
    </row>
    <row r="199" spans="1:5">
      <c r="A199">
        <f ca="1"/>
        <v>198</v>
      </c>
      <c r="B199" s="187"/>
      <c r="C199" s="169">
        <f ca="1"/>
        <v>2E-3</v>
      </c>
      <c r="D199" s="169">
        <f ca="1"/>
        <v>7.6999416228838279E-4</v>
      </c>
      <c r="E199" s="169">
        <f ca="1"/>
        <v>1.8578201991637667E-5</v>
      </c>
    </row>
    <row r="200" spans="1:5">
      <c r="A200">
        <f ca="1"/>
        <v>199</v>
      </c>
      <c r="B200" s="187"/>
      <c r="C200" s="169">
        <f ca="1"/>
        <v>2E-3</v>
      </c>
      <c r="D200" s="169">
        <f ca="1"/>
        <v>7.6882661996497369E-4</v>
      </c>
      <c r="E200" s="169">
        <f ca="1"/>
        <v>1.8218874313353176E-5</v>
      </c>
    </row>
    <row r="201" spans="1:5">
      <c r="A201">
        <f ca="1"/>
        <v>200</v>
      </c>
      <c r="B201" s="187"/>
      <c r="C201" s="169">
        <f ca="1"/>
        <v>2E-3</v>
      </c>
      <c r="D201" s="169">
        <f ca="1"/>
        <v>7.6765907764156436E-4</v>
      </c>
      <c r="E201" s="169">
        <f ca="1"/>
        <v>1.7860091897099449E-5</v>
      </c>
    </row>
    <row r="202" spans="1:5">
      <c r="A202">
        <f ca="1"/>
        <v>201</v>
      </c>
      <c r="B202" s="187"/>
      <c r="C202" s="169">
        <f ca="1"/>
        <v>2E-3</v>
      </c>
      <c r="D202" s="169">
        <f ca="1"/>
        <v>7.6649153531815515E-4</v>
      </c>
      <c r="E202" s="169">
        <f ca="1"/>
        <v>1.7501854742876521E-5</v>
      </c>
    </row>
    <row r="203" spans="1:5">
      <c r="A203">
        <f ca="1"/>
        <v>202</v>
      </c>
      <c r="B203" s="187"/>
      <c r="C203" s="169">
        <f ca="1"/>
        <v>2E-3</v>
      </c>
      <c r="D203" s="169">
        <f ca="1"/>
        <v>7.6532399299474594E-4</v>
      </c>
      <c r="E203" s="169">
        <f ca="1"/>
        <v>1.7144162850684358E-5</v>
      </c>
    </row>
    <row r="204" spans="1:5">
      <c r="A204">
        <f ca="1"/>
        <v>203</v>
      </c>
      <c r="B204" s="187"/>
      <c r="C204" s="169">
        <f ca="1"/>
        <v>2E-3</v>
      </c>
      <c r="D204" s="169">
        <f ca="1"/>
        <v>7.6415645067133672E-4</v>
      </c>
      <c r="E204" s="169">
        <f ca="1"/>
        <v>1.6787016220522979E-5</v>
      </c>
    </row>
    <row r="205" spans="1:5">
      <c r="A205">
        <f ca="1"/>
        <v>204</v>
      </c>
      <c r="B205" s="187"/>
      <c r="C205" s="169">
        <f ca="1"/>
        <v>2E-3</v>
      </c>
      <c r="D205" s="169">
        <f ca="1"/>
        <v>7.6298890834792751E-4</v>
      </c>
      <c r="E205" s="169">
        <f ca="1"/>
        <v>1.6430414852392392E-5</v>
      </c>
    </row>
    <row r="206" spans="1:5">
      <c r="A206">
        <f ca="1"/>
        <v>205</v>
      </c>
      <c r="B206" s="187"/>
      <c r="C206" s="169">
        <f ca="1"/>
        <v>2E-3</v>
      </c>
      <c r="D206" s="169">
        <f ca="1"/>
        <v>7.6182136602451829E-4</v>
      </c>
      <c r="E206" s="169">
        <f ca="1"/>
        <v>1.6074358746292569E-5</v>
      </c>
    </row>
    <row r="207" spans="1:5">
      <c r="A207">
        <f ca="1"/>
        <v>206</v>
      </c>
      <c r="B207" s="187"/>
      <c r="C207" s="169">
        <f ca="1"/>
        <v>2E-3</v>
      </c>
      <c r="D207" s="169">
        <f ca="1"/>
        <v>7.6065382370110908E-4</v>
      </c>
      <c r="E207" s="169">
        <f ca="1"/>
        <v>1.5718847902223545E-5</v>
      </c>
    </row>
    <row r="208" spans="1:5">
      <c r="A208">
        <f ca="1"/>
        <v>207</v>
      </c>
      <c r="B208" s="187"/>
      <c r="C208" s="169">
        <f ca="1"/>
        <v>2E-3</v>
      </c>
      <c r="D208" s="169">
        <f ca="1"/>
        <v>7.5948628137769987E-4</v>
      </c>
      <c r="E208" s="169">
        <f ca="1"/>
        <v>1.5363882320185286E-5</v>
      </c>
    </row>
    <row r="209" spans="1:5">
      <c r="A209">
        <f ca="1"/>
        <v>208</v>
      </c>
      <c r="B209" s="187"/>
      <c r="C209" s="169">
        <f ca="1"/>
        <v>2E-3</v>
      </c>
      <c r="D209" s="169">
        <f ca="1"/>
        <v>7.5831873905429065E-4</v>
      </c>
      <c r="E209" s="169">
        <f ca="1"/>
        <v>1.5009462000177821E-5</v>
      </c>
    </row>
    <row r="210" spans="1:5">
      <c r="A210">
        <f ca="1"/>
        <v>209</v>
      </c>
      <c r="B210" s="187"/>
      <c r="C210" s="169">
        <f ca="1"/>
        <v>2E-3</v>
      </c>
      <c r="D210" s="169">
        <f ca="1"/>
        <v>7.5715119673088144E-4</v>
      </c>
      <c r="E210" s="169">
        <f ca="1"/>
        <v>1.4655586942201123E-5</v>
      </c>
    </row>
    <row r="211" spans="1:5">
      <c r="A211">
        <f ca="1"/>
        <v>210</v>
      </c>
      <c r="B211" s="187"/>
      <c r="C211" s="169">
        <f ca="1"/>
        <v>2E-3</v>
      </c>
      <c r="D211" s="169">
        <f ca="1"/>
        <v>7.5598365440747222E-4</v>
      </c>
      <c r="E211" s="169">
        <f ca="1"/>
        <v>1.430225714625522E-5</v>
      </c>
    </row>
    <row r="212" spans="1:5">
      <c r="A212">
        <f ca="1"/>
        <v>211</v>
      </c>
      <c r="B212" s="187"/>
      <c r="C212" s="169">
        <f ca="1"/>
        <v>2E-3</v>
      </c>
      <c r="D212" s="169">
        <f ca="1"/>
        <v>7.548161120840629E-4</v>
      </c>
      <c r="E212" s="169">
        <f ca="1"/>
        <v>1.3949472612340085E-5</v>
      </c>
    </row>
    <row r="213" spans="1:5">
      <c r="A213">
        <f ca="1"/>
        <v>212</v>
      </c>
      <c r="B213" s="187"/>
      <c r="C213" s="169">
        <f ca="1"/>
        <v>2E-3</v>
      </c>
      <c r="D213" s="169">
        <f ca="1"/>
        <v>7.536485697606538E-4</v>
      </c>
      <c r="E213" s="169">
        <f ca="1"/>
        <v>1.3597233340455729E-5</v>
      </c>
    </row>
    <row r="214" spans="1:5">
      <c r="A214">
        <f ca="1"/>
        <v>213</v>
      </c>
      <c r="B214" s="187"/>
      <c r="C214" s="169">
        <f ca="1"/>
        <v>2E-3</v>
      </c>
      <c r="D214" s="169">
        <f ca="1"/>
        <v>7.5248102743724447E-4</v>
      </c>
      <c r="E214" s="169">
        <f ca="1"/>
        <v>1.3245539330602169E-5</v>
      </c>
    </row>
    <row r="215" spans="1:5">
      <c r="A215">
        <f ca="1"/>
        <v>214</v>
      </c>
      <c r="B215" s="187"/>
      <c r="C215" s="169">
        <f ca="1"/>
        <v>2E-3</v>
      </c>
      <c r="D215" s="169">
        <f ca="1"/>
        <v>7.5131348511383526E-4</v>
      </c>
      <c r="E215" s="169">
        <f ca="1"/>
        <v>1.2894390582779375E-5</v>
      </c>
    </row>
    <row r="216" spans="1:5">
      <c r="A216">
        <f ca="1"/>
        <v>215</v>
      </c>
      <c r="B216" s="187"/>
      <c r="C216" s="169">
        <f ca="1"/>
        <v>2E-3</v>
      </c>
      <c r="D216" s="169">
        <f ca="1"/>
        <v>7.5014594279042605E-4</v>
      </c>
      <c r="E216" s="169">
        <f ca="1"/>
        <v>1.2543787096987376E-5</v>
      </c>
    </row>
    <row r="217" spans="1:5">
      <c r="A217">
        <f ca="1"/>
        <v>216</v>
      </c>
      <c r="B217" s="187"/>
      <c r="C217" s="169">
        <f ca="1"/>
        <v>2E-3</v>
      </c>
      <c r="D217" s="169">
        <f ca="1"/>
        <v>7.4897840046701683E-4</v>
      </c>
      <c r="E217" s="169">
        <f ca="1"/>
        <v>1.2193728873226143E-5</v>
      </c>
    </row>
    <row r="218" spans="1:5">
      <c r="A218">
        <f ca="1"/>
        <v>217</v>
      </c>
      <c r="B218" s="187"/>
      <c r="C218" s="169">
        <f ca="1"/>
        <v>2E-3</v>
      </c>
      <c r="D218" s="169">
        <f ca="1"/>
        <v>7.4781085814360762E-4</v>
      </c>
      <c r="E218" s="169">
        <f ca="1"/>
        <v>1.1844215911495706E-5</v>
      </c>
    </row>
    <row r="219" spans="1:5">
      <c r="A219">
        <f ca="1"/>
        <v>218</v>
      </c>
      <c r="B219" s="187"/>
      <c r="C219" s="169">
        <f ca="1"/>
        <v>2E-3</v>
      </c>
      <c r="D219" s="169">
        <f ca="1"/>
        <v>7.466433158201984E-4</v>
      </c>
      <c r="E219" s="169">
        <f ca="1"/>
        <v>1.1495248211796034E-5</v>
      </c>
    </row>
    <row r="220" spans="1:5">
      <c r="A220">
        <f ca="1"/>
        <v>219</v>
      </c>
      <c r="B220" s="187"/>
      <c r="C220" s="169">
        <f ca="1"/>
        <v>2E-3</v>
      </c>
      <c r="D220" s="169">
        <f ca="1"/>
        <v>7.4547577349678919E-4</v>
      </c>
      <c r="E220" s="169">
        <f ca="1"/>
        <v>1.1146825774127158E-5</v>
      </c>
    </row>
    <row r="221" spans="1:5">
      <c r="A221">
        <f ca="1"/>
        <v>220</v>
      </c>
      <c r="B221" s="187"/>
      <c r="C221" s="169">
        <f ca="1"/>
        <v>2E-3</v>
      </c>
      <c r="D221" s="169">
        <f ca="1"/>
        <v>7.4430823117337987E-4</v>
      </c>
      <c r="E221" s="169">
        <f ca="1"/>
        <v>1.0798948598489049E-5</v>
      </c>
    </row>
    <row r="222" spans="1:5">
      <c r="A222">
        <f ca="1"/>
        <v>221</v>
      </c>
      <c r="B222" s="187"/>
      <c r="C222" s="169">
        <f ca="1"/>
        <v>2E-3</v>
      </c>
      <c r="D222" s="169">
        <f ca="1"/>
        <v>7.4314068884997076E-4</v>
      </c>
      <c r="E222" s="169">
        <f ca="1"/>
        <v>1.0451616684881721E-5</v>
      </c>
    </row>
    <row r="223" spans="1:5">
      <c r="A223">
        <f ca="1"/>
        <v>222</v>
      </c>
      <c r="B223" s="187"/>
      <c r="C223" s="169">
        <f ca="1"/>
        <v>2E-3</v>
      </c>
      <c r="D223" s="169">
        <f ca="1"/>
        <v>7.4197314652656144E-4</v>
      </c>
      <c r="E223" s="169">
        <f ca="1"/>
        <v>1.0104830033305185E-5</v>
      </c>
    </row>
    <row r="224" spans="1:5">
      <c r="A224">
        <f ca="1"/>
        <v>223</v>
      </c>
      <c r="B224" s="187"/>
      <c r="C224" s="169">
        <f ca="1"/>
        <v>2E-3</v>
      </c>
      <c r="D224" s="169">
        <f ca="1"/>
        <v>7.4080560420315233E-4</v>
      </c>
      <c r="E224" s="169">
        <f ca="1"/>
        <v>9.758588643759418E-6</v>
      </c>
    </row>
    <row r="225" spans="1:5">
      <c r="A225">
        <f ca="1"/>
        <v>224</v>
      </c>
      <c r="B225" s="187"/>
      <c r="C225" s="169">
        <f ca="1"/>
        <v>2E-3</v>
      </c>
      <c r="D225" s="169">
        <f ca="1"/>
        <v>7.3963806187974301E-4</v>
      </c>
      <c r="E225" s="169">
        <f ca="1"/>
        <v>9.4128925162444457E-6</v>
      </c>
    </row>
    <row r="226" spans="1:5">
      <c r="A226">
        <f ca="1"/>
        <v>225</v>
      </c>
      <c r="B226" s="187"/>
      <c r="C226" s="169">
        <f ca="1"/>
        <v>2E-3</v>
      </c>
      <c r="D226" s="169">
        <f ca="1"/>
        <v>7.384705195563338E-4</v>
      </c>
      <c r="E226" s="169">
        <f ca="1"/>
        <v>9.0677416507602397E-6</v>
      </c>
    </row>
    <row r="227" spans="1:5">
      <c r="A227">
        <f ca="1"/>
        <v>226</v>
      </c>
      <c r="B227" s="187"/>
      <c r="C227" s="169">
        <f ca="1"/>
        <v>2E-3</v>
      </c>
      <c r="D227" s="169">
        <f ca="1"/>
        <v>7.3730297723292458E-4</v>
      </c>
      <c r="E227" s="169">
        <f ca="1"/>
        <v>8.7231360473068288E-6</v>
      </c>
    </row>
    <row r="228" spans="1:5">
      <c r="A228">
        <f ca="1"/>
        <v>227</v>
      </c>
      <c r="B228" s="187"/>
      <c r="C228" s="169">
        <f ca="1"/>
        <v>2E-3</v>
      </c>
      <c r="D228" s="169">
        <f ca="1"/>
        <v>7.3613543490951537E-4</v>
      </c>
      <c r="E228" s="169">
        <f ca="1"/>
        <v>8.379075705884184E-6</v>
      </c>
    </row>
    <row r="229" spans="1:5">
      <c r="A229">
        <f ca="1"/>
        <v>228</v>
      </c>
      <c r="B229" s="187"/>
      <c r="C229" s="169">
        <f ca="1"/>
        <v>2E-3</v>
      </c>
      <c r="D229" s="169">
        <f ca="1"/>
        <v>7.3496789258610615E-4</v>
      </c>
      <c r="E229" s="169">
        <f ca="1"/>
        <v>8.0355606264923344E-6</v>
      </c>
    </row>
    <row r="230" spans="1:5">
      <c r="A230">
        <f ca="1"/>
        <v>229</v>
      </c>
      <c r="B230" s="187"/>
      <c r="C230" s="169">
        <f ca="1"/>
        <v>2E-3</v>
      </c>
      <c r="D230" s="169">
        <f ca="1"/>
        <v>7.3380035026269694E-4</v>
      </c>
      <c r="E230" s="169">
        <f ca="1"/>
        <v>7.692590809131251E-6</v>
      </c>
    </row>
    <row r="231" spans="1:5">
      <c r="A231">
        <f ca="1"/>
        <v>230</v>
      </c>
      <c r="B231" s="187"/>
      <c r="C231" s="169">
        <f ca="1"/>
        <v>2E-3</v>
      </c>
      <c r="D231" s="169">
        <f ca="1"/>
        <v>7.3263280793928773E-4</v>
      </c>
      <c r="E231" s="169">
        <f ca="1"/>
        <v>7.3501662538009491E-6</v>
      </c>
    </row>
    <row r="232" spans="1:5">
      <c r="A232">
        <f ca="1"/>
        <v>231</v>
      </c>
      <c r="B232" s="187"/>
      <c r="C232" s="169">
        <f ca="1"/>
        <v>2E-3</v>
      </c>
      <c r="D232" s="169">
        <f ca="1"/>
        <v>7.314652656158784E-4</v>
      </c>
      <c r="E232" s="169">
        <f ca="1"/>
        <v>7.0082869605014422E-6</v>
      </c>
    </row>
    <row r="233" spans="1:5">
      <c r="A233">
        <f ca="1"/>
        <v>232</v>
      </c>
      <c r="B233" s="187"/>
      <c r="C233" s="169">
        <f ca="1"/>
        <v>2E-3</v>
      </c>
      <c r="D233" s="169">
        <f ca="1"/>
        <v>7.302977232924693E-4</v>
      </c>
      <c r="E233" s="169">
        <f ca="1"/>
        <v>6.6669529292327017E-6</v>
      </c>
    </row>
    <row r="234" spans="1:5">
      <c r="A234">
        <f ca="1"/>
        <v>233</v>
      </c>
      <c r="B234" s="187"/>
      <c r="C234" s="169">
        <f ca="1"/>
        <v>2E-3</v>
      </c>
      <c r="D234" s="169">
        <f ca="1"/>
        <v>7.2913018096905998E-4</v>
      </c>
      <c r="E234" s="169">
        <f ca="1"/>
        <v>6.3261641599947544E-6</v>
      </c>
    </row>
    <row r="235" spans="1:5">
      <c r="A235">
        <f ca="1"/>
        <v>234</v>
      </c>
      <c r="B235" s="187"/>
      <c r="C235" s="169">
        <f ca="1"/>
        <v>2E-3</v>
      </c>
      <c r="D235" s="169">
        <f ca="1"/>
        <v>7.2796263864565087E-4</v>
      </c>
      <c r="E235" s="169">
        <f ca="1"/>
        <v>5.9859206527875752E-6</v>
      </c>
    </row>
    <row r="236" spans="1:5">
      <c r="A236">
        <f ca="1"/>
        <v>235</v>
      </c>
      <c r="B236" s="187"/>
      <c r="C236" s="169">
        <f ca="1"/>
        <v>2E-3</v>
      </c>
      <c r="D236" s="169">
        <f ca="1"/>
        <v>7.2679509632224155E-4</v>
      </c>
      <c r="E236" s="169">
        <f ca="1"/>
        <v>5.6462224076111909E-6</v>
      </c>
    </row>
    <row r="237" spans="1:5">
      <c r="A237">
        <f ca="1"/>
        <v>236</v>
      </c>
      <c r="B237" s="187"/>
      <c r="C237" s="169">
        <f ca="1"/>
        <v>2E-3</v>
      </c>
      <c r="D237" s="169">
        <f ca="1"/>
        <v>7.2562755399883244E-4</v>
      </c>
      <c r="E237" s="169">
        <f ca="1"/>
        <v>5.307069424465573E-6</v>
      </c>
    </row>
    <row r="238" spans="1:5">
      <c r="A238">
        <f ca="1"/>
        <v>237</v>
      </c>
      <c r="B238" s="187"/>
      <c r="C238" s="169">
        <f ca="1"/>
        <v>2E-3</v>
      </c>
      <c r="D238" s="169">
        <f ca="1"/>
        <v>7.2446001167542312E-4</v>
      </c>
      <c r="E238" s="169">
        <f ca="1"/>
        <v>4.96846170335075E-6</v>
      </c>
    </row>
    <row r="239" spans="1:5">
      <c r="A239">
        <f ca="1"/>
        <v>238</v>
      </c>
      <c r="B239" s="187"/>
      <c r="C239" s="169">
        <f ca="1"/>
        <v>2E-3</v>
      </c>
      <c r="D239" s="169">
        <f ca="1"/>
        <v>7.2329246935201391E-4</v>
      </c>
      <c r="E239" s="169">
        <f ca="1"/>
        <v>4.6303992442666934E-6</v>
      </c>
    </row>
    <row r="240" spans="1:5">
      <c r="A240">
        <f ca="1"/>
        <v>239</v>
      </c>
      <c r="B240" s="187"/>
      <c r="C240" s="169">
        <f ca="1"/>
        <v>2E-3</v>
      </c>
      <c r="D240" s="169">
        <f ca="1"/>
        <v>7.2212492702860469E-4</v>
      </c>
      <c r="E240" s="169">
        <f ca="1"/>
        <v>4.2928820472134182E-6</v>
      </c>
    </row>
    <row r="241" spans="1:5">
      <c r="A241">
        <f ca="1"/>
        <v>240</v>
      </c>
      <c r="B241" s="187"/>
      <c r="C241" s="169">
        <f ca="1"/>
        <v>2E-3</v>
      </c>
      <c r="D241" s="169">
        <f ca="1"/>
        <v>7.2095738470519548E-4</v>
      </c>
      <c r="E241" s="169">
        <f ca="1"/>
        <v>3.9559101121909381E-6</v>
      </c>
    </row>
    <row r="242" spans="1:5">
      <c r="A242">
        <f ca="1"/>
        <v>241</v>
      </c>
      <c r="B242" s="187"/>
      <c r="C242" s="169">
        <f ca="1"/>
        <v>2E-3</v>
      </c>
      <c r="D242" s="169">
        <f ca="1"/>
        <v>7.1978984238178626E-4</v>
      </c>
      <c r="E242" s="169">
        <f ca="1"/>
        <v>3.6194834391992226E-6</v>
      </c>
    </row>
    <row r="243" spans="1:5">
      <c r="A243">
        <f ca="1"/>
        <v>242</v>
      </c>
      <c r="B243" s="187"/>
      <c r="C243" s="169">
        <f ca="1"/>
        <v>2E-3</v>
      </c>
      <c r="D243" s="169">
        <f ca="1"/>
        <v>7.1862230005837694E-4</v>
      </c>
      <c r="E243" s="169">
        <f ca="1"/>
        <v>3.2836020282383021E-6</v>
      </c>
    </row>
    <row r="244" spans="1:5">
      <c r="A244">
        <f ca="1"/>
        <v>243</v>
      </c>
      <c r="B244" s="187"/>
      <c r="C244" s="169">
        <f ca="1"/>
        <v>2E-3</v>
      </c>
      <c r="D244" s="169">
        <f ca="1"/>
        <v>7.1745475773496784E-4</v>
      </c>
      <c r="E244" s="169">
        <f ca="1"/>
        <v>2.9482658793081495E-6</v>
      </c>
    </row>
    <row r="245" spans="1:5">
      <c r="A245">
        <f ca="1"/>
        <v>244</v>
      </c>
      <c r="B245" s="187"/>
      <c r="C245" s="169">
        <f ca="1"/>
        <v>2E-3</v>
      </c>
      <c r="D245" s="169">
        <f ca="1"/>
        <v>7.1628721541155851E-4</v>
      </c>
      <c r="E245" s="169">
        <f ca="1"/>
        <v>2.613474992408792E-6</v>
      </c>
    </row>
    <row r="246" spans="1:5">
      <c r="A246">
        <f ca="1"/>
        <v>245</v>
      </c>
      <c r="B246" s="187"/>
      <c r="C246" s="169">
        <f ca="1"/>
        <v>2E-3</v>
      </c>
      <c r="D246" s="169">
        <f ca="1"/>
        <v>7.1511967308814941E-4</v>
      </c>
      <c r="E246" s="169">
        <f ca="1"/>
        <v>2.2792293675401991E-6</v>
      </c>
    </row>
    <row r="247" spans="1:5">
      <c r="A247">
        <f ca="1"/>
        <v>246</v>
      </c>
      <c r="B247" s="187"/>
      <c r="C247" s="169">
        <f ca="1"/>
        <v>2E-3</v>
      </c>
      <c r="D247" s="169">
        <f ca="1"/>
        <v>7.1395213076474008E-4</v>
      </c>
      <c r="E247" s="169">
        <f ca="1"/>
        <v>1.9455290047024046E-6</v>
      </c>
    </row>
    <row r="248" spans="1:5">
      <c r="A248">
        <f ca="1"/>
        <v>247</v>
      </c>
      <c r="B248" s="187"/>
      <c r="C248" s="169">
        <f ca="1"/>
        <v>2E-3</v>
      </c>
      <c r="D248" s="169">
        <f ca="1"/>
        <v>7.1278458844133098E-4</v>
      </c>
      <c r="E248" s="169">
        <f ca="1"/>
        <v>1.6123739038953747E-6</v>
      </c>
    </row>
    <row r="249" spans="1:5">
      <c r="A249">
        <f ca="1"/>
        <v>248</v>
      </c>
      <c r="B249" s="187"/>
      <c r="C249" s="169">
        <f ca="1"/>
        <v>2E-3</v>
      </c>
      <c r="D249" s="169">
        <f ca="1"/>
        <v>7.1161704611792166E-4</v>
      </c>
      <c r="E249" s="169">
        <f ca="1"/>
        <v>1.2797640651191263E-6</v>
      </c>
    </row>
    <row r="250" spans="1:5">
      <c r="A250">
        <f ca="1"/>
        <v>249</v>
      </c>
      <c r="B250" s="187"/>
      <c r="C250" s="169">
        <f ca="1"/>
        <v>2E-3</v>
      </c>
      <c r="D250" s="169">
        <f ca="1"/>
        <v>7.1044950379451244E-4</v>
      </c>
      <c r="E250" s="169">
        <f ca="1"/>
        <v>9.4769948837366953E-7</v>
      </c>
    </row>
    <row r="251" spans="1:5">
      <c r="A251">
        <f ca="1"/>
        <v>250</v>
      </c>
      <c r="B251" s="187"/>
      <c r="C251" s="169">
        <f ca="1"/>
        <v>2E-3</v>
      </c>
      <c r="D251" s="169">
        <f ca="1"/>
        <v>7.0928196147110323E-4</v>
      </c>
      <c r="E251" s="169">
        <f ca="1"/>
        <v>6.1618017365898411E-7</v>
      </c>
    </row>
    <row r="252" spans="1:5">
      <c r="A252">
        <f ca="1"/>
        <v>251</v>
      </c>
      <c r="B252" s="187"/>
      <c r="C252" s="169">
        <f ca="1"/>
        <v>2E-3</v>
      </c>
      <c r="D252" s="169">
        <f ca="1"/>
        <v>7.0811441914769401E-4</v>
      </c>
      <c r="E252" s="169">
        <f ca="1"/>
        <v>2.8520612097509036E-7</v>
      </c>
    </row>
    <row r="253" spans="1:5">
      <c r="A253">
        <f ca="1"/>
        <v>252</v>
      </c>
      <c r="B253" s="187"/>
      <c r="C253" s="169">
        <f ca="1"/>
        <v>2E-3</v>
      </c>
      <c r="D253" s="169">
        <f ca="1"/>
        <v>7.069468768242848E-4</v>
      </c>
      <c r="E253" s="169">
        <f ca="1"/>
        <v>-4.5222669678035446E-8</v>
      </c>
    </row>
    <row r="254" spans="1:5">
      <c r="A254">
        <f ca="1"/>
        <v>253</v>
      </c>
      <c r="B254" s="187"/>
      <c r="C254" s="169">
        <f ca="1"/>
        <v>2E-3</v>
      </c>
      <c r="D254" s="169">
        <f ca="1"/>
        <v>7.0577933450087559E-4</v>
      </c>
      <c r="E254" s="169">
        <f ca="1"/>
        <v>-3.7510619830036958E-7</v>
      </c>
    </row>
    <row r="255" spans="1:5">
      <c r="A255">
        <f ca="1"/>
        <v>254</v>
      </c>
      <c r="B255" s="187"/>
      <c r="C255" s="169">
        <f ca="1"/>
        <v>2E-3</v>
      </c>
      <c r="D255" s="169">
        <f ca="1"/>
        <v>7.0461179217746637E-4</v>
      </c>
      <c r="E255" s="169">
        <f ca="1"/>
        <v>-7.0444446489193238E-7</v>
      </c>
    </row>
    <row r="256" spans="1:5">
      <c r="A256">
        <f ca="1"/>
        <v>255</v>
      </c>
      <c r="B256" s="187"/>
      <c r="C256" s="169">
        <f ca="1"/>
        <v>2E-3</v>
      </c>
      <c r="D256" s="169">
        <f ca="1"/>
        <v>7.0344424985405705E-4</v>
      </c>
      <c r="E256" s="169">
        <f ca="1"/>
        <v>-1.0332374694527035E-6</v>
      </c>
    </row>
    <row r="257" spans="1:5">
      <c r="A257">
        <f ca="1"/>
        <v>256</v>
      </c>
      <c r="B257" s="187"/>
      <c r="C257" s="169">
        <f ca="1"/>
        <v>2E-3</v>
      </c>
      <c r="D257" s="169">
        <f ca="1"/>
        <v>7.0227670753064794E-4</v>
      </c>
      <c r="E257" s="169">
        <f ca="1"/>
        <v>-1.3614852119827067E-6</v>
      </c>
    </row>
    <row r="258" spans="1:5">
      <c r="A258">
        <f ca="1"/>
        <v>257</v>
      </c>
      <c r="B258" s="187"/>
      <c r="C258" s="169">
        <f ca="1"/>
        <v>2E-3</v>
      </c>
      <c r="D258" s="169">
        <f ca="1"/>
        <v>7.0110916520723862E-4</v>
      </c>
      <c r="E258" s="169">
        <f ca="1"/>
        <v>-1.6891876924819284E-6</v>
      </c>
    </row>
    <row r="259" spans="1:5">
      <c r="A259">
        <f ca="1"/>
        <v>258</v>
      </c>
      <c r="B259" s="187"/>
      <c r="C259" s="169">
        <f ca="1"/>
        <v>2E-3</v>
      </c>
      <c r="D259" s="169">
        <f ca="1"/>
        <v>6.9994162288382952E-4</v>
      </c>
      <c r="E259" s="169">
        <f ca="1"/>
        <v>-2.0163449109503584E-6</v>
      </c>
    </row>
    <row r="260" spans="1:5">
      <c r="A260">
        <f ca="1"/>
        <v>259</v>
      </c>
      <c r="B260" s="187"/>
      <c r="C260" s="169">
        <f ca="1"/>
        <v>2E-3</v>
      </c>
      <c r="D260" s="169">
        <f ca="1"/>
        <v>6.9877408056042019E-4</v>
      </c>
      <c r="E260" s="169">
        <f ca="1"/>
        <v>-2.3429568673880171E-6</v>
      </c>
    </row>
    <row r="261" spans="1:5">
      <c r="A261">
        <f ca="1"/>
        <v>260</v>
      </c>
      <c r="B261" s="187"/>
      <c r="C261" s="169">
        <f ca="1"/>
        <v>2E-3</v>
      </c>
      <c r="D261" s="169">
        <f ca="1"/>
        <v>6.9760653823701098E-4</v>
      </c>
      <c r="E261" s="169">
        <f ca="1"/>
        <v>-2.6690235617948841E-6</v>
      </c>
    </row>
    <row r="262" spans="1:5">
      <c r="A262">
        <f ca="1"/>
        <v>261</v>
      </c>
      <c r="B262" s="187"/>
      <c r="C262" s="169">
        <f ca="1"/>
        <v>2E-3</v>
      </c>
      <c r="D262" s="169">
        <f ca="1"/>
        <v>6.9643899591360177E-4</v>
      </c>
      <c r="E262" s="169">
        <f ca="1"/>
        <v>-2.9945449941709832E-6</v>
      </c>
    </row>
    <row r="263" spans="1:5">
      <c r="A263">
        <f ca="1"/>
        <v>262</v>
      </c>
      <c r="B263" s="187"/>
      <c r="C263" s="169">
        <f ca="1"/>
        <v>2E-3</v>
      </c>
      <c r="D263" s="169">
        <f ca="1"/>
        <v>6.9527145359019255E-4</v>
      </c>
      <c r="E263" s="169">
        <f ca="1"/>
        <v>-3.3195211645163041E-6</v>
      </c>
    </row>
    <row r="264" spans="1:5">
      <c r="A264">
        <f ca="1"/>
        <v>263</v>
      </c>
      <c r="B264" s="187"/>
      <c r="C264" s="169">
        <f ca="1"/>
        <v>2E-3</v>
      </c>
      <c r="D264" s="169">
        <f ca="1"/>
        <v>6.9410391126678334E-4</v>
      </c>
      <c r="E264" s="169">
        <f ca="1"/>
        <v>-3.6439520728308266E-6</v>
      </c>
    </row>
    <row r="265" spans="1:5">
      <c r="A265">
        <f ca="1"/>
        <v>264</v>
      </c>
      <c r="B265" s="187"/>
      <c r="C265" s="169">
        <f ca="1"/>
        <v>2E-3</v>
      </c>
      <c r="D265" s="169">
        <f ca="1"/>
        <v>6.9293636894337412E-4</v>
      </c>
      <c r="E265" s="169">
        <f ca="1"/>
        <v>-3.967837719114571E-6</v>
      </c>
    </row>
    <row r="266" spans="1:5">
      <c r="A266">
        <f ca="1"/>
        <v>265</v>
      </c>
      <c r="B266" s="187"/>
      <c r="C266" s="169">
        <f ca="1"/>
        <v>2E-3</v>
      </c>
      <c r="D266" s="169">
        <f ca="1"/>
        <v>6.9176882661996491E-4</v>
      </c>
      <c r="E266" s="169">
        <f ca="1"/>
        <v>-4.2911781033675339E-6</v>
      </c>
    </row>
    <row r="267" spans="1:5">
      <c r="A267">
        <f ca="1"/>
        <v>266</v>
      </c>
      <c r="B267" s="187"/>
      <c r="C267" s="169">
        <f ca="1"/>
        <v>2E-3</v>
      </c>
      <c r="D267" s="169">
        <f ca="1"/>
        <v>6.9060128429655559E-4</v>
      </c>
      <c r="E267" s="169">
        <f ca="1"/>
        <v>-4.6139732255897458E-6</v>
      </c>
    </row>
    <row r="268" spans="1:5">
      <c r="A268">
        <f ca="1"/>
        <v>267</v>
      </c>
      <c r="B268" s="187"/>
      <c r="C268" s="169">
        <f ca="1"/>
        <v>2E-3</v>
      </c>
      <c r="D268" s="169">
        <f ca="1"/>
        <v>6.8943374197314648E-4</v>
      </c>
      <c r="E268" s="169">
        <f ca="1"/>
        <v>-4.9362230857811457E-6</v>
      </c>
    </row>
    <row r="269" spans="1:5">
      <c r="A269">
        <f ca="1"/>
        <v>268</v>
      </c>
      <c r="B269" s="187"/>
      <c r="C269" s="169">
        <f ca="1"/>
        <v>2E-3</v>
      </c>
      <c r="D269" s="169">
        <f ca="1"/>
        <v>6.8826619964973716E-4</v>
      </c>
      <c r="E269" s="169">
        <f ca="1"/>
        <v>-5.2579276839417675E-6</v>
      </c>
    </row>
    <row r="270" spans="1:5">
      <c r="A270">
        <f ca="1"/>
        <v>269</v>
      </c>
      <c r="B270" s="187"/>
      <c r="C270" s="169">
        <f ca="1"/>
        <v>2E-3</v>
      </c>
      <c r="D270" s="169">
        <f ca="1"/>
        <v>6.8709865732632805E-4</v>
      </c>
      <c r="E270" s="169">
        <f ca="1"/>
        <v>-5.5790870200716349E-6</v>
      </c>
    </row>
    <row r="271" spans="1:5">
      <c r="A271">
        <f ca="1"/>
        <v>270</v>
      </c>
      <c r="B271" s="187"/>
      <c r="C271" s="169">
        <f ca="1"/>
        <v>2E-3</v>
      </c>
      <c r="D271" s="169">
        <f ca="1"/>
        <v>6.8593111500291873E-4</v>
      </c>
      <c r="E271" s="169">
        <f ca="1"/>
        <v>-5.8997010941706936E-6</v>
      </c>
    </row>
    <row r="272" spans="1:5">
      <c r="A272">
        <f ca="1"/>
        <v>271</v>
      </c>
      <c r="B272" s="187"/>
      <c r="C272" s="169">
        <f ca="1"/>
        <v>2E-3</v>
      </c>
      <c r="D272" s="169">
        <f ca="1"/>
        <v>6.8476357267950952E-4</v>
      </c>
      <c r="E272" s="169">
        <f ca="1"/>
        <v>-6.2197699062389743E-6</v>
      </c>
    </row>
    <row r="273" spans="1:5">
      <c r="A273">
        <f ca="1"/>
        <v>272</v>
      </c>
      <c r="B273" s="187"/>
      <c r="C273" s="169">
        <f ca="1"/>
        <v>2E-3</v>
      </c>
      <c r="D273" s="169">
        <f ca="1"/>
        <v>6.835960303561003E-4</v>
      </c>
      <c r="E273" s="169">
        <f ca="1"/>
        <v>-6.5392934562764701E-6</v>
      </c>
    </row>
    <row r="274" spans="1:5">
      <c r="A274">
        <f ca="1"/>
        <v>273</v>
      </c>
      <c r="B274" s="187"/>
      <c r="C274" s="169">
        <f ca="1"/>
        <v>2E-3</v>
      </c>
      <c r="D274" s="169">
        <f ca="1"/>
        <v>6.8242848803269109E-4</v>
      </c>
      <c r="E274" s="169">
        <f ca="1"/>
        <v>-6.8582717442832148E-6</v>
      </c>
    </row>
    <row r="275" spans="1:5">
      <c r="A275">
        <f ca="1"/>
        <v>274</v>
      </c>
      <c r="B275" s="187"/>
      <c r="C275" s="169">
        <f ca="1"/>
        <v>2E-3</v>
      </c>
      <c r="D275" s="169">
        <f ca="1"/>
        <v>6.8126094570928187E-4</v>
      </c>
      <c r="E275" s="169">
        <f ca="1"/>
        <v>-7.176704770259151E-6</v>
      </c>
    </row>
    <row r="276" spans="1:5">
      <c r="A276">
        <f ca="1"/>
        <v>275</v>
      </c>
      <c r="B276" s="187"/>
      <c r="C276" s="169">
        <f ca="1"/>
        <v>2E-3</v>
      </c>
      <c r="D276" s="169">
        <f ca="1"/>
        <v>6.8009340338587266E-4</v>
      </c>
      <c r="E276" s="169">
        <f ca="1"/>
        <v>-7.494592534204309E-6</v>
      </c>
    </row>
    <row r="277" spans="1:5">
      <c r="A277">
        <f ca="1"/>
        <v>276</v>
      </c>
      <c r="B277" s="187"/>
      <c r="C277" s="169">
        <f ca="1"/>
        <v>2E-3</v>
      </c>
      <c r="D277" s="169">
        <f ca="1"/>
        <v>6.7892586106246345E-4</v>
      </c>
      <c r="E277" s="169">
        <f ca="1"/>
        <v>-7.8119350361187093E-6</v>
      </c>
    </row>
    <row r="278" spans="1:5">
      <c r="A278">
        <f ca="1"/>
        <v>277</v>
      </c>
      <c r="B278" s="187"/>
      <c r="C278" s="169">
        <f ca="1"/>
        <v>2E-3</v>
      </c>
      <c r="D278" s="169">
        <f ca="1"/>
        <v>6.7775831873905412E-4</v>
      </c>
      <c r="E278" s="169">
        <f ca="1"/>
        <v>-8.1287322760023043E-6</v>
      </c>
    </row>
    <row r="279" spans="1:5">
      <c r="A279">
        <f ca="1"/>
        <v>278</v>
      </c>
      <c r="B279" s="187"/>
      <c r="C279" s="169">
        <f ca="1"/>
        <v>2E-3</v>
      </c>
      <c r="D279" s="169">
        <f ca="1"/>
        <v>6.7659077641564502E-4</v>
      </c>
      <c r="E279" s="169">
        <f ca="1"/>
        <v>-8.4449842538551179E-6</v>
      </c>
    </row>
    <row r="280" spans="1:5">
      <c r="A280">
        <f ca="1"/>
        <v>279</v>
      </c>
      <c r="B280" s="187"/>
      <c r="C280" s="169">
        <f ca="1"/>
        <v>2E-3</v>
      </c>
      <c r="D280" s="169">
        <f ca="1"/>
        <v>6.754232340922357E-4</v>
      </c>
      <c r="E280" s="169">
        <f ca="1"/>
        <v>-8.7606909696771499E-6</v>
      </c>
    </row>
    <row r="281" spans="1:5">
      <c r="A281">
        <f ca="1"/>
        <v>280</v>
      </c>
      <c r="B281" s="187"/>
      <c r="C281" s="169">
        <f ca="1"/>
        <v>2E-3</v>
      </c>
      <c r="D281" s="169">
        <f ca="1"/>
        <v>6.7425569176882659E-4</v>
      </c>
      <c r="E281" s="169">
        <f ca="1"/>
        <v>-9.0758524234684309E-6</v>
      </c>
    </row>
    <row r="282" spans="1:5">
      <c r="A282">
        <f ca="1"/>
        <v>281</v>
      </c>
      <c r="B282" s="187"/>
      <c r="C282" s="169">
        <f ca="1"/>
        <v>2E-3</v>
      </c>
      <c r="D282" s="169">
        <f ca="1"/>
        <v>6.7308814944541727E-4</v>
      </c>
      <c r="E282" s="169">
        <f ca="1"/>
        <v>-9.3904686152289E-6</v>
      </c>
    </row>
    <row r="283" spans="1:5">
      <c r="A283">
        <f ca="1"/>
        <v>282</v>
      </c>
      <c r="B283" s="187"/>
      <c r="C283" s="169">
        <f ca="1"/>
        <v>2E-3</v>
      </c>
      <c r="D283" s="169">
        <f ca="1"/>
        <v>6.7192060712200805E-4</v>
      </c>
      <c r="E283" s="169">
        <f ca="1"/>
        <v>-9.7045395449585909E-6</v>
      </c>
    </row>
    <row r="284" spans="1:5">
      <c r="A284">
        <f ca="1"/>
        <v>283</v>
      </c>
      <c r="B284" s="187"/>
      <c r="C284" s="169">
        <f ca="1"/>
        <v>2E-3</v>
      </c>
      <c r="D284" s="169">
        <f ca="1"/>
        <v>6.7075306479859884E-4</v>
      </c>
      <c r="E284" s="169">
        <f ca="1"/>
        <v>-1.0018065212657504E-5</v>
      </c>
    </row>
    <row r="285" spans="1:5">
      <c r="A285">
        <f ca="1"/>
        <v>284</v>
      </c>
      <c r="B285" s="187"/>
      <c r="C285" s="169">
        <f ca="1"/>
        <v>2E-3</v>
      </c>
      <c r="D285" s="169">
        <f ca="1"/>
        <v>6.6958552247518963E-4</v>
      </c>
      <c r="E285" s="169">
        <f ca="1"/>
        <v>-1.0331045618325659E-5</v>
      </c>
    </row>
    <row r="286" spans="1:5">
      <c r="A286">
        <f ca="1"/>
        <v>285</v>
      </c>
      <c r="B286" s="187"/>
      <c r="C286" s="169">
        <f ca="1"/>
        <v>2E-3</v>
      </c>
      <c r="D286" s="169">
        <f ca="1"/>
        <v>6.6841798015178041E-4</v>
      </c>
      <c r="E286" s="169">
        <f ca="1"/>
        <v>-1.0643480761963009E-5</v>
      </c>
    </row>
    <row r="287" spans="1:5">
      <c r="A287">
        <f ca="1"/>
        <v>286</v>
      </c>
      <c r="B287" s="187"/>
      <c r="C287" s="169">
        <f ca="1"/>
        <v>2E-3</v>
      </c>
      <c r="D287" s="169">
        <f ca="1"/>
        <v>6.672504378283712E-4</v>
      </c>
      <c r="E287" s="169">
        <f ca="1"/>
        <v>-1.0955370643569577E-5</v>
      </c>
    </row>
    <row r="288" spans="1:5">
      <c r="A288">
        <f ca="1"/>
        <v>287</v>
      </c>
      <c r="B288" s="187"/>
      <c r="C288" s="169">
        <f ca="1"/>
        <v>2E-3</v>
      </c>
      <c r="D288" s="169">
        <f ca="1"/>
        <v>6.6608289550496198E-4</v>
      </c>
      <c r="E288" s="169">
        <f ca="1"/>
        <v>-1.1266715263145391E-5</v>
      </c>
    </row>
    <row r="289" spans="1:5">
      <c r="A289">
        <f ca="1"/>
        <v>288</v>
      </c>
      <c r="B289" s="187"/>
      <c r="C289" s="169">
        <f ca="1"/>
        <v>2E-3</v>
      </c>
      <c r="D289" s="169">
        <f ca="1"/>
        <v>6.6491535318155266E-4</v>
      </c>
      <c r="E289" s="169">
        <f ca="1"/>
        <v>-1.1577514620690396E-5</v>
      </c>
    </row>
    <row r="290" spans="1:5">
      <c r="A290">
        <f ca="1"/>
        <v>289</v>
      </c>
      <c r="B290" s="187"/>
      <c r="C290" s="169">
        <f ca="1"/>
        <v>2E-3</v>
      </c>
      <c r="D290" s="169">
        <f ca="1"/>
        <v>6.6374781085814356E-4</v>
      </c>
      <c r="E290" s="169">
        <f ca="1"/>
        <v>-1.1887768716204623E-5</v>
      </c>
    </row>
    <row r="291" spans="1:5">
      <c r="A291">
        <f ca="1"/>
        <v>290</v>
      </c>
      <c r="B291" s="187"/>
      <c r="C291" s="169">
        <f ca="1"/>
        <v>2E-3</v>
      </c>
      <c r="D291" s="169">
        <f ca="1"/>
        <v>6.6258026853473423E-4</v>
      </c>
      <c r="E291" s="169">
        <f ca="1"/>
        <v>-1.2197477549688065E-5</v>
      </c>
    </row>
    <row r="292" spans="1:5">
      <c r="A292">
        <f ca="1"/>
        <v>291</v>
      </c>
      <c r="B292" s="187"/>
      <c r="C292" s="169">
        <f ca="1"/>
        <v>2E-3</v>
      </c>
      <c r="D292" s="169">
        <f ca="1"/>
        <v>6.6141272621132513E-4</v>
      </c>
      <c r="E292" s="169">
        <f ca="1"/>
        <v>-1.2506641121140757E-5</v>
      </c>
    </row>
    <row r="293" spans="1:5">
      <c r="A293">
        <f ca="1"/>
        <v>292</v>
      </c>
      <c r="B293" s="187"/>
      <c r="C293" s="169">
        <f ca="1"/>
        <v>2E-3</v>
      </c>
      <c r="D293" s="169">
        <f ca="1"/>
        <v>6.602451838879158E-4</v>
      </c>
      <c r="E293" s="169">
        <f ca="1"/>
        <v>-1.2815259430562643E-5</v>
      </c>
    </row>
    <row r="294" spans="1:5">
      <c r="A294">
        <f ca="1"/>
        <v>293</v>
      </c>
      <c r="B294" s="187"/>
      <c r="C294" s="169">
        <f ca="1"/>
        <v>2E-3</v>
      </c>
      <c r="D294" s="169">
        <f ca="1"/>
        <v>6.5907764156450659E-4</v>
      </c>
      <c r="E294" s="169">
        <f ca="1"/>
        <v>-1.3123332477953744E-5</v>
      </c>
    </row>
    <row r="295" spans="1:5">
      <c r="A295">
        <f ca="1"/>
        <v>294</v>
      </c>
      <c r="B295" s="187"/>
      <c r="C295" s="169">
        <f ca="1"/>
        <v>2E-3</v>
      </c>
      <c r="D295" s="169">
        <f ca="1"/>
        <v>6.5791009924109738E-4</v>
      </c>
      <c r="E295" s="169">
        <f ca="1"/>
        <v>-1.3430860263314094E-5</v>
      </c>
    </row>
    <row r="296" spans="1:5">
      <c r="A296">
        <f ca="1"/>
        <v>295</v>
      </c>
      <c r="B296" s="187"/>
      <c r="C296" s="169">
        <f ca="1"/>
        <v>2E-3</v>
      </c>
      <c r="D296" s="169">
        <f ca="1"/>
        <v>6.5674255691768816E-4</v>
      </c>
      <c r="E296" s="169">
        <f ca="1"/>
        <v>-1.3737842786643636E-5</v>
      </c>
    </row>
    <row r="297" spans="1:5">
      <c r="A297">
        <f ca="1"/>
        <v>296</v>
      </c>
      <c r="B297" s="187"/>
      <c r="C297" s="169">
        <f ca="1"/>
        <v>2E-3</v>
      </c>
      <c r="D297" s="169">
        <f ca="1"/>
        <v>6.5557501459427895E-4</v>
      </c>
      <c r="E297" s="169">
        <f ca="1"/>
        <v>-1.4044280047942396E-5</v>
      </c>
    </row>
    <row r="298" spans="1:5">
      <c r="A298">
        <f ca="1"/>
        <v>297</v>
      </c>
      <c r="B298" s="187"/>
      <c r="C298" s="169">
        <f ca="1"/>
        <v>2E-3</v>
      </c>
      <c r="D298" s="169">
        <f ca="1"/>
        <v>6.5440747227086973E-4</v>
      </c>
      <c r="E298" s="169">
        <f ca="1"/>
        <v>-1.4350172047210374E-5</v>
      </c>
    </row>
    <row r="299" spans="1:5">
      <c r="A299">
        <f ca="1"/>
        <v>298</v>
      </c>
      <c r="B299" s="187"/>
      <c r="C299" s="169">
        <f ca="1"/>
        <v>2E-3</v>
      </c>
      <c r="D299" s="169">
        <f ca="1"/>
        <v>6.5323992994746052E-4</v>
      </c>
      <c r="E299" s="169">
        <f ca="1"/>
        <v>-1.4655518784447602E-5</v>
      </c>
    </row>
    <row r="300" spans="1:5">
      <c r="A300">
        <f ca="1"/>
        <v>299</v>
      </c>
      <c r="B300" s="187"/>
      <c r="C300" s="169">
        <f ca="1"/>
        <v>2E-3</v>
      </c>
      <c r="D300" s="169">
        <f ca="1"/>
        <v>6.520723876240512E-4</v>
      </c>
      <c r="E300" s="169">
        <f ca="1"/>
        <v>-1.4960320259654021E-5</v>
      </c>
    </row>
    <row r="301" spans="1:5">
      <c r="A301">
        <f ca="1"/>
        <v>300</v>
      </c>
      <c r="B301" s="187"/>
      <c r="C301" s="169">
        <f ca="1"/>
        <v>2E-3</v>
      </c>
      <c r="D301" s="169">
        <f ca="1"/>
        <v>6.5090484530064209E-4</v>
      </c>
      <c r="E301" s="169">
        <f ca="1"/>
        <v>-1.5264576472829658E-5</v>
      </c>
    </row>
    <row r="302" spans="1:5">
      <c r="A302">
        <f ca="1"/>
        <v>301</v>
      </c>
      <c r="B302" s="187"/>
      <c r="C302" s="169">
        <f ca="1"/>
        <v>2E-3</v>
      </c>
      <c r="D302" s="169">
        <f ca="1"/>
        <v>6.4973730297723277E-4</v>
      </c>
      <c r="E302" s="169">
        <f ca="1"/>
        <v>-1.5568287423974514E-5</v>
      </c>
    </row>
    <row r="303" spans="1:5">
      <c r="A303">
        <f ca="1"/>
        <v>302</v>
      </c>
      <c r="B303" s="187"/>
      <c r="C303" s="169">
        <f ca="1"/>
        <v>2E-3</v>
      </c>
      <c r="D303" s="169">
        <f ca="1"/>
        <v>6.4856976065382366E-4</v>
      </c>
      <c r="E303" s="169">
        <f ca="1"/>
        <v>-1.5871453113088619E-5</v>
      </c>
    </row>
    <row r="304" spans="1:5">
      <c r="A304">
        <f ca="1"/>
        <v>303</v>
      </c>
      <c r="B304" s="187"/>
      <c r="C304" s="169">
        <f ca="1"/>
        <v>2E-3</v>
      </c>
      <c r="D304" s="169">
        <f ca="1"/>
        <v>6.4740221833041434E-4</v>
      </c>
      <c r="E304" s="169">
        <f ca="1"/>
        <v>-1.6174073540171912E-5</v>
      </c>
    </row>
    <row r="305" spans="1:5">
      <c r="A305">
        <f ca="1"/>
        <v>304</v>
      </c>
      <c r="B305" s="187"/>
      <c r="C305" s="169">
        <f ca="1"/>
        <v>2E-3</v>
      </c>
      <c r="D305" s="169">
        <f ca="1"/>
        <v>6.4623467600700524E-4</v>
      </c>
      <c r="E305" s="169">
        <f ca="1"/>
        <v>-1.6476148705224427E-5</v>
      </c>
    </row>
    <row r="306" spans="1:5">
      <c r="A306">
        <f ca="1"/>
        <v>305</v>
      </c>
      <c r="B306" s="187"/>
      <c r="C306" s="169">
        <f ca="1"/>
        <v>2E-3</v>
      </c>
      <c r="D306" s="169">
        <f ca="1"/>
        <v>6.4506713368359591E-4</v>
      </c>
      <c r="E306" s="169">
        <f ca="1"/>
        <v>-1.6777678608246191E-5</v>
      </c>
    </row>
    <row r="307" spans="1:5">
      <c r="A307">
        <f ca="1"/>
        <v>306</v>
      </c>
      <c r="B307" s="187"/>
      <c r="C307" s="169">
        <f ca="1"/>
        <v>2E-3</v>
      </c>
      <c r="D307" s="169">
        <f ca="1"/>
        <v>6.438995913601867E-4</v>
      </c>
      <c r="E307" s="169">
        <f ca="1"/>
        <v>-1.7078663249237143E-5</v>
      </c>
    </row>
    <row r="308" spans="1:5">
      <c r="A308">
        <f ca="1"/>
        <v>307</v>
      </c>
      <c r="B308" s="187"/>
      <c r="C308" s="169">
        <f ca="1"/>
        <v>2E-3</v>
      </c>
      <c r="D308" s="169">
        <f ca="1"/>
        <v>6.4273204903677749E-4</v>
      </c>
      <c r="E308" s="169">
        <f ca="1"/>
        <v>-1.7379102628197316E-5</v>
      </c>
    </row>
    <row r="309" spans="1:5">
      <c r="A309">
        <f ca="1"/>
        <v>308</v>
      </c>
      <c r="B309" s="187"/>
      <c r="C309" s="169">
        <f ca="1"/>
        <v>2E-3</v>
      </c>
      <c r="D309" s="169">
        <f ca="1"/>
        <v>6.4156450671336827E-4</v>
      </c>
      <c r="E309" s="169">
        <f ca="1"/>
        <v>-1.7678996745126709E-5</v>
      </c>
    </row>
    <row r="310" spans="1:5">
      <c r="A310">
        <f ca="1"/>
        <v>309</v>
      </c>
      <c r="B310" s="187"/>
      <c r="C310" s="169">
        <f ca="1"/>
        <v>2E-3</v>
      </c>
      <c r="D310" s="169">
        <f ca="1"/>
        <v>6.4039696438995906E-4</v>
      </c>
      <c r="E310" s="169">
        <f ca="1"/>
        <v>-1.7978345600025346E-5</v>
      </c>
    </row>
    <row r="311" spans="1:5">
      <c r="A311">
        <f ca="1"/>
        <v>310</v>
      </c>
      <c r="B311" s="187"/>
      <c r="C311" s="169">
        <f ca="1"/>
        <v>2E-3</v>
      </c>
      <c r="D311" s="169">
        <f ca="1"/>
        <v>6.3922942206654984E-4</v>
      </c>
      <c r="E311" s="169">
        <f ca="1"/>
        <v>-1.8277149192893176E-5</v>
      </c>
    </row>
    <row r="312" spans="1:5">
      <c r="A312">
        <f ca="1"/>
        <v>311</v>
      </c>
      <c r="B312" s="187"/>
      <c r="C312" s="169">
        <f ca="1"/>
        <v>2E-3</v>
      </c>
      <c r="D312" s="169">
        <f ca="1"/>
        <v>6.3806187974314063E-4</v>
      </c>
      <c r="E312" s="169">
        <f ca="1"/>
        <v>-1.8575407523730227E-5</v>
      </c>
    </row>
    <row r="313" spans="1:5">
      <c r="A313">
        <f ca="1"/>
        <v>312</v>
      </c>
      <c r="B313" s="187"/>
      <c r="C313" s="169">
        <f ca="1"/>
        <v>2E-3</v>
      </c>
      <c r="D313" s="169">
        <f ca="1"/>
        <v>6.3689433741973131E-4</v>
      </c>
      <c r="E313" s="169">
        <f ca="1"/>
        <v>-1.8873120592536523E-5</v>
      </c>
    </row>
    <row r="314" spans="1:5">
      <c r="A314">
        <f ca="1"/>
        <v>313</v>
      </c>
      <c r="B314" s="187"/>
      <c r="C314" s="169">
        <f ca="1"/>
        <v>2E-3</v>
      </c>
      <c r="D314" s="169">
        <f ca="1"/>
        <v>6.357267950963222E-4</v>
      </c>
      <c r="E314" s="169">
        <f ca="1"/>
        <v>-1.9170288399312011E-5</v>
      </c>
    </row>
    <row r="315" spans="1:5">
      <c r="A315">
        <f ca="1"/>
        <v>314</v>
      </c>
      <c r="B315" s="187"/>
      <c r="C315" s="169">
        <f ca="1"/>
        <v>2E-3</v>
      </c>
      <c r="D315" s="169">
        <f ca="1"/>
        <v>6.3455925277291288E-4</v>
      </c>
      <c r="E315" s="169">
        <f ca="1"/>
        <v>-1.9466910944056718E-5</v>
      </c>
    </row>
    <row r="316" spans="1:5">
      <c r="A316">
        <f ca="1"/>
        <v>315</v>
      </c>
      <c r="B316" s="187"/>
      <c r="C316" s="169">
        <f ca="1"/>
        <v>2E-3</v>
      </c>
      <c r="D316" s="169">
        <f ca="1"/>
        <v>6.3339171044950377E-4</v>
      </c>
      <c r="E316" s="169">
        <f ca="1"/>
        <v>-1.9762988226770643E-5</v>
      </c>
    </row>
    <row r="317" spans="1:5">
      <c r="A317">
        <f ca="1"/>
        <v>316</v>
      </c>
      <c r="B317" s="187"/>
      <c r="C317" s="169">
        <f ca="1"/>
        <v>2E-3</v>
      </c>
      <c r="D317" s="169">
        <f ca="1"/>
        <v>6.3222416812609445E-4</v>
      </c>
      <c r="E317" s="169">
        <f ca="1"/>
        <v>-2.0058520247453817E-5</v>
      </c>
    </row>
    <row r="318" spans="1:5">
      <c r="A318">
        <f ca="1"/>
        <v>317</v>
      </c>
      <c r="B318" s="187"/>
      <c r="C318" s="169">
        <f ca="1"/>
        <v>2E-3</v>
      </c>
      <c r="D318" s="169">
        <f ca="1"/>
        <v>6.3105662580268524E-4</v>
      </c>
      <c r="E318" s="169">
        <f ca="1"/>
        <v>-2.0353507006106183E-5</v>
      </c>
    </row>
    <row r="319" spans="1:5">
      <c r="A319">
        <f ca="1"/>
        <v>318</v>
      </c>
      <c r="B319" s="187"/>
      <c r="C319" s="169">
        <f ca="1"/>
        <v>2E-3</v>
      </c>
      <c r="D319" s="169">
        <f ca="1"/>
        <v>6.2988908347927602E-4</v>
      </c>
      <c r="E319" s="169">
        <f ca="1"/>
        <v>-2.0647948502727767E-5</v>
      </c>
    </row>
    <row r="320" spans="1:5">
      <c r="A320">
        <f ca="1"/>
        <v>319</v>
      </c>
      <c r="B320" s="187"/>
      <c r="C320" s="169">
        <f ca="1"/>
        <v>2E-3</v>
      </c>
      <c r="D320" s="169">
        <f ca="1"/>
        <v>6.2872154115586681E-4</v>
      </c>
      <c r="E320" s="169">
        <f ca="1"/>
        <v>-2.0941844737318572E-5</v>
      </c>
    </row>
    <row r="321" spans="1:5">
      <c r="A321">
        <f ca="1"/>
        <v>320</v>
      </c>
      <c r="B321" s="187"/>
      <c r="C321" s="169">
        <f ca="1"/>
        <v>2E-3</v>
      </c>
      <c r="D321" s="169">
        <f ca="1"/>
        <v>6.2755399883245759E-4</v>
      </c>
      <c r="E321" s="169">
        <f ca="1"/>
        <v>-2.123519570987862E-5</v>
      </c>
    </row>
    <row r="322" spans="1:5">
      <c r="A322">
        <f ca="1"/>
        <v>321</v>
      </c>
      <c r="B322" s="187"/>
      <c r="C322" s="169">
        <f ca="1"/>
        <v>2E-3</v>
      </c>
      <c r="D322" s="169">
        <f ca="1"/>
        <v>6.2638645650904838E-4</v>
      </c>
      <c r="E322" s="169">
        <f ca="1"/>
        <v>-2.1528001420407863E-5</v>
      </c>
    </row>
    <row r="323" spans="1:5">
      <c r="A323">
        <f ca="1"/>
        <v>322</v>
      </c>
      <c r="B323" s="187"/>
      <c r="C323" s="169">
        <f ca="1"/>
        <v>2E-3</v>
      </c>
      <c r="D323" s="169">
        <f ca="1"/>
        <v>6.2521891418563917E-4</v>
      </c>
      <c r="E323" s="169">
        <f ca="1"/>
        <v>-2.1820261868906325E-5</v>
      </c>
    </row>
    <row r="324" spans="1:5">
      <c r="A324">
        <f ca="1"/>
        <v>323</v>
      </c>
      <c r="B324" s="187"/>
      <c r="C324" s="169">
        <f ca="1"/>
        <v>2E-3</v>
      </c>
      <c r="D324" s="169">
        <f ca="1"/>
        <v>6.2405137186222984E-4</v>
      </c>
      <c r="E324" s="169">
        <f ca="1"/>
        <v>-2.2111977055374035E-5</v>
      </c>
    </row>
    <row r="325" spans="1:5">
      <c r="A325">
        <f ca="1"/>
        <v>324</v>
      </c>
      <c r="B325" s="187"/>
      <c r="C325" s="169">
        <f ca="1"/>
        <v>2E-3</v>
      </c>
      <c r="D325" s="169">
        <f ca="1"/>
        <v>6.2288382953882074E-4</v>
      </c>
      <c r="E325" s="169">
        <f ca="1"/>
        <v>-2.2403146979810933E-5</v>
      </c>
    </row>
    <row r="326" spans="1:5">
      <c r="A326">
        <f ca="1"/>
        <v>325</v>
      </c>
      <c r="B326" s="187"/>
      <c r="C326" s="169">
        <f ca="1"/>
        <v>2E-3</v>
      </c>
      <c r="D326" s="169">
        <f ca="1"/>
        <v>6.2171628721541142E-4</v>
      </c>
      <c r="E326" s="169">
        <f ca="1"/>
        <v>-2.2693771642217054E-5</v>
      </c>
    </row>
    <row r="327" spans="1:5">
      <c r="A327">
        <f ca="1"/>
        <v>326</v>
      </c>
      <c r="B327" s="187"/>
      <c r="C327" s="169">
        <f ca="1"/>
        <v>2E-3</v>
      </c>
      <c r="D327" s="169">
        <f ca="1"/>
        <v>6.2054874489200231E-4</v>
      </c>
      <c r="E327" s="169">
        <f ca="1"/>
        <v>-2.2983851042592392E-5</v>
      </c>
    </row>
    <row r="328" spans="1:5">
      <c r="A328">
        <f ca="1"/>
        <v>327</v>
      </c>
      <c r="B328" s="187"/>
      <c r="C328" s="169">
        <f ca="1"/>
        <v>2E-3</v>
      </c>
      <c r="D328" s="169">
        <f ca="1"/>
        <v>6.1938120256859299E-4</v>
      </c>
      <c r="E328" s="169">
        <f ca="1"/>
        <v>-2.3273385180936977E-5</v>
      </c>
    </row>
    <row r="329" spans="1:5">
      <c r="A329">
        <f ca="1"/>
        <v>328</v>
      </c>
      <c r="B329" s="187"/>
      <c r="C329" s="169">
        <f ca="1"/>
        <v>2E-3</v>
      </c>
      <c r="D329" s="169">
        <f ca="1"/>
        <v>6.1821366024518377E-4</v>
      </c>
      <c r="E329" s="169">
        <f ca="1"/>
        <v>-2.3562374057250756E-5</v>
      </c>
    </row>
    <row r="330" spans="1:5">
      <c r="A330">
        <f ca="1"/>
        <v>329</v>
      </c>
      <c r="B330" s="187"/>
      <c r="C330" s="169">
        <f ca="1"/>
        <v>2E-3</v>
      </c>
      <c r="D330" s="169">
        <f ca="1"/>
        <v>6.1704611792177456E-4</v>
      </c>
      <c r="E330" s="169">
        <f ca="1"/>
        <v>-2.3850817671533753E-5</v>
      </c>
    </row>
    <row r="331" spans="1:5">
      <c r="A331">
        <f ca="1"/>
        <v>330</v>
      </c>
      <c r="B331" s="187"/>
      <c r="C331" s="169">
        <f ca="1"/>
        <v>2E-3</v>
      </c>
      <c r="D331" s="169">
        <f ca="1"/>
        <v>6.1587857559836535E-4</v>
      </c>
      <c r="E331" s="169">
        <f ca="1"/>
        <v>-2.4138716023785997E-5</v>
      </c>
    </row>
    <row r="332" spans="1:5">
      <c r="A332">
        <f ca="1"/>
        <v>331</v>
      </c>
      <c r="B332" s="187"/>
      <c r="C332" s="169">
        <f ca="1"/>
        <v>2E-3</v>
      </c>
      <c r="D332" s="169">
        <f ca="1"/>
        <v>6.1471103327495613E-4</v>
      </c>
      <c r="E332" s="169">
        <f ca="1"/>
        <v>-2.4426069114007431E-5</v>
      </c>
    </row>
    <row r="333" spans="1:5">
      <c r="A333">
        <f ca="1"/>
        <v>332</v>
      </c>
      <c r="B333" s="187"/>
      <c r="C333" s="169">
        <f ca="1"/>
        <v>2E-3</v>
      </c>
      <c r="D333" s="169">
        <f ca="1"/>
        <v>6.1354349095154692E-4</v>
      </c>
      <c r="E333" s="169">
        <f ca="1"/>
        <v>-2.4712876942198084E-5</v>
      </c>
    </row>
    <row r="334" spans="1:5">
      <c r="A334">
        <f ca="1"/>
        <v>333</v>
      </c>
      <c r="B334" s="187"/>
      <c r="C334" s="169">
        <f ca="1"/>
        <v>2E-3</v>
      </c>
      <c r="D334" s="169">
        <f ca="1"/>
        <v>6.123759486281377E-4</v>
      </c>
      <c r="E334" s="169">
        <f ca="1"/>
        <v>-2.4999139508357959E-5</v>
      </c>
    </row>
    <row r="335" spans="1:5">
      <c r="A335">
        <f ca="1"/>
        <v>334</v>
      </c>
      <c r="B335" s="187"/>
      <c r="C335" s="169">
        <f ca="1"/>
        <v>2E-3</v>
      </c>
      <c r="D335" s="169">
        <f ca="1"/>
        <v>6.1120840630472838E-4</v>
      </c>
      <c r="E335" s="169">
        <f ca="1"/>
        <v>-2.528485681248708E-5</v>
      </c>
    </row>
    <row r="336" spans="1:5">
      <c r="A336">
        <f ca="1"/>
        <v>335</v>
      </c>
      <c r="B336" s="187"/>
      <c r="C336" s="169">
        <f ca="1"/>
        <v>2E-3</v>
      </c>
      <c r="D336" s="169">
        <f ca="1"/>
        <v>6.1004086398131928E-4</v>
      </c>
      <c r="E336" s="169">
        <f ca="1"/>
        <v>-2.5570028854585389E-5</v>
      </c>
    </row>
    <row r="337" spans="1:5">
      <c r="A337">
        <f ca="1"/>
        <v>336</v>
      </c>
      <c r="B337" s="187"/>
      <c r="C337" s="169">
        <f ca="1"/>
        <v>2E-3</v>
      </c>
      <c r="D337" s="169">
        <f ca="1"/>
        <v>6.0887332165790995E-4</v>
      </c>
      <c r="E337" s="169">
        <f ca="1"/>
        <v>-2.5854655634652926E-5</v>
      </c>
    </row>
    <row r="338" spans="1:5">
      <c r="A338">
        <f ca="1"/>
        <v>337</v>
      </c>
      <c r="B338" s="187"/>
      <c r="C338" s="169">
        <f ca="1"/>
        <v>2E-3</v>
      </c>
      <c r="D338" s="169">
        <f ca="1"/>
        <v>6.0770577933450085E-4</v>
      </c>
      <c r="E338" s="169">
        <f ca="1"/>
        <v>-2.6138737152689671E-5</v>
      </c>
    </row>
    <row r="339" spans="1:5">
      <c r="A339">
        <f ca="1"/>
        <v>338</v>
      </c>
      <c r="B339" s="187"/>
      <c r="C339" s="169">
        <f ca="1"/>
        <v>2E-3</v>
      </c>
      <c r="D339" s="169">
        <f ca="1"/>
        <v>6.0653823701109152E-4</v>
      </c>
      <c r="E339" s="169">
        <f ca="1"/>
        <v>-2.6422273408695673E-5</v>
      </c>
    </row>
    <row r="340" spans="1:5">
      <c r="A340">
        <f ca="1"/>
        <v>339</v>
      </c>
      <c r="B340" s="187"/>
      <c r="C340" s="169">
        <f ca="1"/>
        <v>2E-3</v>
      </c>
      <c r="D340" s="169">
        <f ca="1"/>
        <v>6.0537069468768231E-4</v>
      </c>
      <c r="E340" s="169">
        <f ca="1"/>
        <v>-2.6705264402670862E-5</v>
      </c>
    </row>
    <row r="341" spans="1:5">
      <c r="A341">
        <f ca="1"/>
        <v>340</v>
      </c>
      <c r="B341" s="187"/>
      <c r="C341" s="169">
        <f ca="1"/>
        <v>2E-3</v>
      </c>
      <c r="D341" s="169">
        <f ca="1"/>
        <v>6.042031523642731E-4</v>
      </c>
      <c r="E341" s="169">
        <f ca="1"/>
        <v>-2.6987710134615267E-5</v>
      </c>
    </row>
    <row r="342" spans="1:5">
      <c r="A342">
        <f ca="1"/>
        <v>341</v>
      </c>
      <c r="B342" s="187"/>
      <c r="C342" s="169">
        <f ca="1"/>
        <v>2E-3</v>
      </c>
      <c r="D342" s="169">
        <f ca="1"/>
        <v>6.0303561004086388E-4</v>
      </c>
      <c r="E342" s="169">
        <f ca="1"/>
        <v>-2.7269610604528927E-5</v>
      </c>
    </row>
    <row r="343" spans="1:5">
      <c r="A343">
        <f ca="1"/>
        <v>342</v>
      </c>
      <c r="B343" s="187"/>
      <c r="C343" s="169">
        <f ca="1"/>
        <v>2E-3</v>
      </c>
      <c r="D343" s="169">
        <f ca="1"/>
        <v>6.0186806771745467E-4</v>
      </c>
      <c r="E343" s="169">
        <f ca="1"/>
        <v>-2.7550965812411768E-5</v>
      </c>
    </row>
    <row r="344" spans="1:5">
      <c r="A344">
        <f ca="1"/>
        <v>343</v>
      </c>
      <c r="B344" s="187"/>
      <c r="C344" s="169">
        <f ca="1"/>
        <v>2E-3</v>
      </c>
      <c r="D344" s="169">
        <f ca="1"/>
        <v>6.0070052539404545E-4</v>
      </c>
      <c r="E344" s="169">
        <f ca="1"/>
        <v>-2.7831775758263838E-5</v>
      </c>
    </row>
    <row r="345" spans="1:5">
      <c r="A345">
        <f ca="1"/>
        <v>344</v>
      </c>
      <c r="B345" s="187"/>
      <c r="C345" s="169">
        <f ca="1"/>
        <v>2E-3</v>
      </c>
      <c r="D345" s="169">
        <f ca="1"/>
        <v>5.9953298307063624E-4</v>
      </c>
      <c r="E345" s="169">
        <f ca="1"/>
        <v>-2.8112040442085124E-5</v>
      </c>
    </row>
    <row r="346" spans="1:5">
      <c r="A346">
        <f ca="1"/>
        <v>345</v>
      </c>
      <c r="B346" s="187"/>
      <c r="C346" s="169">
        <f ca="1"/>
        <v>2E-3</v>
      </c>
      <c r="D346" s="169">
        <f ca="1"/>
        <v>5.9836544074722692E-4</v>
      </c>
      <c r="E346" s="169">
        <f ca="1"/>
        <v>-2.8391759863875658E-5</v>
      </c>
    </row>
    <row r="347" spans="1:5">
      <c r="A347">
        <f ca="1"/>
        <v>346</v>
      </c>
      <c r="B347" s="187"/>
      <c r="C347" s="169">
        <f ca="1"/>
        <v>2E-3</v>
      </c>
      <c r="D347" s="169">
        <f ca="1"/>
        <v>5.9719789842381781E-4</v>
      </c>
      <c r="E347" s="169">
        <f ca="1"/>
        <v>-2.867093402363538E-5</v>
      </c>
    </row>
    <row r="348" spans="1:5">
      <c r="A348">
        <f ca="1"/>
        <v>347</v>
      </c>
      <c r="B348" s="187"/>
      <c r="C348" s="169">
        <f ca="1"/>
        <v>2E-3</v>
      </c>
      <c r="D348" s="169">
        <f ca="1"/>
        <v>5.9603035610040849E-4</v>
      </c>
      <c r="E348" s="169">
        <f ca="1"/>
        <v>-2.8949562921364324E-5</v>
      </c>
    </row>
    <row r="349" spans="1:5">
      <c r="A349">
        <f ca="1"/>
        <v>348</v>
      </c>
      <c r="B349" s="187"/>
      <c r="C349" s="169">
        <f ca="1"/>
        <v>2E-3</v>
      </c>
      <c r="D349" s="169">
        <f ca="1"/>
        <v>5.9486281377699938E-4</v>
      </c>
      <c r="E349" s="169">
        <f ca="1"/>
        <v>-2.9227646557062511E-5</v>
      </c>
    </row>
    <row r="350" spans="1:5">
      <c r="A350">
        <f ca="1"/>
        <v>349</v>
      </c>
      <c r="B350" s="187"/>
      <c r="C350" s="169">
        <f ca="1"/>
        <v>2E-3</v>
      </c>
      <c r="D350" s="169">
        <f ca="1"/>
        <v>5.9369527145359006E-4</v>
      </c>
      <c r="E350" s="169">
        <f ca="1"/>
        <v>-2.9505184930729899E-5</v>
      </c>
    </row>
    <row r="351" spans="1:5">
      <c r="A351">
        <f ca="1"/>
        <v>350</v>
      </c>
      <c r="B351" s="187"/>
      <c r="C351" s="169">
        <f ca="1"/>
        <v>2E-3</v>
      </c>
      <c r="D351" s="169">
        <f ca="1"/>
        <v>5.9252772913018085E-4</v>
      </c>
      <c r="E351" s="169">
        <f ca="1"/>
        <v>-2.9782178042366495E-5</v>
      </c>
    </row>
    <row r="352" spans="1:5">
      <c r="A352">
        <f ca="1"/>
        <v>351</v>
      </c>
      <c r="B352" s="187"/>
      <c r="C352" s="169">
        <f ca="1"/>
        <v>2E-3</v>
      </c>
      <c r="D352" s="169">
        <f ca="1"/>
        <v>5.9136018680677163E-4</v>
      </c>
      <c r="E352" s="169">
        <f ca="1"/>
        <v>-3.005862589197232E-5</v>
      </c>
    </row>
    <row r="353" spans="1:5">
      <c r="A353">
        <f ca="1"/>
        <v>352</v>
      </c>
      <c r="B353" s="187"/>
      <c r="C353" s="169">
        <f ca="1"/>
        <v>2E-3</v>
      </c>
      <c r="D353" s="169">
        <f ca="1"/>
        <v>5.9019264448336242E-4</v>
      </c>
      <c r="E353" s="169">
        <f ca="1"/>
        <v>-3.0334528479547387E-5</v>
      </c>
    </row>
    <row r="354" spans="1:5">
      <c r="A354">
        <f ca="1"/>
        <v>353</v>
      </c>
      <c r="B354" s="187"/>
      <c r="C354" s="169">
        <f ca="1"/>
        <v>2E-3</v>
      </c>
      <c r="D354" s="169">
        <f ca="1"/>
        <v>5.8902510215995321E-4</v>
      </c>
      <c r="E354" s="169">
        <f ca="1"/>
        <v>-3.0609885805091642E-5</v>
      </c>
    </row>
    <row r="355" spans="1:5">
      <c r="A355">
        <f ca="1"/>
        <v>354</v>
      </c>
      <c r="B355" s="187"/>
      <c r="C355" s="169">
        <f ca="1"/>
        <v>2E-3</v>
      </c>
      <c r="D355" s="169">
        <f ca="1"/>
        <v>5.8785755983654399E-4</v>
      </c>
      <c r="E355" s="169">
        <f ca="1"/>
        <v>-3.0884697868605126E-5</v>
      </c>
    </row>
    <row r="356" spans="1:5">
      <c r="A356">
        <f ca="1"/>
        <v>355</v>
      </c>
      <c r="B356" s="187"/>
      <c r="C356" s="169">
        <f ca="1"/>
        <v>2E-3</v>
      </c>
      <c r="D356" s="169">
        <f ca="1"/>
        <v>5.8669001751313478E-4</v>
      </c>
      <c r="E356" s="169">
        <f ca="1"/>
        <v>-3.1158964670087818E-5</v>
      </c>
    </row>
    <row r="357" spans="1:5">
      <c r="A357">
        <f ca="1"/>
        <v>356</v>
      </c>
      <c r="B357" s="187"/>
      <c r="C357" s="169">
        <f ca="1"/>
        <v>2E-3</v>
      </c>
      <c r="D357" s="169">
        <f ca="1"/>
        <v>5.8552247518972545E-4</v>
      </c>
      <c r="E357" s="169">
        <f ca="1"/>
        <v>-3.1432686209539766E-5</v>
      </c>
    </row>
    <row r="358" spans="1:5">
      <c r="A358">
        <f ca="1"/>
        <v>357</v>
      </c>
      <c r="B358" s="187"/>
      <c r="C358" s="169">
        <f ca="1"/>
        <v>2E-3</v>
      </c>
      <c r="D358" s="169">
        <f ca="1"/>
        <v>5.8435493286631635E-4</v>
      </c>
      <c r="E358" s="169">
        <f ca="1"/>
        <v>-3.1705862486960902E-5</v>
      </c>
    </row>
    <row r="359" spans="1:5">
      <c r="A359">
        <f ca="1"/>
        <v>358</v>
      </c>
      <c r="B359" s="187"/>
      <c r="C359" s="169">
        <f ca="1"/>
        <v>2E-3</v>
      </c>
      <c r="D359" s="169">
        <f ca="1"/>
        <v>5.8318739054290703E-4</v>
      </c>
      <c r="E359" s="169">
        <f ca="1"/>
        <v>-3.197849350235126E-5</v>
      </c>
    </row>
    <row r="360" spans="1:5">
      <c r="A360">
        <f ca="1"/>
        <v>359</v>
      </c>
      <c r="B360" s="187"/>
      <c r="C360" s="169">
        <f ca="1"/>
        <v>2E-3</v>
      </c>
      <c r="D360" s="169">
        <f ca="1"/>
        <v>5.8201984821949792E-4</v>
      </c>
      <c r="E360" s="169">
        <f ca="1"/>
        <v>-3.225057925571086E-5</v>
      </c>
    </row>
    <row r="361" spans="1:5">
      <c r="A361">
        <f ca="1"/>
        <v>360</v>
      </c>
      <c r="B361" s="187"/>
      <c r="C361" s="169">
        <f ca="1"/>
        <v>2E-3</v>
      </c>
      <c r="D361" s="169">
        <f ca="1"/>
        <v>5.808523058960886E-4</v>
      </c>
      <c r="E361" s="169">
        <f ca="1"/>
        <v>-3.2522119747039654E-5</v>
      </c>
    </row>
    <row r="362" spans="1:5">
      <c r="A362">
        <f ca="1"/>
        <v>361</v>
      </c>
      <c r="B362" s="187"/>
      <c r="C362" s="169">
        <f ca="1"/>
        <v>2E-3</v>
      </c>
      <c r="D362" s="169">
        <f ca="1"/>
        <v>5.7968476357267949E-4</v>
      </c>
      <c r="E362" s="169">
        <f ca="1"/>
        <v>-3.2793114976337664E-5</v>
      </c>
    </row>
    <row r="363" spans="1:5">
      <c r="A363">
        <f ca="1"/>
        <v>362</v>
      </c>
      <c r="B363" s="187"/>
      <c r="C363" s="169">
        <f ca="1"/>
        <v>2E-3</v>
      </c>
      <c r="D363" s="169">
        <f ca="1"/>
        <v>5.7851722124927017E-4</v>
      </c>
      <c r="E363" s="169">
        <f ca="1"/>
        <v>-3.3063564943604896E-5</v>
      </c>
    </row>
    <row r="364" spans="1:5">
      <c r="A364">
        <f ca="1"/>
        <v>363</v>
      </c>
      <c r="B364" s="187"/>
      <c r="C364" s="169">
        <f ca="1"/>
        <v>2E-3</v>
      </c>
      <c r="D364" s="169">
        <f ca="1"/>
        <v>5.7734967892586096E-4</v>
      </c>
      <c r="E364" s="169">
        <f ca="1"/>
        <v>-3.3333469648841377E-5</v>
      </c>
    </row>
    <row r="365" spans="1:5">
      <c r="A365">
        <f ca="1"/>
        <v>364</v>
      </c>
      <c r="B365" s="187"/>
      <c r="C365" s="169">
        <f ca="1"/>
        <v>2E-3</v>
      </c>
      <c r="D365" s="169">
        <f ca="1"/>
        <v>5.7618213660245174E-4</v>
      </c>
      <c r="E365" s="169">
        <f ca="1"/>
        <v>-3.3602829092047052E-5</v>
      </c>
    </row>
    <row r="366" spans="1:5">
      <c r="A366">
        <f ca="1"/>
        <v>365</v>
      </c>
      <c r="B366" s="187"/>
      <c r="C366" s="169">
        <f ca="1"/>
        <v>2E-3</v>
      </c>
      <c r="D366" s="169">
        <f ca="1"/>
        <v>5.7501459427904253E-4</v>
      </c>
      <c r="E366" s="169">
        <f ca="1"/>
        <v>-3.3871643273221936E-5</v>
      </c>
    </row>
    <row r="367" spans="1:5">
      <c r="A367">
        <f ca="1"/>
        <v>366</v>
      </c>
      <c r="B367" s="187"/>
      <c r="C367" s="169">
        <f ca="1"/>
        <v>2E-3</v>
      </c>
      <c r="D367" s="169">
        <f ca="1"/>
        <v>5.7384705195563331E-4</v>
      </c>
      <c r="E367" s="169">
        <f ca="1"/>
        <v>-3.4139912192366076E-5</v>
      </c>
    </row>
    <row r="368" spans="1:5">
      <c r="A368">
        <f ca="1"/>
        <v>367</v>
      </c>
      <c r="B368" s="187"/>
      <c r="C368" s="169">
        <f ca="1"/>
        <v>2E-3</v>
      </c>
      <c r="D368" s="169">
        <f ca="1"/>
        <v>5.7267950963222399E-4</v>
      </c>
      <c r="E368" s="169">
        <f ca="1"/>
        <v>-3.4407635849479403E-5</v>
      </c>
    </row>
    <row r="369" spans="1:5">
      <c r="A369">
        <f ca="1"/>
        <v>368</v>
      </c>
      <c r="B369" s="187"/>
      <c r="C369" s="169">
        <f ca="1"/>
        <v>2E-3</v>
      </c>
      <c r="D369" s="169">
        <f ca="1"/>
        <v>5.7151196730881489E-4</v>
      </c>
      <c r="E369" s="169">
        <f ca="1"/>
        <v>-3.4674814244561953E-5</v>
      </c>
    </row>
    <row r="370" spans="1:5">
      <c r="A370">
        <f ca="1"/>
        <v>369</v>
      </c>
      <c r="B370" s="187"/>
      <c r="C370" s="169">
        <f ca="1"/>
        <v>2E-3</v>
      </c>
      <c r="D370" s="169">
        <f ca="1"/>
        <v>5.7034442498540556E-4</v>
      </c>
      <c r="E370" s="169">
        <f ca="1"/>
        <v>-3.4941447377613724E-5</v>
      </c>
    </row>
    <row r="371" spans="1:5">
      <c r="A371">
        <f ca="1"/>
        <v>370</v>
      </c>
      <c r="B371" s="187"/>
      <c r="C371" s="169">
        <f ca="1"/>
        <v>2E-3</v>
      </c>
      <c r="D371" s="169">
        <f ca="1"/>
        <v>5.6917688266199646E-4</v>
      </c>
      <c r="E371" s="169">
        <f ca="1"/>
        <v>-3.5207535248634738E-5</v>
      </c>
    </row>
    <row r="372" spans="1:5">
      <c r="A372">
        <f ca="1"/>
        <v>371</v>
      </c>
      <c r="B372" s="187"/>
      <c r="C372" s="169">
        <f ca="1"/>
        <v>2E-3</v>
      </c>
      <c r="D372" s="169">
        <f ca="1"/>
        <v>5.6800934033858714E-4</v>
      </c>
      <c r="E372" s="169">
        <f ca="1"/>
        <v>-3.547307785762494E-5</v>
      </c>
    </row>
    <row r="373" spans="1:5">
      <c r="A373">
        <f ca="1"/>
        <v>372</v>
      </c>
      <c r="B373" s="187"/>
      <c r="C373" s="169">
        <f ca="1"/>
        <v>2E-3</v>
      </c>
      <c r="D373" s="169">
        <f ca="1"/>
        <v>5.6684179801517803E-4</v>
      </c>
      <c r="E373" s="169">
        <f ca="1"/>
        <v>-3.573807520458437E-5</v>
      </c>
    </row>
    <row r="374" spans="1:5">
      <c r="A374">
        <f ca="1"/>
        <v>373</v>
      </c>
      <c r="B374" s="187"/>
      <c r="C374" s="169">
        <f ca="1"/>
        <v>2E-3</v>
      </c>
      <c r="D374" s="169">
        <f ca="1"/>
        <v>5.6567425569176871E-4</v>
      </c>
      <c r="E374" s="169">
        <f ca="1"/>
        <v>-3.6002527289513009E-5</v>
      </c>
    </row>
    <row r="375" spans="1:5">
      <c r="A375">
        <f ca="1"/>
        <v>374</v>
      </c>
      <c r="B375" s="187"/>
      <c r="C375" s="169">
        <f ca="1"/>
        <v>2E-3</v>
      </c>
      <c r="D375" s="169">
        <f ca="1"/>
        <v>5.6450671336835949E-4</v>
      </c>
      <c r="E375" s="169">
        <f ca="1"/>
        <v>-3.6266434112410903E-5</v>
      </c>
    </row>
    <row r="376" spans="1:5">
      <c r="A376">
        <f ca="1"/>
        <v>375</v>
      </c>
      <c r="B376" s="187"/>
      <c r="C376" s="169">
        <f ca="1"/>
        <v>2E-3</v>
      </c>
      <c r="D376" s="169">
        <f ca="1"/>
        <v>5.6333917104495028E-4</v>
      </c>
      <c r="E376" s="169">
        <f ca="1"/>
        <v>-3.6529795673277986E-5</v>
      </c>
    </row>
    <row r="377" spans="1:5">
      <c r="A377">
        <f ca="1"/>
        <v>376</v>
      </c>
      <c r="B377" s="187"/>
      <c r="C377" s="169">
        <f ca="1"/>
        <v>2E-3</v>
      </c>
      <c r="D377" s="169">
        <f ca="1"/>
        <v>5.6217162872154107E-4</v>
      </c>
      <c r="E377" s="169">
        <f ca="1"/>
        <v>-3.679261197211429E-5</v>
      </c>
    </row>
    <row r="378" spans="1:5">
      <c r="A378">
        <f ca="1"/>
        <v>377</v>
      </c>
      <c r="B378" s="187"/>
      <c r="C378" s="169">
        <f ca="1"/>
        <v>2E-3</v>
      </c>
      <c r="D378" s="169">
        <f ca="1"/>
        <v>5.6100408639813185E-4</v>
      </c>
      <c r="E378" s="169">
        <f ca="1"/>
        <v>-3.7054883008919836E-5</v>
      </c>
    </row>
    <row r="379" spans="1:5">
      <c r="A379">
        <f ca="1"/>
        <v>378</v>
      </c>
      <c r="B379" s="187"/>
      <c r="C379" s="169">
        <f ca="1"/>
        <v>2E-3</v>
      </c>
      <c r="D379" s="169">
        <f ca="1"/>
        <v>5.5983654407472264E-4</v>
      </c>
      <c r="E379" s="169">
        <f ca="1"/>
        <v>-3.7316608783694578E-5</v>
      </c>
    </row>
    <row r="380" spans="1:5">
      <c r="A380">
        <f ca="1"/>
        <v>379</v>
      </c>
      <c r="B380" s="187"/>
      <c r="C380" s="169">
        <f ca="1"/>
        <v>2E-3</v>
      </c>
      <c r="D380" s="169">
        <f ca="1"/>
        <v>5.5866900175131342E-4</v>
      </c>
      <c r="E380" s="169">
        <f ca="1"/>
        <v>-3.7577789296438541E-5</v>
      </c>
    </row>
    <row r="381" spans="1:5">
      <c r="A381">
        <f ca="1"/>
        <v>380</v>
      </c>
      <c r="B381" s="187"/>
      <c r="C381" s="169">
        <f ca="1"/>
        <v>2E-3</v>
      </c>
      <c r="D381" s="169">
        <f ca="1"/>
        <v>5.575014594279041E-4</v>
      </c>
      <c r="E381" s="169">
        <f ca="1"/>
        <v>-3.7838424547151719E-5</v>
      </c>
    </row>
    <row r="382" spans="1:5">
      <c r="A382">
        <f ca="1"/>
        <v>381</v>
      </c>
      <c r="B382" s="187"/>
      <c r="C382" s="169">
        <f ca="1"/>
        <v>2E-3</v>
      </c>
      <c r="D382" s="169">
        <f ca="1"/>
        <v>5.5633391710449499E-4</v>
      </c>
      <c r="E382" s="169">
        <f ca="1"/>
        <v>-3.8098514535834146E-5</v>
      </c>
    </row>
    <row r="383" spans="1:5">
      <c r="A383">
        <f ca="1"/>
        <v>382</v>
      </c>
      <c r="B383" s="187"/>
      <c r="C383" s="169">
        <f ca="1"/>
        <v>2E-3</v>
      </c>
      <c r="D383" s="169">
        <f ca="1"/>
        <v>5.5516637478108567E-4</v>
      </c>
      <c r="E383" s="169">
        <f ca="1"/>
        <v>-3.8358059262485762E-5</v>
      </c>
    </row>
    <row r="384" spans="1:5">
      <c r="A384">
        <f ca="1"/>
        <v>383</v>
      </c>
      <c r="B384" s="187"/>
      <c r="C384" s="169">
        <f ca="1"/>
        <v>2E-3</v>
      </c>
      <c r="D384" s="169">
        <f ca="1"/>
        <v>5.5399883245767657E-4</v>
      </c>
      <c r="E384" s="169">
        <f ca="1"/>
        <v>-3.8617058727106599E-5</v>
      </c>
    </row>
    <row r="385" spans="1:5">
      <c r="A385">
        <f ca="1"/>
        <v>384</v>
      </c>
      <c r="B385" s="187"/>
      <c r="C385" s="169">
        <f ca="1"/>
        <v>2E-3</v>
      </c>
      <c r="D385" s="169">
        <f ca="1"/>
        <v>5.5283129013426724E-4</v>
      </c>
      <c r="E385" s="169">
        <f ca="1"/>
        <v>-3.8875512929696658E-5</v>
      </c>
    </row>
    <row r="386" spans="1:5">
      <c r="A386">
        <f ca="1"/>
        <v>385</v>
      </c>
      <c r="B386" s="187"/>
      <c r="C386" s="169">
        <f ca="1"/>
        <v>2E-3</v>
      </c>
      <c r="D386" s="169">
        <f ca="1"/>
        <v>5.5166374781085803E-4</v>
      </c>
      <c r="E386" s="169">
        <f ca="1"/>
        <v>-3.9133421870255959E-5</v>
      </c>
    </row>
    <row r="387" spans="1:5">
      <c r="A387">
        <f ca="1"/>
        <v>386</v>
      </c>
      <c r="B387" s="187"/>
      <c r="C387" s="169">
        <f ca="1"/>
        <v>2E-3</v>
      </c>
      <c r="D387" s="169">
        <f ca="1"/>
        <v>5.5049620548744882E-4</v>
      </c>
      <c r="E387" s="169">
        <f ca="1"/>
        <v>-3.9390785548784455E-5</v>
      </c>
    </row>
    <row r="388" spans="1:5">
      <c r="A388">
        <f ca="1"/>
        <v>387</v>
      </c>
      <c r="B388" s="187"/>
      <c r="C388" s="169">
        <f ca="1"/>
        <v>2E-3</v>
      </c>
      <c r="D388" s="169">
        <f ca="1"/>
        <v>5.493286631640396E-4</v>
      </c>
      <c r="E388" s="169">
        <f ca="1"/>
        <v>-3.9647603965282173E-5</v>
      </c>
    </row>
    <row r="389" spans="1:5">
      <c r="A389">
        <f ca="1"/>
        <v>388</v>
      </c>
      <c r="B389" s="187"/>
      <c r="C389" s="169">
        <f ca="1"/>
        <v>2E-3</v>
      </c>
      <c r="D389" s="169">
        <f ca="1"/>
        <v>5.4816112084063039E-4</v>
      </c>
      <c r="E389" s="169">
        <f ca="1"/>
        <v>-3.9903877119749133E-5</v>
      </c>
    </row>
    <row r="390" spans="1:5">
      <c r="A390">
        <f ca="1"/>
        <v>389</v>
      </c>
      <c r="B390" s="187"/>
      <c r="C390" s="169">
        <f ca="1"/>
        <v>2E-3</v>
      </c>
      <c r="D390" s="169">
        <f ca="1"/>
        <v>5.4699357851722117E-4</v>
      </c>
      <c r="E390" s="169">
        <f ca="1"/>
        <v>-4.0159605012185282E-5</v>
      </c>
    </row>
    <row r="391" spans="1:5">
      <c r="A391">
        <f ca="1"/>
        <v>390</v>
      </c>
      <c r="B391" s="187"/>
      <c r="C391" s="169">
        <f ca="1"/>
        <v>2E-3</v>
      </c>
      <c r="D391" s="169">
        <f ca="1"/>
        <v>5.4582603619381196E-4</v>
      </c>
      <c r="E391" s="169">
        <f ca="1"/>
        <v>-4.0414787642590659E-5</v>
      </c>
    </row>
    <row r="392" spans="1:5">
      <c r="A392">
        <f ca="1"/>
        <v>391</v>
      </c>
      <c r="B392" s="187"/>
      <c r="C392" s="169">
        <f ca="1"/>
        <v>2E-3</v>
      </c>
      <c r="D392" s="169">
        <f ca="1"/>
        <v>5.4465849387040264E-4</v>
      </c>
      <c r="E392" s="169">
        <f ca="1"/>
        <v>-4.066942501096525E-5</v>
      </c>
    </row>
    <row r="393" spans="1:5">
      <c r="A393">
        <f ca="1"/>
        <v>392</v>
      </c>
      <c r="B393" s="187"/>
      <c r="C393" s="169">
        <f ca="1"/>
        <v>2E-3</v>
      </c>
      <c r="D393" s="169">
        <f ca="1"/>
        <v>5.4349095154699353E-4</v>
      </c>
      <c r="E393" s="169">
        <f ca="1"/>
        <v>-4.0923517117309085E-5</v>
      </c>
    </row>
    <row r="394" spans="1:5">
      <c r="A394">
        <f ca="1"/>
        <v>393</v>
      </c>
      <c r="B394" s="187"/>
      <c r="C394" s="169">
        <f ca="1"/>
        <v>2E-3</v>
      </c>
      <c r="D394" s="169">
        <f ca="1"/>
        <v>5.4232340922358421E-4</v>
      </c>
      <c r="E394" s="169">
        <f ca="1"/>
        <v>-4.1177063961622114E-5</v>
      </c>
    </row>
    <row r="395" spans="1:5">
      <c r="A395">
        <f ca="1"/>
        <v>394</v>
      </c>
      <c r="B395" s="187"/>
      <c r="C395" s="169">
        <f ca="1"/>
        <v>2E-3</v>
      </c>
      <c r="D395" s="169">
        <f ca="1"/>
        <v>5.411558669001751E-4</v>
      </c>
      <c r="E395" s="169">
        <f ca="1"/>
        <v>-4.1430065543904364E-5</v>
      </c>
    </row>
    <row r="396" spans="1:5">
      <c r="A396">
        <f ca="1"/>
        <v>395</v>
      </c>
      <c r="B396" s="187"/>
      <c r="C396" s="169">
        <f ca="1"/>
        <v>2E-3</v>
      </c>
      <c r="D396" s="169">
        <f ca="1"/>
        <v>5.3998832457676578E-4</v>
      </c>
      <c r="E396" s="169">
        <f ca="1"/>
        <v>-4.1682521864155864E-5</v>
      </c>
    </row>
    <row r="397" spans="1:5">
      <c r="A397">
        <f ca="1"/>
        <v>396</v>
      </c>
      <c r="B397" s="187"/>
      <c r="C397" s="169">
        <f ca="1"/>
        <v>2E-3</v>
      </c>
      <c r="D397" s="169">
        <f ca="1"/>
        <v>5.3882078225335657E-4</v>
      </c>
      <c r="E397" s="169">
        <f ca="1"/>
        <v>-4.1934432922376552E-5</v>
      </c>
    </row>
    <row r="398" spans="1:5">
      <c r="A398">
        <f ca="1"/>
        <v>397</v>
      </c>
      <c r="B398" s="187"/>
      <c r="C398" s="169">
        <f ca="1"/>
        <v>2E-3</v>
      </c>
      <c r="D398" s="169">
        <f ca="1"/>
        <v>5.3765323992994735E-4</v>
      </c>
      <c r="E398" s="169">
        <f ca="1"/>
        <v>-4.2185798718566455E-5</v>
      </c>
    </row>
    <row r="399" spans="1:5">
      <c r="A399">
        <f ca="1"/>
        <v>398</v>
      </c>
      <c r="B399" s="187"/>
      <c r="C399" s="169">
        <f ca="1"/>
        <v>2E-3</v>
      </c>
      <c r="D399" s="169">
        <f ca="1"/>
        <v>5.3648569760653814E-4</v>
      </c>
      <c r="E399" s="169">
        <f ca="1"/>
        <v>-4.2436619252725587E-5</v>
      </c>
    </row>
    <row r="400" spans="1:5">
      <c r="A400">
        <f ca="1"/>
        <v>399</v>
      </c>
      <c r="B400" s="187"/>
      <c r="C400" s="169">
        <f ca="1"/>
        <v>2E-3</v>
      </c>
      <c r="D400" s="169">
        <f ca="1"/>
        <v>5.3531815528312893E-4</v>
      </c>
      <c r="E400" s="169">
        <f ca="1"/>
        <v>-4.2686894524853954E-5</v>
      </c>
    </row>
    <row r="401" spans="1:5">
      <c r="A401">
        <f ca="1"/>
        <v>400</v>
      </c>
      <c r="B401" s="187"/>
      <c r="C401" s="169">
        <f ca="1"/>
        <v>2E-3</v>
      </c>
      <c r="D401" s="169">
        <f ca="1"/>
        <v>5.3415061295971971E-4</v>
      </c>
      <c r="E401" s="169">
        <f ca="1"/>
        <v>-4.2936624534951522E-5</v>
      </c>
    </row>
    <row r="402" spans="1:5">
      <c r="A402">
        <f ca="1"/>
        <v>401</v>
      </c>
      <c r="B402" s="187"/>
      <c r="C402" s="169">
        <f ca="1"/>
        <v>2E-3</v>
      </c>
      <c r="D402" s="169">
        <f ca="1"/>
        <v>5.329830706363105E-4</v>
      </c>
      <c r="E402" s="169">
        <f ca="1"/>
        <v>-4.3185809283018306E-5</v>
      </c>
    </row>
    <row r="403" spans="1:5">
      <c r="A403">
        <f ca="1"/>
        <v>402</v>
      </c>
      <c r="B403" s="187"/>
      <c r="C403" s="169">
        <f ca="1"/>
        <v>2E-3</v>
      </c>
      <c r="D403" s="169">
        <f ca="1"/>
        <v>5.3181552831290117E-4</v>
      </c>
      <c r="E403" s="169">
        <f ca="1"/>
        <v>-4.3434448769054312E-5</v>
      </c>
    </row>
    <row r="404" spans="1:5">
      <c r="A404">
        <f ca="1"/>
        <v>403</v>
      </c>
      <c r="B404" s="187"/>
      <c r="C404" s="169">
        <f ca="1"/>
        <v>2E-3</v>
      </c>
      <c r="D404" s="169">
        <f ca="1"/>
        <v>5.3064798598949207E-4</v>
      </c>
      <c r="E404" s="169">
        <f ca="1"/>
        <v>-4.3682542993059559E-5</v>
      </c>
    </row>
    <row r="405" spans="1:5">
      <c r="A405">
        <f ca="1"/>
        <v>404</v>
      </c>
      <c r="B405" s="187"/>
      <c r="C405" s="169">
        <f ca="1"/>
        <v>2E-3</v>
      </c>
      <c r="D405" s="169">
        <f ca="1"/>
        <v>5.2948044366608275E-4</v>
      </c>
      <c r="E405" s="169">
        <f ca="1"/>
        <v>-4.3930091955034002E-5</v>
      </c>
    </row>
    <row r="406" spans="1:5">
      <c r="A406">
        <f ca="1"/>
        <v>405</v>
      </c>
      <c r="B406" s="187"/>
      <c r="C406" s="169">
        <f ca="1"/>
        <v>2E-3</v>
      </c>
      <c r="D406" s="169">
        <f ca="1"/>
        <v>5.2831290134267364E-4</v>
      </c>
      <c r="E406" s="169">
        <f ca="1"/>
        <v>-4.4177095654977666E-5</v>
      </c>
    </row>
    <row r="407" spans="1:5">
      <c r="A407">
        <f ca="1"/>
        <v>406</v>
      </c>
      <c r="B407" s="187"/>
      <c r="C407" s="169">
        <f ca="1"/>
        <v>2E-3</v>
      </c>
      <c r="D407" s="169">
        <f ca="1"/>
        <v>5.2714535901926432E-4</v>
      </c>
      <c r="E407" s="169">
        <f ca="1"/>
        <v>-4.4423554092890573E-5</v>
      </c>
    </row>
    <row r="408" spans="1:5">
      <c r="A408">
        <f ca="1"/>
        <v>407</v>
      </c>
      <c r="B408" s="187"/>
      <c r="C408" s="169">
        <f ca="1"/>
        <v>2E-3</v>
      </c>
      <c r="D408" s="169">
        <f ca="1"/>
        <v>5.259778166958551E-4</v>
      </c>
      <c r="E408" s="169">
        <f ca="1"/>
        <v>-4.4669467268772675E-5</v>
      </c>
    </row>
    <row r="409" spans="1:5">
      <c r="A409">
        <f ca="1"/>
        <v>408</v>
      </c>
      <c r="B409" s="187"/>
      <c r="C409" s="169">
        <f ca="1"/>
        <v>2E-3</v>
      </c>
      <c r="D409" s="169">
        <f ca="1"/>
        <v>5.2481027437244589E-4</v>
      </c>
      <c r="E409" s="169">
        <f ca="1"/>
        <v>-4.4914835182623991E-5</v>
      </c>
    </row>
    <row r="410" spans="1:5">
      <c r="A410">
        <f ca="1"/>
        <v>409</v>
      </c>
      <c r="B410" s="187"/>
      <c r="C410" s="169">
        <f ca="1"/>
        <v>2E-3</v>
      </c>
      <c r="D410" s="169">
        <f ca="1"/>
        <v>5.2364273204903668E-4</v>
      </c>
      <c r="E410" s="169">
        <f ca="1"/>
        <v>-4.515965783444453E-5</v>
      </c>
    </row>
    <row r="411" spans="1:5">
      <c r="A411">
        <f ca="1"/>
        <v>410</v>
      </c>
      <c r="B411" s="187"/>
      <c r="C411" s="169">
        <f ca="1"/>
        <v>2E-3</v>
      </c>
      <c r="D411" s="169">
        <f ca="1"/>
        <v>5.2247518972562746E-4</v>
      </c>
      <c r="E411" s="169">
        <f ca="1"/>
        <v>-4.5403935224234317E-5</v>
      </c>
    </row>
    <row r="412" spans="1:5">
      <c r="A412">
        <f ca="1"/>
        <v>411</v>
      </c>
      <c r="B412" s="187"/>
      <c r="C412" s="169">
        <f ca="1"/>
        <v>2E-3</v>
      </c>
      <c r="D412" s="169">
        <f ca="1"/>
        <v>5.2130764740221825E-4</v>
      </c>
      <c r="E412" s="169">
        <f ca="1"/>
        <v>-4.5647667351993293E-5</v>
      </c>
    </row>
    <row r="413" spans="1:5">
      <c r="A413">
        <f ca="1"/>
        <v>412</v>
      </c>
      <c r="B413" s="187"/>
      <c r="C413" s="169">
        <f ca="1"/>
        <v>2E-3</v>
      </c>
      <c r="D413" s="169">
        <f ca="1"/>
        <v>5.2014010507880903E-4</v>
      </c>
      <c r="E413" s="169">
        <f ca="1"/>
        <v>-4.589085421772149E-5</v>
      </c>
    </row>
    <row r="414" spans="1:5">
      <c r="A414">
        <f ca="1"/>
        <v>413</v>
      </c>
      <c r="B414" s="187"/>
      <c r="C414" s="169">
        <f ca="1"/>
        <v>2E-3</v>
      </c>
      <c r="D414" s="169">
        <f ca="1"/>
        <v>5.1897256275539971E-4</v>
      </c>
      <c r="E414" s="169">
        <f ca="1"/>
        <v>-4.6133495821418929E-5</v>
      </c>
    </row>
    <row r="415" spans="1:5">
      <c r="A415">
        <f ca="1"/>
        <v>414</v>
      </c>
      <c r="B415" s="187"/>
      <c r="C415" s="169">
        <f ca="1"/>
        <v>2E-3</v>
      </c>
      <c r="D415" s="169">
        <f ca="1"/>
        <v>5.1780502043199061E-4</v>
      </c>
      <c r="E415" s="169">
        <f ca="1"/>
        <v>-4.6375592163085564E-5</v>
      </c>
    </row>
    <row r="416" spans="1:5">
      <c r="A416">
        <f ca="1"/>
        <v>415</v>
      </c>
      <c r="B416" s="187"/>
      <c r="C416" s="169">
        <f ca="1"/>
        <v>2E-3</v>
      </c>
      <c r="D416" s="169">
        <f ca="1"/>
        <v>5.1663747810858128E-4</v>
      </c>
      <c r="E416" s="169">
        <f ca="1"/>
        <v>-4.661714324272142E-5</v>
      </c>
    </row>
    <row r="417" spans="1:5">
      <c r="A417">
        <f ca="1"/>
        <v>416</v>
      </c>
      <c r="B417" s="187"/>
      <c r="C417" s="169">
        <f ca="1"/>
        <v>2E-3</v>
      </c>
      <c r="D417" s="169">
        <f ca="1"/>
        <v>5.1546993578517218E-4</v>
      </c>
      <c r="E417" s="169">
        <f ca="1"/>
        <v>-4.6858149060326491E-5</v>
      </c>
    </row>
    <row r="418" spans="1:5">
      <c r="A418">
        <f ca="1"/>
        <v>417</v>
      </c>
      <c r="B418" s="187"/>
      <c r="C418" s="169">
        <f ca="1"/>
        <v>2E-3</v>
      </c>
      <c r="D418" s="169">
        <f ca="1"/>
        <v>5.1430239346176286E-4</v>
      </c>
      <c r="E418" s="169">
        <f ca="1"/>
        <v>-4.7098609615900812E-5</v>
      </c>
    </row>
    <row r="419" spans="1:5">
      <c r="A419">
        <f ca="1"/>
        <v>418</v>
      </c>
      <c r="B419" s="187"/>
      <c r="C419" s="169">
        <f ca="1"/>
        <v>2E-3</v>
      </c>
      <c r="D419" s="169">
        <f ca="1"/>
        <v>5.1313485113835375E-4</v>
      </c>
      <c r="E419" s="169">
        <f ca="1"/>
        <v>-4.7338524909444327E-5</v>
      </c>
    </row>
    <row r="420" spans="1:5">
      <c r="A420">
        <f ca="1"/>
        <v>419</v>
      </c>
      <c r="B420" s="187"/>
      <c r="C420" s="169">
        <f ca="1"/>
        <v>2E-3</v>
      </c>
      <c r="D420" s="169">
        <f ca="1"/>
        <v>5.1196730881494443E-4</v>
      </c>
      <c r="E420" s="169">
        <f ca="1"/>
        <v>-4.7577894940957057E-5</v>
      </c>
    </row>
    <row r="421" spans="1:5">
      <c r="A421">
        <f ca="1"/>
        <v>420</v>
      </c>
      <c r="B421" s="187"/>
      <c r="C421" s="169">
        <f ca="1"/>
        <v>2E-3</v>
      </c>
      <c r="D421" s="169">
        <f ca="1"/>
        <v>5.1079976649153521E-4</v>
      </c>
      <c r="E421" s="169">
        <f ca="1"/>
        <v>-4.7816719710439009E-5</v>
      </c>
    </row>
    <row r="422" spans="1:5">
      <c r="A422">
        <f ca="1"/>
        <v>421</v>
      </c>
      <c r="B422" s="187"/>
      <c r="C422" s="169">
        <f ca="1"/>
        <v>2E-3</v>
      </c>
      <c r="D422" s="169">
        <f ca="1"/>
        <v>5.09632224168126E-4</v>
      </c>
      <c r="E422" s="169">
        <f ca="1"/>
        <v>-4.8054999217890204E-5</v>
      </c>
    </row>
    <row r="423" spans="1:5">
      <c r="A423">
        <f ca="1"/>
        <v>422</v>
      </c>
      <c r="B423" s="187"/>
      <c r="C423" s="169">
        <f ca="1"/>
        <v>2E-3</v>
      </c>
      <c r="D423" s="169">
        <f ca="1"/>
        <v>5.0846468184471679E-4</v>
      </c>
      <c r="E423" s="169">
        <f ca="1"/>
        <v>-4.8292733463310593E-5</v>
      </c>
    </row>
    <row r="424" spans="1:5">
      <c r="A424">
        <f ca="1"/>
        <v>423</v>
      </c>
      <c r="B424" s="187"/>
      <c r="C424" s="169">
        <f ca="1"/>
        <v>2E-3</v>
      </c>
      <c r="D424" s="169">
        <f ca="1"/>
        <v>5.0729713952130757E-4</v>
      </c>
      <c r="E424" s="169">
        <f ca="1"/>
        <v>-4.8529922446700204E-5</v>
      </c>
    </row>
    <row r="425" spans="1:5">
      <c r="A425">
        <f ca="1"/>
        <v>424</v>
      </c>
      <c r="B425" s="187"/>
      <c r="C425" s="169">
        <f ca="1"/>
        <v>2E-3</v>
      </c>
      <c r="D425" s="169">
        <f ca="1"/>
        <v>5.0612959719789836E-4</v>
      </c>
      <c r="E425" s="169">
        <f ca="1"/>
        <v>-4.8766566168059057E-5</v>
      </c>
    </row>
    <row r="426" spans="1:5">
      <c r="A426">
        <f ca="1"/>
        <v>425</v>
      </c>
      <c r="B426" s="187"/>
      <c r="C426" s="169">
        <f ca="1"/>
        <v>2E-3</v>
      </c>
      <c r="D426" s="169">
        <f ca="1"/>
        <v>5.0496205487448914E-4</v>
      </c>
      <c r="E426" s="169">
        <f ca="1"/>
        <v>-4.9002664627387105E-5</v>
      </c>
    </row>
    <row r="427" spans="1:5">
      <c r="A427">
        <f ca="1"/>
        <v>426</v>
      </c>
      <c r="B427" s="187"/>
      <c r="C427" s="169">
        <f ca="1"/>
        <v>2E-3</v>
      </c>
      <c r="D427" s="169">
        <f ca="1"/>
        <v>5.0379451255107993E-4</v>
      </c>
      <c r="E427" s="169">
        <f ca="1"/>
        <v>-4.9238217824684368E-5</v>
      </c>
    </row>
    <row r="428" spans="1:5">
      <c r="A428">
        <f ca="1"/>
        <v>427</v>
      </c>
      <c r="B428" s="187"/>
      <c r="C428" s="169">
        <f ca="1"/>
        <v>2E-3</v>
      </c>
      <c r="D428" s="169">
        <f ca="1"/>
        <v>5.0262697022767061E-4</v>
      </c>
      <c r="E428" s="169">
        <f ca="1"/>
        <v>-4.9473225759950853E-5</v>
      </c>
    </row>
    <row r="429" spans="1:5">
      <c r="A429">
        <f ca="1"/>
        <v>428</v>
      </c>
      <c r="B429" s="187"/>
      <c r="C429" s="169">
        <f ca="1"/>
        <v>2E-3</v>
      </c>
      <c r="D429" s="169">
        <f ca="1"/>
        <v>5.0145942790426139E-4</v>
      </c>
      <c r="E429" s="169">
        <f ca="1"/>
        <v>-4.9707688433186587E-5</v>
      </c>
    </row>
    <row r="430" spans="1:5">
      <c r="A430">
        <f ca="1"/>
        <v>429</v>
      </c>
      <c r="B430" s="187"/>
      <c r="C430" s="169">
        <f ca="1"/>
        <v>2E-3</v>
      </c>
      <c r="D430" s="169">
        <f ca="1"/>
        <v>5.0029188558085218E-4</v>
      </c>
      <c r="E430" s="169">
        <f ca="1"/>
        <v>-4.9941605844391509E-5</v>
      </c>
    </row>
    <row r="431" spans="1:5">
      <c r="A431">
        <f ca="1"/>
        <v>430</v>
      </c>
      <c r="B431" s="187"/>
      <c r="C431" s="169">
        <f ca="1"/>
        <v>2E-3</v>
      </c>
      <c r="D431" s="169">
        <f ca="1"/>
        <v>4.9912434325744296E-4</v>
      </c>
      <c r="E431" s="169">
        <f ca="1"/>
        <v>-5.0174977993565653E-5</v>
      </c>
    </row>
    <row r="432" spans="1:5">
      <c r="A432">
        <f ca="1"/>
        <v>431</v>
      </c>
      <c r="B432" s="187"/>
      <c r="C432" s="169">
        <f ca="1"/>
        <v>2E-3</v>
      </c>
      <c r="D432" s="169">
        <f ca="1"/>
        <v>4.9795680093403375E-4</v>
      </c>
      <c r="E432" s="169">
        <f ca="1"/>
        <v>-5.0407804880709046E-5</v>
      </c>
    </row>
    <row r="433" spans="1:5">
      <c r="A433">
        <f ca="1"/>
        <v>432</v>
      </c>
      <c r="B433" s="187"/>
      <c r="C433" s="169">
        <f ca="1"/>
        <v>2E-3</v>
      </c>
      <c r="D433" s="169">
        <f ca="1"/>
        <v>4.9678925861062454E-4</v>
      </c>
      <c r="E433" s="169">
        <f ca="1"/>
        <v>-5.0640086505821627E-5</v>
      </c>
    </row>
    <row r="434" spans="1:5">
      <c r="A434">
        <f ca="1"/>
        <v>433</v>
      </c>
      <c r="B434" s="187"/>
      <c r="C434" s="169">
        <f ca="1"/>
        <v>2E-3</v>
      </c>
      <c r="D434" s="169">
        <f ca="1"/>
        <v>4.9562171628721532E-4</v>
      </c>
      <c r="E434" s="169">
        <f ca="1"/>
        <v>-5.0871822868903429E-5</v>
      </c>
    </row>
    <row r="435" spans="1:5">
      <c r="A435">
        <f ca="1"/>
        <v>434</v>
      </c>
      <c r="B435" s="187"/>
      <c r="C435" s="169">
        <f ca="1"/>
        <v>2E-3</v>
      </c>
      <c r="D435" s="169">
        <f ca="1"/>
        <v>4.9445417396380611E-4</v>
      </c>
      <c r="E435" s="169">
        <f ca="1"/>
        <v>-5.1103013969954447E-5</v>
      </c>
    </row>
    <row r="436" spans="1:5">
      <c r="A436">
        <f ca="1"/>
        <v>435</v>
      </c>
      <c r="B436" s="187"/>
      <c r="C436" s="169">
        <f ca="1"/>
        <v>2E-3</v>
      </c>
      <c r="D436" s="169">
        <f ca="1"/>
        <v>4.9328663164039689E-4</v>
      </c>
      <c r="E436" s="169">
        <f ca="1"/>
        <v>-5.1333659808974714E-5</v>
      </c>
    </row>
    <row r="437" spans="1:5">
      <c r="A437">
        <f ca="1"/>
        <v>436</v>
      </c>
      <c r="B437" s="187"/>
      <c r="C437" s="169">
        <f ca="1"/>
        <v>2E-3</v>
      </c>
      <c r="D437" s="169">
        <f ca="1"/>
        <v>4.9211908931698768E-4</v>
      </c>
      <c r="E437" s="169">
        <f ca="1"/>
        <v>-5.1563760385964176E-5</v>
      </c>
    </row>
    <row r="438" spans="1:5">
      <c r="A438">
        <f ca="1"/>
        <v>437</v>
      </c>
      <c r="B438" s="187"/>
      <c r="C438" s="169">
        <f ca="1"/>
        <v>2E-3</v>
      </c>
      <c r="D438" s="169">
        <f ca="1"/>
        <v>4.9095154699357847E-4</v>
      </c>
      <c r="E438" s="169">
        <f ca="1"/>
        <v>-5.1793315700922852E-5</v>
      </c>
    </row>
    <row r="439" spans="1:5">
      <c r="A439">
        <f ca="1"/>
        <v>438</v>
      </c>
      <c r="B439" s="187"/>
      <c r="C439" s="169">
        <f ca="1"/>
        <v>2E-3</v>
      </c>
      <c r="D439" s="169">
        <f ca="1"/>
        <v>4.8978400467016925E-4</v>
      </c>
      <c r="E439" s="169">
        <f ca="1"/>
        <v>-5.2022325753850751E-5</v>
      </c>
    </row>
    <row r="440" spans="1:5">
      <c r="A440">
        <f ca="1"/>
        <v>439</v>
      </c>
      <c r="B440" s="187"/>
      <c r="C440" s="169">
        <f ca="1"/>
        <v>2E-3</v>
      </c>
      <c r="D440" s="169">
        <f ca="1"/>
        <v>4.8861646234675993E-4</v>
      </c>
      <c r="E440" s="169">
        <f ca="1"/>
        <v>-5.2250790544747892E-5</v>
      </c>
    </row>
    <row r="441" spans="1:5">
      <c r="A441">
        <f ca="1"/>
        <v>440</v>
      </c>
      <c r="B441" s="187"/>
      <c r="C441" s="169">
        <f ca="1"/>
        <v>2E-3</v>
      </c>
      <c r="D441" s="169">
        <f ca="1"/>
        <v>4.8744892002335072E-4</v>
      </c>
      <c r="E441" s="169">
        <f ca="1"/>
        <v>-5.2478710073614228E-5</v>
      </c>
    </row>
    <row r="442" spans="1:5">
      <c r="A442">
        <f ca="1"/>
        <v>441</v>
      </c>
      <c r="B442" s="187"/>
      <c r="C442" s="169">
        <f ca="1"/>
        <v>2E-3</v>
      </c>
      <c r="D442" s="169">
        <f ca="1"/>
        <v>4.862813776999415E-4</v>
      </c>
      <c r="E442" s="169">
        <f ca="1"/>
        <v>-5.2706084340449785E-5</v>
      </c>
    </row>
    <row r="443" spans="1:5">
      <c r="A443">
        <f ca="1"/>
        <v>442</v>
      </c>
      <c r="B443" s="187"/>
      <c r="C443" s="169">
        <f ca="1"/>
        <v>2E-3</v>
      </c>
      <c r="D443" s="169">
        <f ca="1"/>
        <v>4.8511383537653229E-4</v>
      </c>
      <c r="E443" s="169">
        <f ca="1"/>
        <v>-5.2932913345254585E-5</v>
      </c>
    </row>
    <row r="444" spans="1:5">
      <c r="A444">
        <f ca="1"/>
        <v>443</v>
      </c>
      <c r="B444" s="187"/>
      <c r="C444" s="169">
        <f ca="1"/>
        <v>2E-3</v>
      </c>
      <c r="D444" s="169">
        <f ca="1"/>
        <v>4.8394629305312307E-4</v>
      </c>
      <c r="E444" s="169">
        <f ca="1"/>
        <v>-5.3159197088028579E-5</v>
      </c>
    </row>
    <row r="445" spans="1:5">
      <c r="A445">
        <f ca="1"/>
        <v>444</v>
      </c>
      <c r="B445" s="187"/>
      <c r="C445" s="169">
        <f ca="1"/>
        <v>2E-3</v>
      </c>
      <c r="D445" s="169">
        <f ca="1"/>
        <v>4.8277875072971386E-4</v>
      </c>
      <c r="E445" s="169">
        <f ca="1"/>
        <v>-5.3384935568771796E-5</v>
      </c>
    </row>
    <row r="446" spans="1:5">
      <c r="A446">
        <f ca="1"/>
        <v>445</v>
      </c>
      <c r="B446" s="187"/>
      <c r="C446" s="169">
        <f ca="1"/>
        <v>2E-3</v>
      </c>
      <c r="D446" s="169">
        <f ca="1"/>
        <v>4.8161120840630465E-4</v>
      </c>
      <c r="E446" s="169">
        <f ca="1"/>
        <v>-5.3610128787484227E-5</v>
      </c>
    </row>
    <row r="447" spans="1:5">
      <c r="A447">
        <f ca="1"/>
        <v>446</v>
      </c>
      <c r="B447" s="187"/>
      <c r="C447" s="169">
        <f ca="1"/>
        <v>2E-3</v>
      </c>
      <c r="D447" s="169">
        <f ca="1"/>
        <v>4.8044366608289543E-4</v>
      </c>
      <c r="E447" s="169">
        <f ca="1"/>
        <v>-5.3834776744165908E-5</v>
      </c>
    </row>
    <row r="448" spans="1:5">
      <c r="A448">
        <f ca="1"/>
        <v>447</v>
      </c>
      <c r="B448" s="187"/>
      <c r="C448" s="169">
        <f ca="1"/>
        <v>2E-3</v>
      </c>
      <c r="D448" s="169">
        <f ca="1"/>
        <v>4.7927612375948622E-4</v>
      </c>
      <c r="E448" s="169">
        <f ca="1"/>
        <v>-5.4058879438816776E-5</v>
      </c>
    </row>
    <row r="449" spans="1:5">
      <c r="A449">
        <f ca="1"/>
        <v>448</v>
      </c>
      <c r="B449" s="187"/>
      <c r="C449" s="169">
        <f ca="1"/>
        <v>2E-3</v>
      </c>
      <c r="D449" s="169">
        <f ca="1"/>
        <v>4.78108581436077E-4</v>
      </c>
      <c r="E449" s="169">
        <f ca="1"/>
        <v>-5.4282436871436867E-5</v>
      </c>
    </row>
    <row r="450" spans="1:5">
      <c r="A450">
        <f ca="1"/>
        <v>449</v>
      </c>
      <c r="B450" s="187"/>
      <c r="C450" s="169">
        <f ca="1"/>
        <v>2E-3</v>
      </c>
      <c r="D450" s="169">
        <f ca="1"/>
        <v>4.7694103911266779E-4</v>
      </c>
      <c r="E450" s="169">
        <f ca="1"/>
        <v>-5.4505449042026206E-5</v>
      </c>
    </row>
    <row r="451" spans="1:5">
      <c r="A451">
        <f ca="1"/>
        <v>450</v>
      </c>
      <c r="B451" s="187"/>
      <c r="C451" s="169">
        <f ca="1"/>
        <v>2E-3</v>
      </c>
      <c r="D451" s="169">
        <f ca="1"/>
        <v>4.7577349678925847E-4</v>
      </c>
      <c r="E451" s="169">
        <f ca="1"/>
        <v>-5.4727915950584734E-5</v>
      </c>
    </row>
    <row r="452" spans="1:5">
      <c r="A452">
        <f ca="1"/>
        <v>451</v>
      </c>
      <c r="B452" s="187"/>
      <c r="C452" s="169">
        <f ca="1"/>
        <v>2E-3</v>
      </c>
      <c r="D452" s="169">
        <f ca="1"/>
        <v>4.7460595446584925E-4</v>
      </c>
      <c r="E452" s="169">
        <f ca="1"/>
        <v>-5.4949837597112483E-5</v>
      </c>
    </row>
    <row r="453" spans="1:5">
      <c r="A453">
        <f ca="1"/>
        <v>452</v>
      </c>
      <c r="B453" s="187"/>
      <c r="C453" s="169">
        <f ca="1"/>
        <v>2E-3</v>
      </c>
      <c r="D453" s="169">
        <f ca="1"/>
        <v>4.7343841214244004E-4</v>
      </c>
      <c r="E453" s="169">
        <f ca="1"/>
        <v>-5.5171213981609447E-5</v>
      </c>
    </row>
    <row r="454" spans="1:5">
      <c r="A454">
        <f ca="1"/>
        <v>453</v>
      </c>
      <c r="B454" s="187"/>
      <c r="C454" s="169">
        <f ca="1"/>
        <v>2E-3</v>
      </c>
      <c r="D454" s="169">
        <f ca="1"/>
        <v>4.7227086981903082E-4</v>
      </c>
      <c r="E454" s="169">
        <f ca="1"/>
        <v>-5.5392045104075661E-5</v>
      </c>
    </row>
    <row r="455" spans="1:5">
      <c r="A455">
        <f ca="1"/>
        <v>454</v>
      </c>
      <c r="B455" s="187"/>
      <c r="C455" s="169">
        <f ca="1"/>
        <v>2E-3</v>
      </c>
      <c r="D455" s="169">
        <f ca="1"/>
        <v>4.7110332749562161E-4</v>
      </c>
      <c r="E455" s="169">
        <f ca="1"/>
        <v>-5.5612330964511069E-5</v>
      </c>
    </row>
    <row r="456" spans="1:5">
      <c r="A456">
        <f ca="1"/>
        <v>455</v>
      </c>
      <c r="B456" s="187"/>
      <c r="C456" s="169">
        <f ca="1"/>
        <v>2E-3</v>
      </c>
      <c r="D456" s="169">
        <f ca="1"/>
        <v>4.699357851722124E-4</v>
      </c>
      <c r="E456" s="169">
        <f ca="1"/>
        <v>-5.5832071562915692E-5</v>
      </c>
    </row>
    <row r="457" spans="1:5">
      <c r="A457">
        <f ca="1"/>
        <v>456</v>
      </c>
      <c r="B457" s="187"/>
      <c r="C457" s="169">
        <f ca="1"/>
        <v>2E-3</v>
      </c>
      <c r="D457" s="169">
        <f ca="1"/>
        <v>4.6876824284880318E-4</v>
      </c>
      <c r="E457" s="169">
        <f ca="1"/>
        <v>-5.6051266899289537E-5</v>
      </c>
    </row>
    <row r="458" spans="1:5">
      <c r="A458">
        <f ca="1"/>
        <v>457</v>
      </c>
      <c r="B458" s="187"/>
      <c r="C458" s="169">
        <f ca="1"/>
        <v>2E-3</v>
      </c>
      <c r="D458" s="169">
        <f ca="1"/>
        <v>4.6760070052539397E-4</v>
      </c>
      <c r="E458" s="169">
        <f ca="1"/>
        <v>-5.6269916973632625E-5</v>
      </c>
    </row>
    <row r="459" spans="1:5">
      <c r="A459">
        <f ca="1"/>
        <v>458</v>
      </c>
      <c r="B459" s="187"/>
      <c r="C459" s="169">
        <f ca="1"/>
        <v>2E-3</v>
      </c>
      <c r="D459" s="169">
        <f ca="1"/>
        <v>4.6643315820198475E-4</v>
      </c>
      <c r="E459" s="169">
        <f ca="1"/>
        <v>-5.6488021785944914E-5</v>
      </c>
    </row>
    <row r="460" spans="1:5">
      <c r="A460">
        <f ca="1"/>
        <v>459</v>
      </c>
      <c r="B460" s="187"/>
      <c r="C460" s="169">
        <f ca="1"/>
        <v>2E-3</v>
      </c>
      <c r="D460" s="169">
        <f ca="1"/>
        <v>4.6526561587857554E-4</v>
      </c>
      <c r="E460" s="169">
        <f ca="1"/>
        <v>-5.6705581336226411E-5</v>
      </c>
    </row>
    <row r="461" spans="1:5">
      <c r="A461">
        <f ca="1"/>
        <v>460</v>
      </c>
      <c r="B461" s="187"/>
      <c r="C461" s="169">
        <f ca="1"/>
        <v>2E-3</v>
      </c>
      <c r="D461" s="169">
        <f ca="1"/>
        <v>4.6409807355516633E-4</v>
      </c>
      <c r="E461" s="169">
        <f ca="1"/>
        <v>-5.6922595624477164E-5</v>
      </c>
    </row>
    <row r="462" spans="1:5">
      <c r="A462">
        <f ca="1"/>
        <v>461</v>
      </c>
      <c r="B462" s="187"/>
      <c r="C462" s="169">
        <f ca="1"/>
        <v>2E-3</v>
      </c>
      <c r="D462" s="169">
        <f ca="1"/>
        <v>4.62930531231757E-4</v>
      </c>
      <c r="E462" s="169">
        <f ca="1"/>
        <v>-5.7139064650697105E-5</v>
      </c>
    </row>
    <row r="463" spans="1:5">
      <c r="A463">
        <f ca="1"/>
        <v>462</v>
      </c>
      <c r="B463" s="187"/>
      <c r="C463" s="169">
        <f ca="1"/>
        <v>2E-3</v>
      </c>
      <c r="D463" s="169">
        <f ca="1"/>
        <v>4.6176298890834779E-4</v>
      </c>
      <c r="E463" s="169">
        <f ca="1"/>
        <v>-5.7354988414886261E-5</v>
      </c>
    </row>
    <row r="464" spans="1:5">
      <c r="A464">
        <f ca="1"/>
        <v>463</v>
      </c>
      <c r="B464" s="187"/>
      <c r="C464" s="169">
        <f ca="1"/>
        <v>2E-3</v>
      </c>
      <c r="D464" s="169">
        <f ca="1"/>
        <v>4.6059544658493858E-4</v>
      </c>
      <c r="E464" s="169">
        <f ca="1"/>
        <v>-5.7570366917044639E-5</v>
      </c>
    </row>
    <row r="465" spans="1:5">
      <c r="A465">
        <f ca="1"/>
        <v>464</v>
      </c>
      <c r="B465" s="187"/>
      <c r="C465" s="169">
        <f ca="1"/>
        <v>2E-3</v>
      </c>
      <c r="D465" s="169">
        <f ca="1"/>
        <v>4.5942790426152936E-4</v>
      </c>
      <c r="E465" s="169">
        <f ca="1"/>
        <v>-5.7785200157172266E-5</v>
      </c>
    </row>
    <row r="466" spans="1:5">
      <c r="A466">
        <f ca="1"/>
        <v>465</v>
      </c>
      <c r="B466" s="187"/>
      <c r="C466" s="169">
        <f ca="1"/>
        <v>2E-3</v>
      </c>
      <c r="D466" s="169">
        <f ca="1"/>
        <v>4.5826036193812015E-4</v>
      </c>
      <c r="E466" s="169">
        <f ca="1"/>
        <v>-5.7999488135269088E-5</v>
      </c>
    </row>
    <row r="467" spans="1:5">
      <c r="A467">
        <f ca="1"/>
        <v>466</v>
      </c>
      <c r="B467" s="187"/>
      <c r="C467" s="169">
        <f ca="1"/>
        <v>2E-3</v>
      </c>
      <c r="D467" s="169">
        <f ca="1"/>
        <v>4.5709281961471093E-4</v>
      </c>
      <c r="E467" s="169">
        <f ca="1"/>
        <v>-5.8213230851335125E-5</v>
      </c>
    </row>
    <row r="468" spans="1:5">
      <c r="A468">
        <f ca="1"/>
        <v>467</v>
      </c>
      <c r="B468" s="187"/>
      <c r="C468" s="169">
        <f ca="1"/>
        <v>2E-3</v>
      </c>
      <c r="D468" s="169">
        <f ca="1"/>
        <v>4.5592527729130172E-4</v>
      </c>
      <c r="E468" s="169">
        <f ca="1"/>
        <v>-5.8426428305370404E-5</v>
      </c>
    </row>
    <row r="469" spans="1:5">
      <c r="A469">
        <f ca="1"/>
        <v>468</v>
      </c>
      <c r="B469" s="187"/>
      <c r="C469" s="169">
        <f ca="1"/>
        <v>2E-3</v>
      </c>
      <c r="D469" s="169">
        <f ca="1"/>
        <v>4.5475773496789251E-4</v>
      </c>
      <c r="E469" s="169">
        <f ca="1"/>
        <v>-5.8639080497374885E-5</v>
      </c>
    </row>
    <row r="470" spans="1:5">
      <c r="A470">
        <f ca="1"/>
        <v>469</v>
      </c>
      <c r="B470" s="187"/>
      <c r="C470" s="169">
        <f ca="1"/>
        <v>2E-3</v>
      </c>
      <c r="D470" s="169">
        <f ca="1"/>
        <v>4.5359019264448329E-4</v>
      </c>
      <c r="E470" s="169">
        <f ca="1"/>
        <v>-5.885118742734858E-5</v>
      </c>
    </row>
    <row r="471" spans="1:5">
      <c r="A471">
        <f ca="1"/>
        <v>470</v>
      </c>
      <c r="B471" s="187"/>
      <c r="C471" s="169">
        <f ca="1"/>
        <v>2E-3</v>
      </c>
      <c r="D471" s="169">
        <f ca="1"/>
        <v>4.5242265032107408E-4</v>
      </c>
      <c r="E471" s="169">
        <f ca="1"/>
        <v>-5.9062749095291491E-5</v>
      </c>
    </row>
    <row r="472" spans="1:5">
      <c r="A472">
        <f ca="1"/>
        <v>471</v>
      </c>
      <c r="B472" s="187"/>
      <c r="C472" s="169">
        <f ca="1"/>
        <v>2E-3</v>
      </c>
      <c r="D472" s="169">
        <f ca="1"/>
        <v>4.5125510799766486E-4</v>
      </c>
      <c r="E472" s="169">
        <f ca="1"/>
        <v>-5.9273765501203651E-5</v>
      </c>
    </row>
    <row r="473" spans="1:5">
      <c r="A473">
        <f ca="1"/>
        <v>472</v>
      </c>
      <c r="B473" s="187"/>
      <c r="C473" s="169">
        <f ca="1"/>
        <v>2E-3</v>
      </c>
      <c r="D473" s="169">
        <f ca="1"/>
        <v>4.5008756567425565E-4</v>
      </c>
      <c r="E473" s="169">
        <f ca="1"/>
        <v>-5.9484236645085006E-5</v>
      </c>
    </row>
    <row r="474" spans="1:5">
      <c r="A474">
        <f ca="1"/>
        <v>473</v>
      </c>
      <c r="B474" s="187"/>
      <c r="C474" s="169">
        <f ca="1"/>
        <v>2E-3</v>
      </c>
      <c r="D474" s="169">
        <f ca="1"/>
        <v>4.4892002335084633E-4</v>
      </c>
      <c r="E474" s="169">
        <f ca="1"/>
        <v>-5.9694162526935576E-5</v>
      </c>
    </row>
    <row r="475" spans="1:5">
      <c r="A475">
        <f ca="1"/>
        <v>474</v>
      </c>
      <c r="B475" s="187"/>
      <c r="C475" s="169">
        <f ca="1"/>
        <v>2E-3</v>
      </c>
      <c r="D475" s="169">
        <f ca="1"/>
        <v>4.4775248102743711E-4</v>
      </c>
      <c r="E475" s="169">
        <f ca="1"/>
        <v>-5.9903543146755367E-5</v>
      </c>
    </row>
    <row r="476" spans="1:5">
      <c r="A476">
        <f ca="1"/>
        <v>475</v>
      </c>
      <c r="B476" s="187"/>
      <c r="C476" s="169">
        <f ca="1"/>
        <v>2E-3</v>
      </c>
      <c r="D476" s="169">
        <f ca="1"/>
        <v>4.465849387040279E-4</v>
      </c>
      <c r="E476" s="169">
        <f ca="1"/>
        <v>-6.0112378504544408E-5</v>
      </c>
    </row>
    <row r="477" spans="1:5">
      <c r="A477">
        <f ca="1"/>
        <v>476</v>
      </c>
      <c r="B477" s="187"/>
      <c r="C477" s="169">
        <f ca="1"/>
        <v>2E-3</v>
      </c>
      <c r="D477" s="169">
        <f ca="1"/>
        <v>4.4541739638061868E-4</v>
      </c>
      <c r="E477" s="169">
        <f ca="1"/>
        <v>-6.032066860030265E-5</v>
      </c>
    </row>
    <row r="478" spans="1:5">
      <c r="A478">
        <f ca="1"/>
        <v>477</v>
      </c>
      <c r="B478" s="187"/>
      <c r="C478" s="169">
        <f ca="1"/>
        <v>2E-3</v>
      </c>
      <c r="D478" s="169">
        <f ca="1"/>
        <v>4.4424985405720947E-4</v>
      </c>
      <c r="E478" s="169">
        <f ca="1"/>
        <v>-6.0528413434030067E-5</v>
      </c>
    </row>
    <row r="479" spans="1:5">
      <c r="A479">
        <f ca="1"/>
        <v>478</v>
      </c>
      <c r="B479" s="187"/>
      <c r="C479" s="169">
        <f ca="1"/>
        <v>2E-3</v>
      </c>
      <c r="D479" s="169">
        <f ca="1"/>
        <v>4.4308231173380026E-4</v>
      </c>
      <c r="E479" s="169">
        <f ca="1"/>
        <v>-6.0735613005726767E-5</v>
      </c>
    </row>
    <row r="480" spans="1:5">
      <c r="A480">
        <f ca="1"/>
        <v>479</v>
      </c>
      <c r="B480" s="187"/>
      <c r="C480" s="169">
        <f ca="1"/>
        <v>2E-3</v>
      </c>
      <c r="D480" s="169">
        <f ca="1"/>
        <v>4.4191476941039104E-4</v>
      </c>
      <c r="E480" s="169">
        <f ca="1"/>
        <v>-6.0942267315392681E-5</v>
      </c>
    </row>
    <row r="481" spans="1:5">
      <c r="A481">
        <f ca="1"/>
        <v>480</v>
      </c>
      <c r="B481" s="187"/>
      <c r="C481" s="169">
        <f ca="1"/>
        <v>2E-3</v>
      </c>
      <c r="D481" s="169">
        <f ca="1"/>
        <v>4.4074722708698183E-4</v>
      </c>
      <c r="E481" s="169">
        <f ca="1"/>
        <v>-6.1148376363027757E-5</v>
      </c>
    </row>
    <row r="482" spans="1:5">
      <c r="A482">
        <f ca="1"/>
        <v>481</v>
      </c>
      <c r="B482" s="187"/>
      <c r="C482" s="169">
        <f ca="1"/>
        <v>2E-3</v>
      </c>
      <c r="D482" s="169">
        <f ca="1"/>
        <v>4.3957968476357261E-4</v>
      </c>
      <c r="E482" s="169">
        <f ca="1"/>
        <v>-6.1353940148632115E-5</v>
      </c>
    </row>
    <row r="483" spans="1:5">
      <c r="A483">
        <f ca="1"/>
        <v>482</v>
      </c>
      <c r="B483" s="187"/>
      <c r="C483" s="169">
        <f ca="1"/>
        <v>2E-3</v>
      </c>
      <c r="D483" s="169">
        <f ca="1"/>
        <v>4.384121424401634E-4</v>
      </c>
      <c r="E483" s="169">
        <f ca="1"/>
        <v>-6.1558958672205689E-5</v>
      </c>
    </row>
    <row r="484" spans="1:5">
      <c r="A484">
        <f ca="1"/>
        <v>483</v>
      </c>
      <c r="B484" s="187"/>
      <c r="C484" s="169">
        <f ca="1"/>
        <v>2E-3</v>
      </c>
      <c r="D484" s="169">
        <f ca="1"/>
        <v>4.3724460011675419E-4</v>
      </c>
      <c r="E484" s="169">
        <f ca="1"/>
        <v>-6.1763431933748423E-5</v>
      </c>
    </row>
    <row r="485" spans="1:5">
      <c r="A485">
        <f ca="1"/>
        <v>484</v>
      </c>
      <c r="B485" s="187"/>
      <c r="C485" s="169">
        <f ca="1"/>
        <v>2E-3</v>
      </c>
      <c r="D485" s="169">
        <f ca="1"/>
        <v>4.3607705779334486E-4</v>
      </c>
      <c r="E485" s="169">
        <f ca="1"/>
        <v>-6.1967359933260441E-5</v>
      </c>
    </row>
    <row r="486" spans="1:5">
      <c r="A486">
        <f ca="1"/>
        <v>485</v>
      </c>
      <c r="B486" s="187"/>
      <c r="C486" s="169">
        <f ca="1"/>
        <v>2E-3</v>
      </c>
      <c r="D486" s="169">
        <f ca="1"/>
        <v>4.3490951546993565E-4</v>
      </c>
      <c r="E486" s="169">
        <f ca="1"/>
        <v>-6.2170742670741673E-5</v>
      </c>
    </row>
    <row r="487" spans="1:5">
      <c r="A487">
        <f ca="1"/>
        <v>486</v>
      </c>
      <c r="B487" s="187"/>
      <c r="C487" s="169">
        <f ca="1"/>
        <v>2E-3</v>
      </c>
      <c r="D487" s="169">
        <f ca="1"/>
        <v>4.3374197314652644E-4</v>
      </c>
      <c r="E487" s="169">
        <f ca="1"/>
        <v>-6.2373580146192066E-5</v>
      </c>
    </row>
    <row r="488" spans="1:5">
      <c r="A488">
        <f ca="1"/>
        <v>487</v>
      </c>
      <c r="B488" s="187"/>
      <c r="C488" s="169">
        <f ca="1"/>
        <v>2E-3</v>
      </c>
      <c r="D488" s="169">
        <f ca="1"/>
        <v>4.3257443082311722E-4</v>
      </c>
      <c r="E488" s="169">
        <f ca="1"/>
        <v>-6.2575872359611729E-5</v>
      </c>
    </row>
    <row r="489" spans="1:5">
      <c r="A489">
        <f ca="1"/>
        <v>488</v>
      </c>
      <c r="B489" s="187"/>
      <c r="C489" s="169">
        <f ca="1"/>
        <v>2E-3</v>
      </c>
      <c r="D489" s="169">
        <f ca="1"/>
        <v>4.3140688849970801E-4</v>
      </c>
      <c r="E489" s="169">
        <f ca="1"/>
        <v>-6.2777619311000566E-5</v>
      </c>
    </row>
    <row r="490" spans="1:5">
      <c r="A490">
        <f ca="1"/>
        <v>489</v>
      </c>
      <c r="B490" s="187"/>
      <c r="C490" s="169">
        <f ca="1"/>
        <v>2E-3</v>
      </c>
      <c r="D490" s="169">
        <f ca="1"/>
        <v>4.3023934617629879E-4</v>
      </c>
      <c r="E490" s="169">
        <f ca="1"/>
        <v>-6.2978821000358673E-5</v>
      </c>
    </row>
    <row r="491" spans="1:5">
      <c r="A491">
        <f ca="1"/>
        <v>490</v>
      </c>
      <c r="B491" s="187"/>
      <c r="C491" s="169">
        <f ca="1"/>
        <v>2E-3</v>
      </c>
      <c r="D491" s="169">
        <f ca="1"/>
        <v>4.2907180385288958E-4</v>
      </c>
      <c r="E491" s="169">
        <f ca="1"/>
        <v>-6.3179477427686008E-5</v>
      </c>
    </row>
    <row r="492" spans="1:5">
      <c r="A492">
        <f ca="1"/>
        <v>491</v>
      </c>
      <c r="B492" s="187"/>
      <c r="C492" s="169">
        <f ca="1"/>
        <v>2E-3</v>
      </c>
      <c r="D492" s="169">
        <f ca="1"/>
        <v>4.2790426152948037E-4</v>
      </c>
      <c r="E492" s="169">
        <f ca="1"/>
        <v>-6.337958859298249E-5</v>
      </c>
    </row>
    <row r="493" spans="1:5">
      <c r="A493">
        <f ca="1"/>
        <v>492</v>
      </c>
      <c r="B493" s="187"/>
      <c r="C493" s="169">
        <f ca="1"/>
        <v>2E-3</v>
      </c>
      <c r="D493" s="169">
        <f ca="1"/>
        <v>4.2673671920607115E-4</v>
      </c>
      <c r="E493" s="169">
        <f ca="1"/>
        <v>-6.3579154496248256E-5</v>
      </c>
    </row>
    <row r="494" spans="1:5">
      <c r="A494">
        <f ca="1"/>
        <v>493</v>
      </c>
      <c r="B494" s="187"/>
      <c r="C494" s="169">
        <f ca="1"/>
        <v>2E-3</v>
      </c>
      <c r="D494" s="169">
        <f ca="1"/>
        <v>4.2556917688266194E-4</v>
      </c>
      <c r="E494" s="169">
        <f ca="1"/>
        <v>-6.3778175137483249E-5</v>
      </c>
    </row>
    <row r="495" spans="1:5">
      <c r="A495">
        <f ca="1"/>
        <v>494</v>
      </c>
      <c r="B495" s="187"/>
      <c r="C495" s="169">
        <f ca="1"/>
        <v>2E-3</v>
      </c>
      <c r="D495" s="169">
        <f ca="1"/>
        <v>4.2440163455925272E-4</v>
      </c>
      <c r="E495" s="169">
        <f ca="1"/>
        <v>-6.3976650516687391E-5</v>
      </c>
    </row>
    <row r="496" spans="1:5">
      <c r="A496">
        <f ca="1"/>
        <v>495</v>
      </c>
      <c r="B496" s="187"/>
      <c r="C496" s="169">
        <f ca="1"/>
        <v>2E-3</v>
      </c>
      <c r="D496" s="169">
        <f ca="1"/>
        <v>4.232340922358434E-4</v>
      </c>
      <c r="E496" s="169">
        <f ca="1"/>
        <v>-6.4174580633860815E-5</v>
      </c>
    </row>
    <row r="497" spans="1:5">
      <c r="A497">
        <f ca="1"/>
        <v>496</v>
      </c>
      <c r="B497" s="187"/>
      <c r="C497" s="169">
        <f ca="1"/>
        <v>2E-3</v>
      </c>
      <c r="D497" s="169">
        <f ca="1"/>
        <v>4.2206654991243419E-4</v>
      </c>
      <c r="E497" s="169">
        <f ca="1"/>
        <v>-6.4371965489003454E-5</v>
      </c>
    </row>
    <row r="498" spans="1:5">
      <c r="A498">
        <f ca="1"/>
        <v>497</v>
      </c>
      <c r="B498" s="187"/>
      <c r="C498" s="169">
        <f ca="1"/>
        <v>2E-3</v>
      </c>
      <c r="D498" s="169">
        <f ca="1"/>
        <v>4.2089900758902497E-4</v>
      </c>
      <c r="E498" s="169">
        <f ca="1"/>
        <v>-6.4568805082115268E-5</v>
      </c>
    </row>
    <row r="499" spans="1:5">
      <c r="A499">
        <f ca="1"/>
        <v>498</v>
      </c>
      <c r="B499" s="187"/>
      <c r="C499" s="169">
        <f ca="1"/>
        <v>2E-3</v>
      </c>
      <c r="D499" s="169">
        <f ca="1"/>
        <v>4.1973146526561576E-4</v>
      </c>
      <c r="E499" s="169">
        <f ca="1"/>
        <v>-6.4765099413196351E-5</v>
      </c>
    </row>
    <row r="500" spans="1:5">
      <c r="A500">
        <f ca="1"/>
        <v>499</v>
      </c>
      <c r="B500" s="187"/>
      <c r="C500" s="169">
        <f ca="1"/>
        <v>2E-3</v>
      </c>
      <c r="D500" s="169">
        <f ca="1"/>
        <v>4.1856392294220654E-4</v>
      </c>
      <c r="E500" s="169">
        <f ca="1"/>
        <v>-6.4960848482246595E-5</v>
      </c>
    </row>
    <row r="501" spans="1:5">
      <c r="A501">
        <f ca="1"/>
        <v>500</v>
      </c>
      <c r="B501" s="187"/>
      <c r="C501" s="169">
        <f ca="1"/>
        <v>2E-3</v>
      </c>
      <c r="D501" s="169">
        <f ca="1"/>
        <v>4.1739638061879733E-4</v>
      </c>
      <c r="E501" s="169">
        <f ca="1"/>
        <v>-6.5156052289266108E-5</v>
      </c>
    </row>
    <row r="502" spans="1:5">
      <c r="A502">
        <f ca="1"/>
        <v>501</v>
      </c>
      <c r="B502" s="187"/>
      <c r="C502" s="169">
        <f ca="1"/>
        <v>2E-3</v>
      </c>
      <c r="D502" s="169">
        <f ca="1"/>
        <v>4.1622883829538812E-4</v>
      </c>
      <c r="E502" s="169">
        <f ca="1"/>
        <v>-6.535071083425485E-5</v>
      </c>
    </row>
    <row r="503" spans="1:5">
      <c r="A503">
        <f ca="1"/>
        <v>502</v>
      </c>
      <c r="B503" s="187"/>
      <c r="C503" s="169">
        <f ca="1"/>
        <v>2E-3</v>
      </c>
      <c r="D503" s="169">
        <f ca="1"/>
        <v>4.150612959719789E-4</v>
      </c>
      <c r="E503" s="169">
        <f ca="1"/>
        <v>-6.5544824117212753E-5</v>
      </c>
    </row>
    <row r="504" spans="1:5">
      <c r="A504">
        <f ca="1"/>
        <v>503</v>
      </c>
      <c r="B504" s="187"/>
      <c r="C504" s="169">
        <f ca="1"/>
        <v>2E-3</v>
      </c>
      <c r="D504" s="169">
        <f ca="1"/>
        <v>4.1389375364856969E-4</v>
      </c>
      <c r="E504" s="169">
        <f ca="1"/>
        <v>-6.5738392138139939E-5</v>
      </c>
    </row>
    <row r="505" spans="1:5">
      <c r="A505">
        <f ca="1"/>
        <v>504</v>
      </c>
      <c r="B505" s="187"/>
      <c r="C505" s="169">
        <f ca="1"/>
        <v>2E-3</v>
      </c>
      <c r="D505" s="169">
        <f ca="1"/>
        <v>4.1272621132516047E-4</v>
      </c>
      <c r="E505" s="169">
        <f ca="1"/>
        <v>-6.5931414897036326E-5</v>
      </c>
    </row>
    <row r="506" spans="1:5">
      <c r="A506">
        <f ca="1"/>
        <v>505</v>
      </c>
      <c r="B506" s="187"/>
      <c r="C506" s="169">
        <f ca="1"/>
        <v>2E-3</v>
      </c>
      <c r="D506" s="169">
        <f ca="1"/>
        <v>4.1155866900175126E-4</v>
      </c>
      <c r="E506" s="169">
        <f ca="1"/>
        <v>-6.6123892393901888E-5</v>
      </c>
    </row>
    <row r="507" spans="1:5">
      <c r="A507">
        <f ca="1"/>
        <v>506</v>
      </c>
      <c r="B507" s="187"/>
      <c r="C507" s="169">
        <f ca="1"/>
        <v>2E-3</v>
      </c>
      <c r="D507" s="169">
        <f ca="1"/>
        <v>4.1039112667834205E-4</v>
      </c>
      <c r="E507" s="169">
        <f ca="1"/>
        <v>-6.6315824628736733E-5</v>
      </c>
    </row>
    <row r="508" spans="1:5">
      <c r="A508">
        <f ca="1"/>
        <v>507</v>
      </c>
      <c r="B508" s="187"/>
      <c r="C508" s="169">
        <f ca="1"/>
        <v>2E-3</v>
      </c>
      <c r="D508" s="169">
        <f ca="1"/>
        <v>4.0922358435493272E-4</v>
      </c>
      <c r="E508" s="169">
        <f ca="1"/>
        <v>-6.6507211601540779E-5</v>
      </c>
    </row>
    <row r="509" spans="1:5">
      <c r="A509">
        <f ca="1"/>
        <v>508</v>
      </c>
      <c r="B509" s="187"/>
      <c r="C509" s="169">
        <f ca="1"/>
        <v>2E-3</v>
      </c>
      <c r="D509" s="169">
        <f ca="1"/>
        <v>4.0805604203152351E-4</v>
      </c>
      <c r="E509" s="169">
        <f ca="1"/>
        <v>-6.6698053312314E-5</v>
      </c>
    </row>
    <row r="510" spans="1:5">
      <c r="A510">
        <f ca="1"/>
        <v>509</v>
      </c>
      <c r="B510" s="187"/>
      <c r="C510" s="169">
        <f ca="1"/>
        <v>2E-3</v>
      </c>
      <c r="D510" s="169">
        <f ca="1"/>
        <v>4.068884997081143E-4</v>
      </c>
      <c r="E510" s="169">
        <f ca="1"/>
        <v>-6.6888349761056489E-5</v>
      </c>
    </row>
    <row r="511" spans="1:5">
      <c r="A511">
        <f ca="1"/>
        <v>510</v>
      </c>
      <c r="B511" s="187"/>
      <c r="C511" s="169">
        <f ca="1"/>
        <v>2E-3</v>
      </c>
      <c r="D511" s="169">
        <f ca="1"/>
        <v>4.0572095738470508E-4</v>
      </c>
      <c r="E511" s="169">
        <f ca="1"/>
        <v>-6.7078100947768154E-5</v>
      </c>
    </row>
    <row r="512" spans="1:5">
      <c r="A512">
        <f ca="1"/>
        <v>511</v>
      </c>
      <c r="B512" s="187"/>
      <c r="C512" s="169">
        <f ca="1"/>
        <v>2E-3</v>
      </c>
      <c r="D512" s="169">
        <f ca="1"/>
        <v>4.0455341506129587E-4</v>
      </c>
      <c r="E512" s="169">
        <f ca="1"/>
        <v>-6.7267306872449088E-5</v>
      </c>
    </row>
    <row r="513" spans="1:5">
      <c r="A513">
        <f ca="1"/>
        <v>512</v>
      </c>
      <c r="B513" s="187"/>
      <c r="C513" s="169">
        <f ca="1"/>
        <v>2E-3</v>
      </c>
      <c r="D513" s="169">
        <f ca="1"/>
        <v>4.0338587273788665E-4</v>
      </c>
      <c r="E513" s="169">
        <f ca="1"/>
        <v>-6.7455967535099236E-5</v>
      </c>
    </row>
    <row r="514" spans="1:5">
      <c r="A514">
        <f ca="1"/>
        <v>513</v>
      </c>
      <c r="B514" s="187"/>
      <c r="C514" s="169">
        <f ca="1"/>
        <v>2E-3</v>
      </c>
      <c r="D514" s="169">
        <f ca="1"/>
        <v>4.0221833041447744E-4</v>
      </c>
      <c r="E514" s="169">
        <f ca="1"/>
        <v>-6.7644082935718546E-5</v>
      </c>
    </row>
    <row r="515" spans="1:5">
      <c r="A515">
        <f ca="1"/>
        <v>514</v>
      </c>
      <c r="B515" s="187"/>
      <c r="C515" s="169">
        <f ca="1"/>
        <v>2E-3</v>
      </c>
      <c r="D515" s="169">
        <f ca="1"/>
        <v>4.0105078809106823E-4</v>
      </c>
      <c r="E515" s="169">
        <f ca="1"/>
        <v>-6.7831653074307139E-5</v>
      </c>
    </row>
    <row r="516" spans="1:5">
      <c r="A516">
        <f ca="1"/>
        <v>515</v>
      </c>
      <c r="B516" s="187"/>
      <c r="C516" s="169">
        <f ca="1"/>
        <v>2E-3</v>
      </c>
      <c r="D516" s="169">
        <f ca="1"/>
        <v>3.9988324576765901E-4</v>
      </c>
      <c r="E516" s="169">
        <f ca="1"/>
        <v>-6.8018677950864947E-5</v>
      </c>
    </row>
    <row r="517" spans="1:5">
      <c r="A517">
        <f ca="1"/>
        <v>516</v>
      </c>
      <c r="B517" s="187"/>
      <c r="C517" s="169">
        <f ca="1"/>
        <v>2E-3</v>
      </c>
      <c r="D517" s="169">
        <f ca="1"/>
        <v>3.987157034442498E-4</v>
      </c>
      <c r="E517" s="169">
        <f ca="1"/>
        <v>-6.8205157565391929E-5</v>
      </c>
    </row>
    <row r="518" spans="1:5">
      <c r="A518">
        <f ca="1"/>
        <v>517</v>
      </c>
      <c r="B518" s="187"/>
      <c r="C518" s="169">
        <f ca="1"/>
        <v>2E-3</v>
      </c>
      <c r="D518" s="169">
        <f ca="1"/>
        <v>3.9754816112084058E-4</v>
      </c>
      <c r="E518" s="169">
        <f ca="1"/>
        <v>-6.8391091917888167E-5</v>
      </c>
    </row>
    <row r="519" spans="1:5">
      <c r="A519">
        <f ca="1"/>
        <v>518</v>
      </c>
      <c r="B519" s="187"/>
      <c r="C519" s="169">
        <f ca="1"/>
        <v>2E-3</v>
      </c>
      <c r="D519" s="169">
        <f ca="1"/>
        <v>3.9638061879743126E-4</v>
      </c>
      <c r="E519" s="169">
        <f ca="1"/>
        <v>-6.8576481008353633E-5</v>
      </c>
    </row>
    <row r="520" spans="1:5">
      <c r="A520">
        <f ca="1"/>
        <v>519</v>
      </c>
      <c r="B520" s="187"/>
      <c r="C520" s="169">
        <f ca="1"/>
        <v>2E-3</v>
      </c>
      <c r="D520" s="169">
        <f ca="1"/>
        <v>3.9521307647402205E-4</v>
      </c>
      <c r="E520" s="169">
        <f ca="1"/>
        <v>-6.8761324836788274E-5</v>
      </c>
    </row>
    <row r="521" spans="1:5">
      <c r="A521">
        <f ca="1"/>
        <v>520</v>
      </c>
      <c r="B521" s="187"/>
      <c r="C521" s="169">
        <f ca="1"/>
        <v>2E-3</v>
      </c>
      <c r="D521" s="169">
        <f ca="1"/>
        <v>3.9404553415061283E-4</v>
      </c>
      <c r="E521" s="169">
        <f ca="1"/>
        <v>-6.8945623403192171E-5</v>
      </c>
    </row>
    <row r="522" spans="1:5">
      <c r="A522">
        <f ca="1"/>
        <v>521</v>
      </c>
      <c r="B522" s="187"/>
      <c r="C522" s="169">
        <f ca="1"/>
        <v>2E-3</v>
      </c>
      <c r="D522" s="169">
        <f ca="1"/>
        <v>3.9287799182720362E-4</v>
      </c>
      <c r="E522" s="169">
        <f ca="1"/>
        <v>-6.9129376707565242E-5</v>
      </c>
    </row>
    <row r="523" spans="1:5">
      <c r="A523">
        <f ca="1"/>
        <v>522</v>
      </c>
      <c r="B523" s="187"/>
      <c r="C523" s="169">
        <f ca="1"/>
        <v>2E-3</v>
      </c>
      <c r="D523" s="169">
        <f ca="1"/>
        <v>3.917104495037944E-4</v>
      </c>
      <c r="E523" s="169">
        <f ca="1"/>
        <v>-6.9312584749907583E-5</v>
      </c>
    </row>
    <row r="524" spans="1:5">
      <c r="A524">
        <f ca="1"/>
        <v>523</v>
      </c>
      <c r="B524" s="187"/>
      <c r="C524" s="169">
        <f ca="1"/>
        <v>2E-3</v>
      </c>
      <c r="D524" s="169">
        <f ca="1"/>
        <v>3.9054290718038519E-4</v>
      </c>
      <c r="E524" s="169">
        <f ca="1"/>
        <v>-6.9495247530219152E-5</v>
      </c>
    </row>
    <row r="525" spans="1:5">
      <c r="A525">
        <f ca="1"/>
        <v>524</v>
      </c>
      <c r="B525" s="187"/>
      <c r="C525" s="169">
        <f ca="1"/>
        <v>2E-3</v>
      </c>
      <c r="D525" s="169">
        <f ca="1"/>
        <v>3.8937536485697598E-4</v>
      </c>
      <c r="E525" s="169">
        <f ca="1"/>
        <v>-6.9677365048499937E-5</v>
      </c>
    </row>
    <row r="526" spans="1:5">
      <c r="A526">
        <f ca="1"/>
        <v>525</v>
      </c>
      <c r="B526" s="187"/>
      <c r="C526" s="169">
        <f ca="1"/>
        <v>2E-3</v>
      </c>
      <c r="D526" s="169">
        <f ca="1"/>
        <v>3.8820782253356676E-4</v>
      </c>
      <c r="E526" s="169">
        <f ca="1"/>
        <v>-6.9858937304749882E-5</v>
      </c>
    </row>
    <row r="527" spans="1:5">
      <c r="A527">
        <f ca="1"/>
        <v>526</v>
      </c>
      <c r="B527" s="187"/>
      <c r="C527" s="169">
        <f ca="1"/>
        <v>2E-3</v>
      </c>
      <c r="D527" s="169">
        <f ca="1"/>
        <v>3.8704028021015755E-4</v>
      </c>
      <c r="E527" s="169">
        <f ca="1"/>
        <v>-7.0039964298969096E-5</v>
      </c>
    </row>
    <row r="528" spans="1:5">
      <c r="A528">
        <f ca="1"/>
        <v>527</v>
      </c>
      <c r="B528" s="187"/>
      <c r="C528" s="169">
        <f ca="1"/>
        <v>2E-3</v>
      </c>
      <c r="D528" s="169">
        <f ca="1"/>
        <v>3.8587273788674833E-4</v>
      </c>
      <c r="E528" s="169">
        <f ca="1"/>
        <v>-7.022044603115754E-5</v>
      </c>
    </row>
    <row r="529" spans="1:5">
      <c r="A529">
        <f ca="1"/>
        <v>528</v>
      </c>
      <c r="B529" s="187"/>
      <c r="C529" s="169">
        <f ca="1"/>
        <v>2E-3</v>
      </c>
      <c r="D529" s="169">
        <f ca="1"/>
        <v>3.8470519556333912E-4</v>
      </c>
      <c r="E529" s="169">
        <f ca="1"/>
        <v>-7.0400382501315144E-5</v>
      </c>
    </row>
    <row r="530" spans="1:5">
      <c r="A530">
        <f ca="1"/>
        <v>529</v>
      </c>
      <c r="B530" s="187"/>
      <c r="C530" s="169">
        <f ca="1"/>
        <v>2E-3</v>
      </c>
      <c r="D530" s="169">
        <f ca="1"/>
        <v>3.8353765323992991E-4</v>
      </c>
      <c r="E530" s="169">
        <f ca="1"/>
        <v>-7.0579773709442031E-5</v>
      </c>
    </row>
    <row r="531" spans="1:5">
      <c r="A531">
        <f ca="1"/>
        <v>530</v>
      </c>
      <c r="B531" s="187"/>
      <c r="C531" s="169">
        <f ca="1"/>
        <v>2E-3</v>
      </c>
      <c r="D531" s="169">
        <f ca="1"/>
        <v>3.8237011091652058E-4</v>
      </c>
      <c r="E531" s="169">
        <f ca="1"/>
        <v>-7.0758619655538065E-5</v>
      </c>
    </row>
    <row r="532" spans="1:5">
      <c r="A532">
        <f ca="1"/>
        <v>531</v>
      </c>
      <c r="B532" s="187"/>
      <c r="C532" s="169">
        <f ca="1"/>
        <v>2E-3</v>
      </c>
      <c r="D532" s="169">
        <f ca="1"/>
        <v>3.8120256859311137E-4</v>
      </c>
      <c r="E532" s="169">
        <f ca="1"/>
        <v>-7.0936920339603383E-5</v>
      </c>
    </row>
    <row r="533" spans="1:5">
      <c r="A533">
        <f ca="1"/>
        <v>532</v>
      </c>
      <c r="B533" s="187"/>
      <c r="C533" s="169">
        <f ca="1"/>
        <v>2E-3</v>
      </c>
      <c r="D533" s="169">
        <f ca="1"/>
        <v>3.8003502626970216E-4</v>
      </c>
      <c r="E533" s="169">
        <f ca="1"/>
        <v>-7.1114675761637928E-5</v>
      </c>
    </row>
    <row r="534" spans="1:5">
      <c r="A534">
        <f ca="1"/>
        <v>533</v>
      </c>
      <c r="B534" s="187"/>
      <c r="C534" s="169">
        <f ca="1"/>
        <v>2E-3</v>
      </c>
      <c r="D534" s="169">
        <f ca="1"/>
        <v>3.7886748394629294E-4</v>
      </c>
      <c r="E534" s="169">
        <f ca="1"/>
        <v>-7.1291885921641622E-5</v>
      </c>
    </row>
    <row r="535" spans="1:5">
      <c r="A535">
        <f ca="1"/>
        <v>534</v>
      </c>
      <c r="B535" s="187"/>
      <c r="C535" s="169">
        <f ca="1"/>
        <v>2E-3</v>
      </c>
      <c r="D535" s="169">
        <f ca="1"/>
        <v>3.7769994162288373E-4</v>
      </c>
      <c r="E535" s="169">
        <f ca="1"/>
        <v>-7.1468550819614598E-5</v>
      </c>
    </row>
    <row r="536" spans="1:5">
      <c r="A536">
        <f ca="1"/>
        <v>535</v>
      </c>
      <c r="B536" s="187"/>
      <c r="C536" s="169">
        <f ca="1"/>
        <v>2E-3</v>
      </c>
      <c r="D536" s="169">
        <f ca="1"/>
        <v>3.7653239929947451E-4</v>
      </c>
      <c r="E536" s="169">
        <f ca="1"/>
        <v>-7.1644670455556789E-5</v>
      </c>
    </row>
    <row r="537" spans="1:5">
      <c r="A537">
        <f ca="1"/>
        <v>536</v>
      </c>
      <c r="B537" s="187"/>
      <c r="C537" s="169">
        <f ca="1"/>
        <v>2E-3</v>
      </c>
      <c r="D537" s="169">
        <f ca="1"/>
        <v>3.753648569760653E-4</v>
      </c>
      <c r="E537" s="169">
        <f ca="1"/>
        <v>-7.1820244829468155E-5</v>
      </c>
    </row>
    <row r="538" spans="1:5">
      <c r="A538">
        <f ca="1"/>
        <v>537</v>
      </c>
      <c r="B538" s="187"/>
      <c r="C538" s="169">
        <f ca="1"/>
        <v>2E-3</v>
      </c>
      <c r="D538" s="169">
        <f ca="1"/>
        <v>3.7419731465265609E-4</v>
      </c>
      <c r="E538" s="169">
        <f ca="1"/>
        <v>-7.199527394134879E-5</v>
      </c>
    </row>
    <row r="539" spans="1:5">
      <c r="A539">
        <f ca="1"/>
        <v>538</v>
      </c>
      <c r="B539" s="187"/>
      <c r="C539" s="169">
        <f ca="1"/>
        <v>2E-3</v>
      </c>
      <c r="D539" s="169">
        <f ca="1"/>
        <v>3.7302977232924687E-4</v>
      </c>
      <c r="E539" s="169">
        <f ca="1"/>
        <v>-7.216975779119864E-5</v>
      </c>
    </row>
    <row r="540" spans="1:5">
      <c r="A540">
        <f ca="1"/>
        <v>539</v>
      </c>
      <c r="B540" s="187"/>
      <c r="C540" s="169">
        <f ca="1"/>
        <v>2E-3</v>
      </c>
      <c r="D540" s="169">
        <f ca="1"/>
        <v>3.7186223000583766E-4</v>
      </c>
      <c r="E540" s="169">
        <f ca="1"/>
        <v>-7.2343696379017651E-5</v>
      </c>
    </row>
    <row r="541" spans="1:5">
      <c r="A541">
        <f ca="1"/>
        <v>540</v>
      </c>
      <c r="B541" s="187"/>
      <c r="C541" s="169">
        <f ca="1"/>
        <v>2E-3</v>
      </c>
      <c r="D541" s="169">
        <f ca="1"/>
        <v>3.7069468768242844E-4</v>
      </c>
      <c r="E541" s="169">
        <f ca="1"/>
        <v>-7.2517089704805945E-5</v>
      </c>
    </row>
    <row r="542" spans="1:5">
      <c r="A542">
        <f ca="1"/>
        <v>541</v>
      </c>
      <c r="B542" s="187"/>
      <c r="C542" s="169">
        <f ca="1"/>
        <v>2E-3</v>
      </c>
      <c r="D542" s="169">
        <f ca="1"/>
        <v>3.6952714535901912E-4</v>
      </c>
      <c r="E542" s="169">
        <f ca="1"/>
        <v>-7.2689937768563454E-5</v>
      </c>
    </row>
    <row r="543" spans="1:5">
      <c r="A543">
        <f ca="1"/>
        <v>542</v>
      </c>
      <c r="B543" s="187"/>
      <c r="C543" s="169">
        <f ca="1"/>
        <v>2E-3</v>
      </c>
      <c r="D543" s="169">
        <f ca="1"/>
        <v>3.6835960303560991E-4</v>
      </c>
      <c r="E543" s="169">
        <f ca="1"/>
        <v>-7.2862240570290137E-5</v>
      </c>
    </row>
    <row r="544" spans="1:5">
      <c r="A544">
        <f ca="1"/>
        <v>543</v>
      </c>
      <c r="B544" s="187"/>
      <c r="C544" s="169">
        <f ca="1"/>
        <v>2E-3</v>
      </c>
      <c r="D544" s="169">
        <f ca="1"/>
        <v>3.6719206071220069E-4</v>
      </c>
      <c r="E544" s="169">
        <f ca="1"/>
        <v>-7.3033998109986076E-5</v>
      </c>
    </row>
    <row r="545" spans="1:5">
      <c r="A545">
        <f ca="1"/>
        <v>544</v>
      </c>
      <c r="B545" s="187"/>
      <c r="C545" s="169">
        <f ca="1"/>
        <v>2E-3</v>
      </c>
      <c r="D545" s="169">
        <f ca="1"/>
        <v>3.6602451838879148E-4</v>
      </c>
      <c r="E545" s="169">
        <f ca="1"/>
        <v>-7.320521038765119E-5</v>
      </c>
    </row>
    <row r="546" spans="1:5">
      <c r="A546">
        <f ca="1"/>
        <v>545</v>
      </c>
      <c r="B546" s="187"/>
      <c r="C546" s="169">
        <f ca="1"/>
        <v>2E-3</v>
      </c>
      <c r="D546" s="169">
        <f ca="1"/>
        <v>3.6485697606538226E-4</v>
      </c>
      <c r="E546" s="169">
        <f ca="1"/>
        <v>-7.3375877403285573E-5</v>
      </c>
    </row>
    <row r="547" spans="1:5">
      <c r="A547">
        <f ca="1"/>
        <v>546</v>
      </c>
      <c r="B547" s="187"/>
      <c r="C547" s="169">
        <f ca="1"/>
        <v>2E-3</v>
      </c>
      <c r="D547" s="169">
        <f ca="1"/>
        <v>3.6368943374197305E-4</v>
      </c>
      <c r="E547" s="169">
        <f ca="1"/>
        <v>-7.3545999156889185E-5</v>
      </c>
    </row>
    <row r="548" spans="1:5">
      <c r="A548">
        <f ca="1"/>
        <v>547</v>
      </c>
      <c r="B548" s="187"/>
      <c r="C548" s="169">
        <f ca="1"/>
        <v>2E-3</v>
      </c>
      <c r="D548" s="169">
        <f ca="1"/>
        <v>3.6252189141856384E-4</v>
      </c>
      <c r="E548" s="169">
        <f ca="1"/>
        <v>-7.3715575648461957E-5</v>
      </c>
    </row>
    <row r="549" spans="1:5">
      <c r="A549">
        <f ca="1"/>
        <v>548</v>
      </c>
      <c r="B549" s="187"/>
      <c r="C549" s="169">
        <f ca="1"/>
        <v>2E-3</v>
      </c>
      <c r="D549" s="169">
        <f ca="1"/>
        <v>3.6135434909515462E-4</v>
      </c>
      <c r="E549" s="169">
        <f ca="1"/>
        <v>-7.3884606878003999E-5</v>
      </c>
    </row>
    <row r="550" spans="1:5">
      <c r="A550">
        <f ca="1"/>
        <v>549</v>
      </c>
      <c r="B550" s="187"/>
      <c r="C550" s="169">
        <f ca="1"/>
        <v>2E-3</v>
      </c>
      <c r="D550" s="169">
        <f ca="1"/>
        <v>3.6018680677174541E-4</v>
      </c>
      <c r="E550" s="169">
        <f ca="1"/>
        <v>-7.405309284551527E-5</v>
      </c>
    </row>
    <row r="551" spans="1:5">
      <c r="A551">
        <f ca="1"/>
        <v>550</v>
      </c>
      <c r="B551" s="187"/>
      <c r="C551" s="169">
        <f ca="1"/>
        <v>2E-3</v>
      </c>
      <c r="D551" s="169">
        <f ca="1"/>
        <v>3.5901926444833619E-4</v>
      </c>
      <c r="E551" s="169">
        <f ca="1"/>
        <v>-7.4221033550995701E-5</v>
      </c>
    </row>
    <row r="552" spans="1:5">
      <c r="A552">
        <f ca="1"/>
        <v>551</v>
      </c>
      <c r="B552" s="187"/>
      <c r="C552" s="169">
        <f ca="1"/>
        <v>2E-3</v>
      </c>
      <c r="D552" s="169">
        <f ca="1"/>
        <v>3.5785172212492698E-4</v>
      </c>
      <c r="E552" s="169">
        <f ca="1"/>
        <v>-7.4388428994445402E-5</v>
      </c>
    </row>
    <row r="553" spans="1:5">
      <c r="A553">
        <f ca="1"/>
        <v>552</v>
      </c>
      <c r="B553" s="187"/>
      <c r="C553" s="169">
        <f ca="1"/>
        <v>2E-3</v>
      </c>
      <c r="D553" s="169">
        <f ca="1"/>
        <v>3.5668417980151766E-4</v>
      </c>
      <c r="E553" s="169">
        <f ca="1"/>
        <v>-7.4555279175864318E-5</v>
      </c>
    </row>
    <row r="554" spans="1:5">
      <c r="A554">
        <f ca="1"/>
        <v>553</v>
      </c>
      <c r="B554" s="187"/>
      <c r="C554" s="169">
        <f ca="1"/>
        <v>2E-3</v>
      </c>
      <c r="D554" s="169">
        <f ca="1"/>
        <v>3.5551663747810844E-4</v>
      </c>
      <c r="E554" s="169">
        <f ca="1"/>
        <v>-7.4721584095252408E-5</v>
      </c>
    </row>
    <row r="555" spans="1:5">
      <c r="A555">
        <f ca="1"/>
        <v>554</v>
      </c>
      <c r="B555" s="187"/>
      <c r="C555" s="169">
        <f ca="1"/>
        <v>2E-3</v>
      </c>
      <c r="D555" s="169">
        <f ca="1"/>
        <v>3.5434909515469923E-4</v>
      </c>
      <c r="E555" s="169">
        <f ca="1"/>
        <v>-7.4887343752609768E-5</v>
      </c>
    </row>
    <row r="556" spans="1:5">
      <c r="A556">
        <f ca="1"/>
        <v>555</v>
      </c>
      <c r="B556" s="187"/>
      <c r="C556" s="169">
        <f ca="1"/>
        <v>2E-3</v>
      </c>
      <c r="D556" s="169">
        <f ca="1"/>
        <v>3.5318155283129002E-4</v>
      </c>
      <c r="E556" s="169">
        <f ca="1"/>
        <v>-7.5052558147936288E-5</v>
      </c>
    </row>
    <row r="557" spans="1:5">
      <c r="A557">
        <f ca="1"/>
        <v>556</v>
      </c>
      <c r="B557" s="187"/>
      <c r="C557" s="169">
        <f ca="1"/>
        <v>2E-3</v>
      </c>
      <c r="D557" s="169">
        <f ca="1"/>
        <v>3.520140105078808E-4</v>
      </c>
      <c r="E557" s="169">
        <f ca="1"/>
        <v>-7.5217227281232092E-5</v>
      </c>
    </row>
    <row r="558" spans="1:5">
      <c r="A558">
        <f ca="1"/>
        <v>557</v>
      </c>
      <c r="B558" s="187"/>
      <c r="C558" s="169">
        <f ca="1"/>
        <v>2E-3</v>
      </c>
      <c r="D558" s="169">
        <f ca="1"/>
        <v>3.5084646818447159E-4</v>
      </c>
      <c r="E558" s="169">
        <f ca="1"/>
        <v>-7.538135115249711E-5</v>
      </c>
    </row>
    <row r="559" spans="1:5">
      <c r="A559">
        <f ca="1"/>
        <v>558</v>
      </c>
      <c r="B559" s="187"/>
      <c r="C559" s="169">
        <f ca="1"/>
        <v>2E-3</v>
      </c>
      <c r="D559" s="169">
        <f ca="1"/>
        <v>3.4967892586106237E-4</v>
      </c>
      <c r="E559" s="169">
        <f ca="1"/>
        <v>-7.554492976173129E-5</v>
      </c>
    </row>
    <row r="560" spans="1:5">
      <c r="A560">
        <f ca="1"/>
        <v>559</v>
      </c>
      <c r="B560" s="187"/>
      <c r="C560" s="169">
        <f ca="1"/>
        <v>2E-3</v>
      </c>
      <c r="D560" s="169">
        <f ca="1"/>
        <v>3.4851138353765316E-4</v>
      </c>
      <c r="E560" s="169">
        <f ca="1"/>
        <v>-7.5707963108934752E-5</v>
      </c>
    </row>
    <row r="561" spans="1:5">
      <c r="A561">
        <f ca="1"/>
        <v>560</v>
      </c>
      <c r="B561" s="187"/>
      <c r="C561" s="169">
        <f ca="1"/>
        <v>2E-3</v>
      </c>
      <c r="D561" s="169">
        <f ca="1"/>
        <v>3.4734384121424395E-4</v>
      </c>
      <c r="E561" s="169">
        <f ca="1"/>
        <v>-7.587045119410743E-5</v>
      </c>
    </row>
    <row r="562" spans="1:5">
      <c r="A562">
        <f ca="1"/>
        <v>561</v>
      </c>
      <c r="B562" s="187"/>
      <c r="C562" s="169">
        <f ca="1"/>
        <v>2E-3</v>
      </c>
      <c r="D562" s="169">
        <f ca="1"/>
        <v>3.4617629889083473E-4</v>
      </c>
      <c r="E562" s="169">
        <f ca="1"/>
        <v>-7.6032394017249268E-5</v>
      </c>
    </row>
    <row r="563" spans="1:5">
      <c r="A563">
        <f ca="1"/>
        <v>562</v>
      </c>
      <c r="B563" s="187"/>
      <c r="C563" s="169">
        <f ca="1"/>
        <v>2E-3</v>
      </c>
      <c r="D563" s="169">
        <f ca="1"/>
        <v>3.4500875656742552E-4</v>
      </c>
      <c r="E563" s="169">
        <f ca="1"/>
        <v>-7.6193791578360376E-5</v>
      </c>
    </row>
    <row r="564" spans="1:5">
      <c r="A564">
        <f ca="1"/>
        <v>563</v>
      </c>
      <c r="B564" s="187"/>
      <c r="C564" s="169">
        <f ca="1"/>
        <v>2E-3</v>
      </c>
      <c r="D564" s="169">
        <f ca="1"/>
        <v>3.438412142440163E-4</v>
      </c>
      <c r="E564" s="169">
        <f ca="1"/>
        <v>-7.6354643877440712E-5</v>
      </c>
    </row>
    <row r="565" spans="1:5">
      <c r="A565">
        <f ca="1"/>
        <v>564</v>
      </c>
      <c r="B565" s="187"/>
      <c r="C565" s="169">
        <f ca="1"/>
        <v>2E-3</v>
      </c>
      <c r="D565" s="169">
        <f ca="1"/>
        <v>3.4267367192060698E-4</v>
      </c>
      <c r="E565" s="169">
        <f ca="1"/>
        <v>-7.6514950914490209E-5</v>
      </c>
    </row>
    <row r="566" spans="1:5">
      <c r="A566">
        <f ca="1"/>
        <v>565</v>
      </c>
      <c r="B566" s="187"/>
      <c r="C566" s="169">
        <f ca="1"/>
        <v>2E-3</v>
      </c>
      <c r="D566" s="169">
        <f ca="1"/>
        <v>3.4150612959719777E-4</v>
      </c>
      <c r="E566" s="169">
        <f ca="1"/>
        <v>-7.6674712689508989E-5</v>
      </c>
    </row>
    <row r="567" spans="1:5">
      <c r="A567">
        <f ca="1"/>
        <v>566</v>
      </c>
      <c r="B567" s="187"/>
      <c r="C567" s="169">
        <f ca="1"/>
        <v>2E-3</v>
      </c>
      <c r="D567" s="169">
        <f ca="1"/>
        <v>3.4033858727378855E-4</v>
      </c>
      <c r="E567" s="169">
        <f ca="1"/>
        <v>-7.683392920249693E-5</v>
      </c>
    </row>
    <row r="568" spans="1:5">
      <c r="A568">
        <f ca="1"/>
        <v>567</v>
      </c>
      <c r="B568" s="187"/>
      <c r="C568" s="169">
        <f ca="1"/>
        <v>2E-3</v>
      </c>
      <c r="D568" s="169">
        <f ca="1"/>
        <v>3.3917104495037934E-4</v>
      </c>
      <c r="E568" s="169">
        <f ca="1"/>
        <v>-7.699260045345414E-5</v>
      </c>
    </row>
    <row r="569" spans="1:5">
      <c r="A569">
        <f ca="1"/>
        <v>568</v>
      </c>
      <c r="B569" s="187"/>
      <c r="C569" s="169">
        <f ca="1"/>
        <v>2E-3</v>
      </c>
      <c r="D569" s="169">
        <f ca="1"/>
        <v>3.3800350262697012E-4</v>
      </c>
      <c r="E569" s="169">
        <f ca="1"/>
        <v>-7.7150726442380566E-5</v>
      </c>
    </row>
    <row r="570" spans="1:5">
      <c r="A570">
        <f ca="1"/>
        <v>569</v>
      </c>
      <c r="B570" s="187"/>
      <c r="C570" s="169">
        <f ca="1"/>
        <v>2E-3</v>
      </c>
      <c r="D570" s="169">
        <f ca="1"/>
        <v>3.3683596030356091E-4</v>
      </c>
      <c r="E570" s="169">
        <f ca="1"/>
        <v>-7.7308307169276166E-5</v>
      </c>
    </row>
    <row r="571" spans="1:5">
      <c r="A571">
        <f ca="1"/>
        <v>570</v>
      </c>
      <c r="B571" s="187"/>
      <c r="C571" s="169">
        <f ca="1"/>
        <v>2E-3</v>
      </c>
      <c r="D571" s="169">
        <f ca="1"/>
        <v>3.356684179801517E-4</v>
      </c>
      <c r="E571" s="169">
        <f ca="1"/>
        <v>-7.7465342634141035E-5</v>
      </c>
    </row>
    <row r="572" spans="1:5">
      <c r="A572">
        <f ca="1"/>
        <v>571</v>
      </c>
      <c r="B572" s="187"/>
      <c r="C572" s="169">
        <f ca="1"/>
        <v>2E-3</v>
      </c>
      <c r="D572" s="169">
        <f ca="1"/>
        <v>3.3450087565674248E-4</v>
      </c>
      <c r="E572" s="169">
        <f ca="1"/>
        <v>-7.7621832836975119E-5</v>
      </c>
    </row>
    <row r="573" spans="1:5">
      <c r="A573">
        <f ca="1"/>
        <v>572</v>
      </c>
      <c r="B573" s="187"/>
      <c r="C573" s="169">
        <f ca="1"/>
        <v>2E-3</v>
      </c>
      <c r="D573" s="169">
        <f ca="1"/>
        <v>3.3333333333333327E-4</v>
      </c>
      <c r="E573" s="169">
        <f ca="1"/>
        <v>-7.7777777777778378E-5</v>
      </c>
    </row>
    <row r="574" spans="1:5">
      <c r="A574">
        <f ca="1"/>
        <v>573</v>
      </c>
      <c r="B574" s="187"/>
      <c r="C574" s="169">
        <f ca="1"/>
        <v>2E-3</v>
      </c>
      <c r="D574" s="169">
        <f ca="1"/>
        <v>3.3216579100992405E-4</v>
      </c>
      <c r="E574" s="169">
        <f ca="1"/>
        <v>-7.7933177456550892E-5</v>
      </c>
    </row>
    <row r="575" spans="1:5">
      <c r="A575">
        <f ca="1"/>
        <v>574</v>
      </c>
      <c r="B575" s="187"/>
      <c r="C575" s="169">
        <f ca="1"/>
        <v>2E-3</v>
      </c>
      <c r="D575" s="169">
        <f ca="1"/>
        <v>3.3099824868651484E-4</v>
      </c>
      <c r="E575" s="169">
        <f ca="1"/>
        <v>-7.8088031873292649E-5</v>
      </c>
    </row>
    <row r="576" spans="1:5">
      <c r="A576">
        <f ca="1"/>
        <v>575</v>
      </c>
      <c r="B576" s="187"/>
      <c r="C576" s="169">
        <f ca="1"/>
        <v>2E-3</v>
      </c>
      <c r="D576" s="169">
        <f ca="1"/>
        <v>3.2983070636310552E-4</v>
      </c>
      <c r="E576" s="169">
        <f ca="1"/>
        <v>-7.8242341028003553E-5</v>
      </c>
    </row>
    <row r="577" spans="1:5">
      <c r="A577">
        <f ca="1"/>
        <v>576</v>
      </c>
      <c r="B577" s="187"/>
      <c r="C577" s="169">
        <f ca="1"/>
        <v>2E-3</v>
      </c>
      <c r="D577" s="169">
        <f ca="1"/>
        <v>3.286631640396963E-4</v>
      </c>
      <c r="E577" s="169">
        <f ca="1"/>
        <v>-7.839610492068374E-5</v>
      </c>
    </row>
    <row r="578" spans="1:5">
      <c r="A578">
        <f ca="1"/>
        <v>577</v>
      </c>
      <c r="B578" s="187"/>
      <c r="C578" s="169">
        <f ca="1"/>
        <v>2E-3</v>
      </c>
      <c r="D578" s="169">
        <f ca="1"/>
        <v>3.2749562171628709E-4</v>
      </c>
      <c r="E578" s="169">
        <f ca="1"/>
        <v>-7.8549323551333142E-5</v>
      </c>
    </row>
    <row r="579" spans="1:5">
      <c r="A579">
        <f ca="1"/>
        <v>578</v>
      </c>
      <c r="B579" s="187"/>
      <c r="C579" s="169">
        <f ca="1"/>
        <v>2E-3</v>
      </c>
      <c r="D579" s="169">
        <f ca="1"/>
        <v>3.2632807939287788E-4</v>
      </c>
      <c r="E579" s="169">
        <f ca="1"/>
        <v>-7.8701996919951719E-5</v>
      </c>
    </row>
    <row r="580" spans="1:5">
      <c r="A580">
        <f ca="1"/>
        <v>579</v>
      </c>
      <c r="B580" s="187"/>
      <c r="C580" s="169">
        <f ca="1"/>
        <v>2E-3</v>
      </c>
      <c r="D580" s="169">
        <f ca="1"/>
        <v>3.2516053706946866E-4</v>
      </c>
      <c r="E580" s="169">
        <f ca="1"/>
        <v>-7.8854125026539551E-5</v>
      </c>
    </row>
    <row r="581" spans="1:5">
      <c r="A581">
        <f ca="1"/>
        <v>580</v>
      </c>
      <c r="B581" s="187"/>
      <c r="C581" s="169">
        <f ca="1"/>
        <v>2E-3</v>
      </c>
      <c r="D581" s="169">
        <f ca="1"/>
        <v>3.2399299474605945E-4</v>
      </c>
      <c r="E581" s="169">
        <f ca="1"/>
        <v>-7.9005707871096558E-5</v>
      </c>
    </row>
    <row r="582" spans="1:5">
      <c r="A582">
        <f ca="1"/>
        <v>581</v>
      </c>
      <c r="B582" s="187"/>
      <c r="C582" s="169">
        <f ca="1"/>
        <v>2E-3</v>
      </c>
      <c r="D582" s="169">
        <f ca="1"/>
        <v>3.2282545242265023E-4</v>
      </c>
      <c r="E582" s="169">
        <f ca="1"/>
        <v>-7.9156745453622847E-5</v>
      </c>
    </row>
    <row r="583" spans="1:5">
      <c r="A583">
        <f ca="1"/>
        <v>582</v>
      </c>
      <c r="B583" s="187"/>
      <c r="C583" s="169">
        <f ca="1"/>
        <v>2E-3</v>
      </c>
      <c r="D583" s="169">
        <f ca="1"/>
        <v>3.2165791009924102E-4</v>
      </c>
      <c r="E583" s="169">
        <f ca="1"/>
        <v>-7.9307237774118338E-5</v>
      </c>
    </row>
    <row r="584" spans="1:5">
      <c r="A584">
        <f ca="1"/>
        <v>583</v>
      </c>
      <c r="B584" s="187"/>
      <c r="C584" s="169">
        <f ca="1"/>
        <v>2E-3</v>
      </c>
      <c r="D584" s="169">
        <f ca="1"/>
        <v>3.2049036777583181E-4</v>
      </c>
      <c r="E584" s="169">
        <f ca="1"/>
        <v>-7.9457184832583004E-5</v>
      </c>
    </row>
    <row r="585" spans="1:5">
      <c r="A585">
        <f ca="1"/>
        <v>584</v>
      </c>
      <c r="B585" s="187"/>
      <c r="C585" s="169">
        <f ca="1"/>
        <v>2E-3</v>
      </c>
      <c r="D585" s="169">
        <f ca="1"/>
        <v>3.1932282545242259E-4</v>
      </c>
      <c r="E585" s="169">
        <f ca="1"/>
        <v>-7.9606586629016952E-5</v>
      </c>
    </row>
    <row r="586" spans="1:5">
      <c r="A586">
        <f ca="1"/>
        <v>585</v>
      </c>
      <c r="B586" s="187"/>
      <c r="C586" s="169">
        <f ca="1"/>
        <v>2E-3</v>
      </c>
      <c r="D586" s="169">
        <f ca="1"/>
        <v>3.1815528312901338E-4</v>
      </c>
      <c r="E586" s="169">
        <f ca="1"/>
        <v>-7.9755443163420103E-5</v>
      </c>
    </row>
    <row r="587" spans="1:5">
      <c r="A587">
        <f ca="1"/>
        <v>586</v>
      </c>
      <c r="B587" s="187"/>
      <c r="C587" s="169">
        <f ca="1"/>
        <v>2E-3</v>
      </c>
      <c r="D587" s="169">
        <f ca="1"/>
        <v>3.1698774080560405E-4</v>
      </c>
      <c r="E587" s="169">
        <f ca="1"/>
        <v>-7.9903754435792427E-5</v>
      </c>
    </row>
    <row r="588" spans="1:5">
      <c r="A588">
        <f ca="1"/>
        <v>587</v>
      </c>
      <c r="B588" s="187"/>
      <c r="C588" s="169">
        <f ca="1"/>
        <v>2E-3</v>
      </c>
      <c r="D588" s="169">
        <f ca="1"/>
        <v>3.1582019848219484E-4</v>
      </c>
      <c r="E588" s="169">
        <f ca="1"/>
        <v>-8.0051520446134021E-5</v>
      </c>
    </row>
    <row r="589" spans="1:5">
      <c r="A589">
        <f ca="1"/>
        <v>588</v>
      </c>
      <c r="B589" s="187"/>
      <c r="C589" s="169">
        <f ca="1"/>
        <v>2E-3</v>
      </c>
      <c r="D589" s="169">
        <f ca="1"/>
        <v>3.1465265615878563E-4</v>
      </c>
      <c r="E589" s="169">
        <f ca="1"/>
        <v>-8.0198741194444843E-5</v>
      </c>
    </row>
    <row r="590" spans="1:5">
      <c r="A590">
        <f ca="1"/>
        <v>589</v>
      </c>
      <c r="B590" s="187"/>
      <c r="C590" s="169">
        <f ca="1"/>
        <v>2E-3</v>
      </c>
      <c r="D590" s="169">
        <f ca="1"/>
        <v>3.1348511383537641E-4</v>
      </c>
      <c r="E590" s="169">
        <f ca="1"/>
        <v>-8.0345416680724827E-5</v>
      </c>
    </row>
    <row r="591" spans="1:5">
      <c r="A591">
        <f ca="1"/>
        <v>590</v>
      </c>
      <c r="B591" s="187"/>
      <c r="C591" s="169">
        <f ca="1"/>
        <v>2E-3</v>
      </c>
      <c r="D591" s="169">
        <f ca="1"/>
        <v>3.123175715119672E-4</v>
      </c>
      <c r="E591" s="169">
        <f ca="1"/>
        <v>-8.0491546904974079E-5</v>
      </c>
    </row>
    <row r="592" spans="1:5">
      <c r="A592">
        <f ca="1"/>
        <v>591</v>
      </c>
      <c r="B592" s="187"/>
      <c r="C592" s="169">
        <f ca="1"/>
        <v>2E-3</v>
      </c>
      <c r="D592" s="169">
        <f ca="1"/>
        <v>3.1115002918855798E-4</v>
      </c>
      <c r="E592" s="169">
        <f ca="1"/>
        <v>-8.0637131867192493E-5</v>
      </c>
    </row>
    <row r="593" spans="1:5">
      <c r="A593">
        <f ca="1"/>
        <v>592</v>
      </c>
      <c r="B593" s="187"/>
      <c r="C593" s="169">
        <f ca="1"/>
        <v>2E-3</v>
      </c>
      <c r="D593" s="169">
        <f ca="1"/>
        <v>3.0998248686514877E-4</v>
      </c>
      <c r="E593" s="169">
        <f ca="1"/>
        <v>-8.0782171567380189E-5</v>
      </c>
    </row>
    <row r="594" spans="1:5">
      <c r="A594">
        <f ca="1"/>
        <v>593</v>
      </c>
      <c r="B594" s="187"/>
      <c r="C594" s="169">
        <f ca="1"/>
        <v>2E-3</v>
      </c>
      <c r="D594" s="169">
        <f ca="1"/>
        <v>3.0881494454173956E-4</v>
      </c>
      <c r="E594" s="169">
        <f ca="1"/>
        <v>-8.0926666005537101E-5</v>
      </c>
    </row>
    <row r="595" spans="1:5">
      <c r="A595">
        <f ca="1"/>
        <v>594</v>
      </c>
      <c r="B595" s="187"/>
      <c r="C595" s="169">
        <f ca="1"/>
        <v>2E-3</v>
      </c>
      <c r="D595" s="169">
        <f ca="1"/>
        <v>3.0764740221833034E-4</v>
      </c>
      <c r="E595" s="169">
        <f ca="1"/>
        <v>-8.1070615181663173E-5</v>
      </c>
    </row>
    <row r="596" spans="1:5">
      <c r="A596">
        <f ca="1"/>
        <v>595</v>
      </c>
      <c r="B596" s="187"/>
      <c r="C596" s="169">
        <f ca="1"/>
        <v>2E-3</v>
      </c>
      <c r="D596" s="169">
        <f ca="1"/>
        <v>3.0647985989492113E-4</v>
      </c>
      <c r="E596" s="169">
        <f ca="1"/>
        <v>-8.1214019095758529E-5</v>
      </c>
    </row>
    <row r="597" spans="1:5">
      <c r="A597">
        <f ca="1"/>
        <v>596</v>
      </c>
      <c r="B597" s="187"/>
      <c r="C597" s="169">
        <f ca="1"/>
        <v>2E-3</v>
      </c>
      <c r="D597" s="169">
        <f ca="1"/>
        <v>3.0531231757151191E-4</v>
      </c>
      <c r="E597" s="169">
        <f ca="1"/>
        <v>-8.1356877747823099E-5</v>
      </c>
    </row>
    <row r="598" spans="1:5">
      <c r="A598">
        <f ca="1"/>
        <v>597</v>
      </c>
      <c r="B598" s="187"/>
      <c r="C598" s="169">
        <f ca="1"/>
        <v>2E-3</v>
      </c>
      <c r="D598" s="169">
        <f ca="1"/>
        <v>3.041447752481027E-4</v>
      </c>
      <c r="E598" s="169">
        <f ca="1"/>
        <v>-8.1499191137856831E-5</v>
      </c>
    </row>
    <row r="599" spans="1:5">
      <c r="A599">
        <f ca="1"/>
        <v>598</v>
      </c>
      <c r="B599" s="187"/>
      <c r="C599" s="169">
        <f ca="1"/>
        <v>2E-3</v>
      </c>
      <c r="D599" s="169">
        <f ca="1"/>
        <v>3.0297723292469338E-4</v>
      </c>
      <c r="E599" s="169">
        <f ca="1"/>
        <v>-8.1640959265859845E-5</v>
      </c>
    </row>
    <row r="600" spans="1:5">
      <c r="A600">
        <f ca="1"/>
        <v>599</v>
      </c>
      <c r="B600" s="187"/>
      <c r="C600" s="169">
        <f ca="1"/>
        <v>2E-3</v>
      </c>
      <c r="D600" s="169">
        <f ca="1"/>
        <v>3.0180969060128416E-4</v>
      </c>
      <c r="E600" s="169">
        <f ca="1"/>
        <v>-8.1782182131832074E-5</v>
      </c>
    </row>
    <row r="601" spans="1:5">
      <c r="A601">
        <f ca="1"/>
        <v>600</v>
      </c>
      <c r="B601" s="187"/>
      <c r="C601" s="169">
        <f ca="1"/>
        <v>2E-3</v>
      </c>
      <c r="D601" s="169">
        <f ca="1"/>
        <v>3.0064214827787495E-4</v>
      </c>
      <c r="E601" s="169">
        <f ca="1"/>
        <v>-8.1922859735773465E-5</v>
      </c>
    </row>
    <row r="602" spans="1:5">
      <c r="A602">
        <f ca="1"/>
        <v>601</v>
      </c>
      <c r="B602" s="187"/>
      <c r="C602" s="169">
        <f ca="1"/>
        <v>2E-3</v>
      </c>
      <c r="D602" s="169">
        <f ca="1"/>
        <v>2.9947460595446574E-4</v>
      </c>
      <c r="E602" s="169">
        <f ca="1"/>
        <v>-8.2062992077684124E-5</v>
      </c>
    </row>
    <row r="603" spans="1:5">
      <c r="A603">
        <f ca="1"/>
        <v>602</v>
      </c>
      <c r="B603" s="187"/>
      <c r="C603" s="169">
        <f ca="1"/>
        <v>2E-3</v>
      </c>
      <c r="D603" s="169">
        <f ca="1"/>
        <v>2.9830706363105652E-4</v>
      </c>
      <c r="E603" s="169">
        <f ca="1"/>
        <v>-8.2202579157563958E-5</v>
      </c>
    </row>
    <row r="604" spans="1:5">
      <c r="A604">
        <f ca="1"/>
        <v>603</v>
      </c>
      <c r="B604" s="187"/>
      <c r="C604" s="169">
        <f ca="1"/>
        <v>2E-3</v>
      </c>
      <c r="D604" s="169">
        <f ca="1"/>
        <v>2.9713952130764731E-4</v>
      </c>
      <c r="E604" s="169">
        <f ca="1"/>
        <v>-8.2341620975413061E-5</v>
      </c>
    </row>
    <row r="605" spans="1:5">
      <c r="A605">
        <f ca="1"/>
        <v>604</v>
      </c>
      <c r="B605" s="187"/>
      <c r="C605" s="169">
        <f ca="1"/>
        <v>2E-3</v>
      </c>
      <c r="D605" s="169">
        <f ca="1"/>
        <v>2.9597197898423809E-4</v>
      </c>
      <c r="E605" s="169">
        <f ca="1"/>
        <v>-8.2480117531231393E-5</v>
      </c>
    </row>
    <row r="606" spans="1:5">
      <c r="A606">
        <f ca="1"/>
        <v>605</v>
      </c>
      <c r="B606" s="187"/>
      <c r="C606" s="169">
        <f ca="1"/>
        <v>2E-3</v>
      </c>
      <c r="D606" s="169">
        <f ca="1"/>
        <v>2.9480443666082888E-4</v>
      </c>
      <c r="E606" s="169">
        <f ca="1"/>
        <v>-8.2618068825018873E-5</v>
      </c>
    </row>
    <row r="607" spans="1:5">
      <c r="A607">
        <f ca="1"/>
        <v>606</v>
      </c>
      <c r="B607" s="187"/>
      <c r="C607" s="169">
        <f ca="1"/>
        <v>2E-3</v>
      </c>
      <c r="D607" s="169">
        <f ca="1"/>
        <v>2.9363689433741966E-4</v>
      </c>
      <c r="E607" s="169">
        <f ca="1"/>
        <v>-8.2755474856775635E-5</v>
      </c>
    </row>
    <row r="608" spans="1:5">
      <c r="A608">
        <f ca="1"/>
        <v>607</v>
      </c>
      <c r="B608" s="187"/>
      <c r="C608" s="169">
        <f ca="1"/>
        <v>2E-3</v>
      </c>
      <c r="D608" s="169">
        <f ca="1"/>
        <v>2.9246935201401045E-4</v>
      </c>
      <c r="E608" s="169">
        <f ca="1"/>
        <v>-8.2892335626501626E-5</v>
      </c>
    </row>
    <row r="609" spans="1:5">
      <c r="A609">
        <f ca="1"/>
        <v>608</v>
      </c>
      <c r="B609" s="187"/>
      <c r="C609" s="169">
        <f ca="1"/>
        <v>2E-3</v>
      </c>
      <c r="D609" s="169">
        <f ca="1"/>
        <v>2.9130180969060124E-4</v>
      </c>
      <c r="E609" s="169">
        <f ca="1"/>
        <v>-8.3028651134196764E-5</v>
      </c>
    </row>
    <row r="610" spans="1:5">
      <c r="A610">
        <f ca="1"/>
        <v>609</v>
      </c>
      <c r="B610" s="187"/>
      <c r="C610" s="169">
        <f ca="1"/>
        <v>2E-3</v>
      </c>
      <c r="D610" s="169">
        <f ca="1"/>
        <v>2.9013426736719191E-4</v>
      </c>
      <c r="E610" s="169">
        <f ca="1"/>
        <v>-8.3164421379861185E-5</v>
      </c>
    </row>
    <row r="611" spans="1:5">
      <c r="A611">
        <f ca="1"/>
        <v>610</v>
      </c>
      <c r="B611" s="187"/>
      <c r="C611" s="169">
        <f ca="1"/>
        <v>2E-3</v>
      </c>
      <c r="D611" s="169">
        <f ca="1"/>
        <v>2.889667250437827E-4</v>
      </c>
      <c r="E611" s="169">
        <f ca="1"/>
        <v>-8.3299646363494835E-5</v>
      </c>
    </row>
    <row r="612" spans="1:5">
      <c r="A612">
        <f ca="1"/>
        <v>611</v>
      </c>
      <c r="B612" s="187"/>
      <c r="C612" s="169">
        <f ca="1"/>
        <v>2E-3</v>
      </c>
      <c r="D612" s="169">
        <f ca="1"/>
        <v>2.8779918272037349E-4</v>
      </c>
      <c r="E612" s="169">
        <f ca="1"/>
        <v>-8.3434326085097632E-5</v>
      </c>
    </row>
    <row r="613" spans="1:5">
      <c r="A613">
        <f ca="1"/>
        <v>612</v>
      </c>
      <c r="B613" s="187"/>
      <c r="C613" s="169">
        <f ca="1"/>
        <v>2E-3</v>
      </c>
      <c r="D613" s="169">
        <f ca="1"/>
        <v>2.8663164039696427E-4</v>
      </c>
      <c r="E613" s="169">
        <f ca="1"/>
        <v>-8.3568460544669712E-5</v>
      </c>
    </row>
    <row r="614" spans="1:5">
      <c r="A614">
        <f ca="1"/>
        <v>613</v>
      </c>
      <c r="B614" s="187"/>
      <c r="C614" s="169">
        <f ca="1"/>
        <v>2E-3</v>
      </c>
      <c r="D614" s="169">
        <f ca="1"/>
        <v>2.8546409807355506E-4</v>
      </c>
      <c r="E614" s="169">
        <f ca="1"/>
        <v>-8.3702049742211007E-5</v>
      </c>
    </row>
    <row r="615" spans="1:5">
      <c r="A615">
        <f ca="1"/>
        <v>614</v>
      </c>
      <c r="B615" s="187"/>
      <c r="C615" s="169">
        <f ca="1"/>
        <v>2E-3</v>
      </c>
      <c r="D615" s="169">
        <f ca="1"/>
        <v>2.8429655575014584E-4</v>
      </c>
      <c r="E615" s="169">
        <f ca="1"/>
        <v>-8.3835093677721477E-5</v>
      </c>
    </row>
    <row r="616" spans="1:5">
      <c r="A616">
        <f ca="1"/>
        <v>615</v>
      </c>
      <c r="B616" s="187"/>
      <c r="C616" s="169">
        <f ca="1"/>
        <v>2E-3</v>
      </c>
      <c r="D616" s="169">
        <f ca="1"/>
        <v>2.8312901342673663E-4</v>
      </c>
      <c r="E616" s="169">
        <f ca="1"/>
        <v>-8.3967592351201216E-5</v>
      </c>
    </row>
    <row r="617" spans="1:5">
      <c r="A617">
        <f ca="1"/>
        <v>616</v>
      </c>
      <c r="B617" s="187"/>
      <c r="C617" s="169">
        <f ca="1"/>
        <v>2E-3</v>
      </c>
      <c r="D617" s="169">
        <f ca="1"/>
        <v>2.8196147110332742E-4</v>
      </c>
      <c r="E617" s="169">
        <f ca="1"/>
        <v>-8.4099545762650115E-5</v>
      </c>
    </row>
    <row r="618" spans="1:5">
      <c r="A618">
        <f ca="1"/>
        <v>617</v>
      </c>
      <c r="B618" s="187"/>
      <c r="C618" s="169">
        <f ca="1"/>
        <v>2E-3</v>
      </c>
      <c r="D618" s="169">
        <f ca="1"/>
        <v>2.807939287799182E-4</v>
      </c>
      <c r="E618" s="169">
        <f ca="1"/>
        <v>-8.4230953912068285E-5</v>
      </c>
    </row>
    <row r="619" spans="1:5">
      <c r="A619">
        <f ca="1"/>
        <v>618</v>
      </c>
      <c r="B619" s="187"/>
      <c r="C619" s="169">
        <f ca="1"/>
        <v>2E-3</v>
      </c>
      <c r="D619" s="169">
        <f ca="1"/>
        <v>2.7962638645650899E-4</v>
      </c>
      <c r="E619" s="169">
        <f ca="1"/>
        <v>-8.4361816799455682E-5</v>
      </c>
    </row>
    <row r="620" spans="1:5">
      <c r="A620">
        <f ca="1"/>
        <v>619</v>
      </c>
      <c r="B620" s="187"/>
      <c r="C620" s="169">
        <f ca="1"/>
        <v>2E-3</v>
      </c>
      <c r="D620" s="169">
        <f ca="1"/>
        <v>2.7845884413309977E-4</v>
      </c>
      <c r="E620" s="169">
        <f ca="1"/>
        <v>-8.4492134424812241E-5</v>
      </c>
    </row>
    <row r="621" spans="1:5">
      <c r="A621">
        <f ca="1"/>
        <v>620</v>
      </c>
      <c r="B621" s="187"/>
      <c r="C621" s="169">
        <f ca="1"/>
        <v>2E-3</v>
      </c>
      <c r="D621" s="169">
        <f ca="1"/>
        <v>2.7729130180969056E-4</v>
      </c>
      <c r="E621" s="169">
        <f ca="1"/>
        <v>-8.4621906788138069E-5</v>
      </c>
    </row>
    <row r="622" spans="1:5">
      <c r="A622">
        <f ca="1"/>
        <v>621</v>
      </c>
      <c r="B622" s="187"/>
      <c r="C622" s="169">
        <f ca="1"/>
        <v>2E-3</v>
      </c>
      <c r="D622" s="169">
        <f ca="1"/>
        <v>2.7612375948628124E-4</v>
      </c>
      <c r="E622" s="169">
        <f ca="1"/>
        <v>-8.4751133889433126E-5</v>
      </c>
    </row>
    <row r="623" spans="1:5">
      <c r="A623">
        <f ca="1"/>
        <v>622</v>
      </c>
      <c r="B623" s="187"/>
      <c r="C623" s="169">
        <f ca="1"/>
        <v>2E-3</v>
      </c>
      <c r="D623" s="169">
        <f ca="1"/>
        <v>2.7495621716287202E-4</v>
      </c>
      <c r="E623" s="169">
        <f ca="1"/>
        <v>-8.4879815728697343E-5</v>
      </c>
    </row>
    <row r="624" spans="1:5">
      <c r="A624">
        <f ca="1"/>
        <v>623</v>
      </c>
      <c r="B624" s="187"/>
      <c r="C624" s="169">
        <f ca="1"/>
        <v>2E-3</v>
      </c>
      <c r="D624" s="169">
        <f ca="1"/>
        <v>2.7378867483946281E-4</v>
      </c>
      <c r="E624" s="169">
        <f ca="1"/>
        <v>-8.500795230593083E-5</v>
      </c>
    </row>
    <row r="625" spans="1:5">
      <c r="A625">
        <f ca="1"/>
        <v>624</v>
      </c>
      <c r="B625" s="187"/>
      <c r="C625" s="169">
        <f ca="1"/>
        <v>2E-3</v>
      </c>
      <c r="D625" s="169">
        <f ca="1"/>
        <v>2.726211325160536E-4</v>
      </c>
      <c r="E625" s="169">
        <f ca="1"/>
        <v>-8.5135543621133545E-5</v>
      </c>
    </row>
    <row r="626" spans="1:5">
      <c r="A626">
        <f ca="1"/>
        <v>625</v>
      </c>
      <c r="B626" s="187"/>
      <c r="C626" s="169">
        <f ca="1"/>
        <v>2E-3</v>
      </c>
      <c r="D626" s="169">
        <f ca="1"/>
        <v>2.7145359019264438E-4</v>
      </c>
      <c r="E626" s="169">
        <f ca="1"/>
        <v>-8.5262589674305408E-5</v>
      </c>
    </row>
    <row r="627" spans="1:5">
      <c r="A627">
        <f ca="1"/>
        <v>626</v>
      </c>
      <c r="B627" s="187"/>
      <c r="C627" s="169">
        <f ca="1"/>
        <v>2E-3</v>
      </c>
      <c r="D627" s="169">
        <f ca="1"/>
        <v>2.7028604786923517E-4</v>
      </c>
      <c r="E627" s="169">
        <f ca="1"/>
        <v>-8.5389090465446568E-5</v>
      </c>
    </row>
    <row r="628" spans="1:5">
      <c r="A628">
        <f ca="1"/>
        <v>627</v>
      </c>
      <c r="B628" s="187"/>
      <c r="C628" s="169">
        <f ca="1"/>
        <v>2E-3</v>
      </c>
      <c r="D628" s="169">
        <f ca="1"/>
        <v>2.6911850554582595E-4</v>
      </c>
      <c r="E628" s="169">
        <f ca="1"/>
        <v>-8.5515045994556874E-5</v>
      </c>
    </row>
    <row r="629" spans="1:5">
      <c r="A629">
        <f ca="1"/>
        <v>628</v>
      </c>
      <c r="B629" s="187"/>
      <c r="C629" s="169">
        <f ca="1"/>
        <v>2E-3</v>
      </c>
      <c r="D629" s="169">
        <f ca="1"/>
        <v>2.6795096322241674E-4</v>
      </c>
      <c r="E629" s="169">
        <f ca="1"/>
        <v>-8.5640456261636464E-5</v>
      </c>
    </row>
    <row r="630" spans="1:5">
      <c r="A630">
        <f ca="1"/>
        <v>629</v>
      </c>
      <c r="B630" s="187"/>
      <c r="C630" s="169">
        <f ca="1"/>
        <v>2E-3</v>
      </c>
      <c r="D630" s="169">
        <f ca="1"/>
        <v>2.6678342089900752E-4</v>
      </c>
      <c r="E630" s="169">
        <f ca="1"/>
        <v>-8.5765321266685268E-5</v>
      </c>
    </row>
    <row r="631" spans="1:5">
      <c r="A631">
        <f ca="1"/>
        <v>630</v>
      </c>
      <c r="B631" s="187"/>
      <c r="C631" s="169">
        <f ca="1"/>
        <v>2E-3</v>
      </c>
      <c r="D631" s="169">
        <f ca="1"/>
        <v>2.6561587857559831E-4</v>
      </c>
      <c r="E631" s="169">
        <f ca="1"/>
        <v>-8.5889641009703234E-5</v>
      </c>
    </row>
    <row r="632" spans="1:5">
      <c r="A632">
        <f ca="1"/>
        <v>631</v>
      </c>
      <c r="B632" s="187"/>
      <c r="C632" s="169">
        <f ca="1"/>
        <v>2E-3</v>
      </c>
      <c r="D632" s="169">
        <f ca="1"/>
        <v>2.644483362521891E-4</v>
      </c>
      <c r="E632" s="169">
        <f ca="1"/>
        <v>-8.6013415490690482E-5</v>
      </c>
    </row>
    <row r="633" spans="1:5">
      <c r="A633">
        <f ca="1"/>
        <v>632</v>
      </c>
      <c r="B633" s="187"/>
      <c r="C633" s="169">
        <f ca="1"/>
        <v>2E-3</v>
      </c>
      <c r="D633" s="169">
        <f ca="1"/>
        <v>2.6328079392877977E-4</v>
      </c>
      <c r="E633" s="169">
        <f ca="1"/>
        <v>-8.6136644709646946E-5</v>
      </c>
    </row>
    <row r="634" spans="1:5">
      <c r="A634">
        <f ca="1"/>
        <v>633</v>
      </c>
      <c r="B634" s="187"/>
      <c r="C634" s="169">
        <f ca="1"/>
        <v>2E-3</v>
      </c>
      <c r="D634" s="169">
        <f ca="1"/>
        <v>2.6211325160537056E-4</v>
      </c>
      <c r="E634" s="169">
        <f ca="1"/>
        <v>-8.6259328666572584E-5</v>
      </c>
    </row>
    <row r="635" spans="1:5">
      <c r="A635">
        <f ca="1"/>
        <v>634</v>
      </c>
      <c r="B635" s="187"/>
      <c r="C635" s="169">
        <f ca="1"/>
        <v>2E-3</v>
      </c>
      <c r="D635" s="169">
        <f ca="1"/>
        <v>2.6094570928196135E-4</v>
      </c>
      <c r="E635" s="169">
        <f ca="1"/>
        <v>-8.6381467361467478E-5</v>
      </c>
    </row>
    <row r="636" spans="1:5">
      <c r="A636">
        <f ca="1"/>
        <v>635</v>
      </c>
      <c r="B636" s="187"/>
      <c r="C636" s="169">
        <f ca="1"/>
        <v>2E-3</v>
      </c>
      <c r="D636" s="169">
        <f ca="1"/>
        <v>2.5977816695855213E-4</v>
      </c>
      <c r="E636" s="169">
        <f ca="1"/>
        <v>-8.65030607943316E-5</v>
      </c>
    </row>
    <row r="637" spans="1:5">
      <c r="A637">
        <f ca="1"/>
        <v>636</v>
      </c>
      <c r="B637" s="187"/>
      <c r="C637" s="169">
        <f ca="1"/>
        <v>2E-3</v>
      </c>
      <c r="D637" s="169">
        <f ca="1"/>
        <v>2.5861062463514292E-4</v>
      </c>
      <c r="E637" s="169">
        <f ca="1"/>
        <v>-8.6624108965164883E-5</v>
      </c>
    </row>
    <row r="638" spans="1:5">
      <c r="A638">
        <f ca="1"/>
        <v>637</v>
      </c>
      <c r="B638" s="187"/>
      <c r="C638" s="169">
        <f ca="1"/>
        <v>2E-3</v>
      </c>
      <c r="D638" s="169">
        <f ca="1"/>
        <v>2.574430823117337E-4</v>
      </c>
      <c r="E638" s="169">
        <f ca="1"/>
        <v>-8.6744611873967449E-5</v>
      </c>
    </row>
    <row r="639" spans="1:5">
      <c r="A639">
        <f ca="1"/>
        <v>638</v>
      </c>
      <c r="B639" s="187"/>
      <c r="C639" s="169">
        <f ca="1"/>
        <v>2E-3</v>
      </c>
      <c r="D639" s="169">
        <f ca="1"/>
        <v>2.5627553998832449E-4</v>
      </c>
      <c r="E639" s="169">
        <f ca="1"/>
        <v>-8.6864569520739176E-5</v>
      </c>
    </row>
    <row r="640" spans="1:5">
      <c r="A640">
        <f ca="1"/>
        <v>639</v>
      </c>
      <c r="B640" s="187"/>
      <c r="C640" s="169">
        <f ca="1"/>
        <v>2E-3</v>
      </c>
      <c r="D640" s="169">
        <f ca="1"/>
        <v>2.5510799766491528E-4</v>
      </c>
      <c r="E640" s="169">
        <f ca="1"/>
        <v>-8.6983981905480173E-5</v>
      </c>
    </row>
    <row r="641" spans="1:5">
      <c r="A641">
        <f ca="1"/>
        <v>640</v>
      </c>
      <c r="B641" s="187"/>
      <c r="C641" s="169">
        <f ca="1"/>
        <v>2E-3</v>
      </c>
      <c r="D641" s="169">
        <f ca="1"/>
        <v>2.5394045534150606E-4</v>
      </c>
      <c r="E641" s="169">
        <f ca="1"/>
        <v>-8.7102849028190384E-5</v>
      </c>
    </row>
    <row r="642" spans="1:5">
      <c r="A642">
        <f ca="1"/>
        <v>641</v>
      </c>
      <c r="B642" s="187"/>
      <c r="C642" s="169">
        <f ca="1"/>
        <v>2E-3</v>
      </c>
      <c r="D642" s="169">
        <f ca="1"/>
        <v>2.5277291301809685E-4</v>
      </c>
      <c r="E642" s="169">
        <f ca="1"/>
        <v>-8.722117088886977E-5</v>
      </c>
    </row>
    <row r="643" spans="1:5">
      <c r="A643">
        <f ca="1"/>
        <v>642</v>
      </c>
      <c r="B643" s="187"/>
      <c r="C643" s="169">
        <f ca="1"/>
        <v>2E-3</v>
      </c>
      <c r="D643" s="169">
        <f ca="1"/>
        <v>2.5160537069468763E-4</v>
      </c>
      <c r="E643" s="169">
        <f ca="1"/>
        <v>-8.7338947487518426E-5</v>
      </c>
    </row>
    <row r="644" spans="1:5">
      <c r="A644">
        <f ca="1"/>
        <v>643</v>
      </c>
      <c r="B644" s="187"/>
      <c r="C644" s="169">
        <f ca="1"/>
        <v>2E-3</v>
      </c>
      <c r="D644" s="169">
        <f ca="1"/>
        <v>2.5043782837127831E-4</v>
      </c>
      <c r="E644" s="169">
        <f ca="1"/>
        <v>-8.745617882413631E-5</v>
      </c>
    </row>
    <row r="645" spans="1:5">
      <c r="A645">
        <f ca="1"/>
        <v>644</v>
      </c>
      <c r="B645" s="187"/>
      <c r="C645" s="169">
        <f ca="1"/>
        <v>2E-3</v>
      </c>
      <c r="D645" s="169">
        <f ca="1"/>
        <v>2.492702860478691E-4</v>
      </c>
      <c r="E645" s="169">
        <f ca="1"/>
        <v>-8.7572864898723341E-5</v>
      </c>
    </row>
    <row r="646" spans="1:5">
      <c r="A646">
        <f ca="1"/>
        <v>645</v>
      </c>
      <c r="B646" s="187"/>
      <c r="C646" s="169">
        <f ca="1"/>
        <v>2E-3</v>
      </c>
      <c r="D646" s="169">
        <f ca="1"/>
        <v>2.4810274372445988E-4</v>
      </c>
      <c r="E646" s="169">
        <f ca="1"/>
        <v>-8.7689005711279655E-5</v>
      </c>
    </row>
    <row r="647" spans="1:5">
      <c r="A647">
        <f ca="1"/>
        <v>646</v>
      </c>
      <c r="B647" s="187"/>
      <c r="C647" s="169">
        <f ca="1"/>
        <v>2E-3</v>
      </c>
      <c r="D647" s="169">
        <f ca="1"/>
        <v>2.4693520140105067E-4</v>
      </c>
      <c r="E647" s="169">
        <f ca="1"/>
        <v>-8.7804601261805198E-5</v>
      </c>
    </row>
    <row r="648" spans="1:5">
      <c r="A648">
        <f ca="1"/>
        <v>647</v>
      </c>
      <c r="B648" s="187"/>
      <c r="C648" s="169">
        <f ca="1"/>
        <v>2E-3</v>
      </c>
      <c r="D648" s="169">
        <f ca="1"/>
        <v>2.4576765907764146E-4</v>
      </c>
      <c r="E648" s="169">
        <f ca="1"/>
        <v>-8.7919651550299888E-5</v>
      </c>
    </row>
    <row r="649" spans="1:5">
      <c r="A649">
        <f ca="1"/>
        <v>648</v>
      </c>
      <c r="B649" s="187"/>
      <c r="C649" s="169">
        <f ca="1"/>
        <v>2E-3</v>
      </c>
      <c r="D649" s="169">
        <f ca="1"/>
        <v>2.4460011675423224E-4</v>
      </c>
      <c r="E649" s="169">
        <f ca="1"/>
        <v>-8.8034156576763861E-5</v>
      </c>
    </row>
    <row r="650" spans="1:5">
      <c r="A650">
        <f ca="1"/>
        <v>649</v>
      </c>
      <c r="B650" s="187"/>
      <c r="C650" s="169">
        <f ca="1"/>
        <v>2E-3</v>
      </c>
      <c r="D650" s="169">
        <f ca="1"/>
        <v>2.4343257443082303E-4</v>
      </c>
      <c r="E650" s="169">
        <f ca="1"/>
        <v>-8.8148116341197008E-5</v>
      </c>
    </row>
    <row r="651" spans="1:5">
      <c r="A651">
        <f ca="1"/>
        <v>650</v>
      </c>
      <c r="B651" s="187"/>
      <c r="C651" s="169">
        <f ca="1"/>
        <v>2E-3</v>
      </c>
      <c r="D651" s="169">
        <f ca="1"/>
        <v>2.4226503210741381E-4</v>
      </c>
      <c r="E651" s="169">
        <f ca="1"/>
        <v>-8.8261530843599412E-5</v>
      </c>
    </row>
    <row r="652" spans="1:5">
      <c r="A652">
        <f ca="1"/>
        <v>651</v>
      </c>
      <c r="B652" s="187"/>
      <c r="C652" s="169">
        <f ca="1"/>
        <v>2E-3</v>
      </c>
      <c r="D652" s="169">
        <f ca="1"/>
        <v>2.410974897840046E-4</v>
      </c>
      <c r="E652" s="169">
        <f ca="1"/>
        <v>-8.8374400083971044E-5</v>
      </c>
    </row>
    <row r="653" spans="1:5">
      <c r="A653">
        <f ca="1"/>
        <v>652</v>
      </c>
      <c r="B653" s="187"/>
      <c r="C653" s="169">
        <f ca="1"/>
        <v>2E-3</v>
      </c>
      <c r="D653" s="169">
        <f ca="1"/>
        <v>2.3992994746059538E-4</v>
      </c>
      <c r="E653" s="169">
        <f ca="1"/>
        <v>-8.8486724062311836E-5</v>
      </c>
    </row>
    <row r="654" spans="1:5">
      <c r="A654">
        <f ca="1"/>
        <v>653</v>
      </c>
      <c r="B654" s="187"/>
      <c r="C654" s="169">
        <f ca="1"/>
        <v>2E-3</v>
      </c>
      <c r="D654" s="169">
        <f ca="1"/>
        <v>2.3876240513718617E-4</v>
      </c>
      <c r="E654" s="169">
        <f ca="1"/>
        <v>-8.8598502778621912E-5</v>
      </c>
    </row>
    <row r="655" spans="1:5">
      <c r="A655">
        <f ca="1"/>
        <v>654</v>
      </c>
      <c r="B655" s="187"/>
      <c r="C655" s="169">
        <f ca="1"/>
        <v>2E-3</v>
      </c>
      <c r="D655" s="169">
        <f ca="1"/>
        <v>2.3759486281377696E-4</v>
      </c>
      <c r="E655" s="169">
        <f ca="1"/>
        <v>-8.8709736232901189E-5</v>
      </c>
    </row>
    <row r="656" spans="1:5">
      <c r="A656">
        <f ca="1"/>
        <v>655</v>
      </c>
      <c r="B656" s="187"/>
      <c r="C656" s="169">
        <f ca="1"/>
        <v>2E-3</v>
      </c>
      <c r="D656" s="169">
        <f ca="1"/>
        <v>2.3642732049036763E-4</v>
      </c>
      <c r="E656" s="169">
        <f ca="1"/>
        <v>-8.8820424425149655E-5</v>
      </c>
    </row>
    <row r="657" spans="1:5">
      <c r="A657">
        <f ca="1"/>
        <v>656</v>
      </c>
      <c r="B657" s="187"/>
      <c r="C657" s="169">
        <f ca="1"/>
        <v>2E-3</v>
      </c>
      <c r="D657" s="169">
        <f ca="1"/>
        <v>2.3525977816695842E-4</v>
      </c>
      <c r="E657" s="169">
        <f ca="1"/>
        <v>-8.8930567355367376E-5</v>
      </c>
    </row>
    <row r="658" spans="1:5">
      <c r="A658">
        <f ca="1"/>
        <v>657</v>
      </c>
      <c r="B658" s="187"/>
      <c r="C658" s="169">
        <f ca="1"/>
        <v>2E-3</v>
      </c>
      <c r="D658" s="169">
        <f ca="1"/>
        <v>2.3409223584354921E-4</v>
      </c>
      <c r="E658" s="169">
        <f ca="1"/>
        <v>-8.9040165023554325E-5</v>
      </c>
    </row>
    <row r="659" spans="1:5">
      <c r="A659">
        <f ca="1"/>
        <v>658</v>
      </c>
      <c r="B659" s="187"/>
      <c r="C659" s="169">
        <f ca="1"/>
        <v>2E-3</v>
      </c>
      <c r="D659" s="169">
        <f ca="1"/>
        <v>2.3292469352013999E-4</v>
      </c>
      <c r="E659" s="169">
        <f ca="1"/>
        <v>-8.9149217429710436E-5</v>
      </c>
    </row>
    <row r="660" spans="1:5">
      <c r="A660">
        <f ca="1"/>
        <v>659</v>
      </c>
      <c r="B660" s="187"/>
      <c r="C660" s="169">
        <f ca="1"/>
        <v>2E-3</v>
      </c>
      <c r="D660" s="169">
        <f ca="1"/>
        <v>2.3175715119673078E-4</v>
      </c>
      <c r="E660" s="169">
        <f ca="1"/>
        <v>-8.9257724573835816E-5</v>
      </c>
    </row>
    <row r="661" spans="1:5">
      <c r="A661">
        <f ca="1"/>
        <v>660</v>
      </c>
      <c r="B661" s="187"/>
      <c r="C661" s="169">
        <f ca="1"/>
        <v>2E-3</v>
      </c>
      <c r="D661" s="169">
        <f ca="1"/>
        <v>2.3058960887332156E-4</v>
      </c>
      <c r="E661" s="169">
        <f ca="1"/>
        <v>-8.9365686455930424E-5</v>
      </c>
    </row>
    <row r="662" spans="1:5">
      <c r="A662">
        <f ca="1"/>
        <v>661</v>
      </c>
      <c r="B662" s="187"/>
      <c r="C662" s="169">
        <f ca="1"/>
        <v>2E-3</v>
      </c>
      <c r="D662" s="169">
        <f ca="1"/>
        <v>2.2942206654991235E-4</v>
      </c>
      <c r="E662" s="169">
        <f ca="1"/>
        <v>-8.9473103075994194E-5</v>
      </c>
    </row>
    <row r="663" spans="1:5">
      <c r="A663">
        <f ca="1"/>
        <v>662</v>
      </c>
      <c r="B663" s="187"/>
      <c r="C663" s="169">
        <f ca="1"/>
        <v>2E-3</v>
      </c>
      <c r="D663" s="169">
        <f ca="1"/>
        <v>2.2825452422650314E-4</v>
      </c>
      <c r="E663" s="169">
        <f ca="1"/>
        <v>-8.9579974434027233E-5</v>
      </c>
    </row>
    <row r="664" spans="1:5">
      <c r="A664">
        <f ca="1"/>
        <v>663</v>
      </c>
      <c r="B664" s="187"/>
      <c r="C664" s="169">
        <f ca="1"/>
        <v>2E-3</v>
      </c>
      <c r="D664" s="169">
        <f ca="1"/>
        <v>2.2708698190309392E-4</v>
      </c>
      <c r="E664" s="169">
        <f ca="1"/>
        <v>-8.9686300530029432E-5</v>
      </c>
    </row>
    <row r="665" spans="1:5">
      <c r="A665">
        <f ca="1"/>
        <v>664</v>
      </c>
      <c r="B665" s="187"/>
      <c r="C665" s="169">
        <f ca="1"/>
        <v>2E-3</v>
      </c>
      <c r="D665" s="169">
        <f ca="1"/>
        <v>2.2591943957968471E-4</v>
      </c>
      <c r="E665" s="169">
        <f ca="1"/>
        <v>-8.9792081364000915E-5</v>
      </c>
    </row>
    <row r="666" spans="1:5">
      <c r="A666">
        <f ca="1"/>
        <v>665</v>
      </c>
      <c r="B666" s="187"/>
      <c r="C666" s="169">
        <f ca="1"/>
        <v>2E-3</v>
      </c>
      <c r="D666" s="169">
        <f ca="1"/>
        <v>2.2475189725627549E-4</v>
      </c>
      <c r="E666" s="169">
        <f ca="1"/>
        <v>-8.9897316935941613E-5</v>
      </c>
    </row>
    <row r="667" spans="1:5">
      <c r="A667">
        <f ca="1"/>
        <v>666</v>
      </c>
      <c r="B667" s="187"/>
      <c r="C667" s="169">
        <f ca="1"/>
        <v>2E-3</v>
      </c>
      <c r="D667" s="169">
        <f ca="1"/>
        <v>2.2358435493286617E-4</v>
      </c>
      <c r="E667" s="169">
        <f ca="1"/>
        <v>-9.0002007245851485E-5</v>
      </c>
    </row>
    <row r="668" spans="1:5">
      <c r="A668">
        <f ca="1"/>
        <v>667</v>
      </c>
      <c r="B668" s="187"/>
      <c r="C668" s="169">
        <f ca="1"/>
        <v>2E-3</v>
      </c>
      <c r="D668" s="169">
        <f ca="1"/>
        <v>2.2241681260945696E-4</v>
      </c>
      <c r="E668" s="169">
        <f ca="1"/>
        <v>-9.0106152293730626E-5</v>
      </c>
    </row>
    <row r="669" spans="1:5">
      <c r="A669">
        <f ca="1"/>
        <v>668</v>
      </c>
      <c r="B669" s="187"/>
      <c r="C669" s="169">
        <f ca="1"/>
        <v>2E-3</v>
      </c>
      <c r="D669" s="169">
        <f ca="1"/>
        <v>2.2124927028604774E-4</v>
      </c>
      <c r="E669" s="169">
        <f ca="1"/>
        <v>-9.0209752079578983E-5</v>
      </c>
    </row>
    <row r="670" spans="1:5">
      <c r="A670">
        <f ca="1"/>
        <v>669</v>
      </c>
      <c r="B670" s="187"/>
      <c r="C670" s="169">
        <f ca="1"/>
        <v>2E-3</v>
      </c>
      <c r="D670" s="169">
        <f ca="1"/>
        <v>2.2008172796263853E-4</v>
      </c>
      <c r="E670" s="169">
        <f ca="1"/>
        <v>-9.03128066033965E-5</v>
      </c>
    </row>
    <row r="671" spans="1:5">
      <c r="A671">
        <f ca="1"/>
        <v>670</v>
      </c>
      <c r="B671" s="187"/>
      <c r="C671" s="169">
        <f ca="1"/>
        <v>2E-3</v>
      </c>
      <c r="D671" s="169">
        <f ca="1"/>
        <v>2.1891418563922932E-4</v>
      </c>
      <c r="E671" s="169">
        <f ca="1"/>
        <v>-9.0415315865183287E-5</v>
      </c>
    </row>
    <row r="672" spans="1:5">
      <c r="A672">
        <f ca="1"/>
        <v>671</v>
      </c>
      <c r="B672" s="187"/>
      <c r="C672" s="169">
        <f ca="1"/>
        <v>2E-3</v>
      </c>
      <c r="D672" s="169">
        <f ca="1"/>
        <v>2.177466433158201E-4</v>
      </c>
      <c r="E672" s="169">
        <f ca="1"/>
        <v>-9.0517279864939302E-5</v>
      </c>
    </row>
    <row r="673" spans="1:5">
      <c r="A673">
        <f ca="1"/>
        <v>672</v>
      </c>
      <c r="B673" s="187"/>
      <c r="C673" s="169">
        <f ca="1"/>
        <v>2E-3</v>
      </c>
      <c r="D673" s="169">
        <f ca="1"/>
        <v>2.1657910099241089E-4</v>
      </c>
      <c r="E673" s="169">
        <f ca="1"/>
        <v>-9.0618698602664506E-5</v>
      </c>
    </row>
    <row r="674" spans="1:5">
      <c r="A674">
        <f ca="1"/>
        <v>673</v>
      </c>
      <c r="B674" s="187"/>
      <c r="C674" s="169">
        <f ca="1"/>
        <v>2E-3</v>
      </c>
      <c r="D674" s="169">
        <f ca="1"/>
        <v>2.1541155866900167E-4</v>
      </c>
      <c r="E674" s="169">
        <f ca="1"/>
        <v>-9.0719572078358952E-5</v>
      </c>
    </row>
    <row r="675" spans="1:5">
      <c r="A675">
        <f ca="1"/>
        <v>674</v>
      </c>
      <c r="B675" s="187"/>
      <c r="C675" s="169">
        <f ca="1"/>
        <v>2E-3</v>
      </c>
      <c r="D675" s="169">
        <f ca="1"/>
        <v>2.1424401634559246E-4</v>
      </c>
      <c r="E675" s="169">
        <f ca="1"/>
        <v>-9.0819900292022558E-5</v>
      </c>
    </row>
    <row r="676" spans="1:5">
      <c r="A676">
        <f ca="1"/>
        <v>675</v>
      </c>
      <c r="B676" s="187"/>
      <c r="C676" s="169">
        <f ca="1"/>
        <v>2E-3</v>
      </c>
      <c r="D676" s="169">
        <f ca="1"/>
        <v>2.1307647402218324E-4</v>
      </c>
      <c r="E676" s="169">
        <f ca="1"/>
        <v>-9.0919683243655461E-5</v>
      </c>
    </row>
    <row r="677" spans="1:5">
      <c r="A677">
        <f ca="1"/>
        <v>676</v>
      </c>
      <c r="B677" s="187"/>
      <c r="C677" s="169">
        <f ca="1"/>
        <v>2E-3</v>
      </c>
      <c r="D677" s="169">
        <f ca="1"/>
        <v>2.1190893169877403E-4</v>
      </c>
      <c r="E677" s="169">
        <f ca="1"/>
        <v>-9.1018920933257579E-5</v>
      </c>
    </row>
    <row r="678" spans="1:5">
      <c r="A678">
        <f ca="1"/>
        <v>677</v>
      </c>
      <c r="B678" s="187"/>
      <c r="C678" s="169">
        <f ca="1"/>
        <v>2E-3</v>
      </c>
      <c r="D678" s="169">
        <f ca="1"/>
        <v>2.1074138937536471E-4</v>
      </c>
      <c r="E678" s="169">
        <f ca="1"/>
        <v>-9.1117613360828858E-5</v>
      </c>
    </row>
    <row r="679" spans="1:5">
      <c r="A679">
        <f ca="1"/>
        <v>678</v>
      </c>
      <c r="B679" s="187"/>
      <c r="C679" s="169">
        <f ca="1"/>
        <v>2E-3</v>
      </c>
      <c r="D679" s="169">
        <f ca="1"/>
        <v>2.0957384705195549E-4</v>
      </c>
      <c r="E679" s="169">
        <f ca="1"/>
        <v>-9.1215760526369407E-5</v>
      </c>
    </row>
    <row r="680" spans="1:5">
      <c r="A680">
        <f ca="1"/>
        <v>679</v>
      </c>
      <c r="B680" s="187"/>
      <c r="C680" s="169">
        <f ca="1"/>
        <v>2E-3</v>
      </c>
      <c r="D680" s="169">
        <f ca="1"/>
        <v>2.0840630472854628E-4</v>
      </c>
      <c r="E680" s="169">
        <f ca="1"/>
        <v>-9.131336242987917E-5</v>
      </c>
    </row>
    <row r="681" spans="1:5">
      <c r="A681">
        <f ca="1"/>
        <v>680</v>
      </c>
      <c r="B681" s="187"/>
      <c r="C681" s="169">
        <f ca="1"/>
        <v>2E-3</v>
      </c>
      <c r="D681" s="169">
        <f ca="1"/>
        <v>2.0723876240513707E-4</v>
      </c>
      <c r="E681" s="169">
        <f ca="1"/>
        <v>-9.1410419071358094E-5</v>
      </c>
    </row>
    <row r="682" spans="1:5">
      <c r="A682">
        <f ca="1"/>
        <v>681</v>
      </c>
      <c r="B682" s="187"/>
      <c r="C682" s="169">
        <f ca="1"/>
        <v>2E-3</v>
      </c>
      <c r="D682" s="169">
        <f ca="1"/>
        <v>2.0607122008172785E-4</v>
      </c>
      <c r="E682" s="169">
        <f ca="1"/>
        <v>-9.1506930450806315E-5</v>
      </c>
    </row>
    <row r="683" spans="1:5">
      <c r="A683">
        <f ca="1"/>
        <v>682</v>
      </c>
      <c r="B683" s="187"/>
      <c r="C683" s="169">
        <f ca="1"/>
        <v>2E-3</v>
      </c>
      <c r="D683" s="169">
        <f ca="1"/>
        <v>2.0490367775831864E-4</v>
      </c>
      <c r="E683" s="169">
        <f ca="1"/>
        <v>-9.1602896568223751E-5</v>
      </c>
    </row>
    <row r="684" spans="1:5">
      <c r="A684">
        <f ca="1"/>
        <v>683</v>
      </c>
      <c r="B684" s="187"/>
      <c r="C684" s="169">
        <f ca="1"/>
        <v>2E-3</v>
      </c>
      <c r="D684" s="169">
        <f ca="1"/>
        <v>2.0373613543490942E-4</v>
      </c>
      <c r="E684" s="169">
        <f ca="1"/>
        <v>-9.1698317423610321E-5</v>
      </c>
    </row>
    <row r="685" spans="1:5">
      <c r="A685">
        <f ca="1"/>
        <v>684</v>
      </c>
      <c r="B685" s="187"/>
      <c r="C685" s="169">
        <f ca="1"/>
        <v>2E-3</v>
      </c>
      <c r="D685" s="169">
        <f ca="1"/>
        <v>2.0256859311150021E-4</v>
      </c>
      <c r="E685" s="169">
        <f ca="1"/>
        <v>-9.1793193016966187E-5</v>
      </c>
    </row>
    <row r="686" spans="1:5">
      <c r="A686">
        <f ca="1"/>
        <v>685</v>
      </c>
      <c r="B686" s="187"/>
      <c r="C686" s="169">
        <f ca="1"/>
        <v>2E-3</v>
      </c>
      <c r="D686" s="169">
        <f ca="1"/>
        <v>2.01401050788091E-4</v>
      </c>
      <c r="E686" s="169">
        <f ca="1"/>
        <v>-9.1887523348291241E-5</v>
      </c>
    </row>
    <row r="687" spans="1:5">
      <c r="A687">
        <f ca="1"/>
        <v>686</v>
      </c>
      <c r="B687" s="187"/>
      <c r="C687" s="169">
        <f ca="1"/>
        <v>2E-3</v>
      </c>
      <c r="D687" s="169">
        <f ca="1"/>
        <v>2.0023350846468178E-4</v>
      </c>
      <c r="E687" s="169">
        <f ca="1"/>
        <v>-9.1981308417585537E-5</v>
      </c>
    </row>
    <row r="688" spans="1:5">
      <c r="A688">
        <f ca="1"/>
        <v>687</v>
      </c>
      <c r="B688" s="187"/>
      <c r="C688" s="169">
        <f ca="1"/>
        <v>2E-3</v>
      </c>
      <c r="D688" s="169">
        <f ca="1"/>
        <v>1.9906596614127257E-4</v>
      </c>
      <c r="E688" s="169">
        <f ca="1"/>
        <v>-9.2074548224849048E-5</v>
      </c>
    </row>
    <row r="689" spans="1:5">
      <c r="A689">
        <f ca="1"/>
        <v>688</v>
      </c>
      <c r="B689" s="187"/>
      <c r="C689" s="169">
        <f ca="1"/>
        <v>2E-3</v>
      </c>
      <c r="D689" s="169">
        <f ca="1"/>
        <v>1.9789842381786335E-4</v>
      </c>
      <c r="E689" s="169">
        <f ca="1"/>
        <v>-9.2167242770081748E-5</v>
      </c>
    </row>
    <row r="690" spans="1:5">
      <c r="A690">
        <f ca="1"/>
        <v>689</v>
      </c>
      <c r="B690" s="187"/>
      <c r="C690" s="169">
        <f ca="1"/>
        <v>2E-3</v>
      </c>
      <c r="D690" s="169">
        <f ca="1"/>
        <v>1.9673088149445403E-4</v>
      </c>
      <c r="E690" s="169">
        <f ca="1"/>
        <v>-9.2259392053283717E-5</v>
      </c>
    </row>
    <row r="691" spans="1:5">
      <c r="A691">
        <f ca="1"/>
        <v>690</v>
      </c>
      <c r="B691" s="187"/>
      <c r="C691" s="169">
        <f ca="1"/>
        <v>2E-3</v>
      </c>
      <c r="D691" s="169">
        <f ca="1"/>
        <v>1.9556333917104482E-4</v>
      </c>
      <c r="E691" s="169">
        <f ca="1"/>
        <v>-9.23509960744549E-5</v>
      </c>
    </row>
    <row r="692" spans="1:5">
      <c r="A692">
        <f ca="1"/>
        <v>691</v>
      </c>
      <c r="B692" s="187"/>
      <c r="C692" s="169">
        <f ca="1"/>
        <v>2E-3</v>
      </c>
      <c r="D692" s="169">
        <f ca="1"/>
        <v>1.943957968476356E-4</v>
      </c>
      <c r="E692" s="169">
        <f ca="1"/>
        <v>-9.2442054833595245E-5</v>
      </c>
    </row>
    <row r="693" spans="1:5">
      <c r="A693">
        <f ca="1"/>
        <v>692</v>
      </c>
      <c r="B693" s="187"/>
      <c r="C693" s="169">
        <f ca="1"/>
        <v>2E-3</v>
      </c>
      <c r="D693" s="169">
        <f ca="1"/>
        <v>1.9322825452422639E-4</v>
      </c>
      <c r="E693" s="169">
        <f ca="1"/>
        <v>-9.2532568330704859E-5</v>
      </c>
    </row>
    <row r="694" spans="1:5">
      <c r="A694">
        <f ca="1"/>
        <v>693</v>
      </c>
      <c r="B694" s="187"/>
      <c r="C694" s="169">
        <f ca="1"/>
        <v>2E-3</v>
      </c>
      <c r="D694" s="169">
        <f ca="1"/>
        <v>1.9206071220081718E-4</v>
      </c>
      <c r="E694" s="169">
        <f ca="1"/>
        <v>-9.2622536565783688E-5</v>
      </c>
    </row>
    <row r="695" spans="1:5">
      <c r="A695">
        <f ca="1"/>
        <v>694</v>
      </c>
      <c r="B695" s="187"/>
      <c r="C695" s="169">
        <f ca="1"/>
        <v>2E-3</v>
      </c>
      <c r="D695" s="169">
        <f ca="1"/>
        <v>1.9089316987740796E-4</v>
      </c>
      <c r="E695" s="169">
        <f ca="1"/>
        <v>-9.2711959538831706E-5</v>
      </c>
    </row>
    <row r="696" spans="1:5">
      <c r="A696">
        <f ca="1"/>
        <v>695</v>
      </c>
      <c r="B696" s="187"/>
      <c r="C696" s="169">
        <f ca="1"/>
        <v>2E-3</v>
      </c>
      <c r="D696" s="169">
        <f ca="1"/>
        <v>1.8972562755399875E-4</v>
      </c>
      <c r="E696" s="169">
        <f ca="1"/>
        <v>-9.2800837249848992E-5</v>
      </c>
    </row>
    <row r="697" spans="1:5">
      <c r="A697">
        <f ca="1"/>
        <v>696</v>
      </c>
      <c r="B697" s="187"/>
      <c r="C697" s="169">
        <f ca="1"/>
        <v>2E-3</v>
      </c>
      <c r="D697" s="169">
        <f ca="1"/>
        <v>1.8855808523058953E-4</v>
      </c>
      <c r="E697" s="169">
        <f ca="1"/>
        <v>-9.2889169698835467E-5</v>
      </c>
    </row>
    <row r="698" spans="1:5">
      <c r="A698">
        <f ca="1"/>
        <v>697</v>
      </c>
      <c r="B698" s="187"/>
      <c r="C698" s="169">
        <f ca="1"/>
        <v>2E-3</v>
      </c>
      <c r="D698" s="169">
        <f ca="1"/>
        <v>1.8739054290718032E-4</v>
      </c>
      <c r="E698" s="169">
        <f ca="1"/>
        <v>-9.2976956885791129E-5</v>
      </c>
    </row>
    <row r="699" spans="1:5">
      <c r="A699">
        <f ca="1"/>
        <v>698</v>
      </c>
      <c r="B699" s="187"/>
      <c r="C699" s="169">
        <f ca="1"/>
        <v>2E-3</v>
      </c>
      <c r="D699" s="169">
        <f ca="1"/>
        <v>1.862230005837711E-4</v>
      </c>
      <c r="E699" s="169">
        <f ca="1"/>
        <v>-9.3064198810716088E-5</v>
      </c>
    </row>
    <row r="700" spans="1:5">
      <c r="A700">
        <f ca="1"/>
        <v>699</v>
      </c>
      <c r="B700" s="187"/>
      <c r="C700" s="169">
        <f ca="1"/>
        <v>2E-3</v>
      </c>
      <c r="D700" s="169">
        <f ca="1"/>
        <v>1.8505545826036189E-4</v>
      </c>
      <c r="E700" s="169">
        <f ca="1"/>
        <v>-9.3150895473610181E-5</v>
      </c>
    </row>
    <row r="701" spans="1:5">
      <c r="A701">
        <f ca="1"/>
        <v>700</v>
      </c>
      <c r="B701" s="187"/>
      <c r="C701" s="169">
        <f ca="1"/>
        <v>2E-3</v>
      </c>
      <c r="D701" s="169">
        <f ca="1"/>
        <v>1.8388791593695257E-4</v>
      </c>
      <c r="E701" s="169">
        <f ca="1"/>
        <v>-9.3237046874473543E-5</v>
      </c>
    </row>
    <row r="702" spans="1:5">
      <c r="A702">
        <f ca="1"/>
        <v>701</v>
      </c>
      <c r="B702" s="187"/>
      <c r="C702" s="169">
        <f ca="1"/>
        <v>2E-3</v>
      </c>
      <c r="D702" s="169">
        <f ca="1"/>
        <v>1.8272037361354335E-4</v>
      </c>
      <c r="E702" s="169">
        <f ca="1"/>
        <v>-9.3322653013306147E-5</v>
      </c>
    </row>
    <row r="703" spans="1:5">
      <c r="A703">
        <f ca="1"/>
        <v>702</v>
      </c>
      <c r="B703" s="187"/>
      <c r="C703" s="169">
        <f ca="1"/>
        <v>2E-3</v>
      </c>
      <c r="D703" s="169">
        <f ca="1"/>
        <v>1.8155283129013414E-4</v>
      </c>
      <c r="E703" s="169">
        <f ca="1"/>
        <v>-9.3407713890107912E-5</v>
      </c>
    </row>
    <row r="704" spans="1:5">
      <c r="A704">
        <f ca="1"/>
        <v>703</v>
      </c>
      <c r="B704" s="187"/>
      <c r="C704" s="169">
        <f ca="1"/>
        <v>2E-3</v>
      </c>
      <c r="D704" s="169">
        <f ca="1"/>
        <v>1.8038528896672493E-4</v>
      </c>
      <c r="E704" s="169">
        <f ca="1"/>
        <v>-9.3492229504878947E-5</v>
      </c>
    </row>
    <row r="705" spans="1:5">
      <c r="A705">
        <f ca="1"/>
        <v>704</v>
      </c>
      <c r="B705" s="187"/>
      <c r="C705" s="169">
        <f ca="1"/>
        <v>2E-3</v>
      </c>
      <c r="D705" s="169">
        <f ca="1"/>
        <v>1.7921774664331571E-4</v>
      </c>
      <c r="E705" s="169">
        <f ca="1"/>
        <v>-9.3576199857619196E-5</v>
      </c>
    </row>
    <row r="706" spans="1:5">
      <c r="A706">
        <f ca="1"/>
        <v>705</v>
      </c>
      <c r="B706" s="187"/>
      <c r="C706" s="169">
        <f ca="1"/>
        <v>2E-3</v>
      </c>
      <c r="D706" s="169">
        <f ca="1"/>
        <v>1.780502043199065E-4</v>
      </c>
      <c r="E706" s="169">
        <f ca="1"/>
        <v>-9.3659624948328607E-5</v>
      </c>
    </row>
    <row r="707" spans="1:5">
      <c r="A707">
        <f ca="1"/>
        <v>706</v>
      </c>
      <c r="B707" s="187"/>
      <c r="C707" s="169">
        <f ca="1"/>
        <v>2E-3</v>
      </c>
      <c r="D707" s="169">
        <f ca="1"/>
        <v>1.7688266199649728E-4</v>
      </c>
      <c r="E707" s="169">
        <f ca="1"/>
        <v>-9.3742504777007287E-5</v>
      </c>
    </row>
    <row r="708" spans="1:5">
      <c r="A708">
        <f ca="1"/>
        <v>707</v>
      </c>
      <c r="B708" s="187"/>
      <c r="C708" s="169">
        <f ca="1"/>
        <v>2E-3</v>
      </c>
      <c r="D708" s="169">
        <f ca="1"/>
        <v>1.7571511967308807E-4</v>
      </c>
      <c r="E708" s="169">
        <f ca="1"/>
        <v>-9.3824839343655209E-5</v>
      </c>
    </row>
    <row r="709" spans="1:5">
      <c r="A709">
        <f ca="1"/>
        <v>708</v>
      </c>
      <c r="B709" s="187"/>
      <c r="C709" s="169">
        <f ca="1"/>
        <v>2E-3</v>
      </c>
      <c r="D709" s="169">
        <f ca="1"/>
        <v>1.7454757734967886E-4</v>
      </c>
      <c r="E709" s="169">
        <f ca="1"/>
        <v>-9.3906628648272292E-5</v>
      </c>
    </row>
    <row r="710" spans="1:5">
      <c r="A710">
        <f ca="1"/>
        <v>709</v>
      </c>
      <c r="B710" s="187"/>
      <c r="C710" s="169">
        <f ca="1"/>
        <v>2E-3</v>
      </c>
      <c r="D710" s="169">
        <f ca="1"/>
        <v>1.7338003502626964E-4</v>
      </c>
      <c r="E710" s="169">
        <f ca="1"/>
        <v>-9.3987872690858617E-5</v>
      </c>
    </row>
    <row r="711" spans="1:5">
      <c r="A711">
        <f ca="1"/>
        <v>710</v>
      </c>
      <c r="B711" s="187"/>
      <c r="C711" s="169">
        <f ca="1"/>
        <v>2E-3</v>
      </c>
      <c r="D711" s="169">
        <f ca="1"/>
        <v>1.7221249270286043E-4</v>
      </c>
      <c r="E711" s="169">
        <f ca="1"/>
        <v>-9.406857147141413E-5</v>
      </c>
    </row>
    <row r="712" spans="1:5">
      <c r="A712">
        <f ca="1"/>
        <v>711</v>
      </c>
      <c r="B712" s="187"/>
      <c r="C712" s="169">
        <f ca="1"/>
        <v>2E-3</v>
      </c>
      <c r="D712" s="169">
        <f ca="1"/>
        <v>1.7104495037945121E-4</v>
      </c>
      <c r="E712" s="169">
        <f ca="1"/>
        <v>-9.4148724989938913E-5</v>
      </c>
    </row>
    <row r="713" spans="1:5">
      <c r="A713">
        <f ca="1"/>
        <v>712</v>
      </c>
      <c r="B713" s="187"/>
      <c r="C713" s="169">
        <f ca="1"/>
        <v>2E-3</v>
      </c>
      <c r="D713" s="169">
        <f ca="1"/>
        <v>1.6987740805604189E-4</v>
      </c>
      <c r="E713" s="169">
        <f ca="1"/>
        <v>-9.4228333246432937E-5</v>
      </c>
    </row>
    <row r="714" spans="1:5">
      <c r="A714">
        <f ca="1"/>
        <v>713</v>
      </c>
      <c r="B714" s="187"/>
      <c r="C714" s="169">
        <f ca="1"/>
        <v>2E-3</v>
      </c>
      <c r="D714" s="169">
        <f ca="1"/>
        <v>1.6870986573263268E-4</v>
      </c>
      <c r="E714" s="169">
        <f ca="1"/>
        <v>-9.4307396240896096E-5</v>
      </c>
    </row>
    <row r="715" spans="1:5">
      <c r="A715">
        <f ca="1"/>
        <v>714</v>
      </c>
      <c r="B715" s="187"/>
      <c r="C715" s="169">
        <f ca="1"/>
        <v>2E-3</v>
      </c>
      <c r="D715" s="169">
        <f ca="1"/>
        <v>1.6754232340922346E-4</v>
      </c>
      <c r="E715" s="169">
        <f ca="1"/>
        <v>-9.4385913973328551E-5</v>
      </c>
    </row>
    <row r="716" spans="1:5">
      <c r="A716">
        <f ca="1"/>
        <v>715</v>
      </c>
      <c r="B716" s="187"/>
      <c r="C716" s="169">
        <f ca="1"/>
        <v>2E-3</v>
      </c>
      <c r="D716" s="169">
        <f ca="1"/>
        <v>1.6637478108581425E-4</v>
      </c>
      <c r="E716" s="169">
        <f ca="1"/>
        <v>-9.4463886443730221E-5</v>
      </c>
    </row>
    <row r="717" spans="1:5">
      <c r="A717">
        <f ca="1"/>
        <v>716</v>
      </c>
      <c r="B717" s="187"/>
      <c r="C717" s="169">
        <f ca="1"/>
        <v>2E-3</v>
      </c>
      <c r="D717" s="169">
        <f ca="1"/>
        <v>1.6520723876240504E-4</v>
      </c>
      <c r="E717" s="169">
        <f ca="1"/>
        <v>-9.4541313652101052E-5</v>
      </c>
    </row>
    <row r="718" spans="1:5">
      <c r="A718">
        <f ca="1"/>
        <v>717</v>
      </c>
      <c r="B718" s="187"/>
      <c r="C718" s="169">
        <f ca="1"/>
        <v>2E-3</v>
      </c>
      <c r="D718" s="169">
        <f ca="1"/>
        <v>1.6403969643899582E-4</v>
      </c>
      <c r="E718" s="169">
        <f ca="1"/>
        <v>-9.4618195598441152E-5</v>
      </c>
    </row>
    <row r="719" spans="1:5">
      <c r="A719">
        <f ca="1"/>
        <v>718</v>
      </c>
      <c r="B719" s="187"/>
      <c r="C719" s="169">
        <f ca="1"/>
        <v>2E-3</v>
      </c>
      <c r="D719" s="169">
        <f ca="1"/>
        <v>1.6287215411558661E-4</v>
      </c>
      <c r="E719" s="169">
        <f ca="1"/>
        <v>-9.4694532282750467E-5</v>
      </c>
    </row>
    <row r="720" spans="1:5">
      <c r="A720">
        <f ca="1"/>
        <v>719</v>
      </c>
      <c r="B720" s="187"/>
      <c r="C720" s="169">
        <f ca="1"/>
        <v>2E-3</v>
      </c>
      <c r="D720" s="169">
        <f ca="1"/>
        <v>1.6170461179217739E-4</v>
      </c>
      <c r="E720" s="169">
        <f ca="1"/>
        <v>-9.4770323705028943E-5</v>
      </c>
    </row>
    <row r="721" spans="1:5">
      <c r="A721">
        <f ca="1"/>
        <v>720</v>
      </c>
      <c r="B721" s="187"/>
      <c r="C721" s="169">
        <f ca="1"/>
        <v>2E-3</v>
      </c>
      <c r="D721" s="169">
        <f ca="1"/>
        <v>1.6053706946876818E-4</v>
      </c>
      <c r="E721" s="169">
        <f ca="1"/>
        <v>-9.4845569865276716E-5</v>
      </c>
    </row>
    <row r="722" spans="1:5">
      <c r="A722">
        <f ca="1"/>
        <v>721</v>
      </c>
      <c r="B722" s="187"/>
      <c r="C722" s="169">
        <f ca="1"/>
        <v>2E-3</v>
      </c>
      <c r="D722" s="169">
        <f ca="1"/>
        <v>1.5936952714535896E-4</v>
      </c>
      <c r="E722" s="169">
        <f ca="1"/>
        <v>-9.4920270763493623E-5</v>
      </c>
    </row>
    <row r="723" spans="1:5">
      <c r="A723">
        <f ca="1"/>
        <v>722</v>
      </c>
      <c r="B723" s="187"/>
      <c r="C723" s="169">
        <f ca="1"/>
        <v>2E-3</v>
      </c>
      <c r="D723" s="169">
        <f ca="1"/>
        <v>1.5820198482194975E-4</v>
      </c>
      <c r="E723" s="169">
        <f ca="1"/>
        <v>-9.4994426399679826E-5</v>
      </c>
    </row>
    <row r="724" spans="1:5">
      <c r="A724">
        <f ca="1"/>
        <v>723</v>
      </c>
      <c r="B724" s="187"/>
      <c r="C724" s="169">
        <f ca="1"/>
        <v>2E-3</v>
      </c>
      <c r="D724" s="169">
        <f ca="1"/>
        <v>1.5703444249854043E-4</v>
      </c>
      <c r="E724" s="169">
        <f ca="1"/>
        <v>-9.5068036773835244E-5</v>
      </c>
    </row>
    <row r="725" spans="1:5">
      <c r="A725">
        <f ca="1"/>
        <v>724</v>
      </c>
      <c r="B725" s="187"/>
      <c r="C725" s="169">
        <f ca="1"/>
        <v>2E-3</v>
      </c>
      <c r="D725" s="169">
        <f ca="1"/>
        <v>1.5586690017513121E-4</v>
      </c>
      <c r="E725" s="169">
        <f ca="1"/>
        <v>-9.5141101885959822E-5</v>
      </c>
    </row>
    <row r="726" spans="1:5">
      <c r="A726">
        <f ca="1"/>
        <v>725</v>
      </c>
      <c r="B726" s="187"/>
      <c r="C726" s="169">
        <f ca="1"/>
        <v>2E-3</v>
      </c>
      <c r="D726" s="169">
        <f ca="1"/>
        <v>1.54699357851722E-4</v>
      </c>
      <c r="E726" s="169">
        <f ca="1"/>
        <v>-9.5213621736053698E-5</v>
      </c>
    </row>
    <row r="727" spans="1:5">
      <c r="A727">
        <f ca="1"/>
        <v>726</v>
      </c>
      <c r="B727" s="187"/>
      <c r="C727" s="169">
        <f ca="1"/>
        <v>2E-3</v>
      </c>
      <c r="D727" s="169">
        <f ca="1"/>
        <v>1.5353181552831279E-4</v>
      </c>
      <c r="E727" s="169">
        <f ca="1"/>
        <v>-9.5285596324116761E-5</v>
      </c>
    </row>
    <row r="728" spans="1:5">
      <c r="A728">
        <f ca="1"/>
        <v>727</v>
      </c>
      <c r="B728" s="187"/>
      <c r="C728" s="169">
        <f ca="1"/>
        <v>2E-3</v>
      </c>
      <c r="D728" s="169">
        <f ca="1"/>
        <v>1.5236427320490357E-4</v>
      </c>
      <c r="E728" s="169">
        <f ca="1"/>
        <v>-9.5357025650149013E-5</v>
      </c>
    </row>
    <row r="729" spans="1:5">
      <c r="A729">
        <f ca="1"/>
        <v>728</v>
      </c>
      <c r="B729" s="187"/>
      <c r="C729" s="169">
        <f ca="1"/>
        <v>2E-3</v>
      </c>
      <c r="D729" s="169">
        <f ca="1"/>
        <v>1.5119673088149436E-4</v>
      </c>
      <c r="E729" s="169">
        <f ca="1"/>
        <v>-9.5427909714150533E-5</v>
      </c>
    </row>
    <row r="730" spans="1:5">
      <c r="A730">
        <f ca="1"/>
        <v>729</v>
      </c>
      <c r="B730" s="187"/>
      <c r="C730" s="169">
        <f ca="1"/>
        <v>2E-3</v>
      </c>
      <c r="D730" s="169">
        <f ca="1"/>
        <v>1.5002918855808514E-4</v>
      </c>
      <c r="E730" s="169">
        <f ca="1"/>
        <v>-9.5498248516121242E-5</v>
      </c>
    </row>
    <row r="731" spans="1:5">
      <c r="A731">
        <f ca="1"/>
        <v>730</v>
      </c>
      <c r="B731" s="187"/>
      <c r="C731" s="169">
        <f ca="1"/>
        <v>2E-3</v>
      </c>
      <c r="D731" s="169">
        <f ca="1"/>
        <v>1.4886164623467593E-4</v>
      </c>
      <c r="E731" s="169">
        <f ca="1"/>
        <v>-9.5568042056061139E-5</v>
      </c>
    </row>
    <row r="732" spans="1:5">
      <c r="A732">
        <f ca="1"/>
        <v>731</v>
      </c>
      <c r="B732" s="187"/>
      <c r="C732" s="169">
        <f ca="1"/>
        <v>2E-3</v>
      </c>
      <c r="D732" s="169">
        <f ca="1"/>
        <v>1.4769410391126672E-4</v>
      </c>
      <c r="E732" s="169">
        <f ca="1"/>
        <v>-9.5637290333970332E-5</v>
      </c>
    </row>
    <row r="733" spans="1:5">
      <c r="A733">
        <f ca="1"/>
        <v>732</v>
      </c>
      <c r="B733" s="187"/>
      <c r="C733" s="169">
        <f ca="1"/>
        <v>2E-3</v>
      </c>
      <c r="D733" s="169">
        <f ca="1"/>
        <v>1.465265615878575E-4</v>
      </c>
      <c r="E733" s="169">
        <f ca="1"/>
        <v>-9.5705993349848713E-5</v>
      </c>
    </row>
    <row r="734" spans="1:5">
      <c r="A734">
        <f ca="1"/>
        <v>733</v>
      </c>
      <c r="B734" s="187"/>
      <c r="C734" s="169">
        <f ca="1"/>
        <v>2E-3</v>
      </c>
      <c r="D734" s="169">
        <f ca="1"/>
        <v>1.4535901926444829E-4</v>
      </c>
      <c r="E734" s="169">
        <f ca="1"/>
        <v>-9.5774151103696282E-5</v>
      </c>
    </row>
    <row r="735" spans="1:5">
      <c r="A735">
        <f ca="1"/>
        <v>734</v>
      </c>
      <c r="B735" s="187"/>
      <c r="C735" s="169">
        <f ca="1"/>
        <v>2E-3</v>
      </c>
      <c r="D735" s="169">
        <f ca="1"/>
        <v>1.4419147694103897E-4</v>
      </c>
      <c r="E735" s="169">
        <f ca="1"/>
        <v>-9.5841763595513093E-5</v>
      </c>
    </row>
    <row r="736" spans="1:5">
      <c r="A736">
        <f ca="1"/>
        <v>735</v>
      </c>
      <c r="B736" s="187"/>
      <c r="C736" s="169">
        <f ca="1"/>
        <v>2E-3</v>
      </c>
      <c r="D736" s="169">
        <f ca="1"/>
        <v>1.4302393461762975E-4</v>
      </c>
      <c r="E736" s="169">
        <f ca="1"/>
        <v>-9.5908830825299093E-5</v>
      </c>
    </row>
    <row r="737" spans="1:5">
      <c r="A737">
        <f ca="1"/>
        <v>736</v>
      </c>
      <c r="B737" s="187"/>
      <c r="C737" s="169">
        <f ca="1"/>
        <v>2E-3</v>
      </c>
      <c r="D737" s="169">
        <f ca="1"/>
        <v>1.4185639229422054E-4</v>
      </c>
      <c r="E737" s="169">
        <f ca="1"/>
        <v>-9.5975352793054361E-5</v>
      </c>
    </row>
    <row r="738" spans="1:5">
      <c r="A738">
        <f ca="1"/>
        <v>737</v>
      </c>
      <c r="B738" s="187"/>
      <c r="C738" s="169">
        <f ca="1"/>
        <v>2E-3</v>
      </c>
      <c r="D738" s="169">
        <f ca="1"/>
        <v>1.4068884997081132E-4</v>
      </c>
      <c r="E738" s="169">
        <f ca="1"/>
        <v>-9.6041329498778845E-5</v>
      </c>
    </row>
    <row r="739" spans="1:5">
      <c r="A739">
        <f ca="1"/>
        <v>738</v>
      </c>
      <c r="B739" s="187"/>
      <c r="C739" s="169">
        <f ca="1"/>
        <v>2E-3</v>
      </c>
      <c r="D739" s="169">
        <f ca="1"/>
        <v>1.3952130764740211E-4</v>
      </c>
      <c r="E739" s="169">
        <f ca="1"/>
        <v>-9.6106760942472517E-5</v>
      </c>
    </row>
    <row r="740" spans="1:5">
      <c r="A740">
        <f ca="1"/>
        <v>739</v>
      </c>
      <c r="B740" s="187"/>
      <c r="C740" s="169">
        <f ca="1"/>
        <v>2E-3</v>
      </c>
      <c r="D740" s="169">
        <f ca="1"/>
        <v>1.383537653239929E-4</v>
      </c>
      <c r="E740" s="169">
        <f ca="1"/>
        <v>-9.6171647124135431E-5</v>
      </c>
    </row>
    <row r="741" spans="1:5">
      <c r="A741">
        <f ca="1"/>
        <v>740</v>
      </c>
      <c r="B741" s="187"/>
      <c r="C741" s="169">
        <f ca="1"/>
        <v>2E-3</v>
      </c>
      <c r="D741" s="169">
        <f ca="1"/>
        <v>1.3718622300058368E-4</v>
      </c>
      <c r="E741" s="169">
        <f ca="1"/>
        <v>-9.6235988043767587E-5</v>
      </c>
    </row>
    <row r="742" spans="1:5">
      <c r="A742">
        <f ca="1"/>
        <v>741</v>
      </c>
      <c r="B742" s="187"/>
      <c r="C742" s="169">
        <f ca="1"/>
        <v>2E-3</v>
      </c>
      <c r="D742" s="169">
        <f ca="1"/>
        <v>1.3601868067717447E-4</v>
      </c>
      <c r="E742" s="169">
        <f ca="1"/>
        <v>-9.6299783701368877E-5</v>
      </c>
    </row>
    <row r="743" spans="1:5">
      <c r="A743">
        <f ca="1"/>
        <v>742</v>
      </c>
      <c r="B743" s="187"/>
      <c r="C743" s="169">
        <f ca="1"/>
        <v>2E-3</v>
      </c>
      <c r="D743" s="169">
        <f ca="1"/>
        <v>1.3485113835376525E-4</v>
      </c>
      <c r="E743" s="169">
        <f ca="1"/>
        <v>-9.6363034096939463E-5</v>
      </c>
    </row>
    <row r="744" spans="1:5">
      <c r="A744">
        <f ca="1"/>
        <v>743</v>
      </c>
      <c r="B744" s="187"/>
      <c r="C744" s="169">
        <f ca="1"/>
        <v>2E-3</v>
      </c>
      <c r="D744" s="169">
        <f ca="1"/>
        <v>1.3368359603035604E-4</v>
      </c>
      <c r="E744" s="169">
        <f ca="1"/>
        <v>-9.6425739230479265E-5</v>
      </c>
    </row>
    <row r="745" spans="1:5">
      <c r="A745">
        <f ca="1"/>
        <v>744</v>
      </c>
      <c r="B745" s="187"/>
      <c r="C745" s="169">
        <f ca="1"/>
        <v>2E-3</v>
      </c>
      <c r="D745" s="169">
        <f ca="1"/>
        <v>1.3251605370694682E-4</v>
      </c>
      <c r="E745" s="169">
        <f ca="1"/>
        <v>-9.6487899101988254E-5</v>
      </c>
    </row>
    <row r="746" spans="1:5">
      <c r="A746">
        <f ca="1"/>
        <v>745</v>
      </c>
      <c r="B746" s="187"/>
      <c r="C746" s="169">
        <f ca="1"/>
        <v>2E-3</v>
      </c>
      <c r="D746" s="169">
        <f ca="1"/>
        <v>1.3134851138353761E-4</v>
      </c>
      <c r="E746" s="169">
        <f ca="1"/>
        <v>-9.6549513711466486E-5</v>
      </c>
    </row>
    <row r="747" spans="1:5">
      <c r="A747">
        <f ca="1"/>
        <v>746</v>
      </c>
      <c r="B747" s="187"/>
      <c r="C747" s="169">
        <f ca="1"/>
        <v>2E-3</v>
      </c>
      <c r="D747" s="169">
        <f ca="1"/>
        <v>1.3018096906012829E-4</v>
      </c>
      <c r="E747" s="169">
        <f ca="1"/>
        <v>-9.6610583058913879E-5</v>
      </c>
    </row>
    <row r="748" spans="1:5">
      <c r="A748">
        <f ca="1"/>
        <v>747</v>
      </c>
      <c r="B748" s="187"/>
      <c r="C748" s="169">
        <f ca="1"/>
        <v>2E-3</v>
      </c>
      <c r="D748" s="169">
        <f ca="1"/>
        <v>1.2901342673671907E-4</v>
      </c>
      <c r="E748" s="169">
        <f ca="1"/>
        <v>-9.6671107144330568E-5</v>
      </c>
    </row>
    <row r="749" spans="1:5">
      <c r="A749">
        <f ca="1"/>
        <v>748</v>
      </c>
      <c r="B749" s="187"/>
      <c r="C749" s="169">
        <f ca="1"/>
        <v>2E-3</v>
      </c>
      <c r="D749" s="169">
        <f ca="1"/>
        <v>1.2784588441330986E-4</v>
      </c>
      <c r="E749" s="169">
        <f ca="1"/>
        <v>-9.6731085967716472E-5</v>
      </c>
    </row>
    <row r="750" spans="1:5">
      <c r="A750">
        <f ca="1"/>
        <v>749</v>
      </c>
      <c r="B750" s="187"/>
      <c r="C750" s="169">
        <f ca="1"/>
        <v>2E-3</v>
      </c>
      <c r="D750" s="169">
        <f ca="1"/>
        <v>1.2667834208990065E-4</v>
      </c>
      <c r="E750" s="169">
        <f ca="1"/>
        <v>-9.6790519529071537E-5</v>
      </c>
    </row>
    <row r="751" spans="1:5">
      <c r="A751">
        <f ca="1"/>
        <v>750</v>
      </c>
      <c r="B751" s="187"/>
      <c r="C751" s="169">
        <f ca="1"/>
        <v>2E-3</v>
      </c>
      <c r="D751" s="169">
        <f ca="1"/>
        <v>1.2551079976649143E-4</v>
      </c>
      <c r="E751" s="169">
        <f ca="1"/>
        <v>-9.6849407828395872E-5</v>
      </c>
    </row>
    <row r="752" spans="1:5">
      <c r="A752">
        <f ca="1"/>
        <v>751</v>
      </c>
      <c r="B752" s="187"/>
      <c r="C752" s="169">
        <f ca="1"/>
        <v>2E-3</v>
      </c>
      <c r="D752" s="169">
        <f ca="1"/>
        <v>1.2434325744308222E-4</v>
      </c>
      <c r="E752" s="169">
        <f ca="1"/>
        <v>-9.6907750865689421E-5</v>
      </c>
    </row>
    <row r="753" spans="1:5">
      <c r="A753">
        <f ca="1"/>
        <v>752</v>
      </c>
      <c r="B753" s="187"/>
      <c r="C753" s="169">
        <f ca="1"/>
        <v>2E-3</v>
      </c>
      <c r="D753" s="169">
        <f ca="1"/>
        <v>1.23175715119673E-4</v>
      </c>
      <c r="E753" s="169">
        <f ca="1"/>
        <v>-9.6965548640952159E-5</v>
      </c>
    </row>
    <row r="754" spans="1:5">
      <c r="A754">
        <f ca="1"/>
        <v>753</v>
      </c>
      <c r="B754" s="187"/>
      <c r="C754" s="169">
        <f ca="1"/>
        <v>2E-3</v>
      </c>
      <c r="D754" s="169">
        <f ca="1"/>
        <v>1.2200817279626379E-4</v>
      </c>
      <c r="E754" s="169">
        <f ca="1"/>
        <v>-9.7022801154184138E-5</v>
      </c>
    </row>
    <row r="755" spans="1:5">
      <c r="A755">
        <f ca="1"/>
        <v>754</v>
      </c>
      <c r="B755" s="187"/>
      <c r="C755" s="169">
        <f ca="1"/>
        <v>2E-3</v>
      </c>
      <c r="D755" s="169">
        <f ca="1"/>
        <v>1.2084063047285458E-4</v>
      </c>
      <c r="E755" s="169">
        <f ca="1"/>
        <v>-9.707950840538536E-5</v>
      </c>
    </row>
    <row r="756" spans="1:5">
      <c r="A756">
        <f ca="1"/>
        <v>755</v>
      </c>
      <c r="B756" s="187"/>
      <c r="C756" s="169">
        <f ca="1"/>
        <v>2E-3</v>
      </c>
      <c r="D756" s="169">
        <f ca="1"/>
        <v>1.1967308814944536E-4</v>
      </c>
      <c r="E756" s="169">
        <f ca="1"/>
        <v>-9.7135670394555743E-5</v>
      </c>
    </row>
    <row r="757" spans="1:5">
      <c r="A757">
        <f ca="1"/>
        <v>756</v>
      </c>
      <c r="B757" s="187"/>
      <c r="C757" s="169">
        <f ca="1"/>
        <v>2E-3</v>
      </c>
      <c r="D757" s="169">
        <f ca="1"/>
        <v>1.1850554582603615E-4</v>
      </c>
      <c r="E757" s="169">
        <f ca="1"/>
        <v>-9.7191287121695395E-5</v>
      </c>
    </row>
    <row r="758" spans="1:5">
      <c r="A758">
        <f ca="1"/>
        <v>757</v>
      </c>
      <c r="B758" s="187"/>
      <c r="C758" s="169">
        <f ca="1"/>
        <v>2E-3</v>
      </c>
      <c r="D758" s="169">
        <f ca="1"/>
        <v>1.1733800350262683E-4</v>
      </c>
      <c r="E758" s="169">
        <f ca="1"/>
        <v>-9.7246358586804208E-5</v>
      </c>
    </row>
    <row r="759" spans="1:5">
      <c r="A759">
        <f ca="1"/>
        <v>758</v>
      </c>
      <c r="B759" s="187"/>
      <c r="C759" s="169">
        <f ca="1"/>
        <v>2E-3</v>
      </c>
      <c r="D759" s="169">
        <f ca="1"/>
        <v>1.1617046117921761E-4</v>
      </c>
      <c r="E759" s="169">
        <f ca="1"/>
        <v>-9.7300884789882318E-5</v>
      </c>
    </row>
    <row r="760" spans="1:5">
      <c r="A760">
        <f ca="1"/>
        <v>759</v>
      </c>
      <c r="B760" s="187"/>
      <c r="C760" s="169">
        <f ca="1"/>
        <v>2E-3</v>
      </c>
      <c r="D760" s="169">
        <f ca="1"/>
        <v>1.150029188558084E-4</v>
      </c>
      <c r="E760" s="169">
        <f ca="1"/>
        <v>-9.7354865730929616E-5</v>
      </c>
    </row>
    <row r="761" spans="1:5">
      <c r="A761">
        <f ca="1"/>
        <v>760</v>
      </c>
      <c r="B761" s="187"/>
      <c r="C761" s="169">
        <f ca="1"/>
        <v>2E-3</v>
      </c>
      <c r="D761" s="169">
        <f ca="1"/>
        <v>1.1383537653239918E-4</v>
      </c>
      <c r="E761" s="169">
        <f ca="1"/>
        <v>-9.7408301409946101E-5</v>
      </c>
    </row>
    <row r="762" spans="1:5">
      <c r="A762">
        <f ca="1"/>
        <v>761</v>
      </c>
      <c r="B762" s="187"/>
      <c r="C762" s="169">
        <f ca="1"/>
        <v>2E-3</v>
      </c>
      <c r="D762" s="169">
        <f ca="1"/>
        <v>1.1266783420898997E-4</v>
      </c>
      <c r="E762" s="169">
        <f ca="1"/>
        <v>-9.7461191826931856E-5</v>
      </c>
    </row>
    <row r="763" spans="1:5">
      <c r="A763">
        <f ca="1"/>
        <v>762</v>
      </c>
      <c r="B763" s="187"/>
      <c r="C763" s="169">
        <f ca="1"/>
        <v>2E-3</v>
      </c>
      <c r="D763" s="169">
        <f ca="1"/>
        <v>1.1150029188558076E-4</v>
      </c>
      <c r="E763" s="169">
        <f ca="1"/>
        <v>-9.7513536981886826E-5</v>
      </c>
    </row>
    <row r="764" spans="1:5">
      <c r="A764">
        <f ca="1"/>
        <v>763</v>
      </c>
      <c r="B764" s="187"/>
      <c r="C764" s="169">
        <f ca="1"/>
        <v>2E-3</v>
      </c>
      <c r="D764" s="169">
        <f ca="1"/>
        <v>1.1033274956217154E-4</v>
      </c>
      <c r="E764" s="169">
        <f ca="1"/>
        <v>-9.7565336874810957E-5</v>
      </c>
    </row>
    <row r="765" spans="1:5">
      <c r="A765">
        <f ca="1"/>
        <v>764</v>
      </c>
      <c r="B765" s="187"/>
      <c r="C765" s="169">
        <f ca="1"/>
        <v>2E-3</v>
      </c>
      <c r="D765" s="169">
        <f ca="1"/>
        <v>1.0916520723876233E-4</v>
      </c>
      <c r="E765" s="169">
        <f ca="1"/>
        <v>-9.7616591505704357E-5</v>
      </c>
    </row>
    <row r="766" spans="1:5">
      <c r="A766">
        <f ca="1"/>
        <v>765</v>
      </c>
      <c r="B766" s="187"/>
      <c r="C766" s="169">
        <f ca="1"/>
        <v>2E-3</v>
      </c>
      <c r="D766" s="169">
        <f ca="1"/>
        <v>1.0799766491535311E-4</v>
      </c>
      <c r="E766" s="169">
        <f ca="1"/>
        <v>-9.7667300874566999E-5</v>
      </c>
    </row>
    <row r="767" spans="1:5">
      <c r="A767">
        <f ca="1"/>
        <v>766</v>
      </c>
      <c r="B767" s="187"/>
      <c r="C767" s="169">
        <f ca="1"/>
        <v>2E-3</v>
      </c>
      <c r="D767" s="169">
        <f ca="1"/>
        <v>1.068301225919439E-4</v>
      </c>
      <c r="E767" s="169">
        <f ca="1"/>
        <v>-9.7717464981398775E-5</v>
      </c>
    </row>
    <row r="768" spans="1:5">
      <c r="A768">
        <f ca="1"/>
        <v>767</v>
      </c>
      <c r="B768" s="187"/>
      <c r="C768" s="169">
        <f ca="1"/>
        <v>2E-3</v>
      </c>
      <c r="D768" s="169">
        <f ca="1"/>
        <v>1.0566258026853468E-4</v>
      </c>
      <c r="E768" s="169">
        <f ca="1"/>
        <v>-9.7767083826199848E-5</v>
      </c>
    </row>
    <row r="769" spans="1:5">
      <c r="A769">
        <f ca="1"/>
        <v>768</v>
      </c>
      <c r="B769" s="187"/>
      <c r="C769" s="169">
        <f ca="1"/>
        <v>2E-3</v>
      </c>
      <c r="D769" s="169">
        <f ca="1"/>
        <v>1.0449503794512536E-4</v>
      </c>
      <c r="E769" s="169">
        <f ca="1"/>
        <v>-9.7816157408970081E-5</v>
      </c>
    </row>
    <row r="770" spans="1:5">
      <c r="A770">
        <f ca="1"/>
        <v>769</v>
      </c>
      <c r="B770" s="187"/>
      <c r="C770" s="169">
        <f ca="1"/>
        <v>2E-3</v>
      </c>
      <c r="D770" s="169">
        <f ca="1"/>
        <v>1.0332749562171615E-4</v>
      </c>
      <c r="E770" s="169">
        <f ca="1"/>
        <v>-9.7864685729709584E-5</v>
      </c>
    </row>
    <row r="771" spans="1:5">
      <c r="A771">
        <f ca="1"/>
        <v>770</v>
      </c>
      <c r="B771" s="187"/>
      <c r="C771" s="169">
        <f ca="1"/>
        <v>2E-3</v>
      </c>
      <c r="D771" s="169">
        <f ca="1"/>
        <v>1.0215995329830693E-4</v>
      </c>
      <c r="E771" s="169">
        <f ca="1"/>
        <v>-9.7912668788418302E-5</v>
      </c>
    </row>
    <row r="772" spans="1:5">
      <c r="A772">
        <f ca="1"/>
        <v>771</v>
      </c>
      <c r="B772" s="187"/>
      <c r="C772" s="169">
        <f ca="1"/>
        <v>2E-3</v>
      </c>
      <c r="D772" s="169">
        <f ca="1"/>
        <v>1.0099241097489772E-4</v>
      </c>
      <c r="E772" s="169">
        <f ca="1"/>
        <v>-9.7960106585096208E-5</v>
      </c>
    </row>
    <row r="773" spans="1:5">
      <c r="A773">
        <f ca="1"/>
        <v>772</v>
      </c>
      <c r="B773" s="187"/>
      <c r="C773" s="169">
        <f ca="1"/>
        <v>2E-3</v>
      </c>
      <c r="D773" s="169">
        <f ca="1"/>
        <v>9.9824868651488506E-5</v>
      </c>
      <c r="E773" s="169">
        <f ca="1"/>
        <v>-9.8006999119743356E-5</v>
      </c>
    </row>
    <row r="774" spans="1:5">
      <c r="A774">
        <f ca="1"/>
        <v>773</v>
      </c>
      <c r="B774" s="187"/>
      <c r="C774" s="169">
        <f ca="1"/>
        <v>2E-3</v>
      </c>
      <c r="D774" s="169">
        <f ca="1"/>
        <v>9.8657326328079292E-5</v>
      </c>
      <c r="E774" s="169">
        <f ca="1"/>
        <v>-9.8053346392359747E-5</v>
      </c>
    </row>
    <row r="775" spans="1:5">
      <c r="A775">
        <f ca="1"/>
        <v>774</v>
      </c>
      <c r="B775" s="187"/>
      <c r="C775" s="169">
        <f ca="1"/>
        <v>2E-3</v>
      </c>
      <c r="D775" s="169">
        <f ca="1"/>
        <v>9.7489784004670078E-5</v>
      </c>
      <c r="E775" s="169">
        <f ca="1"/>
        <v>-9.8099148402945298E-5</v>
      </c>
    </row>
    <row r="776" spans="1:5">
      <c r="A776">
        <f ca="1"/>
        <v>775</v>
      </c>
      <c r="B776" s="187"/>
      <c r="C776" s="169">
        <f ca="1"/>
        <v>2E-3</v>
      </c>
      <c r="D776" s="169">
        <f ca="1"/>
        <v>9.6322241681260864E-5</v>
      </c>
      <c r="E776" s="169">
        <f ca="1"/>
        <v>-9.8144405151500119E-5</v>
      </c>
    </row>
    <row r="777" spans="1:5">
      <c r="A777">
        <f ca="1"/>
        <v>776</v>
      </c>
      <c r="B777" s="187"/>
      <c r="C777" s="169">
        <f ca="1"/>
        <v>2E-3</v>
      </c>
      <c r="D777" s="169">
        <f ca="1"/>
        <v>9.515469935785165E-5</v>
      </c>
      <c r="E777" s="169">
        <f ca="1"/>
        <v>-9.8189116638024154E-5</v>
      </c>
    </row>
    <row r="778" spans="1:5">
      <c r="A778">
        <f ca="1"/>
        <v>777</v>
      </c>
      <c r="B778" s="187"/>
      <c r="C778" s="169">
        <f ca="1"/>
        <v>2E-3</v>
      </c>
      <c r="D778" s="169">
        <f ca="1"/>
        <v>9.3987157034442436E-5</v>
      </c>
      <c r="E778" s="169">
        <f ca="1"/>
        <v>-9.8233282862517351E-5</v>
      </c>
    </row>
    <row r="779" spans="1:5">
      <c r="A779">
        <f ca="1"/>
        <v>778</v>
      </c>
      <c r="B779" s="187"/>
      <c r="C779" s="169">
        <f ca="1"/>
        <v>2E-3</v>
      </c>
      <c r="D779" s="169">
        <f ca="1"/>
        <v>9.2819614711033222E-5</v>
      </c>
      <c r="E779" s="169">
        <f ca="1"/>
        <v>-9.8276903824979817E-5</v>
      </c>
    </row>
    <row r="780" spans="1:5">
      <c r="A780">
        <f ca="1"/>
        <v>779</v>
      </c>
      <c r="B780" s="187"/>
      <c r="C780" s="169">
        <f ca="1"/>
        <v>2E-3</v>
      </c>
      <c r="D780" s="169">
        <f ca="1"/>
        <v>9.1652072387624008E-5</v>
      </c>
      <c r="E780" s="169">
        <f ca="1"/>
        <v>-9.8319979525411525E-5</v>
      </c>
    </row>
    <row r="781" spans="1:5">
      <c r="A781">
        <f ca="1"/>
        <v>780</v>
      </c>
      <c r="B781" s="187"/>
      <c r="C781" s="169">
        <f ca="1"/>
        <v>2E-3</v>
      </c>
      <c r="D781" s="169">
        <f ca="1"/>
        <v>9.0484530064214685E-5</v>
      </c>
      <c r="E781" s="169">
        <f ca="1"/>
        <v>-9.8362509963812394E-5</v>
      </c>
    </row>
    <row r="782" spans="1:5">
      <c r="A782">
        <f ca="1"/>
        <v>781</v>
      </c>
      <c r="B782" s="187"/>
      <c r="C782" s="169">
        <f ca="1"/>
        <v>2E-3</v>
      </c>
      <c r="D782" s="169">
        <f ca="1"/>
        <v>8.9316987740805471E-5</v>
      </c>
      <c r="E782" s="169">
        <f ca="1"/>
        <v>-9.8404495140182532E-5</v>
      </c>
    </row>
    <row r="783" spans="1:5">
      <c r="A783">
        <f ca="1"/>
        <v>782</v>
      </c>
      <c r="B783" s="187"/>
      <c r="C783" s="169">
        <f ca="1"/>
        <v>2E-3</v>
      </c>
      <c r="D783" s="169">
        <f ca="1"/>
        <v>8.8149445417396257E-5</v>
      </c>
      <c r="E783" s="169">
        <f ca="1"/>
        <v>-9.8445935054521832E-5</v>
      </c>
    </row>
    <row r="784" spans="1:5">
      <c r="A784">
        <f ca="1"/>
        <v>783</v>
      </c>
      <c r="B784" s="187"/>
      <c r="C784" s="169">
        <f ca="1"/>
        <v>2E-3</v>
      </c>
      <c r="D784" s="169">
        <f ca="1"/>
        <v>8.6981903093987043E-5</v>
      </c>
      <c r="E784" s="169">
        <f ca="1"/>
        <v>-9.84868297068304E-5</v>
      </c>
    </row>
    <row r="785" spans="1:5">
      <c r="A785">
        <f ca="1"/>
        <v>784</v>
      </c>
      <c r="B785" s="187"/>
      <c r="C785" s="169">
        <f ca="1"/>
        <v>2E-3</v>
      </c>
      <c r="D785" s="169">
        <f ca="1"/>
        <v>8.5814360770577829E-5</v>
      </c>
      <c r="E785" s="169">
        <f ca="1"/>
        <v>-9.8527179097108184E-5</v>
      </c>
    </row>
    <row r="786" spans="1:5">
      <c r="A786">
        <f ca="1"/>
        <v>785</v>
      </c>
      <c r="B786" s="187"/>
      <c r="C786" s="169">
        <f ca="1"/>
        <v>2E-3</v>
      </c>
      <c r="D786" s="169">
        <f ca="1"/>
        <v>8.4646818447168615E-5</v>
      </c>
      <c r="E786" s="169">
        <f ca="1"/>
        <v>-9.8566983225355155E-5</v>
      </c>
    </row>
    <row r="787" spans="1:5">
      <c r="A787">
        <f ca="1"/>
        <v>786</v>
      </c>
      <c r="B787" s="187"/>
      <c r="C787" s="169">
        <f ca="1"/>
        <v>2E-3</v>
      </c>
      <c r="D787" s="169">
        <f ca="1"/>
        <v>8.3479276123759401E-5</v>
      </c>
      <c r="E787" s="169">
        <f ca="1"/>
        <v>-9.8606242091571369E-5</v>
      </c>
    </row>
    <row r="788" spans="1:5">
      <c r="A788">
        <f ca="1"/>
        <v>787</v>
      </c>
      <c r="B788" s="187"/>
      <c r="C788" s="169">
        <f ca="1"/>
        <v>2E-3</v>
      </c>
      <c r="D788" s="169">
        <f ca="1"/>
        <v>8.2311733800350187E-5</v>
      </c>
      <c r="E788" s="169">
        <f ca="1"/>
        <v>-9.8644955695756826E-5</v>
      </c>
    </row>
    <row r="789" spans="1:5">
      <c r="A789">
        <f ca="1"/>
        <v>788</v>
      </c>
      <c r="B789" s="187"/>
      <c r="C789" s="169">
        <f ca="1"/>
        <v>2E-3</v>
      </c>
      <c r="D789" s="169">
        <f ca="1"/>
        <v>8.1144191476940973E-5</v>
      </c>
      <c r="E789" s="169">
        <f ca="1"/>
        <v>-9.8683124037911443E-5</v>
      </c>
    </row>
    <row r="790" spans="1:5">
      <c r="A790">
        <f ca="1"/>
        <v>789</v>
      </c>
      <c r="B790" s="187"/>
      <c r="C790" s="169">
        <f ca="1"/>
        <v>2E-3</v>
      </c>
      <c r="D790" s="169">
        <f ca="1"/>
        <v>7.9976649153531759E-5</v>
      </c>
      <c r="E790" s="169">
        <f ca="1"/>
        <v>-9.8720747118035329E-5</v>
      </c>
    </row>
    <row r="791" spans="1:5">
      <c r="A791">
        <f ca="1"/>
        <v>790</v>
      </c>
      <c r="B791" s="187"/>
      <c r="C791" s="169">
        <f ca="1"/>
        <v>2E-3</v>
      </c>
      <c r="D791" s="169">
        <f ca="1"/>
        <v>7.8809106830122545E-5</v>
      </c>
      <c r="E791" s="169">
        <f ca="1"/>
        <v>-9.8757824936128457E-5</v>
      </c>
    </row>
    <row r="792" spans="1:5">
      <c r="A792">
        <f ca="1"/>
        <v>791</v>
      </c>
      <c r="B792" s="187"/>
      <c r="C792" s="169">
        <f ca="1"/>
        <v>2E-3</v>
      </c>
      <c r="D792" s="169">
        <f ca="1"/>
        <v>7.7641564506713222E-5</v>
      </c>
      <c r="E792" s="169">
        <f ca="1"/>
        <v>-9.879435749219072E-5</v>
      </c>
    </row>
    <row r="793" spans="1:5">
      <c r="A793">
        <f ca="1"/>
        <v>792</v>
      </c>
      <c r="B793" s="187"/>
      <c r="C793" s="169">
        <f ca="1"/>
        <v>2E-3</v>
      </c>
      <c r="D793" s="169">
        <f ca="1"/>
        <v>7.6474022183304008E-5</v>
      </c>
      <c r="E793" s="169">
        <f ca="1"/>
        <v>-9.8830344786222279E-5</v>
      </c>
    </row>
    <row r="794" spans="1:5">
      <c r="A794">
        <f ca="1"/>
        <v>793</v>
      </c>
      <c r="B794" s="187"/>
      <c r="C794" s="169">
        <f ca="1"/>
        <v>2E-3</v>
      </c>
      <c r="D794" s="169">
        <f ca="1"/>
        <v>7.5306479859894794E-5</v>
      </c>
      <c r="E794" s="169">
        <f ca="1"/>
        <v>-9.8865786818222971E-5</v>
      </c>
    </row>
    <row r="795" spans="1:5">
      <c r="A795">
        <f ca="1"/>
        <v>794</v>
      </c>
      <c r="B795" s="187"/>
      <c r="C795" s="169">
        <f ca="1"/>
        <v>2E-3</v>
      </c>
      <c r="D795" s="169">
        <f ca="1"/>
        <v>7.413893753648558E-5</v>
      </c>
      <c r="E795" s="169">
        <f ca="1"/>
        <v>-9.890068358819296E-5</v>
      </c>
    </row>
    <row r="796" spans="1:5">
      <c r="A796">
        <f ca="1"/>
        <v>795</v>
      </c>
      <c r="B796" s="187"/>
      <c r="C796" s="169">
        <f ca="1"/>
        <v>2E-3</v>
      </c>
      <c r="D796" s="169">
        <f ca="1"/>
        <v>7.2971395213076366E-5</v>
      </c>
      <c r="E796" s="169">
        <f ca="1"/>
        <v>-9.8935035096132164E-5</v>
      </c>
    </row>
    <row r="797" spans="1:5">
      <c r="A797">
        <f ca="1"/>
        <v>796</v>
      </c>
      <c r="B797" s="187"/>
      <c r="C797" s="169">
        <f ca="1"/>
        <v>2E-3</v>
      </c>
      <c r="D797" s="169">
        <f ca="1"/>
        <v>7.1803852889667152E-5</v>
      </c>
      <c r="E797" s="169">
        <f ca="1"/>
        <v>-9.8968841342040556E-5</v>
      </c>
    </row>
    <row r="798" spans="1:5">
      <c r="A798">
        <f ca="1"/>
        <v>797</v>
      </c>
      <c r="B798" s="187"/>
      <c r="C798" s="169">
        <f ca="1"/>
        <v>2E-3</v>
      </c>
      <c r="D798" s="169">
        <f ca="1"/>
        <v>7.0636310566257938E-5</v>
      </c>
      <c r="E798" s="169">
        <f ca="1"/>
        <v>-9.9002102325918191E-5</v>
      </c>
    </row>
    <row r="799" spans="1:5">
      <c r="A799">
        <f ca="1"/>
        <v>798</v>
      </c>
      <c r="B799" s="187"/>
      <c r="C799" s="169">
        <f ca="1"/>
        <v>2E-3</v>
      </c>
      <c r="D799" s="169">
        <f ca="1"/>
        <v>6.9468768242848724E-5</v>
      </c>
      <c r="E799" s="169">
        <f ca="1"/>
        <v>-9.903481804776504E-5</v>
      </c>
    </row>
    <row r="800" spans="1:5">
      <c r="A800">
        <f ca="1"/>
        <v>799</v>
      </c>
      <c r="B800" s="187"/>
      <c r="C800" s="169">
        <f ca="1"/>
        <v>2E-3</v>
      </c>
      <c r="D800" s="169">
        <f ca="1"/>
        <v>6.830122591943951E-5</v>
      </c>
      <c r="E800" s="169">
        <f ca="1"/>
        <v>-9.9066988507581078E-5</v>
      </c>
    </row>
    <row r="801" spans="1:5">
      <c r="A801">
        <f ca="1"/>
        <v>800</v>
      </c>
      <c r="B801" s="187"/>
      <c r="C801" s="169">
        <f ca="1"/>
        <v>2E-3</v>
      </c>
      <c r="D801" s="169">
        <f ca="1"/>
        <v>6.7133683596030296E-5</v>
      </c>
      <c r="E801" s="169">
        <f ca="1"/>
        <v>-9.9098613705366384E-5</v>
      </c>
    </row>
    <row r="802" spans="1:5">
      <c r="A802">
        <f ca="1"/>
        <v>801</v>
      </c>
      <c r="B802" s="187"/>
      <c r="C802" s="169">
        <f ca="1"/>
        <v>2E-3</v>
      </c>
      <c r="D802" s="169">
        <f ca="1"/>
        <v>6.5966141272621082E-5</v>
      </c>
      <c r="E802" s="169">
        <f ca="1"/>
        <v>-9.9129693641120906E-5</v>
      </c>
    </row>
    <row r="803" spans="1:5">
      <c r="A803">
        <f ca="1"/>
        <v>802</v>
      </c>
      <c r="B803" s="187"/>
      <c r="C803" s="169">
        <f ca="1"/>
        <v>2E-3</v>
      </c>
      <c r="D803" s="169">
        <f ca="1"/>
        <v>6.4798598949211868E-5</v>
      </c>
      <c r="E803" s="169">
        <f ca="1"/>
        <v>-9.9160228314844589E-5</v>
      </c>
    </row>
    <row r="804" spans="1:5">
      <c r="A804">
        <f ca="1"/>
        <v>803</v>
      </c>
      <c r="B804" s="187"/>
      <c r="C804" s="169">
        <f ca="1"/>
        <v>2E-3</v>
      </c>
      <c r="D804" s="169">
        <f ca="1"/>
        <v>6.3631056625802545E-5</v>
      </c>
      <c r="E804" s="169">
        <f ca="1"/>
        <v>-9.9190217726537541E-5</v>
      </c>
    </row>
    <row r="805" spans="1:5">
      <c r="A805">
        <f ca="1"/>
        <v>804</v>
      </c>
      <c r="B805" s="187"/>
      <c r="C805" s="169">
        <f ca="1"/>
        <v>2E-3</v>
      </c>
      <c r="D805" s="169">
        <f ca="1"/>
        <v>6.2463514302393331E-5</v>
      </c>
      <c r="E805" s="169">
        <f ca="1"/>
        <v>-9.9219661876199681E-5</v>
      </c>
    </row>
    <row r="806" spans="1:5">
      <c r="A806">
        <f ca="1"/>
        <v>805</v>
      </c>
      <c r="B806" s="187"/>
      <c r="C806" s="169">
        <f ca="1"/>
        <v>2E-3</v>
      </c>
      <c r="D806" s="169">
        <f ca="1"/>
        <v>6.1295971978984117E-5</v>
      </c>
      <c r="E806" s="169">
        <f ca="1"/>
        <v>-9.9248560763831063E-5</v>
      </c>
    </row>
    <row r="807" spans="1:5">
      <c r="A807">
        <f ca="1"/>
        <v>806</v>
      </c>
      <c r="B807" s="187"/>
      <c r="C807" s="169">
        <f ca="1"/>
        <v>2E-3</v>
      </c>
      <c r="D807" s="169">
        <f ca="1"/>
        <v>6.0128429655574903E-5</v>
      </c>
      <c r="E807" s="169">
        <f ca="1"/>
        <v>-9.9276914389431688E-5</v>
      </c>
    </row>
    <row r="808" spans="1:5">
      <c r="A808">
        <f ca="1"/>
        <v>807</v>
      </c>
      <c r="B808" s="187"/>
      <c r="C808" s="169">
        <f ca="1"/>
        <v>2E-3</v>
      </c>
      <c r="D808" s="169">
        <f ca="1"/>
        <v>5.8960887332165689E-5</v>
      </c>
      <c r="E808" s="169">
        <f ca="1"/>
        <v>-9.9304722753001473E-5</v>
      </c>
    </row>
    <row r="809" spans="1:5">
      <c r="A809">
        <f ca="1"/>
        <v>808</v>
      </c>
      <c r="B809" s="187"/>
      <c r="C809" s="169">
        <f ca="1"/>
        <v>2E-3</v>
      </c>
      <c r="D809" s="169">
        <f ca="1"/>
        <v>5.7793345008756475E-5</v>
      </c>
      <c r="E809" s="169">
        <f ca="1"/>
        <v>-9.9331985854540528E-5</v>
      </c>
    </row>
    <row r="810" spans="1:5">
      <c r="A810">
        <f ca="1"/>
        <v>809</v>
      </c>
      <c r="B810" s="187"/>
      <c r="C810" s="169">
        <f ca="1"/>
        <v>2E-3</v>
      </c>
      <c r="D810" s="169">
        <f ca="1"/>
        <v>5.6625802685347261E-5</v>
      </c>
      <c r="E810" s="169">
        <f ca="1"/>
        <v>-9.9358703694048798E-5</v>
      </c>
    </row>
    <row r="811" spans="1:5">
      <c r="A811">
        <f ca="1"/>
        <v>810</v>
      </c>
      <c r="B811" s="187"/>
      <c r="C811" s="169">
        <f ca="1"/>
        <v>2E-3</v>
      </c>
      <c r="D811" s="169">
        <f ca="1"/>
        <v>5.5458260361938047E-5</v>
      </c>
      <c r="E811" s="169">
        <f ca="1"/>
        <v>-9.9384876271526256E-5</v>
      </c>
    </row>
    <row r="812" spans="1:5">
      <c r="A812">
        <f ca="1"/>
        <v>811</v>
      </c>
      <c r="B812" s="187"/>
      <c r="C812" s="169">
        <f ca="1"/>
        <v>2E-3</v>
      </c>
      <c r="D812" s="169">
        <f ca="1"/>
        <v>5.4290718038528833E-5</v>
      </c>
      <c r="E812" s="169">
        <f ca="1"/>
        <v>-9.9410503586972956E-5</v>
      </c>
    </row>
    <row r="813" spans="1:5">
      <c r="A813">
        <f ca="1"/>
        <v>812</v>
      </c>
      <c r="B813" s="187"/>
      <c r="C813" s="169">
        <f ca="1"/>
        <v>2E-3</v>
      </c>
      <c r="D813" s="169">
        <f ca="1"/>
        <v>5.3123175715119619E-5</v>
      </c>
      <c r="E813" s="169">
        <f ca="1"/>
        <v>-9.9435585640388898E-5</v>
      </c>
    </row>
    <row r="814" spans="1:5">
      <c r="A814">
        <f ca="1"/>
        <v>813</v>
      </c>
      <c r="B814" s="187"/>
      <c r="C814" s="169">
        <f ca="1"/>
        <v>2E-3</v>
      </c>
      <c r="D814" s="169">
        <f ca="1"/>
        <v>5.1955633391710405E-5</v>
      </c>
      <c r="E814" s="169">
        <f ca="1"/>
        <v>-9.9460122431774002E-5</v>
      </c>
    </row>
    <row r="815" spans="1:5">
      <c r="A815">
        <f ca="1"/>
        <v>814</v>
      </c>
      <c r="B815" s="187"/>
      <c r="C815" s="169">
        <f ca="1"/>
        <v>2E-3</v>
      </c>
      <c r="D815" s="169">
        <f ca="1"/>
        <v>5.0788091068301082E-5</v>
      </c>
      <c r="E815" s="169">
        <f ca="1"/>
        <v>-9.9484113961128374E-5</v>
      </c>
    </row>
    <row r="816" spans="1:5">
      <c r="A816">
        <f ca="1"/>
        <v>815</v>
      </c>
      <c r="B816" s="187"/>
      <c r="C816" s="169">
        <f ca="1"/>
        <v>2E-3</v>
      </c>
      <c r="D816" s="169">
        <f ca="1"/>
        <v>4.9620548744891868E-5</v>
      </c>
      <c r="E816" s="169">
        <f ca="1"/>
        <v>-9.9507560228451962E-5</v>
      </c>
    </row>
    <row r="817" spans="1:5">
      <c r="A817">
        <f ca="1"/>
        <v>816</v>
      </c>
      <c r="B817" s="187"/>
      <c r="C817" s="169">
        <f ca="1"/>
        <v>2E-3</v>
      </c>
      <c r="D817" s="169">
        <f ca="1"/>
        <v>4.8453006421482654E-5</v>
      </c>
      <c r="E817" s="169">
        <f ca="1"/>
        <v>-9.953046123374471E-5</v>
      </c>
    </row>
    <row r="818" spans="1:5">
      <c r="A818">
        <f ca="1"/>
        <v>817</v>
      </c>
      <c r="B818" s="187"/>
      <c r="C818" s="169">
        <f ca="1"/>
        <v>2E-3</v>
      </c>
      <c r="D818" s="169">
        <f ca="1"/>
        <v>4.728546409807344E-5</v>
      </c>
      <c r="E818" s="169">
        <f ca="1"/>
        <v>-9.9552816977006728E-5</v>
      </c>
    </row>
    <row r="819" spans="1:5">
      <c r="A819">
        <f ca="1"/>
        <v>818</v>
      </c>
      <c r="B819" s="187"/>
      <c r="C819" s="169">
        <f ca="1"/>
        <v>2E-3</v>
      </c>
      <c r="D819" s="169">
        <f ca="1"/>
        <v>4.6117921774664226E-5</v>
      </c>
      <c r="E819" s="169">
        <f ca="1"/>
        <v>-9.9574627458237934E-5</v>
      </c>
    </row>
    <row r="820" spans="1:5">
      <c r="A820">
        <f ca="1"/>
        <v>819</v>
      </c>
      <c r="B820" s="187"/>
      <c r="C820" s="169">
        <f ca="1"/>
        <v>2E-3</v>
      </c>
      <c r="D820" s="169">
        <f ca="1"/>
        <v>4.4950379451255012E-5</v>
      </c>
      <c r="E820" s="169">
        <f ca="1"/>
        <v>-9.9595892677438409E-5</v>
      </c>
    </row>
    <row r="821" spans="1:5">
      <c r="A821">
        <f ca="1"/>
        <v>820</v>
      </c>
      <c r="B821" s="187"/>
      <c r="C821" s="169">
        <f ca="1"/>
        <v>2E-3</v>
      </c>
      <c r="D821" s="169">
        <f ca="1"/>
        <v>4.3782837127845798E-5</v>
      </c>
      <c r="E821" s="169">
        <f ca="1"/>
        <v>-9.9616612634608099E-5</v>
      </c>
    </row>
    <row r="822" spans="1:5">
      <c r="A822">
        <f ca="1"/>
        <v>821</v>
      </c>
      <c r="B822" s="187"/>
      <c r="C822" s="169">
        <f ca="1"/>
        <v>2E-3</v>
      </c>
      <c r="D822" s="169">
        <f ca="1"/>
        <v>4.2615294804436584E-5</v>
      </c>
      <c r="E822" s="169">
        <f ca="1"/>
        <v>-9.9636787329746951E-5</v>
      </c>
    </row>
    <row r="823" spans="1:5">
      <c r="A823">
        <f ca="1"/>
        <v>822</v>
      </c>
      <c r="B823" s="187"/>
      <c r="C823" s="169">
        <f ca="1"/>
        <v>2E-3</v>
      </c>
      <c r="D823" s="169">
        <f ca="1"/>
        <v>4.144775248102737E-5</v>
      </c>
      <c r="E823" s="169">
        <f ca="1"/>
        <v>-9.9656416762855071E-5</v>
      </c>
    </row>
    <row r="824" spans="1:5">
      <c r="A824">
        <f ca="1"/>
        <v>823</v>
      </c>
      <c r="B824" s="187"/>
      <c r="C824" s="169">
        <f ca="1"/>
        <v>2E-3</v>
      </c>
      <c r="D824" s="169">
        <f ca="1"/>
        <v>4.0280210157618156E-5</v>
      </c>
      <c r="E824" s="169">
        <f ca="1"/>
        <v>-9.9675500933932407E-5</v>
      </c>
    </row>
    <row r="825" spans="1:5">
      <c r="A825">
        <f ca="1"/>
        <v>824</v>
      </c>
      <c r="B825" s="187"/>
      <c r="C825" s="169">
        <f ca="1"/>
        <v>2E-3</v>
      </c>
      <c r="D825" s="169">
        <f ca="1"/>
        <v>3.9112667834208942E-5</v>
      </c>
      <c r="E825" s="169">
        <f ca="1"/>
        <v>-9.969403984297893E-5</v>
      </c>
    </row>
    <row r="826" spans="1:5">
      <c r="A826">
        <f ca="1"/>
        <v>825</v>
      </c>
      <c r="B826" s="187"/>
      <c r="C826" s="169">
        <f ca="1"/>
        <v>2E-3</v>
      </c>
      <c r="D826" s="169">
        <f ca="1"/>
        <v>3.7945125510799619E-5</v>
      </c>
      <c r="E826" s="169">
        <f ca="1"/>
        <v>-9.9712033489994696E-5</v>
      </c>
    </row>
    <row r="827" spans="1:5">
      <c r="A827">
        <f ca="1"/>
        <v>826</v>
      </c>
      <c r="B827" s="187"/>
      <c r="C827" s="169">
        <f ca="1"/>
        <v>2E-3</v>
      </c>
      <c r="D827" s="169">
        <f ca="1"/>
        <v>3.6777583187390405E-5</v>
      </c>
      <c r="E827" s="169">
        <f ca="1"/>
        <v>-9.9729481874979704E-5</v>
      </c>
    </row>
    <row r="828" spans="1:5">
      <c r="A828">
        <f ca="1"/>
        <v>827</v>
      </c>
      <c r="B828" s="187"/>
      <c r="C828" s="169">
        <f ca="1"/>
        <v>2E-3</v>
      </c>
      <c r="D828" s="169">
        <f ca="1"/>
        <v>3.5610040863981191E-5</v>
      </c>
      <c r="E828" s="169">
        <f ca="1"/>
        <v>-9.9746384997933873E-5</v>
      </c>
    </row>
    <row r="829" spans="1:5">
      <c r="A829">
        <f ca="1"/>
        <v>828</v>
      </c>
      <c r="B829" s="187"/>
      <c r="C829" s="169">
        <f ca="1"/>
        <v>2E-3</v>
      </c>
      <c r="D829" s="169">
        <f ca="1"/>
        <v>3.4442498540571977E-5</v>
      </c>
      <c r="E829" s="169">
        <f ca="1"/>
        <v>-9.9762742858857311E-5</v>
      </c>
    </row>
    <row r="830" spans="1:5">
      <c r="A830">
        <f ca="1"/>
        <v>829</v>
      </c>
      <c r="B830" s="187"/>
      <c r="C830" s="169">
        <f ca="1"/>
        <v>2E-3</v>
      </c>
      <c r="D830" s="169">
        <f ca="1"/>
        <v>3.3274956217162763E-5</v>
      </c>
      <c r="E830" s="169">
        <f ca="1"/>
        <v>-9.9778555457749938E-5</v>
      </c>
    </row>
    <row r="831" spans="1:5">
      <c r="A831">
        <f ca="1"/>
        <v>830</v>
      </c>
      <c r="B831" s="187"/>
      <c r="C831" s="169">
        <f ca="1"/>
        <v>2E-3</v>
      </c>
      <c r="D831" s="169">
        <f ca="1"/>
        <v>3.2107413893753549E-5</v>
      </c>
      <c r="E831" s="169">
        <f ca="1"/>
        <v>-9.9793822794611806E-5</v>
      </c>
    </row>
    <row r="832" spans="1:5">
      <c r="A832">
        <f ca="1"/>
        <v>831</v>
      </c>
      <c r="B832" s="187"/>
      <c r="C832" s="169">
        <f ca="1"/>
        <v>2E-3</v>
      </c>
      <c r="D832" s="169">
        <f ca="1"/>
        <v>3.0939871570344335E-5</v>
      </c>
      <c r="E832" s="169">
        <f ca="1"/>
        <v>-9.9808544869442917E-5</v>
      </c>
    </row>
    <row r="833" spans="1:5">
      <c r="A833">
        <f ca="1"/>
        <v>832</v>
      </c>
      <c r="B833" s="187"/>
      <c r="C833" s="169">
        <f ca="1"/>
        <v>2E-3</v>
      </c>
      <c r="D833" s="169">
        <f ca="1"/>
        <v>2.9772329246935121E-5</v>
      </c>
      <c r="E833" s="169">
        <f ca="1"/>
        <v>-9.9822721682243161E-5</v>
      </c>
    </row>
    <row r="834" spans="1:5">
      <c r="A834">
        <f ca="1"/>
        <v>833</v>
      </c>
      <c r="B834" s="187"/>
      <c r="C834" s="169">
        <f ca="1"/>
        <v>2E-3</v>
      </c>
      <c r="D834" s="169">
        <f ca="1"/>
        <v>2.8604786923525907E-5</v>
      </c>
      <c r="E834" s="169">
        <f ca="1"/>
        <v>-9.9836353233012702E-5</v>
      </c>
    </row>
    <row r="835" spans="1:5">
      <c r="A835">
        <f ca="1"/>
        <v>834</v>
      </c>
      <c r="B835" s="187"/>
      <c r="C835" s="169">
        <f ca="1"/>
        <v>2E-3</v>
      </c>
      <c r="D835" s="169">
        <f ca="1"/>
        <v>2.7437244600116693E-5</v>
      </c>
      <c r="E835" s="169">
        <f ca="1"/>
        <v>-9.9849439521751458E-5</v>
      </c>
    </row>
    <row r="836" spans="1:5">
      <c r="A836">
        <f ca="1"/>
        <v>835</v>
      </c>
      <c r="B836" s="187"/>
      <c r="C836" s="169">
        <f ca="1"/>
        <v>2E-3</v>
      </c>
      <c r="D836" s="169">
        <f ca="1"/>
        <v>2.6269702276707479E-5</v>
      </c>
      <c r="E836" s="169">
        <f ca="1"/>
        <v>-9.9861980548459375E-5</v>
      </c>
    </row>
    <row r="837" spans="1:5">
      <c r="A837">
        <f ca="1"/>
        <v>836</v>
      </c>
      <c r="B837" s="187"/>
      <c r="C837" s="169">
        <f ca="1"/>
        <v>2E-3</v>
      </c>
      <c r="D837" s="169">
        <f ca="1"/>
        <v>2.5102159953298265E-5</v>
      </c>
      <c r="E837" s="169">
        <f ca="1"/>
        <v>-9.9873976313136589E-5</v>
      </c>
    </row>
    <row r="838" spans="1:5">
      <c r="A838">
        <f ca="1"/>
        <v>837</v>
      </c>
      <c r="B838" s="187"/>
      <c r="C838" s="169">
        <f ca="1"/>
        <v>2E-3</v>
      </c>
      <c r="D838" s="169">
        <f ca="1"/>
        <v>2.3934617629889051E-5</v>
      </c>
      <c r="E838" s="169">
        <f ca="1"/>
        <v>-9.988542681578299E-5</v>
      </c>
    </row>
    <row r="839" spans="1:5">
      <c r="A839">
        <f ca="1"/>
        <v>838</v>
      </c>
      <c r="B839" s="187"/>
      <c r="C839" s="169">
        <f ca="1"/>
        <v>2E-3</v>
      </c>
      <c r="D839" s="169">
        <f ca="1"/>
        <v>2.2767075306479728E-5</v>
      </c>
      <c r="E839" s="169">
        <f ca="1"/>
        <v>-9.9896332056398579E-5</v>
      </c>
    </row>
    <row r="840" spans="1:5">
      <c r="A840">
        <f ca="1"/>
        <v>839</v>
      </c>
      <c r="B840" s="187"/>
      <c r="C840" s="169">
        <f ca="1"/>
        <v>2E-3</v>
      </c>
      <c r="D840" s="169">
        <f ca="1"/>
        <v>2.1599532983070623E-5</v>
      </c>
      <c r="E840" s="169">
        <f ca="1"/>
        <v>-9.9906692034983438E-5</v>
      </c>
    </row>
    <row r="841" spans="1:5">
      <c r="A841">
        <f ca="1"/>
        <v>840</v>
      </c>
      <c r="B841" s="187"/>
      <c r="C841" s="169">
        <f ca="1"/>
        <v>2E-3</v>
      </c>
      <c r="D841" s="169">
        <f ca="1"/>
        <v>2.04319906596613E-5</v>
      </c>
      <c r="E841" s="169">
        <f ca="1"/>
        <v>-9.9916506751537458E-5</v>
      </c>
    </row>
    <row r="842" spans="1:5">
      <c r="A842">
        <f ca="1"/>
        <v>841</v>
      </c>
      <c r="B842" s="187"/>
      <c r="C842" s="169">
        <f ca="1"/>
        <v>2E-3</v>
      </c>
      <c r="D842" s="169">
        <f ca="1"/>
        <v>1.9264448336252194E-5</v>
      </c>
      <c r="E842" s="169">
        <f ca="1"/>
        <v>-9.9925776206060747E-5</v>
      </c>
    </row>
    <row r="843" spans="1:5">
      <c r="A843">
        <f ca="1"/>
        <v>842</v>
      </c>
      <c r="B843" s="187"/>
      <c r="C843" s="169">
        <f ca="1"/>
        <v>2E-3</v>
      </c>
      <c r="D843" s="169">
        <f ca="1"/>
        <v>1.8096906012842872E-5</v>
      </c>
      <c r="E843" s="169">
        <f ca="1"/>
        <v>-9.9934500398553251E-5</v>
      </c>
    </row>
    <row r="844" spans="1:5">
      <c r="A844">
        <f ca="1"/>
        <v>843</v>
      </c>
      <c r="B844" s="187"/>
      <c r="C844" s="169">
        <f ca="1"/>
        <v>2E-3</v>
      </c>
      <c r="D844" s="169">
        <f ca="1"/>
        <v>1.692936368943355E-5</v>
      </c>
      <c r="E844" s="169">
        <f ca="1"/>
        <v>-9.9942679329014943E-5</v>
      </c>
    </row>
    <row r="845" spans="1:5">
      <c r="A845">
        <f ca="1"/>
        <v>844</v>
      </c>
      <c r="B845" s="187"/>
      <c r="C845" s="169">
        <f ca="1"/>
        <v>2E-3</v>
      </c>
      <c r="D845" s="169">
        <f ca="1"/>
        <v>1.5761821366024444E-5</v>
      </c>
      <c r="E845" s="169">
        <f ca="1"/>
        <v>-9.9950312997445877E-5</v>
      </c>
    </row>
    <row r="846" spans="1:5">
      <c r="A846">
        <f ca="1"/>
        <v>845</v>
      </c>
      <c r="B846" s="187"/>
      <c r="C846" s="169">
        <f ca="1"/>
        <v>2E-3</v>
      </c>
      <c r="D846" s="169">
        <f ca="1"/>
        <v>1.4594279042615121E-5</v>
      </c>
      <c r="E846" s="169">
        <f ca="1"/>
        <v>-9.9957401403846053E-5</v>
      </c>
    </row>
    <row r="847" spans="1:5">
      <c r="A847">
        <f ca="1"/>
        <v>846</v>
      </c>
      <c r="B847" s="187"/>
      <c r="C847" s="169">
        <f ca="1"/>
        <v>2E-3</v>
      </c>
      <c r="D847" s="169">
        <f ca="1"/>
        <v>1.3426736719206016E-5</v>
      </c>
      <c r="E847" s="169">
        <f ca="1"/>
        <v>-9.9963944548215391E-5</v>
      </c>
    </row>
    <row r="848" spans="1:5">
      <c r="A848">
        <f ca="1"/>
        <v>847</v>
      </c>
      <c r="B848" s="187"/>
      <c r="C848" s="169">
        <f ca="1"/>
        <v>2E-3</v>
      </c>
      <c r="D848" s="169">
        <f ca="1"/>
        <v>1.2259194395796693E-5</v>
      </c>
      <c r="E848" s="169">
        <f ca="1"/>
        <v>-9.9969942430553997E-5</v>
      </c>
    </row>
    <row r="849" spans="1:5">
      <c r="A849">
        <f ca="1"/>
        <v>848</v>
      </c>
      <c r="B849" s="187"/>
      <c r="C849" s="169">
        <f ca="1"/>
        <v>2E-3</v>
      </c>
      <c r="D849" s="169">
        <f ca="1"/>
        <v>1.1091652072387588E-5</v>
      </c>
      <c r="E849" s="169">
        <f ca="1"/>
        <v>-9.9975395050861819E-5</v>
      </c>
    </row>
    <row r="850" spans="1:5">
      <c r="A850">
        <f ca="1"/>
        <v>849</v>
      </c>
      <c r="B850" s="187"/>
      <c r="C850" s="169">
        <f ca="1"/>
        <v>2E-3</v>
      </c>
      <c r="D850" s="169">
        <f ca="1"/>
        <v>9.9241097489782652E-6</v>
      </c>
      <c r="E850" s="169">
        <f ca="1"/>
        <v>-9.9980302409138802E-5</v>
      </c>
    </row>
    <row r="851" spans="1:5">
      <c r="A851">
        <f ca="1"/>
        <v>850</v>
      </c>
      <c r="B851" s="187"/>
      <c r="C851" s="169">
        <f ca="1"/>
        <v>2E-3</v>
      </c>
      <c r="D851" s="169">
        <f ca="1"/>
        <v>8.7565674255691596E-6</v>
      </c>
      <c r="E851" s="169">
        <f ca="1"/>
        <v>-9.9984664505385081E-5</v>
      </c>
    </row>
    <row r="852" spans="1:5">
      <c r="A852">
        <f ca="1"/>
        <v>851</v>
      </c>
      <c r="B852" s="187"/>
      <c r="C852" s="169">
        <f ca="1"/>
        <v>2E-3</v>
      </c>
      <c r="D852" s="169">
        <f ca="1"/>
        <v>7.5890251021598371E-6</v>
      </c>
      <c r="E852" s="169">
        <f ca="1"/>
        <v>-9.9988481339600548E-5</v>
      </c>
    </row>
    <row r="853" spans="1:5">
      <c r="A853">
        <f ca="1"/>
        <v>852</v>
      </c>
      <c r="B853" s="187"/>
      <c r="C853" s="169">
        <f ca="1"/>
        <v>2E-3</v>
      </c>
      <c r="D853" s="169">
        <f ca="1"/>
        <v>6.4214827787507315E-6</v>
      </c>
      <c r="E853" s="169">
        <f ca="1"/>
        <v>-9.9991752911785203E-5</v>
      </c>
    </row>
    <row r="854" spans="1:5">
      <c r="A854">
        <f ca="1"/>
        <v>853</v>
      </c>
      <c r="B854" s="187"/>
      <c r="C854" s="169">
        <f ca="1"/>
        <v>2E-3</v>
      </c>
      <c r="D854" s="169">
        <f ca="1"/>
        <v>5.253940455341409E-6</v>
      </c>
      <c r="E854" s="169">
        <f ca="1"/>
        <v>-9.9994479221939128E-5</v>
      </c>
    </row>
    <row r="855" spans="1:5">
      <c r="A855">
        <f ca="1"/>
        <v>854</v>
      </c>
      <c r="B855" s="187"/>
      <c r="C855" s="169">
        <f ca="1"/>
        <v>2E-3</v>
      </c>
      <c r="D855" s="169">
        <f ca="1"/>
        <v>4.0863981319320865E-6</v>
      </c>
      <c r="E855" s="169">
        <f ca="1"/>
        <v>-9.9996660270062213E-5</v>
      </c>
    </row>
    <row r="856" spans="1:5">
      <c r="A856">
        <f ca="1"/>
        <v>855</v>
      </c>
      <c r="B856" s="187"/>
      <c r="C856" s="169">
        <f ca="1"/>
        <v>2E-3</v>
      </c>
      <c r="D856" s="169">
        <f ca="1"/>
        <v>2.9188558085229809E-6</v>
      </c>
      <c r="E856" s="169">
        <f ca="1"/>
        <v>-9.9998296056154595E-5</v>
      </c>
    </row>
    <row r="857" spans="1:5">
      <c r="A857">
        <f ca="1"/>
        <v>856</v>
      </c>
      <c r="B857" s="187"/>
      <c r="C857" s="169">
        <f ca="1"/>
        <v>2E-3</v>
      </c>
      <c r="D857" s="169">
        <f ca="1"/>
        <v>1.7513134851136584E-6</v>
      </c>
      <c r="E857" s="169">
        <f ca="1"/>
        <v>-9.9999386580216165E-5</v>
      </c>
    </row>
    <row r="858" spans="1:5">
      <c r="A858">
        <f ca="1"/>
        <v>857</v>
      </c>
      <c r="B858" s="187"/>
      <c r="C858" s="169">
        <f ca="1"/>
        <v>2E-3</v>
      </c>
      <c r="D858" s="169">
        <f ca="1"/>
        <v>5.8377116170455282E-7</v>
      </c>
      <c r="E858" s="169">
        <f ca="1"/>
        <v>-9.9999931842246922E-5</v>
      </c>
    </row>
    <row r="859" spans="1:5">
      <c r="A859">
        <f ca="1"/>
        <v>858</v>
      </c>
      <c r="B859" s="187"/>
      <c r="C859" s="169">
        <f ca="1"/>
        <v>2E-3</v>
      </c>
      <c r="D859" s="169">
        <f ca="1"/>
        <v>-5.8377116170476966E-7</v>
      </c>
      <c r="E859" s="169">
        <f ca="1"/>
        <v>-9.9999931842246922E-5</v>
      </c>
    </row>
    <row r="860" spans="1:5">
      <c r="A860">
        <f ca="1"/>
        <v>859</v>
      </c>
      <c r="B860" s="187"/>
      <c r="C860" s="169">
        <f ca="1"/>
        <v>2E-3</v>
      </c>
      <c r="D860" s="169">
        <f ca="1"/>
        <v>-1.7513134851138753E-6</v>
      </c>
      <c r="E860" s="169">
        <f ca="1"/>
        <v>-9.9999386580216165E-5</v>
      </c>
    </row>
    <row r="861" spans="1:5">
      <c r="A861">
        <f ca="1"/>
        <v>860</v>
      </c>
      <c r="B861" s="187"/>
      <c r="C861" s="169">
        <f ca="1"/>
        <v>2E-3</v>
      </c>
      <c r="D861" s="169">
        <f ca="1"/>
        <v>-2.9188558085231978E-6</v>
      </c>
      <c r="E861" s="169">
        <f ca="1"/>
        <v>-9.9998296056154568E-5</v>
      </c>
    </row>
    <row r="862" spans="1:5">
      <c r="A862">
        <f ca="1"/>
        <v>861</v>
      </c>
      <c r="B862" s="187"/>
      <c r="C862" s="169">
        <f ca="1"/>
        <v>2E-3</v>
      </c>
      <c r="D862" s="169">
        <f ca="1"/>
        <v>-4.0863981319323034E-6</v>
      </c>
      <c r="E862" s="169">
        <f ca="1"/>
        <v>-9.999666027006224E-5</v>
      </c>
    </row>
    <row r="863" spans="1:5">
      <c r="A863">
        <f ca="1"/>
        <v>862</v>
      </c>
      <c r="B863" s="187"/>
      <c r="C863" s="169">
        <f ca="1"/>
        <v>2E-3</v>
      </c>
      <c r="D863" s="169">
        <f ca="1"/>
        <v>-5.2539404553416259E-6</v>
      </c>
      <c r="E863" s="169">
        <f ca="1"/>
        <v>-9.9994479221939155E-5</v>
      </c>
    </row>
    <row r="864" spans="1:5">
      <c r="A864">
        <f ca="1"/>
        <v>863</v>
      </c>
      <c r="B864" s="187"/>
      <c r="C864" s="169">
        <f ca="1"/>
        <v>2E-3</v>
      </c>
      <c r="D864" s="169">
        <f ca="1"/>
        <v>-6.4214827787507315E-6</v>
      </c>
      <c r="E864" s="169">
        <f ca="1"/>
        <v>-9.9991752911785203E-5</v>
      </c>
    </row>
    <row r="865" spans="1:5">
      <c r="A865">
        <f ca="1"/>
        <v>864</v>
      </c>
      <c r="B865" s="187"/>
      <c r="C865" s="169">
        <f ca="1"/>
        <v>2E-3</v>
      </c>
      <c r="D865" s="169">
        <f ca="1"/>
        <v>-7.589025102160054E-6</v>
      </c>
      <c r="E865" s="169">
        <f ca="1"/>
        <v>-9.9988481339600548E-5</v>
      </c>
    </row>
    <row r="866" spans="1:5">
      <c r="A866">
        <f ca="1"/>
        <v>865</v>
      </c>
      <c r="B866" s="187"/>
      <c r="C866" s="169">
        <f ca="1"/>
        <v>2E-3</v>
      </c>
      <c r="D866" s="169">
        <f ca="1"/>
        <v>-8.7565674255693764E-6</v>
      </c>
      <c r="E866" s="169">
        <f ca="1"/>
        <v>-9.9984664505385054E-5</v>
      </c>
    </row>
    <row r="867" spans="1:5">
      <c r="A867">
        <f ca="1"/>
        <v>866</v>
      </c>
      <c r="B867" s="187"/>
      <c r="C867" s="169">
        <f ca="1"/>
        <v>2E-3</v>
      </c>
      <c r="D867" s="169">
        <f ca="1"/>
        <v>-9.9241097489784821E-6</v>
      </c>
      <c r="E867" s="169">
        <f ca="1"/>
        <v>-9.9980302409138829E-5</v>
      </c>
    </row>
    <row r="868" spans="1:5">
      <c r="A868">
        <f ca="1"/>
        <v>867</v>
      </c>
      <c r="B868" s="187"/>
      <c r="C868" s="169">
        <f ca="1"/>
        <v>2E-3</v>
      </c>
      <c r="D868" s="169">
        <f ca="1"/>
        <v>-1.1091652072387805E-5</v>
      </c>
      <c r="E868" s="169">
        <f ca="1"/>
        <v>-9.9975395050861819E-5</v>
      </c>
    </row>
    <row r="869" spans="1:5">
      <c r="A869">
        <f ca="1"/>
        <v>868</v>
      </c>
      <c r="B869" s="187"/>
      <c r="C869" s="169">
        <f ca="1"/>
        <v>2E-3</v>
      </c>
      <c r="D869" s="169">
        <f ca="1"/>
        <v>-1.225919439579691E-5</v>
      </c>
      <c r="E869" s="169">
        <f ca="1"/>
        <v>-9.996994243055397E-5</v>
      </c>
    </row>
    <row r="870" spans="1:5">
      <c r="A870">
        <f ca="1"/>
        <v>869</v>
      </c>
      <c r="B870" s="187"/>
      <c r="C870" s="169">
        <f ca="1"/>
        <v>2E-3</v>
      </c>
      <c r="D870" s="169">
        <f ca="1"/>
        <v>-1.3426736719206233E-5</v>
      </c>
      <c r="E870" s="169">
        <f ca="1"/>
        <v>-9.9963944548215418E-5</v>
      </c>
    </row>
    <row r="871" spans="1:5">
      <c r="A871">
        <f ca="1"/>
        <v>870</v>
      </c>
      <c r="B871" s="187"/>
      <c r="C871" s="169">
        <f ca="1"/>
        <v>2E-3</v>
      </c>
      <c r="D871" s="169">
        <f ca="1"/>
        <v>-1.4594279042615338E-5</v>
      </c>
      <c r="E871" s="169">
        <f ca="1"/>
        <v>-9.9957401403846053E-5</v>
      </c>
    </row>
    <row r="872" spans="1:5">
      <c r="A872">
        <f ca="1"/>
        <v>871</v>
      </c>
      <c r="B872" s="187"/>
      <c r="C872" s="169">
        <f ca="1"/>
        <v>2E-3</v>
      </c>
      <c r="D872" s="169">
        <f ca="1"/>
        <v>-1.5761821366024661E-5</v>
      </c>
      <c r="E872" s="169">
        <f ca="1"/>
        <v>-9.9950312997445877E-5</v>
      </c>
    </row>
    <row r="873" spans="1:5">
      <c r="A873">
        <f ca="1"/>
        <v>872</v>
      </c>
      <c r="B873" s="187"/>
      <c r="C873" s="169">
        <f ca="1"/>
        <v>2E-3</v>
      </c>
      <c r="D873" s="169">
        <f ca="1"/>
        <v>-1.6929363689433766E-5</v>
      </c>
      <c r="E873" s="169">
        <f ca="1"/>
        <v>-9.994267932901497E-5</v>
      </c>
    </row>
    <row r="874" spans="1:5">
      <c r="A874">
        <f ca="1"/>
        <v>873</v>
      </c>
      <c r="B874" s="187"/>
      <c r="C874" s="169">
        <f ca="1"/>
        <v>2E-3</v>
      </c>
      <c r="D874" s="169">
        <f ca="1"/>
        <v>-1.8096906012843089E-5</v>
      </c>
      <c r="E874" s="169">
        <f ca="1"/>
        <v>-9.9934500398553278E-5</v>
      </c>
    </row>
    <row r="875" spans="1:5">
      <c r="A875">
        <f ca="1"/>
        <v>874</v>
      </c>
      <c r="B875" s="187"/>
      <c r="C875" s="169">
        <f ca="1"/>
        <v>2E-3</v>
      </c>
      <c r="D875" s="169">
        <f ca="1"/>
        <v>-1.9264448336252194E-5</v>
      </c>
      <c r="E875" s="169">
        <f ca="1"/>
        <v>-9.9925776206060747E-5</v>
      </c>
    </row>
    <row r="876" spans="1:5">
      <c r="A876">
        <f ca="1"/>
        <v>875</v>
      </c>
      <c r="B876" s="187"/>
      <c r="C876" s="169">
        <f ca="1"/>
        <v>2E-3</v>
      </c>
      <c r="D876" s="169">
        <f ca="1"/>
        <v>-2.0431990659661517E-5</v>
      </c>
      <c r="E876" s="169">
        <f ca="1"/>
        <v>-9.9916506751537485E-5</v>
      </c>
    </row>
    <row r="877" spans="1:5">
      <c r="A877">
        <f ca="1"/>
        <v>876</v>
      </c>
      <c r="B877" s="187"/>
      <c r="C877" s="169">
        <f ca="1"/>
        <v>2E-3</v>
      </c>
      <c r="D877" s="169">
        <f ca="1"/>
        <v>-2.1599532983070623E-5</v>
      </c>
      <c r="E877" s="169">
        <f ca="1"/>
        <v>-9.9906692034983411E-5</v>
      </c>
    </row>
    <row r="878" spans="1:5">
      <c r="A878">
        <f ca="1"/>
        <v>877</v>
      </c>
      <c r="B878" s="187"/>
      <c r="C878" s="169">
        <f ca="1"/>
        <v>2E-3</v>
      </c>
      <c r="D878" s="169">
        <f ca="1"/>
        <v>-2.2767075306479945E-5</v>
      </c>
      <c r="E878" s="169">
        <f ca="1"/>
        <v>-9.9896332056398579E-5</v>
      </c>
    </row>
    <row r="879" spans="1:5">
      <c r="A879">
        <f ca="1"/>
        <v>878</v>
      </c>
      <c r="B879" s="187"/>
      <c r="C879" s="169">
        <f ca="1"/>
        <v>2E-3</v>
      </c>
      <c r="D879" s="169">
        <f ca="1"/>
        <v>-2.3934617629889268E-5</v>
      </c>
      <c r="E879" s="169">
        <f ca="1"/>
        <v>-9.988542681578299E-5</v>
      </c>
    </row>
    <row r="880" spans="1:5">
      <c r="A880">
        <f ca="1"/>
        <v>879</v>
      </c>
      <c r="B880" s="187"/>
      <c r="C880" s="169">
        <f ca="1"/>
        <v>2E-3</v>
      </c>
      <c r="D880" s="169">
        <f ca="1"/>
        <v>-2.5102159953298373E-5</v>
      </c>
      <c r="E880" s="169">
        <f ca="1"/>
        <v>-9.9873976313136562E-5</v>
      </c>
    </row>
    <row r="881" spans="1:5">
      <c r="A881">
        <f ca="1"/>
        <v>880</v>
      </c>
      <c r="B881" s="187"/>
      <c r="C881" s="169">
        <f ca="1"/>
        <v>2E-3</v>
      </c>
      <c r="D881" s="169">
        <f ca="1"/>
        <v>-2.6269702276707696E-5</v>
      </c>
      <c r="E881" s="169">
        <f ca="1"/>
        <v>-9.9861980548459402E-5</v>
      </c>
    </row>
    <row r="882" spans="1:5">
      <c r="A882">
        <f ca="1"/>
        <v>881</v>
      </c>
      <c r="B882" s="187"/>
      <c r="C882" s="169">
        <f ca="1"/>
        <v>2E-3</v>
      </c>
      <c r="D882" s="169">
        <f ca="1"/>
        <v>-2.7437244600116801E-5</v>
      </c>
      <c r="E882" s="169">
        <f ca="1"/>
        <v>-9.9849439521751485E-5</v>
      </c>
    </row>
    <row r="883" spans="1:5">
      <c r="A883">
        <f ca="1"/>
        <v>882</v>
      </c>
      <c r="B883" s="187"/>
      <c r="C883" s="169">
        <f ca="1"/>
        <v>2E-3</v>
      </c>
      <c r="D883" s="169">
        <f ca="1"/>
        <v>-2.8604786923526124E-5</v>
      </c>
      <c r="E883" s="169">
        <f ca="1"/>
        <v>-9.9836353233012702E-5</v>
      </c>
    </row>
    <row r="884" spans="1:5">
      <c r="A884">
        <f ca="1"/>
        <v>883</v>
      </c>
      <c r="B884" s="187"/>
      <c r="C884" s="169">
        <f ca="1"/>
        <v>2E-3</v>
      </c>
      <c r="D884" s="169">
        <f ca="1"/>
        <v>-2.9772329246935229E-5</v>
      </c>
      <c r="E884" s="169">
        <f ca="1"/>
        <v>-9.9822721682243216E-5</v>
      </c>
    </row>
    <row r="885" spans="1:5">
      <c r="A885">
        <f ca="1"/>
        <v>884</v>
      </c>
      <c r="B885" s="187"/>
      <c r="C885" s="169">
        <f ca="1"/>
        <v>2E-3</v>
      </c>
      <c r="D885" s="169">
        <f ca="1"/>
        <v>-3.0939871570344552E-5</v>
      </c>
      <c r="E885" s="169">
        <f ca="1"/>
        <v>-9.9808544869442917E-5</v>
      </c>
    </row>
    <row r="886" spans="1:5">
      <c r="A886">
        <f ca="1"/>
        <v>885</v>
      </c>
      <c r="B886" s="187"/>
      <c r="C886" s="169">
        <f ca="1"/>
        <v>2E-3</v>
      </c>
      <c r="D886" s="169">
        <f ca="1"/>
        <v>-3.2107413893753657E-5</v>
      </c>
      <c r="E886" s="169">
        <f ca="1"/>
        <v>-9.9793822794611806E-5</v>
      </c>
    </row>
    <row r="887" spans="1:5">
      <c r="A887">
        <f ca="1"/>
        <v>886</v>
      </c>
      <c r="B887" s="187"/>
      <c r="C887" s="169">
        <f ca="1"/>
        <v>2E-3</v>
      </c>
      <c r="D887" s="169">
        <f ca="1"/>
        <v>-3.327495621716298E-5</v>
      </c>
      <c r="E887" s="169">
        <f ca="1"/>
        <v>-9.9778555457749965E-5</v>
      </c>
    </row>
    <row r="888" spans="1:5">
      <c r="A888">
        <f ca="1"/>
        <v>887</v>
      </c>
      <c r="B888" s="187"/>
      <c r="C888" s="169">
        <f ca="1"/>
        <v>2E-3</v>
      </c>
      <c r="D888" s="169">
        <f ca="1"/>
        <v>-3.4442498540572086E-5</v>
      </c>
      <c r="E888" s="169">
        <f ca="1"/>
        <v>-9.9762742858857339E-5</v>
      </c>
    </row>
    <row r="889" spans="1:5">
      <c r="A889">
        <f ca="1"/>
        <v>888</v>
      </c>
      <c r="B889" s="187"/>
      <c r="C889" s="169">
        <f ca="1"/>
        <v>2E-3</v>
      </c>
      <c r="D889" s="169">
        <f ca="1"/>
        <v>-3.5610040863981408E-5</v>
      </c>
      <c r="E889" s="169">
        <f ca="1"/>
        <v>-9.97463849979339E-5</v>
      </c>
    </row>
    <row r="890" spans="1:5">
      <c r="A890">
        <f ca="1"/>
        <v>889</v>
      </c>
      <c r="B890" s="187"/>
      <c r="C890" s="169">
        <f ca="1"/>
        <v>2E-3</v>
      </c>
      <c r="D890" s="169">
        <f ca="1"/>
        <v>-3.6777583187390731E-5</v>
      </c>
      <c r="E890" s="169">
        <f ca="1"/>
        <v>-9.9729481874979704E-5</v>
      </c>
    </row>
    <row r="891" spans="1:5">
      <c r="A891">
        <f ca="1"/>
        <v>890</v>
      </c>
      <c r="B891" s="187"/>
      <c r="C891" s="169">
        <f ca="1"/>
        <v>2E-3</v>
      </c>
      <c r="D891" s="169">
        <f ca="1"/>
        <v>-3.7945125510799836E-5</v>
      </c>
      <c r="E891" s="169">
        <f ca="1"/>
        <v>-9.9712033489994696E-5</v>
      </c>
    </row>
    <row r="892" spans="1:5">
      <c r="A892">
        <f ca="1"/>
        <v>891</v>
      </c>
      <c r="B892" s="187"/>
      <c r="C892" s="169">
        <f ca="1"/>
        <v>2E-3</v>
      </c>
      <c r="D892" s="169">
        <f ca="1"/>
        <v>-3.9112667834209159E-5</v>
      </c>
      <c r="E892" s="169">
        <f ca="1"/>
        <v>-9.9694039842978957E-5</v>
      </c>
    </row>
    <row r="893" spans="1:5">
      <c r="A893">
        <f ca="1"/>
        <v>892</v>
      </c>
      <c r="B893" s="187"/>
      <c r="C893" s="169">
        <f ca="1"/>
        <v>2E-3</v>
      </c>
      <c r="D893" s="169">
        <f ca="1"/>
        <v>-4.0280210157618264E-5</v>
      </c>
      <c r="E893" s="169">
        <f ca="1"/>
        <v>-9.9675500933932434E-5</v>
      </c>
    </row>
    <row r="894" spans="1:5">
      <c r="A894">
        <f ca="1"/>
        <v>893</v>
      </c>
      <c r="B894" s="187"/>
      <c r="C894" s="169">
        <f ca="1"/>
        <v>2E-3</v>
      </c>
      <c r="D894" s="169">
        <f ca="1"/>
        <v>-4.1447752481027587E-5</v>
      </c>
      <c r="E894" s="169">
        <f ca="1"/>
        <v>-9.9656416762855071E-5</v>
      </c>
    </row>
    <row r="895" spans="1:5">
      <c r="A895">
        <f ca="1"/>
        <v>894</v>
      </c>
      <c r="B895" s="187"/>
      <c r="C895" s="169">
        <f ca="1"/>
        <v>2E-3</v>
      </c>
      <c r="D895" s="169">
        <f ca="1"/>
        <v>-4.2615294804436692E-5</v>
      </c>
      <c r="E895" s="169">
        <f ca="1"/>
        <v>-9.9636787329746978E-5</v>
      </c>
    </row>
    <row r="896" spans="1:5">
      <c r="A896">
        <f ca="1"/>
        <v>895</v>
      </c>
      <c r="B896" s="187"/>
      <c r="C896" s="169">
        <f ca="1"/>
        <v>2E-3</v>
      </c>
      <c r="D896" s="169">
        <f ca="1"/>
        <v>-4.3782837127846015E-5</v>
      </c>
      <c r="E896" s="169">
        <f ca="1"/>
        <v>-9.9616612634608099E-5</v>
      </c>
    </row>
    <row r="897" spans="1:5">
      <c r="A897">
        <f ca="1"/>
        <v>896</v>
      </c>
      <c r="B897" s="187"/>
      <c r="C897" s="169">
        <f ca="1"/>
        <v>2E-3</v>
      </c>
      <c r="D897" s="169">
        <f ca="1"/>
        <v>-4.495037945125512E-5</v>
      </c>
      <c r="E897" s="169">
        <f ca="1"/>
        <v>-9.9595892677438409E-5</v>
      </c>
    </row>
    <row r="898" spans="1:5">
      <c r="A898">
        <f ca="1"/>
        <v>897</v>
      </c>
      <c r="B898" s="187"/>
      <c r="C898" s="169">
        <f ca="1"/>
        <v>2E-3</v>
      </c>
      <c r="D898" s="169">
        <f ca="1"/>
        <v>-4.6117921774664443E-5</v>
      </c>
      <c r="E898" s="169">
        <f ca="1"/>
        <v>-9.9574627458237988E-5</v>
      </c>
    </row>
    <row r="899" spans="1:5">
      <c r="A899">
        <f ca="1"/>
        <v>898</v>
      </c>
      <c r="B899" s="187"/>
      <c r="C899" s="169">
        <f ca="1"/>
        <v>2E-3</v>
      </c>
      <c r="D899" s="169">
        <f ca="1"/>
        <v>-4.7285464098073549E-5</v>
      </c>
      <c r="E899" s="169">
        <f ca="1"/>
        <v>-9.9552816977006782E-5</v>
      </c>
    </row>
    <row r="900" spans="1:5">
      <c r="A900">
        <f ca="1"/>
        <v>899</v>
      </c>
      <c r="B900" s="187"/>
      <c r="C900" s="169">
        <f ca="1"/>
        <v>2E-3</v>
      </c>
      <c r="D900" s="169">
        <f ca="1"/>
        <v>-4.8453006421482871E-5</v>
      </c>
      <c r="E900" s="169">
        <f ca="1"/>
        <v>-9.9530461233744737E-5</v>
      </c>
    </row>
    <row r="901" spans="1:5">
      <c r="A901">
        <f ca="1"/>
        <v>900</v>
      </c>
      <c r="B901" s="187"/>
      <c r="C901" s="169">
        <f ca="1"/>
        <v>2E-3</v>
      </c>
      <c r="D901" s="169">
        <f ca="1"/>
        <v>-4.9620548744892193E-5</v>
      </c>
      <c r="E901" s="169">
        <f ca="1"/>
        <v>-9.9507560228451962E-5</v>
      </c>
    </row>
    <row r="902" spans="1:5">
      <c r="A902">
        <f ca="1"/>
        <v>901</v>
      </c>
      <c r="B902" s="187"/>
      <c r="C902" s="169">
        <f ca="1"/>
        <v>2E-3</v>
      </c>
      <c r="D902" s="169">
        <f ca="1"/>
        <v>-5.0788091068301299E-5</v>
      </c>
      <c r="E902" s="169">
        <f ca="1"/>
        <v>-9.9484113961128347E-5</v>
      </c>
    </row>
    <row r="903" spans="1:5">
      <c r="A903">
        <f ca="1"/>
        <v>902</v>
      </c>
      <c r="B903" s="187"/>
      <c r="C903" s="169">
        <f ca="1"/>
        <v>2E-3</v>
      </c>
      <c r="D903" s="169">
        <f ca="1"/>
        <v>-5.1955633391710622E-5</v>
      </c>
      <c r="E903" s="169">
        <f ca="1"/>
        <v>-9.9460122431774029E-5</v>
      </c>
    </row>
    <row r="904" spans="1:5">
      <c r="A904">
        <f ca="1"/>
        <v>903</v>
      </c>
      <c r="B904" s="187"/>
      <c r="C904" s="169">
        <f ca="1"/>
        <v>2E-3</v>
      </c>
      <c r="D904" s="169">
        <f ca="1"/>
        <v>-5.3123175715119727E-5</v>
      </c>
      <c r="E904" s="169">
        <f ca="1"/>
        <v>-9.9435585640388898E-5</v>
      </c>
    </row>
    <row r="905" spans="1:5">
      <c r="A905">
        <f ca="1"/>
        <v>904</v>
      </c>
      <c r="B905" s="187"/>
      <c r="C905" s="169">
        <f ca="1"/>
        <v>2E-3</v>
      </c>
      <c r="D905" s="169">
        <f ca="1"/>
        <v>-5.429071803852905E-5</v>
      </c>
      <c r="E905" s="169">
        <f ca="1"/>
        <v>-9.9410503586972956E-5</v>
      </c>
    </row>
    <row r="906" spans="1:5">
      <c r="A906">
        <f ca="1"/>
        <v>905</v>
      </c>
      <c r="B906" s="187"/>
      <c r="C906" s="169">
        <f ca="1"/>
        <v>2E-3</v>
      </c>
      <c r="D906" s="169">
        <f ca="1"/>
        <v>-5.5458260361938155E-5</v>
      </c>
      <c r="E906" s="169">
        <f ca="1"/>
        <v>-9.9384876271526283E-5</v>
      </c>
    </row>
    <row r="907" spans="1:5">
      <c r="A907">
        <f ca="1"/>
        <v>906</v>
      </c>
      <c r="B907" s="187"/>
      <c r="C907" s="169">
        <f ca="1"/>
        <v>2E-3</v>
      </c>
      <c r="D907" s="169">
        <f ca="1"/>
        <v>-5.6625802685347478E-5</v>
      </c>
      <c r="E907" s="169">
        <f ca="1"/>
        <v>-9.9358703694048825E-5</v>
      </c>
    </row>
    <row r="908" spans="1:5">
      <c r="A908">
        <f ca="1"/>
        <v>907</v>
      </c>
      <c r="B908" s="187"/>
      <c r="C908" s="169">
        <f ca="1"/>
        <v>2E-3</v>
      </c>
      <c r="D908" s="169">
        <f ca="1"/>
        <v>-5.7793345008756583E-5</v>
      </c>
      <c r="E908" s="169">
        <f ca="1"/>
        <v>-9.9331985854540528E-5</v>
      </c>
    </row>
    <row r="909" spans="1:5">
      <c r="A909">
        <f ca="1"/>
        <v>908</v>
      </c>
      <c r="B909" s="187"/>
      <c r="C909" s="169">
        <f ca="1"/>
        <v>2E-3</v>
      </c>
      <c r="D909" s="169">
        <f ca="1"/>
        <v>-5.8960887332165906E-5</v>
      </c>
      <c r="E909" s="169">
        <f ca="1"/>
        <v>-9.9304722753001528E-5</v>
      </c>
    </row>
    <row r="910" spans="1:5">
      <c r="A910">
        <f ca="1"/>
        <v>909</v>
      </c>
      <c r="B910" s="187"/>
      <c r="C910" s="169">
        <f ca="1"/>
        <v>2E-3</v>
      </c>
      <c r="D910" s="169">
        <f ca="1"/>
        <v>-6.0128429655575012E-5</v>
      </c>
      <c r="E910" s="169">
        <f ca="1"/>
        <v>-9.9276914389431715E-5</v>
      </c>
    </row>
    <row r="911" spans="1:5">
      <c r="A911">
        <f ca="1"/>
        <v>910</v>
      </c>
      <c r="B911" s="187"/>
      <c r="C911" s="169">
        <f ca="1"/>
        <v>2E-3</v>
      </c>
      <c r="D911" s="169">
        <f ca="1"/>
        <v>-6.1295971978984334E-5</v>
      </c>
      <c r="E911" s="169">
        <f ca="1"/>
        <v>-9.9248560763831091E-5</v>
      </c>
    </row>
    <row r="912" spans="1:5">
      <c r="A912">
        <f ca="1"/>
        <v>911</v>
      </c>
      <c r="B912" s="187"/>
      <c r="C912" s="169">
        <f ca="1"/>
        <v>2E-3</v>
      </c>
      <c r="D912" s="169">
        <f ca="1"/>
        <v>-6.2463514302393656E-5</v>
      </c>
      <c r="E912" s="169">
        <f ca="1"/>
        <v>-9.9219661876199735E-5</v>
      </c>
    </row>
    <row r="913" spans="1:5">
      <c r="A913">
        <f ca="1"/>
        <v>912</v>
      </c>
      <c r="B913" s="187"/>
      <c r="C913" s="169">
        <f ca="1"/>
        <v>2E-3</v>
      </c>
      <c r="D913" s="169">
        <f ca="1"/>
        <v>-6.3631056625802762E-5</v>
      </c>
      <c r="E913" s="169">
        <f ca="1"/>
        <v>-9.9190217726537541E-5</v>
      </c>
    </row>
    <row r="914" spans="1:5">
      <c r="A914">
        <f ca="1"/>
        <v>913</v>
      </c>
      <c r="B914" s="187"/>
      <c r="C914" s="169">
        <f ca="1"/>
        <v>2E-3</v>
      </c>
      <c r="D914" s="169">
        <f ca="1"/>
        <v>-6.4798598949212085E-5</v>
      </c>
      <c r="E914" s="169">
        <f ca="1"/>
        <v>-9.9160228314844616E-5</v>
      </c>
    </row>
    <row r="915" spans="1:5">
      <c r="A915">
        <f ca="1"/>
        <v>914</v>
      </c>
      <c r="B915" s="187"/>
      <c r="C915" s="169">
        <f ca="1"/>
        <v>2E-3</v>
      </c>
      <c r="D915" s="169">
        <f ca="1"/>
        <v>-6.596614127262119E-5</v>
      </c>
      <c r="E915" s="169">
        <f ca="1"/>
        <v>-9.9129693641120906E-5</v>
      </c>
    </row>
    <row r="916" spans="1:5">
      <c r="A916">
        <f ca="1"/>
        <v>915</v>
      </c>
      <c r="B916" s="187"/>
      <c r="C916" s="169">
        <f ca="1"/>
        <v>2E-3</v>
      </c>
      <c r="D916" s="169">
        <f ca="1"/>
        <v>-6.7133683596030513E-5</v>
      </c>
      <c r="E916" s="169">
        <f ca="1"/>
        <v>-9.9098613705366384E-5</v>
      </c>
    </row>
    <row r="917" spans="1:5">
      <c r="A917">
        <f ca="1"/>
        <v>916</v>
      </c>
      <c r="B917" s="187"/>
      <c r="C917" s="169">
        <f ca="1"/>
        <v>2E-3</v>
      </c>
      <c r="D917" s="169">
        <f ca="1"/>
        <v>-6.8301225919439618E-5</v>
      </c>
      <c r="E917" s="169">
        <f ca="1"/>
        <v>-9.9066988507581132E-5</v>
      </c>
    </row>
    <row r="918" spans="1:5">
      <c r="A918">
        <f ca="1"/>
        <v>917</v>
      </c>
      <c r="B918" s="187"/>
      <c r="C918" s="169">
        <f ca="1"/>
        <v>2E-3</v>
      </c>
      <c r="D918" s="169">
        <f ca="1"/>
        <v>-6.9468768242848941E-5</v>
      </c>
      <c r="E918" s="169">
        <f ca="1"/>
        <v>-9.9034818047765067E-5</v>
      </c>
    </row>
    <row r="919" spans="1:5">
      <c r="A919">
        <f ca="1"/>
        <v>918</v>
      </c>
      <c r="B919" s="187"/>
      <c r="C919" s="169">
        <f ca="1"/>
        <v>2E-3</v>
      </c>
      <c r="D919" s="169">
        <f ca="1"/>
        <v>-7.0636310566258046E-5</v>
      </c>
      <c r="E919" s="169">
        <f ca="1"/>
        <v>-9.9002102325918191E-5</v>
      </c>
    </row>
    <row r="920" spans="1:5">
      <c r="A920">
        <f ca="1"/>
        <v>919</v>
      </c>
      <c r="B920" s="187"/>
      <c r="C920" s="169">
        <f ca="1"/>
        <v>2E-3</v>
      </c>
      <c r="D920" s="169">
        <f ca="1"/>
        <v>-7.1803852889667369E-5</v>
      </c>
      <c r="E920" s="169">
        <f ca="1"/>
        <v>-9.8968841342040583E-5</v>
      </c>
    </row>
    <row r="921" spans="1:5">
      <c r="A921">
        <f ca="1"/>
        <v>920</v>
      </c>
      <c r="B921" s="187"/>
      <c r="C921" s="169">
        <f ca="1"/>
        <v>2E-3</v>
      </c>
      <c r="D921" s="169">
        <f ca="1"/>
        <v>-7.2971395213076475E-5</v>
      </c>
      <c r="E921" s="169">
        <f ca="1"/>
        <v>-9.8935035096132218E-5</v>
      </c>
    </row>
    <row r="922" spans="1:5">
      <c r="A922">
        <f ca="1"/>
        <v>921</v>
      </c>
      <c r="B922" s="187"/>
      <c r="C922" s="169">
        <f ca="1"/>
        <v>2E-3</v>
      </c>
      <c r="D922" s="169">
        <f ca="1"/>
        <v>-7.4138937536485797E-5</v>
      </c>
      <c r="E922" s="169">
        <f ca="1"/>
        <v>-9.8900683588192987E-5</v>
      </c>
    </row>
    <row r="923" spans="1:5">
      <c r="A923">
        <f ca="1"/>
        <v>922</v>
      </c>
      <c r="B923" s="187"/>
      <c r="C923" s="169">
        <f ca="1"/>
        <v>2E-3</v>
      </c>
      <c r="D923" s="169">
        <f ca="1"/>
        <v>-7.5306479859895119E-5</v>
      </c>
      <c r="E923" s="169">
        <f ca="1"/>
        <v>-9.8865786818223052E-5</v>
      </c>
    </row>
    <row r="924" spans="1:5">
      <c r="A924">
        <f ca="1"/>
        <v>923</v>
      </c>
      <c r="B924" s="187"/>
      <c r="C924" s="169">
        <f ca="1"/>
        <v>2E-3</v>
      </c>
      <c r="D924" s="169">
        <f ca="1"/>
        <v>-7.6474022183304225E-5</v>
      </c>
      <c r="E924" s="169">
        <f ca="1"/>
        <v>-9.8830344786222251E-5</v>
      </c>
    </row>
    <row r="925" spans="1:5">
      <c r="A925">
        <f ca="1"/>
        <v>924</v>
      </c>
      <c r="B925" s="187"/>
      <c r="C925" s="169">
        <f ca="1"/>
        <v>2E-3</v>
      </c>
      <c r="D925" s="169">
        <f ca="1"/>
        <v>-7.7641564506713548E-5</v>
      </c>
      <c r="E925" s="169">
        <f ca="1"/>
        <v>-9.8794357492190747E-5</v>
      </c>
    </row>
    <row r="926" spans="1:5">
      <c r="A926">
        <f ca="1"/>
        <v>925</v>
      </c>
      <c r="B926" s="187"/>
      <c r="C926" s="169">
        <f ca="1"/>
        <v>2E-3</v>
      </c>
      <c r="D926" s="169">
        <f ca="1"/>
        <v>-7.8809106830122653E-5</v>
      </c>
      <c r="E926" s="169">
        <f ca="1"/>
        <v>-9.8757824936128457E-5</v>
      </c>
    </row>
    <row r="927" spans="1:5">
      <c r="A927">
        <f ca="1"/>
        <v>926</v>
      </c>
      <c r="B927" s="187"/>
      <c r="C927" s="169">
        <f ca="1"/>
        <v>2E-3</v>
      </c>
      <c r="D927" s="169">
        <f ca="1"/>
        <v>-7.9976649153531976E-5</v>
      </c>
      <c r="E927" s="169">
        <f ca="1"/>
        <v>-9.8720747118035329E-5</v>
      </c>
    </row>
    <row r="928" spans="1:5">
      <c r="A928">
        <f ca="1"/>
        <v>927</v>
      </c>
      <c r="B928" s="187"/>
      <c r="C928" s="169">
        <f ca="1"/>
        <v>2E-3</v>
      </c>
      <c r="D928" s="169">
        <f ca="1"/>
        <v>-8.1144191476941081E-5</v>
      </c>
      <c r="E928" s="169">
        <f ca="1"/>
        <v>-9.8683124037911497E-5</v>
      </c>
    </row>
    <row r="929" spans="1:5">
      <c r="A929">
        <f ca="1"/>
        <v>928</v>
      </c>
      <c r="B929" s="187"/>
      <c r="C929" s="169">
        <f ca="1"/>
        <v>2E-3</v>
      </c>
      <c r="D929" s="169">
        <f ca="1"/>
        <v>-8.2311733800350404E-5</v>
      </c>
      <c r="E929" s="169">
        <f ca="1"/>
        <v>-9.8644955695756853E-5</v>
      </c>
    </row>
    <row r="930" spans="1:5">
      <c r="A930">
        <f ca="1"/>
        <v>929</v>
      </c>
      <c r="B930" s="187"/>
      <c r="C930" s="169">
        <f ca="1"/>
        <v>2E-3</v>
      </c>
      <c r="D930" s="169">
        <f ca="1"/>
        <v>-8.3479276123759509E-5</v>
      </c>
      <c r="E930" s="169">
        <f ca="1"/>
        <v>-9.8606242091571396E-5</v>
      </c>
    </row>
    <row r="931" spans="1:5">
      <c r="A931">
        <f ca="1"/>
        <v>930</v>
      </c>
      <c r="B931" s="187"/>
      <c r="C931" s="169">
        <f ca="1"/>
        <v>2E-3</v>
      </c>
      <c r="D931" s="169">
        <f ca="1"/>
        <v>-8.4646818447168832E-5</v>
      </c>
      <c r="E931" s="169">
        <f ca="1"/>
        <v>-9.856698322535521E-5</v>
      </c>
    </row>
    <row r="932" spans="1:5">
      <c r="A932">
        <f ca="1"/>
        <v>931</v>
      </c>
      <c r="B932" s="187"/>
      <c r="C932" s="169">
        <f ca="1"/>
        <v>2E-3</v>
      </c>
      <c r="D932" s="169">
        <f ca="1"/>
        <v>-8.5814360770577938E-5</v>
      </c>
      <c r="E932" s="169">
        <f ca="1"/>
        <v>-9.8527179097108238E-5</v>
      </c>
    </row>
    <row r="933" spans="1:5">
      <c r="A933">
        <f ca="1"/>
        <v>932</v>
      </c>
      <c r="B933" s="187"/>
      <c r="C933" s="169">
        <f ca="1"/>
        <v>2E-3</v>
      </c>
      <c r="D933" s="169">
        <f ca="1"/>
        <v>-8.698190309398726E-5</v>
      </c>
      <c r="E933" s="169">
        <f ca="1"/>
        <v>-9.8486829706830427E-5</v>
      </c>
    </row>
    <row r="934" spans="1:5">
      <c r="A934">
        <f ca="1"/>
        <v>933</v>
      </c>
      <c r="B934" s="187"/>
      <c r="C934" s="169">
        <f ca="1"/>
        <v>2E-3</v>
      </c>
      <c r="D934" s="169">
        <f ca="1"/>
        <v>-8.8149445417396582E-5</v>
      </c>
      <c r="E934" s="169">
        <f ca="1"/>
        <v>-9.8445935054521886E-5</v>
      </c>
    </row>
    <row r="935" spans="1:5">
      <c r="A935">
        <f ca="1"/>
        <v>934</v>
      </c>
      <c r="B935" s="187"/>
      <c r="C935" s="169">
        <f ca="1"/>
        <v>2E-3</v>
      </c>
      <c r="D935" s="169">
        <f ca="1"/>
        <v>-8.9316987740805688E-5</v>
      </c>
      <c r="E935" s="169">
        <f ca="1"/>
        <v>-9.8404495140182559E-5</v>
      </c>
    </row>
    <row r="936" spans="1:5">
      <c r="A936">
        <f ca="1"/>
        <v>935</v>
      </c>
      <c r="B936" s="187"/>
      <c r="C936" s="169">
        <f ca="1"/>
        <v>2E-3</v>
      </c>
      <c r="D936" s="169">
        <f ca="1"/>
        <v>-9.0484530064215011E-5</v>
      </c>
      <c r="E936" s="169">
        <f ca="1"/>
        <v>-9.8362509963812421E-5</v>
      </c>
    </row>
    <row r="937" spans="1:5">
      <c r="A937">
        <f ca="1"/>
        <v>936</v>
      </c>
      <c r="B937" s="187"/>
      <c r="C937" s="169">
        <f ca="1"/>
        <v>2E-3</v>
      </c>
      <c r="D937" s="169">
        <f ca="1"/>
        <v>-9.1652072387624116E-5</v>
      </c>
      <c r="E937" s="169">
        <f ca="1"/>
        <v>-9.8319979525411552E-5</v>
      </c>
    </row>
    <row r="938" spans="1:5">
      <c r="A938">
        <f ca="1"/>
        <v>937</v>
      </c>
      <c r="B938" s="187"/>
      <c r="C938" s="169">
        <f ca="1"/>
        <v>2E-3</v>
      </c>
      <c r="D938" s="169">
        <f ca="1"/>
        <v>-9.2819614711033439E-5</v>
      </c>
      <c r="E938" s="169">
        <f ca="1"/>
        <v>-9.8276903824979844E-5</v>
      </c>
    </row>
    <row r="939" spans="1:5">
      <c r="A939">
        <f ca="1"/>
        <v>938</v>
      </c>
      <c r="B939" s="187"/>
      <c r="C939" s="169">
        <f ca="1"/>
        <v>2E-3</v>
      </c>
      <c r="D939" s="169">
        <f ca="1"/>
        <v>-9.3987157034442544E-5</v>
      </c>
      <c r="E939" s="169">
        <f ca="1"/>
        <v>-9.8233282862517405E-5</v>
      </c>
    </row>
    <row r="940" spans="1:5">
      <c r="A940">
        <f ca="1"/>
        <v>939</v>
      </c>
      <c r="B940" s="187"/>
      <c r="C940" s="169">
        <f ca="1"/>
        <v>2E-3</v>
      </c>
      <c r="D940" s="169">
        <f ca="1"/>
        <v>-9.5154699357851867E-5</v>
      </c>
      <c r="E940" s="169">
        <f ca="1"/>
        <v>-9.8189116638024181E-5</v>
      </c>
    </row>
    <row r="941" spans="1:5">
      <c r="A941">
        <f ca="1"/>
        <v>940</v>
      </c>
      <c r="B941" s="187"/>
      <c r="C941" s="169">
        <f ca="1"/>
        <v>2E-3</v>
      </c>
      <c r="D941" s="169">
        <f ca="1"/>
        <v>-9.6322241681260972E-5</v>
      </c>
      <c r="E941" s="169">
        <f ca="1"/>
        <v>-9.8144405151500119E-5</v>
      </c>
    </row>
    <row r="942" spans="1:5">
      <c r="A942">
        <f ca="1"/>
        <v>941</v>
      </c>
      <c r="B942" s="187"/>
      <c r="C942" s="169">
        <f ca="1"/>
        <v>2E-3</v>
      </c>
      <c r="D942" s="169">
        <f ca="1"/>
        <v>-9.7489784004670295E-5</v>
      </c>
      <c r="E942" s="169">
        <f ca="1"/>
        <v>-9.8099148402945352E-5</v>
      </c>
    </row>
    <row r="943" spans="1:5">
      <c r="A943">
        <f ca="1"/>
        <v>942</v>
      </c>
      <c r="B943" s="187"/>
      <c r="C943" s="169">
        <f ca="1"/>
        <v>2E-3</v>
      </c>
      <c r="D943" s="169">
        <f ca="1"/>
        <v>-9.8657326328079401E-5</v>
      </c>
      <c r="E943" s="169">
        <f ca="1"/>
        <v>-9.8053346392359774E-5</v>
      </c>
    </row>
    <row r="944" spans="1:5">
      <c r="A944">
        <f ca="1"/>
        <v>943</v>
      </c>
      <c r="B944" s="187"/>
      <c r="C944" s="169">
        <f ca="1"/>
        <v>2E-3</v>
      </c>
      <c r="D944" s="169">
        <f ca="1"/>
        <v>-9.9824868651488723E-5</v>
      </c>
      <c r="E944" s="169">
        <f ca="1"/>
        <v>-9.8006999119743383E-5</v>
      </c>
    </row>
    <row r="945" spans="1:5">
      <c r="A945">
        <f ca="1"/>
        <v>944</v>
      </c>
      <c r="B945" s="187"/>
      <c r="C945" s="169">
        <f ca="1"/>
        <v>2E-3</v>
      </c>
      <c r="D945" s="169">
        <f ca="1"/>
        <v>-1.0099241097489783E-4</v>
      </c>
      <c r="E945" s="169">
        <f ca="1"/>
        <v>-9.7960106585096262E-5</v>
      </c>
    </row>
    <row r="946" spans="1:5">
      <c r="A946">
        <f ca="1"/>
        <v>945</v>
      </c>
      <c r="B946" s="187"/>
      <c r="C946" s="169">
        <f ca="1"/>
        <v>2E-3</v>
      </c>
      <c r="D946" s="169">
        <f ca="1"/>
        <v>-1.0215995329830715E-4</v>
      </c>
      <c r="E946" s="169">
        <f ca="1"/>
        <v>-9.7912668788418356E-5</v>
      </c>
    </row>
    <row r="947" spans="1:5">
      <c r="A947">
        <f ca="1"/>
        <v>946</v>
      </c>
      <c r="B947" s="187"/>
      <c r="C947" s="169">
        <f ca="1"/>
        <v>2E-3</v>
      </c>
      <c r="D947" s="169">
        <f ca="1"/>
        <v>-1.0332749562171647E-4</v>
      </c>
      <c r="E947" s="169">
        <f ca="1"/>
        <v>-9.7864685729709611E-5</v>
      </c>
    </row>
    <row r="948" spans="1:5">
      <c r="A948">
        <f ca="1"/>
        <v>947</v>
      </c>
      <c r="B948" s="187"/>
      <c r="C948" s="169">
        <f ca="1"/>
        <v>2E-3</v>
      </c>
      <c r="D948" s="169">
        <f ca="1"/>
        <v>-1.0449503794512558E-4</v>
      </c>
      <c r="E948" s="169">
        <f ca="1"/>
        <v>-9.7816157408970163E-5</v>
      </c>
    </row>
    <row r="949" spans="1:5">
      <c r="A949">
        <f ca="1"/>
        <v>948</v>
      </c>
      <c r="B949" s="187"/>
      <c r="C949" s="169">
        <f ca="1"/>
        <v>2E-3</v>
      </c>
      <c r="D949" s="169">
        <f ca="1"/>
        <v>-1.056625802685349E-4</v>
      </c>
      <c r="E949" s="169">
        <f ca="1"/>
        <v>-9.7767083826199848E-5</v>
      </c>
    </row>
    <row r="950" spans="1:5">
      <c r="A950">
        <f ca="1"/>
        <v>949</v>
      </c>
      <c r="B950" s="187"/>
      <c r="C950" s="169">
        <f ca="1"/>
        <v>2E-3</v>
      </c>
      <c r="D950" s="169">
        <f ca="1"/>
        <v>-1.0683012259194401E-4</v>
      </c>
      <c r="E950" s="169">
        <f ca="1"/>
        <v>-9.7717464981398802E-5</v>
      </c>
    </row>
    <row r="951" spans="1:5">
      <c r="A951">
        <f ca="1"/>
        <v>950</v>
      </c>
      <c r="B951" s="187"/>
      <c r="C951" s="169">
        <f ca="1"/>
        <v>2E-3</v>
      </c>
      <c r="D951" s="169">
        <f ca="1"/>
        <v>-1.0799766491535333E-4</v>
      </c>
      <c r="E951" s="169">
        <f ca="1"/>
        <v>-9.7667300874567026E-5</v>
      </c>
    </row>
    <row r="952" spans="1:5">
      <c r="A952">
        <f ca="1"/>
        <v>951</v>
      </c>
      <c r="B952" s="187"/>
      <c r="C952" s="169">
        <f ca="1"/>
        <v>2E-3</v>
      </c>
      <c r="D952" s="169">
        <f ca="1"/>
        <v>-1.0916520723876244E-4</v>
      </c>
      <c r="E952" s="169">
        <f ca="1"/>
        <v>-9.7616591505704357E-5</v>
      </c>
    </row>
    <row r="953" spans="1:5">
      <c r="A953">
        <f ca="1"/>
        <v>952</v>
      </c>
      <c r="B953" s="187"/>
      <c r="C953" s="169">
        <f ca="1"/>
        <v>2E-3</v>
      </c>
      <c r="D953" s="169">
        <f ca="1"/>
        <v>-1.1033274956217176E-4</v>
      </c>
      <c r="E953" s="169">
        <f ca="1"/>
        <v>-9.7565336874811011E-5</v>
      </c>
    </row>
    <row r="954" spans="1:5">
      <c r="A954">
        <f ca="1"/>
        <v>953</v>
      </c>
      <c r="B954" s="187"/>
      <c r="C954" s="169">
        <f ca="1"/>
        <v>2E-3</v>
      </c>
      <c r="D954" s="169">
        <f ca="1"/>
        <v>-1.1150029188558086E-4</v>
      </c>
      <c r="E954" s="169">
        <f ca="1"/>
        <v>-9.751353698188688E-5</v>
      </c>
    </row>
    <row r="955" spans="1:5">
      <c r="A955">
        <f ca="1"/>
        <v>954</v>
      </c>
      <c r="B955" s="187"/>
      <c r="C955" s="169">
        <f ca="1"/>
        <v>2E-3</v>
      </c>
      <c r="D955" s="169">
        <f ca="1"/>
        <v>-1.1266783420899019E-4</v>
      </c>
      <c r="E955" s="169">
        <f ca="1"/>
        <v>-9.7461191826931856E-5</v>
      </c>
    </row>
    <row r="956" spans="1:5">
      <c r="A956">
        <f ca="1"/>
        <v>955</v>
      </c>
      <c r="B956" s="187"/>
      <c r="C956" s="169">
        <f ca="1"/>
        <v>2E-3</v>
      </c>
      <c r="D956" s="169">
        <f ca="1"/>
        <v>-1.1383537653239929E-4</v>
      </c>
      <c r="E956" s="169">
        <f ca="1"/>
        <v>-9.7408301409946155E-5</v>
      </c>
    </row>
    <row r="957" spans="1:5">
      <c r="A957">
        <f ca="1"/>
        <v>956</v>
      </c>
      <c r="B957" s="187"/>
      <c r="C957" s="169">
        <f ca="1"/>
        <v>2E-3</v>
      </c>
      <c r="D957" s="169">
        <f ca="1"/>
        <v>-1.1500291885580861E-4</v>
      </c>
      <c r="E957" s="169">
        <f ca="1"/>
        <v>-9.735486573092967E-5</v>
      </c>
    </row>
    <row r="958" spans="1:5">
      <c r="A958">
        <f ca="1"/>
        <v>957</v>
      </c>
      <c r="B958" s="187"/>
      <c r="C958" s="169">
        <f ca="1"/>
        <v>2E-3</v>
      </c>
      <c r="D958" s="169">
        <f ca="1"/>
        <v>-1.1617046117921794E-4</v>
      </c>
      <c r="E958" s="169">
        <f ca="1"/>
        <v>-9.7300884789882345E-5</v>
      </c>
    </row>
    <row r="959" spans="1:5">
      <c r="A959">
        <f ca="1"/>
        <v>958</v>
      </c>
      <c r="B959" s="187"/>
      <c r="C959" s="169">
        <f ca="1"/>
        <v>2E-3</v>
      </c>
      <c r="D959" s="169">
        <f ca="1"/>
        <v>-1.1733800350262704E-4</v>
      </c>
      <c r="E959" s="169">
        <f ca="1"/>
        <v>-9.724635858680429E-5</v>
      </c>
    </row>
    <row r="960" spans="1:5">
      <c r="A960">
        <f ca="1"/>
        <v>959</v>
      </c>
      <c r="B960" s="187"/>
      <c r="C960" s="169">
        <f ca="1"/>
        <v>2E-3</v>
      </c>
      <c r="D960" s="169">
        <f ca="1"/>
        <v>-1.1850554582603636E-4</v>
      </c>
      <c r="E960" s="169">
        <f ca="1"/>
        <v>-9.7191287121695395E-5</v>
      </c>
    </row>
    <row r="961" spans="1:5">
      <c r="A961">
        <f ca="1"/>
        <v>960</v>
      </c>
      <c r="B961" s="187"/>
      <c r="C961" s="169">
        <f ca="1"/>
        <v>2E-3</v>
      </c>
      <c r="D961" s="169">
        <f ca="1"/>
        <v>-1.1967308814944547E-4</v>
      </c>
      <c r="E961" s="169">
        <f ca="1"/>
        <v>-9.713567039455577E-5</v>
      </c>
    </row>
    <row r="962" spans="1:5">
      <c r="A962">
        <f ca="1"/>
        <v>961</v>
      </c>
      <c r="B962" s="187"/>
      <c r="C962" s="169">
        <f ca="1"/>
        <v>2E-3</v>
      </c>
      <c r="D962" s="169">
        <f ca="1"/>
        <v>-1.2084063047285479E-4</v>
      </c>
      <c r="E962" s="169">
        <f ca="1"/>
        <v>-9.7079508405385415E-5</v>
      </c>
    </row>
    <row r="963" spans="1:5">
      <c r="A963">
        <f ca="1"/>
        <v>962</v>
      </c>
      <c r="B963" s="187"/>
      <c r="C963" s="169">
        <f ca="1"/>
        <v>2E-3</v>
      </c>
      <c r="D963" s="169">
        <f ca="1"/>
        <v>-1.220081727962639E-4</v>
      </c>
      <c r="E963" s="169">
        <f ca="1"/>
        <v>-9.7022801154184166E-5</v>
      </c>
    </row>
    <row r="964" spans="1:5">
      <c r="A964">
        <f ca="1"/>
        <v>963</v>
      </c>
      <c r="B964" s="187"/>
      <c r="C964" s="169">
        <f ca="1"/>
        <v>2E-3</v>
      </c>
      <c r="D964" s="169">
        <f ca="1"/>
        <v>-1.2317571511967322E-4</v>
      </c>
      <c r="E964" s="169">
        <f ca="1"/>
        <v>-9.6965548640952186E-5</v>
      </c>
    </row>
    <row r="965" spans="1:5">
      <c r="A965">
        <f ca="1"/>
        <v>964</v>
      </c>
      <c r="B965" s="187"/>
      <c r="C965" s="169">
        <f ca="1"/>
        <v>2E-3</v>
      </c>
      <c r="D965" s="169">
        <f ca="1"/>
        <v>-1.2434325744308233E-4</v>
      </c>
      <c r="E965" s="169">
        <f ca="1"/>
        <v>-9.6907750865689475E-5</v>
      </c>
    </row>
    <row r="966" spans="1:5">
      <c r="A966">
        <f ca="1"/>
        <v>965</v>
      </c>
      <c r="B966" s="187"/>
      <c r="C966" s="169">
        <f ca="1"/>
        <v>2E-3</v>
      </c>
      <c r="D966" s="169">
        <f ca="1"/>
        <v>-1.2551079976649165E-4</v>
      </c>
      <c r="E966" s="169">
        <f ca="1"/>
        <v>-9.6849407828395926E-5</v>
      </c>
    </row>
    <row r="967" spans="1:5">
      <c r="A967">
        <f ca="1"/>
        <v>966</v>
      </c>
      <c r="B967" s="187"/>
      <c r="C967" s="169">
        <f ca="1"/>
        <v>2E-3</v>
      </c>
      <c r="D967" s="169">
        <f ca="1"/>
        <v>-1.2667834208990075E-4</v>
      </c>
      <c r="E967" s="169">
        <f ca="1"/>
        <v>-9.6790519529071591E-5</v>
      </c>
    </row>
    <row r="968" spans="1:5">
      <c r="A968">
        <f ca="1"/>
        <v>967</v>
      </c>
      <c r="B968" s="187"/>
      <c r="C968" s="169">
        <f ca="1"/>
        <v>2E-3</v>
      </c>
      <c r="D968" s="169">
        <f ca="1"/>
        <v>-1.2784588441331008E-4</v>
      </c>
      <c r="E968" s="169">
        <f ca="1"/>
        <v>-9.6731085967716526E-5</v>
      </c>
    </row>
    <row r="969" spans="1:5">
      <c r="A969">
        <f ca="1"/>
        <v>968</v>
      </c>
      <c r="B969" s="187"/>
      <c r="C969" s="169">
        <f ca="1"/>
        <v>2E-3</v>
      </c>
      <c r="D969" s="169">
        <f ca="1"/>
        <v>-1.290134267367194E-4</v>
      </c>
      <c r="E969" s="169">
        <f ca="1"/>
        <v>-9.6671107144330622E-5</v>
      </c>
    </row>
    <row r="970" spans="1:5">
      <c r="A970">
        <f ca="1"/>
        <v>969</v>
      </c>
      <c r="B970" s="187"/>
      <c r="C970" s="169">
        <f ca="1"/>
        <v>2E-3</v>
      </c>
      <c r="D970" s="169">
        <f ca="1"/>
        <v>-1.3018096906012851E-4</v>
      </c>
      <c r="E970" s="169">
        <f ca="1"/>
        <v>-9.6610583058913987E-5</v>
      </c>
    </row>
    <row r="971" spans="1:5">
      <c r="A971">
        <f ca="1"/>
        <v>970</v>
      </c>
      <c r="B971" s="187"/>
      <c r="C971" s="169">
        <f ca="1"/>
        <v>2E-3</v>
      </c>
      <c r="D971" s="169">
        <f ca="1"/>
        <v>-1.3134851138353783E-4</v>
      </c>
      <c r="E971" s="169">
        <f ca="1"/>
        <v>-9.6549513711466568E-5</v>
      </c>
    </row>
    <row r="972" spans="1:5">
      <c r="A972">
        <f ca="1"/>
        <v>971</v>
      </c>
      <c r="B972" s="187"/>
      <c r="C972" s="169">
        <f ca="1"/>
        <v>2E-3</v>
      </c>
      <c r="D972" s="169">
        <f ca="1"/>
        <v>-1.3251605370694693E-4</v>
      </c>
      <c r="E972" s="169">
        <f ca="1"/>
        <v>-9.6487899101988309E-5</v>
      </c>
    </row>
    <row r="973" spans="1:5">
      <c r="A973">
        <f ca="1"/>
        <v>972</v>
      </c>
      <c r="B973" s="187"/>
      <c r="C973" s="169">
        <f ca="1"/>
        <v>2E-3</v>
      </c>
      <c r="D973" s="169">
        <f ca="1"/>
        <v>-1.3368359603035626E-4</v>
      </c>
      <c r="E973" s="169">
        <f ca="1"/>
        <v>-9.6425739230479319E-5</v>
      </c>
    </row>
    <row r="974" spans="1:5">
      <c r="A974">
        <f ca="1"/>
        <v>973</v>
      </c>
      <c r="B974" s="187"/>
      <c r="C974" s="169">
        <f ca="1"/>
        <v>2E-3</v>
      </c>
      <c r="D974" s="169">
        <f ca="1"/>
        <v>-1.3485113835376536E-4</v>
      </c>
      <c r="E974" s="169">
        <f ca="1"/>
        <v>-9.636303409693949E-5</v>
      </c>
    </row>
    <row r="975" spans="1:5">
      <c r="A975">
        <f ca="1"/>
        <v>974</v>
      </c>
      <c r="B975" s="187"/>
      <c r="C975" s="169">
        <f ca="1"/>
        <v>2E-3</v>
      </c>
      <c r="D975" s="169">
        <f ca="1"/>
        <v>-1.3601868067717468E-4</v>
      </c>
      <c r="E975" s="169">
        <f ca="1"/>
        <v>-9.6299783701368931E-5</v>
      </c>
    </row>
    <row r="976" spans="1:5">
      <c r="A976">
        <f ca="1"/>
        <v>975</v>
      </c>
      <c r="B976" s="187"/>
      <c r="C976" s="169">
        <f ca="1"/>
        <v>2E-3</v>
      </c>
      <c r="D976" s="169">
        <f ca="1"/>
        <v>-1.3718622300058379E-4</v>
      </c>
      <c r="E976" s="169">
        <f ca="1"/>
        <v>-9.6235988043767641E-5</v>
      </c>
    </row>
    <row r="977" spans="1:5">
      <c r="A977">
        <f ca="1"/>
        <v>976</v>
      </c>
      <c r="B977" s="187"/>
      <c r="C977" s="169">
        <f ca="1"/>
        <v>2E-3</v>
      </c>
      <c r="D977" s="169">
        <f ca="1"/>
        <v>-1.3835376532399311E-4</v>
      </c>
      <c r="E977" s="169">
        <f ca="1"/>
        <v>-9.6171647124135458E-5</v>
      </c>
    </row>
    <row r="978" spans="1:5">
      <c r="A978">
        <f ca="1"/>
        <v>977</v>
      </c>
      <c r="B978" s="187"/>
      <c r="C978" s="169">
        <f ca="1"/>
        <v>2E-3</v>
      </c>
      <c r="D978" s="169">
        <f ca="1"/>
        <v>-1.3952130764740222E-4</v>
      </c>
      <c r="E978" s="169">
        <f ca="1"/>
        <v>-9.6106760942472598E-5</v>
      </c>
    </row>
    <row r="979" spans="1:5">
      <c r="A979">
        <f ca="1"/>
        <v>978</v>
      </c>
      <c r="B979" s="187"/>
      <c r="C979" s="169">
        <f ca="1"/>
        <v>2E-3</v>
      </c>
      <c r="D979" s="169">
        <f ca="1"/>
        <v>-1.4068884997081154E-4</v>
      </c>
      <c r="E979" s="169">
        <f ca="1"/>
        <v>-9.6041329498778899E-5</v>
      </c>
    </row>
    <row r="980" spans="1:5">
      <c r="A980">
        <f ca="1"/>
        <v>979</v>
      </c>
      <c r="B980" s="187"/>
      <c r="C980" s="169">
        <f ca="1"/>
        <v>2E-3</v>
      </c>
      <c r="D980" s="169">
        <f ca="1"/>
        <v>-1.4185639229422086E-4</v>
      </c>
      <c r="E980" s="169">
        <f ca="1"/>
        <v>-9.5975352793054415E-5</v>
      </c>
    </row>
    <row r="981" spans="1:5">
      <c r="A981">
        <f ca="1"/>
        <v>980</v>
      </c>
      <c r="B981" s="187"/>
      <c r="C981" s="169">
        <f ca="1"/>
        <v>2E-3</v>
      </c>
      <c r="D981" s="169">
        <f ca="1"/>
        <v>-1.4302393461762997E-4</v>
      </c>
      <c r="E981" s="169">
        <f ca="1"/>
        <v>-9.5908830825299201E-5</v>
      </c>
    </row>
    <row r="982" spans="1:5">
      <c r="A982">
        <f ca="1"/>
        <v>981</v>
      </c>
      <c r="B982" s="187"/>
      <c r="C982" s="169">
        <f ca="1"/>
        <v>2E-3</v>
      </c>
      <c r="D982" s="169">
        <f ca="1"/>
        <v>-1.4419147694103929E-4</v>
      </c>
      <c r="E982" s="169">
        <f ca="1"/>
        <v>-9.5841763595513147E-5</v>
      </c>
    </row>
    <row r="983" spans="1:5">
      <c r="A983">
        <f ca="1"/>
        <v>982</v>
      </c>
      <c r="B983" s="187"/>
      <c r="C983" s="169">
        <f ca="1"/>
        <v>2E-3</v>
      </c>
      <c r="D983" s="169">
        <f ca="1"/>
        <v>-1.453590192644484E-4</v>
      </c>
      <c r="E983" s="169">
        <f ca="1"/>
        <v>-9.5774151103696309E-5</v>
      </c>
    </row>
    <row r="984" spans="1:5">
      <c r="A984">
        <f ca="1"/>
        <v>983</v>
      </c>
      <c r="B984" s="187"/>
      <c r="C984" s="169">
        <f ca="1"/>
        <v>2E-3</v>
      </c>
      <c r="D984" s="169">
        <f ca="1"/>
        <v>-1.4652656158785772E-4</v>
      </c>
      <c r="E984" s="169">
        <f ca="1"/>
        <v>-9.570599334984874E-5</v>
      </c>
    </row>
    <row r="985" spans="1:5">
      <c r="A985">
        <f ca="1"/>
        <v>984</v>
      </c>
      <c r="B985" s="187"/>
      <c r="C985" s="169">
        <f ca="1"/>
        <v>2E-3</v>
      </c>
      <c r="D985" s="169">
        <f ca="1"/>
        <v>-1.4769410391126682E-4</v>
      </c>
      <c r="E985" s="169">
        <f ca="1"/>
        <v>-9.5637290333970332E-5</v>
      </c>
    </row>
    <row r="986" spans="1:5">
      <c r="A986">
        <f ca="1"/>
        <v>985</v>
      </c>
      <c r="B986" s="187"/>
      <c r="C986" s="169">
        <f ca="1"/>
        <v>2E-3</v>
      </c>
      <c r="D986" s="169">
        <f ca="1"/>
        <v>-1.4886164623467615E-4</v>
      </c>
      <c r="E986" s="169">
        <f ca="1"/>
        <v>-9.5568042056061193E-5</v>
      </c>
    </row>
    <row r="987" spans="1:5">
      <c r="A987">
        <f ca="1"/>
        <v>986</v>
      </c>
      <c r="B987" s="187"/>
      <c r="C987" s="169">
        <f ca="1"/>
        <v>2E-3</v>
      </c>
      <c r="D987" s="169">
        <f ca="1"/>
        <v>-1.5002918855808525E-4</v>
      </c>
      <c r="E987" s="169">
        <f ca="1"/>
        <v>-9.5498248516121323E-5</v>
      </c>
    </row>
    <row r="988" spans="1:5">
      <c r="A988">
        <f ca="1"/>
        <v>987</v>
      </c>
      <c r="B988" s="187"/>
      <c r="C988" s="169">
        <f ca="1"/>
        <v>2E-3</v>
      </c>
      <c r="D988" s="169">
        <f ca="1"/>
        <v>-1.5119673088149457E-4</v>
      </c>
      <c r="E988" s="169">
        <f ca="1"/>
        <v>-9.542790971415056E-5</v>
      </c>
    </row>
    <row r="989" spans="1:5">
      <c r="A989">
        <f ca="1"/>
        <v>988</v>
      </c>
      <c r="B989" s="187"/>
      <c r="C989" s="169">
        <f ca="1"/>
        <v>2E-3</v>
      </c>
      <c r="D989" s="169">
        <f ca="1"/>
        <v>-1.5236427320490368E-4</v>
      </c>
      <c r="E989" s="169">
        <f ca="1"/>
        <v>-9.5357025650149067E-5</v>
      </c>
    </row>
    <row r="990" spans="1:5">
      <c r="A990">
        <f ca="1"/>
        <v>989</v>
      </c>
      <c r="B990" s="187"/>
      <c r="C990" s="169">
        <f ca="1"/>
        <v>2E-3</v>
      </c>
      <c r="D990" s="169">
        <f ca="1"/>
        <v>-1.53531815528313E-4</v>
      </c>
      <c r="E990" s="169">
        <f ca="1"/>
        <v>-9.5285596324116842E-5</v>
      </c>
    </row>
    <row r="991" spans="1:5">
      <c r="A991">
        <f ca="1"/>
        <v>990</v>
      </c>
      <c r="B991" s="187"/>
      <c r="C991" s="169">
        <f ca="1"/>
        <v>2E-3</v>
      </c>
      <c r="D991" s="169">
        <f ca="1"/>
        <v>-1.5469935785172233E-4</v>
      </c>
      <c r="E991" s="169">
        <f ca="1"/>
        <v>-9.5213621736053725E-5</v>
      </c>
    </row>
    <row r="992" spans="1:5">
      <c r="A992">
        <f ca="1"/>
        <v>991</v>
      </c>
      <c r="B992" s="187"/>
      <c r="C992" s="169">
        <f ca="1"/>
        <v>2E-3</v>
      </c>
      <c r="D992" s="169">
        <f ca="1"/>
        <v>-1.5586690017513143E-4</v>
      </c>
      <c r="E992" s="169">
        <f ca="1"/>
        <v>-9.5141101885959931E-5</v>
      </c>
    </row>
    <row r="993" spans="1:5">
      <c r="A993">
        <f ca="1"/>
        <v>992</v>
      </c>
      <c r="B993" s="187"/>
      <c r="C993" s="169">
        <f ca="1"/>
        <v>2E-3</v>
      </c>
      <c r="D993" s="169">
        <f ca="1"/>
        <v>-1.5703444249854075E-4</v>
      </c>
      <c r="E993" s="169">
        <f ca="1"/>
        <v>-9.5068036773835298E-5</v>
      </c>
    </row>
    <row r="994" spans="1:5">
      <c r="A994">
        <f ca="1"/>
        <v>993</v>
      </c>
      <c r="B994" s="187"/>
      <c r="C994" s="169">
        <f ca="1"/>
        <v>2E-3</v>
      </c>
      <c r="D994" s="169">
        <f ca="1"/>
        <v>-1.5820198482194986E-4</v>
      </c>
      <c r="E994" s="169">
        <f ca="1"/>
        <v>-9.499442639967988E-5</v>
      </c>
    </row>
    <row r="995" spans="1:5">
      <c r="A995">
        <f ca="1"/>
        <v>994</v>
      </c>
      <c r="B995" s="187"/>
      <c r="C995" s="169">
        <f ca="1"/>
        <v>2E-3</v>
      </c>
      <c r="D995" s="169">
        <f ca="1"/>
        <v>-1.5936952714535918E-4</v>
      </c>
      <c r="E995" s="169">
        <f ca="1"/>
        <v>-9.4920270763493731E-5</v>
      </c>
    </row>
    <row r="996" spans="1:5">
      <c r="A996">
        <f ca="1"/>
        <v>995</v>
      </c>
      <c r="B996" s="187"/>
      <c r="C996" s="169">
        <f ca="1"/>
        <v>2E-3</v>
      </c>
      <c r="D996" s="169">
        <f ca="1"/>
        <v>-1.6053706946876829E-4</v>
      </c>
      <c r="E996" s="169">
        <f ca="1"/>
        <v>-9.4845569865276743E-5</v>
      </c>
    </row>
    <row r="997" spans="1:5">
      <c r="A997">
        <f ca="1"/>
        <v>996</v>
      </c>
      <c r="B997" s="187"/>
      <c r="C997" s="169">
        <f ca="1"/>
        <v>2E-3</v>
      </c>
      <c r="D997" s="169">
        <f ca="1"/>
        <v>-1.6170461179217761E-4</v>
      </c>
      <c r="E997" s="169">
        <f ca="1"/>
        <v>-9.4770323705029025E-5</v>
      </c>
    </row>
    <row r="998" spans="1:5">
      <c r="A998">
        <f ca="1"/>
        <v>997</v>
      </c>
      <c r="B998" s="187"/>
      <c r="C998" s="169">
        <f ca="1"/>
        <v>2E-3</v>
      </c>
      <c r="D998" s="169">
        <f ca="1"/>
        <v>-1.6287215411558672E-4</v>
      </c>
      <c r="E998" s="169">
        <f ca="1"/>
        <v>-9.4694532282750521E-5</v>
      </c>
    </row>
    <row r="999" spans="1:5">
      <c r="A999">
        <f ca="1"/>
        <v>998</v>
      </c>
      <c r="B999" s="187"/>
      <c r="C999" s="169">
        <f ca="1"/>
        <v>2E-3</v>
      </c>
      <c r="D999" s="169">
        <f ca="1"/>
        <v>-1.6403969643899604E-4</v>
      </c>
      <c r="E999" s="169">
        <f ca="1"/>
        <v>-9.4618195598441179E-5</v>
      </c>
    </row>
    <row r="1000" spans="1:5">
      <c r="A1000">
        <f ca="1"/>
        <v>999</v>
      </c>
      <c r="B1000" s="187"/>
      <c r="C1000" s="169">
        <f ca="1"/>
        <v>2E-3</v>
      </c>
      <c r="D1000" s="169">
        <f ca="1"/>
        <v>-1.6520723876240514E-4</v>
      </c>
      <c r="E1000" s="169">
        <f ca="1"/>
        <v>-9.4541313652101106E-5</v>
      </c>
    </row>
    <row r="1001" spans="1:5">
      <c r="A1001">
        <f ca="1"/>
        <v>1000</v>
      </c>
      <c r="B1001" s="187"/>
      <c r="C1001" s="169">
        <f ca="1"/>
        <v>2E-3</v>
      </c>
      <c r="D1001" s="169">
        <f ca="1"/>
        <v>-1.6637478108581447E-4</v>
      </c>
      <c r="E1001" s="169">
        <f ca="1"/>
        <v>-9.4463886443730248E-5</v>
      </c>
    </row>
    <row r="1002" spans="1:5">
      <c r="A1002">
        <f ca="1"/>
        <v>1001</v>
      </c>
      <c r="B1002" s="187"/>
      <c r="C1002" s="169">
        <f ca="1"/>
        <v>2E-3</v>
      </c>
      <c r="D1002" s="169">
        <f ca="1"/>
        <v>-1.6754232340922357E-4</v>
      </c>
      <c r="E1002" s="169">
        <f ca="1"/>
        <v>-9.4385913973328605E-5</v>
      </c>
    </row>
    <row r="1003" spans="1:5">
      <c r="A1003">
        <f ca="1"/>
        <v>1002</v>
      </c>
      <c r="B1003" s="187"/>
      <c r="C1003" s="169">
        <f ca="1"/>
        <v>2E-3</v>
      </c>
      <c r="D1003" s="169">
        <f ca="1"/>
        <v>-1.6870986573263289E-4</v>
      </c>
      <c r="E1003" s="169">
        <f ca="1"/>
        <v>-9.4307396240896177E-5</v>
      </c>
    </row>
    <row r="1004" spans="1:5">
      <c r="A1004">
        <f ca="1"/>
        <v>1003</v>
      </c>
      <c r="B1004" s="187"/>
      <c r="C1004" s="169">
        <f ca="1"/>
        <v>2E-3</v>
      </c>
      <c r="D1004" s="169">
        <f ca="1"/>
        <v>-1.6987740805604222E-4</v>
      </c>
      <c r="E1004" s="169">
        <f ca="1"/>
        <v>-9.4228333246433019E-5</v>
      </c>
    </row>
    <row r="1005" spans="1:5">
      <c r="A1005">
        <f ca="1"/>
        <v>1004</v>
      </c>
      <c r="B1005" s="187"/>
      <c r="C1005" s="169">
        <f ca="1"/>
        <v>2E-3</v>
      </c>
      <c r="D1005" s="169">
        <f ca="1"/>
        <v>-1.7104495037945132E-4</v>
      </c>
      <c r="E1005" s="169">
        <f ca="1"/>
        <v>-9.4148724989938967E-5</v>
      </c>
    </row>
    <row r="1006" spans="1:5">
      <c r="A1006">
        <f ca="1"/>
        <v>1005</v>
      </c>
      <c r="B1006" s="187"/>
      <c r="C1006" s="169">
        <f ca="1"/>
        <v>2E-3</v>
      </c>
      <c r="D1006" s="169">
        <f ca="1"/>
        <v>-1.7221249270286064E-4</v>
      </c>
      <c r="E1006" s="169">
        <f ca="1"/>
        <v>-9.4068571471414239E-5</v>
      </c>
    </row>
    <row r="1007" spans="1:5">
      <c r="A1007">
        <f ca="1"/>
        <v>1006</v>
      </c>
      <c r="B1007" s="187"/>
      <c r="C1007" s="169">
        <f ca="1"/>
        <v>2E-3</v>
      </c>
      <c r="D1007" s="169">
        <f ca="1"/>
        <v>-1.7338003502626975E-4</v>
      </c>
      <c r="E1007" s="169">
        <f ca="1"/>
        <v>-9.3987872690858725E-5</v>
      </c>
    </row>
    <row r="1008" spans="1:5">
      <c r="A1008">
        <f ca="1"/>
        <v>1007</v>
      </c>
      <c r="B1008" s="187"/>
      <c r="C1008" s="169">
        <f ca="1"/>
        <v>2E-3</v>
      </c>
      <c r="D1008" s="169">
        <f ca="1"/>
        <v>-1.7454757734967907E-4</v>
      </c>
      <c r="E1008" s="169">
        <f ca="1"/>
        <v>-9.3906628648272319E-5</v>
      </c>
    </row>
    <row r="1009" spans="1:5">
      <c r="A1009">
        <f ca="1"/>
        <v>1008</v>
      </c>
      <c r="B1009" s="187"/>
      <c r="C1009" s="169">
        <f ca="1"/>
        <v>2E-3</v>
      </c>
      <c r="D1009" s="169">
        <f ca="1"/>
        <v>-1.7571511967308818E-4</v>
      </c>
      <c r="E1009" s="169">
        <f ca="1"/>
        <v>-9.3824839343655236E-5</v>
      </c>
    </row>
    <row r="1010" spans="1:5">
      <c r="A1010">
        <f ca="1"/>
        <v>1009</v>
      </c>
      <c r="B1010" s="187"/>
      <c r="C1010" s="169">
        <f ca="1"/>
        <v>2E-3</v>
      </c>
      <c r="D1010" s="169">
        <f ca="1"/>
        <v>-1.768826619964975E-4</v>
      </c>
      <c r="E1010" s="169">
        <f ca="1"/>
        <v>-9.3742504777007314E-5</v>
      </c>
    </row>
    <row r="1011" spans="1:5">
      <c r="A1011">
        <f ca="1"/>
        <v>1010</v>
      </c>
      <c r="B1011" s="187"/>
      <c r="C1011" s="169">
        <f ca="1"/>
        <v>2E-3</v>
      </c>
      <c r="D1011" s="169">
        <f ca="1"/>
        <v>-1.7805020431990661E-4</v>
      </c>
      <c r="E1011" s="169">
        <f ca="1"/>
        <v>-9.3659624948328661E-5</v>
      </c>
    </row>
    <row r="1012" spans="1:5">
      <c r="A1012">
        <f ca="1"/>
        <v>1011</v>
      </c>
      <c r="B1012" s="187"/>
      <c r="C1012" s="169">
        <f ca="1"/>
        <v>2E-3</v>
      </c>
      <c r="D1012" s="169">
        <f ca="1"/>
        <v>-1.7921774664331593E-4</v>
      </c>
      <c r="E1012" s="169">
        <f ca="1"/>
        <v>-9.3576199857619224E-5</v>
      </c>
    </row>
    <row r="1013" spans="1:5">
      <c r="A1013">
        <f ca="1"/>
        <v>1012</v>
      </c>
      <c r="B1013" s="187"/>
      <c r="C1013" s="169">
        <f ca="1"/>
        <v>2E-3</v>
      </c>
      <c r="D1013" s="169">
        <f ca="1"/>
        <v>-1.8038528896672503E-4</v>
      </c>
      <c r="E1013" s="169">
        <f ca="1"/>
        <v>-9.3492229504879001E-5</v>
      </c>
    </row>
    <row r="1014" spans="1:5">
      <c r="A1014">
        <f ca="1"/>
        <v>1013</v>
      </c>
      <c r="B1014" s="187"/>
      <c r="C1014" s="169">
        <f ca="1"/>
        <v>2E-3</v>
      </c>
      <c r="D1014" s="169">
        <f ca="1"/>
        <v>-1.8155283129013436E-4</v>
      </c>
      <c r="E1014" s="169">
        <f ca="1"/>
        <v>-9.3407713890107994E-5</v>
      </c>
    </row>
    <row r="1015" spans="1:5">
      <c r="A1015">
        <f ca="1"/>
        <v>1014</v>
      </c>
      <c r="B1015" s="187"/>
      <c r="C1015" s="169">
        <f ca="1"/>
        <v>2E-3</v>
      </c>
      <c r="D1015" s="169">
        <f ca="1"/>
        <v>-1.8272037361354368E-4</v>
      </c>
      <c r="E1015" s="169">
        <f ca="1"/>
        <v>-9.3322653013306201E-5</v>
      </c>
    </row>
    <row r="1016" spans="1:5">
      <c r="A1016">
        <f ca="1"/>
        <v>1015</v>
      </c>
      <c r="B1016" s="187"/>
      <c r="C1016" s="169">
        <f ca="1"/>
        <v>2E-3</v>
      </c>
      <c r="D1016" s="169">
        <f ca="1"/>
        <v>-1.8388791593695279E-4</v>
      </c>
      <c r="E1016" s="169">
        <f ca="1"/>
        <v>-9.3237046874473624E-5</v>
      </c>
    </row>
    <row r="1017" spans="1:5">
      <c r="A1017">
        <f ca="1"/>
        <v>1016</v>
      </c>
      <c r="B1017" s="187"/>
      <c r="C1017" s="169">
        <f ca="1"/>
        <v>2E-3</v>
      </c>
      <c r="D1017" s="169">
        <f ca="1"/>
        <v>-1.8505545826036211E-4</v>
      </c>
      <c r="E1017" s="169">
        <f ca="1"/>
        <v>-9.3150895473610262E-5</v>
      </c>
    </row>
    <row r="1018" spans="1:5">
      <c r="A1018">
        <f ca="1"/>
        <v>1017</v>
      </c>
      <c r="B1018" s="187"/>
      <c r="C1018" s="169">
        <f ca="1"/>
        <v>2E-3</v>
      </c>
      <c r="D1018" s="169">
        <f ca="1"/>
        <v>-1.8622300058377121E-4</v>
      </c>
      <c r="E1018" s="169">
        <f ca="1"/>
        <v>-9.3064198810716169E-5</v>
      </c>
    </row>
    <row r="1019" spans="1:5">
      <c r="A1019">
        <f ca="1"/>
        <v>1018</v>
      </c>
      <c r="B1019" s="187"/>
      <c r="C1019" s="169">
        <f ca="1"/>
        <v>2E-3</v>
      </c>
      <c r="D1019" s="169">
        <f ca="1"/>
        <v>-1.8739054290718054E-4</v>
      </c>
      <c r="E1019" s="169">
        <f ca="1"/>
        <v>-9.2976956885791183E-5</v>
      </c>
    </row>
    <row r="1020" spans="1:5">
      <c r="A1020">
        <f ca="1"/>
        <v>1019</v>
      </c>
      <c r="B1020" s="187"/>
      <c r="C1020" s="169">
        <f ca="1"/>
        <v>2E-3</v>
      </c>
      <c r="D1020" s="169">
        <f ca="1"/>
        <v>-1.8855808523058964E-4</v>
      </c>
      <c r="E1020" s="169">
        <f ca="1"/>
        <v>-9.2889169698835521E-5</v>
      </c>
    </row>
    <row r="1021" spans="1:5">
      <c r="A1021">
        <f ca="1"/>
        <v>1020</v>
      </c>
      <c r="B1021" s="187"/>
      <c r="C1021" s="169">
        <f ca="1"/>
        <v>2E-3</v>
      </c>
      <c r="D1021" s="169">
        <f ca="1"/>
        <v>-1.8972562755399896E-4</v>
      </c>
      <c r="E1021" s="169">
        <f ca="1"/>
        <v>-9.2800837249849019E-5</v>
      </c>
    </row>
    <row r="1022" spans="1:5">
      <c r="A1022">
        <f ca="1"/>
        <v>1021</v>
      </c>
      <c r="B1022" s="187"/>
      <c r="C1022" s="169">
        <f ca="1"/>
        <v>2E-3</v>
      </c>
      <c r="D1022" s="169">
        <f ca="1"/>
        <v>-1.9089316987740807E-4</v>
      </c>
      <c r="E1022" s="169">
        <f ca="1"/>
        <v>-9.2711959538831787E-5</v>
      </c>
    </row>
    <row r="1023" spans="1:5">
      <c r="A1023">
        <f ca="1"/>
        <v>1022</v>
      </c>
      <c r="B1023" s="187"/>
      <c r="C1023" s="169">
        <f ca="1"/>
        <v>2E-3</v>
      </c>
      <c r="D1023" s="169">
        <f ca="1"/>
        <v>-1.9206071220081739E-4</v>
      </c>
      <c r="E1023" s="169">
        <f ca="1"/>
        <v>-9.262253656578377E-5</v>
      </c>
    </row>
    <row r="1024" spans="1:5">
      <c r="A1024">
        <f ca="1"/>
        <v>1023</v>
      </c>
      <c r="B1024" s="187"/>
      <c r="C1024" s="169">
        <f ca="1"/>
        <v>2E-3</v>
      </c>
      <c r="D1024" s="169">
        <f ca="1"/>
        <v>-1.932282545242265E-4</v>
      </c>
      <c r="E1024" s="169">
        <f ca="1"/>
        <v>-9.2532568330704913E-5</v>
      </c>
    </row>
    <row r="1025" spans="1:5">
      <c r="A1025">
        <f ca="1"/>
        <v>1024</v>
      </c>
      <c r="B1025" s="187"/>
      <c r="C1025" s="169">
        <f ca="1"/>
        <v>2E-3</v>
      </c>
      <c r="D1025" s="169">
        <f ca="1"/>
        <v>-1.9439579684763582E-4</v>
      </c>
      <c r="E1025" s="169">
        <f ca="1"/>
        <v>-9.2442054833595327E-5</v>
      </c>
    </row>
    <row r="1026" spans="1:5">
      <c r="A1026">
        <f ca="1"/>
        <v>1025</v>
      </c>
      <c r="B1026" s="187"/>
      <c r="C1026" s="169">
        <f ca="1"/>
        <v>2E-3</v>
      </c>
      <c r="D1026" s="169">
        <f ca="1"/>
        <v>-1.9556333917104514E-4</v>
      </c>
      <c r="E1026" s="169">
        <f ca="1"/>
        <v>-9.2350996074454955E-5</v>
      </c>
    </row>
    <row r="1027" spans="1:5">
      <c r="A1027">
        <f ca="1"/>
        <v>1026</v>
      </c>
      <c r="B1027" s="187"/>
      <c r="C1027" s="169">
        <f ca="1"/>
        <v>2E-3</v>
      </c>
      <c r="D1027" s="169">
        <f ca="1"/>
        <v>-1.9673088149445425E-4</v>
      </c>
      <c r="E1027" s="169">
        <f ca="1"/>
        <v>-9.2259392053283744E-5</v>
      </c>
    </row>
    <row r="1028" spans="1:5">
      <c r="A1028">
        <f ca="1"/>
        <v>1027</v>
      </c>
      <c r="B1028" s="187"/>
      <c r="C1028" s="169">
        <f ca="1"/>
        <v>2E-3</v>
      </c>
      <c r="D1028" s="169">
        <f ca="1"/>
        <v>-1.9789842381786357E-4</v>
      </c>
      <c r="E1028" s="169">
        <f ca="1"/>
        <v>-9.2167242770081856E-5</v>
      </c>
    </row>
    <row r="1029" spans="1:5">
      <c r="A1029">
        <f ca="1"/>
        <v>1028</v>
      </c>
      <c r="B1029" s="187"/>
      <c r="C1029" s="169">
        <f ca="1"/>
        <v>2E-3</v>
      </c>
      <c r="D1029" s="169">
        <f ca="1"/>
        <v>-1.9906596614127268E-4</v>
      </c>
      <c r="E1029" s="169">
        <f ca="1"/>
        <v>-9.207454822484913E-5</v>
      </c>
    </row>
    <row r="1030" spans="1:5">
      <c r="A1030">
        <f ca="1"/>
        <v>1029</v>
      </c>
      <c r="B1030" s="187"/>
      <c r="C1030" s="169">
        <f ca="1"/>
        <v>2E-3</v>
      </c>
      <c r="D1030" s="169">
        <f ca="1"/>
        <v>-2.00233508464682E-4</v>
      </c>
      <c r="E1030" s="169">
        <f ca="1"/>
        <v>-9.1981308417585618E-5</v>
      </c>
    </row>
    <row r="1031" spans="1:5">
      <c r="A1031">
        <f ca="1"/>
        <v>1030</v>
      </c>
      <c r="B1031" s="187"/>
      <c r="C1031" s="169">
        <f ca="1"/>
        <v>2E-3</v>
      </c>
      <c r="D1031" s="169">
        <f ca="1"/>
        <v>-2.014010507880911E-4</v>
      </c>
      <c r="E1031" s="169">
        <f ca="1"/>
        <v>-9.1887523348291322E-5</v>
      </c>
    </row>
    <row r="1032" spans="1:5">
      <c r="A1032">
        <f ca="1"/>
        <v>1031</v>
      </c>
      <c r="B1032" s="187"/>
      <c r="C1032" s="169">
        <f ca="1"/>
        <v>2E-3</v>
      </c>
      <c r="D1032" s="169">
        <f ca="1"/>
        <v>-2.0256859311150043E-4</v>
      </c>
      <c r="E1032" s="169">
        <f ca="1"/>
        <v>-9.1793193016966241E-5</v>
      </c>
    </row>
    <row r="1033" spans="1:5">
      <c r="A1033">
        <f ca="1"/>
        <v>1032</v>
      </c>
      <c r="B1033" s="187"/>
      <c r="C1033" s="169">
        <f ca="1"/>
        <v>2E-3</v>
      </c>
      <c r="D1033" s="169">
        <f ca="1"/>
        <v>-2.0373613543490953E-4</v>
      </c>
      <c r="E1033" s="169">
        <f ca="1"/>
        <v>-9.1698317423610429E-5</v>
      </c>
    </row>
    <row r="1034" spans="1:5">
      <c r="A1034">
        <f ca="1"/>
        <v>1033</v>
      </c>
      <c r="B1034" s="187"/>
      <c r="C1034" s="169">
        <f ca="1"/>
        <v>2E-3</v>
      </c>
      <c r="D1034" s="169">
        <f ca="1"/>
        <v>-2.0490367775831885E-4</v>
      </c>
      <c r="E1034" s="169">
        <f ca="1"/>
        <v>-9.1602896568223778E-5</v>
      </c>
    </row>
    <row r="1035" spans="1:5">
      <c r="A1035">
        <f ca="1"/>
        <v>1034</v>
      </c>
      <c r="B1035" s="187"/>
      <c r="C1035" s="169">
        <f ca="1"/>
        <v>2E-3</v>
      </c>
      <c r="D1035" s="169">
        <f ca="1"/>
        <v>-2.0607122008172796E-4</v>
      </c>
      <c r="E1035" s="169">
        <f ca="1"/>
        <v>-9.1506930450806342E-5</v>
      </c>
    </row>
    <row r="1036" spans="1:5">
      <c r="A1036">
        <f ca="1"/>
        <v>1035</v>
      </c>
      <c r="B1036" s="187"/>
      <c r="C1036" s="169">
        <f ca="1"/>
        <v>2E-3</v>
      </c>
      <c r="D1036" s="169">
        <f ca="1"/>
        <v>-2.0723876240513728E-4</v>
      </c>
      <c r="E1036" s="169">
        <f ca="1"/>
        <v>-9.1410419071358176E-5</v>
      </c>
    </row>
    <row r="1037" spans="1:5">
      <c r="A1037">
        <f ca="1"/>
        <v>1036</v>
      </c>
      <c r="B1037" s="187"/>
      <c r="C1037" s="169">
        <f ca="1"/>
        <v>2E-3</v>
      </c>
      <c r="D1037" s="169">
        <f ca="1"/>
        <v>-2.0840630472854661E-4</v>
      </c>
      <c r="E1037" s="169">
        <f ca="1"/>
        <v>-9.1313362429879224E-5</v>
      </c>
    </row>
    <row r="1038" spans="1:5">
      <c r="A1038">
        <f ca="1"/>
        <v>1037</v>
      </c>
      <c r="B1038" s="187"/>
      <c r="C1038" s="169">
        <f ca="1"/>
        <v>2E-3</v>
      </c>
      <c r="D1038" s="169">
        <f ca="1"/>
        <v>-2.0957384705195571E-4</v>
      </c>
      <c r="E1038" s="169">
        <f ca="1"/>
        <v>-9.1215760526369434E-5</v>
      </c>
    </row>
    <row r="1039" spans="1:5">
      <c r="A1039">
        <f ca="1"/>
        <v>1038</v>
      </c>
      <c r="B1039" s="187"/>
      <c r="C1039" s="169">
        <f ca="1"/>
        <v>2E-3</v>
      </c>
      <c r="D1039" s="169">
        <f ca="1"/>
        <v>-2.1074138937536503E-4</v>
      </c>
      <c r="E1039" s="169">
        <f ca="1"/>
        <v>-9.1117613360828967E-5</v>
      </c>
    </row>
    <row r="1040" spans="1:5">
      <c r="A1040">
        <f ca="1"/>
        <v>1039</v>
      </c>
      <c r="B1040" s="187"/>
      <c r="C1040" s="169">
        <f ca="1"/>
        <v>2E-3</v>
      </c>
      <c r="D1040" s="169">
        <f ca="1"/>
        <v>-2.1190893169877414E-4</v>
      </c>
      <c r="E1040" s="169">
        <f ca="1"/>
        <v>-9.1018920933257661E-5</v>
      </c>
    </row>
    <row r="1041" spans="1:5">
      <c r="A1041">
        <f ca="1"/>
        <v>1040</v>
      </c>
      <c r="B1041" s="187"/>
      <c r="C1041" s="169">
        <f ca="1"/>
        <v>2E-3</v>
      </c>
      <c r="D1041" s="169">
        <f ca="1"/>
        <v>-2.1307647402218346E-4</v>
      </c>
      <c r="E1041" s="169">
        <f ca="1"/>
        <v>-9.0919683243655515E-5</v>
      </c>
    </row>
    <row r="1042" spans="1:5">
      <c r="A1042">
        <f ca="1"/>
        <v>1041</v>
      </c>
      <c r="B1042" s="187"/>
      <c r="C1042" s="169">
        <f ca="1"/>
        <v>2E-3</v>
      </c>
      <c r="D1042" s="169">
        <f ca="1"/>
        <v>-2.1424401634559257E-4</v>
      </c>
      <c r="E1042" s="169">
        <f ca="1"/>
        <v>-9.0819900292022694E-5</v>
      </c>
    </row>
    <row r="1043" spans="1:5">
      <c r="A1043">
        <f ca="1"/>
        <v>1042</v>
      </c>
      <c r="B1043" s="187"/>
      <c r="C1043" s="169">
        <f ca="1"/>
        <v>2E-3</v>
      </c>
      <c r="D1043" s="169">
        <f ca="1"/>
        <v>-2.1541155866900189E-4</v>
      </c>
      <c r="E1043" s="169">
        <f ca="1"/>
        <v>-9.0719572078358979E-5</v>
      </c>
    </row>
    <row r="1044" spans="1:5">
      <c r="A1044">
        <f ca="1"/>
        <v>1043</v>
      </c>
      <c r="B1044" s="187"/>
      <c r="C1044" s="169">
        <f ca="1"/>
        <v>2E-3</v>
      </c>
      <c r="D1044" s="169">
        <f ca="1"/>
        <v>-2.16579100992411E-4</v>
      </c>
      <c r="E1044" s="169">
        <f ca="1"/>
        <v>-9.0618698602664587E-5</v>
      </c>
    </row>
    <row r="1045" spans="1:5">
      <c r="A1045">
        <f ca="1"/>
        <v>1044</v>
      </c>
      <c r="B1045" s="187"/>
      <c r="C1045" s="169">
        <f ca="1"/>
        <v>2E-3</v>
      </c>
      <c r="D1045" s="169">
        <f ca="1"/>
        <v>-2.1774664331582032E-4</v>
      </c>
      <c r="E1045" s="169">
        <f ca="1"/>
        <v>-9.0517279864939357E-5</v>
      </c>
    </row>
    <row r="1046" spans="1:5">
      <c r="A1046">
        <f ca="1"/>
        <v>1045</v>
      </c>
      <c r="B1046" s="187"/>
      <c r="C1046" s="169">
        <f ca="1"/>
        <v>2E-3</v>
      </c>
      <c r="D1046" s="169">
        <f ca="1"/>
        <v>-2.1891418563922942E-4</v>
      </c>
      <c r="E1046" s="169">
        <f ca="1"/>
        <v>-9.0415315865183395E-5</v>
      </c>
    </row>
    <row r="1047" spans="1:5">
      <c r="A1047">
        <f ca="1"/>
        <v>1046</v>
      </c>
      <c r="B1047" s="187"/>
      <c r="C1047" s="169">
        <f ca="1"/>
        <v>2E-3</v>
      </c>
      <c r="D1047" s="169">
        <f ca="1"/>
        <v>-2.2008172796263875E-4</v>
      </c>
      <c r="E1047" s="169">
        <f ca="1"/>
        <v>-9.0312806603396595E-5</v>
      </c>
    </row>
    <row r="1048" spans="1:5">
      <c r="A1048">
        <f ca="1"/>
        <v>1047</v>
      </c>
      <c r="B1048" s="187"/>
      <c r="C1048" s="169">
        <f ca="1"/>
        <v>2E-3</v>
      </c>
      <c r="D1048" s="169">
        <f ca="1"/>
        <v>-2.2124927028604807E-4</v>
      </c>
      <c r="E1048" s="169">
        <f ca="1"/>
        <v>-9.020975207957901E-5</v>
      </c>
    </row>
    <row r="1049" spans="1:5">
      <c r="A1049">
        <f ca="1"/>
        <v>1048</v>
      </c>
      <c r="B1049" s="187"/>
      <c r="C1049" s="169">
        <f ca="1"/>
        <v>2E-3</v>
      </c>
      <c r="D1049" s="169">
        <f ca="1"/>
        <v>-2.2241681260945717E-4</v>
      </c>
      <c r="E1049" s="169">
        <f ca="1"/>
        <v>-9.0106152293730748E-5</v>
      </c>
    </row>
    <row r="1050" spans="1:5">
      <c r="A1050">
        <f ca="1"/>
        <v>1049</v>
      </c>
      <c r="B1050" s="187"/>
      <c r="C1050" s="169">
        <f ca="1"/>
        <v>2E-3</v>
      </c>
      <c r="D1050" s="169">
        <f ca="1"/>
        <v>-2.235843549328665E-4</v>
      </c>
      <c r="E1050" s="169">
        <f ca="1"/>
        <v>-9.0002007245851593E-5</v>
      </c>
    </row>
    <row r="1051" spans="1:5">
      <c r="A1051">
        <f ca="1"/>
        <v>1050</v>
      </c>
      <c r="B1051" s="187"/>
      <c r="C1051" s="169">
        <f ca="1"/>
        <v>2E-3</v>
      </c>
      <c r="D1051" s="169">
        <f ca="1"/>
        <v>-2.247518972562756E-4</v>
      </c>
      <c r="E1051" s="169">
        <f ca="1"/>
        <v>-8.9897316935941653E-5</v>
      </c>
    </row>
    <row r="1052" spans="1:5">
      <c r="A1052">
        <f ca="1"/>
        <v>1051</v>
      </c>
      <c r="B1052" s="187"/>
      <c r="C1052" s="169">
        <f ca="1"/>
        <v>2E-3</v>
      </c>
      <c r="D1052" s="169">
        <f ca="1"/>
        <v>-2.2591943957968492E-4</v>
      </c>
      <c r="E1052" s="169">
        <f ca="1"/>
        <v>-8.9792081364001037E-5</v>
      </c>
    </row>
    <row r="1053" spans="1:5">
      <c r="A1053">
        <f ca="1"/>
        <v>1052</v>
      </c>
      <c r="B1053" s="187"/>
      <c r="C1053" s="169">
        <f ca="1"/>
        <v>2E-3</v>
      </c>
      <c r="D1053" s="169">
        <f ca="1"/>
        <v>-2.2708698190309403E-4</v>
      </c>
      <c r="E1053" s="169">
        <f ca="1"/>
        <v>-8.9686300530029527E-5</v>
      </c>
    </row>
    <row r="1054" spans="1:5">
      <c r="A1054">
        <f ca="1"/>
        <v>1053</v>
      </c>
      <c r="B1054" s="187"/>
      <c r="C1054" s="169">
        <f ca="1"/>
        <v>2E-3</v>
      </c>
      <c r="D1054" s="169">
        <f ca="1"/>
        <v>-2.2825452422650335E-4</v>
      </c>
      <c r="E1054" s="169">
        <f ca="1"/>
        <v>-8.9579974434027287E-5</v>
      </c>
    </row>
    <row r="1055" spans="1:5">
      <c r="A1055">
        <f ca="1"/>
        <v>1054</v>
      </c>
      <c r="B1055" s="187"/>
      <c r="C1055" s="169">
        <f ca="1"/>
        <v>2E-3</v>
      </c>
      <c r="D1055" s="169">
        <f ca="1"/>
        <v>-2.2942206654991246E-4</v>
      </c>
      <c r="E1055" s="169">
        <f ca="1"/>
        <v>-8.9473103075994316E-5</v>
      </c>
    </row>
    <row r="1056" spans="1:5">
      <c r="A1056">
        <f ca="1"/>
        <v>1055</v>
      </c>
      <c r="B1056" s="187"/>
      <c r="C1056" s="169">
        <f ca="1"/>
        <v>2E-3</v>
      </c>
      <c r="D1056" s="169">
        <f ca="1"/>
        <v>-2.3058960887332178E-4</v>
      </c>
      <c r="E1056" s="169">
        <f ca="1"/>
        <v>-8.9365686455930506E-5</v>
      </c>
    </row>
    <row r="1057" spans="1:5">
      <c r="A1057">
        <f ca="1"/>
        <v>1056</v>
      </c>
      <c r="B1057" s="187"/>
      <c r="C1057" s="169">
        <f ca="1"/>
        <v>2E-3</v>
      </c>
      <c r="D1057" s="169">
        <f ca="1"/>
        <v>-2.3175715119673089E-4</v>
      </c>
      <c r="E1057" s="169">
        <f ca="1"/>
        <v>-8.9257724573835857E-5</v>
      </c>
    </row>
    <row r="1058" spans="1:5">
      <c r="A1058">
        <f ca="1"/>
        <v>1057</v>
      </c>
      <c r="B1058" s="187"/>
      <c r="C1058" s="169">
        <f ca="1"/>
        <v>2E-3</v>
      </c>
      <c r="D1058" s="169">
        <f ca="1"/>
        <v>-2.3292469352014021E-4</v>
      </c>
      <c r="E1058" s="169">
        <f ca="1"/>
        <v>-8.9149217429710585E-5</v>
      </c>
    </row>
    <row r="1059" spans="1:5">
      <c r="A1059">
        <f ca="1"/>
        <v>1058</v>
      </c>
      <c r="B1059" s="187"/>
      <c r="C1059" s="169">
        <f ca="1"/>
        <v>2E-3</v>
      </c>
      <c r="D1059" s="169">
        <f ca="1"/>
        <v>-2.3409223584354931E-4</v>
      </c>
      <c r="E1059" s="169">
        <f ca="1"/>
        <v>-8.904016502355442E-5</v>
      </c>
    </row>
    <row r="1060" spans="1:5">
      <c r="A1060">
        <f ca="1"/>
        <v>1059</v>
      </c>
      <c r="B1060" s="187"/>
      <c r="C1060" s="169">
        <f ca="1"/>
        <v>2E-3</v>
      </c>
      <c r="D1060" s="169">
        <f ca="1"/>
        <v>-2.3525977816695864E-4</v>
      </c>
      <c r="E1060" s="169">
        <f ca="1"/>
        <v>-8.8930567355367416E-5</v>
      </c>
    </row>
    <row r="1061" spans="1:5">
      <c r="A1061">
        <f ca="1"/>
        <v>1060</v>
      </c>
      <c r="B1061" s="187"/>
      <c r="C1061" s="169">
        <f ca="1"/>
        <v>2E-3</v>
      </c>
      <c r="D1061" s="169">
        <f ca="1"/>
        <v>-2.3642732049036796E-4</v>
      </c>
      <c r="E1061" s="169">
        <f ca="1"/>
        <v>-8.8820424425149682E-5</v>
      </c>
    </row>
    <row r="1062" spans="1:5">
      <c r="A1062">
        <f ca="1"/>
        <v>1061</v>
      </c>
      <c r="B1062" s="187"/>
      <c r="C1062" s="169">
        <f ca="1"/>
        <v>2E-3</v>
      </c>
      <c r="D1062" s="169">
        <f ca="1"/>
        <v>-2.3759486281377707E-4</v>
      </c>
      <c r="E1062" s="169">
        <f ca="1"/>
        <v>-8.8709736232901271E-5</v>
      </c>
    </row>
    <row r="1063" spans="1:5">
      <c r="A1063">
        <f ca="1"/>
        <v>1062</v>
      </c>
      <c r="B1063" s="187"/>
      <c r="C1063" s="169">
        <f ca="1"/>
        <v>2E-3</v>
      </c>
      <c r="D1063" s="169">
        <f ca="1"/>
        <v>-2.3876240513718639E-4</v>
      </c>
      <c r="E1063" s="169">
        <f ca="1"/>
        <v>-8.8598502778621966E-5</v>
      </c>
    </row>
    <row r="1064" spans="1:5">
      <c r="A1064">
        <f ca="1"/>
        <v>1063</v>
      </c>
      <c r="B1064" s="187"/>
      <c r="C1064" s="169">
        <f ca="1"/>
        <v>2E-3</v>
      </c>
      <c r="D1064" s="169">
        <f ca="1"/>
        <v>-2.3992994746059549E-4</v>
      </c>
      <c r="E1064" s="169">
        <f ca="1"/>
        <v>-8.8486724062311877E-5</v>
      </c>
    </row>
    <row r="1065" spans="1:5">
      <c r="A1065">
        <f ca="1"/>
        <v>1064</v>
      </c>
      <c r="B1065" s="187"/>
      <c r="C1065" s="169">
        <f ca="1"/>
        <v>2E-3</v>
      </c>
      <c r="D1065" s="169">
        <f ca="1"/>
        <v>-2.4109748978400482E-4</v>
      </c>
      <c r="E1065" s="169">
        <f ca="1"/>
        <v>-8.8374400083971166E-5</v>
      </c>
    </row>
    <row r="1066" spans="1:5">
      <c r="A1066">
        <f ca="1"/>
        <v>1065</v>
      </c>
      <c r="B1066" s="187"/>
      <c r="C1066" s="169">
        <f ca="1"/>
        <v>2E-3</v>
      </c>
      <c r="D1066" s="169">
        <f ca="1"/>
        <v>-2.4226503210741392E-4</v>
      </c>
      <c r="E1066" s="169">
        <f ca="1"/>
        <v>-8.8261530843599507E-5</v>
      </c>
    </row>
    <row r="1067" spans="1:5">
      <c r="A1067">
        <f ca="1"/>
        <v>1066</v>
      </c>
      <c r="B1067" s="187"/>
      <c r="C1067" s="169">
        <f ca="1"/>
        <v>2E-3</v>
      </c>
      <c r="D1067" s="169">
        <f ca="1"/>
        <v>-2.4343257443082324E-4</v>
      </c>
      <c r="E1067" s="169">
        <f ca="1"/>
        <v>-8.8148116341197063E-5</v>
      </c>
    </row>
    <row r="1068" spans="1:5">
      <c r="A1068">
        <f ca="1"/>
        <v>1067</v>
      </c>
      <c r="B1068" s="187"/>
      <c r="C1068" s="169">
        <f ca="1"/>
        <v>2E-3</v>
      </c>
      <c r="D1068" s="169">
        <f ca="1"/>
        <v>-2.4460011675423235E-4</v>
      </c>
      <c r="E1068" s="169">
        <f ca="1"/>
        <v>-8.8034156576763996E-5</v>
      </c>
    </row>
    <row r="1069" spans="1:5">
      <c r="A1069">
        <f ca="1"/>
        <v>1068</v>
      </c>
      <c r="B1069" s="187"/>
      <c r="C1069" s="169">
        <f ca="1"/>
        <v>2E-3</v>
      </c>
      <c r="D1069" s="169">
        <f ca="1"/>
        <v>-2.4576765907764167E-4</v>
      </c>
      <c r="E1069" s="169">
        <f ca="1"/>
        <v>-8.7919651550299983E-5</v>
      </c>
    </row>
    <row r="1070" spans="1:5">
      <c r="A1070">
        <f ca="1"/>
        <v>1069</v>
      </c>
      <c r="B1070" s="187"/>
      <c r="C1070" s="169">
        <f ca="1"/>
        <v>2E-3</v>
      </c>
      <c r="D1070" s="169">
        <f ca="1"/>
        <v>-2.4693520140105078E-4</v>
      </c>
      <c r="E1070" s="169">
        <f ca="1"/>
        <v>-8.7804601261805238E-5</v>
      </c>
    </row>
    <row r="1071" spans="1:5">
      <c r="A1071">
        <f ca="1"/>
        <v>1070</v>
      </c>
      <c r="B1071" s="187"/>
      <c r="C1071" s="169">
        <f ca="1"/>
        <v>2E-3</v>
      </c>
      <c r="D1071" s="169">
        <f ca="1"/>
        <v>-2.481027437244601E-4</v>
      </c>
      <c r="E1071" s="169">
        <f ca="1"/>
        <v>-8.7689005711279763E-5</v>
      </c>
    </row>
    <row r="1072" spans="1:5">
      <c r="A1072">
        <f ca="1"/>
        <v>1071</v>
      </c>
      <c r="B1072" s="187"/>
      <c r="C1072" s="169">
        <f ca="1"/>
        <v>2E-3</v>
      </c>
      <c r="D1072" s="169">
        <f ca="1"/>
        <v>-2.4927028604786942E-4</v>
      </c>
      <c r="E1072" s="169">
        <f ca="1"/>
        <v>-8.7572864898723449E-5</v>
      </c>
    </row>
    <row r="1073" spans="1:5">
      <c r="A1073">
        <f ca="1"/>
        <v>1072</v>
      </c>
      <c r="B1073" s="187"/>
      <c r="C1073" s="169">
        <f ca="1"/>
        <v>2E-3</v>
      </c>
      <c r="D1073" s="169">
        <f ca="1"/>
        <v>-2.5043782837127853E-4</v>
      </c>
      <c r="E1073" s="169">
        <f ca="1"/>
        <v>-8.745617882413635E-5</v>
      </c>
    </row>
    <row r="1074" spans="1:5">
      <c r="A1074">
        <f ca="1"/>
        <v>1073</v>
      </c>
      <c r="B1074" s="187"/>
      <c r="C1074" s="169">
        <f ca="1"/>
        <v>2E-3</v>
      </c>
      <c r="D1074" s="169">
        <f ca="1"/>
        <v>-2.5160537069468785E-4</v>
      </c>
      <c r="E1074" s="169">
        <f ca="1"/>
        <v>-8.7338947487518575E-5</v>
      </c>
    </row>
    <row r="1075" spans="1:5">
      <c r="A1075">
        <f ca="1"/>
        <v>1074</v>
      </c>
      <c r="B1075" s="187"/>
      <c r="C1075" s="169">
        <f ca="1"/>
        <v>2E-3</v>
      </c>
      <c r="D1075" s="169">
        <f ca="1"/>
        <v>-2.5277291301809696E-4</v>
      </c>
      <c r="E1075" s="169">
        <f ca="1"/>
        <v>-8.7221170888869906E-5</v>
      </c>
    </row>
    <row r="1076" spans="1:5">
      <c r="A1076">
        <f ca="1"/>
        <v>1075</v>
      </c>
      <c r="B1076" s="187"/>
      <c r="C1076" s="169">
        <f ca="1"/>
        <v>2E-3</v>
      </c>
      <c r="D1076" s="169">
        <f ca="1"/>
        <v>-2.5394045534150628E-4</v>
      </c>
      <c r="E1076" s="169">
        <f ca="1"/>
        <v>-8.7102849028190452E-5</v>
      </c>
    </row>
    <row r="1077" spans="1:5">
      <c r="A1077">
        <f ca="1"/>
        <v>1076</v>
      </c>
      <c r="B1077" s="187"/>
      <c r="C1077" s="169">
        <f ca="1"/>
        <v>2E-3</v>
      </c>
      <c r="D1077" s="169">
        <f ca="1"/>
        <v>-2.5510799766491538E-4</v>
      </c>
      <c r="E1077" s="169">
        <f ca="1"/>
        <v>-8.6983981905480322E-5</v>
      </c>
    </row>
    <row r="1078" spans="1:5">
      <c r="A1078">
        <f ca="1"/>
        <v>1077</v>
      </c>
      <c r="B1078" s="187"/>
      <c r="C1078" s="169">
        <f ca="1"/>
        <v>2E-3</v>
      </c>
      <c r="D1078" s="169">
        <f ca="1"/>
        <v>-2.5627553998832471E-4</v>
      </c>
      <c r="E1078" s="169">
        <f ca="1"/>
        <v>-8.6864569520739298E-5</v>
      </c>
    </row>
    <row r="1079" spans="1:5">
      <c r="A1079">
        <f ca="1"/>
        <v>1078</v>
      </c>
      <c r="B1079" s="187"/>
      <c r="C1079" s="169">
        <f ca="1"/>
        <v>2E-3</v>
      </c>
      <c r="D1079" s="169">
        <f ca="1"/>
        <v>-2.5744308231173381E-4</v>
      </c>
      <c r="E1079" s="169">
        <f ca="1"/>
        <v>-8.674461187396749E-5</v>
      </c>
    </row>
    <row r="1080" spans="1:5">
      <c r="A1080">
        <f ca="1"/>
        <v>1079</v>
      </c>
      <c r="B1080" s="187"/>
      <c r="C1080" s="169">
        <f ca="1"/>
        <v>2E-3</v>
      </c>
      <c r="D1080" s="169">
        <f ca="1"/>
        <v>-2.5861062463514314E-4</v>
      </c>
      <c r="E1080" s="169">
        <f ca="1"/>
        <v>-8.6624108965165059E-5</v>
      </c>
    </row>
    <row r="1081" spans="1:5">
      <c r="A1081">
        <f ca="1"/>
        <v>1080</v>
      </c>
      <c r="B1081" s="187"/>
      <c r="C1081" s="169">
        <f ca="1"/>
        <v>2E-3</v>
      </c>
      <c r="D1081" s="169">
        <f ca="1"/>
        <v>-2.5977816695855224E-4</v>
      </c>
      <c r="E1081" s="169">
        <f ca="1"/>
        <v>-8.6503060794331681E-5</v>
      </c>
    </row>
    <row r="1082" spans="1:5">
      <c r="A1082">
        <f ca="1"/>
        <v>1081</v>
      </c>
      <c r="B1082" s="187"/>
      <c r="C1082" s="169">
        <f ca="1"/>
        <v>2E-3</v>
      </c>
      <c r="D1082" s="169">
        <f ca="1"/>
        <v>-2.6094570928196156E-4</v>
      </c>
      <c r="E1082" s="169">
        <f ca="1"/>
        <v>-8.6381467361467572E-5</v>
      </c>
    </row>
    <row r="1083" spans="1:5">
      <c r="A1083">
        <f ca="1"/>
        <v>1082</v>
      </c>
      <c r="B1083" s="187"/>
      <c r="C1083" s="169">
        <f ca="1"/>
        <v>2E-3</v>
      </c>
      <c r="D1083" s="169">
        <f ca="1"/>
        <v>-2.6211325160537089E-4</v>
      </c>
      <c r="E1083" s="169">
        <f ca="1"/>
        <v>-8.6259328666572733E-5</v>
      </c>
    </row>
    <row r="1084" spans="1:5">
      <c r="A1084">
        <f ca="1"/>
        <v>1083</v>
      </c>
      <c r="B1084" s="187"/>
      <c r="C1084" s="169">
        <f ca="1"/>
        <v>2E-3</v>
      </c>
      <c r="D1084" s="169">
        <f ca="1"/>
        <v>-2.6328079392877999E-4</v>
      </c>
      <c r="E1084" s="169">
        <f ca="1"/>
        <v>-8.6136644709647054E-5</v>
      </c>
    </row>
    <row r="1085" spans="1:5">
      <c r="A1085">
        <f ca="1"/>
        <v>1084</v>
      </c>
      <c r="B1085" s="187"/>
      <c r="C1085" s="169">
        <f ca="1"/>
        <v>2E-3</v>
      </c>
      <c r="D1085" s="169">
        <f ca="1"/>
        <v>-2.6444833625218931E-4</v>
      </c>
      <c r="E1085" s="169">
        <f ca="1"/>
        <v>-8.6013415490690591E-5</v>
      </c>
    </row>
    <row r="1086" spans="1:5">
      <c r="A1086">
        <f ca="1"/>
        <v>1085</v>
      </c>
      <c r="B1086" s="187"/>
      <c r="C1086" s="169">
        <f ca="1"/>
        <v>2E-3</v>
      </c>
      <c r="D1086" s="169">
        <f ca="1"/>
        <v>-2.6561587857559842E-4</v>
      </c>
      <c r="E1086" s="169">
        <f ca="1"/>
        <v>-8.5889641009703288E-5</v>
      </c>
    </row>
    <row r="1087" spans="1:5">
      <c r="A1087">
        <f ca="1"/>
        <v>1086</v>
      </c>
      <c r="B1087" s="187"/>
      <c r="C1087" s="169">
        <f ca="1"/>
        <v>2E-3</v>
      </c>
      <c r="D1087" s="169">
        <f ca="1"/>
        <v>-2.6678342089900774E-4</v>
      </c>
      <c r="E1087" s="169">
        <f ca="1"/>
        <v>-8.5765321266685363E-5</v>
      </c>
    </row>
    <row r="1088" spans="1:5">
      <c r="A1088">
        <f ca="1"/>
        <v>1087</v>
      </c>
      <c r="B1088" s="187"/>
      <c r="C1088" s="169">
        <f ca="1"/>
        <v>2E-3</v>
      </c>
      <c r="D1088" s="169">
        <f ca="1"/>
        <v>-2.6795096322241685E-4</v>
      </c>
      <c r="E1088" s="169">
        <f ca="1"/>
        <v>-8.5640456261636545E-5</v>
      </c>
    </row>
    <row r="1089" spans="1:5">
      <c r="A1089">
        <f ca="1"/>
        <v>1088</v>
      </c>
      <c r="B1089" s="187"/>
      <c r="C1089" s="169">
        <f ca="1"/>
        <v>2E-3</v>
      </c>
      <c r="D1089" s="169">
        <f ca="1"/>
        <v>-2.6911850554582617E-4</v>
      </c>
      <c r="E1089" s="169">
        <f ca="1"/>
        <v>-8.5515045994556942E-5</v>
      </c>
    </row>
    <row r="1090" spans="1:5">
      <c r="A1090">
        <f ca="1"/>
        <v>1089</v>
      </c>
      <c r="B1090" s="187"/>
      <c r="C1090" s="169">
        <f ca="1"/>
        <v>2E-3</v>
      </c>
      <c r="D1090" s="169">
        <f ca="1"/>
        <v>-2.7028604786923528E-4</v>
      </c>
      <c r="E1090" s="169">
        <f ca="1"/>
        <v>-8.5389090465446663E-5</v>
      </c>
    </row>
    <row r="1091" spans="1:5">
      <c r="A1091">
        <f ca="1"/>
        <v>1090</v>
      </c>
      <c r="B1091" s="187"/>
      <c r="C1091" s="169">
        <f ca="1"/>
        <v>2E-3</v>
      </c>
      <c r="D1091" s="169">
        <f ca="1"/>
        <v>-2.714535901926446E-4</v>
      </c>
      <c r="E1091" s="169">
        <f ca="1"/>
        <v>-8.526258967430549E-5</v>
      </c>
    </row>
    <row r="1092" spans="1:5">
      <c r="A1092">
        <f ca="1"/>
        <v>1091</v>
      </c>
      <c r="B1092" s="187"/>
      <c r="C1092" s="169">
        <f ca="1"/>
        <v>2E-3</v>
      </c>
      <c r="D1092" s="169">
        <f ca="1"/>
        <v>-2.726211325160537E-4</v>
      </c>
      <c r="E1092" s="169">
        <f ca="1"/>
        <v>-8.5135543621133586E-5</v>
      </c>
    </row>
    <row r="1093" spans="1:5">
      <c r="A1093">
        <f ca="1"/>
        <v>1092</v>
      </c>
      <c r="B1093" s="187"/>
      <c r="C1093" s="169">
        <f ca="1"/>
        <v>2E-3</v>
      </c>
      <c r="D1093" s="169">
        <f ca="1"/>
        <v>-2.7378867483946303E-4</v>
      </c>
      <c r="E1093" s="169">
        <f ca="1"/>
        <v>-8.5007952305930952E-5</v>
      </c>
    </row>
    <row r="1094" spans="1:5">
      <c r="A1094">
        <f ca="1"/>
        <v>1093</v>
      </c>
      <c r="B1094" s="187"/>
      <c r="C1094" s="169">
        <f ca="1"/>
        <v>2E-3</v>
      </c>
      <c r="D1094" s="169">
        <f ca="1"/>
        <v>-2.7495621716287235E-4</v>
      </c>
      <c r="E1094" s="169">
        <f ca="1"/>
        <v>-8.4879815728697424E-5</v>
      </c>
    </row>
    <row r="1095" spans="1:5">
      <c r="A1095">
        <f ca="1"/>
        <v>1094</v>
      </c>
      <c r="B1095" s="187"/>
      <c r="C1095" s="169">
        <f ca="1"/>
        <v>2E-3</v>
      </c>
      <c r="D1095" s="169">
        <f ca="1"/>
        <v>-2.7612375948628145E-4</v>
      </c>
      <c r="E1095" s="169">
        <f ca="1"/>
        <v>-8.4751133889433166E-5</v>
      </c>
    </row>
    <row r="1096" spans="1:5">
      <c r="A1096">
        <f ca="1"/>
        <v>1095</v>
      </c>
      <c r="B1096" s="187"/>
      <c r="C1096" s="169">
        <f ca="1"/>
        <v>2E-3</v>
      </c>
      <c r="D1096" s="169">
        <f ca="1"/>
        <v>-2.7729130180969078E-4</v>
      </c>
      <c r="E1096" s="169">
        <f ca="1"/>
        <v>-8.4621906788138232E-5</v>
      </c>
    </row>
    <row r="1097" spans="1:5">
      <c r="A1097">
        <f ca="1"/>
        <v>1096</v>
      </c>
      <c r="B1097" s="187"/>
      <c r="C1097" s="169">
        <f ca="1"/>
        <v>2E-3</v>
      </c>
      <c r="D1097" s="169">
        <f ca="1"/>
        <v>-2.7845884413309988E-4</v>
      </c>
      <c r="E1097" s="169">
        <f ca="1"/>
        <v>-8.4492134424812349E-5</v>
      </c>
    </row>
    <row r="1098" spans="1:5">
      <c r="A1098">
        <f ca="1"/>
        <v>1097</v>
      </c>
      <c r="B1098" s="187"/>
      <c r="C1098" s="169">
        <f ca="1"/>
        <v>2E-3</v>
      </c>
      <c r="D1098" s="169">
        <f ca="1"/>
        <v>-2.796263864565092E-4</v>
      </c>
      <c r="E1098" s="169">
        <f ca="1"/>
        <v>-8.4361816799455736E-5</v>
      </c>
    </row>
    <row r="1099" spans="1:5">
      <c r="A1099">
        <f ca="1"/>
        <v>1098</v>
      </c>
      <c r="B1099" s="187"/>
      <c r="C1099" s="169">
        <f ca="1"/>
        <v>2E-3</v>
      </c>
      <c r="D1099" s="169">
        <f ca="1"/>
        <v>-2.8079392877991831E-4</v>
      </c>
      <c r="E1099" s="169">
        <f ca="1"/>
        <v>-8.4230953912068447E-5</v>
      </c>
    </row>
    <row r="1100" spans="1:5">
      <c r="A1100">
        <f ca="1"/>
        <v>1099</v>
      </c>
      <c r="B1100" s="187"/>
      <c r="C1100" s="169">
        <f ca="1"/>
        <v>2E-3</v>
      </c>
      <c r="D1100" s="169">
        <f ca="1"/>
        <v>-2.8196147110332763E-4</v>
      </c>
      <c r="E1100" s="169">
        <f ca="1"/>
        <v>-8.4099545762650264E-5</v>
      </c>
    </row>
    <row r="1101" spans="1:5">
      <c r="A1101">
        <f ca="1"/>
        <v>1100</v>
      </c>
      <c r="B1101" s="187"/>
      <c r="C1101" s="169">
        <f ca="1"/>
        <v>2E-3</v>
      </c>
      <c r="D1101" s="169">
        <f ca="1"/>
        <v>-2.8312901342673674E-4</v>
      </c>
      <c r="E1101" s="169">
        <f ca="1"/>
        <v>-8.3967592351201297E-5</v>
      </c>
    </row>
    <row r="1102" spans="1:5">
      <c r="A1102">
        <f ca="1"/>
        <v>1101</v>
      </c>
      <c r="B1102" s="187"/>
      <c r="C1102" s="169">
        <f ca="1"/>
        <v>2E-3</v>
      </c>
      <c r="D1102" s="169">
        <f ca="1"/>
        <v>-2.8429655575014606E-4</v>
      </c>
      <c r="E1102" s="169">
        <f ca="1"/>
        <v>-8.3835093677721653E-5</v>
      </c>
    </row>
    <row r="1103" spans="1:5">
      <c r="A1103">
        <f ca="1"/>
        <v>1102</v>
      </c>
      <c r="B1103" s="187"/>
      <c r="C1103" s="169">
        <f ca="1"/>
        <v>2E-3</v>
      </c>
      <c r="D1103" s="169">
        <f ca="1"/>
        <v>-2.8546409807355517E-4</v>
      </c>
      <c r="E1103" s="169">
        <f ca="1"/>
        <v>-8.3702049742211116E-5</v>
      </c>
    </row>
    <row r="1104" spans="1:5">
      <c r="A1104">
        <f ca="1"/>
        <v>1103</v>
      </c>
      <c r="B1104" s="187"/>
      <c r="C1104" s="169">
        <f ca="1"/>
        <v>2E-3</v>
      </c>
      <c r="D1104" s="169">
        <f ca="1"/>
        <v>-2.8663164039696449E-4</v>
      </c>
      <c r="E1104" s="169">
        <f ca="1"/>
        <v>-8.3568460544669793E-5</v>
      </c>
    </row>
    <row r="1105" spans="1:5">
      <c r="A1105">
        <f ca="1"/>
        <v>1104</v>
      </c>
      <c r="B1105" s="187"/>
      <c r="C1105" s="169">
        <f ca="1"/>
        <v>2E-3</v>
      </c>
      <c r="D1105" s="169">
        <f ca="1"/>
        <v>-2.8779918272037381E-4</v>
      </c>
      <c r="E1105" s="169">
        <f ca="1"/>
        <v>-8.3434326085097795E-5</v>
      </c>
    </row>
    <row r="1106" spans="1:5">
      <c r="A1106">
        <f ca="1"/>
        <v>1105</v>
      </c>
      <c r="B1106" s="187"/>
      <c r="C1106" s="169">
        <f ca="1"/>
        <v>2E-3</v>
      </c>
      <c r="D1106" s="169">
        <f ca="1"/>
        <v>-2.8896672504378292E-4</v>
      </c>
      <c r="E1106" s="169">
        <f ca="1"/>
        <v>-8.3299646363494903E-5</v>
      </c>
    </row>
    <row r="1107" spans="1:5">
      <c r="A1107">
        <f ca="1"/>
        <v>1106</v>
      </c>
      <c r="B1107" s="187"/>
      <c r="C1107" s="169">
        <f ca="1"/>
        <v>2E-3</v>
      </c>
      <c r="D1107" s="169">
        <f ca="1"/>
        <v>-2.9013426736719224E-4</v>
      </c>
      <c r="E1107" s="169">
        <f ca="1"/>
        <v>-8.316442137986128E-5</v>
      </c>
    </row>
    <row r="1108" spans="1:5">
      <c r="A1108">
        <f ca="1"/>
        <v>1107</v>
      </c>
      <c r="B1108" s="187"/>
      <c r="C1108" s="169">
        <f ca="1"/>
        <v>2E-3</v>
      </c>
      <c r="D1108" s="169">
        <f ca="1"/>
        <v>-2.9130180969060135E-4</v>
      </c>
      <c r="E1108" s="169">
        <f ca="1"/>
        <v>-8.3028651134196927E-5</v>
      </c>
    </row>
    <row r="1109" spans="1:5">
      <c r="A1109">
        <f ca="1"/>
        <v>1108</v>
      </c>
      <c r="B1109" s="187"/>
      <c r="C1109" s="169">
        <f ca="1"/>
        <v>2E-3</v>
      </c>
      <c r="D1109" s="169">
        <f ca="1"/>
        <v>-2.9246935201401067E-4</v>
      </c>
      <c r="E1109" s="169">
        <f ca="1"/>
        <v>-8.2892335626501734E-5</v>
      </c>
    </row>
    <row r="1110" spans="1:5">
      <c r="A1110">
        <f ca="1"/>
        <v>1109</v>
      </c>
      <c r="B1110" s="187"/>
      <c r="C1110" s="169">
        <f ca="1"/>
        <v>2E-3</v>
      </c>
      <c r="D1110" s="169">
        <f ca="1"/>
        <v>-2.9363689433741977E-4</v>
      </c>
      <c r="E1110" s="169">
        <f ca="1"/>
        <v>-8.2755474856775757E-5</v>
      </c>
    </row>
    <row r="1111" spans="1:5">
      <c r="A1111">
        <f ca="1"/>
        <v>1110</v>
      </c>
      <c r="B1111" s="187"/>
      <c r="C1111" s="169">
        <f ca="1"/>
        <v>2E-3</v>
      </c>
      <c r="D1111" s="169">
        <f ca="1"/>
        <v>-2.948044366608291E-4</v>
      </c>
      <c r="E1111" s="169">
        <f ca="1"/>
        <v>-8.2618068825018941E-5</v>
      </c>
    </row>
    <row r="1112" spans="1:5">
      <c r="A1112">
        <f ca="1"/>
        <v>1111</v>
      </c>
      <c r="B1112" s="187"/>
      <c r="C1112" s="169">
        <f ca="1"/>
        <v>2E-3</v>
      </c>
      <c r="D1112" s="169">
        <f ca="1"/>
        <v>-2.959719789842382E-4</v>
      </c>
      <c r="E1112" s="169">
        <f ca="1"/>
        <v>-8.2480117531231502E-5</v>
      </c>
    </row>
    <row r="1113" spans="1:5">
      <c r="A1113">
        <f ca="1"/>
        <v>1112</v>
      </c>
      <c r="B1113" s="187"/>
      <c r="C1113" s="169">
        <f ca="1"/>
        <v>2E-3</v>
      </c>
      <c r="D1113" s="169">
        <f ca="1"/>
        <v>-2.9713952130764752E-4</v>
      </c>
      <c r="E1113" s="169">
        <f ca="1"/>
        <v>-8.234162097541317E-5</v>
      </c>
    </row>
    <row r="1114" spans="1:5">
      <c r="A1114">
        <f ca="1"/>
        <v>1113</v>
      </c>
      <c r="B1114" s="187"/>
      <c r="C1114" s="169">
        <f ca="1"/>
        <v>2E-3</v>
      </c>
      <c r="D1114" s="169">
        <f ca="1"/>
        <v>-2.9830706363105663E-4</v>
      </c>
      <c r="E1114" s="169">
        <f ca="1"/>
        <v>-8.2202579157564053E-5</v>
      </c>
    </row>
    <row r="1115" spans="1:5">
      <c r="A1115">
        <f ca="1"/>
        <v>1114</v>
      </c>
      <c r="B1115" s="187"/>
      <c r="C1115" s="169">
        <f ca="1"/>
        <v>2E-3</v>
      </c>
      <c r="D1115" s="169">
        <f ca="1"/>
        <v>-2.9947460595446595E-4</v>
      </c>
      <c r="E1115" s="169">
        <f ca="1"/>
        <v>-8.206299207768426E-5</v>
      </c>
    </row>
    <row r="1116" spans="1:5">
      <c r="A1116">
        <f ca="1"/>
        <v>1115</v>
      </c>
      <c r="B1116" s="187"/>
      <c r="C1116" s="169">
        <f ca="1"/>
        <v>2E-3</v>
      </c>
      <c r="D1116" s="169">
        <f ca="1"/>
        <v>-3.0064214827787506E-4</v>
      </c>
      <c r="E1116" s="169">
        <f ca="1"/>
        <v>-8.1922859735773573E-5</v>
      </c>
    </row>
    <row r="1117" spans="1:5">
      <c r="A1117">
        <f ca="1"/>
        <v>1116</v>
      </c>
      <c r="B1117" s="187"/>
      <c r="C1117" s="169">
        <f ca="1"/>
        <v>2E-3</v>
      </c>
      <c r="D1117" s="169">
        <f ca="1"/>
        <v>-3.0180969060128438E-4</v>
      </c>
      <c r="E1117" s="169">
        <f ca="1"/>
        <v>-8.1782182131832101E-5</v>
      </c>
    </row>
    <row r="1118" spans="1:5">
      <c r="A1118">
        <f ca="1"/>
        <v>1117</v>
      </c>
      <c r="B1118" s="187"/>
      <c r="C1118" s="169">
        <f ca="1"/>
        <v>2E-3</v>
      </c>
      <c r="D1118" s="169">
        <f ca="1"/>
        <v>-3.029772329246937E-4</v>
      </c>
      <c r="E1118" s="169">
        <f ca="1"/>
        <v>-8.1640959265860008E-5</v>
      </c>
    </row>
    <row r="1119" spans="1:5">
      <c r="A1119">
        <f ca="1"/>
        <v>1118</v>
      </c>
      <c r="B1119" s="187"/>
      <c r="C1119" s="169">
        <f ca="1"/>
        <v>2E-3</v>
      </c>
      <c r="D1119" s="169">
        <f ca="1"/>
        <v>-3.0414477524810281E-4</v>
      </c>
      <c r="E1119" s="169">
        <f ca="1"/>
        <v>-8.1499191137856966E-5</v>
      </c>
    </row>
    <row r="1120" spans="1:5">
      <c r="A1120">
        <f ca="1"/>
        <v>1119</v>
      </c>
      <c r="B1120" s="187"/>
      <c r="C1120" s="169">
        <f ca="1"/>
        <v>2E-3</v>
      </c>
      <c r="D1120" s="169">
        <f ca="1"/>
        <v>-3.0531231757151213E-4</v>
      </c>
      <c r="E1120" s="169">
        <f ca="1"/>
        <v>-8.135687774782314E-5</v>
      </c>
    </row>
    <row r="1121" spans="1:5">
      <c r="A1121">
        <f ca="1"/>
        <v>1120</v>
      </c>
      <c r="B1121" s="187"/>
      <c r="C1121" s="169">
        <f ca="1"/>
        <v>2E-3</v>
      </c>
      <c r="D1121" s="169">
        <f ca="1"/>
        <v>-3.0647985989492124E-4</v>
      </c>
      <c r="E1121" s="169">
        <f ca="1"/>
        <v>-8.1214019095758691E-5</v>
      </c>
    </row>
    <row r="1122" spans="1:5">
      <c r="A1122">
        <f ca="1"/>
        <v>1121</v>
      </c>
      <c r="B1122" s="187"/>
      <c r="C1122" s="169">
        <f ca="1"/>
        <v>2E-3</v>
      </c>
      <c r="D1122" s="169">
        <f ca="1"/>
        <v>-3.0764740221833056E-4</v>
      </c>
      <c r="E1122" s="169">
        <f ca="1"/>
        <v>-8.1070615181663295E-5</v>
      </c>
    </row>
    <row r="1123" spans="1:5">
      <c r="A1123">
        <f ca="1"/>
        <v>1122</v>
      </c>
      <c r="B1123" s="187"/>
      <c r="C1123" s="169">
        <f ca="1"/>
        <v>2E-3</v>
      </c>
      <c r="D1123" s="169">
        <f ca="1"/>
        <v>-3.0881494454173966E-4</v>
      </c>
      <c r="E1123" s="169">
        <f ca="1"/>
        <v>-8.0926666005537169E-5</v>
      </c>
    </row>
    <row r="1124" spans="1:5">
      <c r="A1124">
        <f ca="1"/>
        <v>1123</v>
      </c>
      <c r="B1124" s="187"/>
      <c r="C1124" s="169">
        <f ca="1"/>
        <v>2E-3</v>
      </c>
      <c r="D1124" s="169">
        <f ca="1"/>
        <v>-3.0998248686514899E-4</v>
      </c>
      <c r="E1124" s="169">
        <f ca="1"/>
        <v>-8.0782171567380366E-5</v>
      </c>
    </row>
    <row r="1125" spans="1:5">
      <c r="A1125">
        <f ca="1"/>
        <v>1124</v>
      </c>
      <c r="B1125" s="187"/>
      <c r="C1125" s="169">
        <f ca="1"/>
        <v>2E-3</v>
      </c>
      <c r="D1125" s="169">
        <f ca="1"/>
        <v>-3.1115002918855809E-4</v>
      </c>
      <c r="E1125" s="169">
        <f ca="1"/>
        <v>-8.0637131867192615E-5</v>
      </c>
    </row>
    <row r="1126" spans="1:5">
      <c r="A1126">
        <f ca="1"/>
        <v>1125</v>
      </c>
      <c r="B1126" s="187"/>
      <c r="C1126" s="169">
        <f ca="1"/>
        <v>2E-3</v>
      </c>
      <c r="D1126" s="169">
        <f ca="1"/>
        <v>-3.1231757151196742E-4</v>
      </c>
      <c r="E1126" s="169">
        <f ca="1"/>
        <v>-8.0491546904974134E-5</v>
      </c>
    </row>
    <row r="1127" spans="1:5">
      <c r="A1127">
        <f ca="1"/>
        <v>1126</v>
      </c>
      <c r="B1127" s="187"/>
      <c r="C1127" s="169">
        <f ca="1"/>
        <v>2E-3</v>
      </c>
      <c r="D1127" s="169">
        <f ca="1"/>
        <v>-3.1348511383537652E-4</v>
      </c>
      <c r="E1127" s="169">
        <f ca="1"/>
        <v>-8.0345416680724976E-5</v>
      </c>
    </row>
    <row r="1128" spans="1:5">
      <c r="A1128">
        <f ca="1"/>
        <v>1127</v>
      </c>
      <c r="B1128" s="187"/>
      <c r="C1128" s="169">
        <f ca="1"/>
        <v>2E-3</v>
      </c>
      <c r="D1128" s="169">
        <f ca="1"/>
        <v>-3.1465265615878584E-4</v>
      </c>
      <c r="E1128" s="169">
        <f ca="1"/>
        <v>-8.0198741194444925E-5</v>
      </c>
    </row>
    <row r="1129" spans="1:5">
      <c r="A1129">
        <f ca="1"/>
        <v>1128</v>
      </c>
      <c r="B1129" s="187"/>
      <c r="C1129" s="169">
        <f ca="1"/>
        <v>2E-3</v>
      </c>
      <c r="D1129" s="169">
        <f ca="1"/>
        <v>-3.1582019848219517E-4</v>
      </c>
      <c r="E1129" s="169">
        <f ca="1"/>
        <v>-8.0051520446134089E-5</v>
      </c>
    </row>
    <row r="1130" spans="1:5">
      <c r="A1130">
        <f ca="1"/>
        <v>1129</v>
      </c>
      <c r="B1130" s="187"/>
      <c r="C1130" s="169">
        <f ca="1"/>
        <v>2E-3</v>
      </c>
      <c r="D1130" s="169">
        <f ca="1"/>
        <v>-3.1698774080560427E-4</v>
      </c>
      <c r="E1130" s="169">
        <f ca="1"/>
        <v>-7.990375443579263E-5</v>
      </c>
    </row>
    <row r="1131" spans="1:5">
      <c r="A1131">
        <f ca="1"/>
        <v>1130</v>
      </c>
      <c r="B1131" s="187"/>
      <c r="C1131" s="169">
        <f ca="1"/>
        <v>2E-3</v>
      </c>
      <c r="D1131" s="169">
        <f ca="1"/>
        <v>-3.1815528312901359E-4</v>
      </c>
      <c r="E1131" s="169">
        <f ca="1"/>
        <v>-7.9755443163420224E-5</v>
      </c>
    </row>
    <row r="1132" spans="1:5">
      <c r="A1132">
        <f ca="1"/>
        <v>1131</v>
      </c>
      <c r="B1132" s="187"/>
      <c r="C1132" s="169">
        <f ca="1"/>
        <v>2E-3</v>
      </c>
      <c r="D1132" s="169">
        <f ca="1"/>
        <v>-3.193228254524227E-4</v>
      </c>
      <c r="E1132" s="169">
        <f ca="1"/>
        <v>-7.9606586629017034E-5</v>
      </c>
    </row>
    <row r="1133" spans="1:5">
      <c r="A1133">
        <f ca="1"/>
        <v>1132</v>
      </c>
      <c r="B1133" s="187"/>
      <c r="C1133" s="169">
        <f ca="1"/>
        <v>2E-3</v>
      </c>
      <c r="D1133" s="169">
        <f ca="1"/>
        <v>-3.2049036777583202E-4</v>
      </c>
      <c r="E1133" s="169">
        <f ca="1"/>
        <v>-7.9457184832583112E-5</v>
      </c>
    </row>
    <row r="1134" spans="1:5">
      <c r="A1134">
        <f ca="1"/>
        <v>1133</v>
      </c>
      <c r="B1134" s="187"/>
      <c r="C1134" s="169">
        <f ca="1"/>
        <v>2E-3</v>
      </c>
      <c r="D1134" s="169">
        <f ca="1"/>
        <v>-3.2165791009924113E-4</v>
      </c>
      <c r="E1134" s="169">
        <f ca="1"/>
        <v>-7.930723777411846E-5</v>
      </c>
    </row>
    <row r="1135" spans="1:5">
      <c r="A1135">
        <f ca="1"/>
        <v>1134</v>
      </c>
      <c r="B1135" s="187"/>
      <c r="C1135" s="169">
        <f ca="1"/>
        <v>2E-3</v>
      </c>
      <c r="D1135" s="169">
        <f ca="1"/>
        <v>-3.2282545242265045E-4</v>
      </c>
      <c r="E1135" s="169">
        <f ca="1"/>
        <v>-7.9156745453622969E-5</v>
      </c>
    </row>
    <row r="1136" spans="1:5">
      <c r="A1136">
        <f ca="1"/>
        <v>1135</v>
      </c>
      <c r="B1136" s="187"/>
      <c r="C1136" s="169">
        <f ca="1"/>
        <v>2E-3</v>
      </c>
      <c r="D1136" s="169">
        <f ca="1"/>
        <v>-3.2399299474605956E-4</v>
      </c>
      <c r="E1136" s="169">
        <f ca="1"/>
        <v>-7.9005707871096639E-5</v>
      </c>
    </row>
    <row r="1137" spans="1:5">
      <c r="A1137">
        <f ca="1"/>
        <v>1136</v>
      </c>
      <c r="B1137" s="187"/>
      <c r="C1137" s="169">
        <f ca="1"/>
        <v>2E-3</v>
      </c>
      <c r="D1137" s="169">
        <f ca="1"/>
        <v>-3.2516053706946888E-4</v>
      </c>
      <c r="E1137" s="169">
        <f ca="1"/>
        <v>-7.8854125026539686E-5</v>
      </c>
    </row>
    <row r="1138" spans="1:5">
      <c r="A1138">
        <f ca="1"/>
        <v>1137</v>
      </c>
      <c r="B1138" s="187"/>
      <c r="C1138" s="169">
        <f ca="1"/>
        <v>2E-3</v>
      </c>
      <c r="D1138" s="169">
        <f ca="1"/>
        <v>-3.2632807939287798E-4</v>
      </c>
      <c r="E1138" s="169">
        <f ca="1"/>
        <v>-7.8701996919951841E-5</v>
      </c>
    </row>
    <row r="1139" spans="1:5">
      <c r="A1139">
        <f ca="1"/>
        <v>1138</v>
      </c>
      <c r="B1139" s="187"/>
      <c r="C1139" s="169">
        <f ca="1"/>
        <v>2E-3</v>
      </c>
      <c r="D1139" s="169">
        <f ca="1"/>
        <v>-3.2749562171628731E-4</v>
      </c>
      <c r="E1139" s="169">
        <f ca="1"/>
        <v>-7.854932355133321E-5</v>
      </c>
    </row>
    <row r="1140" spans="1:5">
      <c r="A1140">
        <f ca="1"/>
        <v>1139</v>
      </c>
      <c r="B1140" s="187"/>
      <c r="C1140" s="169">
        <f ca="1"/>
        <v>2E-3</v>
      </c>
      <c r="D1140" s="169">
        <f ca="1"/>
        <v>-3.2866316403969663E-4</v>
      </c>
      <c r="E1140" s="169">
        <f ca="1"/>
        <v>-7.8396104920683903E-5</v>
      </c>
    </row>
    <row r="1141" spans="1:5">
      <c r="A1141">
        <f ca="1"/>
        <v>1140</v>
      </c>
      <c r="B1141" s="187"/>
      <c r="C1141" s="169">
        <f ca="1"/>
        <v>2E-3</v>
      </c>
      <c r="D1141" s="169">
        <f ca="1"/>
        <v>-3.2983070636310573E-4</v>
      </c>
      <c r="E1141" s="169">
        <f ca="1"/>
        <v>-7.8242341028003702E-5</v>
      </c>
    </row>
    <row r="1142" spans="1:5">
      <c r="A1142">
        <f ca="1"/>
        <v>1141</v>
      </c>
      <c r="B1142" s="187"/>
      <c r="C1142" s="169">
        <f ca="1"/>
        <v>2E-3</v>
      </c>
      <c r="D1142" s="169">
        <f ca="1"/>
        <v>-3.3099824868651506E-4</v>
      </c>
      <c r="E1142" s="169">
        <f ca="1"/>
        <v>-7.8088031873292717E-5</v>
      </c>
    </row>
    <row r="1143" spans="1:5">
      <c r="A1143">
        <f ca="1"/>
        <v>1142</v>
      </c>
      <c r="B1143" s="187"/>
      <c r="C1143" s="169">
        <f ca="1"/>
        <v>2E-3</v>
      </c>
      <c r="D1143" s="169">
        <f ca="1"/>
        <v>-3.3216579100992416E-4</v>
      </c>
      <c r="E1143" s="169">
        <f ca="1"/>
        <v>-7.7933177456551055E-5</v>
      </c>
    </row>
    <row r="1144" spans="1:5">
      <c r="A1144">
        <f ca="1"/>
        <v>1143</v>
      </c>
      <c r="B1144" s="187"/>
      <c r="C1144" s="169">
        <f ca="1"/>
        <v>2E-3</v>
      </c>
      <c r="D1144" s="169">
        <f ca="1"/>
        <v>-3.3333333333333348E-4</v>
      </c>
      <c r="E1144" s="169">
        <f ca="1"/>
        <v>-7.77777777777785E-5</v>
      </c>
    </row>
    <row r="1145" spans="1:5">
      <c r="A1145">
        <f ca="1"/>
        <v>1144</v>
      </c>
      <c r="B1145" s="187"/>
      <c r="C1145" s="169">
        <f ca="1"/>
        <v>2E-3</v>
      </c>
      <c r="D1145" s="169">
        <f ca="1"/>
        <v>-3.3450087565674259E-4</v>
      </c>
      <c r="E1145" s="169">
        <f ca="1"/>
        <v>-7.7621832836975214E-5</v>
      </c>
    </row>
    <row r="1146" spans="1:5">
      <c r="A1146">
        <f ca="1"/>
        <v>1145</v>
      </c>
      <c r="B1146" s="187"/>
      <c r="C1146" s="169">
        <f ca="1"/>
        <v>2E-3</v>
      </c>
      <c r="D1146" s="169">
        <f ca="1"/>
        <v>-3.3566841798015191E-4</v>
      </c>
      <c r="E1146" s="169">
        <f ca="1"/>
        <v>-7.7465342634141197E-5</v>
      </c>
    </row>
    <row r="1147" spans="1:5">
      <c r="A1147">
        <f ca="1"/>
        <v>1146</v>
      </c>
      <c r="B1147" s="187"/>
      <c r="C1147" s="169">
        <f ca="1"/>
        <v>2E-3</v>
      </c>
      <c r="D1147" s="169">
        <f ca="1"/>
        <v>-3.3683596030356102E-4</v>
      </c>
      <c r="E1147" s="169">
        <f ca="1"/>
        <v>-7.7308307169276288E-5</v>
      </c>
    </row>
    <row r="1148" spans="1:5">
      <c r="A1148">
        <f ca="1"/>
        <v>1147</v>
      </c>
      <c r="B1148" s="187"/>
      <c r="C1148" s="169">
        <f ca="1"/>
        <v>2E-3</v>
      </c>
      <c r="D1148" s="169">
        <f ca="1"/>
        <v>-3.3800350262697034E-4</v>
      </c>
      <c r="E1148" s="169">
        <f ca="1"/>
        <v>-7.7150726442380647E-5</v>
      </c>
    </row>
    <row r="1149" spans="1:5">
      <c r="A1149">
        <f ca="1"/>
        <v>1148</v>
      </c>
      <c r="B1149" s="187"/>
      <c r="C1149" s="169">
        <f ca="1"/>
        <v>2E-3</v>
      </c>
      <c r="D1149" s="169">
        <f ca="1"/>
        <v>-3.3917104495037945E-4</v>
      </c>
      <c r="E1149" s="169">
        <f ca="1"/>
        <v>-7.699260045345433E-5</v>
      </c>
    </row>
    <row r="1150" spans="1:5">
      <c r="A1150">
        <f ca="1"/>
        <v>1149</v>
      </c>
      <c r="B1150" s="187"/>
      <c r="C1150" s="169">
        <f ca="1"/>
        <v>2E-3</v>
      </c>
      <c r="D1150" s="169">
        <f ca="1"/>
        <v>-3.4033858727378877E-4</v>
      </c>
      <c r="E1150" s="169">
        <f ca="1"/>
        <v>-7.6833929202497066E-5</v>
      </c>
    </row>
    <row r="1151" spans="1:5">
      <c r="A1151">
        <f ca="1"/>
        <v>1150</v>
      </c>
      <c r="B1151" s="187"/>
      <c r="C1151" s="169">
        <f ca="1"/>
        <v>2E-3</v>
      </c>
      <c r="D1151" s="169">
        <f ca="1"/>
        <v>-3.4150612959719809E-4</v>
      </c>
      <c r="E1151" s="169">
        <f ca="1"/>
        <v>-7.667471268950907E-5</v>
      </c>
    </row>
    <row r="1152" spans="1:5">
      <c r="A1152">
        <f ca="1"/>
        <v>1151</v>
      </c>
      <c r="B1152" s="187"/>
      <c r="C1152" s="169">
        <f ca="1"/>
        <v>2E-3</v>
      </c>
      <c r="D1152" s="169">
        <f ca="1"/>
        <v>-3.426736719206072E-4</v>
      </c>
      <c r="E1152" s="169">
        <f ca="1"/>
        <v>-7.6514950914490399E-5</v>
      </c>
    </row>
    <row r="1153" spans="1:5">
      <c r="A1153">
        <f ca="1"/>
        <v>1152</v>
      </c>
      <c r="B1153" s="187"/>
      <c r="C1153" s="169">
        <f ca="1"/>
        <v>2E-3</v>
      </c>
      <c r="D1153" s="169">
        <f ca="1"/>
        <v>-3.4384121424401652E-4</v>
      </c>
      <c r="E1153" s="169">
        <f ca="1"/>
        <v>-7.6354643877440834E-5</v>
      </c>
    </row>
    <row r="1154" spans="1:5">
      <c r="A1154">
        <f ca="1"/>
        <v>1153</v>
      </c>
      <c r="B1154" s="187"/>
      <c r="C1154" s="169">
        <f ca="1"/>
        <v>2E-3</v>
      </c>
      <c r="D1154" s="169">
        <f ca="1"/>
        <v>-3.4500875656742563E-4</v>
      </c>
      <c r="E1154" s="169">
        <f ca="1"/>
        <v>-7.6193791578360484E-5</v>
      </c>
    </row>
    <row r="1155" spans="1:5">
      <c r="A1155">
        <f ca="1"/>
        <v>1154</v>
      </c>
      <c r="B1155" s="187"/>
      <c r="C1155" s="169">
        <f ca="1"/>
        <v>2E-3</v>
      </c>
      <c r="D1155" s="169">
        <f ca="1"/>
        <v>-3.4617629889083495E-4</v>
      </c>
      <c r="E1155" s="169">
        <f ca="1"/>
        <v>-7.6032394017249458E-5</v>
      </c>
    </row>
    <row r="1156" spans="1:5">
      <c r="A1156">
        <f ca="1"/>
        <v>1155</v>
      </c>
      <c r="B1156" s="187"/>
      <c r="C1156" s="169">
        <f ca="1"/>
        <v>2E-3</v>
      </c>
      <c r="D1156" s="169">
        <f ca="1"/>
        <v>-3.4734384121424405E-4</v>
      </c>
      <c r="E1156" s="169">
        <f ca="1"/>
        <v>-7.5870451194107538E-5</v>
      </c>
    </row>
    <row r="1157" spans="1:5">
      <c r="A1157">
        <f ca="1"/>
        <v>1156</v>
      </c>
      <c r="B1157" s="187"/>
      <c r="C1157" s="169">
        <f ca="1"/>
        <v>2E-3</v>
      </c>
      <c r="D1157" s="169">
        <f ca="1"/>
        <v>-3.4851138353765338E-4</v>
      </c>
      <c r="E1157" s="169">
        <f ca="1"/>
        <v>-7.5707963108934888E-5</v>
      </c>
    </row>
    <row r="1158" spans="1:5">
      <c r="A1158">
        <f ca="1"/>
        <v>1157</v>
      </c>
      <c r="B1158" s="187"/>
      <c r="C1158" s="169">
        <f ca="1"/>
        <v>2E-3</v>
      </c>
      <c r="D1158" s="169">
        <f ca="1"/>
        <v>-3.4967892586106248E-4</v>
      </c>
      <c r="E1158" s="169">
        <f ca="1"/>
        <v>-7.5544929761731398E-5</v>
      </c>
    </row>
    <row r="1159" spans="1:5">
      <c r="A1159">
        <f ca="1"/>
        <v>1158</v>
      </c>
      <c r="B1159" s="187"/>
      <c r="C1159" s="169">
        <f ca="1"/>
        <v>2E-3</v>
      </c>
      <c r="D1159" s="169">
        <f ca="1"/>
        <v>-3.508464681844718E-4</v>
      </c>
      <c r="E1159" s="169">
        <f ca="1"/>
        <v>-7.5381351152497232E-5</v>
      </c>
    </row>
    <row r="1160" spans="1:5">
      <c r="A1160">
        <f ca="1"/>
        <v>1159</v>
      </c>
      <c r="B1160" s="187"/>
      <c r="C1160" s="169">
        <f ca="1"/>
        <v>2E-3</v>
      </c>
      <c r="D1160" s="169">
        <f ca="1"/>
        <v>-3.5201401050788091E-4</v>
      </c>
      <c r="E1160" s="169">
        <f ca="1"/>
        <v>-7.5217227281232227E-5</v>
      </c>
    </row>
    <row r="1161" spans="1:5">
      <c r="A1161">
        <f ca="1"/>
        <v>1160</v>
      </c>
      <c r="B1161" s="187"/>
      <c r="C1161" s="169">
        <f ca="1"/>
        <v>2E-3</v>
      </c>
      <c r="D1161" s="169">
        <f ca="1"/>
        <v>-3.5318155283129023E-4</v>
      </c>
      <c r="E1161" s="169">
        <f ca="1"/>
        <v>-7.5052558147936383E-5</v>
      </c>
    </row>
    <row r="1162" spans="1:5">
      <c r="A1162">
        <f ca="1"/>
        <v>1161</v>
      </c>
      <c r="B1162" s="187"/>
      <c r="C1162" s="169">
        <f ca="1"/>
        <v>2E-3</v>
      </c>
      <c r="D1162" s="169">
        <f ca="1"/>
        <v>-3.5434909515469955E-4</v>
      </c>
      <c r="E1162" s="169">
        <f ca="1"/>
        <v>-7.4887343752609917E-5</v>
      </c>
    </row>
    <row r="1163" spans="1:5">
      <c r="A1163">
        <f ca="1"/>
        <v>1162</v>
      </c>
      <c r="B1163" s="187"/>
      <c r="C1163" s="169">
        <f ca="1"/>
        <v>2E-3</v>
      </c>
      <c r="D1163" s="169">
        <f ca="1"/>
        <v>-3.5551663747810866E-4</v>
      </c>
      <c r="E1163" s="169">
        <f ca="1"/>
        <v>-7.4721584095252557E-5</v>
      </c>
    </row>
    <row r="1164" spans="1:5">
      <c r="A1164">
        <f ca="1"/>
        <v>1163</v>
      </c>
      <c r="B1164" s="187"/>
      <c r="C1164" s="169">
        <f ca="1"/>
        <v>2E-3</v>
      </c>
      <c r="D1164" s="169">
        <f ca="1"/>
        <v>-3.5668417980151798E-4</v>
      </c>
      <c r="E1164" s="169">
        <f ca="1"/>
        <v>-7.4555279175864359E-5</v>
      </c>
    </row>
    <row r="1165" spans="1:5">
      <c r="A1165">
        <f ca="1"/>
        <v>1164</v>
      </c>
      <c r="B1165" s="187"/>
      <c r="C1165" s="169">
        <f ca="1"/>
        <v>2E-3</v>
      </c>
      <c r="D1165" s="169">
        <f ca="1"/>
        <v>-3.5785172212492709E-4</v>
      </c>
      <c r="E1165" s="169">
        <f ca="1"/>
        <v>-7.4388428994445538E-5</v>
      </c>
    </row>
    <row r="1166" spans="1:5">
      <c r="A1166">
        <f ca="1"/>
        <v>1165</v>
      </c>
      <c r="B1166" s="187"/>
      <c r="C1166" s="169">
        <f ca="1"/>
        <v>2E-3</v>
      </c>
      <c r="D1166" s="169">
        <f ca="1"/>
        <v>-3.5901926444833641E-4</v>
      </c>
      <c r="E1166" s="169">
        <f ca="1"/>
        <v>-7.4221033550995823E-5</v>
      </c>
    </row>
    <row r="1167" spans="1:5">
      <c r="A1167">
        <f ca="1"/>
        <v>1166</v>
      </c>
      <c r="B1167" s="187"/>
      <c r="C1167" s="169">
        <f ca="1"/>
        <v>2E-3</v>
      </c>
      <c r="D1167" s="169">
        <f ca="1"/>
        <v>-3.6018680677174552E-4</v>
      </c>
      <c r="E1167" s="169">
        <f ca="1"/>
        <v>-7.4053092845515324E-5</v>
      </c>
    </row>
    <row r="1168" spans="1:5">
      <c r="A1168">
        <f ca="1"/>
        <v>1167</v>
      </c>
      <c r="B1168" s="187"/>
      <c r="C1168" s="169">
        <f ca="1"/>
        <v>2E-3</v>
      </c>
      <c r="D1168" s="169">
        <f ca="1"/>
        <v>-3.6135434909515484E-4</v>
      </c>
      <c r="E1168" s="169">
        <f ca="1"/>
        <v>-7.3884606878004148E-5</v>
      </c>
    </row>
    <row r="1169" spans="1:5">
      <c r="A1169">
        <f ca="1"/>
        <v>1168</v>
      </c>
      <c r="B1169" s="187"/>
      <c r="C1169" s="169">
        <f ca="1"/>
        <v>2E-3</v>
      </c>
      <c r="D1169" s="169">
        <f ca="1"/>
        <v>-3.6252189141856394E-4</v>
      </c>
      <c r="E1169" s="169">
        <f ca="1"/>
        <v>-7.3715575648462134E-5</v>
      </c>
    </row>
    <row r="1170" spans="1:5">
      <c r="A1170">
        <f ca="1"/>
        <v>1169</v>
      </c>
      <c r="B1170" s="187"/>
      <c r="C1170" s="169">
        <f ca="1"/>
        <v>2E-3</v>
      </c>
      <c r="D1170" s="169">
        <f ca="1"/>
        <v>-3.6368943374197327E-4</v>
      </c>
      <c r="E1170" s="169">
        <f ca="1"/>
        <v>-7.354599915688928E-5</v>
      </c>
    </row>
    <row r="1171" spans="1:5">
      <c r="A1171">
        <f ca="1"/>
        <v>1170</v>
      </c>
      <c r="B1171" s="187"/>
      <c r="C1171" s="169">
        <f ca="1"/>
        <v>2E-3</v>
      </c>
      <c r="D1171" s="169">
        <f ca="1"/>
        <v>-3.6485697606538237E-4</v>
      </c>
      <c r="E1171" s="169">
        <f ca="1"/>
        <v>-7.3375877403285749E-5</v>
      </c>
    </row>
    <row r="1172" spans="1:5">
      <c r="A1172">
        <f ca="1"/>
        <v>1171</v>
      </c>
      <c r="B1172" s="187"/>
      <c r="C1172" s="169">
        <f ca="1"/>
        <v>2E-3</v>
      </c>
      <c r="D1172" s="169">
        <f ca="1"/>
        <v>-3.660245183887917E-4</v>
      </c>
      <c r="E1172" s="169">
        <f ca="1"/>
        <v>-7.320521038765138E-5</v>
      </c>
    </row>
    <row r="1173" spans="1:5">
      <c r="A1173">
        <f ca="1"/>
        <v>1172</v>
      </c>
      <c r="B1173" s="187"/>
      <c r="C1173" s="169">
        <f ca="1"/>
        <v>2E-3</v>
      </c>
      <c r="D1173" s="169">
        <f ca="1"/>
        <v>-3.6719206071220102E-4</v>
      </c>
      <c r="E1173" s="169">
        <f ca="1"/>
        <v>-7.3033998109986171E-5</v>
      </c>
    </row>
    <row r="1174" spans="1:5">
      <c r="A1174">
        <f ca="1"/>
        <v>1173</v>
      </c>
      <c r="B1174" s="187"/>
      <c r="C1174" s="169">
        <f ca="1"/>
        <v>2E-3</v>
      </c>
      <c r="D1174" s="169">
        <f ca="1"/>
        <v>-3.6835960303561012E-4</v>
      </c>
      <c r="E1174" s="169">
        <f ca="1"/>
        <v>-7.2862240570290341E-5</v>
      </c>
    </row>
    <row r="1175" spans="1:5">
      <c r="A1175">
        <f ca="1"/>
        <v>1174</v>
      </c>
      <c r="B1175" s="187"/>
      <c r="C1175" s="169">
        <f ca="1"/>
        <v>2E-3</v>
      </c>
      <c r="D1175" s="169">
        <f ca="1"/>
        <v>-3.6952714535901945E-4</v>
      </c>
      <c r="E1175" s="169">
        <f ca="1"/>
        <v>-7.2689937768563562E-5</v>
      </c>
    </row>
    <row r="1176" spans="1:5">
      <c r="A1176">
        <f ca="1"/>
        <v>1175</v>
      </c>
      <c r="B1176" s="187"/>
      <c r="C1176" s="169">
        <f ca="1"/>
        <v>2E-3</v>
      </c>
      <c r="D1176" s="169">
        <f ca="1"/>
        <v>-3.7069468768242855E-4</v>
      </c>
      <c r="E1176" s="169">
        <f ca="1"/>
        <v>-7.2517089704806053E-5</v>
      </c>
    </row>
    <row r="1177" spans="1:5">
      <c r="A1177">
        <f ca="1"/>
        <v>1176</v>
      </c>
      <c r="B1177" s="187"/>
      <c r="C1177" s="169">
        <f ca="1"/>
        <v>2E-3</v>
      </c>
      <c r="D1177" s="169">
        <f ca="1"/>
        <v>-3.7186223000583787E-4</v>
      </c>
      <c r="E1177" s="169">
        <f ca="1"/>
        <v>-7.2343696379017868E-5</v>
      </c>
    </row>
    <row r="1178" spans="1:5">
      <c r="A1178">
        <f ca="1"/>
        <v>1177</v>
      </c>
      <c r="B1178" s="187"/>
      <c r="C1178" s="169">
        <f ca="1"/>
        <v>2E-3</v>
      </c>
      <c r="D1178" s="169">
        <f ca="1"/>
        <v>-3.7302977232924698E-4</v>
      </c>
      <c r="E1178" s="169">
        <f ca="1"/>
        <v>-7.2169757791198789E-5</v>
      </c>
    </row>
    <row r="1179" spans="1:5">
      <c r="A1179">
        <f ca="1"/>
        <v>1178</v>
      </c>
      <c r="B1179" s="187"/>
      <c r="C1179" s="169">
        <f ca="1"/>
        <v>2E-3</v>
      </c>
      <c r="D1179" s="169">
        <f ca="1"/>
        <v>-3.741973146526563E-4</v>
      </c>
      <c r="E1179" s="169">
        <f ca="1"/>
        <v>-7.1995273941348925E-5</v>
      </c>
    </row>
    <row r="1180" spans="1:5">
      <c r="A1180">
        <f ca="1"/>
        <v>1179</v>
      </c>
      <c r="B1180" s="187"/>
      <c r="C1180" s="169">
        <f ca="1"/>
        <v>2E-3</v>
      </c>
      <c r="D1180" s="169">
        <f ca="1"/>
        <v>-3.7536485697606541E-4</v>
      </c>
      <c r="E1180" s="169">
        <f ca="1"/>
        <v>-7.1820244829468277E-5</v>
      </c>
    </row>
    <row r="1181" spans="1:5">
      <c r="A1181">
        <f ca="1"/>
        <v>1180</v>
      </c>
      <c r="B1181" s="187"/>
      <c r="C1181" s="169">
        <f ca="1"/>
        <v>2E-3</v>
      </c>
      <c r="D1181" s="169">
        <f ca="1"/>
        <v>-3.7653239929947473E-4</v>
      </c>
      <c r="E1181" s="169">
        <f ca="1"/>
        <v>-7.1644670455556952E-5</v>
      </c>
    </row>
    <row r="1182" spans="1:5">
      <c r="A1182">
        <f ca="1"/>
        <v>1181</v>
      </c>
      <c r="B1182" s="187"/>
      <c r="C1182" s="169">
        <f ca="1"/>
        <v>2E-3</v>
      </c>
      <c r="D1182" s="169">
        <f ca="1"/>
        <v>-3.7769994162288384E-4</v>
      </c>
      <c r="E1182" s="169">
        <f ca="1"/>
        <v>-7.1468550819614733E-5</v>
      </c>
    </row>
    <row r="1183" spans="1:5">
      <c r="A1183">
        <f ca="1"/>
        <v>1182</v>
      </c>
      <c r="B1183" s="187"/>
      <c r="C1183" s="169">
        <f ca="1"/>
        <v>2E-3</v>
      </c>
      <c r="D1183" s="169">
        <f ca="1"/>
        <v>-3.7886748394629316E-4</v>
      </c>
      <c r="E1183" s="169">
        <f ca="1"/>
        <v>-7.129188592164173E-5</v>
      </c>
    </row>
    <row r="1184" spans="1:5">
      <c r="A1184">
        <f ca="1"/>
        <v>1183</v>
      </c>
      <c r="B1184" s="187"/>
      <c r="C1184" s="169">
        <f ca="1"/>
        <v>2E-3</v>
      </c>
      <c r="D1184" s="169">
        <f ca="1"/>
        <v>-3.8003502626970226E-4</v>
      </c>
      <c r="E1184" s="169">
        <f ca="1"/>
        <v>-7.111467576163805E-5</v>
      </c>
    </row>
    <row r="1185" spans="1:5">
      <c r="A1185">
        <f ca="1"/>
        <v>1184</v>
      </c>
      <c r="B1185" s="187"/>
      <c r="C1185" s="169">
        <f ca="1"/>
        <v>2E-3</v>
      </c>
      <c r="D1185" s="169">
        <f ca="1"/>
        <v>-3.8120256859311159E-4</v>
      </c>
      <c r="E1185" s="169">
        <f ca="1"/>
        <v>-7.0936920339603532E-5</v>
      </c>
    </row>
    <row r="1186" spans="1:5">
      <c r="A1186">
        <f ca="1"/>
        <v>1185</v>
      </c>
      <c r="B1186" s="187"/>
      <c r="C1186" s="169">
        <f ca="1"/>
        <v>2E-3</v>
      </c>
      <c r="D1186" s="169">
        <f ca="1"/>
        <v>-3.8237011091652091E-4</v>
      </c>
      <c r="E1186" s="169">
        <f ca="1"/>
        <v>-7.0758619655538174E-5</v>
      </c>
    </row>
    <row r="1187" spans="1:5">
      <c r="A1187">
        <f ca="1"/>
        <v>1186</v>
      </c>
      <c r="B1187" s="187"/>
      <c r="C1187" s="169">
        <f ca="1"/>
        <v>2E-3</v>
      </c>
      <c r="D1187" s="169">
        <f ca="1"/>
        <v>-3.8353765323993001E-4</v>
      </c>
      <c r="E1187" s="169">
        <f ca="1"/>
        <v>-7.0579773709442194E-5</v>
      </c>
    </row>
    <row r="1188" spans="1:5">
      <c r="A1188">
        <f ca="1"/>
        <v>1187</v>
      </c>
      <c r="B1188" s="187"/>
      <c r="C1188" s="169">
        <f ca="1"/>
        <v>2E-3</v>
      </c>
      <c r="D1188" s="169">
        <f ca="1"/>
        <v>-3.8470519556333934E-4</v>
      </c>
      <c r="E1188" s="169">
        <f ca="1"/>
        <v>-7.040038250131532E-5</v>
      </c>
    </row>
    <row r="1189" spans="1:5">
      <c r="A1189">
        <f ca="1"/>
        <v>1188</v>
      </c>
      <c r="B1189" s="187"/>
      <c r="C1189" s="169">
        <f ca="1"/>
        <v>2E-3</v>
      </c>
      <c r="D1189" s="169">
        <f ca="1"/>
        <v>-3.8587273788674844E-4</v>
      </c>
      <c r="E1189" s="169">
        <f ca="1"/>
        <v>-7.0220446031157607E-5</v>
      </c>
    </row>
    <row r="1190" spans="1:5">
      <c r="A1190">
        <f ca="1"/>
        <v>1189</v>
      </c>
      <c r="B1190" s="187"/>
      <c r="C1190" s="169">
        <f ca="1"/>
        <v>2E-3</v>
      </c>
      <c r="D1190" s="169">
        <f ca="1"/>
        <v>-3.8704028021015776E-4</v>
      </c>
      <c r="E1190" s="169">
        <f ca="1"/>
        <v>-7.0039964298969273E-5</v>
      </c>
    </row>
    <row r="1191" spans="1:5">
      <c r="A1191">
        <f ca="1"/>
        <v>1190</v>
      </c>
      <c r="B1191" s="187"/>
      <c r="C1191" s="169">
        <f ca="1"/>
        <v>2E-3</v>
      </c>
      <c r="D1191" s="169">
        <f ca="1"/>
        <v>-3.8820782253356687E-4</v>
      </c>
      <c r="E1191" s="169">
        <f ca="1"/>
        <v>-6.9858937304750045E-5</v>
      </c>
    </row>
    <row r="1192" spans="1:5">
      <c r="A1192">
        <f ca="1"/>
        <v>1191</v>
      </c>
      <c r="B1192" s="187"/>
      <c r="C1192" s="169">
        <f ca="1"/>
        <v>2E-3</v>
      </c>
      <c r="D1192" s="169">
        <f ca="1"/>
        <v>-3.8937536485697619E-4</v>
      </c>
      <c r="E1192" s="169">
        <f ca="1"/>
        <v>-6.9677365048500031E-5</v>
      </c>
    </row>
    <row r="1193" spans="1:5">
      <c r="A1193">
        <f ca="1"/>
        <v>1192</v>
      </c>
      <c r="B1193" s="187"/>
      <c r="C1193" s="169">
        <f ca="1"/>
        <v>2E-3</v>
      </c>
      <c r="D1193" s="169">
        <f ca="1"/>
        <v>-3.905429071803853E-4</v>
      </c>
      <c r="E1193" s="169">
        <f ca="1"/>
        <v>-6.9495247530219342E-5</v>
      </c>
    </row>
    <row r="1194" spans="1:5">
      <c r="A1194">
        <f ca="1"/>
        <v>1193</v>
      </c>
      <c r="B1194" s="187"/>
      <c r="C1194" s="169">
        <f ca="1"/>
        <v>2E-3</v>
      </c>
      <c r="D1194" s="169">
        <f ca="1"/>
        <v>-3.9171044950379462E-4</v>
      </c>
      <c r="E1194" s="169">
        <f ca="1"/>
        <v>-6.9312584749907759E-5</v>
      </c>
    </row>
    <row r="1195" spans="1:5">
      <c r="A1195">
        <f ca="1"/>
        <v>1194</v>
      </c>
      <c r="B1195" s="187"/>
      <c r="C1195" s="169">
        <f ca="1"/>
        <v>2E-3</v>
      </c>
      <c r="D1195" s="169">
        <f ca="1"/>
        <v>-3.9287799182720373E-4</v>
      </c>
      <c r="E1195" s="169">
        <f ca="1"/>
        <v>-6.9129376707565391E-5</v>
      </c>
    </row>
    <row r="1196" spans="1:5">
      <c r="A1196">
        <f ca="1"/>
        <v>1195</v>
      </c>
      <c r="B1196" s="187"/>
      <c r="C1196" s="169">
        <f ca="1"/>
        <v>2E-3</v>
      </c>
      <c r="D1196" s="169">
        <f ca="1"/>
        <v>-3.9404553415061305E-4</v>
      </c>
      <c r="E1196" s="169">
        <f ca="1"/>
        <v>-6.8945623403192347E-5</v>
      </c>
    </row>
    <row r="1197" spans="1:5">
      <c r="A1197">
        <f ca="1"/>
        <v>1196</v>
      </c>
      <c r="B1197" s="187"/>
      <c r="C1197" s="169">
        <f ca="1"/>
        <v>2E-3</v>
      </c>
      <c r="D1197" s="169">
        <f ca="1"/>
        <v>-3.9521307647402237E-4</v>
      </c>
      <c r="E1197" s="169">
        <f ca="1"/>
        <v>-6.8761324836788464E-5</v>
      </c>
    </row>
    <row r="1198" spans="1:5">
      <c r="A1198">
        <f ca="1"/>
        <v>1197</v>
      </c>
      <c r="B1198" s="187"/>
      <c r="C1198" s="169">
        <f ca="1"/>
        <v>2E-3</v>
      </c>
      <c r="D1198" s="169">
        <f ca="1"/>
        <v>-3.9638061879743148E-4</v>
      </c>
      <c r="E1198" s="169">
        <f ca="1"/>
        <v>-6.8576481008353742E-5</v>
      </c>
    </row>
    <row r="1199" spans="1:5">
      <c r="A1199">
        <f ca="1"/>
        <v>1198</v>
      </c>
      <c r="B1199" s="187"/>
      <c r="C1199" s="169">
        <f ca="1"/>
        <v>2E-3</v>
      </c>
      <c r="D1199" s="169">
        <f ca="1"/>
        <v>-3.975481611208408E-4</v>
      </c>
      <c r="E1199" s="169">
        <f ca="1"/>
        <v>-6.8391091917888397E-5</v>
      </c>
    </row>
    <row r="1200" spans="1:5">
      <c r="A1200">
        <f ca="1"/>
        <v>1199</v>
      </c>
      <c r="B1200" s="187"/>
      <c r="C1200" s="169">
        <f ca="1"/>
        <v>2E-3</v>
      </c>
      <c r="D1200" s="169">
        <f ca="1"/>
        <v>-3.9871570344424991E-4</v>
      </c>
      <c r="E1200" s="169">
        <f ca="1"/>
        <v>-6.8205157565392105E-5</v>
      </c>
    </row>
    <row r="1201" spans="1:5">
      <c r="A1201">
        <f ca="1"/>
        <v>1200</v>
      </c>
      <c r="B1201" s="187"/>
      <c r="C1201" s="169">
        <f ca="1"/>
        <v>2E-3</v>
      </c>
      <c r="D1201" s="169">
        <f ca="1"/>
        <v>-3.9988324576765923E-4</v>
      </c>
      <c r="E1201" s="169">
        <f ca="1"/>
        <v>-6.8018677950865082E-5</v>
      </c>
    </row>
    <row r="1202" spans="1:5">
      <c r="A1202">
        <f ca="1"/>
        <v>1201</v>
      </c>
      <c r="B1202" s="187"/>
      <c r="C1202" s="169">
        <f ca="1"/>
        <v>2E-3</v>
      </c>
      <c r="D1202" s="169">
        <f ca="1"/>
        <v>-4.0105078809106833E-4</v>
      </c>
      <c r="E1202" s="169">
        <f ca="1"/>
        <v>-6.7831653074307383E-5</v>
      </c>
    </row>
    <row r="1203" spans="1:5">
      <c r="A1203">
        <f ca="1"/>
        <v>1202</v>
      </c>
      <c r="B1203" s="187"/>
      <c r="C1203" s="169">
        <f ca="1"/>
        <v>2E-3</v>
      </c>
      <c r="D1203" s="169">
        <f ca="1"/>
        <v>-4.0221833041447766E-4</v>
      </c>
      <c r="E1203" s="169">
        <f ca="1"/>
        <v>-6.7644082935718736E-5</v>
      </c>
    </row>
    <row r="1204" spans="1:5">
      <c r="A1204">
        <f ca="1"/>
        <v>1203</v>
      </c>
      <c r="B1204" s="187"/>
      <c r="C1204" s="169">
        <f ca="1"/>
        <v>2E-3</v>
      </c>
      <c r="D1204" s="169">
        <f ca="1"/>
        <v>-4.0338587273788676E-4</v>
      </c>
      <c r="E1204" s="169">
        <f ca="1"/>
        <v>-6.7455967535099358E-5</v>
      </c>
    </row>
    <row r="1205" spans="1:5">
      <c r="A1205">
        <f ca="1"/>
        <v>1204</v>
      </c>
      <c r="B1205" s="187"/>
      <c r="C1205" s="169">
        <f ca="1"/>
        <v>2E-3</v>
      </c>
      <c r="D1205" s="169">
        <f ca="1"/>
        <v>-4.0455341506129608E-4</v>
      </c>
      <c r="E1205" s="169">
        <f ca="1"/>
        <v>-6.7267306872449196E-5</v>
      </c>
    </row>
    <row r="1206" spans="1:5">
      <c r="A1206">
        <f ca="1"/>
        <v>1205</v>
      </c>
      <c r="B1206" s="187"/>
      <c r="C1206" s="169">
        <f ca="1"/>
        <v>2E-3</v>
      </c>
      <c r="D1206" s="169">
        <f ca="1"/>
        <v>-4.0572095738470519E-4</v>
      </c>
      <c r="E1206" s="169">
        <f ca="1"/>
        <v>-6.7078100947768357E-5</v>
      </c>
    </row>
    <row r="1207" spans="1:5">
      <c r="A1207">
        <f ca="1"/>
        <v>1206</v>
      </c>
      <c r="B1207" s="187"/>
      <c r="C1207" s="169">
        <f ca="1"/>
        <v>2E-3</v>
      </c>
      <c r="D1207" s="169">
        <f ca="1"/>
        <v>-4.0688849970811451E-4</v>
      </c>
      <c r="E1207" s="169">
        <f ca="1"/>
        <v>-6.6888349761056625E-5</v>
      </c>
    </row>
    <row r="1208" spans="1:5">
      <c r="A1208">
        <f ca="1"/>
        <v>1207</v>
      </c>
      <c r="B1208" s="187"/>
      <c r="C1208" s="169">
        <f ca="1"/>
        <v>2E-3</v>
      </c>
      <c r="D1208" s="169">
        <f ca="1"/>
        <v>-4.0805604203152383E-4</v>
      </c>
      <c r="E1208" s="169">
        <f ca="1"/>
        <v>-6.6698053312314108E-5</v>
      </c>
    </row>
    <row r="1209" spans="1:5">
      <c r="A1209">
        <f ca="1"/>
        <v>1208</v>
      </c>
      <c r="B1209" s="187"/>
      <c r="C1209" s="169">
        <f ca="1"/>
        <v>2E-3</v>
      </c>
      <c r="D1209" s="169">
        <f ca="1"/>
        <v>-4.0922358435493294E-4</v>
      </c>
      <c r="E1209" s="169">
        <f ca="1"/>
        <v>-6.6507211601540969E-5</v>
      </c>
    </row>
    <row r="1210" spans="1:5">
      <c r="A1210">
        <f ca="1"/>
        <v>1209</v>
      </c>
      <c r="B1210" s="187"/>
      <c r="C1210" s="169">
        <f ca="1"/>
        <v>2E-3</v>
      </c>
      <c r="D1210" s="169">
        <f ca="1"/>
        <v>-4.1039112667834226E-4</v>
      </c>
      <c r="E1210" s="169">
        <f ca="1"/>
        <v>-6.6315824628736882E-5</v>
      </c>
    </row>
    <row r="1211" spans="1:5">
      <c r="A1211">
        <f ca="1"/>
        <v>1210</v>
      </c>
      <c r="B1211" s="187"/>
      <c r="C1211" s="169">
        <f ca="1"/>
        <v>2E-3</v>
      </c>
      <c r="D1211" s="169">
        <f ca="1"/>
        <v>-4.1155866900175137E-4</v>
      </c>
      <c r="E1211" s="169">
        <f ca="1"/>
        <v>-6.612389239390201E-5</v>
      </c>
    </row>
    <row r="1212" spans="1:5">
      <c r="A1212">
        <f ca="1"/>
        <v>1211</v>
      </c>
      <c r="B1212" s="187"/>
      <c r="C1212" s="169">
        <f ca="1"/>
        <v>2E-3</v>
      </c>
      <c r="D1212" s="169">
        <f ca="1"/>
        <v>-4.1272621132516069E-4</v>
      </c>
      <c r="E1212" s="169">
        <f ca="1"/>
        <v>-6.5931414897036516E-5</v>
      </c>
    </row>
    <row r="1213" spans="1:5">
      <c r="A1213">
        <f ca="1"/>
        <v>1212</v>
      </c>
      <c r="B1213" s="187"/>
      <c r="C1213" s="169">
        <f ca="1"/>
        <v>2E-3</v>
      </c>
      <c r="D1213" s="169">
        <f ca="1"/>
        <v>-4.138937536485698E-4</v>
      </c>
      <c r="E1213" s="169">
        <f ca="1"/>
        <v>-6.5738392138140075E-5</v>
      </c>
    </row>
    <row r="1214" spans="1:5">
      <c r="A1214">
        <f ca="1"/>
        <v>1213</v>
      </c>
      <c r="B1214" s="187"/>
      <c r="C1214" s="169">
        <f ca="1"/>
        <v>2E-3</v>
      </c>
      <c r="D1214" s="169">
        <f ca="1"/>
        <v>-4.1506129597197912E-4</v>
      </c>
      <c r="E1214" s="169">
        <f ca="1"/>
        <v>-6.5544824117212902E-5</v>
      </c>
    </row>
    <row r="1215" spans="1:5">
      <c r="A1215">
        <f ca="1"/>
        <v>1214</v>
      </c>
      <c r="B1215" s="187"/>
      <c r="C1215" s="169">
        <f ca="1"/>
        <v>2E-3</v>
      </c>
      <c r="D1215" s="169">
        <f ca="1"/>
        <v>-4.1622883829538822E-4</v>
      </c>
      <c r="E1215" s="169">
        <f ca="1"/>
        <v>-6.5350710834255054E-5</v>
      </c>
    </row>
    <row r="1216" spans="1:5">
      <c r="A1216">
        <f ca="1"/>
        <v>1215</v>
      </c>
      <c r="B1216" s="187"/>
      <c r="C1216" s="169">
        <f ca="1"/>
        <v>2E-3</v>
      </c>
      <c r="D1216" s="169">
        <f ca="1"/>
        <v>-4.1739638061879755E-4</v>
      </c>
      <c r="E1216" s="169">
        <f ca="1"/>
        <v>-6.5156052289266312E-5</v>
      </c>
    </row>
    <row r="1217" spans="1:5">
      <c r="A1217">
        <f ca="1"/>
        <v>1216</v>
      </c>
      <c r="B1217" s="187"/>
      <c r="C1217" s="169">
        <f ca="1"/>
        <v>2E-3</v>
      </c>
      <c r="D1217" s="169">
        <f ca="1"/>
        <v>-4.1856392294220665E-4</v>
      </c>
      <c r="E1217" s="169">
        <f ca="1"/>
        <v>-6.4960848482246731E-5</v>
      </c>
    </row>
    <row r="1218" spans="1:5">
      <c r="A1218">
        <f ca="1"/>
        <v>1217</v>
      </c>
      <c r="B1218" s="187"/>
      <c r="C1218" s="169">
        <f ca="1"/>
        <v>2E-3</v>
      </c>
      <c r="D1218" s="169">
        <f ca="1"/>
        <v>-4.1973146526561598E-4</v>
      </c>
      <c r="E1218" s="169">
        <f ca="1"/>
        <v>-6.4765099413196527E-5</v>
      </c>
    </row>
    <row r="1219" spans="1:5">
      <c r="A1219">
        <f ca="1"/>
        <v>1218</v>
      </c>
      <c r="B1219" s="187"/>
      <c r="C1219" s="169">
        <f ca="1"/>
        <v>2E-3</v>
      </c>
      <c r="D1219" s="169">
        <f ca="1"/>
        <v>-4.208990075890253E-4</v>
      </c>
      <c r="E1219" s="169">
        <f ca="1"/>
        <v>-6.4568805082115431E-5</v>
      </c>
    </row>
    <row r="1220" spans="1:5">
      <c r="A1220">
        <f ca="1"/>
        <v>1219</v>
      </c>
      <c r="B1220" s="187"/>
      <c r="C1220" s="169">
        <f ca="1"/>
        <v>2E-3</v>
      </c>
      <c r="D1220" s="169">
        <f ca="1"/>
        <v>-4.220665499124344E-4</v>
      </c>
      <c r="E1220" s="169">
        <f ca="1"/>
        <v>-6.4371965489003549E-5</v>
      </c>
    </row>
    <row r="1221" spans="1:5">
      <c r="A1221">
        <f ca="1"/>
        <v>1220</v>
      </c>
      <c r="B1221" s="187"/>
      <c r="C1221" s="169">
        <f ca="1"/>
        <v>2E-3</v>
      </c>
      <c r="D1221" s="169">
        <f ca="1"/>
        <v>-4.2323409223584373E-4</v>
      </c>
      <c r="E1221" s="169">
        <f ca="1"/>
        <v>-6.4174580633861045E-5</v>
      </c>
    </row>
    <row r="1222" spans="1:5">
      <c r="A1222">
        <f ca="1"/>
        <v>1221</v>
      </c>
      <c r="B1222" s="187"/>
      <c r="C1222" s="169">
        <f ca="1"/>
        <v>2E-3</v>
      </c>
      <c r="D1222" s="169">
        <f ca="1"/>
        <v>-4.2440163455925283E-4</v>
      </c>
      <c r="E1222" s="169">
        <f ca="1"/>
        <v>-6.3976650516687594E-5</v>
      </c>
    </row>
    <row r="1223" spans="1:5">
      <c r="A1223">
        <f ca="1"/>
        <v>1222</v>
      </c>
      <c r="B1223" s="187"/>
      <c r="C1223" s="169">
        <f ca="1"/>
        <v>2E-3</v>
      </c>
      <c r="D1223" s="169">
        <f ca="1"/>
        <v>-4.2556917688266215E-4</v>
      </c>
      <c r="E1223" s="169">
        <f ca="1"/>
        <v>-6.3778175137483358E-5</v>
      </c>
    </row>
    <row r="1224" spans="1:5">
      <c r="A1224">
        <f ca="1"/>
        <v>1223</v>
      </c>
      <c r="B1224" s="187"/>
      <c r="C1224" s="169">
        <f ca="1"/>
        <v>2E-3</v>
      </c>
      <c r="D1224" s="169">
        <f ca="1"/>
        <v>-4.2673671920607126E-4</v>
      </c>
      <c r="E1224" s="169">
        <f ca="1"/>
        <v>-6.3579154496248499E-5</v>
      </c>
    </row>
    <row r="1225" spans="1:5">
      <c r="A1225">
        <f ca="1"/>
        <v>1224</v>
      </c>
      <c r="B1225" s="187"/>
      <c r="C1225" s="169">
        <f ca="1"/>
        <v>2E-3</v>
      </c>
      <c r="D1225" s="169">
        <f ca="1"/>
        <v>-4.2790426152948058E-4</v>
      </c>
      <c r="E1225" s="169">
        <f ca="1"/>
        <v>-6.3379588592982693E-5</v>
      </c>
    </row>
    <row r="1226" spans="1:5">
      <c r="A1226">
        <f ca="1"/>
        <v>1225</v>
      </c>
      <c r="B1226" s="187"/>
      <c r="C1226" s="169">
        <f ca="1"/>
        <v>2E-3</v>
      </c>
      <c r="D1226" s="169">
        <f ca="1"/>
        <v>-4.2907180385288969E-4</v>
      </c>
      <c r="E1226" s="169">
        <f ca="1"/>
        <v>-6.3179477427686157E-5</v>
      </c>
    </row>
    <row r="1227" spans="1:5">
      <c r="A1227">
        <f ca="1"/>
        <v>1226</v>
      </c>
      <c r="B1227" s="187"/>
      <c r="C1227" s="169">
        <f ca="1"/>
        <v>2E-3</v>
      </c>
      <c r="D1227" s="169">
        <f ca="1"/>
        <v>-4.3023934617629901E-4</v>
      </c>
      <c r="E1227" s="169">
        <f ca="1"/>
        <v>-6.297882100035889E-5</v>
      </c>
    </row>
    <row r="1228" spans="1:5">
      <c r="A1228">
        <f ca="1"/>
        <v>1227</v>
      </c>
      <c r="B1228" s="187"/>
      <c r="C1228" s="169">
        <f ca="1"/>
        <v>2E-3</v>
      </c>
      <c r="D1228" s="169">
        <f ca="1"/>
        <v>-4.3140688849970812E-4</v>
      </c>
      <c r="E1228" s="169">
        <f ca="1"/>
        <v>-6.2777619311000783E-5</v>
      </c>
    </row>
    <row r="1229" spans="1:5">
      <c r="A1229">
        <f ca="1"/>
        <v>1228</v>
      </c>
      <c r="B1229" s="187"/>
      <c r="C1229" s="169">
        <f ca="1"/>
        <v>2E-3</v>
      </c>
      <c r="D1229" s="169">
        <f ca="1"/>
        <v>-4.3257443082311744E-4</v>
      </c>
      <c r="E1229" s="169">
        <f ca="1"/>
        <v>-6.2575872359611892E-5</v>
      </c>
    </row>
    <row r="1230" spans="1:5">
      <c r="A1230">
        <f ca="1"/>
        <v>1229</v>
      </c>
      <c r="B1230" s="187"/>
      <c r="C1230" s="169">
        <f ca="1"/>
        <v>2E-3</v>
      </c>
      <c r="D1230" s="169">
        <f ca="1"/>
        <v>-4.3374197314652676E-4</v>
      </c>
      <c r="E1230" s="169">
        <f ca="1"/>
        <v>-6.2373580146192216E-5</v>
      </c>
    </row>
    <row r="1231" spans="1:5">
      <c r="A1231">
        <f ca="1"/>
        <v>1230</v>
      </c>
      <c r="B1231" s="187"/>
      <c r="C1231" s="169">
        <f ca="1"/>
        <v>2E-3</v>
      </c>
      <c r="D1231" s="169">
        <f ca="1"/>
        <v>-4.3490951546993587E-4</v>
      </c>
      <c r="E1231" s="169">
        <f ca="1"/>
        <v>-6.2170742670741863E-5</v>
      </c>
    </row>
    <row r="1232" spans="1:5">
      <c r="A1232">
        <f ca="1"/>
        <v>1231</v>
      </c>
      <c r="B1232" s="187"/>
      <c r="C1232" s="169">
        <f ca="1"/>
        <v>2E-3</v>
      </c>
      <c r="D1232" s="169">
        <f ca="1"/>
        <v>-4.3607705779334519E-4</v>
      </c>
      <c r="E1232" s="169">
        <f ca="1"/>
        <v>-6.1967359933260617E-5</v>
      </c>
    </row>
    <row r="1233" spans="1:5">
      <c r="A1233">
        <f ca="1"/>
        <v>1232</v>
      </c>
      <c r="B1233" s="187"/>
      <c r="C1233" s="169">
        <f ca="1"/>
        <v>2E-3</v>
      </c>
      <c r="D1233" s="169">
        <f ca="1"/>
        <v>-4.3724460011675429E-4</v>
      </c>
      <c r="E1233" s="169">
        <f ca="1"/>
        <v>-6.1763431933748586E-5</v>
      </c>
    </row>
    <row r="1234" spans="1:5">
      <c r="A1234">
        <f ca="1"/>
        <v>1233</v>
      </c>
      <c r="B1234" s="187"/>
      <c r="C1234" s="169">
        <f ca="1"/>
        <v>2E-3</v>
      </c>
      <c r="D1234" s="169">
        <f ca="1"/>
        <v>-4.3841214244016362E-4</v>
      </c>
      <c r="E1234" s="169">
        <f ca="1"/>
        <v>-6.1558958672205879E-5</v>
      </c>
    </row>
    <row r="1235" spans="1:5">
      <c r="A1235">
        <f ca="1"/>
        <v>1234</v>
      </c>
      <c r="B1235" s="187"/>
      <c r="C1235" s="169">
        <f ca="1"/>
        <v>2E-3</v>
      </c>
      <c r="D1235" s="169">
        <f ca="1"/>
        <v>-4.3957968476357272E-4</v>
      </c>
      <c r="E1235" s="169">
        <f ca="1"/>
        <v>-6.1353940148632278E-5</v>
      </c>
    </row>
    <row r="1236" spans="1:5">
      <c r="A1236">
        <f ca="1"/>
        <v>1235</v>
      </c>
      <c r="B1236" s="187"/>
      <c r="C1236" s="169">
        <f ca="1"/>
        <v>2E-3</v>
      </c>
      <c r="D1236" s="169">
        <f ca="1"/>
        <v>-4.4074722708698204E-4</v>
      </c>
      <c r="E1236" s="169">
        <f ca="1"/>
        <v>-6.1148376363027892E-5</v>
      </c>
    </row>
    <row r="1237" spans="1:5">
      <c r="A1237">
        <f ca="1"/>
        <v>1236</v>
      </c>
      <c r="B1237" s="187"/>
      <c r="C1237" s="169">
        <f ca="1"/>
        <v>2E-3</v>
      </c>
      <c r="D1237" s="169">
        <f ca="1"/>
        <v>-4.4191476941039115E-4</v>
      </c>
      <c r="E1237" s="169">
        <f ca="1"/>
        <v>-6.0942267315392885E-5</v>
      </c>
    </row>
    <row r="1238" spans="1:5">
      <c r="A1238">
        <f ca="1"/>
        <v>1237</v>
      </c>
      <c r="B1238" s="187"/>
      <c r="C1238" s="169">
        <f ca="1"/>
        <v>2E-3</v>
      </c>
      <c r="D1238" s="169">
        <f ca="1"/>
        <v>-4.4308231173380047E-4</v>
      </c>
      <c r="E1238" s="169">
        <f ca="1"/>
        <v>-6.0735613005726929E-5</v>
      </c>
    </row>
    <row r="1239" spans="1:5">
      <c r="A1239">
        <f ca="1"/>
        <v>1238</v>
      </c>
      <c r="B1239" s="187"/>
      <c r="C1239" s="169">
        <f ca="1"/>
        <v>2E-3</v>
      </c>
      <c r="D1239" s="169">
        <f ca="1"/>
        <v>-4.4424985405720958E-4</v>
      </c>
      <c r="E1239" s="169">
        <f ca="1"/>
        <v>-6.0528413434030243E-5</v>
      </c>
    </row>
    <row r="1240" spans="1:5">
      <c r="A1240">
        <f ca="1"/>
        <v>1239</v>
      </c>
      <c r="B1240" s="187"/>
      <c r="C1240" s="169">
        <f ca="1"/>
        <v>2E-3</v>
      </c>
      <c r="D1240" s="169">
        <f ca="1"/>
        <v>-4.454173963806189E-4</v>
      </c>
      <c r="E1240" s="169">
        <f ca="1"/>
        <v>-6.0320668600302827E-5</v>
      </c>
    </row>
    <row r="1241" spans="1:5">
      <c r="A1241">
        <f ca="1"/>
        <v>1240</v>
      </c>
      <c r="B1241" s="187"/>
      <c r="C1241" s="169">
        <f ca="1"/>
        <v>2E-3</v>
      </c>
      <c r="D1241" s="169">
        <f ca="1"/>
        <v>-4.4658493870402801E-4</v>
      </c>
      <c r="E1241" s="169">
        <f ca="1"/>
        <v>-6.0112378504544571E-5</v>
      </c>
    </row>
    <row r="1242" spans="1:5">
      <c r="A1242">
        <f ca="1"/>
        <v>1241</v>
      </c>
      <c r="B1242" s="187"/>
      <c r="C1242" s="169">
        <f ca="1"/>
        <v>2E-3</v>
      </c>
      <c r="D1242" s="169">
        <f ca="1"/>
        <v>-4.4775248102743733E-4</v>
      </c>
      <c r="E1242" s="169">
        <f ca="1"/>
        <v>-5.990354314675553E-5</v>
      </c>
    </row>
    <row r="1243" spans="1:5">
      <c r="A1243">
        <f ca="1"/>
        <v>1242</v>
      </c>
      <c r="B1243" s="187"/>
      <c r="C1243" s="169">
        <f ca="1"/>
        <v>2E-3</v>
      </c>
      <c r="D1243" s="169">
        <f ca="1"/>
        <v>-4.4892002335084665E-4</v>
      </c>
      <c r="E1243" s="169">
        <f ca="1"/>
        <v>-5.9694162526935813E-5</v>
      </c>
    </row>
    <row r="1244" spans="1:5">
      <c r="A1244">
        <f ca="1"/>
        <v>1243</v>
      </c>
      <c r="B1244" s="187"/>
      <c r="C1244" s="169">
        <f ca="1"/>
        <v>2E-3</v>
      </c>
      <c r="D1244" s="169">
        <f ca="1"/>
        <v>-4.5008756567425576E-4</v>
      </c>
      <c r="E1244" s="169">
        <f ca="1"/>
        <v>-5.9484236645085202E-5</v>
      </c>
    </row>
    <row r="1245" spans="1:5">
      <c r="A1245">
        <f ca="1"/>
        <v>1244</v>
      </c>
      <c r="B1245" s="187"/>
      <c r="C1245" s="169">
        <f ca="1"/>
        <v>2E-3</v>
      </c>
      <c r="D1245" s="169">
        <f ca="1"/>
        <v>-4.5125510799766508E-4</v>
      </c>
      <c r="E1245" s="169">
        <f ca="1"/>
        <v>-5.9273765501203807E-5</v>
      </c>
    </row>
    <row r="1246" spans="1:5">
      <c r="A1246">
        <f ca="1"/>
        <v>1245</v>
      </c>
      <c r="B1246" s="187"/>
      <c r="C1246" s="169">
        <f ca="1"/>
        <v>2E-3</v>
      </c>
      <c r="D1246" s="169">
        <f ca="1"/>
        <v>-4.5242265032107419E-4</v>
      </c>
      <c r="E1246" s="169">
        <f ca="1"/>
        <v>-5.9062749095291735E-5</v>
      </c>
    </row>
    <row r="1247" spans="1:5">
      <c r="A1247">
        <f ca="1"/>
        <v>1246</v>
      </c>
      <c r="B1247" s="187"/>
      <c r="C1247" s="169">
        <f ca="1"/>
        <v>2E-3</v>
      </c>
      <c r="D1247" s="169">
        <f ca="1"/>
        <v>-4.5359019264448351E-4</v>
      </c>
      <c r="E1247" s="169">
        <f ca="1"/>
        <v>-5.885118742734877E-5</v>
      </c>
    </row>
    <row r="1248" spans="1:5">
      <c r="A1248">
        <f ca="1"/>
        <v>1247</v>
      </c>
      <c r="B1248" s="187"/>
      <c r="C1248" s="169">
        <f ca="1"/>
        <v>2E-3</v>
      </c>
      <c r="D1248" s="169">
        <f ca="1"/>
        <v>-4.5475773496789261E-4</v>
      </c>
      <c r="E1248" s="169">
        <f ca="1"/>
        <v>-5.863908049737502E-5</v>
      </c>
    </row>
    <row r="1249" spans="1:5">
      <c r="A1249">
        <f ca="1"/>
        <v>1248</v>
      </c>
      <c r="B1249" s="187"/>
      <c r="C1249" s="169">
        <f ca="1"/>
        <v>2E-3</v>
      </c>
      <c r="D1249" s="169">
        <f ca="1"/>
        <v>-4.5592527729130194E-4</v>
      </c>
      <c r="E1249" s="169">
        <f ca="1"/>
        <v>-5.8426428305370648E-5</v>
      </c>
    </row>
    <row r="1250" spans="1:5">
      <c r="A1250">
        <f ca="1"/>
        <v>1249</v>
      </c>
      <c r="B1250" s="187"/>
      <c r="C1250" s="169">
        <f ca="1"/>
        <v>2E-3</v>
      </c>
      <c r="D1250" s="169">
        <f ca="1"/>
        <v>-4.5709281961471104E-4</v>
      </c>
      <c r="E1250" s="169">
        <f ca="1"/>
        <v>-5.8213230851335328E-5</v>
      </c>
    </row>
    <row r="1251" spans="1:5">
      <c r="A1251">
        <f ca="1"/>
        <v>1250</v>
      </c>
      <c r="B1251" s="187"/>
      <c r="C1251" s="169">
        <f ca="1"/>
        <v>2E-3</v>
      </c>
      <c r="D1251" s="169">
        <f ca="1"/>
        <v>-4.5826036193812036E-4</v>
      </c>
      <c r="E1251" s="169">
        <f ca="1"/>
        <v>-5.7999488135269223E-5</v>
      </c>
    </row>
    <row r="1252" spans="1:5">
      <c r="A1252">
        <f ca="1"/>
        <v>1251</v>
      </c>
      <c r="B1252" s="187"/>
      <c r="C1252" s="169">
        <f ca="1"/>
        <v>2E-3</v>
      </c>
      <c r="D1252" s="169">
        <f ca="1"/>
        <v>-4.5942790426152947E-4</v>
      </c>
      <c r="E1252" s="169">
        <f ca="1"/>
        <v>-5.7785200157172388E-5</v>
      </c>
    </row>
    <row r="1253" spans="1:5">
      <c r="A1253">
        <f ca="1"/>
        <v>1252</v>
      </c>
      <c r="B1253" s="187"/>
      <c r="C1253" s="169">
        <f ca="1"/>
        <v>2E-3</v>
      </c>
      <c r="D1253" s="169">
        <f ca="1"/>
        <v>-4.6059544658493879E-4</v>
      </c>
      <c r="E1253" s="169">
        <f ca="1"/>
        <v>-5.7570366917044876E-5</v>
      </c>
    </row>
    <row r="1254" spans="1:5">
      <c r="A1254">
        <f ca="1"/>
        <v>1253</v>
      </c>
      <c r="B1254" s="187"/>
      <c r="C1254" s="169">
        <f ca="1"/>
        <v>2E-3</v>
      </c>
      <c r="D1254" s="169">
        <f ca="1"/>
        <v>-4.6176298890834811E-4</v>
      </c>
      <c r="E1254" s="169">
        <f ca="1"/>
        <v>-5.7354988414886417E-5</v>
      </c>
    </row>
    <row r="1255" spans="1:5">
      <c r="A1255">
        <f ca="1"/>
        <v>1254</v>
      </c>
      <c r="B1255" s="187"/>
      <c r="C1255" s="169">
        <f ca="1"/>
        <v>2E-3</v>
      </c>
      <c r="D1255" s="169">
        <f ca="1"/>
        <v>-4.6293053123175722E-4</v>
      </c>
      <c r="E1255" s="169">
        <f ca="1"/>
        <v>-5.7139064650697227E-5</v>
      </c>
    </row>
    <row r="1256" spans="1:5">
      <c r="A1256">
        <f ca="1"/>
        <v>1255</v>
      </c>
      <c r="B1256" s="187"/>
      <c r="C1256" s="169">
        <f ca="1"/>
        <v>2E-3</v>
      </c>
      <c r="D1256" s="169">
        <f ca="1"/>
        <v>-4.6409807355516654E-4</v>
      </c>
      <c r="E1256" s="169">
        <f ca="1"/>
        <v>-5.692259562447736E-5</v>
      </c>
    </row>
    <row r="1257" spans="1:5">
      <c r="A1257">
        <f ca="1"/>
        <v>1256</v>
      </c>
      <c r="B1257" s="187"/>
      <c r="C1257" s="169">
        <f ca="1"/>
        <v>2E-3</v>
      </c>
      <c r="D1257" s="169">
        <f ca="1"/>
        <v>-4.6526561587857565E-4</v>
      </c>
      <c r="E1257" s="169">
        <f ca="1"/>
        <v>-5.6705581336226601E-5</v>
      </c>
    </row>
    <row r="1258" spans="1:5">
      <c r="A1258">
        <f ca="1"/>
        <v>1257</v>
      </c>
      <c r="B1258" s="187"/>
      <c r="C1258" s="169">
        <f ca="1"/>
        <v>2E-3</v>
      </c>
      <c r="D1258" s="169">
        <f ca="1"/>
        <v>-4.6643315820198497E-4</v>
      </c>
      <c r="E1258" s="169">
        <f ca="1"/>
        <v>-5.6488021785945056E-5</v>
      </c>
    </row>
    <row r="1259" spans="1:5">
      <c r="A1259">
        <f ca="1"/>
        <v>1258</v>
      </c>
      <c r="B1259" s="187"/>
      <c r="C1259" s="169">
        <f ca="1"/>
        <v>2E-3</v>
      </c>
      <c r="D1259" s="169">
        <f ca="1"/>
        <v>-4.6760070052539408E-4</v>
      </c>
      <c r="E1259" s="169">
        <f ca="1"/>
        <v>-5.6269916973632835E-5</v>
      </c>
    </row>
    <row r="1260" spans="1:5">
      <c r="A1260">
        <f ca="1"/>
        <v>1259</v>
      </c>
      <c r="B1260" s="187"/>
      <c r="C1260" s="169">
        <f ca="1"/>
        <v>2E-3</v>
      </c>
      <c r="D1260" s="169">
        <f ca="1"/>
        <v>-4.687682428488034E-4</v>
      </c>
      <c r="E1260" s="169">
        <f ca="1"/>
        <v>-5.605126689928972E-5</v>
      </c>
    </row>
    <row r="1261" spans="1:5">
      <c r="A1261">
        <f ca="1"/>
        <v>1260</v>
      </c>
      <c r="B1261" s="187"/>
      <c r="C1261" s="169">
        <f ca="1"/>
        <v>2E-3</v>
      </c>
      <c r="D1261" s="169">
        <f ca="1"/>
        <v>-4.699357851722125E-4</v>
      </c>
      <c r="E1261" s="169">
        <f ca="1"/>
        <v>-5.5832071562915767E-5</v>
      </c>
    </row>
    <row r="1262" spans="1:5">
      <c r="A1262">
        <f ca="1"/>
        <v>1261</v>
      </c>
      <c r="B1262" s="187"/>
      <c r="C1262" s="169">
        <f ca="1"/>
        <v>2E-3</v>
      </c>
      <c r="D1262" s="169">
        <f ca="1"/>
        <v>-4.7110332749562183E-4</v>
      </c>
      <c r="E1262" s="169">
        <f ca="1"/>
        <v>-5.5612330964511245E-5</v>
      </c>
    </row>
    <row r="1263" spans="1:5">
      <c r="A1263">
        <f ca="1"/>
        <v>1262</v>
      </c>
      <c r="B1263" s="187"/>
      <c r="C1263" s="169">
        <f ca="1"/>
        <v>2E-3</v>
      </c>
      <c r="D1263" s="169">
        <f ca="1"/>
        <v>-4.7227086981903093E-4</v>
      </c>
      <c r="E1263" s="169">
        <f ca="1"/>
        <v>-5.5392045104075776E-5</v>
      </c>
    </row>
    <row r="1264" spans="1:5">
      <c r="A1264">
        <f ca="1"/>
        <v>1263</v>
      </c>
      <c r="B1264" s="187"/>
      <c r="C1264" s="169">
        <f ca="1"/>
        <v>2E-3</v>
      </c>
      <c r="D1264" s="169">
        <f ca="1"/>
        <v>-4.7343841214244026E-4</v>
      </c>
      <c r="E1264" s="169">
        <f ca="1"/>
        <v>-5.5171213981609576E-5</v>
      </c>
    </row>
    <row r="1265" spans="1:5">
      <c r="A1265">
        <f ca="1"/>
        <v>1264</v>
      </c>
      <c r="B1265" s="187"/>
      <c r="C1265" s="169">
        <f ca="1"/>
        <v>2E-3</v>
      </c>
      <c r="D1265" s="169">
        <f ca="1"/>
        <v>-4.7460595446584958E-4</v>
      </c>
      <c r="E1265" s="169">
        <f ca="1"/>
        <v>-5.4949837597112645E-5</v>
      </c>
    </row>
    <row r="1266" spans="1:5">
      <c r="A1266">
        <f ca="1"/>
        <v>1265</v>
      </c>
      <c r="B1266" s="187"/>
      <c r="C1266" s="169">
        <f ca="1"/>
        <v>2E-3</v>
      </c>
      <c r="D1266" s="169">
        <f ca="1"/>
        <v>-4.7577349678925868E-4</v>
      </c>
      <c r="E1266" s="169">
        <f ca="1"/>
        <v>-5.4727915950584876E-5</v>
      </c>
    </row>
    <row r="1267" spans="1:5">
      <c r="A1267">
        <f ca="1"/>
        <v>1266</v>
      </c>
      <c r="B1267" s="187"/>
      <c r="C1267" s="169">
        <f ca="1"/>
        <v>2E-3</v>
      </c>
      <c r="D1267" s="169">
        <f ca="1"/>
        <v>-4.7694103911266801E-4</v>
      </c>
      <c r="E1267" s="169">
        <f ca="1"/>
        <v>-5.4505449042026321E-5</v>
      </c>
    </row>
    <row r="1268" spans="1:5">
      <c r="A1268">
        <f ca="1"/>
        <v>1267</v>
      </c>
      <c r="B1268" s="187"/>
      <c r="C1268" s="169">
        <f ca="1"/>
        <v>2E-3</v>
      </c>
      <c r="D1268" s="169">
        <f ca="1"/>
        <v>-4.7810858143607711E-4</v>
      </c>
      <c r="E1268" s="169">
        <f ca="1"/>
        <v>-5.4282436871437036E-5</v>
      </c>
    </row>
    <row r="1269" spans="1:5">
      <c r="A1269">
        <f ca="1"/>
        <v>1268</v>
      </c>
      <c r="B1269" s="187"/>
      <c r="C1269" s="169">
        <f ca="1"/>
        <v>2E-3</v>
      </c>
      <c r="D1269" s="169">
        <f ca="1"/>
        <v>-4.7927612375948643E-4</v>
      </c>
      <c r="E1269" s="169">
        <f ca="1"/>
        <v>-5.4058879438816912E-5</v>
      </c>
    </row>
    <row r="1270" spans="1:5">
      <c r="A1270">
        <f ca="1"/>
        <v>1269</v>
      </c>
      <c r="B1270" s="187"/>
      <c r="C1270" s="169">
        <f ca="1"/>
        <v>2E-3</v>
      </c>
      <c r="D1270" s="169">
        <f ca="1"/>
        <v>-4.8044366608289554E-4</v>
      </c>
      <c r="E1270" s="169">
        <f ca="1"/>
        <v>-5.3834776744166003E-5</v>
      </c>
    </row>
    <row r="1271" spans="1:5">
      <c r="A1271">
        <f ca="1"/>
        <v>1270</v>
      </c>
      <c r="B1271" s="187"/>
      <c r="C1271" s="169">
        <f ca="1"/>
        <v>2E-3</v>
      </c>
      <c r="D1271" s="169">
        <f ca="1"/>
        <v>-4.8161120840630486E-4</v>
      </c>
      <c r="E1271" s="169">
        <f ca="1"/>
        <v>-5.3610128787484417E-5</v>
      </c>
    </row>
    <row r="1272" spans="1:5">
      <c r="A1272">
        <f ca="1"/>
        <v>1271</v>
      </c>
      <c r="B1272" s="187"/>
      <c r="C1272" s="169">
        <f ca="1"/>
        <v>2E-3</v>
      </c>
      <c r="D1272" s="169">
        <f ca="1"/>
        <v>-4.8277875072971397E-4</v>
      </c>
      <c r="E1272" s="169">
        <f ca="1"/>
        <v>-5.3384935568771938E-5</v>
      </c>
    </row>
    <row r="1273" spans="1:5">
      <c r="A1273">
        <f ca="1"/>
        <v>1272</v>
      </c>
      <c r="B1273" s="187"/>
      <c r="C1273" s="169">
        <f ca="1"/>
        <v>2E-3</v>
      </c>
      <c r="D1273" s="169">
        <f ca="1"/>
        <v>-4.8394629305312329E-4</v>
      </c>
      <c r="E1273" s="169">
        <f ca="1"/>
        <v>-5.3159197088028674E-5</v>
      </c>
    </row>
    <row r="1274" spans="1:5">
      <c r="A1274">
        <f ca="1"/>
        <v>1273</v>
      </c>
      <c r="B1274" s="187"/>
      <c r="C1274" s="169">
        <f ca="1"/>
        <v>2E-3</v>
      </c>
      <c r="D1274" s="169">
        <f ca="1"/>
        <v>-4.851138353765324E-4</v>
      </c>
      <c r="E1274" s="169">
        <f ca="1"/>
        <v>-5.2932913345254788E-5</v>
      </c>
    </row>
    <row r="1275" spans="1:5">
      <c r="A1275">
        <f ca="1"/>
        <v>1274</v>
      </c>
      <c r="B1275" s="187"/>
      <c r="C1275" s="169">
        <f ca="1"/>
        <v>2E-3</v>
      </c>
      <c r="D1275" s="169">
        <f ca="1"/>
        <v>-4.8628137769994172E-4</v>
      </c>
      <c r="E1275" s="169">
        <f ca="1"/>
        <v>-5.2706084340449955E-5</v>
      </c>
    </row>
    <row r="1276" spans="1:5">
      <c r="A1276">
        <f ca="1"/>
        <v>1275</v>
      </c>
      <c r="B1276" s="187"/>
      <c r="C1276" s="169">
        <f ca="1"/>
        <v>2E-3</v>
      </c>
      <c r="D1276" s="169">
        <f ca="1"/>
        <v>-4.8744892002335104E-4</v>
      </c>
      <c r="E1276" s="169">
        <f ca="1"/>
        <v>-5.2478710073614336E-5</v>
      </c>
    </row>
    <row r="1277" spans="1:5">
      <c r="A1277">
        <f ca="1"/>
        <v>1276</v>
      </c>
      <c r="B1277" s="187"/>
      <c r="C1277" s="169">
        <f ca="1"/>
        <v>2E-3</v>
      </c>
      <c r="D1277" s="169">
        <f ca="1"/>
        <v>-4.8861646234676015E-4</v>
      </c>
      <c r="E1277" s="169">
        <f ca="1"/>
        <v>-5.2250790544747987E-5</v>
      </c>
    </row>
    <row r="1278" spans="1:5">
      <c r="A1278">
        <f ca="1"/>
        <v>1277</v>
      </c>
      <c r="B1278" s="187"/>
      <c r="C1278" s="169">
        <f ca="1"/>
        <v>2E-3</v>
      </c>
      <c r="D1278" s="169">
        <f ca="1"/>
        <v>-4.8978400467016947E-4</v>
      </c>
      <c r="E1278" s="169">
        <f ca="1"/>
        <v>-5.2022325753850907E-5</v>
      </c>
    </row>
    <row r="1279" spans="1:5">
      <c r="A1279">
        <f ca="1"/>
        <v>1278</v>
      </c>
      <c r="B1279" s="187"/>
      <c r="C1279" s="169">
        <f ca="1"/>
        <v>2E-3</v>
      </c>
      <c r="D1279" s="169">
        <f ca="1"/>
        <v>-4.9095154699357857E-4</v>
      </c>
      <c r="E1279" s="169">
        <f ca="1"/>
        <v>-5.1793315700922988E-5</v>
      </c>
    </row>
    <row r="1280" spans="1:5">
      <c r="A1280">
        <f ca="1"/>
        <v>1279</v>
      </c>
      <c r="B1280" s="187"/>
      <c r="C1280" s="169">
        <f ca="1"/>
        <v>2E-3</v>
      </c>
      <c r="D1280" s="169">
        <f ca="1"/>
        <v>-4.921190893169879E-4</v>
      </c>
      <c r="E1280" s="169">
        <f ca="1"/>
        <v>-5.1563760385964284E-5</v>
      </c>
    </row>
    <row r="1281" spans="1:5">
      <c r="A1281">
        <f ca="1"/>
        <v>1280</v>
      </c>
      <c r="B1281" s="187"/>
      <c r="C1281" s="169">
        <f ca="1"/>
        <v>2E-3</v>
      </c>
      <c r="D1281" s="169">
        <f ca="1"/>
        <v>-4.93286631640397E-4</v>
      </c>
      <c r="E1281" s="169">
        <f ca="1"/>
        <v>-5.133365980897485E-5</v>
      </c>
    </row>
    <row r="1282" spans="1:5">
      <c r="A1282">
        <f ca="1"/>
        <v>1281</v>
      </c>
      <c r="B1282" s="187"/>
      <c r="C1282" s="169">
        <f ca="1"/>
        <v>2E-3</v>
      </c>
      <c r="D1282" s="169">
        <f ca="1"/>
        <v>-4.9445417396380632E-4</v>
      </c>
      <c r="E1282" s="169">
        <f ca="1"/>
        <v>-5.1103013969954576E-5</v>
      </c>
    </row>
    <row r="1283" spans="1:5">
      <c r="A1283">
        <f ca="1"/>
        <v>1282</v>
      </c>
      <c r="B1283" s="187"/>
      <c r="C1283" s="169">
        <f ca="1"/>
        <v>2E-3</v>
      </c>
      <c r="D1283" s="169">
        <f ca="1"/>
        <v>-4.9562171628721543E-4</v>
      </c>
      <c r="E1283" s="169">
        <f ca="1"/>
        <v>-5.0871822868903517E-5</v>
      </c>
    </row>
    <row r="1284" spans="1:5">
      <c r="A1284">
        <f ca="1"/>
        <v>1283</v>
      </c>
      <c r="B1284" s="187"/>
      <c r="C1284" s="169">
        <f ca="1"/>
        <v>2E-3</v>
      </c>
      <c r="D1284" s="169">
        <f ca="1"/>
        <v>-4.9678925861062475E-4</v>
      </c>
      <c r="E1284" s="169">
        <f ca="1"/>
        <v>-5.0640086505821782E-5</v>
      </c>
    </row>
    <row r="1285" spans="1:5">
      <c r="A1285">
        <f ca="1"/>
        <v>1284</v>
      </c>
      <c r="B1285" s="187"/>
      <c r="C1285" s="169">
        <f ca="1"/>
        <v>2E-3</v>
      </c>
      <c r="D1285" s="169">
        <f ca="1"/>
        <v>-4.9795680093403386E-4</v>
      </c>
      <c r="E1285" s="169">
        <f ca="1"/>
        <v>-5.0407804880709154E-5</v>
      </c>
    </row>
    <row r="1286" spans="1:5">
      <c r="A1286">
        <f ca="1"/>
        <v>1285</v>
      </c>
      <c r="B1286" s="187"/>
      <c r="C1286" s="169">
        <f ca="1"/>
        <v>2E-3</v>
      </c>
      <c r="D1286" s="169">
        <f ca="1"/>
        <v>-4.9912434325744318E-4</v>
      </c>
      <c r="E1286" s="169">
        <f ca="1"/>
        <v>-5.0174977993565741E-5</v>
      </c>
    </row>
    <row r="1287" spans="1:5">
      <c r="A1287">
        <f ca="1"/>
        <v>1286</v>
      </c>
      <c r="B1287" s="187"/>
      <c r="C1287" s="169">
        <f ca="1"/>
        <v>2E-3</v>
      </c>
      <c r="D1287" s="169">
        <f ca="1"/>
        <v>-5.002918855808525E-4</v>
      </c>
      <c r="E1287" s="169">
        <f ca="1"/>
        <v>-4.9941605844391705E-5</v>
      </c>
    </row>
    <row r="1288" spans="1:5">
      <c r="A1288">
        <f ca="1"/>
        <v>1287</v>
      </c>
      <c r="B1288" s="187"/>
      <c r="C1288" s="169">
        <f ca="1"/>
        <v>2E-3</v>
      </c>
      <c r="D1288" s="169">
        <f ca="1"/>
        <v>-5.0145942790426161E-4</v>
      </c>
      <c r="E1288" s="169">
        <f ca="1"/>
        <v>-4.9707688433186722E-5</v>
      </c>
    </row>
    <row r="1289" spans="1:5">
      <c r="A1289">
        <f ca="1"/>
        <v>1288</v>
      </c>
      <c r="B1289" s="187"/>
      <c r="C1289" s="169">
        <f ca="1"/>
        <v>2E-3</v>
      </c>
      <c r="D1289" s="169">
        <f ca="1"/>
        <v>-5.0262697022767093E-4</v>
      </c>
      <c r="E1289" s="169">
        <f ca="1"/>
        <v>-4.9473225759950955E-5</v>
      </c>
    </row>
    <row r="1290" spans="1:5">
      <c r="A1290">
        <f ca="1"/>
        <v>1289</v>
      </c>
      <c r="B1290" s="187"/>
      <c r="C1290" s="169">
        <f ca="1"/>
        <v>2E-3</v>
      </c>
      <c r="D1290" s="169">
        <f ca="1"/>
        <v>-5.0379451255108004E-4</v>
      </c>
      <c r="E1290" s="169">
        <f ca="1"/>
        <v>-4.9238217824684564E-5</v>
      </c>
    </row>
    <row r="1291" spans="1:5">
      <c r="A1291">
        <f ca="1"/>
        <v>1290</v>
      </c>
      <c r="B1291" s="187"/>
      <c r="C1291" s="169">
        <f ca="1"/>
        <v>2E-3</v>
      </c>
      <c r="D1291" s="169">
        <f ca="1"/>
        <v>-5.0496205487448936E-4</v>
      </c>
      <c r="E1291" s="169">
        <f ca="1"/>
        <v>-4.9002664627387227E-5</v>
      </c>
    </row>
    <row r="1292" spans="1:5">
      <c r="A1292">
        <f ca="1"/>
        <v>1291</v>
      </c>
      <c r="B1292" s="187"/>
      <c r="C1292" s="169">
        <f ca="1"/>
        <v>2E-3</v>
      </c>
      <c r="D1292" s="169">
        <f ca="1"/>
        <v>-5.0612959719789847E-4</v>
      </c>
      <c r="E1292" s="169">
        <f ca="1"/>
        <v>-4.8766566168059159E-5</v>
      </c>
    </row>
    <row r="1293" spans="1:5">
      <c r="A1293">
        <f ca="1"/>
        <v>1292</v>
      </c>
      <c r="B1293" s="187"/>
      <c r="C1293" s="169">
        <f ca="1"/>
        <v>2E-3</v>
      </c>
      <c r="D1293" s="169">
        <f ca="1"/>
        <v>-5.0729713952130779E-4</v>
      </c>
      <c r="E1293" s="169">
        <f ca="1"/>
        <v>-4.8529922446700414E-5</v>
      </c>
    </row>
    <row r="1294" spans="1:5">
      <c r="A1294">
        <f ca="1"/>
        <v>1293</v>
      </c>
      <c r="B1294" s="187"/>
      <c r="C1294" s="169">
        <f ca="1"/>
        <v>2E-3</v>
      </c>
      <c r="D1294" s="169">
        <f ca="1"/>
        <v>-5.0846468184471689E-4</v>
      </c>
      <c r="E1294" s="169">
        <f ca="1"/>
        <v>-4.8292733463310776E-5</v>
      </c>
    </row>
    <row r="1295" spans="1:5">
      <c r="A1295">
        <f ca="1"/>
        <v>1294</v>
      </c>
      <c r="B1295" s="187"/>
      <c r="C1295" s="169">
        <f ca="1"/>
        <v>2E-3</v>
      </c>
      <c r="D1295" s="169">
        <f ca="1"/>
        <v>-5.0963222416812622E-4</v>
      </c>
      <c r="E1295" s="169">
        <f ca="1"/>
        <v>-4.8054999217890298E-5</v>
      </c>
    </row>
    <row r="1296" spans="1:5">
      <c r="A1296">
        <f ca="1"/>
        <v>1295</v>
      </c>
      <c r="B1296" s="187"/>
      <c r="C1296" s="169">
        <f ca="1"/>
        <v>2E-3</v>
      </c>
      <c r="D1296" s="169">
        <f ca="1"/>
        <v>-5.1079976649153532E-4</v>
      </c>
      <c r="E1296" s="169">
        <f ca="1"/>
        <v>-4.7816719710439199E-5</v>
      </c>
    </row>
    <row r="1297" spans="1:5">
      <c r="A1297">
        <f ca="1"/>
        <v>1296</v>
      </c>
      <c r="B1297" s="187"/>
      <c r="C1297" s="169">
        <f ca="1"/>
        <v>2E-3</v>
      </c>
      <c r="D1297" s="169">
        <f ca="1"/>
        <v>-5.1196730881494464E-4</v>
      </c>
      <c r="E1297" s="169">
        <f ca="1"/>
        <v>-4.7577894940957206E-5</v>
      </c>
    </row>
    <row r="1298" spans="1:5">
      <c r="A1298">
        <f ca="1"/>
        <v>1297</v>
      </c>
      <c r="B1298" s="187"/>
      <c r="C1298" s="169">
        <f ca="1"/>
        <v>2E-3</v>
      </c>
      <c r="D1298" s="169">
        <f ca="1"/>
        <v>-5.1313485113835375E-4</v>
      </c>
      <c r="E1298" s="169">
        <f ca="1"/>
        <v>-4.7338524909444428E-5</v>
      </c>
    </row>
    <row r="1299" spans="1:5">
      <c r="A1299">
        <f ca="1"/>
        <v>1298</v>
      </c>
      <c r="B1299" s="187"/>
      <c r="C1299" s="169">
        <f ca="1"/>
        <v>2E-3</v>
      </c>
      <c r="D1299" s="169">
        <f ca="1"/>
        <v>-5.1430239346176307E-4</v>
      </c>
      <c r="E1299" s="169">
        <f ca="1"/>
        <v>-4.709860961590092E-5</v>
      </c>
    </row>
    <row r="1300" spans="1:5">
      <c r="A1300">
        <f ca="1"/>
        <v>1299</v>
      </c>
      <c r="B1300" s="187"/>
      <c r="C1300" s="169">
        <f ca="1"/>
        <v>2E-3</v>
      </c>
      <c r="D1300" s="169">
        <f ca="1"/>
        <v>-5.1546993578517239E-4</v>
      </c>
      <c r="E1300" s="169">
        <f ca="1"/>
        <v>-4.6858149060326681E-5</v>
      </c>
    </row>
    <row r="1301" spans="1:5">
      <c r="A1301">
        <f ca="1"/>
        <v>1300</v>
      </c>
      <c r="B1301" s="187"/>
      <c r="C1301" s="169">
        <f ca="1"/>
        <v>2E-3</v>
      </c>
      <c r="D1301" s="169">
        <f ca="1"/>
        <v>-5.166374781085815E-4</v>
      </c>
      <c r="E1301" s="169">
        <f ca="1"/>
        <v>-4.6617143242721549E-5</v>
      </c>
    </row>
    <row r="1302" spans="1:5">
      <c r="A1302">
        <f ca="1"/>
        <v>1301</v>
      </c>
      <c r="B1302" s="187"/>
      <c r="C1302" s="169">
        <f ca="1"/>
        <v>2E-3</v>
      </c>
      <c r="D1302" s="169">
        <f ca="1"/>
        <v>-5.1780502043199082E-4</v>
      </c>
      <c r="E1302" s="169">
        <f ca="1"/>
        <v>-4.6375592163085686E-5</v>
      </c>
    </row>
    <row r="1303" spans="1:5">
      <c r="A1303">
        <f ca="1"/>
        <v>1302</v>
      </c>
      <c r="B1303" s="187"/>
      <c r="C1303" s="169">
        <f ca="1"/>
        <v>2E-3</v>
      </c>
      <c r="D1303" s="169">
        <f ca="1"/>
        <v>-5.1897256275539993E-4</v>
      </c>
      <c r="E1303" s="169">
        <f ca="1"/>
        <v>-4.6133495821419092E-5</v>
      </c>
    </row>
    <row r="1304" spans="1:5">
      <c r="A1304">
        <f ca="1"/>
        <v>1303</v>
      </c>
      <c r="B1304" s="187"/>
      <c r="C1304" s="169">
        <f ca="1"/>
        <v>2E-3</v>
      </c>
      <c r="D1304" s="169">
        <f ca="1"/>
        <v>-5.2014010507880925E-4</v>
      </c>
      <c r="E1304" s="169">
        <f ca="1"/>
        <v>-4.5890854217721659E-5</v>
      </c>
    </row>
    <row r="1305" spans="1:5">
      <c r="A1305">
        <f ca="1"/>
        <v>1304</v>
      </c>
      <c r="B1305" s="187"/>
      <c r="C1305" s="169">
        <f ca="1"/>
        <v>2E-3</v>
      </c>
      <c r="D1305" s="169">
        <f ca="1"/>
        <v>-5.2130764740221836E-4</v>
      </c>
      <c r="E1305" s="169">
        <f ca="1"/>
        <v>-4.5647667351993387E-5</v>
      </c>
    </row>
    <row r="1306" spans="1:5">
      <c r="A1306">
        <f ca="1"/>
        <v>1305</v>
      </c>
      <c r="B1306" s="187"/>
      <c r="C1306" s="169">
        <f ca="1"/>
        <v>2E-3</v>
      </c>
      <c r="D1306" s="169">
        <f ca="1"/>
        <v>-5.2247518972562768E-4</v>
      </c>
      <c r="E1306" s="169">
        <f ca="1"/>
        <v>-4.5403935224234493E-5</v>
      </c>
    </row>
    <row r="1307" spans="1:5">
      <c r="A1307">
        <f ca="1"/>
        <v>1306</v>
      </c>
      <c r="B1307" s="187"/>
      <c r="C1307" s="169">
        <f ca="1"/>
        <v>2E-3</v>
      </c>
      <c r="D1307" s="169">
        <f ca="1"/>
        <v>-5.2364273204903678E-4</v>
      </c>
      <c r="E1307" s="169">
        <f ca="1"/>
        <v>-4.5159657834444706E-5</v>
      </c>
    </row>
    <row r="1308" spans="1:5">
      <c r="A1308">
        <f ca="1"/>
        <v>1307</v>
      </c>
      <c r="B1308" s="187"/>
      <c r="C1308" s="169">
        <f ca="1"/>
        <v>2E-3</v>
      </c>
      <c r="D1308" s="169">
        <f ca="1"/>
        <v>-5.2481027437244611E-4</v>
      </c>
      <c r="E1308" s="169">
        <f ca="1"/>
        <v>-4.4914835182624133E-5</v>
      </c>
    </row>
    <row r="1309" spans="1:5">
      <c r="A1309">
        <f ca="1"/>
        <v>1308</v>
      </c>
      <c r="B1309" s="187"/>
      <c r="C1309" s="169">
        <f ca="1"/>
        <v>2E-3</v>
      </c>
      <c r="D1309" s="169">
        <f ca="1"/>
        <v>-5.2597781669585521E-4</v>
      </c>
      <c r="E1309" s="169">
        <f ca="1"/>
        <v>-4.466946726877283E-5</v>
      </c>
    </row>
    <row r="1310" spans="1:5">
      <c r="A1310">
        <f ca="1"/>
        <v>1309</v>
      </c>
      <c r="B1310" s="187"/>
      <c r="C1310" s="169">
        <f ca="1"/>
        <v>2E-3</v>
      </c>
      <c r="D1310" s="169">
        <f ca="1"/>
        <v>-5.2714535901926454E-4</v>
      </c>
      <c r="E1310" s="169">
        <f ca="1"/>
        <v>-4.4423554092890688E-5</v>
      </c>
    </row>
    <row r="1311" spans="1:5">
      <c r="A1311">
        <f ca="1"/>
        <v>1310</v>
      </c>
      <c r="B1311" s="187"/>
      <c r="C1311" s="169">
        <f ca="1"/>
        <v>2E-3</v>
      </c>
      <c r="D1311" s="169">
        <f ca="1"/>
        <v>-5.2831290134267386E-4</v>
      </c>
      <c r="E1311" s="169">
        <f ca="1"/>
        <v>-4.4177095654977815E-5</v>
      </c>
    </row>
    <row r="1312" spans="1:5">
      <c r="A1312">
        <f ca="1"/>
        <v>1311</v>
      </c>
      <c r="B1312" s="187"/>
      <c r="C1312" s="169">
        <f ca="1"/>
        <v>2E-3</v>
      </c>
      <c r="D1312" s="169">
        <f ca="1"/>
        <v>-5.2948044366608296E-4</v>
      </c>
      <c r="E1312" s="169">
        <f ca="1"/>
        <v>-4.3930091955034212E-5</v>
      </c>
    </row>
    <row r="1313" spans="1:5">
      <c r="A1313">
        <f ca="1"/>
        <v>1312</v>
      </c>
      <c r="B1313" s="187"/>
      <c r="C1313" s="169">
        <f ca="1"/>
        <v>2E-3</v>
      </c>
      <c r="D1313" s="169">
        <f ca="1"/>
        <v>-5.3064798598949229E-4</v>
      </c>
      <c r="E1313" s="169">
        <f ca="1"/>
        <v>-4.3682542993059715E-5</v>
      </c>
    </row>
    <row r="1314" spans="1:5">
      <c r="A1314">
        <f ca="1"/>
        <v>1313</v>
      </c>
      <c r="B1314" s="187"/>
      <c r="C1314" s="169">
        <f ca="1"/>
        <v>2E-3</v>
      </c>
      <c r="D1314" s="169">
        <f ca="1"/>
        <v>-5.3181552831290139E-4</v>
      </c>
      <c r="E1314" s="169">
        <f ca="1"/>
        <v>-4.3434448769054433E-5</v>
      </c>
    </row>
    <row r="1315" spans="1:5">
      <c r="A1315">
        <f ca="1"/>
        <v>1314</v>
      </c>
      <c r="B1315" s="187"/>
      <c r="C1315" s="169">
        <f ca="1"/>
        <v>2E-3</v>
      </c>
      <c r="D1315" s="169">
        <f ca="1"/>
        <v>-5.3298307063631071E-4</v>
      </c>
      <c r="E1315" s="169">
        <f ca="1"/>
        <v>-4.318580928301853E-5</v>
      </c>
    </row>
    <row r="1316" spans="1:5">
      <c r="A1316">
        <f ca="1"/>
        <v>1315</v>
      </c>
      <c r="B1316" s="187"/>
      <c r="C1316" s="169">
        <f ca="1"/>
        <v>2E-3</v>
      </c>
      <c r="D1316" s="169">
        <f ca="1"/>
        <v>-5.3415061295971982E-4</v>
      </c>
      <c r="E1316" s="169">
        <f ca="1"/>
        <v>-4.2936624534951678E-5</v>
      </c>
    </row>
    <row r="1317" spans="1:5">
      <c r="A1317">
        <f ca="1"/>
        <v>1316</v>
      </c>
      <c r="B1317" s="187"/>
      <c r="C1317" s="169">
        <f ca="1"/>
        <v>2E-3</v>
      </c>
      <c r="D1317" s="169">
        <f ca="1"/>
        <v>-5.3531815528312914E-4</v>
      </c>
      <c r="E1317" s="169">
        <f ca="1"/>
        <v>-4.2686894524854096E-5</v>
      </c>
    </row>
    <row r="1318" spans="1:5">
      <c r="A1318">
        <f ca="1"/>
        <v>1317</v>
      </c>
      <c r="B1318" s="187"/>
      <c r="C1318" s="169">
        <f ca="1"/>
        <v>2E-3</v>
      </c>
      <c r="D1318" s="169">
        <f ca="1"/>
        <v>-5.3648569760653825E-4</v>
      </c>
      <c r="E1318" s="169">
        <f ca="1"/>
        <v>-4.2436619252725783E-5</v>
      </c>
    </row>
    <row r="1319" spans="1:5">
      <c r="A1319">
        <f ca="1"/>
        <v>1318</v>
      </c>
      <c r="B1319" s="187"/>
      <c r="C1319" s="169">
        <f ca="1"/>
        <v>2E-3</v>
      </c>
      <c r="D1319" s="169">
        <f ca="1"/>
        <v>-5.3765323992994757E-4</v>
      </c>
      <c r="E1319" s="169">
        <f ca="1"/>
        <v>-4.2185798718566631E-5</v>
      </c>
    </row>
    <row r="1320" spans="1:5">
      <c r="A1320">
        <f ca="1"/>
        <v>1319</v>
      </c>
      <c r="B1320" s="187"/>
      <c r="C1320" s="169">
        <f ca="1"/>
        <v>2E-3</v>
      </c>
      <c r="D1320" s="169">
        <f ca="1"/>
        <v>-5.3882078225335668E-4</v>
      </c>
      <c r="E1320" s="169">
        <f ca="1"/>
        <v>-4.1934432922376694E-5</v>
      </c>
    </row>
    <row r="1321" spans="1:5">
      <c r="A1321">
        <f ca="1"/>
        <v>1320</v>
      </c>
      <c r="B1321" s="187"/>
      <c r="C1321" s="169">
        <f ca="1"/>
        <v>2E-3</v>
      </c>
      <c r="D1321" s="169">
        <f ca="1"/>
        <v>-5.39988324576766E-4</v>
      </c>
      <c r="E1321" s="169">
        <f ca="1"/>
        <v>-4.1682521864156081E-5</v>
      </c>
    </row>
    <row r="1322" spans="1:5">
      <c r="A1322">
        <f ca="1"/>
        <v>1321</v>
      </c>
      <c r="B1322" s="187"/>
      <c r="C1322" s="169">
        <f ca="1"/>
        <v>2E-3</v>
      </c>
      <c r="D1322" s="169">
        <f ca="1"/>
        <v>-5.4115586690017532E-4</v>
      </c>
      <c r="E1322" s="169">
        <f ca="1"/>
        <v>-4.1430065543904574E-5</v>
      </c>
    </row>
    <row r="1323" spans="1:5">
      <c r="A1323">
        <f ca="1"/>
        <v>1322</v>
      </c>
      <c r="B1323" s="187"/>
      <c r="C1323" s="169">
        <f ca="1"/>
        <v>2E-3</v>
      </c>
      <c r="D1323" s="169">
        <f ca="1"/>
        <v>-5.4232340922358443E-4</v>
      </c>
      <c r="E1323" s="169">
        <f ca="1"/>
        <v>-4.1177063961622283E-5</v>
      </c>
    </row>
    <row r="1324" spans="1:5">
      <c r="A1324">
        <f ca="1"/>
        <v>1323</v>
      </c>
      <c r="B1324" s="187"/>
      <c r="C1324" s="169">
        <f ca="1"/>
        <v>2E-3</v>
      </c>
      <c r="D1324" s="169">
        <f ca="1"/>
        <v>-5.4349095154699375E-4</v>
      </c>
      <c r="E1324" s="169">
        <f ca="1"/>
        <v>-4.0923517117309207E-5</v>
      </c>
    </row>
    <row r="1325" spans="1:5">
      <c r="A1325">
        <f ca="1"/>
        <v>1324</v>
      </c>
      <c r="B1325" s="187"/>
      <c r="C1325" s="169">
        <f ca="1"/>
        <v>2E-3</v>
      </c>
      <c r="D1325" s="169">
        <f ca="1"/>
        <v>-5.4465849387040285E-4</v>
      </c>
      <c r="E1325" s="169">
        <f ca="1"/>
        <v>-4.0669425010965454E-5</v>
      </c>
    </row>
    <row r="1326" spans="1:5">
      <c r="A1326">
        <f ca="1"/>
        <v>1325</v>
      </c>
      <c r="B1326" s="187"/>
      <c r="C1326" s="169">
        <f ca="1"/>
        <v>2E-3</v>
      </c>
      <c r="D1326" s="169">
        <f ca="1"/>
        <v>-5.4582603619381218E-4</v>
      </c>
      <c r="E1326" s="169">
        <f ca="1"/>
        <v>-4.0414787642590808E-5</v>
      </c>
    </row>
    <row r="1327" spans="1:5">
      <c r="A1327">
        <f ca="1"/>
        <v>1326</v>
      </c>
      <c r="B1327" s="187"/>
      <c r="C1327" s="169">
        <f ca="1"/>
        <v>2E-3</v>
      </c>
      <c r="D1327" s="169">
        <f ca="1"/>
        <v>-5.4699357851722128E-4</v>
      </c>
      <c r="E1327" s="169">
        <f ca="1"/>
        <v>-4.0159605012185377E-5</v>
      </c>
    </row>
    <row r="1328" spans="1:5">
      <c r="A1328">
        <f ca="1"/>
        <v>1327</v>
      </c>
      <c r="B1328" s="187"/>
      <c r="C1328" s="169">
        <f ca="1"/>
        <v>2E-3</v>
      </c>
      <c r="D1328" s="169">
        <f ca="1"/>
        <v>-5.4816112084063061E-4</v>
      </c>
      <c r="E1328" s="169">
        <f ca="1"/>
        <v>-3.9903877119749323E-5</v>
      </c>
    </row>
    <row r="1329" spans="1:5">
      <c r="A1329">
        <f ca="1"/>
        <v>1328</v>
      </c>
      <c r="B1329" s="187"/>
      <c r="C1329" s="169">
        <f ca="1"/>
        <v>2E-3</v>
      </c>
      <c r="D1329" s="169">
        <f ca="1"/>
        <v>-5.4932866316403971E-4</v>
      </c>
      <c r="E1329" s="169">
        <f ca="1"/>
        <v>-3.9647603965282322E-5</v>
      </c>
    </row>
    <row r="1330" spans="1:5">
      <c r="A1330">
        <f ca="1"/>
        <v>1329</v>
      </c>
      <c r="B1330" s="187"/>
      <c r="C1330" s="169">
        <f ca="1"/>
        <v>2E-3</v>
      </c>
      <c r="D1330" s="169">
        <f ca="1"/>
        <v>-5.5049620548744903E-4</v>
      </c>
      <c r="E1330" s="169">
        <f ca="1"/>
        <v>-3.9390785548784591E-5</v>
      </c>
    </row>
    <row r="1331" spans="1:5">
      <c r="A1331">
        <f ca="1"/>
        <v>1330</v>
      </c>
      <c r="B1331" s="187"/>
      <c r="C1331" s="169">
        <f ca="1"/>
        <v>2E-3</v>
      </c>
      <c r="D1331" s="169">
        <f ca="1"/>
        <v>-5.5166374781085814E-4</v>
      </c>
      <c r="E1331" s="169">
        <f ca="1"/>
        <v>-3.9133421870256129E-5</v>
      </c>
    </row>
    <row r="1332" spans="1:5">
      <c r="A1332">
        <f ca="1"/>
        <v>1331</v>
      </c>
      <c r="B1332" s="187"/>
      <c r="C1332" s="169">
        <f ca="1"/>
        <v>2E-3</v>
      </c>
      <c r="D1332" s="169">
        <f ca="1"/>
        <v>-5.5283129013426746E-4</v>
      </c>
      <c r="E1332" s="169">
        <f ca="1"/>
        <v>-3.8875512929696827E-5</v>
      </c>
    </row>
    <row r="1333" spans="1:5">
      <c r="A1333">
        <f ca="1"/>
        <v>1332</v>
      </c>
      <c r="B1333" s="187"/>
      <c r="C1333" s="169">
        <f ca="1"/>
        <v>2E-3</v>
      </c>
      <c r="D1333" s="169">
        <f ca="1"/>
        <v>-5.5399883245767678E-4</v>
      </c>
      <c r="E1333" s="169">
        <f ca="1"/>
        <v>-3.8617058727106741E-5</v>
      </c>
    </row>
    <row r="1334" spans="1:5">
      <c r="A1334">
        <f ca="1"/>
        <v>1333</v>
      </c>
      <c r="B1334" s="187"/>
      <c r="C1334" s="169">
        <f ca="1"/>
        <v>2E-3</v>
      </c>
      <c r="D1334" s="169">
        <f ca="1"/>
        <v>-5.5516637478108589E-4</v>
      </c>
      <c r="E1334" s="169">
        <f ca="1"/>
        <v>-3.8358059262485979E-5</v>
      </c>
    </row>
    <row r="1335" spans="1:5">
      <c r="A1335">
        <f ca="1"/>
        <v>1334</v>
      </c>
      <c r="B1335" s="187"/>
      <c r="C1335" s="169">
        <f ca="1"/>
        <v>2E-3</v>
      </c>
      <c r="D1335" s="169">
        <f ca="1"/>
        <v>-5.5633391710449521E-4</v>
      </c>
      <c r="E1335" s="169">
        <f ca="1"/>
        <v>-3.8098514535834323E-5</v>
      </c>
    </row>
    <row r="1336" spans="1:5">
      <c r="A1336">
        <f ca="1"/>
        <v>1335</v>
      </c>
      <c r="B1336" s="187"/>
      <c r="C1336" s="169">
        <f ca="1"/>
        <v>2E-3</v>
      </c>
      <c r="D1336" s="169">
        <f ca="1"/>
        <v>-5.5750145942790432E-4</v>
      </c>
      <c r="E1336" s="169">
        <f ca="1"/>
        <v>-3.7838424547151882E-5</v>
      </c>
    </row>
    <row r="1337" spans="1:5">
      <c r="A1337">
        <f ca="1"/>
        <v>1336</v>
      </c>
      <c r="B1337" s="187"/>
      <c r="C1337" s="169">
        <f ca="1"/>
        <v>2E-3</v>
      </c>
      <c r="D1337" s="169">
        <f ca="1"/>
        <v>-5.5866900175131364E-4</v>
      </c>
      <c r="E1337" s="169">
        <f ca="1"/>
        <v>-3.7577789296438764E-5</v>
      </c>
    </row>
    <row r="1338" spans="1:5">
      <c r="A1338">
        <f ca="1"/>
        <v>1337</v>
      </c>
      <c r="B1338" s="187"/>
      <c r="C1338" s="169">
        <f ca="1"/>
        <v>2E-3</v>
      </c>
      <c r="D1338" s="169">
        <f ca="1"/>
        <v>-5.5983654407472275E-4</v>
      </c>
      <c r="E1338" s="169">
        <f ca="1"/>
        <v>-3.7316608783694754E-5</v>
      </c>
    </row>
    <row r="1339" spans="1:5">
      <c r="A1339">
        <f ca="1"/>
        <v>1338</v>
      </c>
      <c r="B1339" s="187"/>
      <c r="C1339" s="169">
        <f ca="1"/>
        <v>2E-3</v>
      </c>
      <c r="D1339" s="169">
        <f ca="1"/>
        <v>-5.6100408639813207E-4</v>
      </c>
      <c r="E1339" s="169">
        <f ca="1"/>
        <v>-3.7054883008919958E-5</v>
      </c>
    </row>
    <row r="1340" spans="1:5">
      <c r="A1340">
        <f ca="1"/>
        <v>1339</v>
      </c>
      <c r="B1340" s="187"/>
      <c r="C1340" s="169">
        <f ca="1"/>
        <v>2E-3</v>
      </c>
      <c r="D1340" s="169">
        <f ca="1"/>
        <v>-5.6217162872154117E-4</v>
      </c>
      <c r="E1340" s="169">
        <f ca="1"/>
        <v>-3.6792611972114486E-5</v>
      </c>
    </row>
    <row r="1341" spans="1:5">
      <c r="A1341">
        <f ca="1"/>
        <v>1340</v>
      </c>
      <c r="B1341" s="187"/>
      <c r="C1341" s="169">
        <f ca="1"/>
        <v>2E-3</v>
      </c>
      <c r="D1341" s="169">
        <f ca="1"/>
        <v>-5.633391710449505E-4</v>
      </c>
      <c r="E1341" s="169">
        <f ca="1"/>
        <v>-3.6529795673278121E-5</v>
      </c>
    </row>
    <row r="1342" spans="1:5">
      <c r="A1342">
        <f ca="1"/>
        <v>1341</v>
      </c>
      <c r="B1342" s="187"/>
      <c r="C1342" s="169">
        <f ca="1"/>
        <v>2E-3</v>
      </c>
      <c r="D1342" s="169">
        <f ca="1"/>
        <v>-5.645067133683596E-4</v>
      </c>
      <c r="E1342" s="169">
        <f ca="1"/>
        <v>-3.6266434112411025E-5</v>
      </c>
    </row>
    <row r="1343" spans="1:5">
      <c r="A1343">
        <f ca="1"/>
        <v>1342</v>
      </c>
      <c r="B1343" s="187"/>
      <c r="C1343" s="169">
        <f ca="1"/>
        <v>2E-3</v>
      </c>
      <c r="D1343" s="169">
        <f ca="1"/>
        <v>-5.6567425569176892E-4</v>
      </c>
      <c r="E1343" s="169">
        <f ca="1"/>
        <v>-3.6002527289513198E-5</v>
      </c>
    </row>
    <row r="1344" spans="1:5">
      <c r="A1344">
        <f ca="1"/>
        <v>1343</v>
      </c>
      <c r="B1344" s="187"/>
      <c r="C1344" s="169">
        <f ca="1"/>
        <v>2E-3</v>
      </c>
      <c r="D1344" s="169">
        <f ca="1"/>
        <v>-5.6684179801517825E-4</v>
      </c>
      <c r="E1344" s="169">
        <f ca="1"/>
        <v>-3.5738075204584533E-5</v>
      </c>
    </row>
    <row r="1345" spans="1:5">
      <c r="A1345">
        <f ca="1"/>
        <v>1344</v>
      </c>
      <c r="B1345" s="187"/>
      <c r="C1345" s="169">
        <f ca="1"/>
        <v>2E-3</v>
      </c>
      <c r="D1345" s="169">
        <f ca="1"/>
        <v>-5.6800934033858735E-4</v>
      </c>
      <c r="E1345" s="169">
        <f ca="1"/>
        <v>-3.5473077857625136E-5</v>
      </c>
    </row>
    <row r="1346" spans="1:5">
      <c r="A1346">
        <f ca="1"/>
        <v>1345</v>
      </c>
      <c r="B1346" s="187"/>
      <c r="C1346" s="169">
        <f ca="1"/>
        <v>2E-3</v>
      </c>
      <c r="D1346" s="169">
        <f ca="1"/>
        <v>-5.6917688266199667E-4</v>
      </c>
      <c r="E1346" s="169">
        <f ca="1"/>
        <v>-3.5207535248634901E-5</v>
      </c>
    </row>
    <row r="1347" spans="1:5">
      <c r="A1347">
        <f ca="1"/>
        <v>1346</v>
      </c>
      <c r="B1347" s="187"/>
      <c r="C1347" s="169">
        <f ca="1"/>
        <v>2E-3</v>
      </c>
      <c r="D1347" s="169">
        <f ca="1"/>
        <v>-5.7034442498540578E-4</v>
      </c>
      <c r="E1347" s="169">
        <f ca="1"/>
        <v>-3.4941447377613935E-5</v>
      </c>
    </row>
    <row r="1348" spans="1:5">
      <c r="A1348">
        <f ca="1"/>
        <v>1347</v>
      </c>
      <c r="B1348" s="187"/>
      <c r="C1348" s="169">
        <f ca="1"/>
        <v>2E-3</v>
      </c>
      <c r="D1348" s="169">
        <f ca="1"/>
        <v>-5.715119673088151E-4</v>
      </c>
      <c r="E1348" s="169">
        <f ca="1"/>
        <v>-3.4674814244562129E-5</v>
      </c>
    </row>
    <row r="1349" spans="1:5">
      <c r="A1349">
        <f ca="1"/>
        <v>1348</v>
      </c>
      <c r="B1349" s="187"/>
      <c r="C1349" s="169">
        <f ca="1"/>
        <v>2E-3</v>
      </c>
      <c r="D1349" s="169">
        <f ca="1"/>
        <v>-5.7267950963222421E-4</v>
      </c>
      <c r="E1349" s="169">
        <f ca="1"/>
        <v>-3.4407635849479485E-5</v>
      </c>
    </row>
    <row r="1350" spans="1:5">
      <c r="A1350">
        <f ca="1"/>
        <v>1349</v>
      </c>
      <c r="B1350" s="187"/>
      <c r="C1350" s="169">
        <f ca="1"/>
        <v>2E-3</v>
      </c>
      <c r="D1350" s="169">
        <f ca="1"/>
        <v>-5.7384705195563353E-4</v>
      </c>
      <c r="E1350" s="169">
        <f ca="1"/>
        <v>-3.4139912192366218E-5</v>
      </c>
    </row>
    <row r="1351" spans="1:5">
      <c r="A1351">
        <f ca="1"/>
        <v>1350</v>
      </c>
      <c r="B1351" s="187"/>
      <c r="C1351" s="169">
        <f ca="1"/>
        <v>2E-3</v>
      </c>
      <c r="D1351" s="169">
        <f ca="1"/>
        <v>-5.7501459427904264E-4</v>
      </c>
      <c r="E1351" s="169">
        <f ca="1"/>
        <v>-3.3871643273222112E-5</v>
      </c>
    </row>
    <row r="1352" spans="1:5">
      <c r="A1352">
        <f ca="1"/>
        <v>1351</v>
      </c>
      <c r="B1352" s="187"/>
      <c r="C1352" s="169">
        <f ca="1"/>
        <v>2E-3</v>
      </c>
      <c r="D1352" s="169">
        <f ca="1"/>
        <v>-5.7618213660245196E-4</v>
      </c>
      <c r="E1352" s="169">
        <f ca="1"/>
        <v>-3.3602829092047167E-5</v>
      </c>
    </row>
    <row r="1353" spans="1:5">
      <c r="A1353">
        <f ca="1"/>
        <v>1352</v>
      </c>
      <c r="B1353" s="187"/>
      <c r="C1353" s="169">
        <f ca="1"/>
        <v>2E-3</v>
      </c>
      <c r="D1353" s="169">
        <f ca="1"/>
        <v>-5.7734967892586106E-4</v>
      </c>
      <c r="E1353" s="169">
        <f ca="1"/>
        <v>-3.33334696488416E-5</v>
      </c>
    </row>
    <row r="1354" spans="1:5">
      <c r="A1354">
        <f ca="1"/>
        <v>1353</v>
      </c>
      <c r="B1354" s="187"/>
      <c r="C1354" s="169">
        <f ca="1"/>
        <v>2E-3</v>
      </c>
      <c r="D1354" s="169">
        <f ca="1"/>
        <v>-5.7851722124927039E-4</v>
      </c>
      <c r="E1354" s="169">
        <f ca="1"/>
        <v>-3.3063564943605086E-5</v>
      </c>
    </row>
    <row r="1355" spans="1:5">
      <c r="A1355">
        <f ca="1"/>
        <v>1354</v>
      </c>
      <c r="B1355" s="187"/>
      <c r="C1355" s="169">
        <f ca="1"/>
        <v>2E-3</v>
      </c>
      <c r="D1355" s="169">
        <f ca="1"/>
        <v>-5.7968476357267971E-4</v>
      </c>
      <c r="E1355" s="169">
        <f ca="1"/>
        <v>-3.279311497633784E-5</v>
      </c>
    </row>
    <row r="1356" spans="1:5">
      <c r="A1356">
        <f ca="1"/>
        <v>1355</v>
      </c>
      <c r="B1356" s="187"/>
      <c r="C1356" s="169">
        <f ca="1"/>
        <v>2E-3</v>
      </c>
      <c r="D1356" s="169">
        <f ca="1"/>
        <v>-5.8085230589608882E-4</v>
      </c>
      <c r="E1356" s="169">
        <f ca="1"/>
        <v>-3.2522119747039864E-5</v>
      </c>
    </row>
    <row r="1357" spans="1:5">
      <c r="A1357">
        <f ca="1"/>
        <v>1356</v>
      </c>
      <c r="B1357" s="187"/>
      <c r="C1357" s="169">
        <f ca="1"/>
        <v>2E-3</v>
      </c>
      <c r="D1357" s="169">
        <f ca="1"/>
        <v>-5.8201984821949814E-4</v>
      </c>
      <c r="E1357" s="169">
        <f ca="1"/>
        <v>-3.2250579255711049E-5</v>
      </c>
    </row>
    <row r="1358" spans="1:5">
      <c r="A1358">
        <f ca="1"/>
        <v>1357</v>
      </c>
      <c r="B1358" s="187"/>
      <c r="C1358" s="169">
        <f ca="1"/>
        <v>2E-3</v>
      </c>
      <c r="D1358" s="169">
        <f ca="1"/>
        <v>-5.8318739054290724E-4</v>
      </c>
      <c r="E1358" s="169">
        <f ca="1"/>
        <v>-3.1978493502351395E-5</v>
      </c>
    </row>
    <row r="1359" spans="1:5">
      <c r="A1359">
        <f ca="1"/>
        <v>1358</v>
      </c>
      <c r="B1359" s="187"/>
      <c r="C1359" s="169">
        <f ca="1"/>
        <v>2E-3</v>
      </c>
      <c r="D1359" s="169">
        <f ca="1"/>
        <v>-5.8435493286631657E-4</v>
      </c>
      <c r="E1359" s="169">
        <f ca="1"/>
        <v>-3.1705862486961119E-5</v>
      </c>
    </row>
    <row r="1360" spans="1:5">
      <c r="A1360">
        <f ca="1"/>
        <v>1359</v>
      </c>
      <c r="B1360" s="187"/>
      <c r="C1360" s="169">
        <f ca="1"/>
        <v>2E-3</v>
      </c>
      <c r="D1360" s="169">
        <f ca="1"/>
        <v>-5.8552247518972567E-4</v>
      </c>
      <c r="E1360" s="169">
        <f ca="1"/>
        <v>-3.1432686209539895E-5</v>
      </c>
    </row>
    <row r="1361" spans="1:5">
      <c r="A1361">
        <f ca="1"/>
        <v>1360</v>
      </c>
      <c r="B1361" s="187"/>
      <c r="C1361" s="169">
        <f ca="1"/>
        <v>2E-3</v>
      </c>
      <c r="D1361" s="169">
        <f ca="1"/>
        <v>-5.8669001751313499E-4</v>
      </c>
      <c r="E1361" s="169">
        <f ca="1"/>
        <v>-3.115896467008794E-5</v>
      </c>
    </row>
    <row r="1362" spans="1:5">
      <c r="A1362">
        <f ca="1"/>
        <v>1361</v>
      </c>
      <c r="B1362" s="187"/>
      <c r="C1362" s="169">
        <f ca="1"/>
        <v>2E-3</v>
      </c>
      <c r="D1362" s="169">
        <f ca="1"/>
        <v>-5.878575598365441E-4</v>
      </c>
      <c r="E1362" s="169">
        <f ca="1"/>
        <v>-3.0884697868605363E-5</v>
      </c>
    </row>
    <row r="1363" spans="1:5">
      <c r="A1363">
        <f ca="1"/>
        <v>1362</v>
      </c>
      <c r="B1363" s="187"/>
      <c r="C1363" s="169">
        <f ca="1"/>
        <v>2E-3</v>
      </c>
      <c r="D1363" s="169">
        <f ca="1"/>
        <v>-5.8902510215995342E-4</v>
      </c>
      <c r="E1363" s="169">
        <f ca="1"/>
        <v>-3.0609885805091839E-5</v>
      </c>
    </row>
    <row r="1364" spans="1:5">
      <c r="A1364">
        <f ca="1"/>
        <v>1363</v>
      </c>
      <c r="B1364" s="187"/>
      <c r="C1364" s="169">
        <f ca="1"/>
        <v>2E-3</v>
      </c>
      <c r="D1364" s="169">
        <f ca="1"/>
        <v>-5.9019264448336253E-4</v>
      </c>
      <c r="E1364" s="169">
        <f ca="1"/>
        <v>-3.0334528479547475E-5</v>
      </c>
    </row>
    <row r="1365" spans="1:5">
      <c r="A1365">
        <f ca="1"/>
        <v>1364</v>
      </c>
      <c r="B1365" s="187"/>
      <c r="C1365" s="169">
        <f ca="1"/>
        <v>2E-3</v>
      </c>
      <c r="D1365" s="169">
        <f ca="1"/>
        <v>-5.9136018680677185E-4</v>
      </c>
      <c r="E1365" s="169">
        <f ca="1"/>
        <v>-3.0058625891972598E-5</v>
      </c>
    </row>
    <row r="1366" spans="1:5">
      <c r="A1366">
        <f ca="1"/>
        <v>1365</v>
      </c>
      <c r="B1366" s="187"/>
      <c r="C1366" s="169">
        <f ca="1"/>
        <v>2E-3</v>
      </c>
      <c r="D1366" s="169">
        <f ca="1"/>
        <v>-5.9252772913018096E-4</v>
      </c>
      <c r="E1366" s="169">
        <f ca="1"/>
        <v>-2.9782178042366664E-5</v>
      </c>
    </row>
    <row r="1367" spans="1:5">
      <c r="A1367">
        <f ca="1"/>
        <v>1366</v>
      </c>
      <c r="B1367" s="187"/>
      <c r="C1367" s="169">
        <f ca="1"/>
        <v>2E-3</v>
      </c>
      <c r="D1367" s="169">
        <f ca="1"/>
        <v>-5.9369527145359028E-4</v>
      </c>
      <c r="E1367" s="169">
        <f ca="1"/>
        <v>-2.950518493073E-5</v>
      </c>
    </row>
    <row r="1368" spans="1:5">
      <c r="A1368">
        <f ca="1"/>
        <v>1367</v>
      </c>
      <c r="B1368" s="187"/>
      <c r="C1368" s="169">
        <f ca="1"/>
        <v>2E-3</v>
      </c>
      <c r="D1368" s="169">
        <f ca="1"/>
        <v>-5.948628137769996E-4</v>
      </c>
      <c r="E1368" s="169">
        <f ca="1"/>
        <v>-2.9227646557062714E-5</v>
      </c>
    </row>
    <row r="1369" spans="1:5">
      <c r="A1369">
        <f ca="1"/>
        <v>1368</v>
      </c>
      <c r="B1369" s="187"/>
      <c r="C1369" s="169">
        <f ca="1"/>
        <v>2E-3</v>
      </c>
      <c r="D1369" s="169">
        <f ca="1"/>
        <v>-5.9603035610040871E-4</v>
      </c>
      <c r="E1369" s="169">
        <f ca="1"/>
        <v>-2.894956292136448E-5</v>
      </c>
    </row>
    <row r="1370" spans="1:5">
      <c r="A1370">
        <f ca="1"/>
        <v>1369</v>
      </c>
      <c r="B1370" s="187"/>
      <c r="C1370" s="169">
        <f ca="1"/>
        <v>2E-3</v>
      </c>
      <c r="D1370" s="169">
        <f ca="1"/>
        <v>-5.9719789842381803E-4</v>
      </c>
      <c r="E1370" s="169">
        <f ca="1"/>
        <v>-2.8670934023635516E-5</v>
      </c>
    </row>
    <row r="1371" spans="1:5">
      <c r="A1371">
        <f ca="1"/>
        <v>1370</v>
      </c>
      <c r="B1371" s="187"/>
      <c r="C1371" s="169">
        <f ca="1"/>
        <v>2E-3</v>
      </c>
      <c r="D1371" s="169">
        <f ca="1"/>
        <v>-5.9836544074722713E-4</v>
      </c>
      <c r="E1371" s="169">
        <f ca="1"/>
        <v>-2.8391759863875821E-5</v>
      </c>
    </row>
    <row r="1372" spans="1:5">
      <c r="A1372">
        <f ca="1"/>
        <v>1371</v>
      </c>
      <c r="B1372" s="187"/>
      <c r="C1372" s="169">
        <f ca="1"/>
        <v>2E-3</v>
      </c>
      <c r="D1372" s="169">
        <f ca="1"/>
        <v>-5.9953298307063646E-4</v>
      </c>
      <c r="E1372" s="169">
        <f ca="1"/>
        <v>-2.8112040442085286E-5</v>
      </c>
    </row>
    <row r="1373" spans="1:5">
      <c r="A1373">
        <f ca="1"/>
        <v>1372</v>
      </c>
      <c r="B1373" s="187"/>
      <c r="C1373" s="169">
        <f ca="1"/>
        <v>2E-3</v>
      </c>
      <c r="D1373" s="169">
        <f ca="1"/>
        <v>-6.0070052539404556E-4</v>
      </c>
      <c r="E1373" s="169">
        <f ca="1"/>
        <v>-2.7831775758264021E-5</v>
      </c>
    </row>
    <row r="1374" spans="1:5">
      <c r="A1374">
        <f ca="1"/>
        <v>1373</v>
      </c>
      <c r="B1374" s="187"/>
      <c r="C1374" s="169">
        <f ca="1"/>
        <v>2E-3</v>
      </c>
      <c r="D1374" s="169">
        <f ca="1"/>
        <v>-6.0186806771745489E-4</v>
      </c>
      <c r="E1374" s="169">
        <f ca="1"/>
        <v>-2.7550965812411917E-5</v>
      </c>
    </row>
    <row r="1375" spans="1:5">
      <c r="A1375">
        <f ca="1"/>
        <v>1374</v>
      </c>
      <c r="B1375" s="187"/>
      <c r="C1375" s="169">
        <f ca="1"/>
        <v>2E-3</v>
      </c>
      <c r="D1375" s="169">
        <f ca="1"/>
        <v>-6.0303561004086399E-4</v>
      </c>
      <c r="E1375" s="169">
        <f ca="1"/>
        <v>-2.7269610604529083E-5</v>
      </c>
    </row>
    <row r="1376" spans="1:5">
      <c r="A1376">
        <f ca="1"/>
        <v>1375</v>
      </c>
      <c r="B1376" s="187"/>
      <c r="C1376" s="169">
        <f ca="1"/>
        <v>2E-3</v>
      </c>
      <c r="D1376" s="169">
        <f ca="1"/>
        <v>-6.0420315236427331E-4</v>
      </c>
      <c r="E1376" s="169">
        <f ca="1"/>
        <v>-2.6987710134615409E-5</v>
      </c>
    </row>
    <row r="1377" spans="1:5">
      <c r="A1377">
        <f ca="1"/>
        <v>1376</v>
      </c>
      <c r="B1377" s="187"/>
      <c r="C1377" s="169">
        <f ca="1"/>
        <v>2E-3</v>
      </c>
      <c r="D1377" s="169">
        <f ca="1"/>
        <v>-6.0537069468768242E-4</v>
      </c>
      <c r="E1377" s="169">
        <f ca="1"/>
        <v>-2.6705264402671004E-5</v>
      </c>
    </row>
    <row r="1378" spans="1:5">
      <c r="A1378">
        <f ca="1"/>
        <v>1377</v>
      </c>
      <c r="B1378" s="187"/>
      <c r="C1378" s="169">
        <f ca="1"/>
        <v>2E-3</v>
      </c>
      <c r="D1378" s="169">
        <f ca="1"/>
        <v>-6.0653823701109174E-4</v>
      </c>
      <c r="E1378" s="169">
        <f ca="1"/>
        <v>-2.6422273408695869E-5</v>
      </c>
    </row>
    <row r="1379" spans="1:5">
      <c r="A1379">
        <f ca="1"/>
        <v>1378</v>
      </c>
      <c r="B1379" s="187"/>
      <c r="C1379" s="169">
        <f ca="1"/>
        <v>2E-3</v>
      </c>
      <c r="D1379" s="169">
        <f ca="1"/>
        <v>-6.0770577933450106E-4</v>
      </c>
      <c r="E1379" s="169">
        <f ca="1"/>
        <v>-2.6138737152689895E-5</v>
      </c>
    </row>
    <row r="1380" spans="1:5">
      <c r="A1380">
        <f ca="1"/>
        <v>1379</v>
      </c>
      <c r="B1380" s="187"/>
      <c r="C1380" s="169">
        <f ca="1"/>
        <v>2E-3</v>
      </c>
      <c r="D1380" s="169">
        <f ca="1"/>
        <v>-6.0887332165791017E-4</v>
      </c>
      <c r="E1380" s="169">
        <f ca="1"/>
        <v>-2.5854655634653082E-5</v>
      </c>
    </row>
    <row r="1381" spans="1:5">
      <c r="A1381">
        <f ca="1"/>
        <v>1380</v>
      </c>
      <c r="B1381" s="187"/>
      <c r="C1381" s="169">
        <f ca="1"/>
        <v>2E-3</v>
      </c>
      <c r="D1381" s="169">
        <f ca="1"/>
        <v>-6.1004086398131949E-4</v>
      </c>
      <c r="E1381" s="169">
        <f ca="1"/>
        <v>-2.5570028854585646E-5</v>
      </c>
    </row>
    <row r="1382" spans="1:5">
      <c r="A1382">
        <f ca="1"/>
        <v>1381</v>
      </c>
      <c r="B1382" s="187"/>
      <c r="C1382" s="169">
        <f ca="1"/>
        <v>2E-3</v>
      </c>
      <c r="D1382" s="169">
        <f ca="1"/>
        <v>-6.112084063047286E-4</v>
      </c>
      <c r="E1382" s="169">
        <f ca="1"/>
        <v>-2.5284856812487263E-5</v>
      </c>
    </row>
    <row r="1383" spans="1:5">
      <c r="A1383">
        <f ca="1"/>
        <v>1382</v>
      </c>
      <c r="B1383" s="187"/>
      <c r="C1383" s="169">
        <f ca="1"/>
        <v>2E-3</v>
      </c>
      <c r="D1383" s="169">
        <f ca="1"/>
        <v>-6.1237594862813792E-4</v>
      </c>
      <c r="E1383" s="169">
        <f ca="1"/>
        <v>-2.4999139508358149E-5</v>
      </c>
    </row>
    <row r="1384" spans="1:5">
      <c r="A1384">
        <f ca="1"/>
        <v>1383</v>
      </c>
      <c r="B1384" s="187"/>
      <c r="C1384" s="169">
        <f ca="1"/>
        <v>2E-3</v>
      </c>
      <c r="D1384" s="169">
        <f ca="1"/>
        <v>-6.1354349095154703E-4</v>
      </c>
      <c r="E1384" s="169">
        <f ca="1"/>
        <v>-2.4712876942198305E-5</v>
      </c>
    </row>
    <row r="1385" spans="1:5">
      <c r="A1385">
        <f ca="1"/>
        <v>1384</v>
      </c>
      <c r="B1385" s="187"/>
      <c r="C1385" s="169">
        <f ca="1"/>
        <v>2E-3</v>
      </c>
      <c r="D1385" s="169">
        <f ca="1"/>
        <v>-6.1471103327495635E-4</v>
      </c>
      <c r="E1385" s="169">
        <f ca="1"/>
        <v>-2.4426069114007621E-5</v>
      </c>
    </row>
    <row r="1386" spans="1:5">
      <c r="A1386">
        <f ca="1"/>
        <v>1385</v>
      </c>
      <c r="B1386" s="187"/>
      <c r="C1386" s="169">
        <f ca="1"/>
        <v>2E-3</v>
      </c>
      <c r="D1386" s="169">
        <f ca="1"/>
        <v>-6.1587857559836545E-4</v>
      </c>
      <c r="E1386" s="169">
        <f ca="1"/>
        <v>-2.4138716023786098E-5</v>
      </c>
    </row>
    <row r="1387" spans="1:5">
      <c r="A1387">
        <f ca="1"/>
        <v>1386</v>
      </c>
      <c r="B1387" s="187"/>
      <c r="C1387" s="169">
        <f ca="1"/>
        <v>2E-3</v>
      </c>
      <c r="D1387" s="169">
        <f ca="1"/>
        <v>-6.1704611792177478E-4</v>
      </c>
      <c r="E1387" s="169">
        <f ca="1"/>
        <v>-2.3850817671533953E-5</v>
      </c>
    </row>
    <row r="1388" spans="1:5">
      <c r="A1388">
        <f ca="1"/>
        <v>1387</v>
      </c>
      <c r="B1388" s="187"/>
      <c r="C1388" s="169">
        <f ca="1"/>
        <v>2E-3</v>
      </c>
      <c r="D1388" s="169">
        <f ca="1"/>
        <v>-6.1821366024518388E-4</v>
      </c>
      <c r="E1388" s="169">
        <f ca="1"/>
        <v>-2.3562374057250969E-5</v>
      </c>
    </row>
    <row r="1389" spans="1:5">
      <c r="A1389">
        <f ca="1"/>
        <v>1388</v>
      </c>
      <c r="B1389" s="187"/>
      <c r="C1389" s="169">
        <f ca="1"/>
        <v>2E-3</v>
      </c>
      <c r="D1389" s="169">
        <f ca="1"/>
        <v>-6.193812025685932E-4</v>
      </c>
      <c r="E1389" s="169">
        <f ca="1"/>
        <v>-2.3273385180937146E-5</v>
      </c>
    </row>
    <row r="1390" spans="1:5">
      <c r="A1390">
        <f ca="1"/>
        <v>1389</v>
      </c>
      <c r="B1390" s="187"/>
      <c r="C1390" s="169">
        <f ca="1"/>
        <v>2E-3</v>
      </c>
      <c r="D1390" s="169">
        <f ca="1"/>
        <v>-6.2054874489200253E-4</v>
      </c>
      <c r="E1390" s="169">
        <f ca="1"/>
        <v>-2.2983851042592592E-5</v>
      </c>
    </row>
    <row r="1391" spans="1:5">
      <c r="A1391">
        <f ca="1"/>
        <v>1390</v>
      </c>
      <c r="B1391" s="187"/>
      <c r="C1391" s="169">
        <f ca="1"/>
        <v>2E-3</v>
      </c>
      <c r="D1391" s="169">
        <f ca="1"/>
        <v>-6.2171628721541163E-4</v>
      </c>
      <c r="E1391" s="169">
        <f ca="1"/>
        <v>-2.2693771642217308E-5</v>
      </c>
    </row>
    <row r="1392" spans="1:5">
      <c r="A1392">
        <f ca="1"/>
        <v>1391</v>
      </c>
      <c r="B1392" s="187"/>
      <c r="C1392" s="169">
        <f ca="1"/>
        <v>2E-3</v>
      </c>
      <c r="D1392" s="169">
        <f ca="1"/>
        <v>-6.2288382953882095E-4</v>
      </c>
      <c r="E1392" s="169">
        <f ca="1"/>
        <v>-2.2403146979811076E-5</v>
      </c>
    </row>
    <row r="1393" spans="1:5">
      <c r="A1393">
        <f ca="1"/>
        <v>1392</v>
      </c>
      <c r="B1393" s="187"/>
      <c r="C1393" s="169">
        <f ca="1"/>
        <v>2E-3</v>
      </c>
      <c r="D1393" s="169">
        <f ca="1"/>
        <v>-6.2405137186223006E-4</v>
      </c>
      <c r="E1393" s="169">
        <f ca="1"/>
        <v>-2.2111977055374221E-5</v>
      </c>
    </row>
    <row r="1394" spans="1:5">
      <c r="A1394">
        <f ca="1"/>
        <v>1393</v>
      </c>
      <c r="B1394" s="187"/>
      <c r="C1394" s="169">
        <f ca="1"/>
        <v>2E-3</v>
      </c>
      <c r="D1394" s="169">
        <f ca="1"/>
        <v>-6.2521891418563938E-4</v>
      </c>
      <c r="E1394" s="169">
        <f ca="1"/>
        <v>-2.1820261868906528E-5</v>
      </c>
    </row>
    <row r="1395" spans="1:5">
      <c r="A1395">
        <f ca="1"/>
        <v>1394</v>
      </c>
      <c r="B1395" s="187"/>
      <c r="C1395" s="169">
        <f ca="1"/>
        <v>2E-3</v>
      </c>
      <c r="D1395" s="169">
        <f ca="1"/>
        <v>-6.2638645650904849E-4</v>
      </c>
      <c r="E1395" s="169">
        <f ca="1"/>
        <v>-2.1528001420407995E-5</v>
      </c>
    </row>
    <row r="1396" spans="1:5">
      <c r="A1396">
        <f ca="1"/>
        <v>1395</v>
      </c>
      <c r="B1396" s="187"/>
      <c r="C1396" s="169">
        <f ca="1"/>
        <v>2E-3</v>
      </c>
      <c r="D1396" s="169">
        <f ca="1"/>
        <v>-6.2755399883245781E-4</v>
      </c>
      <c r="E1396" s="169">
        <f ca="1"/>
        <v>-2.1235195709878732E-5</v>
      </c>
    </row>
    <row r="1397" spans="1:5">
      <c r="A1397">
        <f ca="1"/>
        <v>1396</v>
      </c>
      <c r="B1397" s="187"/>
      <c r="C1397" s="169">
        <f ca="1"/>
        <v>2E-3</v>
      </c>
      <c r="D1397" s="169">
        <f ca="1"/>
        <v>-6.2872154115586692E-4</v>
      </c>
      <c r="E1397" s="169">
        <f ca="1"/>
        <v>-2.0941844737318847E-5</v>
      </c>
    </row>
    <row r="1398" spans="1:5">
      <c r="A1398">
        <f ca="1"/>
        <v>1397</v>
      </c>
      <c r="B1398" s="187"/>
      <c r="C1398" s="169">
        <f ca="1"/>
        <v>2E-3</v>
      </c>
      <c r="D1398" s="169">
        <f ca="1"/>
        <v>-6.2988908347927624E-4</v>
      </c>
      <c r="E1398" s="169">
        <f ca="1"/>
        <v>-2.0647948502727905E-5</v>
      </c>
    </row>
    <row r="1399" spans="1:5">
      <c r="A1399">
        <f ca="1"/>
        <v>1398</v>
      </c>
      <c r="B1399" s="187"/>
      <c r="C1399" s="169">
        <f ca="1"/>
        <v>2E-3</v>
      </c>
      <c r="D1399" s="169">
        <f ca="1"/>
        <v>-6.3105662580268534E-4</v>
      </c>
      <c r="E1399" s="169">
        <f ca="1"/>
        <v>-2.0353507006106342E-5</v>
      </c>
    </row>
    <row r="1400" spans="1:5">
      <c r="A1400">
        <f ca="1"/>
        <v>1399</v>
      </c>
      <c r="B1400" s="187"/>
      <c r="C1400" s="169">
        <f ca="1"/>
        <v>2E-3</v>
      </c>
      <c r="D1400" s="169">
        <f ca="1"/>
        <v>-6.3222416812609467E-4</v>
      </c>
      <c r="E1400" s="169">
        <f ca="1"/>
        <v>-2.0058520247454048E-5</v>
      </c>
    </row>
    <row r="1401" spans="1:5">
      <c r="A1401">
        <f ca="1"/>
        <v>1400</v>
      </c>
      <c r="B1401" s="187"/>
      <c r="C1401" s="169">
        <f ca="1"/>
        <v>2E-3</v>
      </c>
      <c r="D1401" s="169">
        <f ca="1"/>
        <v>-6.3339171044950399E-4</v>
      </c>
      <c r="E1401" s="169">
        <f ca="1"/>
        <v>-1.9762988226770806E-5</v>
      </c>
    </row>
    <row r="1402" spans="1:5">
      <c r="A1402">
        <f ca="1"/>
        <v>1401</v>
      </c>
      <c r="B1402" s="187"/>
      <c r="C1402" s="169">
        <f ca="1"/>
        <v>2E-3</v>
      </c>
      <c r="D1402" s="169">
        <f ca="1"/>
        <v>-6.345592527729131E-4</v>
      </c>
      <c r="E1402" s="169">
        <f ca="1"/>
        <v>-1.9466910944056833E-5</v>
      </c>
    </row>
    <row r="1403" spans="1:5">
      <c r="A1403">
        <f ca="1"/>
        <v>1402</v>
      </c>
      <c r="B1403" s="187"/>
      <c r="C1403" s="169">
        <f ca="1"/>
        <v>2E-3</v>
      </c>
      <c r="D1403" s="169">
        <f ca="1"/>
        <v>-6.3572679509632242E-4</v>
      </c>
      <c r="E1403" s="169">
        <f ca="1"/>
        <v>-1.9170288399312238E-5</v>
      </c>
    </row>
    <row r="1404" spans="1:5">
      <c r="A1404">
        <f ca="1"/>
        <v>1403</v>
      </c>
      <c r="B1404" s="187"/>
      <c r="C1404" s="169">
        <f ca="1"/>
        <v>2E-3</v>
      </c>
      <c r="D1404" s="169">
        <f ca="1"/>
        <v>-6.3689433741973152E-4</v>
      </c>
      <c r="E1404" s="169">
        <f ca="1"/>
        <v>-1.8873120592536696E-5</v>
      </c>
    </row>
    <row r="1405" spans="1:5">
      <c r="A1405">
        <f ca="1"/>
        <v>1404</v>
      </c>
      <c r="B1405" s="187"/>
      <c r="C1405" s="169">
        <f ca="1"/>
        <v>2E-3</v>
      </c>
      <c r="D1405" s="169">
        <f ca="1"/>
        <v>-6.3806187974314085E-4</v>
      </c>
      <c r="E1405" s="169">
        <f ca="1"/>
        <v>-1.8575407523730423E-5</v>
      </c>
    </row>
    <row r="1406" spans="1:5">
      <c r="A1406">
        <f ca="1"/>
        <v>1405</v>
      </c>
      <c r="B1406" s="187"/>
      <c r="C1406" s="169">
        <f ca="1"/>
        <v>2E-3</v>
      </c>
      <c r="D1406" s="169">
        <f ca="1"/>
        <v>-6.3922942206654995E-4</v>
      </c>
      <c r="E1406" s="169">
        <f ca="1"/>
        <v>-1.8277149192893419E-5</v>
      </c>
    </row>
    <row r="1407" spans="1:5">
      <c r="A1407">
        <f ca="1"/>
        <v>1406</v>
      </c>
      <c r="B1407" s="187"/>
      <c r="C1407" s="169">
        <f ca="1"/>
        <v>2E-3</v>
      </c>
      <c r="D1407" s="169">
        <f ca="1"/>
        <v>-6.4039696438995927E-4</v>
      </c>
      <c r="E1407" s="169">
        <f ca="1"/>
        <v>-1.7978345600025577E-5</v>
      </c>
    </row>
    <row r="1408" spans="1:5">
      <c r="A1408">
        <f ca="1"/>
        <v>1407</v>
      </c>
      <c r="B1408" s="187"/>
      <c r="C1408" s="169">
        <f ca="1"/>
        <v>2E-3</v>
      </c>
      <c r="D1408" s="169">
        <f ca="1"/>
        <v>-6.4156450671336838E-4</v>
      </c>
      <c r="E1408" s="169">
        <f ca="1"/>
        <v>-1.7678996745126895E-5</v>
      </c>
    </row>
    <row r="1409" spans="1:5">
      <c r="A1409">
        <f ca="1"/>
        <v>1408</v>
      </c>
      <c r="B1409" s="187"/>
      <c r="C1409" s="169">
        <f ca="1"/>
        <v>2E-3</v>
      </c>
      <c r="D1409" s="169">
        <f ca="1"/>
        <v>-6.427320490367777E-4</v>
      </c>
      <c r="E1409" s="169">
        <f ca="1"/>
        <v>-1.7379102628197591E-5</v>
      </c>
    </row>
    <row r="1410" spans="1:5">
      <c r="A1410">
        <f ca="1"/>
        <v>1409</v>
      </c>
      <c r="B1410" s="187"/>
      <c r="C1410" s="169">
        <f ca="1"/>
        <v>2E-3</v>
      </c>
      <c r="D1410" s="169">
        <f ca="1"/>
        <v>-6.4389959136018681E-4</v>
      </c>
      <c r="E1410" s="169">
        <f ca="1"/>
        <v>-1.7078663249237339E-5</v>
      </c>
    </row>
    <row r="1411" spans="1:5">
      <c r="A1411">
        <f ca="1"/>
        <v>1410</v>
      </c>
      <c r="B1411" s="187"/>
      <c r="C1411" s="169">
        <f ca="1"/>
        <v>2E-3</v>
      </c>
      <c r="D1411" s="169">
        <f ca="1"/>
        <v>-6.4506713368359613E-4</v>
      </c>
      <c r="E1411" s="169">
        <f ca="1"/>
        <v>-1.6777678608246357E-5</v>
      </c>
    </row>
    <row r="1412" spans="1:5">
      <c r="A1412">
        <f ca="1"/>
        <v>1411</v>
      </c>
      <c r="B1412" s="187"/>
      <c r="C1412" s="169">
        <f ca="1"/>
        <v>2E-3</v>
      </c>
      <c r="D1412" s="169">
        <f ca="1"/>
        <v>-6.4623467600700545E-4</v>
      </c>
      <c r="E1412" s="169">
        <f ca="1"/>
        <v>-1.6476148705224644E-5</v>
      </c>
    </row>
    <row r="1413" spans="1:5">
      <c r="A1413">
        <f ca="1"/>
        <v>1412</v>
      </c>
      <c r="B1413" s="187"/>
      <c r="C1413" s="169">
        <f ca="1"/>
        <v>2E-3</v>
      </c>
      <c r="D1413" s="169">
        <f ca="1"/>
        <v>-6.4740221833041456E-4</v>
      </c>
      <c r="E1413" s="169">
        <f ca="1"/>
        <v>-1.6174073540172092E-5</v>
      </c>
    </row>
    <row r="1414" spans="1:5">
      <c r="A1414">
        <f ca="1"/>
        <v>1413</v>
      </c>
      <c r="B1414" s="187"/>
      <c r="C1414" s="169">
        <f ca="1"/>
        <v>2E-3</v>
      </c>
      <c r="D1414" s="169">
        <f ca="1"/>
        <v>-6.4856976065382388E-4</v>
      </c>
      <c r="E1414" s="169">
        <f ca="1"/>
        <v>-1.5871453113088809E-5</v>
      </c>
    </row>
    <row r="1415" spans="1:5">
      <c r="A1415">
        <f ca="1"/>
        <v>1414</v>
      </c>
      <c r="B1415" s="187"/>
      <c r="C1415" s="169">
        <f ca="1"/>
        <v>2E-3</v>
      </c>
      <c r="D1415" s="169">
        <f ca="1"/>
        <v>-6.4973730297723299E-4</v>
      </c>
      <c r="E1415" s="169">
        <f ca="1"/>
        <v>-1.5568287423974795E-5</v>
      </c>
    </row>
    <row r="1416" spans="1:5">
      <c r="A1416">
        <f ca="1"/>
        <v>1415</v>
      </c>
      <c r="B1416" s="187"/>
      <c r="C1416" s="169">
        <f ca="1"/>
        <v>2E-3</v>
      </c>
      <c r="D1416" s="169">
        <f ca="1"/>
        <v>-6.5090484530064231E-4</v>
      </c>
      <c r="E1416" s="169">
        <f ca="1"/>
        <v>-1.5264576472829834E-5</v>
      </c>
    </row>
    <row r="1417" spans="1:5">
      <c r="A1417">
        <f ca="1"/>
        <v>1416</v>
      </c>
      <c r="B1417" s="187"/>
      <c r="C1417" s="169">
        <f ca="1"/>
        <v>2E-3</v>
      </c>
      <c r="D1417" s="169">
        <f ca="1"/>
        <v>-6.5207238762405141E-4</v>
      </c>
      <c r="E1417" s="169">
        <f ca="1"/>
        <v>-1.4960320259654251E-5</v>
      </c>
    </row>
    <row r="1418" spans="1:5">
      <c r="A1418">
        <f ca="1"/>
        <v>1417</v>
      </c>
      <c r="B1418" s="187"/>
      <c r="C1418" s="169">
        <f ca="1"/>
        <v>2E-3</v>
      </c>
      <c r="D1418" s="169">
        <f ca="1"/>
        <v>-6.5323992994746074E-4</v>
      </c>
      <c r="E1418" s="169">
        <f ca="1"/>
        <v>-1.4655518784447721E-5</v>
      </c>
    </row>
    <row r="1419" spans="1:5">
      <c r="A1419">
        <f ca="1"/>
        <v>1418</v>
      </c>
      <c r="B1419" s="187"/>
      <c r="C1419" s="169">
        <f ca="1"/>
        <v>2E-3</v>
      </c>
      <c r="D1419" s="169">
        <f ca="1"/>
        <v>-6.5440747227086984E-4</v>
      </c>
      <c r="E1419" s="169">
        <f ca="1"/>
        <v>-1.4350172047210568E-5</v>
      </c>
    </row>
    <row r="1420" spans="1:5">
      <c r="A1420">
        <f ca="1"/>
        <v>1419</v>
      </c>
      <c r="B1420" s="187"/>
      <c r="C1420" s="169">
        <f ca="1"/>
        <v>2E-3</v>
      </c>
      <c r="D1420" s="169">
        <f ca="1"/>
        <v>-6.5557501459427917E-4</v>
      </c>
      <c r="E1420" s="169">
        <f ca="1"/>
        <v>-1.4044280047942575E-5</v>
      </c>
    </row>
    <row r="1421" spans="1:5">
      <c r="A1421">
        <f ca="1"/>
        <v>1420</v>
      </c>
      <c r="B1421" s="187"/>
      <c r="C1421" s="169">
        <f ca="1"/>
        <v>2E-3</v>
      </c>
      <c r="D1421" s="169">
        <f ca="1"/>
        <v>-6.5674255691768827E-4</v>
      </c>
      <c r="E1421" s="169">
        <f ca="1"/>
        <v>-1.3737842786643744E-5</v>
      </c>
    </row>
    <row r="1422" spans="1:5">
      <c r="A1422">
        <f ca="1"/>
        <v>1421</v>
      </c>
      <c r="B1422" s="187"/>
      <c r="C1422" s="169">
        <f ca="1"/>
        <v>2E-3</v>
      </c>
      <c r="D1422" s="169">
        <f ca="1"/>
        <v>-6.5791009924109759E-4</v>
      </c>
      <c r="E1422" s="169">
        <f ca="1"/>
        <v>-1.3430860263314291E-5</v>
      </c>
    </row>
    <row r="1423" spans="1:5">
      <c r="A1423">
        <f ca="1"/>
        <v>1422</v>
      </c>
      <c r="B1423" s="187"/>
      <c r="C1423" s="169">
        <f ca="1"/>
        <v>2E-3</v>
      </c>
      <c r="D1423" s="169">
        <f ca="1"/>
        <v>-6.590776415645067E-4</v>
      </c>
      <c r="E1423" s="169">
        <f ca="1"/>
        <v>-1.312333247795389E-5</v>
      </c>
    </row>
    <row r="1424" spans="1:5">
      <c r="A1424">
        <f ca="1"/>
        <v>1423</v>
      </c>
      <c r="B1424" s="187"/>
      <c r="C1424" s="169">
        <f ca="1"/>
        <v>2E-3</v>
      </c>
      <c r="D1424" s="169">
        <f ca="1"/>
        <v>-6.6024518388791602E-4</v>
      </c>
      <c r="E1424" s="169">
        <f ca="1"/>
        <v>-1.2815259430562758E-5</v>
      </c>
    </row>
    <row r="1425" spans="1:5">
      <c r="A1425">
        <f ca="1"/>
        <v>1424</v>
      </c>
      <c r="B1425" s="187"/>
      <c r="C1425" s="169">
        <f ca="1"/>
        <v>2E-3</v>
      </c>
      <c r="D1425" s="169">
        <f ca="1"/>
        <v>-6.6141272621132534E-4</v>
      </c>
      <c r="E1425" s="169">
        <f ca="1"/>
        <v>-1.2506641121141004E-5</v>
      </c>
    </row>
    <row r="1426" spans="1:5">
      <c r="A1426">
        <f ca="1"/>
        <v>1425</v>
      </c>
      <c r="B1426" s="187"/>
      <c r="C1426" s="169">
        <f ca="1"/>
        <v>2E-3</v>
      </c>
      <c r="D1426" s="169">
        <f ca="1"/>
        <v>-6.6258026853473445E-4</v>
      </c>
      <c r="E1426" s="169">
        <f ca="1"/>
        <v>-1.2197477549688303E-5</v>
      </c>
    </row>
    <row r="1427" spans="1:5">
      <c r="A1427">
        <f ca="1"/>
        <v>1426</v>
      </c>
      <c r="B1427" s="187"/>
      <c r="C1427" s="169">
        <f ca="1"/>
        <v>2E-3</v>
      </c>
      <c r="D1427" s="169">
        <f ca="1"/>
        <v>-6.6374781085814377E-4</v>
      </c>
      <c r="E1427" s="169">
        <f ca="1"/>
        <v>-1.1887768716204762E-5</v>
      </c>
    </row>
    <row r="1428" spans="1:5">
      <c r="A1428">
        <f ca="1"/>
        <v>1427</v>
      </c>
      <c r="B1428" s="187"/>
      <c r="C1428" s="169">
        <f ca="1"/>
        <v>2E-3</v>
      </c>
      <c r="D1428" s="169">
        <f ca="1"/>
        <v>-6.6491535318155288E-4</v>
      </c>
      <c r="E1428" s="169">
        <f ca="1"/>
        <v>-1.1577514620690599E-5</v>
      </c>
    </row>
    <row r="1429" spans="1:5">
      <c r="A1429">
        <f ca="1"/>
        <v>1428</v>
      </c>
      <c r="B1429" s="187"/>
      <c r="C1429" s="169">
        <f ca="1"/>
        <v>2E-3</v>
      </c>
      <c r="D1429" s="169">
        <f ca="1"/>
        <v>-6.660828955049622E-4</v>
      </c>
      <c r="E1429" s="169">
        <f ca="1"/>
        <v>-1.1266715263145597E-5</v>
      </c>
    </row>
    <row r="1430" spans="1:5">
      <c r="A1430">
        <f ca="1"/>
        <v>1429</v>
      </c>
      <c r="B1430" s="187"/>
      <c r="C1430" s="169">
        <f ca="1"/>
        <v>2E-3</v>
      </c>
      <c r="D1430" s="169">
        <f ca="1"/>
        <v>-6.6725043782837131E-4</v>
      </c>
      <c r="E1430" s="169">
        <f ca="1"/>
        <v>-1.0955370643569756E-5</v>
      </c>
    </row>
    <row r="1431" spans="1:5">
      <c r="A1431">
        <f ca="1"/>
        <v>1430</v>
      </c>
      <c r="B1431" s="187"/>
      <c r="C1431" s="169">
        <f ca="1"/>
        <v>2E-3</v>
      </c>
      <c r="D1431" s="169">
        <f ca="1"/>
        <v>-6.6841798015178063E-4</v>
      </c>
      <c r="E1431" s="169">
        <f ca="1"/>
        <v>-1.0643480761963293E-5</v>
      </c>
    </row>
    <row r="1432" spans="1:5">
      <c r="A1432">
        <f ca="1"/>
        <v>1431</v>
      </c>
      <c r="B1432" s="187"/>
      <c r="C1432" s="169">
        <f ca="1"/>
        <v>2E-3</v>
      </c>
      <c r="D1432" s="169">
        <f ca="1"/>
        <v>-6.6958552247518973E-4</v>
      </c>
      <c r="E1432" s="169">
        <f ca="1"/>
        <v>-1.0331045618325882E-5</v>
      </c>
    </row>
    <row r="1433" spans="1:5">
      <c r="A1433">
        <f ca="1"/>
        <v>1432</v>
      </c>
      <c r="B1433" s="187"/>
      <c r="C1433" s="169">
        <f ca="1"/>
        <v>2E-3</v>
      </c>
      <c r="D1433" s="169">
        <f ca="1"/>
        <v>-6.7075306479859906E-4</v>
      </c>
      <c r="E1433" s="169">
        <f ca="1"/>
        <v>-1.0018065212657741E-5</v>
      </c>
    </row>
    <row r="1434" spans="1:5">
      <c r="A1434">
        <f ca="1"/>
        <v>1433</v>
      </c>
      <c r="B1434" s="187"/>
      <c r="C1434" s="169">
        <f ca="1"/>
        <v>2E-3</v>
      </c>
      <c r="D1434" s="169">
        <f ca="1"/>
        <v>-6.7192060712200816E-4</v>
      </c>
      <c r="E1434" s="169">
        <f ca="1"/>
        <v>-9.7045395449588687E-6</v>
      </c>
    </row>
    <row r="1435" spans="1:5">
      <c r="A1435">
        <f ca="1"/>
        <v>1434</v>
      </c>
      <c r="B1435" s="187"/>
      <c r="C1435" s="169">
        <f ca="1"/>
        <v>2E-3</v>
      </c>
      <c r="D1435" s="169">
        <f ca="1"/>
        <v>-6.7308814944541748E-4</v>
      </c>
      <c r="E1435" s="169">
        <f ca="1"/>
        <v>-9.3904686152291575E-6</v>
      </c>
    </row>
    <row r="1436" spans="1:5">
      <c r="A1436">
        <f ca="1"/>
        <v>1435</v>
      </c>
      <c r="B1436" s="187"/>
      <c r="C1436" s="169">
        <f ca="1"/>
        <v>2E-3</v>
      </c>
      <c r="D1436" s="169">
        <f ca="1"/>
        <v>-6.7425569176882681E-4</v>
      </c>
      <c r="E1436" s="169">
        <f ca="1"/>
        <v>-9.0758524234686071E-6</v>
      </c>
    </row>
    <row r="1437" spans="1:5">
      <c r="A1437">
        <f ca="1"/>
        <v>1436</v>
      </c>
      <c r="B1437" s="187"/>
      <c r="C1437" s="169">
        <f ca="1"/>
        <v>2E-3</v>
      </c>
      <c r="D1437" s="169">
        <f ca="1"/>
        <v>-6.7542323409223591E-4</v>
      </c>
      <c r="E1437" s="169">
        <f ca="1"/>
        <v>-8.7606909696774345E-6</v>
      </c>
    </row>
    <row r="1438" spans="1:5">
      <c r="A1438">
        <f ca="1"/>
        <v>1437</v>
      </c>
      <c r="B1438" s="187"/>
      <c r="C1438" s="169">
        <f ca="1"/>
        <v>2E-3</v>
      </c>
      <c r="D1438" s="169">
        <f ca="1"/>
        <v>-6.7659077641564523E-4</v>
      </c>
      <c r="E1438" s="169">
        <f ca="1"/>
        <v>-8.4449842538553144E-6</v>
      </c>
    </row>
    <row r="1439" spans="1:5">
      <c r="A1439">
        <f ca="1"/>
        <v>1438</v>
      </c>
      <c r="B1439" s="187"/>
      <c r="C1439" s="169">
        <f ca="1"/>
        <v>2E-3</v>
      </c>
      <c r="D1439" s="169">
        <f ca="1"/>
        <v>-6.7775831873905434E-4</v>
      </c>
      <c r="E1439" s="169">
        <f ca="1"/>
        <v>-8.1287322760024636E-6</v>
      </c>
    </row>
    <row r="1440" spans="1:5">
      <c r="A1440">
        <f ca="1"/>
        <v>1439</v>
      </c>
      <c r="B1440" s="187"/>
      <c r="C1440" s="169">
        <f ca="1"/>
        <v>2E-3</v>
      </c>
      <c r="D1440" s="169">
        <f ca="1"/>
        <v>-6.7892586106246366E-4</v>
      </c>
      <c r="E1440" s="169">
        <f ca="1"/>
        <v>-7.8119350361189905E-6</v>
      </c>
    </row>
    <row r="1441" spans="1:5">
      <c r="A1441">
        <f ca="1"/>
        <v>1440</v>
      </c>
      <c r="B1441" s="187"/>
      <c r="C1441" s="169">
        <f ca="1"/>
        <v>2E-3</v>
      </c>
      <c r="D1441" s="169">
        <f ca="1"/>
        <v>-6.8009340338587277E-4</v>
      </c>
      <c r="E1441" s="169">
        <f ca="1"/>
        <v>-7.4945925342045699E-6</v>
      </c>
    </row>
    <row r="1442" spans="1:5">
      <c r="A1442">
        <f ca="1"/>
        <v>1441</v>
      </c>
      <c r="B1442" s="187"/>
      <c r="C1442" s="169">
        <f ca="1"/>
        <v>2E-3</v>
      </c>
      <c r="D1442" s="169">
        <f ca="1"/>
        <v>-6.8126094570928209E-4</v>
      </c>
      <c r="E1442" s="169">
        <f ca="1"/>
        <v>-7.1767047702593102E-6</v>
      </c>
    </row>
    <row r="1443" spans="1:5">
      <c r="A1443">
        <f ca="1"/>
        <v>1442</v>
      </c>
      <c r="B1443" s="187"/>
      <c r="C1443" s="169">
        <f ca="1"/>
        <v>2E-3</v>
      </c>
      <c r="D1443" s="169">
        <f ca="1"/>
        <v>-6.824284880326912E-4</v>
      </c>
      <c r="E1443" s="169">
        <f ca="1"/>
        <v>-6.8582717442833199E-6</v>
      </c>
    </row>
    <row r="1444" spans="1:5">
      <c r="A1444">
        <f ca="1"/>
        <v>1443</v>
      </c>
      <c r="B1444" s="187"/>
      <c r="C1444" s="169">
        <f ca="1"/>
        <v>2E-3</v>
      </c>
      <c r="D1444" s="169">
        <f ca="1"/>
        <v>-6.8359603035610052E-4</v>
      </c>
      <c r="E1444" s="169">
        <f ca="1"/>
        <v>-6.5392934562767072E-6</v>
      </c>
    </row>
    <row r="1445" spans="1:5">
      <c r="A1445">
        <f ca="1"/>
        <v>1444</v>
      </c>
      <c r="B1445" s="187"/>
      <c r="C1445" s="169">
        <f ca="1"/>
        <v>2E-3</v>
      </c>
      <c r="D1445" s="169">
        <f ca="1"/>
        <v>-6.8476357267950962E-4</v>
      </c>
      <c r="E1445" s="169">
        <f ca="1"/>
        <v>-6.2197699062391471E-6</v>
      </c>
    </row>
    <row r="1446" spans="1:5">
      <c r="A1446">
        <f ca="1"/>
        <v>1445</v>
      </c>
      <c r="B1446" s="187"/>
      <c r="C1446" s="169">
        <f ca="1"/>
        <v>2E-3</v>
      </c>
      <c r="D1446" s="169">
        <f ca="1"/>
        <v>-6.8593111500291895E-4</v>
      </c>
      <c r="E1446" s="169">
        <f ca="1"/>
        <v>-5.8997010941708563E-6</v>
      </c>
    </row>
    <row r="1447" spans="1:5">
      <c r="A1447">
        <f ca="1"/>
        <v>1446</v>
      </c>
      <c r="B1447" s="187"/>
      <c r="C1447" s="169">
        <f ca="1"/>
        <v>2E-3</v>
      </c>
      <c r="D1447" s="169">
        <f ca="1"/>
        <v>-6.8709865732632827E-4</v>
      </c>
      <c r="E1447" s="169">
        <f ca="1"/>
        <v>-5.5790870200718348E-6</v>
      </c>
    </row>
    <row r="1448" spans="1:5">
      <c r="A1448">
        <f ca="1"/>
        <v>1447</v>
      </c>
      <c r="B1448" s="187"/>
      <c r="C1448" s="169">
        <f ca="1"/>
        <v>2E-3</v>
      </c>
      <c r="D1448" s="169">
        <f ca="1"/>
        <v>-6.8826619964973738E-4</v>
      </c>
      <c r="E1448" s="169">
        <f ca="1"/>
        <v>-5.2579276839419741E-6</v>
      </c>
    </row>
    <row r="1449" spans="1:5">
      <c r="A1449">
        <f ca="1"/>
        <v>1448</v>
      </c>
      <c r="B1449" s="187"/>
      <c r="C1449" s="169">
        <f ca="1"/>
        <v>2E-3</v>
      </c>
      <c r="D1449" s="169">
        <f ca="1"/>
        <v>-6.894337419731467E-4</v>
      </c>
      <c r="E1449" s="169">
        <f ca="1"/>
        <v>-4.9362230857812744E-6</v>
      </c>
    </row>
    <row r="1450" spans="1:5">
      <c r="A1450">
        <f ca="1"/>
        <v>1449</v>
      </c>
      <c r="B1450" s="187"/>
      <c r="C1450" s="169">
        <f ca="1"/>
        <v>2E-3</v>
      </c>
      <c r="D1450" s="169">
        <f ca="1"/>
        <v>-6.906012842965558E-4</v>
      </c>
      <c r="E1450" s="169">
        <f ca="1"/>
        <v>-4.6139732255899525E-6</v>
      </c>
    </row>
    <row r="1451" spans="1:5">
      <c r="A1451">
        <f ca="1"/>
        <v>1450</v>
      </c>
      <c r="B1451" s="187"/>
      <c r="C1451" s="169">
        <f ca="1"/>
        <v>2E-3</v>
      </c>
      <c r="D1451" s="169">
        <f ca="1"/>
        <v>-6.9176882661996513E-4</v>
      </c>
      <c r="E1451" s="169">
        <f ca="1"/>
        <v>-4.2911781033677914E-6</v>
      </c>
    </row>
    <row r="1452" spans="1:5">
      <c r="A1452">
        <f ca="1"/>
        <v>1451</v>
      </c>
      <c r="B1452" s="187"/>
      <c r="C1452" s="169">
        <f ca="1"/>
        <v>2E-3</v>
      </c>
      <c r="D1452" s="169">
        <f ca="1"/>
        <v>-6.9293636894337423E-4</v>
      </c>
      <c r="E1452" s="169">
        <f ca="1"/>
        <v>-3.9678377191147913E-6</v>
      </c>
    </row>
    <row r="1453" spans="1:5">
      <c r="A1453">
        <f ca="1"/>
        <v>1452</v>
      </c>
      <c r="B1453" s="187"/>
      <c r="C1453" s="169">
        <f ca="1"/>
        <v>2E-3</v>
      </c>
      <c r="D1453" s="169">
        <f ca="1"/>
        <v>-6.9410391126678355E-4</v>
      </c>
      <c r="E1453" s="169">
        <f ca="1"/>
        <v>-3.6439520728310604E-6</v>
      </c>
    </row>
    <row r="1454" spans="1:5">
      <c r="A1454">
        <f ca="1"/>
        <v>1453</v>
      </c>
      <c r="B1454" s="187"/>
      <c r="C1454" s="169">
        <f ca="1"/>
        <v>2E-3</v>
      </c>
      <c r="D1454" s="169">
        <f ca="1"/>
        <v>-6.9527145359019266E-4</v>
      </c>
      <c r="E1454" s="169">
        <f ca="1"/>
        <v>-3.3195211645164905E-6</v>
      </c>
    </row>
    <row r="1455" spans="1:5">
      <c r="A1455">
        <f ca="1"/>
        <v>1454</v>
      </c>
      <c r="B1455" s="187"/>
      <c r="C1455" s="169">
        <f ca="1"/>
        <v>2E-3</v>
      </c>
      <c r="D1455" s="169">
        <f ca="1"/>
        <v>-6.9643899591360198E-4</v>
      </c>
      <c r="E1455" s="169">
        <f ca="1"/>
        <v>-2.9945449941711898E-6</v>
      </c>
    </row>
    <row r="1456" spans="1:5">
      <c r="A1456">
        <f ca="1"/>
        <v>1455</v>
      </c>
      <c r="B1456" s="187"/>
      <c r="C1456" s="169">
        <f ca="1"/>
        <v>2E-3</v>
      </c>
      <c r="D1456" s="169">
        <f ca="1"/>
        <v>-6.9760653823701109E-4</v>
      </c>
      <c r="E1456" s="169">
        <f ca="1"/>
        <v>-2.6690235617951585E-6</v>
      </c>
    </row>
    <row r="1457" spans="1:5">
      <c r="A1457">
        <f ca="1"/>
        <v>1456</v>
      </c>
      <c r="B1457" s="187"/>
      <c r="C1457" s="169">
        <f ca="1"/>
        <v>2E-3</v>
      </c>
      <c r="D1457" s="169">
        <f ca="1"/>
        <v>-6.9877408056042041E-4</v>
      </c>
      <c r="E1457" s="169">
        <f ca="1"/>
        <v>-2.3429568673882881E-6</v>
      </c>
    </row>
    <row r="1458" spans="1:5">
      <c r="A1458">
        <f ca="1"/>
        <v>1457</v>
      </c>
      <c r="B1458" s="187"/>
      <c r="C1458" s="169">
        <f ca="1"/>
        <v>2E-3</v>
      </c>
      <c r="D1458" s="169">
        <f ca="1"/>
        <v>-6.9994162288382973E-4</v>
      </c>
      <c r="E1458" s="169">
        <f ca="1"/>
        <v>-2.0163449109505786E-6</v>
      </c>
    </row>
    <row r="1459" spans="1:5">
      <c r="A1459">
        <f ca="1"/>
        <v>1458</v>
      </c>
      <c r="B1459" s="187"/>
      <c r="C1459" s="169">
        <f ca="1"/>
        <v>2E-3</v>
      </c>
      <c r="D1459" s="169">
        <f ca="1"/>
        <v>-7.0110916520723884E-4</v>
      </c>
      <c r="E1459" s="169">
        <f ca="1"/>
        <v>-1.6891876924821385E-6</v>
      </c>
    </row>
    <row r="1460" spans="1:5">
      <c r="A1460">
        <f ca="1"/>
        <v>1459</v>
      </c>
      <c r="B1460" s="187"/>
      <c r="C1460" s="169">
        <f ca="1"/>
        <v>2E-3</v>
      </c>
      <c r="D1460" s="169">
        <f ca="1"/>
        <v>-7.0227670753064816E-4</v>
      </c>
      <c r="E1460" s="169">
        <f ca="1"/>
        <v>-1.3614852119829676E-6</v>
      </c>
    </row>
    <row r="1461" spans="1:5">
      <c r="A1461">
        <f ca="1"/>
        <v>1460</v>
      </c>
      <c r="B1461" s="187"/>
      <c r="C1461" s="169">
        <f ca="1"/>
        <v>2E-3</v>
      </c>
      <c r="D1461" s="169">
        <f ca="1"/>
        <v>-7.0344424985405727E-4</v>
      </c>
      <c r="E1461" s="169">
        <f ca="1"/>
        <v>-1.0332374694528492E-6</v>
      </c>
    </row>
    <row r="1462" spans="1:5">
      <c r="A1462">
        <f ca="1"/>
        <v>1461</v>
      </c>
      <c r="B1462" s="187"/>
      <c r="C1462" s="169">
        <f ca="1"/>
        <v>2E-3</v>
      </c>
      <c r="D1462" s="169">
        <f ca="1"/>
        <v>-7.0461179217746659E-4</v>
      </c>
      <c r="E1462" s="169">
        <f ca="1"/>
        <v>-7.0444446489221699E-7</v>
      </c>
    </row>
    <row r="1463" spans="1:5">
      <c r="A1463">
        <f ca="1"/>
        <v>1462</v>
      </c>
      <c r="B1463" s="187"/>
      <c r="C1463" s="169">
        <f ca="1"/>
        <v>2E-3</v>
      </c>
      <c r="D1463" s="169">
        <f ca="1"/>
        <v>-7.0577933450087569E-4</v>
      </c>
      <c r="E1463" s="169">
        <f ca="1"/>
        <v>-3.7510619830063725E-7</v>
      </c>
    </row>
    <row r="1464" spans="1:5">
      <c r="A1464">
        <f ca="1"/>
        <v>1463</v>
      </c>
      <c r="B1464" s="187"/>
      <c r="C1464" s="169">
        <f ca="1"/>
        <v>2E-3</v>
      </c>
      <c r="D1464" s="169">
        <f ca="1"/>
        <v>-7.0694687682428502E-4</v>
      </c>
      <c r="E1464" s="169">
        <f ca="1"/>
        <v>-4.5222669678218405E-8</v>
      </c>
    </row>
    <row r="1465" spans="1:5">
      <c r="A1465">
        <f ca="1"/>
        <v>1464</v>
      </c>
      <c r="B1465" s="187"/>
      <c r="C1465" s="169">
        <f ca="1"/>
        <v>2E-3</v>
      </c>
      <c r="D1465" s="169">
        <f ca="1"/>
        <v>-7.0811441914769412E-4</v>
      </c>
      <c r="E1465" s="169">
        <f ca="1"/>
        <v>2.852061209748227E-7</v>
      </c>
    </row>
    <row r="1466" spans="1:5">
      <c r="A1466">
        <f ca="1"/>
        <v>1465</v>
      </c>
      <c r="B1466" s="187"/>
      <c r="C1466" s="169">
        <f ca="1"/>
        <v>2E-3</v>
      </c>
      <c r="D1466" s="169">
        <f ca="1"/>
        <v>-7.0928196147110345E-4</v>
      </c>
      <c r="E1466" s="169">
        <f ca="1"/>
        <v>6.161801736587029E-7</v>
      </c>
    </row>
    <row r="1467" spans="1:5">
      <c r="A1467">
        <f ca="1"/>
        <v>1466</v>
      </c>
      <c r="B1467" s="187"/>
      <c r="C1467" s="169">
        <f ca="1"/>
        <v>2E-3</v>
      </c>
      <c r="D1467" s="169">
        <f ca="1"/>
        <v>-7.1044950379451255E-4</v>
      </c>
      <c r="E1467" s="169">
        <f ca="1"/>
        <v>9.476994883734222E-7</v>
      </c>
    </row>
    <row r="1468" spans="1:5">
      <c r="A1468">
        <f ca="1"/>
        <v>1467</v>
      </c>
      <c r="B1468" s="187"/>
      <c r="C1468" s="169">
        <f ca="1"/>
        <v>2E-3</v>
      </c>
      <c r="D1468" s="169">
        <f ca="1"/>
        <v>-7.1161704611792187E-4</v>
      </c>
      <c r="E1468" s="169">
        <f ca="1"/>
        <v>1.2797640651189806E-6</v>
      </c>
    </row>
    <row r="1469" spans="1:5">
      <c r="A1469">
        <f ca="1"/>
        <v>1468</v>
      </c>
      <c r="B1469" s="187"/>
      <c r="C1469" s="169">
        <f ca="1"/>
        <v>2E-3</v>
      </c>
      <c r="D1469" s="169">
        <f ca="1"/>
        <v>-7.127845884413312E-4</v>
      </c>
      <c r="E1469" s="169">
        <f ca="1"/>
        <v>1.6123739038951613E-6</v>
      </c>
    </row>
    <row r="1470" spans="1:5">
      <c r="A1470">
        <f ca="1"/>
        <v>1469</v>
      </c>
      <c r="B1470" s="187"/>
      <c r="C1470" s="169">
        <f ca="1"/>
        <v>2E-3</v>
      </c>
      <c r="D1470" s="169">
        <f ca="1"/>
        <v>-7.139521307647403E-4</v>
      </c>
      <c r="E1470" s="169">
        <f ca="1"/>
        <v>1.945529004702181E-6</v>
      </c>
    </row>
    <row r="1471" spans="1:5">
      <c r="A1471">
        <f ca="1"/>
        <v>1470</v>
      </c>
      <c r="B1471" s="187"/>
      <c r="C1471" s="169">
        <f ca="1"/>
        <v>2E-3</v>
      </c>
      <c r="D1471" s="169">
        <f ca="1"/>
        <v>-7.1511967308814962E-4</v>
      </c>
      <c r="E1471" s="169">
        <f ca="1"/>
        <v>2.2792293675400399E-6</v>
      </c>
    </row>
    <row r="1472" spans="1:5">
      <c r="A1472">
        <f ca="1"/>
        <v>1471</v>
      </c>
      <c r="B1472" s="187"/>
      <c r="C1472" s="169">
        <f ca="1"/>
        <v>2E-3</v>
      </c>
      <c r="D1472" s="169">
        <f ca="1"/>
        <v>-7.1628721541155873E-4</v>
      </c>
      <c r="E1472" s="169">
        <f ca="1"/>
        <v>2.613474992408521E-6</v>
      </c>
    </row>
    <row r="1473" spans="1:5">
      <c r="A1473">
        <f ca="1"/>
        <v>1472</v>
      </c>
      <c r="B1473" s="187"/>
      <c r="C1473" s="169">
        <f ca="1"/>
        <v>2E-3</v>
      </c>
      <c r="D1473" s="169">
        <f ca="1"/>
        <v>-7.1745475773496805E-4</v>
      </c>
      <c r="E1473" s="169">
        <f ca="1"/>
        <v>2.9482658793079496E-6</v>
      </c>
    </row>
    <row r="1474" spans="1:5">
      <c r="A1474">
        <f ca="1"/>
        <v>1473</v>
      </c>
      <c r="B1474" s="187"/>
      <c r="C1474" s="169">
        <f ca="1"/>
        <v>2E-3</v>
      </c>
      <c r="D1474" s="169">
        <f ca="1"/>
        <v>-7.1862230005837716E-4</v>
      </c>
      <c r="E1474" s="169">
        <f ca="1"/>
        <v>3.2836020282381089E-6</v>
      </c>
    </row>
    <row r="1475" spans="1:5">
      <c r="A1475">
        <f ca="1"/>
        <v>1474</v>
      </c>
      <c r="B1475" s="187"/>
      <c r="C1475" s="169">
        <f ca="1"/>
        <v>2E-3</v>
      </c>
      <c r="D1475" s="169">
        <f ca="1"/>
        <v>-7.1978984238178648E-4</v>
      </c>
      <c r="E1475" s="169">
        <f ca="1"/>
        <v>3.6194834391989989E-6</v>
      </c>
    </row>
    <row r="1476" spans="1:5">
      <c r="A1476">
        <f ca="1"/>
        <v>1475</v>
      </c>
      <c r="B1476" s="187"/>
      <c r="C1476" s="169">
        <f ca="1"/>
        <v>2E-3</v>
      </c>
      <c r="D1476" s="169">
        <f ca="1"/>
        <v>-7.2095738470519559E-4</v>
      </c>
      <c r="E1476" s="169">
        <f ca="1"/>
        <v>3.955910112190728E-6</v>
      </c>
    </row>
    <row r="1477" spans="1:5">
      <c r="A1477">
        <f ca="1"/>
        <v>1476</v>
      </c>
      <c r="B1477" s="187"/>
      <c r="C1477" s="169">
        <f ca="1"/>
        <v>2E-3</v>
      </c>
      <c r="D1477" s="169">
        <f ca="1"/>
        <v>-7.2212492702860491E-4</v>
      </c>
      <c r="E1477" s="169">
        <f ca="1"/>
        <v>4.2928820472131878E-6</v>
      </c>
    </row>
    <row r="1478" spans="1:5">
      <c r="A1478">
        <f ca="1"/>
        <v>1477</v>
      </c>
      <c r="B1478" s="187"/>
      <c r="C1478" s="169">
        <f ca="1"/>
        <v>2E-3</v>
      </c>
      <c r="D1478" s="169">
        <f ca="1"/>
        <v>-7.2329246935201401E-4</v>
      </c>
      <c r="E1478" s="169">
        <f ca="1"/>
        <v>4.6303992442663783E-6</v>
      </c>
    </row>
    <row r="1479" spans="1:5">
      <c r="A1479">
        <f ca="1"/>
        <v>1478</v>
      </c>
      <c r="B1479" s="187"/>
      <c r="C1479" s="169">
        <f ca="1"/>
        <v>2E-3</v>
      </c>
      <c r="D1479" s="169">
        <f ca="1"/>
        <v>-7.2446001167542334E-4</v>
      </c>
      <c r="E1479" s="169">
        <f ca="1"/>
        <v>4.9684617033505163E-6</v>
      </c>
    </row>
    <row r="1480" spans="1:5">
      <c r="A1480">
        <f ca="1"/>
        <v>1479</v>
      </c>
      <c r="B1480" s="187"/>
      <c r="C1480" s="169">
        <f ca="1"/>
        <v>2E-3</v>
      </c>
      <c r="D1480" s="169">
        <f ca="1"/>
        <v>-7.2562755399883244E-4</v>
      </c>
      <c r="E1480" s="169">
        <f ca="1"/>
        <v>5.3070694244653849E-6</v>
      </c>
    </row>
    <row r="1481" spans="1:5">
      <c r="A1481">
        <f ca="1"/>
        <v>1480</v>
      </c>
      <c r="B1481" s="187"/>
      <c r="C1481" s="169">
        <f ca="1"/>
        <v>2E-3</v>
      </c>
      <c r="D1481" s="169">
        <f ca="1"/>
        <v>-7.2679509632224176E-4</v>
      </c>
      <c r="E1481" s="169">
        <f ca="1"/>
        <v>5.6462224076108758E-6</v>
      </c>
    </row>
    <row r="1482" spans="1:5">
      <c r="A1482">
        <f ca="1"/>
        <v>1481</v>
      </c>
      <c r="B1482" s="187"/>
      <c r="C1482" s="169">
        <f ca="1"/>
        <v>2E-3</v>
      </c>
      <c r="D1482" s="169">
        <f ca="1"/>
        <v>-7.2796263864565109E-4</v>
      </c>
      <c r="E1482" s="169">
        <f ca="1"/>
        <v>5.9859206527873143E-6</v>
      </c>
    </row>
    <row r="1483" spans="1:5">
      <c r="A1483">
        <f ca="1"/>
        <v>1482</v>
      </c>
      <c r="B1483" s="187"/>
      <c r="C1483" s="169">
        <f ca="1"/>
        <v>2E-3</v>
      </c>
      <c r="D1483" s="169">
        <f ca="1"/>
        <v>-7.2913018096906019E-4</v>
      </c>
      <c r="E1483" s="169">
        <f ca="1"/>
        <v>6.3261641599945918E-6</v>
      </c>
    </row>
    <row r="1484" spans="1:5">
      <c r="A1484">
        <f ca="1"/>
        <v>1483</v>
      </c>
      <c r="B1484" s="187"/>
      <c r="C1484" s="169">
        <f ca="1"/>
        <v>2E-3</v>
      </c>
      <c r="D1484" s="169">
        <f ca="1"/>
        <v>-7.3029772329246951E-4</v>
      </c>
      <c r="E1484" s="169">
        <f ca="1"/>
        <v>6.6669529292323832E-6</v>
      </c>
    </row>
    <row r="1485" spans="1:5">
      <c r="A1485">
        <f ca="1"/>
        <v>1484</v>
      </c>
      <c r="B1485" s="187"/>
      <c r="C1485" s="169">
        <f ca="1"/>
        <v>2E-3</v>
      </c>
      <c r="D1485" s="169">
        <f ca="1"/>
        <v>-7.3146526561587862E-4</v>
      </c>
      <c r="E1485" s="169">
        <f ca="1"/>
        <v>7.0082869605012305E-6</v>
      </c>
    </row>
    <row r="1486" spans="1:5">
      <c r="A1486">
        <f ca="1"/>
        <v>1485</v>
      </c>
      <c r="B1486" s="187"/>
      <c r="C1486" s="169">
        <f ca="1"/>
        <v>2E-3</v>
      </c>
      <c r="D1486" s="169">
        <f ca="1"/>
        <v>-7.3263280793928794E-4</v>
      </c>
      <c r="E1486" s="169">
        <f ca="1"/>
        <v>7.3501662538007001E-6</v>
      </c>
    </row>
    <row r="1487" spans="1:5">
      <c r="A1487">
        <f ca="1"/>
        <v>1486</v>
      </c>
      <c r="B1487" s="187"/>
      <c r="C1487" s="169">
        <f ca="1"/>
        <v>2E-3</v>
      </c>
      <c r="D1487" s="169">
        <f ca="1"/>
        <v>-7.3380035026269705E-4</v>
      </c>
      <c r="E1487" s="169">
        <f ca="1"/>
        <v>7.6925908091310087E-6</v>
      </c>
    </row>
    <row r="1488" spans="1:5">
      <c r="A1488">
        <f ca="1"/>
        <v>1487</v>
      </c>
      <c r="B1488" s="187"/>
      <c r="C1488" s="169">
        <f ca="1"/>
        <v>2E-3</v>
      </c>
      <c r="D1488" s="169">
        <f ca="1"/>
        <v>-7.3496789258610637E-4</v>
      </c>
      <c r="E1488" s="169">
        <f ca="1"/>
        <v>8.0355606264920481E-6</v>
      </c>
    </row>
    <row r="1489" spans="1:5">
      <c r="A1489">
        <f ca="1"/>
        <v>1488</v>
      </c>
      <c r="B1489" s="187"/>
      <c r="C1489" s="169">
        <f ca="1"/>
        <v>2E-3</v>
      </c>
      <c r="D1489" s="169">
        <f ca="1"/>
        <v>-7.3613543490951548E-4</v>
      </c>
      <c r="E1489" s="169">
        <f ca="1"/>
        <v>8.3790757058839265E-6</v>
      </c>
    </row>
    <row r="1490" spans="1:5">
      <c r="A1490">
        <f ca="1"/>
        <v>1489</v>
      </c>
      <c r="B1490" s="187"/>
      <c r="C1490" s="169">
        <f ca="1"/>
        <v>2E-3</v>
      </c>
      <c r="D1490" s="169">
        <f ca="1"/>
        <v>-7.373029772329248E-4</v>
      </c>
      <c r="E1490" s="169">
        <f ca="1"/>
        <v>8.7231360473066441E-6</v>
      </c>
    </row>
    <row r="1491" spans="1:5">
      <c r="A1491">
        <f ca="1"/>
        <v>1490</v>
      </c>
      <c r="B1491" s="187"/>
      <c r="C1491" s="169">
        <f ca="1"/>
        <v>2E-3</v>
      </c>
      <c r="D1491" s="169">
        <f ca="1"/>
        <v>-7.384705195563339E-4</v>
      </c>
      <c r="E1491" s="169">
        <f ca="1"/>
        <v>9.0677416507599839E-6</v>
      </c>
    </row>
    <row r="1492" spans="1:5">
      <c r="A1492">
        <f ca="1"/>
        <v>1491</v>
      </c>
      <c r="B1492" s="187"/>
      <c r="C1492" s="169">
        <f ca="1"/>
        <v>2E-3</v>
      </c>
      <c r="D1492" s="169">
        <f ca="1"/>
        <v>-7.3963806187974323E-4</v>
      </c>
      <c r="E1492" s="169">
        <f ca="1"/>
        <v>9.4128925162442713E-6</v>
      </c>
    </row>
    <row r="1493" spans="1:5">
      <c r="A1493">
        <f ca="1"/>
        <v>1492</v>
      </c>
      <c r="B1493" s="187"/>
      <c r="C1493" s="169">
        <f ca="1"/>
        <v>2E-3</v>
      </c>
      <c r="D1493" s="169">
        <f ca="1"/>
        <v>-7.4080560420315255E-4</v>
      </c>
      <c r="E1493" s="169">
        <f ca="1"/>
        <v>9.7585886437592893E-6</v>
      </c>
    </row>
    <row r="1494" spans="1:5">
      <c r="A1494">
        <f ca="1"/>
        <v>1493</v>
      </c>
      <c r="B1494" s="187"/>
      <c r="C1494" s="169">
        <f ca="1"/>
        <v>2E-3</v>
      </c>
      <c r="D1494" s="169">
        <f ca="1"/>
        <v>-7.4197314652656166E-4</v>
      </c>
      <c r="E1494" s="169">
        <f ca="1"/>
        <v>1.010483003330493E-5</v>
      </c>
    </row>
    <row r="1495" spans="1:5">
      <c r="A1495">
        <f ca="1"/>
        <v>1494</v>
      </c>
      <c r="B1495" s="187"/>
      <c r="C1495" s="169">
        <f ca="1"/>
        <v>2E-3</v>
      </c>
      <c r="D1495" s="169">
        <f ca="1"/>
        <v>-7.4314068884997098E-4</v>
      </c>
      <c r="E1495" s="169">
        <f ca="1"/>
        <v>1.0451616684881517E-5</v>
      </c>
    </row>
    <row r="1496" spans="1:5">
      <c r="A1496">
        <f ca="1"/>
        <v>1495</v>
      </c>
      <c r="B1496" s="187"/>
      <c r="C1496" s="169">
        <f ca="1"/>
        <v>2E-3</v>
      </c>
      <c r="D1496" s="169">
        <f ca="1"/>
        <v>-7.4430823117338008E-4</v>
      </c>
      <c r="E1496" s="169">
        <f ca="1"/>
        <v>1.0798948598488836E-5</v>
      </c>
    </row>
    <row r="1497" spans="1:5">
      <c r="A1497">
        <f ca="1"/>
        <v>1496</v>
      </c>
      <c r="B1497" s="187"/>
      <c r="C1497" s="169">
        <f ca="1"/>
        <v>2E-3</v>
      </c>
      <c r="D1497" s="169">
        <f ca="1"/>
        <v>-7.4547577349678941E-4</v>
      </c>
      <c r="E1497" s="169">
        <f ca="1"/>
        <v>1.1146825774126885E-5</v>
      </c>
    </row>
    <row r="1498" spans="1:5">
      <c r="A1498">
        <f ca="1"/>
        <v>1497</v>
      </c>
      <c r="B1498" s="187"/>
      <c r="C1498" s="169">
        <f ca="1"/>
        <v>2E-3</v>
      </c>
      <c r="D1498" s="169">
        <f ca="1"/>
        <v>-7.4664331582019851E-4</v>
      </c>
      <c r="E1498" s="169">
        <f ca="1"/>
        <v>1.1495248211795773E-5</v>
      </c>
    </row>
    <row r="1499" spans="1:5">
      <c r="A1499">
        <f ca="1"/>
        <v>1498</v>
      </c>
      <c r="B1499" s="187"/>
      <c r="C1499" s="169">
        <f ca="1"/>
        <v>2E-3</v>
      </c>
      <c r="D1499" s="169">
        <f ca="1"/>
        <v>-7.4781085814360783E-4</v>
      </c>
      <c r="E1499" s="169">
        <f ca="1"/>
        <v>1.1844215911495501E-5</v>
      </c>
    </row>
    <row r="1500" spans="1:5">
      <c r="A1500">
        <f ca="1"/>
        <v>1499</v>
      </c>
      <c r="B1500" s="187"/>
      <c r="C1500" s="169">
        <f ca="1"/>
        <v>2E-3</v>
      </c>
      <c r="D1500" s="169">
        <f ca="1"/>
        <v>-7.4897840046701694E-4</v>
      </c>
      <c r="E1500" s="169">
        <f ca="1"/>
        <v>1.219372887322585E-5</v>
      </c>
    </row>
    <row r="1501" spans="1:5">
      <c r="A1501">
        <f ca="1"/>
        <v>1500</v>
      </c>
      <c r="B1501" s="187"/>
      <c r="C1501" s="169">
        <f ca="1"/>
        <v>2E-3</v>
      </c>
      <c r="D1501" s="169">
        <f ca="1"/>
        <v>-7.5014594279042626E-4</v>
      </c>
      <c r="E1501" s="169">
        <f ca="1"/>
        <v>1.2543787096987147E-5</v>
      </c>
    </row>
    <row r="1502" spans="1:5">
      <c r="A1502">
        <f ca="1"/>
        <v>1501</v>
      </c>
      <c r="B1502" s="187"/>
      <c r="C1502" s="169">
        <f ca="1"/>
        <v>2E-3</v>
      </c>
      <c r="D1502" s="169">
        <f ca="1"/>
        <v>-7.5131348511383537E-4</v>
      </c>
      <c r="E1502" s="169">
        <f ca="1"/>
        <v>1.2894390582779175E-5</v>
      </c>
    </row>
    <row r="1503" spans="1:5">
      <c r="A1503">
        <f ca="1"/>
        <v>1502</v>
      </c>
      <c r="B1503" s="187"/>
      <c r="C1503" s="169">
        <f ca="1"/>
        <v>2E-3</v>
      </c>
      <c r="D1503" s="169">
        <f ca="1"/>
        <v>-7.5248102743724469E-4</v>
      </c>
      <c r="E1503" s="169">
        <f ca="1"/>
        <v>1.3245539330601934E-5</v>
      </c>
    </row>
    <row r="1504" spans="1:5">
      <c r="A1504">
        <f ca="1"/>
        <v>1503</v>
      </c>
      <c r="B1504" s="187"/>
      <c r="C1504" s="169">
        <f ca="1"/>
        <v>2E-3</v>
      </c>
      <c r="D1504" s="169">
        <f ca="1"/>
        <v>-7.5364856976065401E-4</v>
      </c>
      <c r="E1504" s="169">
        <f ca="1"/>
        <v>1.3597233340455531E-5</v>
      </c>
    </row>
    <row r="1505" spans="1:5">
      <c r="A1505">
        <f ca="1"/>
        <v>1504</v>
      </c>
      <c r="B1505" s="187"/>
      <c r="C1505" s="169">
        <f ca="1"/>
        <v>2E-3</v>
      </c>
      <c r="D1505" s="169">
        <f ca="1"/>
        <v>-7.5481611208406312E-4</v>
      </c>
      <c r="E1505" s="169">
        <f ca="1"/>
        <v>1.3949472612339859E-5</v>
      </c>
    </row>
    <row r="1506" spans="1:5">
      <c r="A1506">
        <f ca="1"/>
        <v>1505</v>
      </c>
      <c r="B1506" s="187"/>
      <c r="C1506" s="169">
        <f ca="1"/>
        <v>2E-3</v>
      </c>
      <c r="D1506" s="169">
        <f ca="1"/>
        <v>-7.5598365440747244E-4</v>
      </c>
      <c r="E1506" s="169">
        <f ca="1"/>
        <v>1.4302257146254918E-5</v>
      </c>
    </row>
    <row r="1507" spans="1:5">
      <c r="A1507">
        <f ca="1"/>
        <v>1506</v>
      </c>
      <c r="B1507" s="187"/>
      <c r="C1507" s="169">
        <f ca="1"/>
        <v>2E-3</v>
      </c>
      <c r="D1507" s="169">
        <f ca="1"/>
        <v>-7.5715119673088155E-4</v>
      </c>
      <c r="E1507" s="169">
        <f ca="1"/>
        <v>1.4655586942200925E-5</v>
      </c>
    </row>
    <row r="1508" spans="1:5">
      <c r="A1508">
        <f ca="1"/>
        <v>1507</v>
      </c>
      <c r="B1508" s="187"/>
      <c r="C1508" s="169">
        <f ca="1"/>
        <v>2E-3</v>
      </c>
      <c r="D1508" s="169">
        <f ca="1"/>
        <v>-7.5831873905429087E-4</v>
      </c>
      <c r="E1508" s="169">
        <f ca="1"/>
        <v>1.5009462000177554E-5</v>
      </c>
    </row>
    <row r="1509" spans="1:5">
      <c r="A1509">
        <f ca="1"/>
        <v>1508</v>
      </c>
      <c r="B1509" s="187"/>
      <c r="C1509" s="169">
        <f ca="1"/>
        <v>2E-3</v>
      </c>
      <c r="D1509" s="169">
        <f ca="1"/>
        <v>-7.5948628137769997E-4</v>
      </c>
      <c r="E1509" s="169">
        <f ca="1"/>
        <v>1.5363882320185021E-5</v>
      </c>
    </row>
    <row r="1510" spans="1:5">
      <c r="A1510">
        <f ca="1"/>
        <v>1509</v>
      </c>
      <c r="B1510" s="187"/>
      <c r="C1510" s="169">
        <f ca="1"/>
        <v>2E-3</v>
      </c>
      <c r="D1510" s="169">
        <f ca="1"/>
        <v>-7.606538237011093E-4</v>
      </c>
      <c r="E1510" s="169">
        <f ca="1"/>
        <v>1.5718847902223328E-5</v>
      </c>
    </row>
    <row r="1511" spans="1:5">
      <c r="A1511">
        <f ca="1"/>
        <v>1510</v>
      </c>
      <c r="B1511" s="187"/>
      <c r="C1511" s="169">
        <f ca="1"/>
        <v>2E-3</v>
      </c>
      <c r="D1511" s="169">
        <f ca="1"/>
        <v>-7.618213660245184E-4</v>
      </c>
      <c r="E1511" s="169">
        <f ca="1"/>
        <v>1.6074358746292366E-5</v>
      </c>
    </row>
    <row r="1512" spans="1:5">
      <c r="A1512">
        <f ca="1"/>
        <v>1511</v>
      </c>
      <c r="B1512" s="187"/>
      <c r="C1512" s="169">
        <f ca="1"/>
        <v>2E-3</v>
      </c>
      <c r="D1512" s="169">
        <f ca="1"/>
        <v>-7.6298890834792773E-4</v>
      </c>
      <c r="E1512" s="169">
        <f ca="1"/>
        <v>1.6430414852392134E-5</v>
      </c>
    </row>
    <row r="1513" spans="1:5">
      <c r="A1513">
        <f ca="1"/>
        <v>1512</v>
      </c>
      <c r="B1513" s="187"/>
      <c r="C1513" s="169">
        <f ca="1"/>
        <v>2E-3</v>
      </c>
      <c r="D1513" s="169">
        <f ca="1"/>
        <v>-7.6415645067133683E-4</v>
      </c>
      <c r="E1513" s="169">
        <f ca="1"/>
        <v>1.6787016220522742E-5</v>
      </c>
    </row>
    <row r="1514" spans="1:5">
      <c r="A1514">
        <f ca="1"/>
        <v>1513</v>
      </c>
      <c r="B1514" s="187"/>
      <c r="C1514" s="169">
        <f ca="1"/>
        <v>2E-3</v>
      </c>
      <c r="D1514" s="169">
        <f ca="1"/>
        <v>-7.6532399299474615E-4</v>
      </c>
      <c r="E1514" s="169">
        <f ca="1"/>
        <v>1.7144162850684188E-5</v>
      </c>
    </row>
    <row r="1515" spans="1:5">
      <c r="A1515">
        <f ca="1"/>
        <v>1514</v>
      </c>
      <c r="B1515" s="187"/>
      <c r="C1515" s="169">
        <f ca="1"/>
        <v>2E-3</v>
      </c>
      <c r="D1515" s="169">
        <f ca="1"/>
        <v>-7.6649153531815548E-4</v>
      </c>
      <c r="E1515" s="169">
        <f ca="1"/>
        <v>1.7501854742876365E-5</v>
      </c>
    </row>
    <row r="1516" spans="1:5">
      <c r="A1516">
        <f ca="1"/>
        <v>1515</v>
      </c>
      <c r="B1516" s="187"/>
      <c r="C1516" s="169">
        <f ca="1"/>
        <v>2E-3</v>
      </c>
      <c r="D1516" s="169">
        <f ca="1"/>
        <v>-7.6765907764156458E-4</v>
      </c>
      <c r="E1516" s="169">
        <f ca="1"/>
        <v>1.7860091897099165E-5</v>
      </c>
    </row>
    <row r="1517" spans="1:5">
      <c r="A1517">
        <f ca="1"/>
        <v>1516</v>
      </c>
      <c r="B1517" s="187"/>
      <c r="C1517" s="169">
        <f ca="1"/>
        <v>2E-3</v>
      </c>
      <c r="D1517" s="169">
        <f ca="1"/>
        <v>-7.688266199649739E-4</v>
      </c>
      <c r="E1517" s="169">
        <f ca="1"/>
        <v>1.8218874313352912E-5</v>
      </c>
    </row>
    <row r="1518" spans="1:5">
      <c r="A1518">
        <f ca="1"/>
        <v>1517</v>
      </c>
      <c r="B1518" s="187"/>
      <c r="C1518" s="169">
        <f ca="1"/>
        <v>2E-3</v>
      </c>
      <c r="D1518" s="169">
        <f ca="1"/>
        <v>-7.6999416228838301E-4</v>
      </c>
      <c r="E1518" s="169">
        <f ca="1"/>
        <v>1.8578201991637498E-5</v>
      </c>
    </row>
    <row r="1519" spans="1:5">
      <c r="A1519">
        <f ca="1"/>
        <v>1518</v>
      </c>
      <c r="B1519" s="187"/>
      <c r="C1519" s="169">
        <f ca="1"/>
        <v>2E-3</v>
      </c>
      <c r="D1519" s="169">
        <f ca="1"/>
        <v>-7.7116170461179233E-4</v>
      </c>
      <c r="E1519" s="169">
        <f ca="1"/>
        <v>1.8938074931952706E-5</v>
      </c>
    </row>
    <row r="1520" spans="1:5">
      <c r="A1520">
        <f ca="1"/>
        <v>1519</v>
      </c>
      <c r="B1520" s="187"/>
      <c r="C1520" s="169">
        <f ca="1"/>
        <v>2E-3</v>
      </c>
      <c r="D1520" s="169">
        <f ca="1"/>
        <v>-7.7232924693520144E-4</v>
      </c>
      <c r="E1520" s="169">
        <f ca="1"/>
        <v>1.9298493134298753E-5</v>
      </c>
    </row>
    <row r="1521" spans="1:5">
      <c r="A1521">
        <f ca="1"/>
        <v>1520</v>
      </c>
      <c r="B1521" s="187"/>
      <c r="C1521" s="169">
        <f ca="1"/>
        <v>2E-3</v>
      </c>
      <c r="D1521" s="169">
        <f ca="1"/>
        <v>-7.7349678925861076E-4</v>
      </c>
      <c r="E1521" s="169">
        <f ca="1"/>
        <v>1.965945659867564E-5</v>
      </c>
    </row>
    <row r="1522" spans="1:5">
      <c r="A1522">
        <f ca="1"/>
        <v>1521</v>
      </c>
      <c r="B1522" s="187"/>
      <c r="C1522" s="169">
        <f ca="1"/>
        <v>2E-3</v>
      </c>
      <c r="D1522" s="169">
        <f ca="1"/>
        <v>-7.7466433158201987E-4</v>
      </c>
      <c r="E1522" s="169">
        <f ca="1"/>
        <v>2.0020965325083149E-5</v>
      </c>
    </row>
    <row r="1523" spans="1:5">
      <c r="A1523">
        <f ca="1"/>
        <v>1522</v>
      </c>
      <c r="B1523" s="187"/>
      <c r="C1523" s="169">
        <f ca="1"/>
        <v>2E-3</v>
      </c>
      <c r="D1523" s="169">
        <f ca="1"/>
        <v>-7.7583187390542919E-4</v>
      </c>
      <c r="E1523" s="169">
        <f ca="1"/>
        <v>2.0383019313521605E-5</v>
      </c>
    </row>
    <row r="1524" spans="1:5">
      <c r="A1524">
        <f ca="1"/>
        <v>1523</v>
      </c>
      <c r="B1524" s="187"/>
      <c r="C1524" s="169">
        <f ca="1"/>
        <v>2E-3</v>
      </c>
      <c r="D1524" s="169">
        <f ca="1"/>
        <v>-7.7699941622883829E-4</v>
      </c>
      <c r="E1524" s="169">
        <f ca="1"/>
        <v>2.07456185639909E-5</v>
      </c>
    </row>
    <row r="1525" spans="1:5">
      <c r="A1525">
        <f ca="1"/>
        <v>1524</v>
      </c>
      <c r="B1525" s="187"/>
      <c r="C1525" s="169">
        <f ca="1"/>
        <v>2E-3</v>
      </c>
      <c r="D1525" s="169">
        <f ca="1"/>
        <v>-7.7816695855224762E-4</v>
      </c>
      <c r="E1525" s="169">
        <f ca="1"/>
        <v>2.110876307649071E-5</v>
      </c>
    </row>
    <row r="1526" spans="1:5">
      <c r="A1526">
        <f ca="1"/>
        <v>1525</v>
      </c>
      <c r="B1526" s="187"/>
      <c r="C1526" s="169">
        <f ca="1"/>
        <v>2E-3</v>
      </c>
      <c r="D1526" s="169">
        <f ca="1"/>
        <v>-7.7933450087565694E-4</v>
      </c>
      <c r="E1526" s="169">
        <f ca="1"/>
        <v>2.1472452851021466E-5</v>
      </c>
    </row>
    <row r="1527" spans="1:5">
      <c r="A1527">
        <f ca="1"/>
        <v>1526</v>
      </c>
      <c r="B1527" s="187"/>
      <c r="C1527" s="169">
        <f ca="1"/>
        <v>2E-3</v>
      </c>
      <c r="D1527" s="169">
        <f ca="1"/>
        <v>-7.8050204319906604E-4</v>
      </c>
      <c r="E1527" s="169">
        <f ca="1"/>
        <v>2.1836687887583062E-5</v>
      </c>
    </row>
    <row r="1528" spans="1:5">
      <c r="A1528">
        <f ca="1"/>
        <v>1527</v>
      </c>
      <c r="B1528" s="187"/>
      <c r="C1528" s="169">
        <f ca="1"/>
        <v>2E-3</v>
      </c>
      <c r="D1528" s="169">
        <f ca="1"/>
        <v>-7.8166958552247537E-4</v>
      </c>
      <c r="E1528" s="169">
        <f ca="1"/>
        <v>2.220146818617528E-5</v>
      </c>
    </row>
    <row r="1529" spans="1:5">
      <c r="A1529">
        <f ca="1"/>
        <v>1528</v>
      </c>
      <c r="B1529" s="187"/>
      <c r="C1529" s="169">
        <f ca="1"/>
        <v>2E-3</v>
      </c>
      <c r="D1529" s="169">
        <f ca="1"/>
        <v>-7.8283712784588447E-4</v>
      </c>
      <c r="E1529" s="169">
        <f ca="1"/>
        <v>2.2566793746798446E-5</v>
      </c>
    </row>
    <row r="1530" spans="1:5">
      <c r="A1530">
        <f ca="1"/>
        <v>1529</v>
      </c>
      <c r="B1530" s="187"/>
      <c r="C1530" s="169">
        <f ca="1"/>
        <v>2E-3</v>
      </c>
      <c r="D1530" s="169">
        <f ca="1"/>
        <v>-7.8400467016929379E-4</v>
      </c>
      <c r="E1530" s="169">
        <f ca="1"/>
        <v>2.2932664569452342E-5</v>
      </c>
    </row>
    <row r="1531" spans="1:5">
      <c r="A1531">
        <f ca="1"/>
        <v>1530</v>
      </c>
      <c r="B1531" s="187"/>
      <c r="C1531" s="169">
        <f ca="1"/>
        <v>2E-3</v>
      </c>
      <c r="D1531" s="169">
        <f ca="1"/>
        <v>-7.851722124927029E-4</v>
      </c>
      <c r="E1531" s="169">
        <f ca="1"/>
        <v>2.3299080654136861E-5</v>
      </c>
    </row>
    <row r="1532" spans="1:5">
      <c r="A1532">
        <f ca="1"/>
        <v>1531</v>
      </c>
      <c r="B1532" s="187"/>
      <c r="C1532" s="169">
        <f ca="1"/>
        <v>2E-3</v>
      </c>
      <c r="D1532" s="169">
        <f ca="1"/>
        <v>-7.8633975481611222E-4</v>
      </c>
      <c r="E1532" s="169">
        <f ca="1"/>
        <v>2.3666042000852327E-5</v>
      </c>
    </row>
    <row r="1533" spans="1:5">
      <c r="A1533">
        <f ca="1"/>
        <v>1532</v>
      </c>
      <c r="B1533" s="187"/>
      <c r="C1533" s="169">
        <f ca="1"/>
        <v>2E-3</v>
      </c>
      <c r="D1533" s="169">
        <f ca="1"/>
        <v>-7.8750729713952133E-4</v>
      </c>
      <c r="E1533" s="169">
        <f ca="1"/>
        <v>2.4033548609598632E-5</v>
      </c>
    </row>
    <row r="1534" spans="1:5">
      <c r="A1534">
        <f ca="1"/>
        <v>1533</v>
      </c>
      <c r="B1534" s="187"/>
      <c r="C1534" s="169">
        <f ca="1"/>
        <v>2E-3</v>
      </c>
      <c r="D1534" s="169">
        <f ca="1"/>
        <v>-7.8867483946293065E-4</v>
      </c>
      <c r="E1534" s="169">
        <f ca="1"/>
        <v>2.4401600480375559E-5</v>
      </c>
    </row>
    <row r="1535" spans="1:5">
      <c r="A1535">
        <f ca="1"/>
        <v>1534</v>
      </c>
      <c r="B1535" s="187"/>
      <c r="C1535" s="169">
        <f ca="1"/>
        <v>2E-3</v>
      </c>
      <c r="D1535" s="169">
        <f ca="1"/>
        <v>-7.8984238178633976E-4</v>
      </c>
      <c r="E1535" s="169">
        <f ca="1"/>
        <v>2.4770197613183326E-5</v>
      </c>
    </row>
    <row r="1536" spans="1:5">
      <c r="A1536">
        <f ca="1"/>
        <v>1535</v>
      </c>
      <c r="B1536" s="187"/>
      <c r="C1536" s="169">
        <f ca="1"/>
        <v>2E-3</v>
      </c>
      <c r="D1536" s="169">
        <f ca="1"/>
        <v>-7.9100992410974908E-4</v>
      </c>
      <c r="E1536" s="169">
        <f ca="1"/>
        <v>2.5139340008021932E-5</v>
      </c>
    </row>
    <row r="1537" spans="1:5">
      <c r="A1537">
        <f ca="1"/>
        <v>1536</v>
      </c>
      <c r="B1537" s="187"/>
      <c r="C1537" s="169">
        <f ca="1"/>
        <v>2E-3</v>
      </c>
      <c r="D1537" s="169">
        <f ca="1"/>
        <v>-7.921774664331584E-4</v>
      </c>
      <c r="E1537" s="169">
        <f ca="1"/>
        <v>2.5509027664891268E-5</v>
      </c>
    </row>
    <row r="1538" spans="1:5">
      <c r="A1538">
        <f ca="1"/>
        <v>1537</v>
      </c>
      <c r="B1538" s="187"/>
      <c r="C1538" s="169">
        <f ca="1"/>
        <v>2E-3</v>
      </c>
      <c r="D1538" s="169">
        <f ca="1"/>
        <v>-7.9334500875656751E-4</v>
      </c>
      <c r="E1538" s="169">
        <f ca="1"/>
        <v>2.5879260583791335E-5</v>
      </c>
    </row>
    <row r="1539" spans="1:5">
      <c r="A1539">
        <f ca="1"/>
        <v>1538</v>
      </c>
      <c r="B1539" s="187"/>
      <c r="C1539" s="169">
        <f ca="1"/>
        <v>2E-3</v>
      </c>
      <c r="D1539" s="169">
        <f ca="1"/>
        <v>-7.9451255107997683E-4</v>
      </c>
      <c r="E1539" s="169">
        <f ca="1"/>
        <v>2.6250038764722241E-5</v>
      </c>
    </row>
    <row r="1540" spans="1:5">
      <c r="A1540">
        <f ca="1"/>
        <v>1539</v>
      </c>
      <c r="B1540" s="187"/>
      <c r="C1540" s="169">
        <f ca="1"/>
        <v>2E-3</v>
      </c>
      <c r="D1540" s="169">
        <f ca="1"/>
        <v>-7.9568009340338594E-4</v>
      </c>
      <c r="E1540" s="169">
        <f ca="1"/>
        <v>2.6621362207683986E-5</v>
      </c>
    </row>
    <row r="1541" spans="1:5">
      <c r="A1541">
        <f ca="1"/>
        <v>1540</v>
      </c>
      <c r="B1541" s="187"/>
      <c r="C1541" s="169">
        <f ca="1"/>
        <v>2E-3</v>
      </c>
      <c r="D1541" s="169">
        <f ca="1"/>
        <v>-7.9684763572679526E-4</v>
      </c>
      <c r="E1541" s="169">
        <f ca="1"/>
        <v>2.6993230912676354E-5</v>
      </c>
    </row>
    <row r="1542" spans="1:5">
      <c r="A1542">
        <f ca="1"/>
        <v>1541</v>
      </c>
      <c r="B1542" s="187"/>
      <c r="C1542" s="169">
        <f ca="1"/>
        <v>2E-3</v>
      </c>
      <c r="D1542" s="169">
        <f ca="1"/>
        <v>-7.9801517805020436E-4</v>
      </c>
      <c r="E1542" s="169">
        <f ca="1"/>
        <v>2.736564487969956E-5</v>
      </c>
    </row>
    <row r="1543" spans="1:5">
      <c r="A1543">
        <f ca="1"/>
        <v>1542</v>
      </c>
      <c r="B1543" s="187"/>
      <c r="C1543" s="169">
        <f ca="1"/>
        <v>2E-3</v>
      </c>
      <c r="D1543" s="169">
        <f ca="1"/>
        <v>-7.9918272037361369E-4</v>
      </c>
      <c r="E1543" s="169">
        <f ca="1"/>
        <v>2.7738604108753606E-5</v>
      </c>
    </row>
    <row r="1544" spans="1:5">
      <c r="A1544">
        <f ca="1"/>
        <v>1543</v>
      </c>
      <c r="B1544" s="187"/>
      <c r="C1544" s="169">
        <f ca="1"/>
        <v>2E-3</v>
      </c>
      <c r="D1544" s="169">
        <f ca="1"/>
        <v>-8.0035026269702279E-4</v>
      </c>
      <c r="E1544" s="169">
        <f ca="1"/>
        <v>2.8112108599838382E-5</v>
      </c>
    </row>
    <row r="1545" spans="1:5">
      <c r="A1545">
        <f ca="1"/>
        <v>1544</v>
      </c>
      <c r="B1545" s="187"/>
      <c r="C1545" s="169">
        <f ca="1"/>
        <v>2E-3</v>
      </c>
      <c r="D1545" s="169">
        <f ca="1"/>
        <v>-8.0151780502043211E-4</v>
      </c>
      <c r="E1545" s="169">
        <f ca="1"/>
        <v>2.8486158352953998E-5</v>
      </c>
    </row>
    <row r="1546" spans="1:5">
      <c r="A1546">
        <f ca="1"/>
        <v>1545</v>
      </c>
      <c r="B1546" s="187"/>
      <c r="C1546" s="169">
        <f ca="1"/>
        <v>2E-3</v>
      </c>
      <c r="D1546" s="169">
        <f ca="1"/>
        <v>-8.0268534734384122E-4</v>
      </c>
      <c r="E1546" s="169">
        <f ca="1"/>
        <v>2.8860753368100344E-5</v>
      </c>
    </row>
    <row r="1547" spans="1:5">
      <c r="A1547">
        <f ca="1"/>
        <v>1546</v>
      </c>
      <c r="B1547" s="187"/>
      <c r="C1547" s="169">
        <f ca="1"/>
        <v>2E-3</v>
      </c>
      <c r="D1547" s="169">
        <f ca="1"/>
        <v>-8.0385288966725054E-4</v>
      </c>
      <c r="E1547" s="169">
        <f ca="1"/>
        <v>2.9235893645277421E-5</v>
      </c>
    </row>
    <row r="1548" spans="1:5">
      <c r="A1548">
        <f ca="1"/>
        <v>1547</v>
      </c>
      <c r="B1548" s="187"/>
      <c r="C1548" s="169">
        <f ca="1"/>
        <v>2E-3</v>
      </c>
      <c r="D1548" s="169">
        <f ca="1"/>
        <v>-8.0502043199065965E-4</v>
      </c>
      <c r="E1548" s="169">
        <f ca="1"/>
        <v>2.9611579184485445E-5</v>
      </c>
    </row>
    <row r="1549" spans="1:5">
      <c r="A1549">
        <f ca="1"/>
        <v>1548</v>
      </c>
      <c r="B1549" s="187"/>
      <c r="C1549" s="169">
        <f ca="1"/>
        <v>2E-3</v>
      </c>
      <c r="D1549" s="169">
        <f ca="1"/>
        <v>-8.0618797431406897E-4</v>
      </c>
      <c r="E1549" s="169">
        <f ca="1"/>
        <v>2.9987809985724092E-5</v>
      </c>
    </row>
    <row r="1550" spans="1:5">
      <c r="A1550">
        <f ca="1"/>
        <v>1549</v>
      </c>
      <c r="B1550" s="187"/>
      <c r="C1550" s="169">
        <f ca="1"/>
        <v>2E-3</v>
      </c>
      <c r="D1550" s="169">
        <f ca="1"/>
        <v>-8.0735551663747829E-4</v>
      </c>
      <c r="E1550" s="169">
        <f ca="1"/>
        <v>3.0364586048993577E-5</v>
      </c>
    </row>
    <row r="1551" spans="1:5">
      <c r="A1551">
        <f ca="1"/>
        <v>1550</v>
      </c>
      <c r="B1551" s="187"/>
      <c r="C1551" s="169">
        <f ca="1"/>
        <v>2E-3</v>
      </c>
      <c r="D1551" s="169">
        <f ca="1"/>
        <v>-8.085230589608874E-4</v>
      </c>
      <c r="E1551" s="169">
        <f ca="1"/>
        <v>3.0741907374293794E-5</v>
      </c>
    </row>
    <row r="1552" spans="1:5">
      <c r="A1552">
        <f ca="1"/>
        <v>1551</v>
      </c>
      <c r="B1552" s="187"/>
      <c r="C1552" s="169">
        <f ca="1"/>
        <v>2E-3</v>
      </c>
      <c r="D1552" s="169">
        <f ca="1"/>
        <v>-8.0969060128429672E-4</v>
      </c>
      <c r="E1552" s="169">
        <f ca="1"/>
        <v>3.1119773961624957E-5</v>
      </c>
    </row>
    <row r="1553" spans="1:5">
      <c r="A1553">
        <f ca="1"/>
        <v>1552</v>
      </c>
      <c r="B1553" s="187"/>
      <c r="C1553" s="169">
        <f ca="1"/>
        <v>2E-3</v>
      </c>
      <c r="D1553" s="169">
        <f ca="1"/>
        <v>-8.1085814360770583E-4</v>
      </c>
      <c r="E1553" s="169">
        <f ca="1"/>
        <v>3.1498185810986635E-5</v>
      </c>
    </row>
    <row r="1554" spans="1:5">
      <c r="A1554">
        <f ca="1"/>
        <v>1553</v>
      </c>
      <c r="B1554" s="187"/>
      <c r="C1554" s="169">
        <f ca="1"/>
        <v>2E-3</v>
      </c>
      <c r="D1554" s="169">
        <f ca="1"/>
        <v>-8.1202568593111515E-4</v>
      </c>
      <c r="E1554" s="169">
        <f ca="1"/>
        <v>3.187714292237926E-5</v>
      </c>
    </row>
    <row r="1555" spans="1:5">
      <c r="A1555">
        <f ca="1"/>
        <v>1554</v>
      </c>
      <c r="B1555" s="187"/>
      <c r="C1555" s="169">
        <f ca="1"/>
        <v>2E-3</v>
      </c>
      <c r="D1555" s="169">
        <f ca="1"/>
        <v>-8.1319322825452425E-4</v>
      </c>
      <c r="E1555" s="169">
        <f ca="1"/>
        <v>3.2256645295802725E-5</v>
      </c>
    </row>
    <row r="1556" spans="1:5">
      <c r="A1556">
        <f ca="1"/>
        <v>1555</v>
      </c>
      <c r="B1556" s="187"/>
      <c r="C1556" s="169">
        <f ca="1"/>
        <v>2E-3</v>
      </c>
      <c r="D1556" s="169">
        <f ca="1"/>
        <v>-8.1436077057793358E-4</v>
      </c>
      <c r="E1556" s="169">
        <f ca="1"/>
        <v>3.2636692931256811E-5</v>
      </c>
    </row>
    <row r="1557" spans="1:5">
      <c r="A1557">
        <f ca="1"/>
        <v>1556</v>
      </c>
      <c r="B1557" s="187"/>
      <c r="C1557" s="169">
        <f ca="1"/>
        <v>2E-3</v>
      </c>
      <c r="D1557" s="169">
        <f ca="1"/>
        <v>-8.1552831290134268E-4</v>
      </c>
      <c r="E1557" s="169">
        <f ca="1"/>
        <v>3.3017285828741845E-5</v>
      </c>
    </row>
    <row r="1558" spans="1:5">
      <c r="A1558">
        <f ca="1"/>
        <v>1557</v>
      </c>
      <c r="B1558" s="187"/>
      <c r="C1558" s="169">
        <f ca="1"/>
        <v>2E-3</v>
      </c>
      <c r="D1558" s="169">
        <f ca="1"/>
        <v>-8.1669585522475201E-4</v>
      </c>
      <c r="E1558" s="169">
        <f ca="1"/>
        <v>3.339842398825761E-5</v>
      </c>
    </row>
    <row r="1559" spans="1:5">
      <c r="A1559">
        <f ca="1"/>
        <v>1558</v>
      </c>
      <c r="B1559" s="187"/>
      <c r="C1559" s="169">
        <f ca="1"/>
        <v>2E-3</v>
      </c>
      <c r="D1559" s="169">
        <f ca="1"/>
        <v>-8.1786339754816111E-4</v>
      </c>
      <c r="E1559" s="169">
        <f ca="1"/>
        <v>3.3780107409803997E-5</v>
      </c>
    </row>
    <row r="1560" spans="1:5">
      <c r="A1560">
        <f ca="1"/>
        <v>1559</v>
      </c>
      <c r="B1560" s="187"/>
      <c r="C1560" s="169">
        <f ca="1"/>
        <v>2E-3</v>
      </c>
      <c r="D1560" s="169">
        <f ca="1"/>
        <v>-8.1903093987157043E-4</v>
      </c>
      <c r="E1560" s="169">
        <f ca="1"/>
        <v>3.4162336093381332E-5</v>
      </c>
    </row>
    <row r="1561" spans="1:5">
      <c r="A1561">
        <f ca="1"/>
        <v>1560</v>
      </c>
      <c r="B1561" s="187"/>
      <c r="C1561" s="169">
        <f ca="1"/>
        <v>2E-3</v>
      </c>
      <c r="D1561" s="169">
        <f ca="1"/>
        <v>-8.2019848219497976E-4</v>
      </c>
      <c r="E1561" s="169">
        <f ca="1"/>
        <v>3.4545110038989397E-5</v>
      </c>
    </row>
    <row r="1562" spans="1:5">
      <c r="A1562">
        <f ca="1"/>
        <v>1561</v>
      </c>
      <c r="B1562" s="187"/>
      <c r="C1562" s="169">
        <f ca="1"/>
        <v>2E-3</v>
      </c>
      <c r="D1562" s="169">
        <f ca="1"/>
        <v>-8.2136602451838886E-4</v>
      </c>
      <c r="E1562" s="169">
        <f ca="1"/>
        <v>3.4928429246628302E-5</v>
      </c>
    </row>
    <row r="1563" spans="1:5">
      <c r="A1563">
        <f ca="1"/>
        <v>1562</v>
      </c>
      <c r="B1563" s="187"/>
      <c r="C1563" s="169">
        <f ca="1"/>
        <v>2E-3</v>
      </c>
      <c r="D1563" s="169">
        <f ca="1"/>
        <v>-8.2253356684179818E-4</v>
      </c>
      <c r="E1563" s="169">
        <f ca="1"/>
        <v>3.5312293716297828E-5</v>
      </c>
    </row>
    <row r="1564" spans="1:5">
      <c r="A1564">
        <f ca="1"/>
        <v>1563</v>
      </c>
      <c r="B1564" s="187"/>
      <c r="C1564" s="169">
        <f ca="1"/>
        <v>2E-3</v>
      </c>
      <c r="D1564" s="169">
        <f ca="1"/>
        <v>-8.2370110916520729E-4</v>
      </c>
      <c r="E1564" s="169">
        <f ca="1"/>
        <v>3.5696703447998302E-5</v>
      </c>
    </row>
    <row r="1565" spans="1:5">
      <c r="A1565">
        <f ca="1"/>
        <v>1564</v>
      </c>
      <c r="B1565" s="187"/>
      <c r="C1565" s="169">
        <f ca="1"/>
        <v>2E-3</v>
      </c>
      <c r="D1565" s="169">
        <f ca="1"/>
        <v>-8.2486865148861661E-4</v>
      </c>
      <c r="E1565" s="169">
        <f ca="1"/>
        <v>3.6081658441729507E-5</v>
      </c>
    </row>
    <row r="1566" spans="1:5">
      <c r="A1566">
        <f ca="1"/>
        <v>1565</v>
      </c>
      <c r="B1566" s="187"/>
      <c r="C1566" s="169">
        <f ca="1"/>
        <v>2E-3</v>
      </c>
      <c r="D1566" s="169">
        <f ca="1"/>
        <v>-8.2603619381202572E-4</v>
      </c>
      <c r="E1566" s="169">
        <f ca="1"/>
        <v>3.6467158697491443E-5</v>
      </c>
    </row>
    <row r="1567" spans="1:5">
      <c r="A1567">
        <f ca="1"/>
        <v>1566</v>
      </c>
      <c r="B1567" s="187"/>
      <c r="C1567" s="169">
        <f ca="1"/>
        <v>2E-3</v>
      </c>
      <c r="D1567" s="169">
        <f ca="1"/>
        <v>-8.2720373613543504E-4</v>
      </c>
      <c r="E1567" s="169">
        <f ca="1"/>
        <v>3.6853204215284217E-5</v>
      </c>
    </row>
    <row r="1568" spans="1:5">
      <c r="A1568">
        <f ca="1"/>
        <v>1567</v>
      </c>
      <c r="B1568" s="187"/>
      <c r="C1568" s="169">
        <f ca="1"/>
        <v>2E-3</v>
      </c>
      <c r="D1568" s="169">
        <f ca="1"/>
        <v>-8.2837127845884415E-4</v>
      </c>
      <c r="E1568" s="169">
        <f ca="1"/>
        <v>3.7239794995107831E-5</v>
      </c>
    </row>
    <row r="1569" spans="1:5">
      <c r="A1569">
        <f ca="1"/>
        <v>1568</v>
      </c>
      <c r="B1569" s="187"/>
      <c r="C1569" s="169">
        <f ca="1"/>
        <v>2E-3</v>
      </c>
      <c r="D1569" s="169">
        <f ca="1"/>
        <v>-8.2953882078225347E-4</v>
      </c>
      <c r="E1569" s="169">
        <f ca="1"/>
        <v>3.7626931036962067E-5</v>
      </c>
    </row>
    <row r="1570" spans="1:5">
      <c r="A1570">
        <f ca="1"/>
        <v>1569</v>
      </c>
      <c r="B1570" s="187"/>
      <c r="C1570" s="169">
        <f ca="1"/>
        <v>2E-3</v>
      </c>
      <c r="D1570" s="169">
        <f ca="1"/>
        <v>-8.3070636310566257E-4</v>
      </c>
      <c r="E1570" s="169">
        <f ca="1"/>
        <v>3.8014612340847142E-5</v>
      </c>
    </row>
    <row r="1571" spans="1:5">
      <c r="A1571">
        <f ca="1"/>
        <v>1570</v>
      </c>
      <c r="B1571" s="187"/>
      <c r="C1571" s="169">
        <f ca="1"/>
        <v>2E-3</v>
      </c>
      <c r="D1571" s="169">
        <f ca="1"/>
        <v>-8.318739054290719E-4</v>
      </c>
      <c r="E1571" s="169">
        <f ca="1"/>
        <v>3.8402838906763056E-5</v>
      </c>
    </row>
    <row r="1572" spans="1:5">
      <c r="A1572">
        <f ca="1"/>
        <v>1571</v>
      </c>
      <c r="B1572" s="187"/>
      <c r="C1572" s="169">
        <f ca="1"/>
        <v>2E-3</v>
      </c>
      <c r="D1572" s="169">
        <f ca="1"/>
        <v>-8.3304144775248122E-4</v>
      </c>
      <c r="E1572" s="169">
        <f ca="1"/>
        <v>3.8791610734709701E-5</v>
      </c>
    </row>
    <row r="1573" spans="1:5">
      <c r="A1573">
        <f ca="1"/>
        <v>1572</v>
      </c>
      <c r="B1573" s="187"/>
      <c r="C1573" s="169">
        <f ca="1"/>
        <v>2E-3</v>
      </c>
      <c r="D1573" s="169">
        <f ca="1"/>
        <v>-8.3420899007589032E-4</v>
      </c>
      <c r="E1573" s="169">
        <f ca="1"/>
        <v>3.9180927824687185E-5</v>
      </c>
    </row>
    <row r="1574" spans="1:5">
      <c r="A1574">
        <f ca="1"/>
        <v>1573</v>
      </c>
      <c r="B1574" s="187"/>
      <c r="C1574" s="169">
        <f ca="1"/>
        <v>2E-3</v>
      </c>
      <c r="D1574" s="169">
        <f ca="1"/>
        <v>-8.3537653239929965E-4</v>
      </c>
      <c r="E1574" s="169">
        <f ca="1"/>
        <v>3.9570790176695399E-5</v>
      </c>
    </row>
    <row r="1575" spans="1:5">
      <c r="A1575">
        <f ca="1"/>
        <v>1574</v>
      </c>
      <c r="B1575" s="187"/>
      <c r="C1575" s="169">
        <f ca="1"/>
        <v>2E-3</v>
      </c>
      <c r="D1575" s="169">
        <f ca="1"/>
        <v>-8.3654407472270875E-4</v>
      </c>
      <c r="E1575" s="169">
        <f ca="1"/>
        <v>3.9961197790734345E-5</v>
      </c>
    </row>
    <row r="1576" spans="1:5">
      <c r="A1576">
        <f ca="1"/>
        <v>1575</v>
      </c>
      <c r="B1576" s="187"/>
      <c r="C1576" s="169">
        <f ca="1"/>
        <v>2E-3</v>
      </c>
      <c r="D1576" s="169">
        <f ca="1"/>
        <v>-8.3771161704611808E-4</v>
      </c>
      <c r="E1576" s="169">
        <f ca="1"/>
        <v>4.0352150666804129E-5</v>
      </c>
    </row>
    <row r="1577" spans="1:5">
      <c r="A1577">
        <f ca="1"/>
        <v>1576</v>
      </c>
      <c r="B1577" s="187"/>
      <c r="C1577" s="169">
        <f ca="1"/>
        <v>2E-3</v>
      </c>
      <c r="D1577" s="169">
        <f ca="1"/>
        <v>-8.3887915936952718E-4</v>
      </c>
      <c r="E1577" s="169">
        <f ca="1"/>
        <v>4.0743648804904753E-5</v>
      </c>
    </row>
    <row r="1578" spans="1:5">
      <c r="A1578">
        <f ca="1"/>
        <v>1577</v>
      </c>
      <c r="B1578" s="187"/>
      <c r="C1578" s="169">
        <f ca="1"/>
        <v>2E-3</v>
      </c>
      <c r="D1578" s="169">
        <f ca="1"/>
        <v>-8.400467016929365E-4</v>
      </c>
      <c r="E1578" s="169">
        <f ca="1"/>
        <v>4.1135692205035998E-5</v>
      </c>
    </row>
    <row r="1579" spans="1:5">
      <c r="A1579">
        <f ca="1"/>
        <v>1578</v>
      </c>
      <c r="B1579" s="187"/>
      <c r="C1579" s="169">
        <f ca="1"/>
        <v>2E-3</v>
      </c>
      <c r="D1579" s="169">
        <f ca="1"/>
        <v>-8.4121424401634561E-4</v>
      </c>
      <c r="E1579" s="169">
        <f ca="1"/>
        <v>4.1528280867198192E-5</v>
      </c>
    </row>
    <row r="1580" spans="1:5">
      <c r="A1580">
        <f ca="1"/>
        <v>1579</v>
      </c>
      <c r="B1580" s="187"/>
      <c r="C1580" s="169">
        <f ca="1"/>
        <v>2E-3</v>
      </c>
      <c r="D1580" s="169">
        <f ca="1"/>
        <v>-8.4238178633975493E-4</v>
      </c>
      <c r="E1580" s="169">
        <f ca="1"/>
        <v>4.1921414791391116E-5</v>
      </c>
    </row>
    <row r="1581" spans="1:5">
      <c r="A1581">
        <f ca="1"/>
        <v>1580</v>
      </c>
      <c r="B1581" s="187"/>
      <c r="C1581" s="169">
        <f ca="1"/>
        <v>2E-3</v>
      </c>
      <c r="D1581" s="169">
        <f ca="1"/>
        <v>-8.4354932866316404E-4</v>
      </c>
      <c r="E1581" s="169">
        <f ca="1"/>
        <v>4.2315093977614662E-5</v>
      </c>
    </row>
    <row r="1582" spans="1:5">
      <c r="A1582">
        <f ca="1"/>
        <v>1581</v>
      </c>
      <c r="B1582" s="187"/>
      <c r="C1582" s="169">
        <f ca="1"/>
        <v>2E-3</v>
      </c>
      <c r="D1582" s="169">
        <f ca="1"/>
        <v>-8.4471687098657336E-4</v>
      </c>
      <c r="E1582" s="169">
        <f ca="1"/>
        <v>4.2709318425869155E-5</v>
      </c>
    </row>
    <row r="1583" spans="1:5">
      <c r="A1583">
        <f ca="1"/>
        <v>1582</v>
      </c>
      <c r="B1583" s="187"/>
      <c r="C1583" s="169">
        <f ca="1"/>
        <v>2E-3</v>
      </c>
      <c r="D1583" s="169">
        <f ca="1"/>
        <v>-8.4588441330998268E-4</v>
      </c>
      <c r="E1583" s="169">
        <f ca="1"/>
        <v>4.3104088136154488E-5</v>
      </c>
    </row>
    <row r="1584" spans="1:5">
      <c r="A1584">
        <f ca="1"/>
        <v>1583</v>
      </c>
      <c r="B1584" s="187"/>
      <c r="C1584" s="169">
        <f ca="1"/>
        <v>2E-3</v>
      </c>
      <c r="D1584" s="169">
        <f ca="1"/>
        <v>-8.4705195563339179E-4</v>
      </c>
      <c r="E1584" s="169">
        <f ca="1"/>
        <v>4.3499403108470443E-5</v>
      </c>
    </row>
    <row r="1585" spans="1:5">
      <c r="A1585">
        <f ca="1"/>
        <v>1584</v>
      </c>
      <c r="B1585" s="187"/>
      <c r="C1585" s="169">
        <f ca="1"/>
        <v>2E-3</v>
      </c>
      <c r="D1585" s="169">
        <f ca="1"/>
        <v>-8.4821949795680111E-4</v>
      </c>
      <c r="E1585" s="169">
        <f ca="1"/>
        <v>4.3895263342817238E-5</v>
      </c>
    </row>
    <row r="1586" spans="1:5">
      <c r="A1586">
        <f ca="1"/>
        <v>1585</v>
      </c>
      <c r="B1586" s="187"/>
      <c r="C1586" s="169">
        <f ca="1"/>
        <v>2E-3</v>
      </c>
      <c r="D1586" s="169">
        <f ca="1"/>
        <v>-8.4938704028021022E-4</v>
      </c>
      <c r="E1586" s="169">
        <f ca="1"/>
        <v>4.4291668839194871E-5</v>
      </c>
    </row>
    <row r="1587" spans="1:5">
      <c r="A1587">
        <f ca="1"/>
        <v>1586</v>
      </c>
      <c r="B1587" s="187"/>
      <c r="C1587" s="169">
        <f ca="1"/>
        <v>2E-3</v>
      </c>
      <c r="D1587" s="169">
        <f ca="1"/>
        <v>-8.5055458260361954E-4</v>
      </c>
      <c r="E1587" s="169">
        <f ca="1"/>
        <v>4.4688619597603343E-5</v>
      </c>
    </row>
    <row r="1588" spans="1:5">
      <c r="A1588">
        <f ca="1"/>
        <v>1587</v>
      </c>
      <c r="B1588" s="187"/>
      <c r="C1588" s="169">
        <f ca="1"/>
        <v>2E-3</v>
      </c>
      <c r="D1588" s="169">
        <f ca="1"/>
        <v>-8.5172212492702864E-4</v>
      </c>
      <c r="E1588" s="169">
        <f ca="1"/>
        <v>4.508611561804233E-5</v>
      </c>
    </row>
    <row r="1589" spans="1:5">
      <c r="A1589">
        <f ca="1"/>
        <v>1588</v>
      </c>
      <c r="B1589" s="187"/>
      <c r="C1589" s="169">
        <f ca="1"/>
        <v>2E-3</v>
      </c>
      <c r="D1589" s="169">
        <f ca="1"/>
        <v>-8.5288966725043797E-4</v>
      </c>
      <c r="E1589" s="169">
        <f ca="1"/>
        <v>4.5484156900512372E-5</v>
      </c>
    </row>
    <row r="1590" spans="1:5">
      <c r="A1590">
        <f ca="1"/>
        <v>1589</v>
      </c>
      <c r="B1590" s="187"/>
      <c r="C1590" s="169">
        <f ca="1"/>
        <v>2E-3</v>
      </c>
      <c r="D1590" s="169">
        <f ca="1"/>
        <v>-8.5405720957384707E-4</v>
      </c>
      <c r="E1590" s="169">
        <f ca="1"/>
        <v>4.5882743445013036E-5</v>
      </c>
    </row>
    <row r="1591" spans="1:5">
      <c r="A1591">
        <f ca="1"/>
        <v>1590</v>
      </c>
      <c r="B1591" s="187"/>
      <c r="C1591" s="169">
        <f ca="1"/>
        <v>2E-3</v>
      </c>
      <c r="D1591" s="169">
        <f ca="1"/>
        <v>-8.5522475189725639E-4</v>
      </c>
      <c r="E1591" s="169">
        <f ca="1"/>
        <v>4.628187525154454E-5</v>
      </c>
    </row>
    <row r="1592" spans="1:5">
      <c r="A1592">
        <f ca="1"/>
        <v>1591</v>
      </c>
      <c r="B1592" s="187"/>
      <c r="C1592" s="169">
        <f ca="1"/>
        <v>2E-3</v>
      </c>
      <c r="D1592" s="169">
        <f ca="1"/>
        <v>-8.563922942206655E-4</v>
      </c>
      <c r="E1592" s="169">
        <f ca="1"/>
        <v>4.6681552320106774E-5</v>
      </c>
    </row>
    <row r="1593" spans="1:5">
      <c r="A1593">
        <f ca="1"/>
        <v>1592</v>
      </c>
      <c r="B1593" s="187"/>
      <c r="C1593" s="169">
        <f ca="1"/>
        <v>2E-3</v>
      </c>
      <c r="D1593" s="169">
        <f ca="1"/>
        <v>-8.5755983654407482E-4</v>
      </c>
      <c r="E1593" s="169">
        <f ca="1"/>
        <v>4.7081774650699847E-5</v>
      </c>
    </row>
    <row r="1594" spans="1:5">
      <c r="A1594">
        <f ca="1"/>
        <v>1593</v>
      </c>
      <c r="B1594" s="187"/>
      <c r="C1594" s="169">
        <f ca="1"/>
        <v>2E-3</v>
      </c>
      <c r="D1594" s="169">
        <f ca="1"/>
        <v>-8.5872737886748414E-4</v>
      </c>
      <c r="E1594" s="169">
        <f ca="1"/>
        <v>4.7482542243323651E-5</v>
      </c>
    </row>
    <row r="1595" spans="1:5">
      <c r="A1595">
        <f ca="1"/>
        <v>1594</v>
      </c>
      <c r="B1595" s="187"/>
      <c r="C1595" s="169">
        <f ca="1"/>
        <v>2E-3</v>
      </c>
      <c r="D1595" s="169">
        <f ca="1"/>
        <v>-8.5989492119089325E-4</v>
      </c>
      <c r="E1595" s="169">
        <f ca="1"/>
        <v>4.7883855097978294E-5</v>
      </c>
    </row>
    <row r="1596" spans="1:5">
      <c r="A1596">
        <f ca="1"/>
        <v>1595</v>
      </c>
      <c r="B1596" s="187"/>
      <c r="C1596" s="169">
        <f ca="1"/>
        <v>2E-3</v>
      </c>
      <c r="D1596" s="169">
        <f ca="1"/>
        <v>-8.6106246351430257E-4</v>
      </c>
      <c r="E1596" s="169">
        <f ca="1"/>
        <v>4.8285713214663776E-5</v>
      </c>
    </row>
    <row r="1597" spans="1:5">
      <c r="A1597">
        <f ca="1"/>
        <v>1596</v>
      </c>
      <c r="B1597" s="187"/>
      <c r="C1597" s="169">
        <f ca="1"/>
        <v>2E-3</v>
      </c>
      <c r="D1597" s="169">
        <f ca="1"/>
        <v>-8.6223000583771168E-4</v>
      </c>
      <c r="E1597" s="169">
        <f ca="1"/>
        <v>4.8688116593379881E-5</v>
      </c>
    </row>
    <row r="1598" spans="1:5">
      <c r="A1598">
        <f ca="1"/>
        <v>1597</v>
      </c>
      <c r="B1598" s="187"/>
      <c r="C1598" s="169">
        <f ca="1"/>
        <v>2E-3</v>
      </c>
      <c r="D1598" s="169">
        <f ca="1"/>
        <v>-8.63397548161121E-4</v>
      </c>
      <c r="E1598" s="169">
        <f ca="1"/>
        <v>4.9091065234126824E-5</v>
      </c>
    </row>
    <row r="1599" spans="1:5">
      <c r="A1599">
        <f ca="1"/>
        <v>1598</v>
      </c>
      <c r="B1599" s="187"/>
      <c r="C1599" s="169">
        <f ca="1"/>
        <v>2E-3</v>
      </c>
      <c r="D1599" s="169">
        <f ca="1"/>
        <v>-8.6456509048453011E-4</v>
      </c>
      <c r="E1599" s="169">
        <f ca="1"/>
        <v>4.9494559136904607E-5</v>
      </c>
    </row>
    <row r="1600" spans="1:5">
      <c r="A1600">
        <f ca="1"/>
        <v>1599</v>
      </c>
      <c r="B1600" s="187"/>
      <c r="C1600" s="169">
        <f ca="1"/>
        <v>2E-3</v>
      </c>
      <c r="D1600" s="169">
        <f ca="1"/>
        <v>-8.6573263280793943E-4</v>
      </c>
      <c r="E1600" s="169">
        <f ca="1"/>
        <v>4.9898598301713012E-5</v>
      </c>
    </row>
    <row r="1601" spans="1:5">
      <c r="A1601">
        <f ca="1"/>
        <v>1600</v>
      </c>
      <c r="B1601" s="187"/>
      <c r="C1601" s="169">
        <f ca="1"/>
        <v>2E-3</v>
      </c>
      <c r="D1601" s="169">
        <f ca="1"/>
        <v>-8.6690017513134853E-4</v>
      </c>
      <c r="E1601" s="169">
        <f ca="1"/>
        <v>5.0303182728552364E-5</v>
      </c>
    </row>
    <row r="1602" spans="1:5">
      <c r="A1602">
        <f ca="1"/>
        <v>1601</v>
      </c>
      <c r="B1602" s="187"/>
      <c r="C1602" s="169">
        <f ca="1"/>
        <v>2E-3</v>
      </c>
      <c r="D1602" s="169">
        <f ca="1"/>
        <v>-8.6806771745475786E-4</v>
      </c>
      <c r="E1602" s="169">
        <f ca="1"/>
        <v>5.0708312417422447E-5</v>
      </c>
    </row>
    <row r="1603" spans="1:5">
      <c r="A1603">
        <f ca="1"/>
        <v>1602</v>
      </c>
      <c r="B1603" s="187"/>
      <c r="C1603" s="169">
        <f ca="1"/>
        <v>2E-3</v>
      </c>
      <c r="D1603" s="169">
        <f ca="1"/>
        <v>-8.6923525977816696E-4</v>
      </c>
      <c r="E1603" s="169">
        <f ca="1"/>
        <v>5.1113987368323261E-5</v>
      </c>
    </row>
    <row r="1604" spans="1:5">
      <c r="A1604">
        <f ca="1"/>
        <v>1603</v>
      </c>
      <c r="B1604" s="187"/>
      <c r="C1604" s="169">
        <f ca="1"/>
        <v>2E-3</v>
      </c>
      <c r="D1604" s="169">
        <f ca="1"/>
        <v>-8.7040280210157629E-4</v>
      </c>
      <c r="E1604" s="169">
        <f ca="1"/>
        <v>5.1520207581254914E-5</v>
      </c>
    </row>
    <row r="1605" spans="1:5">
      <c r="A1605">
        <f ca="1"/>
        <v>1604</v>
      </c>
      <c r="B1605" s="187"/>
      <c r="C1605" s="169">
        <f ca="1"/>
        <v>2E-3</v>
      </c>
      <c r="D1605" s="169">
        <f ca="1"/>
        <v>-8.7157034442498539E-4</v>
      </c>
      <c r="E1605" s="169">
        <f ca="1"/>
        <v>5.1926973056217406E-5</v>
      </c>
    </row>
    <row r="1606" spans="1:5">
      <c r="A1606">
        <f ca="1"/>
        <v>1605</v>
      </c>
      <c r="B1606" s="187"/>
      <c r="C1606" s="169">
        <f ca="1"/>
        <v>2E-3</v>
      </c>
      <c r="D1606" s="169">
        <f ca="1"/>
        <v>-8.7273788674839471E-4</v>
      </c>
      <c r="E1606" s="169">
        <f ca="1"/>
        <v>5.233428379321052E-5</v>
      </c>
    </row>
    <row r="1607" spans="1:5">
      <c r="A1607">
        <f ca="1"/>
        <v>1606</v>
      </c>
      <c r="B1607" s="187"/>
      <c r="C1607" s="169">
        <f ca="1"/>
        <v>2E-3</v>
      </c>
      <c r="D1607" s="169">
        <f ca="1"/>
        <v>-8.7390542907180404E-4</v>
      </c>
      <c r="E1607" s="169">
        <f ca="1"/>
        <v>5.2742139792234582E-5</v>
      </c>
    </row>
    <row r="1608" spans="1:5">
      <c r="A1608">
        <f ca="1"/>
        <v>1607</v>
      </c>
      <c r="B1608" s="187"/>
      <c r="C1608" s="169">
        <f ca="1"/>
        <v>2E-3</v>
      </c>
      <c r="D1608" s="169">
        <f ca="1"/>
        <v>-8.7507297139521314E-4</v>
      </c>
      <c r="E1608" s="169">
        <f ca="1"/>
        <v>5.3150541053289375E-5</v>
      </c>
    </row>
    <row r="1609" spans="1:5">
      <c r="A1609">
        <f ca="1"/>
        <v>1608</v>
      </c>
      <c r="B1609" s="187"/>
      <c r="C1609" s="169">
        <f ca="1"/>
        <v>2E-3</v>
      </c>
      <c r="D1609" s="169">
        <f ca="1"/>
        <v>-8.7624051371862246E-4</v>
      </c>
      <c r="E1609" s="169">
        <f ca="1"/>
        <v>5.3559487576374898E-5</v>
      </c>
    </row>
    <row r="1610" spans="1:5">
      <c r="A1610">
        <f ca="1"/>
        <v>1609</v>
      </c>
      <c r="B1610" s="187"/>
      <c r="C1610" s="169">
        <f ca="1"/>
        <v>2E-3</v>
      </c>
      <c r="D1610" s="169">
        <f ca="1"/>
        <v>-8.7740805604203157E-4</v>
      </c>
      <c r="E1610" s="169">
        <f ca="1"/>
        <v>5.3968979361491152E-5</v>
      </c>
    </row>
    <row r="1611" spans="1:5">
      <c r="A1611">
        <f ca="1"/>
        <v>1610</v>
      </c>
      <c r="B1611" s="187"/>
      <c r="C1611" s="169">
        <f ca="1"/>
        <v>2E-3</v>
      </c>
      <c r="D1611" s="169">
        <f ca="1"/>
        <v>-8.7857559836544089E-4</v>
      </c>
      <c r="E1611" s="169">
        <f ca="1"/>
        <v>5.4379016408638353E-5</v>
      </c>
    </row>
    <row r="1612" spans="1:5">
      <c r="A1612">
        <f ca="1"/>
        <v>1611</v>
      </c>
      <c r="B1612" s="187"/>
      <c r="C1612" s="169">
        <f ca="1"/>
        <v>2E-3</v>
      </c>
      <c r="D1612" s="169">
        <f ca="1"/>
        <v>-8.7974314068885E-4</v>
      </c>
      <c r="E1612" s="169">
        <f ca="1"/>
        <v>5.4789598717816285E-5</v>
      </c>
    </row>
    <row r="1613" spans="1:5">
      <c r="A1613">
        <f ca="1"/>
        <v>1612</v>
      </c>
      <c r="B1613" s="187"/>
      <c r="C1613" s="169">
        <f ca="1"/>
        <v>2E-3</v>
      </c>
      <c r="D1613" s="169">
        <f ca="1"/>
        <v>-8.8091068301225932E-4</v>
      </c>
      <c r="E1613" s="169">
        <f ca="1"/>
        <v>5.5200726289024839E-5</v>
      </c>
    </row>
    <row r="1614" spans="1:5">
      <c r="A1614">
        <f ca="1"/>
        <v>1613</v>
      </c>
      <c r="B1614" s="187"/>
      <c r="C1614" s="169">
        <f ca="1"/>
        <v>2E-3</v>
      </c>
      <c r="D1614" s="169">
        <f ca="1"/>
        <v>-8.8207822533566843E-4</v>
      </c>
      <c r="E1614" s="169">
        <f ca="1"/>
        <v>5.5612399122264341E-5</v>
      </c>
    </row>
    <row r="1615" spans="1:5">
      <c r="A1615">
        <f ca="1"/>
        <v>1614</v>
      </c>
      <c r="B1615" s="187"/>
      <c r="C1615" s="169">
        <f ca="1"/>
        <v>2E-3</v>
      </c>
      <c r="D1615" s="169">
        <f ca="1"/>
        <v>-8.8324576765907775E-4</v>
      </c>
      <c r="E1615" s="169">
        <f ca="1"/>
        <v>5.6024617217534573E-5</v>
      </c>
    </row>
    <row r="1616" spans="1:5">
      <c r="A1616">
        <f ca="1"/>
        <v>1615</v>
      </c>
      <c r="B1616" s="187"/>
      <c r="C1616" s="169">
        <f ca="1"/>
        <v>2E-3</v>
      </c>
      <c r="D1616" s="169">
        <f ca="1"/>
        <v>-8.8441330998248685E-4</v>
      </c>
      <c r="E1616" s="169">
        <f ca="1"/>
        <v>5.6437380574835536E-5</v>
      </c>
    </row>
    <row r="1617" spans="1:5">
      <c r="A1617">
        <f ca="1"/>
        <v>1616</v>
      </c>
      <c r="B1617" s="187"/>
      <c r="C1617" s="169">
        <f ca="1"/>
        <v>2E-3</v>
      </c>
      <c r="D1617" s="169">
        <f ca="1"/>
        <v>-8.8558085230589618E-4</v>
      </c>
      <c r="E1617" s="169">
        <f ca="1"/>
        <v>5.6850689194167339E-5</v>
      </c>
    </row>
    <row r="1618" spans="1:5">
      <c r="A1618">
        <f ca="1"/>
        <v>1617</v>
      </c>
      <c r="B1618" s="187"/>
      <c r="C1618" s="169">
        <f ca="1"/>
        <v>2E-3</v>
      </c>
      <c r="D1618" s="169">
        <f ca="1"/>
        <v>-8.867483946293055E-4</v>
      </c>
      <c r="E1618" s="169">
        <f ca="1"/>
        <v>5.726454307552998E-5</v>
      </c>
    </row>
    <row r="1619" spans="1:5">
      <c r="A1619">
        <f ca="1"/>
        <v>1618</v>
      </c>
      <c r="B1619" s="187"/>
      <c r="C1619" s="169">
        <f ca="1"/>
        <v>2E-3</v>
      </c>
      <c r="D1619" s="169">
        <f ca="1"/>
        <v>-8.879159369527146E-4</v>
      </c>
      <c r="E1619" s="169">
        <f ca="1"/>
        <v>5.7678942218923244E-5</v>
      </c>
    </row>
    <row r="1620" spans="1:5">
      <c r="A1620">
        <f ca="1"/>
        <v>1619</v>
      </c>
      <c r="B1620" s="187"/>
      <c r="C1620" s="169">
        <f ca="1"/>
        <v>2E-3</v>
      </c>
      <c r="D1620" s="169">
        <f ca="1"/>
        <v>-8.8908347927612393E-4</v>
      </c>
      <c r="E1620" s="169">
        <f ca="1"/>
        <v>5.8093886624347346E-5</v>
      </c>
    </row>
    <row r="1621" spans="1:5">
      <c r="A1621">
        <f ca="1"/>
        <v>1620</v>
      </c>
      <c r="B1621" s="187"/>
      <c r="C1621" s="169">
        <f ca="1"/>
        <v>2E-3</v>
      </c>
      <c r="D1621" s="169">
        <f ca="1"/>
        <v>-8.9025102159953303E-4</v>
      </c>
      <c r="E1621" s="169">
        <f ca="1"/>
        <v>5.8509376291802288E-5</v>
      </c>
    </row>
    <row r="1622" spans="1:5">
      <c r="A1622">
        <f ca="1"/>
        <v>1621</v>
      </c>
      <c r="B1622" s="187"/>
      <c r="C1622" s="169">
        <f ca="1"/>
        <v>2E-3</v>
      </c>
      <c r="D1622" s="169">
        <f ca="1"/>
        <v>-8.9141856392294236E-4</v>
      </c>
      <c r="E1622" s="169">
        <f ca="1"/>
        <v>5.8925411221287961E-5</v>
      </c>
    </row>
    <row r="1623" spans="1:5">
      <c r="A1623">
        <f ca="1"/>
        <v>1622</v>
      </c>
      <c r="B1623" s="187"/>
      <c r="C1623" s="169">
        <f ca="1"/>
        <v>2E-3</v>
      </c>
      <c r="D1623" s="169">
        <f ca="1"/>
        <v>-8.9258610624635146E-4</v>
      </c>
      <c r="E1623" s="169">
        <f ca="1"/>
        <v>5.9341991412804472E-5</v>
      </c>
    </row>
    <row r="1624" spans="1:5">
      <c r="A1624">
        <f ca="1"/>
        <v>1623</v>
      </c>
      <c r="B1624" s="187"/>
      <c r="C1624" s="169">
        <f ca="1"/>
        <v>2E-3</v>
      </c>
      <c r="D1624" s="169">
        <f ca="1"/>
        <v>-8.9375364856976078E-4</v>
      </c>
      <c r="E1624" s="169">
        <f ca="1"/>
        <v>5.9759116866351714E-5</v>
      </c>
    </row>
    <row r="1625" spans="1:5">
      <c r="A1625">
        <f ca="1"/>
        <v>1624</v>
      </c>
      <c r="B1625" s="187"/>
      <c r="C1625" s="169">
        <f ca="1"/>
        <v>2E-3</v>
      </c>
      <c r="D1625" s="169">
        <f ca="1"/>
        <v>-8.9492119089316989E-4</v>
      </c>
      <c r="E1625" s="169">
        <f ca="1"/>
        <v>6.0176787581929687E-5</v>
      </c>
    </row>
    <row r="1626" spans="1:5">
      <c r="A1626">
        <f ca="1"/>
        <v>1625</v>
      </c>
      <c r="B1626" s="187"/>
      <c r="C1626" s="169">
        <f ca="1"/>
        <v>2E-3</v>
      </c>
      <c r="D1626" s="169">
        <f ca="1"/>
        <v>-8.9608873321657921E-4</v>
      </c>
      <c r="E1626" s="169">
        <f ca="1"/>
        <v>6.0595003559538608E-5</v>
      </c>
    </row>
    <row r="1627" spans="1:5">
      <c r="A1627">
        <f ca="1"/>
        <v>1626</v>
      </c>
      <c r="B1627" s="187"/>
      <c r="C1627" s="169">
        <f ca="1"/>
        <v>2E-3</v>
      </c>
      <c r="D1627" s="169">
        <f ca="1"/>
        <v>-8.9725627553998832E-4</v>
      </c>
      <c r="E1627" s="169">
        <f ca="1"/>
        <v>6.1013764799178151E-5</v>
      </c>
    </row>
    <row r="1628" spans="1:5">
      <c r="A1628">
        <f ca="1"/>
        <v>1627</v>
      </c>
      <c r="B1628" s="187"/>
      <c r="C1628" s="169">
        <f ca="1"/>
        <v>2E-3</v>
      </c>
      <c r="D1628" s="169">
        <f ca="1"/>
        <v>-8.9842381786339764E-4</v>
      </c>
      <c r="E1628" s="169">
        <f ca="1"/>
        <v>6.1433071300848532E-5</v>
      </c>
    </row>
    <row r="1629" spans="1:5">
      <c r="A1629">
        <f ca="1"/>
        <v>1628</v>
      </c>
      <c r="B1629" s="187"/>
      <c r="C1629" s="169">
        <f ca="1"/>
        <v>2E-3</v>
      </c>
      <c r="D1629" s="169">
        <f ca="1"/>
        <v>-8.9959136018680696E-4</v>
      </c>
      <c r="E1629" s="169">
        <f ca="1"/>
        <v>6.1852923064549645E-5</v>
      </c>
    </row>
    <row r="1630" spans="1:5">
      <c r="A1630">
        <f ca="1"/>
        <v>1629</v>
      </c>
      <c r="B1630" s="187"/>
      <c r="C1630" s="169">
        <f ca="1"/>
        <v>2E-3</v>
      </c>
      <c r="D1630" s="169">
        <f ca="1"/>
        <v>-9.0075890251021607E-4</v>
      </c>
      <c r="E1630" s="169">
        <f ca="1"/>
        <v>6.2273320090281705E-5</v>
      </c>
    </row>
    <row r="1631" spans="1:5">
      <c r="A1631">
        <f ca="1"/>
        <v>1630</v>
      </c>
      <c r="B1631" s="187"/>
      <c r="C1631" s="169">
        <f ca="1"/>
        <v>2E-3</v>
      </c>
      <c r="D1631" s="169">
        <f ca="1"/>
        <v>-9.0192644483362539E-4</v>
      </c>
      <c r="E1631" s="169">
        <f ca="1"/>
        <v>6.2694262378044279E-5</v>
      </c>
    </row>
    <row r="1632" spans="1:5">
      <c r="A1632">
        <f ca="1"/>
        <v>1631</v>
      </c>
      <c r="B1632" s="187"/>
      <c r="C1632" s="169">
        <f ca="1"/>
        <v>2E-3</v>
      </c>
      <c r="D1632" s="169">
        <f ca="1"/>
        <v>-9.030939871570345E-4</v>
      </c>
      <c r="E1632" s="169">
        <f ca="1"/>
        <v>6.31157499278378E-5</v>
      </c>
    </row>
    <row r="1633" spans="1:5">
      <c r="A1633">
        <f ca="1"/>
        <v>1632</v>
      </c>
      <c r="B1633" s="187"/>
      <c r="C1633" s="169">
        <f ca="1"/>
        <v>2E-3</v>
      </c>
      <c r="D1633" s="169">
        <f ca="1"/>
        <v>-9.0426152948044382E-4</v>
      </c>
      <c r="E1633" s="169">
        <f ca="1"/>
        <v>6.3537782739662161E-5</v>
      </c>
    </row>
    <row r="1634" spans="1:5">
      <c r="A1634">
        <f ca="1"/>
        <v>1633</v>
      </c>
      <c r="B1634" s="187"/>
      <c r="C1634" s="169">
        <f ca="1"/>
        <v>2E-3</v>
      </c>
      <c r="D1634" s="169">
        <f ca="1"/>
        <v>-9.0542907180385292E-4</v>
      </c>
      <c r="E1634" s="169">
        <f ca="1"/>
        <v>6.3960360813517252E-5</v>
      </c>
    </row>
    <row r="1635" spans="1:5">
      <c r="A1635">
        <f ca="1"/>
        <v>1634</v>
      </c>
      <c r="B1635" s="187"/>
      <c r="C1635" s="169">
        <f ca="1"/>
        <v>2E-3</v>
      </c>
      <c r="D1635" s="169">
        <f ca="1"/>
        <v>-9.0659661412726225E-4</v>
      </c>
      <c r="E1635" s="169">
        <f ca="1"/>
        <v>6.4383484149403074E-5</v>
      </c>
    </row>
    <row r="1636" spans="1:5">
      <c r="A1636">
        <f ca="1"/>
        <v>1635</v>
      </c>
      <c r="B1636" s="187"/>
      <c r="C1636" s="169">
        <f ca="1"/>
        <v>2E-3</v>
      </c>
      <c r="D1636" s="169">
        <f ca="1"/>
        <v>-9.0776415645067135E-4</v>
      </c>
      <c r="E1636" s="169">
        <f ca="1"/>
        <v>6.4807152747319735E-5</v>
      </c>
    </row>
    <row r="1637" spans="1:5">
      <c r="A1637">
        <f ca="1"/>
        <v>1636</v>
      </c>
      <c r="B1637" s="187"/>
      <c r="C1637" s="169">
        <f ca="1"/>
        <v>2E-3</v>
      </c>
      <c r="D1637" s="169">
        <f ca="1"/>
        <v>-9.0893169877408067E-4</v>
      </c>
      <c r="E1637" s="169">
        <f ca="1"/>
        <v>6.5231366607267126E-5</v>
      </c>
    </row>
    <row r="1638" spans="1:5">
      <c r="A1638">
        <f ca="1"/>
        <v>1637</v>
      </c>
      <c r="B1638" s="187"/>
      <c r="C1638" s="169">
        <f ca="1"/>
        <v>2E-3</v>
      </c>
      <c r="D1638" s="169">
        <f ca="1"/>
        <v>-9.1009924109748978E-4</v>
      </c>
      <c r="E1638" s="169">
        <f ca="1"/>
        <v>6.5656125729245248E-5</v>
      </c>
    </row>
    <row r="1639" spans="1:5">
      <c r="A1639">
        <f ca="1"/>
        <v>1638</v>
      </c>
      <c r="B1639" s="187"/>
      <c r="C1639" s="169">
        <f ca="1"/>
        <v>2E-3</v>
      </c>
      <c r="D1639" s="169">
        <f ca="1"/>
        <v>-9.112667834208991E-4</v>
      </c>
      <c r="E1639" s="169">
        <f ca="1"/>
        <v>6.608143011325421E-5</v>
      </c>
    </row>
    <row r="1640" spans="1:5">
      <c r="A1640">
        <f ca="1"/>
        <v>1639</v>
      </c>
      <c r="B1640" s="187"/>
      <c r="C1640" s="169">
        <f ca="1"/>
        <v>2E-3</v>
      </c>
      <c r="D1640" s="169">
        <f ca="1"/>
        <v>-9.1243432574430842E-4</v>
      </c>
      <c r="E1640" s="169">
        <f ca="1"/>
        <v>6.650727975929401E-5</v>
      </c>
    </row>
    <row r="1641" spans="1:5">
      <c r="A1641">
        <f ca="1"/>
        <v>1640</v>
      </c>
      <c r="B1641" s="187"/>
      <c r="C1641" s="169">
        <f ca="1"/>
        <v>2E-3</v>
      </c>
      <c r="D1641" s="169">
        <f ca="1"/>
        <v>-9.1360186806771753E-4</v>
      </c>
      <c r="E1641" s="169">
        <f ca="1"/>
        <v>6.6933674667364433E-5</v>
      </c>
    </row>
    <row r="1642" spans="1:5">
      <c r="A1642">
        <f ca="1"/>
        <v>1641</v>
      </c>
      <c r="B1642" s="187"/>
      <c r="C1642" s="169">
        <f ca="1"/>
        <v>2E-3</v>
      </c>
      <c r="D1642" s="169">
        <f ca="1"/>
        <v>-9.1476941039112685E-4</v>
      </c>
      <c r="E1642" s="169">
        <f ca="1"/>
        <v>6.7360614837465803E-5</v>
      </c>
    </row>
    <row r="1643" spans="1:5">
      <c r="A1643">
        <f ca="1"/>
        <v>1642</v>
      </c>
      <c r="B1643" s="187"/>
      <c r="C1643" s="169">
        <f ca="1"/>
        <v>2E-3</v>
      </c>
      <c r="D1643" s="169">
        <f ca="1"/>
        <v>-9.1593695271453596E-4</v>
      </c>
      <c r="E1643" s="169">
        <f ca="1"/>
        <v>6.7788100269597904E-5</v>
      </c>
    </row>
    <row r="1644" spans="1:5">
      <c r="A1644">
        <f ca="1"/>
        <v>1643</v>
      </c>
      <c r="B1644" s="187"/>
      <c r="C1644" s="169">
        <f ca="1"/>
        <v>2E-3</v>
      </c>
      <c r="D1644" s="169">
        <f ca="1"/>
        <v>-9.1710449503794528E-4</v>
      </c>
      <c r="E1644" s="169">
        <f ca="1"/>
        <v>6.8216130963760736E-5</v>
      </c>
    </row>
    <row r="1645" spans="1:5">
      <c r="A1645">
        <f ca="1"/>
        <v>1644</v>
      </c>
      <c r="B1645" s="187"/>
      <c r="C1645" s="169">
        <f ca="1"/>
        <v>2E-3</v>
      </c>
      <c r="D1645" s="169">
        <f ca="1"/>
        <v>-9.1827203736135439E-4</v>
      </c>
      <c r="E1645" s="169">
        <f ca="1"/>
        <v>6.8644706919954407E-5</v>
      </c>
    </row>
    <row r="1646" spans="1:5">
      <c r="A1646">
        <f ca="1"/>
        <v>1645</v>
      </c>
      <c r="B1646" s="187"/>
      <c r="C1646" s="169">
        <f ca="1"/>
        <v>2E-3</v>
      </c>
      <c r="D1646" s="169">
        <f ca="1"/>
        <v>-9.1943957968476371E-4</v>
      </c>
      <c r="E1646" s="169">
        <f ca="1"/>
        <v>6.9073828138178917E-5</v>
      </c>
    </row>
    <row r="1647" spans="1:5">
      <c r="A1647">
        <f ca="1"/>
        <v>1646</v>
      </c>
      <c r="B1647" s="187"/>
      <c r="C1647" s="169">
        <f ca="1"/>
        <v>2E-3</v>
      </c>
      <c r="D1647" s="169">
        <f ca="1"/>
        <v>-9.2060712200817281E-4</v>
      </c>
      <c r="E1647" s="169">
        <f ca="1"/>
        <v>6.9503494618434049E-5</v>
      </c>
    </row>
    <row r="1648" spans="1:5">
      <c r="A1648">
        <f ca="1"/>
        <v>1647</v>
      </c>
      <c r="B1648" s="187"/>
      <c r="C1648" s="169">
        <f ca="1"/>
        <v>2E-3</v>
      </c>
      <c r="D1648" s="169">
        <f ca="1"/>
        <v>-9.2177466433158214E-4</v>
      </c>
      <c r="E1648" s="169">
        <f ca="1"/>
        <v>6.993370636072002E-5</v>
      </c>
    </row>
    <row r="1649" spans="1:5">
      <c r="A1649">
        <f ca="1"/>
        <v>1648</v>
      </c>
      <c r="B1649" s="187"/>
      <c r="C1649" s="169">
        <f ca="1"/>
        <v>2E-3</v>
      </c>
      <c r="D1649" s="169">
        <f ca="1"/>
        <v>-9.2294220665499124E-4</v>
      </c>
      <c r="E1649" s="169">
        <f ca="1"/>
        <v>7.036446336503683E-5</v>
      </c>
    </row>
    <row r="1650" spans="1:5">
      <c r="A1650">
        <f ca="1"/>
        <v>1649</v>
      </c>
      <c r="B1650" s="187"/>
      <c r="C1650" s="169">
        <f ca="1"/>
        <v>2E-3</v>
      </c>
      <c r="D1650" s="169">
        <f ca="1"/>
        <v>-9.2410974897840057E-4</v>
      </c>
      <c r="E1650" s="169">
        <f ca="1"/>
        <v>7.0795765631384371E-5</v>
      </c>
    </row>
    <row r="1651" spans="1:5">
      <c r="A1651">
        <f ca="1"/>
        <v>1650</v>
      </c>
      <c r="B1651" s="187"/>
      <c r="C1651" s="169">
        <f ca="1"/>
        <v>2E-3</v>
      </c>
      <c r="D1651" s="169">
        <f ca="1"/>
        <v>-9.2527729130180989E-4</v>
      </c>
      <c r="E1651" s="169">
        <f ca="1"/>
        <v>7.1227613159762751E-5</v>
      </c>
    </row>
    <row r="1652" spans="1:5">
      <c r="A1652">
        <f ca="1"/>
        <v>1651</v>
      </c>
      <c r="B1652" s="187"/>
      <c r="C1652" s="169">
        <f ca="1"/>
        <v>2E-3</v>
      </c>
      <c r="D1652" s="169">
        <f ca="1"/>
        <v>-9.2644483362521899E-4</v>
      </c>
      <c r="E1652" s="169">
        <f ca="1"/>
        <v>7.1660005950171862E-5</v>
      </c>
    </row>
    <row r="1653" spans="1:5">
      <c r="A1653">
        <f ca="1"/>
        <v>1652</v>
      </c>
      <c r="B1653" s="187"/>
      <c r="C1653" s="169">
        <f ca="1"/>
        <v>2E-3</v>
      </c>
      <c r="D1653" s="169">
        <f ca="1"/>
        <v>-9.2761237594862832E-4</v>
      </c>
      <c r="E1653" s="169">
        <f ca="1"/>
        <v>7.2092944002611703E-5</v>
      </c>
    </row>
    <row r="1654" spans="1:5">
      <c r="A1654">
        <f ca="1"/>
        <v>1653</v>
      </c>
      <c r="B1654" s="187"/>
      <c r="C1654" s="169">
        <f ca="1"/>
        <v>2E-3</v>
      </c>
      <c r="D1654" s="169">
        <f ca="1"/>
        <v>-9.2877991827203742E-4</v>
      </c>
      <c r="E1654" s="169">
        <f ca="1"/>
        <v>7.2526427317082384E-5</v>
      </c>
    </row>
    <row r="1655" spans="1:5">
      <c r="A1655">
        <f ca="1"/>
        <v>1654</v>
      </c>
      <c r="B1655" s="187"/>
      <c r="C1655" s="169">
        <f ca="1"/>
        <v>2E-3</v>
      </c>
      <c r="D1655" s="169">
        <f ca="1"/>
        <v>-9.2994746059544674E-4</v>
      </c>
      <c r="E1655" s="169">
        <f ca="1"/>
        <v>7.2960455893583903E-5</v>
      </c>
    </row>
    <row r="1656" spans="1:5">
      <c r="A1656">
        <f ca="1"/>
        <v>1655</v>
      </c>
      <c r="B1656" s="187"/>
      <c r="C1656" s="169">
        <f ca="1"/>
        <v>2E-3</v>
      </c>
      <c r="D1656" s="169">
        <f ca="1"/>
        <v>-9.3111500291885585E-4</v>
      </c>
      <c r="E1656" s="169">
        <f ca="1"/>
        <v>7.3395029732116045E-5</v>
      </c>
    </row>
    <row r="1657" spans="1:5">
      <c r="A1657">
        <f ca="1"/>
        <v>1656</v>
      </c>
      <c r="B1657" s="187"/>
      <c r="C1657" s="169">
        <f ca="1"/>
        <v>2E-3</v>
      </c>
      <c r="D1657" s="169">
        <f ca="1"/>
        <v>-9.3228254524226517E-4</v>
      </c>
      <c r="E1657" s="169">
        <f ca="1"/>
        <v>7.3830148832679135E-5</v>
      </c>
    </row>
    <row r="1658" spans="1:5">
      <c r="A1658">
        <f ca="1"/>
        <v>1657</v>
      </c>
      <c r="B1658" s="187"/>
      <c r="C1658" s="169">
        <f ca="1"/>
        <v>2E-3</v>
      </c>
      <c r="D1658" s="169">
        <f ca="1"/>
        <v>-9.3345008756567428E-4</v>
      </c>
      <c r="E1658" s="169">
        <f ca="1"/>
        <v>7.4265813195272955E-5</v>
      </c>
    </row>
    <row r="1659" spans="1:5">
      <c r="A1659">
        <f ca="1"/>
        <v>1658</v>
      </c>
      <c r="B1659" s="187"/>
      <c r="C1659" s="169">
        <f ca="1"/>
        <v>2E-3</v>
      </c>
      <c r="D1659" s="169">
        <f ca="1"/>
        <v>-9.346176298890836E-4</v>
      </c>
      <c r="E1659" s="169">
        <f ca="1"/>
        <v>7.4702022819897506E-5</v>
      </c>
    </row>
    <row r="1660" spans="1:5">
      <c r="A1660">
        <f ca="1"/>
        <v>1659</v>
      </c>
      <c r="B1660" s="187"/>
      <c r="C1660" s="169">
        <f ca="1"/>
        <v>2E-3</v>
      </c>
      <c r="D1660" s="169">
        <f ca="1"/>
        <v>-9.3578517221249271E-4</v>
      </c>
      <c r="E1660" s="169">
        <f ca="1"/>
        <v>7.5138777706552787E-5</v>
      </c>
    </row>
    <row r="1661" spans="1:5">
      <c r="A1661">
        <f ca="1"/>
        <v>1660</v>
      </c>
      <c r="B1661" s="187"/>
      <c r="C1661" s="169">
        <f ca="1"/>
        <v>2E-3</v>
      </c>
      <c r="D1661" s="169">
        <f ca="1"/>
        <v>-9.3695271453590203E-4</v>
      </c>
      <c r="E1661" s="169">
        <f ca="1"/>
        <v>7.5576077855239016E-5</v>
      </c>
    </row>
    <row r="1662" spans="1:5">
      <c r="A1662">
        <f ca="1"/>
        <v>1661</v>
      </c>
      <c r="B1662" s="187"/>
      <c r="C1662" s="169">
        <f ca="1"/>
        <v>2E-3</v>
      </c>
      <c r="D1662" s="169">
        <f ca="1"/>
        <v>-9.3812025685931113E-4</v>
      </c>
      <c r="E1662" s="169">
        <f ca="1"/>
        <v>7.6013923265955976E-5</v>
      </c>
    </row>
    <row r="1663" spans="1:5">
      <c r="A1663">
        <f ca="1"/>
        <v>1662</v>
      </c>
      <c r="B1663" s="187"/>
      <c r="C1663" s="169">
        <f ca="1"/>
        <v>2E-3</v>
      </c>
      <c r="D1663" s="169">
        <f ca="1"/>
        <v>-9.3928779918272046E-4</v>
      </c>
      <c r="E1663" s="169">
        <f ca="1"/>
        <v>7.6452313938703558E-5</v>
      </c>
    </row>
    <row r="1664" spans="1:5">
      <c r="A1664">
        <f ca="1"/>
        <v>1663</v>
      </c>
      <c r="B1664" s="187"/>
      <c r="C1664" s="169">
        <f ca="1"/>
        <v>2E-3</v>
      </c>
      <c r="D1664" s="169">
        <f ca="1"/>
        <v>-9.4045534150612978E-4</v>
      </c>
      <c r="E1664" s="169">
        <f ca="1"/>
        <v>7.6891249873482087E-5</v>
      </c>
    </row>
    <row r="1665" spans="1:5">
      <c r="A1665">
        <f ca="1"/>
        <v>1664</v>
      </c>
      <c r="B1665" s="187"/>
      <c r="C1665" s="169">
        <f ca="1"/>
        <v>2E-3</v>
      </c>
      <c r="D1665" s="169">
        <f ca="1"/>
        <v>-9.4162288382953888E-4</v>
      </c>
      <c r="E1665" s="169">
        <f ca="1"/>
        <v>7.7330731070291456E-5</v>
      </c>
    </row>
    <row r="1666" spans="1:5">
      <c r="A1666">
        <f ca="1"/>
        <v>1665</v>
      </c>
      <c r="B1666" s="187"/>
      <c r="C1666" s="169">
        <f ca="1"/>
        <v>2E-3</v>
      </c>
      <c r="D1666" s="169">
        <f ca="1"/>
        <v>-9.4279042615294821E-4</v>
      </c>
      <c r="E1666" s="169">
        <f ca="1"/>
        <v>7.7770757529131446E-5</v>
      </c>
    </row>
    <row r="1667" spans="1:5">
      <c r="A1667">
        <f ca="1"/>
        <v>1666</v>
      </c>
      <c r="B1667" s="187"/>
      <c r="C1667" s="169">
        <f ca="1"/>
        <v>2E-3</v>
      </c>
      <c r="D1667" s="169">
        <f ca="1"/>
        <v>-9.4395796847635731E-4</v>
      </c>
      <c r="E1667" s="169">
        <f ca="1"/>
        <v>7.8211329250002276E-5</v>
      </c>
    </row>
    <row r="1668" spans="1:5">
      <c r="A1668">
        <f ca="1"/>
        <v>1667</v>
      </c>
      <c r="B1668" s="187"/>
      <c r="C1668" s="169">
        <f ca="1"/>
        <v>2E-3</v>
      </c>
      <c r="D1668" s="169">
        <f ca="1"/>
        <v>-9.4512551079976664E-4</v>
      </c>
      <c r="E1668" s="169">
        <f ca="1"/>
        <v>7.8652446232903945E-5</v>
      </c>
    </row>
    <row r="1669" spans="1:5">
      <c r="A1669">
        <f ca="1"/>
        <v>1668</v>
      </c>
      <c r="B1669" s="187"/>
      <c r="C1669" s="169">
        <f ca="1"/>
        <v>2E-3</v>
      </c>
      <c r="D1669" s="169">
        <f ca="1"/>
        <v>-9.4629305312317574E-4</v>
      </c>
      <c r="E1669" s="169">
        <f ca="1"/>
        <v>7.9094108477836236E-5</v>
      </c>
    </row>
    <row r="1670" spans="1:5">
      <c r="A1670">
        <f ca="1"/>
        <v>1669</v>
      </c>
      <c r="B1670" s="187"/>
      <c r="C1670" s="169">
        <f ca="1"/>
        <v>2E-3</v>
      </c>
      <c r="D1670" s="169">
        <f ca="1"/>
        <v>-9.4746059544658506E-4</v>
      </c>
      <c r="E1670" s="169">
        <f ca="1"/>
        <v>7.9536315984799367E-5</v>
      </c>
    </row>
    <row r="1671" spans="1:5">
      <c r="A1671">
        <f ca="1"/>
        <v>1670</v>
      </c>
      <c r="B1671" s="187"/>
      <c r="C1671" s="169">
        <f ca="1"/>
        <v>2E-3</v>
      </c>
      <c r="D1671" s="169">
        <f ca="1"/>
        <v>-9.4862813776999417E-4</v>
      </c>
      <c r="E1671" s="169">
        <f ca="1"/>
        <v>7.9979068753793445E-5</v>
      </c>
    </row>
    <row r="1672" spans="1:5">
      <c r="A1672">
        <f ca="1"/>
        <v>1671</v>
      </c>
      <c r="B1672" s="187"/>
      <c r="C1672" s="169">
        <f ca="1"/>
        <v>2E-3</v>
      </c>
      <c r="D1672" s="169">
        <f ca="1"/>
        <v>-9.4979568009340349E-4</v>
      </c>
      <c r="E1672" s="169">
        <f ca="1"/>
        <v>8.0422366784818036E-5</v>
      </c>
    </row>
    <row r="1673" spans="1:5">
      <c r="A1673">
        <f ca="1"/>
        <v>1672</v>
      </c>
      <c r="B1673" s="187"/>
      <c r="C1673" s="169">
        <f ca="1"/>
        <v>2E-3</v>
      </c>
      <c r="D1673" s="169">
        <f ca="1"/>
        <v>-9.509632224168126E-4</v>
      </c>
      <c r="E1673" s="169">
        <f ca="1"/>
        <v>8.0866210077873576E-5</v>
      </c>
    </row>
    <row r="1674" spans="1:5">
      <c r="A1674">
        <f ca="1"/>
        <v>1673</v>
      </c>
      <c r="B1674" s="187"/>
      <c r="C1674" s="169">
        <f ca="1"/>
        <v>2E-3</v>
      </c>
      <c r="D1674" s="169">
        <f ca="1"/>
        <v>-9.5213076474022192E-4</v>
      </c>
      <c r="E1674" s="169">
        <f ca="1"/>
        <v>8.1310598632959954E-5</v>
      </c>
    </row>
    <row r="1675" spans="1:5">
      <c r="A1675">
        <f ca="1"/>
        <v>1674</v>
      </c>
      <c r="B1675" s="187"/>
      <c r="C1675" s="169">
        <f ca="1"/>
        <v>2E-3</v>
      </c>
      <c r="D1675" s="169">
        <f ca="1"/>
        <v>-9.5329830706363103E-4</v>
      </c>
      <c r="E1675" s="169">
        <f ca="1"/>
        <v>8.1755532450076955E-5</v>
      </c>
    </row>
    <row r="1676" spans="1:5">
      <c r="A1676">
        <f ca="1"/>
        <v>1675</v>
      </c>
      <c r="B1676" s="187"/>
      <c r="C1676" s="169">
        <f ca="1"/>
        <v>2E-3</v>
      </c>
      <c r="D1676" s="169">
        <f ca="1"/>
        <v>-9.5446584938704056E-4</v>
      </c>
      <c r="E1676" s="169">
        <f ca="1"/>
        <v>8.2201011529224794E-5</v>
      </c>
    </row>
    <row r="1677" spans="1:5">
      <c r="A1677">
        <f ca="1"/>
        <v>1676</v>
      </c>
      <c r="B1677" s="187"/>
      <c r="C1677" s="169">
        <f ca="1"/>
        <v>2E-3</v>
      </c>
      <c r="D1677" s="169">
        <f ca="1"/>
        <v>-9.5563339171044967E-4</v>
      </c>
      <c r="E1677" s="169">
        <f ca="1"/>
        <v>8.2647035870403473E-5</v>
      </c>
    </row>
    <row r="1678" spans="1:5">
      <c r="A1678">
        <f ca="1"/>
        <v>1677</v>
      </c>
      <c r="B1678" s="187"/>
      <c r="C1678" s="169">
        <f ca="1"/>
        <v>2E-3</v>
      </c>
      <c r="D1678" s="169">
        <f ca="1"/>
        <v>-9.5680093403385878E-4</v>
      </c>
      <c r="E1678" s="169">
        <f ca="1"/>
        <v>8.3093605473612774E-5</v>
      </c>
    </row>
    <row r="1679" spans="1:5">
      <c r="A1679">
        <f ca="1"/>
        <v>1678</v>
      </c>
      <c r="B1679" s="187"/>
      <c r="C1679" s="169">
        <f ca="1"/>
        <v>2E-3</v>
      </c>
      <c r="D1679" s="169">
        <f ca="1"/>
        <v>-9.5796847635726788E-4</v>
      </c>
      <c r="E1679" s="169">
        <f ca="1"/>
        <v>8.3540720338853023E-5</v>
      </c>
    </row>
    <row r="1680" spans="1:5">
      <c r="A1680">
        <f ca="1"/>
        <v>1679</v>
      </c>
      <c r="B1680" s="187"/>
      <c r="C1680" s="169">
        <f ca="1"/>
        <v>2E-3</v>
      </c>
      <c r="D1680" s="169">
        <f ca="1"/>
        <v>-9.5913601868067742E-4</v>
      </c>
      <c r="E1680" s="169">
        <f ca="1"/>
        <v>8.398838046612411E-5</v>
      </c>
    </row>
    <row r="1681" spans="1:5">
      <c r="A1681">
        <f ca="1"/>
        <v>1680</v>
      </c>
      <c r="B1681" s="187"/>
      <c r="C1681" s="169">
        <f ca="1"/>
        <v>2E-3</v>
      </c>
      <c r="D1681" s="169">
        <f ca="1"/>
        <v>-9.6030356100408653E-4</v>
      </c>
      <c r="E1681" s="169">
        <f ca="1"/>
        <v>8.443658585542582E-5</v>
      </c>
    </row>
    <row r="1682" spans="1:5">
      <c r="A1682">
        <f ca="1"/>
        <v>1681</v>
      </c>
      <c r="B1682" s="187"/>
      <c r="C1682" s="169">
        <f ca="1"/>
        <v>2E-3</v>
      </c>
      <c r="D1682" s="169">
        <f ca="1"/>
        <v>-9.6147110332749563E-4</v>
      </c>
      <c r="E1682" s="169">
        <f ca="1"/>
        <v>8.4885336506758261E-5</v>
      </c>
    </row>
    <row r="1683" spans="1:5">
      <c r="A1683">
        <f ca="1"/>
        <v>1682</v>
      </c>
      <c r="B1683" s="187"/>
      <c r="C1683" s="169">
        <f ca="1"/>
        <v>2E-3</v>
      </c>
      <c r="D1683" s="169">
        <f ca="1"/>
        <v>-9.6263864565090474E-4</v>
      </c>
      <c r="E1683" s="169">
        <f ca="1"/>
        <v>8.5334632420121649E-5</v>
      </c>
    </row>
    <row r="1684" spans="1:5">
      <c r="A1684">
        <f ca="1"/>
        <v>1683</v>
      </c>
      <c r="B1684" s="187"/>
      <c r="C1684" s="169">
        <f ca="1"/>
        <v>2E-3</v>
      </c>
      <c r="D1684" s="169">
        <f ca="1"/>
        <v>-9.6380618797431428E-4</v>
      </c>
      <c r="E1684" s="169">
        <f ca="1"/>
        <v>8.5784473595515768E-5</v>
      </c>
    </row>
    <row r="1685" spans="1:5">
      <c r="A1685">
        <f ca="1"/>
        <v>1684</v>
      </c>
      <c r="B1685" s="187"/>
      <c r="C1685" s="169">
        <f ca="1"/>
        <v>2E-3</v>
      </c>
      <c r="D1685" s="169">
        <f ca="1"/>
        <v>-9.6497373029772338E-4</v>
      </c>
      <c r="E1685" s="169">
        <f ca="1"/>
        <v>8.6234860032940617E-5</v>
      </c>
    </row>
    <row r="1686" spans="1:5">
      <c r="A1686">
        <f ca="1"/>
        <v>1685</v>
      </c>
      <c r="B1686" s="187"/>
      <c r="C1686" s="169">
        <f ca="1"/>
        <v>2E-3</v>
      </c>
      <c r="D1686" s="169">
        <f ca="1"/>
        <v>-9.6614127262113249E-4</v>
      </c>
      <c r="E1686" s="169">
        <f ca="1"/>
        <v>8.6685791732396306E-5</v>
      </c>
    </row>
    <row r="1687" spans="1:5">
      <c r="A1687">
        <f ca="1"/>
        <v>1686</v>
      </c>
      <c r="B1687" s="187"/>
      <c r="C1687" s="169">
        <f ca="1"/>
        <v>2E-3</v>
      </c>
      <c r="D1687" s="169">
        <f ca="1"/>
        <v>-9.6730881494454203E-4</v>
      </c>
      <c r="E1687" s="169">
        <f ca="1"/>
        <v>8.7137268693882725E-5</v>
      </c>
    </row>
    <row r="1688" spans="1:5">
      <c r="A1688">
        <f ca="1"/>
        <v>1687</v>
      </c>
      <c r="B1688" s="187"/>
      <c r="C1688" s="169">
        <f ca="1"/>
        <v>2E-3</v>
      </c>
      <c r="D1688" s="169">
        <f ca="1"/>
        <v>-9.6847635726795113E-4</v>
      </c>
      <c r="E1688" s="169">
        <f ca="1"/>
        <v>8.7589290917399875E-5</v>
      </c>
    </row>
    <row r="1689" spans="1:5">
      <c r="A1689">
        <f ca="1"/>
        <v>1688</v>
      </c>
      <c r="B1689" s="187"/>
      <c r="C1689" s="169">
        <f ca="1"/>
        <v>2E-3</v>
      </c>
      <c r="D1689" s="169">
        <f ca="1"/>
        <v>-9.6964389959136024E-4</v>
      </c>
      <c r="E1689" s="169">
        <f ca="1"/>
        <v>8.8041858402947972E-5</v>
      </c>
    </row>
    <row r="1690" spans="1:5">
      <c r="A1690">
        <f ca="1"/>
        <v>1689</v>
      </c>
      <c r="B1690" s="187"/>
      <c r="C1690" s="169">
        <f ca="1"/>
        <v>2E-3</v>
      </c>
      <c r="D1690" s="169">
        <f ca="1"/>
        <v>-9.7081144191476934E-4</v>
      </c>
      <c r="E1690" s="169">
        <f ca="1"/>
        <v>8.8494971150526801E-5</v>
      </c>
    </row>
    <row r="1691" spans="1:5">
      <c r="A1691">
        <f ca="1"/>
        <v>1690</v>
      </c>
      <c r="B1691" s="187"/>
      <c r="C1691" s="169">
        <f ca="1"/>
        <v>2E-3</v>
      </c>
      <c r="D1691" s="169">
        <f ca="1"/>
        <v>-9.7197898423817888E-4</v>
      </c>
      <c r="E1691" s="169">
        <f ca="1"/>
        <v>8.8948629160136251E-5</v>
      </c>
    </row>
    <row r="1692" spans="1:5">
      <c r="A1692">
        <f ca="1"/>
        <v>1691</v>
      </c>
      <c r="B1692" s="187"/>
      <c r="C1692" s="169">
        <f ca="1"/>
        <v>2E-3</v>
      </c>
      <c r="D1692" s="169">
        <f ca="1"/>
        <v>-9.7314652656158799E-4</v>
      </c>
      <c r="E1692" s="169">
        <f ca="1"/>
        <v>8.9402832431776649E-5</v>
      </c>
    </row>
    <row r="1693" spans="1:5">
      <c r="A1693">
        <f ca="1"/>
        <v>1692</v>
      </c>
      <c r="B1693" s="187"/>
      <c r="C1693" s="169">
        <f ca="1"/>
        <v>2E-3</v>
      </c>
      <c r="D1693" s="169">
        <f ca="1"/>
        <v>-9.7431406888499709E-4</v>
      </c>
      <c r="E1693" s="169">
        <f ca="1"/>
        <v>8.9857580965447778E-5</v>
      </c>
    </row>
    <row r="1694" spans="1:5">
      <c r="A1694">
        <f ca="1"/>
        <v>1693</v>
      </c>
      <c r="B1694" s="187"/>
      <c r="C1694" s="169">
        <f ca="1"/>
        <v>2E-3</v>
      </c>
      <c r="D1694" s="169">
        <f ca="1"/>
        <v>-9.754816112084062E-4</v>
      </c>
      <c r="E1694" s="169">
        <f ca="1"/>
        <v>9.0312874761149637E-5</v>
      </c>
    </row>
    <row r="1695" spans="1:5">
      <c r="A1695">
        <f ca="1"/>
        <v>1694</v>
      </c>
      <c r="B1695" s="187"/>
      <c r="C1695" s="169">
        <f ca="1"/>
        <v>2E-3</v>
      </c>
      <c r="D1695" s="169">
        <f ca="1"/>
        <v>-9.7664915353181574E-4</v>
      </c>
      <c r="E1695" s="169">
        <f ca="1"/>
        <v>9.0768713818882335E-5</v>
      </c>
    </row>
    <row r="1696" spans="1:5">
      <c r="A1696">
        <f ca="1"/>
        <v>1695</v>
      </c>
      <c r="B1696" s="187"/>
      <c r="C1696" s="169">
        <f ca="1"/>
        <v>2E-3</v>
      </c>
      <c r="D1696" s="169">
        <f ca="1"/>
        <v>-9.7781669585522485E-4</v>
      </c>
      <c r="E1696" s="169">
        <f ca="1"/>
        <v>9.1225098138645873E-5</v>
      </c>
    </row>
    <row r="1697" spans="1:5">
      <c r="A1697">
        <f ca="1"/>
        <v>1696</v>
      </c>
      <c r="B1697" s="187"/>
      <c r="C1697" s="169">
        <f ca="1"/>
        <v>2E-3</v>
      </c>
      <c r="D1697" s="169">
        <f ca="1"/>
        <v>-9.7898423817863395E-4</v>
      </c>
      <c r="E1697" s="169">
        <f ca="1"/>
        <v>9.1682027720440032E-5</v>
      </c>
    </row>
    <row r="1698" spans="1:5">
      <c r="A1698">
        <f ca="1"/>
        <v>1697</v>
      </c>
      <c r="B1698" s="187"/>
      <c r="C1698" s="169">
        <f ca="1"/>
        <v>2E-3</v>
      </c>
      <c r="D1698" s="169">
        <f ca="1"/>
        <v>-9.8015178050204349E-4</v>
      </c>
      <c r="E1698" s="169">
        <f ca="1"/>
        <v>9.213950256426514E-5</v>
      </c>
    </row>
    <row r="1699" spans="1:5">
      <c r="A1699">
        <f ca="1"/>
        <v>1698</v>
      </c>
      <c r="B1699" s="187"/>
      <c r="C1699" s="169">
        <f ca="1"/>
        <v>2E-3</v>
      </c>
      <c r="D1699" s="169">
        <f ca="1"/>
        <v>-9.813193228254526E-4</v>
      </c>
      <c r="E1699" s="169">
        <f ca="1"/>
        <v>9.2597522670120978E-5</v>
      </c>
    </row>
    <row r="1700" spans="1:5">
      <c r="A1700">
        <f ca="1"/>
        <v>1699</v>
      </c>
      <c r="B1700" s="187"/>
      <c r="C1700" s="169">
        <f ca="1"/>
        <v>2E-3</v>
      </c>
      <c r="D1700" s="169">
        <f ca="1"/>
        <v>-9.824868651488617E-4</v>
      </c>
      <c r="E1700" s="169">
        <f ca="1"/>
        <v>9.3056088038007438E-5</v>
      </c>
    </row>
    <row r="1701" spans="1:5">
      <c r="A1701">
        <f ca="1"/>
        <v>1700</v>
      </c>
      <c r="B1701" s="187"/>
      <c r="C1701" s="169">
        <f ca="1"/>
        <v>2E-3</v>
      </c>
      <c r="D1701" s="169">
        <f ca="1"/>
        <v>-9.8365440747227081E-4</v>
      </c>
      <c r="E1701" s="169">
        <f ca="1"/>
        <v>9.3515198667924846E-5</v>
      </c>
    </row>
    <row r="1702" spans="1:5">
      <c r="A1702">
        <f ca="1"/>
        <v>1701</v>
      </c>
      <c r="B1702" s="187"/>
      <c r="C1702" s="169">
        <f ca="1"/>
        <v>2E-3</v>
      </c>
      <c r="D1702" s="169">
        <f ca="1"/>
        <v>-9.8482194979568035E-4</v>
      </c>
      <c r="E1702" s="169">
        <f ca="1"/>
        <v>9.3974854559873092E-5</v>
      </c>
    </row>
    <row r="1703" spans="1:5">
      <c r="A1703">
        <f ca="1"/>
        <v>1702</v>
      </c>
      <c r="B1703" s="187"/>
      <c r="C1703" s="169">
        <f ca="1"/>
        <v>2E-3</v>
      </c>
      <c r="D1703" s="169">
        <f ca="1"/>
        <v>-9.8598949211908945E-4</v>
      </c>
      <c r="E1703" s="169">
        <f ca="1"/>
        <v>9.4435055713851961E-5</v>
      </c>
    </row>
    <row r="1704" spans="1:5">
      <c r="A1704">
        <f ca="1"/>
        <v>1703</v>
      </c>
      <c r="B1704" s="187"/>
      <c r="C1704" s="169">
        <f ca="1"/>
        <v>2E-3</v>
      </c>
      <c r="D1704" s="169">
        <f ca="1"/>
        <v>-9.8715703444249856E-4</v>
      </c>
      <c r="E1704" s="169">
        <f ca="1"/>
        <v>9.489580212986167E-5</v>
      </c>
    </row>
    <row r="1705" spans="1:5">
      <c r="A1705">
        <f ca="1"/>
        <v>1704</v>
      </c>
      <c r="B1705" s="187"/>
      <c r="C1705" s="169">
        <f ca="1"/>
        <v>2E-3</v>
      </c>
      <c r="D1705" s="169">
        <f ca="1"/>
        <v>-9.8832457676590766E-4</v>
      </c>
      <c r="E1705" s="169">
        <f ca="1"/>
        <v>9.5357093807902217E-5</v>
      </c>
    </row>
    <row r="1706" spans="1:5">
      <c r="A1706">
        <f ca="1"/>
        <v>1705</v>
      </c>
      <c r="B1706" s="187"/>
      <c r="C1706" s="169">
        <f ca="1"/>
        <v>2E-3</v>
      </c>
      <c r="D1706" s="169">
        <f ca="1"/>
        <v>-9.894921190893172E-4</v>
      </c>
      <c r="E1706" s="169">
        <f ca="1"/>
        <v>9.5818930747973495E-5</v>
      </c>
    </row>
    <row r="1707" spans="1:5">
      <c r="A1707">
        <f ca="1"/>
        <v>1706</v>
      </c>
      <c r="B1707" s="187"/>
      <c r="C1707" s="169">
        <f ca="1"/>
        <v>2E-3</v>
      </c>
      <c r="D1707" s="169">
        <f ca="1"/>
        <v>-9.9065966141272631E-4</v>
      </c>
      <c r="E1707" s="169">
        <f ca="1"/>
        <v>9.6281312950075503E-5</v>
      </c>
    </row>
    <row r="1708" spans="1:5">
      <c r="A1708">
        <f ca="1"/>
        <v>1707</v>
      </c>
      <c r="B1708" s="187"/>
      <c r="C1708" s="169">
        <f ca="1"/>
        <v>2E-3</v>
      </c>
      <c r="D1708" s="169">
        <f ca="1"/>
        <v>-9.9182720373613541E-4</v>
      </c>
      <c r="E1708" s="169">
        <f ca="1"/>
        <v>9.6744240414208351E-5</v>
      </c>
    </row>
    <row r="1709" spans="1:5">
      <c r="A1709">
        <f ca="1"/>
        <v>1708</v>
      </c>
      <c r="B1709" s="187"/>
      <c r="C1709" s="169">
        <f ca="1"/>
        <v>2E-3</v>
      </c>
      <c r="D1709" s="169">
        <f ca="1"/>
        <v>-9.9299474605954495E-4</v>
      </c>
      <c r="E1709" s="169">
        <f ca="1"/>
        <v>9.7207713140372038E-5</v>
      </c>
    </row>
    <row r="1710" spans="1:5">
      <c r="A1710">
        <f ca="1"/>
        <v>1709</v>
      </c>
      <c r="B1710" s="187"/>
      <c r="C1710" s="169">
        <f ca="1"/>
        <v>2E-3</v>
      </c>
      <c r="D1710" s="169">
        <f ca="1"/>
        <v>-9.9416228838295406E-4</v>
      </c>
      <c r="E1710" s="169">
        <f ca="1"/>
        <v>9.7671731128566347E-5</v>
      </c>
    </row>
    <row r="1711" spans="1:5">
      <c r="A1711">
        <f ca="1"/>
        <v>1710</v>
      </c>
      <c r="B1711" s="187"/>
      <c r="C1711" s="169">
        <f ca="1"/>
        <v>2E-3</v>
      </c>
      <c r="D1711" s="169">
        <f ca="1"/>
        <v>-9.9532983070636316E-4</v>
      </c>
      <c r="E1711" s="169">
        <f ca="1"/>
        <v>9.8136294378791495E-5</v>
      </c>
    </row>
    <row r="1712" spans="1:5">
      <c r="A1712">
        <f ca="1"/>
        <v>1711</v>
      </c>
      <c r="B1712" s="187"/>
      <c r="C1712" s="169">
        <f ca="1"/>
        <v>2E-3</v>
      </c>
      <c r="D1712" s="169">
        <f ca="1"/>
        <v>-9.9649737302977227E-4</v>
      </c>
      <c r="E1712" s="169">
        <f ca="1"/>
        <v>9.8601402891047483E-5</v>
      </c>
    </row>
    <row r="1713" spans="1:5">
      <c r="A1713">
        <f ca="1"/>
        <v>1712</v>
      </c>
      <c r="B1713" s="187"/>
      <c r="C1713" s="169">
        <f ca="1"/>
        <v>2E-3</v>
      </c>
      <c r="D1713" s="169">
        <f ca="1"/>
        <v>-9.9766491535318181E-4</v>
      </c>
      <c r="E1713" s="169">
        <f ca="1"/>
        <v>9.9067056665334201E-5</v>
      </c>
    </row>
    <row r="1714" spans="1:5">
      <c r="A1714">
        <f ca="1"/>
        <v>1713</v>
      </c>
      <c r="B1714" s="187"/>
      <c r="C1714" s="169">
        <f ca="1"/>
        <v>2E-3</v>
      </c>
      <c r="D1714" s="169">
        <f ca="1"/>
        <v>-9.9883245767659092E-4</v>
      </c>
      <c r="E1714" s="169">
        <f ca="1"/>
        <v>9.9533255701651758E-5</v>
      </c>
    </row>
    <row r="1715" spans="1:5">
      <c r="A1715">
        <f ca="1"/>
        <v>1714</v>
      </c>
      <c r="B1715" s="187"/>
      <c r="C1715" s="169">
        <f ca="1"/>
        <v>2E-3</v>
      </c>
      <c r="D1715" s="169">
        <f ca="1"/>
        <v>-1E-3</v>
      </c>
      <c r="E1715" s="169">
        <f ca="1"/>
        <v>1.0000000000000005E-4</v>
      </c>
    </row>
    <row r="1716" spans="1:5">
      <c r="B1716" s="187"/>
      <c r="C1716" s="169"/>
      <c r="D1716" s="169"/>
      <c r="E1716" s="169"/>
    </row>
    <row r="1717" spans="1:5">
      <c r="B1717" s="187"/>
      <c r="C1717" s="169"/>
      <c r="D1717" s="169"/>
      <c r="E1717" s="169"/>
    </row>
    <row r="1718" spans="1:5">
      <c r="B1718" s="187"/>
      <c r="C1718" s="169"/>
      <c r="D1718" s="169"/>
      <c r="E1718" s="169"/>
    </row>
    <row r="1719" spans="1:5">
      <c r="B1719" s="187"/>
      <c r="C1719" s="169"/>
      <c r="D1719" s="169"/>
      <c r="E1719" s="169"/>
    </row>
    <row r="1720" spans="1:5">
      <c r="B1720" s="187"/>
      <c r="C1720" s="169"/>
      <c r="D1720" s="169"/>
      <c r="E1720" s="169"/>
    </row>
    <row r="1721" spans="1:5">
      <c r="B1721" s="187"/>
      <c r="C1721" s="169"/>
      <c r="D1721" s="169"/>
      <c r="E1721" s="169"/>
    </row>
    <row r="1722" spans="1:5">
      <c r="B1722" s="187"/>
      <c r="C1722" s="169"/>
      <c r="D1722" s="169"/>
      <c r="E1722" s="169"/>
    </row>
    <row r="1723" spans="1:5">
      <c r="B1723" s="187"/>
      <c r="C1723" s="169"/>
      <c r="D1723" s="169"/>
      <c r="E1723" s="169"/>
    </row>
    <row r="1724" spans="1:5">
      <c r="B1724" s="187"/>
      <c r="C1724" s="169"/>
      <c r="D1724" s="169"/>
      <c r="E1724" s="169"/>
    </row>
    <row r="1725" spans="1:5">
      <c r="B1725" s="187"/>
      <c r="C1725" s="169"/>
      <c r="D1725" s="169"/>
      <c r="E1725" s="169"/>
    </row>
    <row r="1726" spans="1:5">
      <c r="B1726" s="187"/>
      <c r="C1726" s="169"/>
      <c r="D1726" s="169"/>
      <c r="E1726" s="169"/>
    </row>
    <row r="1727" spans="1:5">
      <c r="B1727" s="187"/>
      <c r="C1727" s="169"/>
      <c r="D1727" s="169"/>
      <c r="E1727" s="169"/>
    </row>
    <row r="1728" spans="1:5">
      <c r="B1728" s="187"/>
      <c r="C1728" s="169"/>
      <c r="D1728" s="169"/>
      <c r="E1728" s="169"/>
    </row>
    <row r="1729" spans="2:5">
      <c r="B1729" s="187"/>
      <c r="C1729" s="169"/>
      <c r="D1729" s="169"/>
      <c r="E1729" s="169"/>
    </row>
    <row r="1730" spans="2:5">
      <c r="B1730" s="187"/>
      <c r="C1730" s="169"/>
      <c r="D1730" s="169"/>
      <c r="E1730" s="169"/>
    </row>
    <row r="1731" spans="2:5">
      <c r="B1731" s="187"/>
      <c r="C1731" s="169"/>
      <c r="D1731" s="169"/>
      <c r="E1731" s="169"/>
    </row>
    <row r="1732" spans="2:5">
      <c r="B1732" s="187"/>
      <c r="C1732" s="169"/>
      <c r="D1732" s="169"/>
      <c r="E1732" s="169"/>
    </row>
    <row r="1733" spans="2:5">
      <c r="B1733" s="187"/>
      <c r="C1733" s="169"/>
      <c r="D1733" s="169"/>
      <c r="E1733" s="169"/>
    </row>
    <row r="1734" spans="2:5">
      <c r="B1734" s="187"/>
      <c r="C1734" s="169"/>
      <c r="D1734" s="169"/>
      <c r="E1734" s="169"/>
    </row>
    <row r="1735" spans="2:5">
      <c r="B1735" s="187"/>
      <c r="C1735" s="169"/>
      <c r="D1735" s="169"/>
      <c r="E1735" s="169"/>
    </row>
    <row r="1736" spans="2:5">
      <c r="B1736" s="187"/>
      <c r="C1736" s="169"/>
      <c r="D1736" s="169"/>
      <c r="E1736" s="169"/>
    </row>
    <row r="1737" spans="2:5">
      <c r="B1737" s="187"/>
      <c r="C1737" s="169"/>
      <c r="D1737" s="169"/>
      <c r="E1737" s="169"/>
    </row>
    <row r="1738" spans="2:5">
      <c r="B1738" s="187"/>
      <c r="C1738" s="169"/>
      <c r="D1738" s="169"/>
      <c r="E1738" s="169"/>
    </row>
    <row r="1739" spans="2:5">
      <c r="B1739" s="187"/>
      <c r="C1739" s="169"/>
      <c r="D1739" s="169"/>
      <c r="E1739" s="169"/>
    </row>
    <row r="1740" spans="2:5">
      <c r="B1740" s="187"/>
      <c r="C1740" s="169"/>
      <c r="D1740" s="169"/>
      <c r="E1740" s="169"/>
    </row>
    <row r="1741" spans="2:5">
      <c r="B1741" s="187"/>
      <c r="C1741" s="169"/>
      <c r="D1741" s="169"/>
      <c r="E1741" s="169"/>
    </row>
    <row r="1742" spans="2:5">
      <c r="B1742" s="187"/>
      <c r="C1742" s="169"/>
      <c r="D1742" s="169"/>
      <c r="E1742" s="169"/>
    </row>
    <row r="1743" spans="2:5">
      <c r="B1743" s="187"/>
      <c r="C1743" s="169"/>
      <c r="D1743" s="169"/>
      <c r="E1743" s="169"/>
    </row>
    <row r="1744" spans="2:5">
      <c r="B1744" s="187"/>
      <c r="C1744" s="169"/>
      <c r="D1744" s="169"/>
      <c r="E1744" s="169"/>
    </row>
    <row r="1745" spans="2:5">
      <c r="B1745" s="187"/>
      <c r="C1745" s="169"/>
      <c r="D1745" s="169"/>
      <c r="E1745" s="169"/>
    </row>
    <row r="1746" spans="2:5">
      <c r="B1746" s="187"/>
      <c r="C1746" s="169"/>
      <c r="D1746" s="169"/>
      <c r="E1746" s="169"/>
    </row>
    <row r="1747" spans="2:5">
      <c r="B1747" s="187"/>
      <c r="C1747" s="169"/>
      <c r="D1747" s="169"/>
      <c r="E1747" s="169"/>
    </row>
    <row r="1748" spans="2:5">
      <c r="B1748" s="187"/>
      <c r="C1748" s="169"/>
      <c r="D1748" s="169"/>
      <c r="E1748" s="169"/>
    </row>
    <row r="1749" spans="2:5">
      <c r="B1749" s="187"/>
      <c r="C1749" s="169"/>
      <c r="D1749" s="169"/>
      <c r="E1749" s="169"/>
    </row>
    <row r="1750" spans="2:5">
      <c r="B1750" s="187"/>
      <c r="C1750" s="169"/>
      <c r="D1750" s="169"/>
      <c r="E1750" s="169"/>
    </row>
    <row r="1751" spans="2:5">
      <c r="B1751" s="187"/>
      <c r="C1751" s="169"/>
      <c r="D1751" s="169"/>
      <c r="E1751" s="169"/>
    </row>
    <row r="1752" spans="2:5">
      <c r="B1752" s="187"/>
      <c r="C1752" s="169"/>
      <c r="D1752" s="169"/>
      <c r="E1752" s="169"/>
    </row>
    <row r="1753" spans="2:5">
      <c r="B1753" s="187"/>
      <c r="C1753" s="169"/>
      <c r="D1753" s="169"/>
      <c r="E1753" s="169"/>
    </row>
    <row r="1754" spans="2:5">
      <c r="B1754" s="187"/>
      <c r="C1754" s="169"/>
      <c r="D1754" s="169"/>
      <c r="E1754" s="169"/>
    </row>
    <row r="1755" spans="2:5">
      <c r="B1755" s="187"/>
      <c r="C1755" s="169"/>
      <c r="D1755" s="169"/>
      <c r="E1755" s="169"/>
    </row>
    <row r="1756" spans="2:5">
      <c r="B1756" s="187"/>
      <c r="C1756" s="169"/>
      <c r="D1756" s="169"/>
      <c r="E1756" s="169"/>
    </row>
    <row r="1757" spans="2:5">
      <c r="B1757" s="187"/>
      <c r="C1757" s="169"/>
      <c r="D1757" s="169"/>
      <c r="E1757" s="169"/>
    </row>
    <row r="1758" spans="2:5">
      <c r="B1758" s="187"/>
      <c r="C1758" s="169"/>
      <c r="D1758" s="169"/>
      <c r="E1758" s="169"/>
    </row>
    <row r="1759" spans="2:5">
      <c r="B1759" s="187"/>
      <c r="C1759" s="169"/>
      <c r="D1759" s="169"/>
      <c r="E1759" s="169"/>
    </row>
    <row r="1760" spans="2:5">
      <c r="B1760" s="187"/>
      <c r="C1760" s="169"/>
      <c r="D1760" s="169"/>
      <c r="E1760" s="169"/>
    </row>
    <row r="1761" spans="2:5">
      <c r="B1761" s="187"/>
      <c r="C1761" s="169"/>
      <c r="D1761" s="169"/>
      <c r="E1761" s="169"/>
    </row>
    <row r="1762" spans="2:5">
      <c r="B1762" s="187"/>
      <c r="C1762" s="169"/>
      <c r="D1762" s="169"/>
      <c r="E1762" s="169"/>
    </row>
    <row r="1763" spans="2:5">
      <c r="B1763" s="187"/>
      <c r="C1763" s="169"/>
      <c r="D1763" s="169"/>
      <c r="E1763" s="169"/>
    </row>
    <row r="1764" spans="2:5">
      <c r="B1764" s="187"/>
      <c r="C1764" s="169"/>
      <c r="D1764" s="169"/>
      <c r="E1764" s="169"/>
    </row>
    <row r="1765" spans="2:5">
      <c r="B1765" s="187"/>
      <c r="C1765" s="169"/>
      <c r="D1765" s="169"/>
      <c r="E1765" s="169"/>
    </row>
    <row r="1766" spans="2:5">
      <c r="B1766" s="187"/>
      <c r="C1766" s="169"/>
      <c r="D1766" s="169"/>
      <c r="E1766" s="169"/>
    </row>
    <row r="1767" spans="2:5">
      <c r="B1767" s="187"/>
      <c r="C1767" s="169"/>
      <c r="D1767" s="169"/>
      <c r="E1767" s="169"/>
    </row>
    <row r="1768" spans="2:5">
      <c r="B1768" s="187"/>
      <c r="C1768" s="169"/>
      <c r="D1768" s="169"/>
      <c r="E1768" s="169"/>
    </row>
    <row r="1769" spans="2:5">
      <c r="B1769" s="187"/>
      <c r="C1769" s="169"/>
      <c r="D1769" s="169"/>
      <c r="E1769" s="169"/>
    </row>
    <row r="1770" spans="2:5">
      <c r="B1770" s="187"/>
      <c r="C1770" s="169"/>
      <c r="D1770" s="169"/>
      <c r="E1770" s="169"/>
    </row>
    <row r="1771" spans="2:5">
      <c r="B1771" s="187"/>
      <c r="C1771" s="169"/>
      <c r="D1771" s="169"/>
      <c r="E1771" s="169"/>
    </row>
    <row r="1772" spans="2:5">
      <c r="B1772" s="187"/>
      <c r="C1772" s="169"/>
      <c r="D1772" s="169"/>
      <c r="E1772" s="169"/>
    </row>
    <row r="1773" spans="2:5">
      <c r="B1773" s="187"/>
      <c r="C1773" s="169"/>
      <c r="D1773" s="169"/>
      <c r="E1773" s="169"/>
    </row>
    <row r="1774" spans="2:5">
      <c r="B1774" s="187"/>
      <c r="C1774" s="169"/>
      <c r="D1774" s="169"/>
      <c r="E1774" s="169"/>
    </row>
    <row r="1775" spans="2:5">
      <c r="B1775" s="187"/>
      <c r="C1775" s="169"/>
      <c r="D1775" s="169"/>
      <c r="E1775" s="169"/>
    </row>
    <row r="1776" spans="2:5">
      <c r="B1776" s="187"/>
      <c r="C1776" s="169"/>
      <c r="D1776" s="169"/>
      <c r="E1776" s="169"/>
    </row>
    <row r="1777" spans="2:5">
      <c r="B1777" s="187"/>
      <c r="C1777" s="169"/>
      <c r="D1777" s="169"/>
      <c r="E1777" s="169"/>
    </row>
    <row r="1778" spans="2:5">
      <c r="B1778" s="187"/>
      <c r="C1778" s="169"/>
      <c r="D1778" s="169"/>
      <c r="E1778" s="169"/>
    </row>
    <row r="1779" spans="2:5">
      <c r="B1779" s="187"/>
      <c r="C1779" s="169"/>
      <c r="D1779" s="169"/>
      <c r="E1779" s="169"/>
    </row>
    <row r="1780" spans="2:5">
      <c r="B1780" s="187"/>
      <c r="C1780" s="169"/>
      <c r="D1780" s="169"/>
      <c r="E1780" s="169"/>
    </row>
    <row r="1781" spans="2:5">
      <c r="B1781" s="187"/>
      <c r="C1781" s="169"/>
      <c r="D1781" s="169"/>
      <c r="E1781" s="169"/>
    </row>
    <row r="1782" spans="2:5">
      <c r="B1782" s="187"/>
      <c r="C1782" s="169"/>
      <c r="D1782" s="169"/>
      <c r="E1782" s="169"/>
    </row>
    <row r="1783" spans="2:5">
      <c r="B1783" s="187"/>
      <c r="C1783" s="169"/>
      <c r="D1783" s="169"/>
      <c r="E1783" s="169"/>
    </row>
    <row r="1784" spans="2:5">
      <c r="B1784" s="187"/>
      <c r="C1784" s="169"/>
      <c r="D1784" s="169"/>
      <c r="E1784" s="169"/>
    </row>
    <row r="1785" spans="2:5">
      <c r="B1785" s="187"/>
      <c r="C1785" s="169"/>
      <c r="D1785" s="169"/>
      <c r="E1785" s="169"/>
    </row>
    <row r="1786" spans="2:5">
      <c r="B1786" s="187"/>
      <c r="C1786" s="169"/>
      <c r="D1786" s="169"/>
      <c r="E1786" s="169"/>
    </row>
    <row r="1787" spans="2:5">
      <c r="B1787" s="187"/>
      <c r="C1787" s="169"/>
      <c r="D1787" s="169"/>
      <c r="E1787" s="169"/>
    </row>
    <row r="1788" spans="2:5">
      <c r="B1788" s="187"/>
      <c r="C1788" s="169"/>
      <c r="D1788" s="169"/>
      <c r="E1788" s="169"/>
    </row>
    <row r="1789" spans="2:5">
      <c r="B1789" s="187"/>
      <c r="C1789" s="169"/>
      <c r="D1789" s="169"/>
      <c r="E1789" s="169"/>
    </row>
    <row r="1790" spans="2:5">
      <c r="B1790" s="187"/>
      <c r="C1790" s="169"/>
      <c r="D1790" s="169"/>
      <c r="E1790" s="169"/>
    </row>
    <row r="1791" spans="2:5">
      <c r="B1791" s="187"/>
      <c r="C1791" s="169"/>
      <c r="D1791" s="169"/>
      <c r="E1791" s="169"/>
    </row>
    <row r="1792" spans="2:5">
      <c r="B1792" s="187"/>
      <c r="C1792" s="169"/>
      <c r="D1792" s="169"/>
      <c r="E1792" s="169"/>
    </row>
    <row r="1793" spans="2:5">
      <c r="B1793" s="187"/>
      <c r="C1793" s="169"/>
      <c r="D1793" s="169"/>
      <c r="E1793" s="169"/>
    </row>
    <row r="1794" spans="2:5">
      <c r="B1794" s="187"/>
      <c r="C1794" s="169"/>
      <c r="D1794" s="169"/>
      <c r="E1794" s="169"/>
    </row>
    <row r="1795" spans="2:5">
      <c r="B1795" s="187"/>
      <c r="C1795" s="169"/>
      <c r="D1795" s="169"/>
      <c r="E1795" s="169"/>
    </row>
    <row r="1796" spans="2:5">
      <c r="B1796" s="187"/>
      <c r="C1796" s="169"/>
      <c r="D1796" s="169"/>
      <c r="E1796" s="169"/>
    </row>
    <row r="1797" spans="2:5">
      <c r="B1797" s="187"/>
      <c r="C1797" s="169"/>
      <c r="D1797" s="169"/>
      <c r="E1797" s="169"/>
    </row>
    <row r="1798" spans="2:5">
      <c r="B1798" s="187"/>
      <c r="C1798" s="169"/>
      <c r="D1798" s="169"/>
      <c r="E1798" s="169"/>
    </row>
    <row r="1799" spans="2:5">
      <c r="B1799" s="187"/>
      <c r="C1799" s="169"/>
      <c r="D1799" s="169"/>
      <c r="E1799" s="169"/>
    </row>
    <row r="1800" spans="2:5">
      <c r="B1800" s="187"/>
      <c r="C1800" s="169"/>
      <c r="D1800" s="169"/>
      <c r="E1800" s="169"/>
    </row>
    <row r="1801" spans="2:5">
      <c r="B1801" s="187"/>
      <c r="C1801" s="169"/>
      <c r="D1801" s="169"/>
      <c r="E1801" s="169"/>
    </row>
    <row r="1802" spans="2:5">
      <c r="B1802" s="187"/>
      <c r="C1802" s="169"/>
      <c r="D1802" s="169"/>
      <c r="E1802" s="169"/>
    </row>
    <row r="1803" spans="2:5">
      <c r="B1803" s="187"/>
      <c r="C1803" s="169"/>
      <c r="D1803" s="169"/>
      <c r="E1803" s="169"/>
    </row>
    <row r="1804" spans="2:5">
      <c r="B1804" s="187"/>
      <c r="C1804" s="169"/>
      <c r="D1804" s="169"/>
      <c r="E1804" s="169"/>
    </row>
    <row r="1805" spans="2:5">
      <c r="B1805" s="187"/>
      <c r="C1805" s="169"/>
      <c r="D1805" s="169"/>
      <c r="E1805" s="169"/>
    </row>
    <row r="1806" spans="2:5">
      <c r="B1806" s="187"/>
      <c r="C1806" s="169"/>
      <c r="D1806" s="169"/>
      <c r="E1806" s="169"/>
    </row>
    <row r="1807" spans="2:5">
      <c r="B1807" s="187"/>
      <c r="C1807" s="169"/>
      <c r="D1807" s="169"/>
      <c r="E1807" s="169"/>
    </row>
    <row r="1808" spans="2:5">
      <c r="B1808" s="187"/>
      <c r="C1808" s="169"/>
      <c r="D1808" s="169"/>
      <c r="E1808" s="169"/>
    </row>
    <row r="1809" spans="2:5">
      <c r="B1809" s="187"/>
      <c r="C1809" s="169"/>
      <c r="D1809" s="169"/>
      <c r="E1809" s="169"/>
    </row>
    <row r="1810" spans="2:5">
      <c r="B1810" s="187"/>
      <c r="C1810" s="169"/>
      <c r="D1810" s="169"/>
      <c r="E1810" s="169"/>
    </row>
    <row r="1811" spans="2:5">
      <c r="B1811" s="187"/>
      <c r="C1811" s="169"/>
      <c r="D1811" s="169"/>
      <c r="E1811" s="169"/>
    </row>
    <row r="1812" spans="2:5">
      <c r="B1812" s="187"/>
      <c r="C1812" s="169"/>
      <c r="D1812" s="169"/>
      <c r="E1812" s="169"/>
    </row>
    <row r="1813" spans="2:5">
      <c r="B1813" s="187"/>
      <c r="C1813" s="169"/>
      <c r="D1813" s="169"/>
      <c r="E1813" s="169"/>
    </row>
    <row r="1814" spans="2:5">
      <c r="B1814" s="187"/>
      <c r="C1814" s="169"/>
      <c r="D1814" s="169"/>
      <c r="E1814" s="169"/>
    </row>
    <row r="1815" spans="2:5">
      <c r="B1815" s="187"/>
      <c r="C1815" s="169"/>
      <c r="D1815" s="169"/>
      <c r="E1815" s="169"/>
    </row>
    <row r="1816" spans="2:5">
      <c r="B1816" s="187"/>
      <c r="C1816" s="169"/>
      <c r="D1816" s="169"/>
      <c r="E1816" s="169"/>
    </row>
    <row r="1817" spans="2:5">
      <c r="B1817" s="187"/>
      <c r="C1817" s="169"/>
      <c r="D1817" s="169"/>
      <c r="E1817" s="169"/>
    </row>
    <row r="1818" spans="2:5">
      <c r="B1818" s="187"/>
      <c r="C1818" s="169"/>
      <c r="D1818" s="169"/>
      <c r="E1818" s="169"/>
    </row>
    <row r="1819" spans="2:5">
      <c r="B1819" s="187"/>
      <c r="C1819" s="169"/>
      <c r="D1819" s="169"/>
      <c r="E1819" s="169"/>
    </row>
    <row r="1820" spans="2:5">
      <c r="B1820" s="187"/>
      <c r="C1820" s="169"/>
      <c r="D1820" s="169"/>
      <c r="E1820" s="169"/>
    </row>
    <row r="1821" spans="2:5">
      <c r="B1821" s="187"/>
      <c r="C1821" s="169"/>
      <c r="D1821" s="169"/>
      <c r="E1821" s="169"/>
    </row>
    <row r="1822" spans="2:5">
      <c r="B1822" s="187"/>
      <c r="C1822" s="169"/>
      <c r="D1822" s="169"/>
      <c r="E1822" s="169"/>
    </row>
    <row r="1823" spans="2:5">
      <c r="B1823" s="187"/>
      <c r="C1823" s="169"/>
      <c r="D1823" s="169"/>
      <c r="E1823" s="169"/>
    </row>
    <row r="1824" spans="2:5">
      <c r="B1824" s="187"/>
      <c r="C1824" s="169"/>
      <c r="D1824" s="169"/>
      <c r="E1824" s="169"/>
    </row>
    <row r="1825" spans="2:5">
      <c r="B1825" s="187"/>
      <c r="C1825" s="169"/>
      <c r="D1825" s="169"/>
      <c r="E1825" s="169"/>
    </row>
    <row r="1826" spans="2:5">
      <c r="B1826" s="187"/>
      <c r="C1826" s="169"/>
      <c r="D1826" s="169"/>
      <c r="E1826" s="169"/>
    </row>
    <row r="1827" spans="2:5">
      <c r="B1827" s="187"/>
      <c r="C1827" s="169"/>
      <c r="D1827" s="169"/>
      <c r="E1827" s="169"/>
    </row>
    <row r="1828" spans="2:5">
      <c r="B1828" s="187"/>
      <c r="C1828" s="169"/>
      <c r="D1828" s="169"/>
      <c r="E1828" s="169"/>
    </row>
    <row r="1829" spans="2:5">
      <c r="B1829" s="187"/>
      <c r="C1829" s="169"/>
      <c r="D1829" s="169"/>
      <c r="E1829" s="169"/>
    </row>
    <row r="1830" spans="2:5">
      <c r="B1830" s="187"/>
      <c r="C1830" s="169"/>
      <c r="D1830" s="169"/>
      <c r="E1830" s="169"/>
    </row>
    <row r="1831" spans="2:5">
      <c r="B1831" s="187"/>
      <c r="C1831" s="169"/>
      <c r="D1831" s="169"/>
      <c r="E1831" s="169"/>
    </row>
    <row r="1832" spans="2:5">
      <c r="B1832" s="187"/>
      <c r="C1832" s="169"/>
      <c r="D1832" s="169"/>
      <c r="E1832" s="169"/>
    </row>
    <row r="1833" spans="2:5">
      <c r="B1833" s="187"/>
      <c r="C1833" s="169"/>
      <c r="D1833" s="169"/>
      <c r="E1833" s="169"/>
    </row>
    <row r="1834" spans="2:5">
      <c r="B1834" s="187"/>
      <c r="C1834" s="169"/>
      <c r="D1834" s="169"/>
      <c r="E1834" s="169"/>
    </row>
    <row r="1835" spans="2:5">
      <c r="B1835" s="187"/>
      <c r="C1835" s="169"/>
      <c r="D1835" s="169"/>
      <c r="E1835" s="169"/>
    </row>
    <row r="1836" spans="2:5">
      <c r="B1836" s="187"/>
      <c r="C1836" s="169"/>
      <c r="D1836" s="169"/>
      <c r="E1836" s="169"/>
    </row>
    <row r="1837" spans="2:5">
      <c r="B1837" s="187"/>
      <c r="C1837" s="169"/>
      <c r="D1837" s="169"/>
      <c r="E1837" s="169"/>
    </row>
    <row r="1838" spans="2:5">
      <c r="B1838" s="187"/>
      <c r="C1838" s="169"/>
      <c r="D1838" s="169"/>
      <c r="E1838" s="169"/>
    </row>
    <row r="1839" spans="2:5">
      <c r="B1839" s="187"/>
      <c r="C1839" s="169"/>
      <c r="D1839" s="169"/>
      <c r="E1839" s="169"/>
    </row>
    <row r="1840" spans="2:5">
      <c r="B1840" s="187"/>
      <c r="C1840" s="169"/>
      <c r="D1840" s="169"/>
      <c r="E1840" s="169"/>
    </row>
    <row r="1841" spans="2:5">
      <c r="B1841" s="187"/>
      <c r="C1841" s="169"/>
      <c r="D1841" s="169"/>
      <c r="E1841" s="169"/>
    </row>
    <row r="1842" spans="2:5">
      <c r="B1842" s="187"/>
      <c r="C1842" s="169"/>
      <c r="D1842" s="169"/>
      <c r="E1842" s="169"/>
    </row>
    <row r="1843" spans="2:5">
      <c r="B1843" s="187"/>
      <c r="C1843" s="169"/>
      <c r="D1843" s="169"/>
      <c r="E1843" s="169"/>
    </row>
    <row r="1844" spans="2:5">
      <c r="B1844" s="187"/>
      <c r="C1844" s="169"/>
      <c r="D1844" s="169"/>
      <c r="E1844" s="169"/>
    </row>
    <row r="1845" spans="2:5">
      <c r="B1845" s="187"/>
      <c r="C1845" s="169"/>
      <c r="D1845" s="169"/>
      <c r="E1845" s="169"/>
    </row>
    <row r="1846" spans="2:5">
      <c r="B1846" s="187"/>
      <c r="C1846" s="169"/>
      <c r="D1846" s="169"/>
      <c r="E1846" s="169"/>
    </row>
    <row r="1847" spans="2:5">
      <c r="B1847" s="187"/>
      <c r="C1847" s="169"/>
      <c r="D1847" s="169"/>
      <c r="E1847" s="169"/>
    </row>
    <row r="1848" spans="2:5">
      <c r="B1848" s="187"/>
      <c r="C1848" s="169"/>
      <c r="D1848" s="169"/>
      <c r="E1848" s="169"/>
    </row>
    <row r="1849" spans="2:5">
      <c r="B1849" s="187"/>
      <c r="C1849" s="169"/>
      <c r="D1849" s="169"/>
      <c r="E1849" s="169"/>
    </row>
    <row r="1850" spans="2:5">
      <c r="B1850" s="187"/>
      <c r="C1850" s="169"/>
      <c r="D1850" s="169"/>
      <c r="E1850" s="169"/>
    </row>
    <row r="1851" spans="2:5">
      <c r="B1851" s="187"/>
      <c r="C1851" s="169"/>
      <c r="D1851" s="169"/>
      <c r="E1851" s="169"/>
    </row>
    <row r="1852" spans="2:5">
      <c r="B1852" s="187"/>
      <c r="C1852" s="169"/>
      <c r="D1852" s="169"/>
      <c r="E1852" s="169"/>
    </row>
    <row r="1853" spans="2:5">
      <c r="B1853" s="187"/>
      <c r="C1853" s="169"/>
      <c r="D1853" s="169"/>
      <c r="E1853" s="169"/>
    </row>
    <row r="1854" spans="2:5">
      <c r="B1854" s="187"/>
      <c r="C1854" s="169"/>
      <c r="D1854" s="169"/>
      <c r="E1854" s="169"/>
    </row>
    <row r="1855" spans="2:5">
      <c r="B1855" s="187"/>
      <c r="C1855" s="169"/>
      <c r="D1855" s="169"/>
      <c r="E1855" s="169"/>
    </row>
    <row r="1856" spans="2:5">
      <c r="B1856" s="187"/>
      <c r="C1856" s="169"/>
      <c r="D1856" s="169"/>
      <c r="E1856" s="169"/>
    </row>
    <row r="1857" spans="2:5">
      <c r="B1857" s="187"/>
      <c r="C1857" s="169"/>
      <c r="D1857" s="169"/>
      <c r="E1857" s="169"/>
    </row>
    <row r="1858" spans="2:5">
      <c r="B1858" s="187"/>
      <c r="C1858" s="169"/>
      <c r="D1858" s="169"/>
      <c r="E1858" s="169"/>
    </row>
    <row r="1859" spans="2:5">
      <c r="B1859" s="187"/>
      <c r="C1859" s="169"/>
      <c r="D1859" s="169"/>
      <c r="E1859" s="169"/>
    </row>
    <row r="1860" spans="2:5">
      <c r="B1860" s="187"/>
      <c r="C1860" s="169"/>
      <c r="D1860" s="169"/>
      <c r="E1860" s="169"/>
    </row>
    <row r="1861" spans="2:5">
      <c r="B1861" s="187"/>
      <c r="C1861" s="169"/>
      <c r="D1861" s="169"/>
      <c r="E1861" s="169"/>
    </row>
    <row r="1862" spans="2:5">
      <c r="B1862" s="187"/>
      <c r="C1862" s="169"/>
      <c r="D1862" s="169"/>
      <c r="E1862" s="169"/>
    </row>
    <row r="1863" spans="2:5">
      <c r="B1863" s="187"/>
      <c r="C1863" s="169"/>
      <c r="D1863" s="169"/>
      <c r="E1863" s="169"/>
    </row>
    <row r="1864" spans="2:5">
      <c r="B1864" s="187"/>
      <c r="C1864" s="169"/>
      <c r="D1864" s="169"/>
      <c r="E1864" s="169"/>
    </row>
    <row r="1865" spans="2:5">
      <c r="B1865" s="187"/>
      <c r="C1865" s="169"/>
      <c r="D1865" s="169"/>
      <c r="E1865" s="169"/>
    </row>
    <row r="1866" spans="2:5">
      <c r="B1866" s="187"/>
      <c r="C1866" s="169"/>
      <c r="D1866" s="169"/>
      <c r="E1866" s="169"/>
    </row>
    <row r="1867" spans="2:5">
      <c r="B1867" s="187"/>
      <c r="C1867" s="169"/>
      <c r="D1867" s="169"/>
      <c r="E1867" s="169"/>
    </row>
    <row r="1868" spans="2:5">
      <c r="B1868" s="187"/>
      <c r="C1868" s="169"/>
      <c r="D1868" s="169"/>
      <c r="E1868" s="169"/>
    </row>
    <row r="1869" spans="2:5">
      <c r="B1869" s="187"/>
      <c r="C1869" s="169"/>
      <c r="D1869" s="169"/>
      <c r="E1869" s="169"/>
    </row>
    <row r="1870" spans="2:5">
      <c r="B1870" s="187"/>
      <c r="C1870" s="169"/>
      <c r="D1870" s="169"/>
      <c r="E1870" s="169"/>
    </row>
    <row r="1871" spans="2:5">
      <c r="B1871" s="187"/>
      <c r="C1871" s="169"/>
      <c r="D1871" s="169"/>
      <c r="E1871" s="169"/>
    </row>
    <row r="1872" spans="2:5">
      <c r="B1872" s="187"/>
      <c r="C1872" s="169"/>
      <c r="D1872" s="169"/>
      <c r="E1872" s="169"/>
    </row>
    <row r="1873" spans="2:5">
      <c r="B1873" s="187"/>
      <c r="C1873" s="169"/>
      <c r="D1873" s="169"/>
      <c r="E1873" s="169"/>
    </row>
    <row r="1874" spans="2:5">
      <c r="B1874" s="187"/>
      <c r="C1874" s="169"/>
      <c r="D1874" s="169"/>
      <c r="E1874" s="169"/>
    </row>
    <row r="1875" spans="2:5">
      <c r="B1875" s="187"/>
      <c r="C1875" s="169"/>
      <c r="D1875" s="169"/>
      <c r="E1875" s="169"/>
    </row>
    <row r="1876" spans="2:5">
      <c r="B1876" s="187"/>
      <c r="C1876" s="169"/>
      <c r="D1876" s="169"/>
      <c r="E1876" s="169"/>
    </row>
    <row r="1877" spans="2:5">
      <c r="B1877" s="187"/>
      <c r="C1877" s="169"/>
      <c r="D1877" s="169"/>
      <c r="E1877" s="169"/>
    </row>
    <row r="1878" spans="2:5">
      <c r="B1878" s="187"/>
      <c r="C1878" s="169"/>
      <c r="D1878" s="169"/>
      <c r="E1878" s="169"/>
    </row>
    <row r="1879" spans="2:5">
      <c r="B1879" s="187"/>
      <c r="C1879" s="169"/>
      <c r="D1879" s="169"/>
      <c r="E1879" s="169"/>
    </row>
    <row r="1880" spans="2:5">
      <c r="B1880" s="187"/>
      <c r="C1880" s="169"/>
      <c r="D1880" s="169"/>
      <c r="E1880" s="169"/>
    </row>
    <row r="1881" spans="2:5">
      <c r="B1881" s="187"/>
      <c r="C1881" s="169"/>
      <c r="D1881" s="169"/>
      <c r="E1881" s="169"/>
    </row>
    <row r="1882" spans="2:5">
      <c r="B1882" s="187"/>
      <c r="C1882" s="169"/>
      <c r="D1882" s="169"/>
      <c r="E1882" s="169"/>
    </row>
    <row r="1883" spans="2:5">
      <c r="B1883" s="187"/>
      <c r="C1883" s="169"/>
      <c r="D1883" s="169"/>
      <c r="E1883" s="169"/>
    </row>
    <row r="1884" spans="2:5">
      <c r="B1884" s="187"/>
      <c r="C1884" s="169"/>
      <c r="D1884" s="169"/>
      <c r="E1884" s="169"/>
    </row>
    <row r="1885" spans="2:5">
      <c r="B1885" s="187"/>
      <c r="C1885" s="169"/>
      <c r="D1885" s="169"/>
      <c r="E1885" s="169"/>
    </row>
    <row r="1886" spans="2:5">
      <c r="B1886" s="187"/>
      <c r="C1886" s="169"/>
      <c r="D1886" s="169"/>
      <c r="E1886" s="169"/>
    </row>
    <row r="1887" spans="2:5">
      <c r="B1887" s="187"/>
      <c r="C1887" s="169"/>
      <c r="D1887" s="169"/>
      <c r="E1887" s="169"/>
    </row>
    <row r="1888" spans="2:5">
      <c r="B1888" s="187"/>
      <c r="C1888" s="169"/>
      <c r="D1888" s="169"/>
      <c r="E1888" s="169"/>
    </row>
    <row r="1889" spans="2:5">
      <c r="B1889" s="187"/>
      <c r="C1889" s="169"/>
      <c r="D1889" s="169"/>
      <c r="E1889" s="169"/>
    </row>
    <row r="1890" spans="2:5">
      <c r="B1890" s="187"/>
      <c r="C1890" s="169"/>
      <c r="D1890" s="169"/>
      <c r="E1890" s="169"/>
    </row>
    <row r="1891" spans="2:5">
      <c r="B1891" s="187"/>
      <c r="C1891" s="169"/>
      <c r="D1891" s="169"/>
      <c r="E1891" s="169"/>
    </row>
    <row r="1892" spans="2:5">
      <c r="B1892" s="187"/>
      <c r="C1892" s="169"/>
      <c r="D1892" s="169"/>
      <c r="E1892" s="169"/>
    </row>
    <row r="1893" spans="2:5">
      <c r="B1893" s="187"/>
      <c r="C1893" s="169"/>
      <c r="D1893" s="169"/>
      <c r="E1893" s="169"/>
    </row>
    <row r="1894" spans="2:5">
      <c r="B1894" s="187"/>
      <c r="C1894" s="169"/>
      <c r="D1894" s="169"/>
      <c r="E1894" s="169"/>
    </row>
    <row r="1895" spans="2:5">
      <c r="B1895" s="187"/>
      <c r="C1895" s="169"/>
      <c r="D1895" s="169"/>
      <c r="E1895" s="169"/>
    </row>
    <row r="1896" spans="2:5">
      <c r="B1896" s="187"/>
      <c r="C1896" s="169"/>
      <c r="D1896" s="169"/>
      <c r="E1896" s="169"/>
    </row>
    <row r="1897" spans="2:5">
      <c r="B1897" s="187"/>
      <c r="C1897" s="169"/>
      <c r="D1897" s="169"/>
      <c r="E1897" s="169"/>
    </row>
    <row r="1898" spans="2:5">
      <c r="B1898" s="187"/>
      <c r="C1898" s="169"/>
      <c r="D1898" s="169"/>
      <c r="E1898" s="169"/>
    </row>
    <row r="1899" spans="2:5">
      <c r="B1899" s="187"/>
      <c r="C1899" s="169"/>
      <c r="D1899" s="169"/>
      <c r="E1899" s="169"/>
    </row>
    <row r="1900" spans="2:5">
      <c r="B1900" s="187"/>
      <c r="C1900" s="169"/>
      <c r="D1900" s="169"/>
      <c r="E1900" s="169"/>
    </row>
    <row r="1901" spans="2:5">
      <c r="B1901" s="187"/>
      <c r="C1901" s="169"/>
      <c r="D1901" s="169"/>
      <c r="E1901" s="169"/>
    </row>
    <row r="1902" spans="2:5">
      <c r="B1902" s="187"/>
      <c r="C1902" s="169"/>
      <c r="D1902" s="169"/>
      <c r="E1902" s="169"/>
    </row>
    <row r="1903" spans="2:5">
      <c r="B1903" s="187"/>
      <c r="C1903" s="169"/>
      <c r="D1903" s="169"/>
      <c r="E1903" s="169"/>
    </row>
    <row r="1904" spans="2:5">
      <c r="B1904" s="187"/>
      <c r="C1904" s="169"/>
      <c r="D1904" s="169"/>
      <c r="E1904" s="169"/>
    </row>
    <row r="1905" spans="2:5">
      <c r="B1905" s="187"/>
      <c r="C1905" s="169"/>
      <c r="D1905" s="169"/>
      <c r="E1905" s="169"/>
    </row>
    <row r="1906" spans="2:5">
      <c r="B1906" s="187"/>
      <c r="C1906" s="169"/>
      <c r="D1906" s="169"/>
      <c r="E1906" s="169"/>
    </row>
    <row r="1907" spans="2:5">
      <c r="B1907" s="187"/>
      <c r="C1907" s="169"/>
      <c r="D1907" s="169"/>
      <c r="E1907" s="169"/>
    </row>
    <row r="1908" spans="2:5">
      <c r="B1908" s="187"/>
      <c r="C1908" s="169"/>
      <c r="D1908" s="169"/>
      <c r="E1908" s="169"/>
    </row>
    <row r="1909" spans="2:5">
      <c r="B1909" s="187"/>
      <c r="C1909" s="169"/>
      <c r="D1909" s="169"/>
      <c r="E1909" s="169"/>
    </row>
    <row r="1910" spans="2:5">
      <c r="B1910" s="187"/>
      <c r="C1910" s="169"/>
      <c r="D1910" s="169"/>
      <c r="E1910" s="169"/>
    </row>
    <row r="1911" spans="2:5">
      <c r="B1911" s="187"/>
      <c r="C1911" s="169"/>
      <c r="D1911" s="169"/>
      <c r="E1911" s="169"/>
    </row>
    <row r="1912" spans="2:5">
      <c r="B1912" s="187"/>
      <c r="C1912" s="169"/>
      <c r="D1912" s="169"/>
      <c r="E1912" s="169"/>
    </row>
    <row r="1913" spans="2:5">
      <c r="B1913" s="187"/>
      <c r="C1913" s="169"/>
      <c r="D1913" s="169"/>
      <c r="E1913" s="169"/>
    </row>
    <row r="1914" spans="2:5">
      <c r="B1914" s="187"/>
      <c r="C1914" s="169"/>
      <c r="D1914" s="169"/>
      <c r="E1914" s="169"/>
    </row>
    <row r="1915" spans="2:5">
      <c r="B1915" s="187"/>
      <c r="C1915" s="169"/>
      <c r="D1915" s="169"/>
      <c r="E1915" s="169"/>
    </row>
    <row r="1916" spans="2:5">
      <c r="B1916" s="187"/>
      <c r="C1916" s="169"/>
      <c r="D1916" s="169"/>
      <c r="E1916" s="169"/>
    </row>
    <row r="1917" spans="2:5">
      <c r="B1917" s="187"/>
      <c r="C1917" s="169"/>
      <c r="D1917" s="169"/>
      <c r="E1917" s="169"/>
    </row>
    <row r="1918" spans="2:5">
      <c r="B1918" s="187"/>
      <c r="C1918" s="169"/>
      <c r="D1918" s="169"/>
      <c r="E1918" s="169"/>
    </row>
    <row r="1919" spans="2:5">
      <c r="B1919" s="187"/>
      <c r="C1919" s="169"/>
      <c r="D1919" s="169"/>
      <c r="E1919" s="169"/>
    </row>
    <row r="1920" spans="2:5">
      <c r="B1920" s="187"/>
      <c r="C1920" s="169"/>
      <c r="D1920" s="169"/>
      <c r="E1920" s="169"/>
    </row>
    <row r="1921" spans="2:5">
      <c r="B1921" s="187"/>
      <c r="C1921" s="169"/>
      <c r="D1921" s="169"/>
      <c r="E1921" s="169"/>
    </row>
    <row r="1922" spans="2:5">
      <c r="B1922" s="187"/>
      <c r="C1922" s="169"/>
      <c r="D1922" s="169"/>
      <c r="E1922" s="169"/>
    </row>
    <row r="1923" spans="2:5">
      <c r="B1923" s="187"/>
      <c r="C1923" s="169"/>
      <c r="D1923" s="169"/>
      <c r="E1923" s="169"/>
    </row>
    <row r="1924" spans="2:5">
      <c r="B1924" s="187"/>
      <c r="C1924" s="169"/>
      <c r="D1924" s="169"/>
      <c r="E1924" s="169"/>
    </row>
    <row r="1925" spans="2:5">
      <c r="B1925" s="187"/>
      <c r="C1925" s="169"/>
      <c r="D1925" s="169"/>
      <c r="E1925" s="169"/>
    </row>
    <row r="1926" spans="2:5">
      <c r="B1926" s="187"/>
      <c r="C1926" s="169"/>
      <c r="D1926" s="169"/>
      <c r="E1926" s="169"/>
    </row>
    <row r="1927" spans="2:5">
      <c r="B1927" s="187"/>
      <c r="C1927" s="169"/>
      <c r="D1927" s="169"/>
      <c r="E1927" s="169"/>
    </row>
    <row r="1928" spans="2:5">
      <c r="B1928" s="187"/>
      <c r="C1928" s="169"/>
      <c r="D1928" s="169"/>
      <c r="E1928" s="169"/>
    </row>
    <row r="1929" spans="2:5">
      <c r="B1929" s="187"/>
      <c r="C1929" s="169"/>
      <c r="D1929" s="169"/>
      <c r="E1929" s="169"/>
    </row>
    <row r="1930" spans="2:5">
      <c r="B1930" s="187"/>
      <c r="C1930" s="169"/>
      <c r="D1930" s="169"/>
      <c r="E1930" s="169"/>
    </row>
    <row r="1931" spans="2:5">
      <c r="B1931" s="187"/>
      <c r="C1931" s="169"/>
      <c r="D1931" s="169"/>
      <c r="E1931" s="169"/>
    </row>
    <row r="1932" spans="2:5">
      <c r="B1932" s="187"/>
      <c r="C1932" s="169"/>
      <c r="D1932" s="169"/>
      <c r="E1932" s="169"/>
    </row>
    <row r="1933" spans="2:5">
      <c r="B1933" s="187"/>
      <c r="C1933" s="169"/>
      <c r="D1933" s="169"/>
      <c r="E1933" s="169"/>
    </row>
    <row r="1934" spans="2:5">
      <c r="B1934" s="187"/>
      <c r="C1934" s="169"/>
      <c r="D1934" s="169"/>
      <c r="E1934" s="169"/>
    </row>
    <row r="1935" spans="2:5">
      <c r="B1935" s="187"/>
      <c r="C1935" s="169"/>
      <c r="D1935" s="169"/>
      <c r="E1935" s="169"/>
    </row>
    <row r="1936" spans="2:5">
      <c r="B1936" s="187"/>
      <c r="C1936" s="169"/>
      <c r="D1936" s="169"/>
      <c r="E1936" s="169"/>
    </row>
    <row r="1937" spans="2:5">
      <c r="B1937" s="187"/>
      <c r="C1937" s="169"/>
      <c r="D1937" s="169"/>
      <c r="E1937" s="169"/>
    </row>
    <row r="1938" spans="2:5">
      <c r="B1938" s="187"/>
      <c r="C1938" s="169"/>
      <c r="D1938" s="169"/>
      <c r="E1938" s="169"/>
    </row>
    <row r="1939" spans="2:5">
      <c r="B1939" s="187"/>
      <c r="C1939" s="169"/>
      <c r="D1939" s="169"/>
      <c r="E1939" s="169"/>
    </row>
    <row r="1940" spans="2:5">
      <c r="B1940" s="187"/>
      <c r="C1940" s="169"/>
      <c r="D1940" s="169"/>
      <c r="E1940" s="169"/>
    </row>
    <row r="1941" spans="2:5">
      <c r="B1941" s="187"/>
      <c r="C1941" s="169"/>
      <c r="D1941" s="169"/>
      <c r="E1941" s="169"/>
    </row>
    <row r="1942" spans="2:5">
      <c r="B1942" s="187"/>
      <c r="C1942" s="169"/>
      <c r="D1942" s="169"/>
      <c r="E1942" s="169"/>
    </row>
    <row r="1943" spans="2:5">
      <c r="B1943" s="187"/>
      <c r="C1943" s="169"/>
      <c r="D1943" s="169"/>
      <c r="E1943" s="169"/>
    </row>
    <row r="1944" spans="2:5">
      <c r="B1944" s="187"/>
      <c r="C1944" s="169"/>
      <c r="D1944" s="169"/>
      <c r="E1944" s="169"/>
    </row>
    <row r="1945" spans="2:5">
      <c r="B1945" s="187"/>
      <c r="C1945" s="169"/>
      <c r="D1945" s="169"/>
      <c r="E1945" s="169"/>
    </row>
    <row r="1946" spans="2:5">
      <c r="B1946" s="187"/>
      <c r="C1946" s="169"/>
      <c r="D1946" s="169"/>
      <c r="E1946" s="169"/>
    </row>
    <row r="1947" spans="2:5">
      <c r="B1947" s="187"/>
      <c r="C1947" s="169"/>
      <c r="D1947" s="169"/>
      <c r="E1947" s="169"/>
    </row>
    <row r="1948" spans="2:5">
      <c r="B1948" s="187"/>
      <c r="C1948" s="169"/>
      <c r="D1948" s="169"/>
      <c r="E1948" s="169"/>
    </row>
    <row r="1949" spans="2:5">
      <c r="B1949" s="187"/>
      <c r="C1949" s="169"/>
      <c r="D1949" s="169"/>
      <c r="E1949" s="169"/>
    </row>
    <row r="1950" spans="2:5">
      <c r="B1950" s="187"/>
      <c r="C1950" s="169"/>
      <c r="D1950" s="169"/>
      <c r="E1950" s="169"/>
    </row>
    <row r="1951" spans="2:5">
      <c r="B1951" s="187"/>
      <c r="C1951" s="169"/>
      <c r="D1951" s="169"/>
      <c r="E1951" s="169"/>
    </row>
    <row r="1952" spans="2:5">
      <c r="B1952" s="187"/>
      <c r="C1952" s="169"/>
      <c r="D1952" s="169"/>
      <c r="E1952" s="169"/>
    </row>
    <row r="1953" spans="2:5">
      <c r="B1953" s="187"/>
      <c r="C1953" s="169"/>
      <c r="D1953" s="169"/>
      <c r="E1953" s="169"/>
    </row>
    <row r="1954" spans="2:5">
      <c r="B1954" s="187"/>
      <c r="C1954" s="169"/>
      <c r="D1954" s="169"/>
      <c r="E1954" s="169"/>
    </row>
    <row r="1955" spans="2:5">
      <c r="B1955" s="187"/>
      <c r="C1955" s="169"/>
      <c r="D1955" s="169"/>
      <c r="E1955" s="169"/>
    </row>
    <row r="1956" spans="2:5">
      <c r="B1956" s="187"/>
      <c r="C1956" s="169"/>
      <c r="D1956" s="169"/>
      <c r="E1956" s="169"/>
    </row>
    <row r="1957" spans="2:5">
      <c r="B1957" s="187"/>
      <c r="C1957" s="169"/>
      <c r="D1957" s="169"/>
      <c r="E1957" s="169"/>
    </row>
    <row r="1958" spans="2:5">
      <c r="B1958" s="187"/>
      <c r="C1958" s="169"/>
      <c r="D1958" s="169"/>
      <c r="E1958" s="169"/>
    </row>
    <row r="1959" spans="2:5">
      <c r="B1959" s="187"/>
      <c r="C1959" s="169"/>
      <c r="D1959" s="169"/>
      <c r="E1959" s="169"/>
    </row>
    <row r="1960" spans="2:5">
      <c r="B1960" s="187"/>
      <c r="C1960" s="169"/>
      <c r="D1960" s="169"/>
      <c r="E1960" s="169"/>
    </row>
    <row r="1961" spans="2:5">
      <c r="B1961" s="187"/>
      <c r="C1961" s="169"/>
      <c r="D1961" s="169"/>
      <c r="E1961" s="169"/>
    </row>
    <row r="1962" spans="2:5">
      <c r="B1962" s="187"/>
      <c r="C1962" s="169"/>
      <c r="D1962" s="169"/>
      <c r="E1962" s="169"/>
    </row>
    <row r="1963" spans="2:5">
      <c r="B1963" s="187"/>
      <c r="C1963" s="169"/>
      <c r="D1963" s="169"/>
      <c r="E1963" s="169"/>
    </row>
    <row r="1964" spans="2:5">
      <c r="B1964" s="187"/>
      <c r="C1964" s="169"/>
      <c r="D1964" s="169"/>
      <c r="E1964" s="169"/>
    </row>
    <row r="1965" spans="2:5">
      <c r="B1965" s="187"/>
      <c r="C1965" s="169"/>
      <c r="D1965" s="169"/>
      <c r="E1965" s="169"/>
    </row>
    <row r="1966" spans="2:5">
      <c r="B1966" s="187"/>
      <c r="C1966" s="169"/>
      <c r="D1966" s="169"/>
      <c r="E1966" s="169"/>
    </row>
    <row r="1967" spans="2:5">
      <c r="B1967" s="187"/>
      <c r="C1967" s="169"/>
      <c r="D1967" s="169"/>
      <c r="E1967" s="169"/>
    </row>
    <row r="1968" spans="2:5">
      <c r="B1968" s="187"/>
      <c r="C1968" s="169"/>
      <c r="D1968" s="169"/>
      <c r="E1968" s="169"/>
    </row>
    <row r="1969" spans="2:5">
      <c r="B1969" s="187"/>
      <c r="C1969" s="169"/>
      <c r="D1969" s="169"/>
      <c r="E1969" s="169"/>
    </row>
    <row r="1970" spans="2:5">
      <c r="B1970" s="187"/>
      <c r="C1970" s="169"/>
      <c r="D1970" s="169"/>
      <c r="E1970" s="169"/>
    </row>
    <row r="1971" spans="2:5">
      <c r="B1971" s="187"/>
      <c r="C1971" s="169"/>
      <c r="D1971" s="169"/>
      <c r="E1971" s="169"/>
    </row>
    <row r="1972" spans="2:5">
      <c r="B1972" s="187"/>
      <c r="C1972" s="169"/>
      <c r="D1972" s="169"/>
      <c r="E1972" s="169"/>
    </row>
    <row r="1973" spans="2:5">
      <c r="B1973" s="187"/>
      <c r="C1973" s="169"/>
      <c r="D1973" s="169"/>
      <c r="E1973" s="169"/>
    </row>
    <row r="1974" spans="2:5">
      <c r="B1974" s="187"/>
      <c r="C1974" s="169"/>
      <c r="D1974" s="169"/>
      <c r="E1974" s="169"/>
    </row>
    <row r="1975" spans="2:5">
      <c r="B1975" s="187"/>
      <c r="C1975" s="169"/>
      <c r="D1975" s="169"/>
      <c r="E1975" s="169"/>
    </row>
    <row r="1976" spans="2:5">
      <c r="B1976" s="187"/>
      <c r="C1976" s="169"/>
      <c r="D1976" s="169"/>
      <c r="E1976" s="169"/>
    </row>
    <row r="1977" spans="2:5">
      <c r="B1977" s="187"/>
      <c r="C1977" s="169"/>
      <c r="D1977" s="169"/>
      <c r="E1977" s="169"/>
    </row>
    <row r="1978" spans="2:5">
      <c r="B1978" s="187"/>
      <c r="C1978" s="169"/>
      <c r="D1978" s="169"/>
      <c r="E1978" s="169"/>
    </row>
    <row r="1979" spans="2:5">
      <c r="B1979" s="187"/>
      <c r="C1979" s="169"/>
      <c r="D1979" s="169"/>
      <c r="E1979" s="169"/>
    </row>
    <row r="1980" spans="2:5">
      <c r="B1980" s="187"/>
      <c r="C1980" s="169"/>
      <c r="D1980" s="169"/>
      <c r="E1980" s="169"/>
    </row>
    <row r="1981" spans="2:5">
      <c r="B1981" s="187"/>
      <c r="C1981" s="169"/>
      <c r="D1981" s="169"/>
      <c r="E1981" s="169"/>
    </row>
    <row r="1982" spans="2:5">
      <c r="B1982" s="187"/>
      <c r="C1982" s="169"/>
      <c r="D1982" s="169"/>
      <c r="E1982" s="169"/>
    </row>
    <row r="1983" spans="2:5">
      <c r="B1983" s="187"/>
      <c r="C1983" s="169"/>
      <c r="D1983" s="169"/>
      <c r="E1983" s="169"/>
    </row>
    <row r="1984" spans="2:5">
      <c r="B1984" s="187"/>
      <c r="C1984" s="169"/>
      <c r="D1984" s="169"/>
      <c r="E1984" s="169"/>
    </row>
    <row r="1985" spans="2:5">
      <c r="B1985" s="187"/>
      <c r="C1985" s="169"/>
      <c r="D1985" s="169"/>
      <c r="E1985" s="169"/>
    </row>
    <row r="1986" spans="2:5">
      <c r="B1986" s="187"/>
      <c r="C1986" s="169"/>
      <c r="D1986" s="169"/>
      <c r="E1986" s="169"/>
    </row>
    <row r="1987" spans="2:5">
      <c r="B1987" s="187"/>
      <c r="C1987" s="169"/>
      <c r="D1987" s="169"/>
      <c r="E1987" s="169"/>
    </row>
    <row r="1988" spans="2:5">
      <c r="B1988" s="187"/>
      <c r="C1988" s="169"/>
      <c r="D1988" s="169"/>
      <c r="E1988" s="169"/>
    </row>
    <row r="1989" spans="2:5">
      <c r="B1989" s="187"/>
      <c r="C1989" s="169"/>
      <c r="D1989" s="169"/>
      <c r="E1989" s="169"/>
    </row>
    <row r="1990" spans="2:5">
      <c r="B1990" s="187"/>
      <c r="C1990" s="169"/>
      <c r="D1990" s="169"/>
      <c r="E1990" s="169"/>
    </row>
    <row r="1991" spans="2:5">
      <c r="B1991" s="187"/>
      <c r="C1991" s="169"/>
      <c r="D1991" s="169"/>
      <c r="E1991" s="169"/>
    </row>
    <row r="1992" spans="2:5">
      <c r="B1992" s="187"/>
      <c r="C1992" s="169"/>
      <c r="D1992" s="169"/>
      <c r="E1992" s="169"/>
    </row>
    <row r="1993" spans="2:5">
      <c r="B1993" s="187"/>
      <c r="C1993" s="169"/>
      <c r="D1993" s="169"/>
      <c r="E1993" s="169"/>
    </row>
    <row r="1994" spans="2:5">
      <c r="B1994" s="187"/>
      <c r="C1994" s="169"/>
      <c r="D1994" s="169"/>
      <c r="E1994" s="169"/>
    </row>
    <row r="1995" spans="2:5">
      <c r="B1995" s="187"/>
      <c r="C1995" s="169"/>
      <c r="D1995" s="169"/>
      <c r="E1995" s="169"/>
    </row>
    <row r="1996" spans="2:5">
      <c r="B1996" s="187"/>
      <c r="C1996" s="169"/>
      <c r="D1996" s="169"/>
      <c r="E1996" s="169"/>
    </row>
    <row r="1997" spans="2:5">
      <c r="B1997" s="187"/>
      <c r="C1997" s="169"/>
      <c r="D1997" s="169"/>
      <c r="E1997" s="169"/>
    </row>
    <row r="1998" spans="2:5">
      <c r="B1998" s="187"/>
      <c r="C1998" s="169"/>
      <c r="D1998" s="169"/>
      <c r="E1998" s="169"/>
    </row>
    <row r="1999" spans="2:5">
      <c r="B1999" s="187"/>
      <c r="C1999" s="169"/>
      <c r="D1999" s="169"/>
      <c r="E1999" s="169"/>
    </row>
    <row r="2000" spans="2:5">
      <c r="B2000" s="187"/>
      <c r="C2000" s="169"/>
      <c r="D2000" s="169"/>
      <c r="E2000" s="169"/>
    </row>
    <row r="2001" spans="2:5">
      <c r="B2001" s="187"/>
      <c r="C2001" s="169"/>
      <c r="D2001" s="169"/>
      <c r="E2001" s="169"/>
    </row>
    <row r="2002" spans="2:5">
      <c r="B2002" s="187"/>
      <c r="C2002" s="169"/>
      <c r="D2002" s="169"/>
      <c r="E2002" s="169"/>
    </row>
    <row r="2003" spans="2:5">
      <c r="B2003" s="187"/>
      <c r="C2003" s="169"/>
      <c r="D2003" s="169"/>
      <c r="E2003" s="169"/>
    </row>
    <row r="2004" spans="2:5">
      <c r="B2004" s="187"/>
      <c r="C2004" s="169"/>
      <c r="D2004" s="169"/>
      <c r="E2004" s="169"/>
    </row>
    <row r="2005" spans="2:5">
      <c r="B2005" s="187"/>
      <c r="C2005" s="169"/>
      <c r="D2005" s="169"/>
      <c r="E2005" s="169"/>
    </row>
    <row r="2006" spans="2:5">
      <c r="B2006" s="187"/>
      <c r="C2006" s="169"/>
      <c r="D2006" s="169"/>
      <c r="E2006" s="169"/>
    </row>
    <row r="2007" spans="2:5">
      <c r="B2007" s="187"/>
      <c r="C2007" s="169"/>
      <c r="D2007" s="169"/>
      <c r="E2007" s="169"/>
    </row>
    <row r="2008" spans="2:5">
      <c r="B2008" s="187"/>
      <c r="C2008" s="169"/>
      <c r="D2008" s="169"/>
      <c r="E2008" s="169"/>
    </row>
    <row r="2009" spans="2:5">
      <c r="B2009" s="187"/>
      <c r="C2009" s="169"/>
      <c r="D2009" s="169"/>
      <c r="E2009" s="169"/>
    </row>
    <row r="2010" spans="2:5">
      <c r="B2010" s="187"/>
      <c r="C2010" s="169"/>
      <c r="D2010" s="169"/>
      <c r="E2010" s="169"/>
    </row>
    <row r="2011" spans="2:5">
      <c r="B2011" s="187"/>
      <c r="C2011" s="169"/>
      <c r="D2011" s="169"/>
      <c r="E2011" s="169"/>
    </row>
    <row r="2012" spans="2:5">
      <c r="B2012" s="187"/>
      <c r="C2012" s="169"/>
      <c r="D2012" s="169"/>
      <c r="E2012" s="169"/>
    </row>
    <row r="2013" spans="2:5">
      <c r="B2013" s="187"/>
      <c r="C2013" s="169"/>
      <c r="D2013" s="169"/>
      <c r="E2013" s="169"/>
    </row>
    <row r="2014" spans="2:5">
      <c r="B2014" s="187"/>
      <c r="C2014" s="169"/>
      <c r="D2014" s="169"/>
      <c r="E2014" s="169"/>
    </row>
    <row r="2015" spans="2:5">
      <c r="B2015" s="187"/>
      <c r="C2015" s="169"/>
      <c r="D2015" s="169"/>
      <c r="E2015" s="169"/>
    </row>
    <row r="2016" spans="2:5">
      <c r="B2016" s="187"/>
      <c r="C2016" s="169"/>
      <c r="D2016" s="169"/>
      <c r="E2016" s="169"/>
    </row>
    <row r="2017" spans="2:5">
      <c r="B2017" s="187"/>
      <c r="C2017" s="169"/>
      <c r="D2017" s="169"/>
      <c r="E2017" s="169"/>
    </row>
    <row r="2018" spans="2:5">
      <c r="B2018" s="187"/>
      <c r="C2018" s="169"/>
      <c r="D2018" s="169"/>
      <c r="E2018" s="169"/>
    </row>
    <row r="2019" spans="2:5">
      <c r="B2019" s="187"/>
      <c r="C2019" s="169"/>
      <c r="D2019" s="169"/>
      <c r="E2019" s="169"/>
    </row>
    <row r="2020" spans="2:5">
      <c r="B2020" s="187"/>
      <c r="C2020" s="169"/>
      <c r="D2020" s="169"/>
      <c r="E2020" s="169"/>
    </row>
    <row r="2021" spans="2:5">
      <c r="B2021" s="187"/>
      <c r="C2021" s="169"/>
      <c r="D2021" s="169"/>
      <c r="E2021" s="169"/>
    </row>
    <row r="2022" spans="2:5">
      <c r="B2022" s="187"/>
      <c r="C2022" s="169"/>
      <c r="D2022" s="169"/>
      <c r="E2022" s="169"/>
    </row>
    <row r="2023" spans="2:5">
      <c r="B2023" s="187"/>
      <c r="C2023" s="169"/>
      <c r="D2023" s="169"/>
      <c r="E2023" s="169"/>
    </row>
    <row r="2024" spans="2:5">
      <c r="B2024" s="187"/>
      <c r="C2024" s="169"/>
      <c r="D2024" s="169"/>
      <c r="E2024" s="169"/>
    </row>
    <row r="2025" spans="2:5">
      <c r="B2025" s="187"/>
      <c r="C2025" s="169"/>
      <c r="D2025" s="169"/>
      <c r="E2025" s="169"/>
    </row>
    <row r="2026" spans="2:5">
      <c r="B2026" s="187"/>
      <c r="C2026" s="169"/>
      <c r="D2026" s="169"/>
      <c r="E2026" s="169"/>
    </row>
    <row r="2027" spans="2:5">
      <c r="B2027" s="187"/>
      <c r="C2027" s="169"/>
      <c r="D2027" s="169"/>
      <c r="E2027" s="169"/>
    </row>
    <row r="2028" spans="2:5">
      <c r="B2028" s="187"/>
      <c r="C2028" s="169"/>
      <c r="D2028" s="169"/>
      <c r="E2028" s="169"/>
    </row>
    <row r="2029" spans="2:5">
      <c r="B2029" s="187"/>
      <c r="C2029" s="169"/>
      <c r="D2029" s="169"/>
      <c r="E2029" s="169"/>
    </row>
    <row r="2030" spans="2:5">
      <c r="B2030" s="187"/>
      <c r="C2030" s="169"/>
      <c r="D2030" s="169"/>
      <c r="E2030" s="169"/>
    </row>
    <row r="2031" spans="2:5">
      <c r="B2031" s="187"/>
      <c r="C2031" s="169"/>
      <c r="D2031" s="169"/>
      <c r="E2031" s="169"/>
    </row>
    <row r="2032" spans="2:5">
      <c r="B2032" s="187"/>
      <c r="C2032" s="169"/>
      <c r="D2032" s="169"/>
      <c r="E2032" s="169"/>
    </row>
    <row r="2033" spans="2:5">
      <c r="B2033" s="187"/>
      <c r="C2033" s="169"/>
      <c r="D2033" s="169"/>
      <c r="E2033" s="169"/>
    </row>
    <row r="2034" spans="2:5">
      <c r="B2034" s="187"/>
      <c r="C2034" s="169"/>
      <c r="D2034" s="169"/>
      <c r="E2034" s="169"/>
    </row>
    <row r="2035" spans="2:5">
      <c r="B2035" s="187"/>
      <c r="C2035" s="169"/>
      <c r="D2035" s="169"/>
      <c r="E2035" s="169"/>
    </row>
    <row r="2036" spans="2:5">
      <c r="B2036" s="187"/>
      <c r="C2036" s="169"/>
      <c r="D2036" s="169"/>
      <c r="E2036" s="169"/>
    </row>
    <row r="2037" spans="2:5">
      <c r="B2037" s="187"/>
      <c r="C2037" s="169"/>
      <c r="D2037" s="169"/>
      <c r="E2037" s="169"/>
    </row>
    <row r="2038" spans="2:5">
      <c r="B2038" s="187"/>
      <c r="C2038" s="169"/>
      <c r="D2038" s="169"/>
      <c r="E2038" s="169"/>
    </row>
    <row r="2039" spans="2:5">
      <c r="B2039" s="187"/>
      <c r="C2039" s="169"/>
      <c r="D2039" s="169"/>
      <c r="E2039" s="169"/>
    </row>
    <row r="2040" spans="2:5">
      <c r="B2040" s="187"/>
      <c r="C2040" s="169"/>
      <c r="D2040" s="169"/>
      <c r="E2040" s="169"/>
    </row>
    <row r="2041" spans="2:5">
      <c r="B2041" s="187"/>
      <c r="C2041" s="169"/>
      <c r="D2041" s="169"/>
      <c r="E2041" s="169"/>
    </row>
    <row r="2042" spans="2:5">
      <c r="B2042" s="187"/>
      <c r="C2042" s="169"/>
      <c r="D2042" s="169"/>
      <c r="E2042" s="169"/>
    </row>
    <row r="2043" spans="2:5">
      <c r="B2043" s="187"/>
      <c r="C2043" s="169"/>
      <c r="D2043" s="169"/>
      <c r="E2043" s="169"/>
    </row>
    <row r="2044" spans="2:5">
      <c r="B2044" s="187"/>
      <c r="C2044" s="169"/>
      <c r="D2044" s="169"/>
      <c r="E2044" s="169"/>
    </row>
    <row r="2045" spans="2:5">
      <c r="B2045" s="187"/>
      <c r="C2045" s="169"/>
      <c r="D2045" s="169"/>
      <c r="E2045" s="169"/>
    </row>
    <row r="2046" spans="2:5">
      <c r="B2046" s="187"/>
      <c r="C2046" s="169"/>
      <c r="D2046" s="169"/>
      <c r="E2046" s="169"/>
    </row>
    <row r="2047" spans="2:5">
      <c r="B2047" s="187"/>
      <c r="C2047" s="169"/>
      <c r="D2047" s="169"/>
      <c r="E2047" s="169"/>
    </row>
    <row r="2048" spans="2:5">
      <c r="B2048" s="187"/>
      <c r="C2048" s="169"/>
      <c r="D2048" s="169"/>
      <c r="E2048" s="169"/>
    </row>
    <row r="2049" spans="2:5">
      <c r="B2049" s="187"/>
      <c r="C2049" s="169"/>
      <c r="D2049" s="169"/>
      <c r="E2049" s="169"/>
    </row>
    <row r="2050" spans="2:5">
      <c r="B2050" s="187"/>
      <c r="C2050" s="169"/>
      <c r="D2050" s="169"/>
      <c r="E2050" s="169"/>
    </row>
    <row r="2051" spans="2:5">
      <c r="B2051" s="187"/>
      <c r="C2051" s="169"/>
      <c r="D2051" s="169"/>
      <c r="E2051" s="169"/>
    </row>
    <row r="2052" spans="2:5">
      <c r="B2052" s="187"/>
      <c r="C2052" s="169"/>
      <c r="D2052" s="169"/>
      <c r="E2052" s="169"/>
    </row>
    <row r="2053" spans="2:5">
      <c r="B2053" s="187"/>
      <c r="C2053" s="169"/>
      <c r="D2053" s="169"/>
      <c r="E2053" s="169"/>
    </row>
    <row r="2054" spans="2:5">
      <c r="B2054" s="187"/>
      <c r="C2054" s="169"/>
      <c r="D2054" s="169"/>
      <c r="E2054" s="169"/>
    </row>
    <row r="2055" spans="2:5">
      <c r="B2055" s="187"/>
      <c r="C2055" s="169"/>
      <c r="D2055" s="169"/>
      <c r="E2055" s="169"/>
    </row>
    <row r="2056" spans="2:5">
      <c r="B2056" s="187"/>
      <c r="C2056" s="169"/>
      <c r="D2056" s="169"/>
      <c r="E2056" s="169"/>
    </row>
    <row r="2057" spans="2:5">
      <c r="B2057" s="187"/>
      <c r="C2057" s="169"/>
      <c r="D2057" s="169"/>
      <c r="E2057" s="169"/>
    </row>
    <row r="2058" spans="2:5">
      <c r="B2058" s="187"/>
      <c r="C2058" s="169"/>
      <c r="D2058" s="169"/>
      <c r="E2058" s="169"/>
    </row>
    <row r="2059" spans="2:5">
      <c r="B2059" s="187"/>
      <c r="C2059" s="169"/>
      <c r="D2059" s="169"/>
      <c r="E2059" s="169"/>
    </row>
    <row r="2060" spans="2:5">
      <c r="B2060" s="187"/>
      <c r="C2060" s="169"/>
      <c r="D2060" s="169"/>
      <c r="E2060" s="169"/>
    </row>
    <row r="2061" spans="2:5">
      <c r="B2061" s="187"/>
      <c r="C2061" s="169"/>
      <c r="D2061" s="169"/>
      <c r="E2061" s="169"/>
    </row>
    <row r="2062" spans="2:5">
      <c r="B2062" s="187"/>
      <c r="C2062" s="169"/>
      <c r="D2062" s="169"/>
      <c r="E2062" s="169"/>
    </row>
    <row r="2063" spans="2:5">
      <c r="B2063" s="187"/>
      <c r="C2063" s="169"/>
      <c r="D2063" s="169"/>
      <c r="E2063" s="169"/>
    </row>
    <row r="2064" spans="2:5">
      <c r="B2064" s="187"/>
      <c r="C2064" s="169"/>
      <c r="D2064" s="169"/>
      <c r="E2064" s="169"/>
    </row>
    <row r="2065" spans="2:5">
      <c r="B2065" s="187"/>
      <c r="C2065" s="169"/>
      <c r="D2065" s="169"/>
      <c r="E2065" s="169"/>
    </row>
    <row r="2066" spans="2:5">
      <c r="B2066" s="187"/>
      <c r="C2066" s="169"/>
      <c r="D2066" s="169"/>
      <c r="E2066" s="169"/>
    </row>
    <row r="2067" spans="2:5">
      <c r="B2067" s="187"/>
      <c r="C2067" s="169"/>
      <c r="D2067" s="169"/>
      <c r="E2067" s="169"/>
    </row>
    <row r="2068" spans="2:5">
      <c r="B2068" s="187"/>
      <c r="C2068" s="169"/>
      <c r="D2068" s="169"/>
      <c r="E2068" s="169"/>
    </row>
    <row r="2069" spans="2:5">
      <c r="B2069" s="187"/>
      <c r="C2069" s="169"/>
      <c r="D2069" s="169"/>
      <c r="E2069" s="169"/>
    </row>
    <row r="2070" spans="2:5">
      <c r="B2070" s="187"/>
      <c r="C2070" s="169"/>
      <c r="D2070" s="169"/>
      <c r="E2070" s="169"/>
    </row>
    <row r="2071" spans="2:5">
      <c r="B2071" s="187"/>
      <c r="C2071" s="169"/>
      <c r="D2071" s="169"/>
      <c r="E2071" s="169"/>
    </row>
    <row r="2072" spans="2:5">
      <c r="B2072" s="187"/>
      <c r="C2072" s="169"/>
      <c r="D2072" s="169"/>
      <c r="E2072" s="169"/>
    </row>
    <row r="2073" spans="2:5">
      <c r="B2073" s="187"/>
      <c r="C2073" s="169"/>
      <c r="D2073" s="169"/>
      <c r="E2073" s="169"/>
    </row>
    <row r="2074" spans="2:5">
      <c r="B2074" s="187"/>
      <c r="C2074" s="169"/>
      <c r="D2074" s="169"/>
      <c r="E2074" s="169"/>
    </row>
    <row r="2075" spans="2:5">
      <c r="B2075" s="187"/>
      <c r="C2075" s="169"/>
      <c r="D2075" s="169"/>
      <c r="E2075" s="169"/>
    </row>
    <row r="2076" spans="2:5">
      <c r="B2076" s="187"/>
      <c r="C2076" s="169"/>
      <c r="D2076" s="169"/>
      <c r="E2076" s="169"/>
    </row>
    <row r="2077" spans="2:5">
      <c r="B2077" s="187"/>
      <c r="C2077" s="169"/>
      <c r="D2077" s="169"/>
      <c r="E2077" s="169"/>
    </row>
    <row r="2078" spans="2:5">
      <c r="B2078" s="187"/>
      <c r="C2078" s="169"/>
      <c r="D2078" s="169"/>
      <c r="E2078" s="169"/>
    </row>
    <row r="2079" spans="2:5">
      <c r="B2079" s="187"/>
      <c r="C2079" s="169"/>
      <c r="D2079" s="169"/>
      <c r="E2079" s="169"/>
    </row>
    <row r="2080" spans="2:5">
      <c r="B2080" s="187"/>
      <c r="C2080" s="169"/>
      <c r="D2080" s="169"/>
      <c r="E2080" s="169"/>
    </row>
    <row r="2081" spans="2:5">
      <c r="B2081" s="187"/>
      <c r="C2081" s="169"/>
      <c r="D2081" s="169"/>
      <c r="E2081" s="169"/>
    </row>
    <row r="2082" spans="2:5">
      <c r="B2082" s="187"/>
      <c r="C2082" s="169"/>
      <c r="D2082" s="169"/>
      <c r="E2082" s="169"/>
    </row>
    <row r="2083" spans="2:5">
      <c r="B2083" s="187"/>
      <c r="C2083" s="169"/>
      <c r="D2083" s="169"/>
      <c r="E2083" s="169"/>
    </row>
    <row r="2084" spans="2:5">
      <c r="B2084" s="187"/>
      <c r="C2084" s="169"/>
      <c r="D2084" s="169"/>
      <c r="E2084" s="169"/>
    </row>
    <row r="2085" spans="2:5">
      <c r="B2085" s="187"/>
      <c r="C2085" s="169"/>
      <c r="D2085" s="169"/>
      <c r="E2085" s="169"/>
    </row>
    <row r="2086" spans="2:5">
      <c r="B2086" s="187"/>
      <c r="C2086" s="169"/>
      <c r="D2086" s="169"/>
      <c r="E2086" s="169"/>
    </row>
    <row r="2087" spans="2:5">
      <c r="B2087" s="187"/>
      <c r="C2087" s="169"/>
      <c r="D2087" s="169"/>
      <c r="E2087" s="169"/>
    </row>
    <row r="2088" spans="2:5">
      <c r="B2088" s="187"/>
      <c r="C2088" s="169"/>
      <c r="D2088" s="169"/>
      <c r="E2088" s="169"/>
    </row>
    <row r="2089" spans="2:5">
      <c r="B2089" s="187"/>
      <c r="C2089" s="169"/>
      <c r="D2089" s="169"/>
      <c r="E2089" s="169"/>
    </row>
    <row r="2090" spans="2:5">
      <c r="B2090" s="187"/>
      <c r="C2090" s="169"/>
      <c r="D2090" s="169"/>
      <c r="E2090" s="169"/>
    </row>
    <row r="2091" spans="2:5">
      <c r="B2091" s="187"/>
      <c r="C2091" s="169"/>
      <c r="D2091" s="169"/>
      <c r="E2091" s="169"/>
    </row>
    <row r="2092" spans="2:5">
      <c r="B2092" s="187"/>
      <c r="C2092" s="169"/>
      <c r="D2092" s="169"/>
      <c r="E2092" s="169"/>
    </row>
    <row r="2093" spans="2:5">
      <c r="B2093" s="187"/>
      <c r="C2093" s="169"/>
      <c r="D2093" s="169"/>
      <c r="E2093" s="169"/>
    </row>
    <row r="2094" spans="2:5">
      <c r="B2094" s="187"/>
      <c r="C2094" s="169"/>
      <c r="D2094" s="169"/>
      <c r="E2094" s="169"/>
    </row>
    <row r="2095" spans="2:5">
      <c r="B2095" s="187"/>
      <c r="C2095" s="169"/>
      <c r="D2095" s="169"/>
      <c r="E2095" s="169"/>
    </row>
    <row r="2096" spans="2:5">
      <c r="B2096" s="187"/>
      <c r="C2096" s="169"/>
      <c r="D2096" s="169"/>
      <c r="E2096" s="169"/>
    </row>
    <row r="2097" spans="2:5">
      <c r="B2097" s="187"/>
      <c r="C2097" s="169"/>
      <c r="D2097" s="169"/>
      <c r="E2097" s="169"/>
    </row>
    <row r="2098" spans="2:5">
      <c r="B2098" s="187"/>
      <c r="C2098" s="169"/>
      <c r="D2098" s="169"/>
      <c r="E2098" s="169"/>
    </row>
    <row r="2099" spans="2:5">
      <c r="B2099" s="187"/>
      <c r="C2099" s="169"/>
      <c r="D2099" s="169"/>
      <c r="E2099" s="169"/>
    </row>
    <row r="2100" spans="2:5">
      <c r="B2100" s="187"/>
      <c r="C2100" s="169"/>
      <c r="D2100" s="169"/>
      <c r="E2100" s="169"/>
    </row>
    <row r="2101" spans="2:5">
      <c r="B2101" s="187"/>
      <c r="C2101" s="169"/>
      <c r="D2101" s="169"/>
      <c r="E2101" s="169"/>
    </row>
    <row r="2102" spans="2:5">
      <c r="B2102" s="187"/>
      <c r="C2102" s="169"/>
      <c r="D2102" s="169"/>
      <c r="E2102" s="169"/>
    </row>
    <row r="2103" spans="2:5">
      <c r="B2103" s="187"/>
      <c r="C2103" s="169"/>
      <c r="D2103" s="169"/>
      <c r="E2103" s="169"/>
    </row>
    <row r="2104" spans="2:5">
      <c r="B2104" s="187"/>
      <c r="C2104" s="169"/>
      <c r="D2104" s="169"/>
      <c r="E2104" s="169"/>
    </row>
    <row r="2105" spans="2:5">
      <c r="B2105" s="187"/>
      <c r="C2105" s="169"/>
      <c r="D2105" s="169"/>
      <c r="E2105" s="169"/>
    </row>
    <row r="2106" spans="2:5">
      <c r="B2106" s="187"/>
      <c r="C2106" s="169"/>
      <c r="D2106" s="169"/>
      <c r="E2106" s="169"/>
    </row>
    <row r="2107" spans="2:5">
      <c r="B2107" s="187"/>
      <c r="C2107" s="169"/>
      <c r="D2107" s="169"/>
      <c r="E2107" s="169"/>
    </row>
    <row r="2108" spans="2:5">
      <c r="B2108" s="187"/>
      <c r="C2108" s="169"/>
      <c r="D2108" s="169"/>
      <c r="E2108" s="169"/>
    </row>
    <row r="2109" spans="2:5">
      <c r="B2109" s="187"/>
      <c r="C2109" s="169"/>
      <c r="D2109" s="169"/>
      <c r="E2109" s="169"/>
    </row>
    <row r="2110" spans="2:5">
      <c r="B2110" s="187"/>
      <c r="C2110" s="169"/>
      <c r="D2110" s="169"/>
      <c r="E2110" s="169"/>
    </row>
    <row r="2111" spans="2:5">
      <c r="B2111" s="187"/>
      <c r="C2111" s="169"/>
      <c r="D2111" s="169"/>
      <c r="E2111" s="169"/>
    </row>
    <row r="2112" spans="2:5">
      <c r="B2112" s="187"/>
      <c r="C2112" s="169"/>
      <c r="D2112" s="169"/>
      <c r="E2112" s="169"/>
    </row>
    <row r="2113" spans="2:5">
      <c r="B2113" s="187"/>
      <c r="C2113" s="169"/>
      <c r="D2113" s="169"/>
      <c r="E2113" s="169"/>
    </row>
    <row r="2114" spans="2:5">
      <c r="B2114" s="187"/>
      <c r="C2114" s="169"/>
      <c r="D2114" s="169"/>
      <c r="E2114" s="169"/>
    </row>
    <row r="2115" spans="2:5">
      <c r="B2115" s="187"/>
      <c r="C2115" s="169"/>
      <c r="D2115" s="169"/>
      <c r="E2115" s="169"/>
    </row>
    <row r="2116" spans="2:5">
      <c r="B2116" s="187"/>
      <c r="C2116" s="169"/>
      <c r="D2116" s="169"/>
      <c r="E2116" s="169"/>
    </row>
    <row r="2117" spans="2:5">
      <c r="B2117" s="187"/>
      <c r="C2117" s="169"/>
      <c r="D2117" s="169"/>
      <c r="E2117" s="169"/>
    </row>
    <row r="2118" spans="2:5">
      <c r="B2118" s="187"/>
      <c r="C2118" s="169"/>
      <c r="D2118" s="169"/>
      <c r="E2118" s="169"/>
    </row>
    <row r="2119" spans="2:5">
      <c r="B2119" s="187"/>
      <c r="C2119" s="169"/>
      <c r="D2119" s="169"/>
      <c r="E2119" s="169"/>
    </row>
    <row r="2120" spans="2:5">
      <c r="B2120" s="187"/>
      <c r="C2120" s="169"/>
      <c r="D2120" s="169"/>
      <c r="E2120" s="169"/>
    </row>
    <row r="2121" spans="2:5">
      <c r="B2121" s="187"/>
      <c r="C2121" s="169"/>
      <c r="D2121" s="169"/>
      <c r="E2121" s="169"/>
    </row>
    <row r="2122" spans="2:5">
      <c r="B2122" s="187"/>
      <c r="C2122" s="169"/>
      <c r="D2122" s="169"/>
      <c r="E2122" s="169"/>
    </row>
    <row r="2123" spans="2:5">
      <c r="B2123" s="187"/>
      <c r="C2123" s="169"/>
      <c r="D2123" s="169"/>
      <c r="E2123" s="169"/>
    </row>
    <row r="2124" spans="2:5">
      <c r="B2124" s="187"/>
      <c r="C2124" s="169"/>
      <c r="D2124" s="169"/>
      <c r="E2124" s="169"/>
    </row>
    <row r="2125" spans="2:5">
      <c r="B2125" s="187"/>
      <c r="C2125" s="169"/>
      <c r="D2125" s="169"/>
      <c r="E2125" s="169"/>
    </row>
    <row r="2126" spans="2:5">
      <c r="B2126" s="187"/>
      <c r="C2126" s="169"/>
      <c r="D2126" s="169"/>
      <c r="E2126" s="169"/>
    </row>
    <row r="2127" spans="2:5">
      <c r="B2127" s="187"/>
      <c r="C2127" s="169"/>
      <c r="D2127" s="169"/>
      <c r="E2127" s="169"/>
    </row>
    <row r="2128" spans="2:5">
      <c r="B2128" s="187"/>
      <c r="C2128" s="169"/>
      <c r="D2128" s="169"/>
      <c r="E2128" s="169"/>
    </row>
    <row r="2129" spans="2:5">
      <c r="B2129" s="187"/>
      <c r="C2129" s="169"/>
      <c r="D2129" s="169"/>
      <c r="E2129" s="169"/>
    </row>
    <row r="2130" spans="2:5">
      <c r="B2130" s="187"/>
      <c r="C2130" s="169"/>
      <c r="D2130" s="169"/>
      <c r="E2130" s="169"/>
    </row>
    <row r="2131" spans="2:5">
      <c r="B2131" s="187"/>
      <c r="C2131" s="169"/>
      <c r="D2131" s="169"/>
      <c r="E2131" s="169"/>
    </row>
    <row r="2132" spans="2:5">
      <c r="B2132" s="187"/>
      <c r="C2132" s="169"/>
      <c r="D2132" s="169"/>
      <c r="E2132" s="169"/>
    </row>
    <row r="2133" spans="2:5">
      <c r="B2133" s="187"/>
      <c r="C2133" s="169"/>
      <c r="D2133" s="169"/>
      <c r="E2133" s="169"/>
    </row>
    <row r="2134" spans="2:5">
      <c r="B2134" s="187"/>
      <c r="C2134" s="169"/>
      <c r="D2134" s="169"/>
      <c r="E2134" s="169"/>
    </row>
    <row r="2135" spans="2:5">
      <c r="B2135" s="187"/>
      <c r="C2135" s="169"/>
      <c r="D2135" s="169"/>
      <c r="E2135" s="169"/>
    </row>
    <row r="2136" spans="2:5">
      <c r="B2136" s="187"/>
      <c r="C2136" s="169"/>
      <c r="D2136" s="169"/>
      <c r="E2136" s="169"/>
    </row>
    <row r="2137" spans="2:5">
      <c r="B2137" s="187"/>
      <c r="C2137" s="169"/>
      <c r="D2137" s="169"/>
      <c r="E2137" s="169"/>
    </row>
    <row r="2138" spans="2:5">
      <c r="B2138" s="187"/>
      <c r="C2138" s="169"/>
      <c r="D2138" s="169"/>
      <c r="E2138" s="169"/>
    </row>
    <row r="2139" spans="2:5">
      <c r="B2139" s="187"/>
      <c r="C2139" s="169"/>
      <c r="D2139" s="169"/>
      <c r="E2139" s="169"/>
    </row>
    <row r="2140" spans="2:5">
      <c r="B2140" s="187"/>
      <c r="C2140" s="169"/>
      <c r="D2140" s="169"/>
      <c r="E2140" s="169"/>
    </row>
    <row r="2141" spans="2:5">
      <c r="B2141" s="187"/>
      <c r="C2141" s="169"/>
      <c r="D2141" s="169"/>
      <c r="E2141" s="169"/>
    </row>
    <row r="2142" spans="2:5">
      <c r="B2142" s="187"/>
      <c r="C2142" s="169"/>
      <c r="D2142" s="169"/>
      <c r="E2142" s="169"/>
    </row>
    <row r="2143" spans="2:5">
      <c r="B2143" s="187"/>
      <c r="C2143" s="169"/>
      <c r="D2143" s="169"/>
      <c r="E2143" s="169"/>
    </row>
    <row r="2144" spans="2:5">
      <c r="B2144" s="187"/>
      <c r="C2144" s="169"/>
      <c r="D2144" s="169"/>
      <c r="E2144" s="169"/>
    </row>
    <row r="2145" spans="2:5">
      <c r="B2145" s="187"/>
      <c r="C2145" s="169"/>
      <c r="D2145" s="169"/>
      <c r="E2145" s="169"/>
    </row>
    <row r="2146" spans="2:5">
      <c r="B2146" s="187"/>
      <c r="C2146" s="169"/>
      <c r="D2146" s="169"/>
      <c r="E2146" s="169"/>
    </row>
    <row r="2147" spans="2:5">
      <c r="B2147" s="187"/>
      <c r="C2147" s="169"/>
      <c r="D2147" s="169"/>
      <c r="E2147" s="169"/>
    </row>
    <row r="2148" spans="2:5">
      <c r="B2148" s="187"/>
      <c r="C2148" s="169"/>
      <c r="D2148" s="169"/>
      <c r="E2148" s="169"/>
    </row>
    <row r="2149" spans="2:5">
      <c r="B2149" s="187"/>
      <c r="C2149" s="169"/>
      <c r="D2149" s="169"/>
      <c r="E2149" s="169"/>
    </row>
    <row r="2150" spans="2:5">
      <c r="B2150" s="187"/>
      <c r="C2150" s="169"/>
      <c r="D2150" s="169"/>
      <c r="E2150" s="169"/>
    </row>
    <row r="2151" spans="2:5">
      <c r="B2151" s="187"/>
      <c r="C2151" s="169"/>
      <c r="D2151" s="169"/>
      <c r="E2151" s="169"/>
    </row>
    <row r="2152" spans="2:5">
      <c r="B2152" s="187"/>
      <c r="C2152" s="169"/>
      <c r="D2152" s="169"/>
      <c r="E2152" s="169"/>
    </row>
    <row r="2153" spans="2:5">
      <c r="B2153" s="187"/>
      <c r="C2153" s="169"/>
      <c r="D2153" s="169"/>
      <c r="E2153" s="169"/>
    </row>
    <row r="2154" spans="2:5">
      <c r="B2154" s="187"/>
      <c r="C2154" s="169"/>
      <c r="D2154" s="169"/>
      <c r="E2154" s="169"/>
    </row>
    <row r="2155" spans="2:5">
      <c r="B2155" s="187"/>
      <c r="C2155" s="169"/>
      <c r="D2155" s="169"/>
      <c r="E2155" s="169"/>
    </row>
    <row r="2156" spans="2:5">
      <c r="B2156" s="187"/>
      <c r="C2156" s="169"/>
      <c r="D2156" s="169"/>
      <c r="E2156" s="169"/>
    </row>
    <row r="2157" spans="2:5">
      <c r="B2157" s="187"/>
      <c r="C2157" s="169"/>
      <c r="D2157" s="169"/>
      <c r="E2157" s="169"/>
    </row>
    <row r="2158" spans="2:5">
      <c r="B2158" s="187"/>
      <c r="C2158" s="169"/>
      <c r="D2158" s="169"/>
      <c r="E2158" s="169"/>
    </row>
    <row r="2159" spans="2:5">
      <c r="B2159" s="187"/>
      <c r="C2159" s="169"/>
      <c r="D2159" s="169"/>
      <c r="E2159" s="169"/>
    </row>
    <row r="2160" spans="2:5">
      <c r="B2160" s="187"/>
      <c r="C2160" s="169"/>
      <c r="D2160" s="169"/>
      <c r="E2160" s="169"/>
    </row>
    <row r="2161" spans="2:5">
      <c r="B2161" s="187"/>
      <c r="C2161" s="169"/>
      <c r="D2161" s="169"/>
      <c r="E2161" s="169"/>
    </row>
    <row r="2162" spans="2:5">
      <c r="B2162" s="187"/>
      <c r="C2162" s="169"/>
      <c r="D2162" s="169"/>
      <c r="E2162" s="169"/>
    </row>
    <row r="2163" spans="2:5">
      <c r="B2163" s="187"/>
      <c r="C2163" s="169"/>
      <c r="D2163" s="169"/>
      <c r="E2163" s="169"/>
    </row>
    <row r="2164" spans="2:5">
      <c r="B2164" s="187"/>
      <c r="C2164" s="169"/>
      <c r="D2164" s="169"/>
      <c r="E2164" s="169"/>
    </row>
    <row r="2165" spans="2:5">
      <c r="B2165" s="187"/>
      <c r="C2165" s="169"/>
      <c r="D2165" s="169"/>
      <c r="E2165" s="169"/>
    </row>
    <row r="2166" spans="2:5">
      <c r="B2166" s="187"/>
      <c r="C2166" s="169"/>
      <c r="D2166" s="169"/>
      <c r="E2166" s="169"/>
    </row>
    <row r="2167" spans="2:5">
      <c r="B2167" s="187"/>
      <c r="C2167" s="169"/>
      <c r="D2167" s="169"/>
      <c r="E2167" s="169"/>
    </row>
    <row r="2168" spans="2:5">
      <c r="B2168" s="187"/>
      <c r="C2168" s="169"/>
      <c r="D2168" s="169"/>
      <c r="E2168" s="169"/>
    </row>
    <row r="2169" spans="2:5">
      <c r="B2169" s="187"/>
      <c r="C2169" s="169"/>
      <c r="D2169" s="169"/>
      <c r="E2169" s="169"/>
    </row>
    <row r="2170" spans="2:5">
      <c r="B2170" s="187"/>
      <c r="C2170" s="169"/>
      <c r="D2170" s="169"/>
      <c r="E2170" s="169"/>
    </row>
    <row r="2171" spans="2:5">
      <c r="B2171" s="187"/>
      <c r="C2171" s="169"/>
      <c r="D2171" s="169"/>
      <c r="E2171" s="169"/>
    </row>
    <row r="2172" spans="2:5">
      <c r="B2172" s="187"/>
      <c r="C2172" s="169"/>
      <c r="D2172" s="169"/>
      <c r="E2172" s="169"/>
    </row>
    <row r="2173" spans="2:5">
      <c r="B2173" s="187"/>
      <c r="C2173" s="169"/>
      <c r="D2173" s="169"/>
      <c r="E2173" s="169"/>
    </row>
    <row r="2174" spans="2:5">
      <c r="B2174" s="187"/>
      <c r="C2174" s="169"/>
      <c r="D2174" s="169"/>
      <c r="E2174" s="169"/>
    </row>
    <row r="2175" spans="2:5">
      <c r="B2175" s="187"/>
      <c r="C2175" s="169"/>
      <c r="D2175" s="169"/>
      <c r="E2175" s="169"/>
    </row>
    <row r="2176" spans="2:5">
      <c r="B2176" s="187"/>
      <c r="C2176" s="169"/>
      <c r="D2176" s="169"/>
      <c r="E2176" s="169"/>
    </row>
    <row r="2177" spans="2:5">
      <c r="B2177" s="187"/>
      <c r="C2177" s="169"/>
      <c r="D2177" s="169"/>
      <c r="E2177" s="169"/>
    </row>
    <row r="2178" spans="2:5">
      <c r="B2178" s="187"/>
      <c r="C2178" s="169"/>
      <c r="D2178" s="169"/>
      <c r="E2178" s="169"/>
    </row>
    <row r="2179" spans="2:5">
      <c r="B2179" s="187"/>
      <c r="C2179" s="169"/>
      <c r="D2179" s="169"/>
      <c r="E2179" s="169"/>
    </row>
    <row r="2180" spans="2:5">
      <c r="B2180" s="187"/>
      <c r="C2180" s="169"/>
      <c r="D2180" s="169"/>
      <c r="E2180" s="169"/>
    </row>
    <row r="2181" spans="2:5">
      <c r="B2181" s="187"/>
      <c r="C2181" s="169"/>
      <c r="D2181" s="169"/>
      <c r="E2181" s="169"/>
    </row>
    <row r="2182" spans="2:5">
      <c r="B2182" s="187"/>
      <c r="C2182" s="169"/>
      <c r="D2182" s="169"/>
      <c r="E2182" s="169"/>
    </row>
    <row r="2183" spans="2:5">
      <c r="B2183" s="187"/>
      <c r="C2183" s="169"/>
      <c r="D2183" s="169"/>
      <c r="E2183" s="169"/>
    </row>
    <row r="2184" spans="2:5">
      <c r="B2184" s="187"/>
      <c r="C2184" s="169"/>
      <c r="D2184" s="169"/>
      <c r="E2184" s="169"/>
    </row>
    <row r="2185" spans="2:5">
      <c r="B2185" s="187"/>
      <c r="C2185" s="169"/>
      <c r="D2185" s="169"/>
      <c r="E2185" s="169"/>
    </row>
    <row r="2186" spans="2:5">
      <c r="B2186" s="187"/>
      <c r="C2186" s="169"/>
      <c r="D2186" s="169"/>
      <c r="E2186" s="169"/>
    </row>
    <row r="2187" spans="2:5">
      <c r="B2187" s="187"/>
      <c r="C2187" s="169"/>
      <c r="D2187" s="169"/>
      <c r="E2187" s="169"/>
    </row>
    <row r="2188" spans="2:5">
      <c r="B2188" s="187"/>
      <c r="C2188" s="169"/>
      <c r="D2188" s="169"/>
      <c r="E2188" s="169"/>
    </row>
    <row r="2189" spans="2:5">
      <c r="B2189" s="187"/>
      <c r="C2189" s="169"/>
      <c r="D2189" s="169"/>
      <c r="E2189" s="169"/>
    </row>
    <row r="2190" spans="2:5">
      <c r="B2190" s="187"/>
      <c r="C2190" s="169"/>
      <c r="D2190" s="169"/>
      <c r="E2190" s="169"/>
    </row>
    <row r="2191" spans="2:5">
      <c r="B2191" s="187"/>
      <c r="C2191" s="169"/>
      <c r="D2191" s="169"/>
      <c r="E2191" s="169"/>
    </row>
    <row r="2192" spans="2:5">
      <c r="B2192" s="187"/>
      <c r="C2192" s="169"/>
      <c r="D2192" s="169"/>
      <c r="E2192" s="169"/>
    </row>
    <row r="2193" spans="2:5">
      <c r="B2193" s="187"/>
      <c r="C2193" s="169"/>
      <c r="D2193" s="169"/>
      <c r="E2193" s="169"/>
    </row>
    <row r="2194" spans="2:5">
      <c r="B2194" s="187"/>
      <c r="C2194" s="169"/>
      <c r="D2194" s="169"/>
      <c r="E2194" s="169"/>
    </row>
    <row r="2195" spans="2:5">
      <c r="B2195" s="187"/>
      <c r="C2195" s="169"/>
      <c r="D2195" s="169"/>
      <c r="E2195" s="169"/>
    </row>
    <row r="2196" spans="2:5">
      <c r="B2196" s="187"/>
      <c r="C2196" s="169"/>
      <c r="D2196" s="169"/>
      <c r="E2196" s="169"/>
    </row>
    <row r="2197" spans="2:5">
      <c r="B2197" s="187"/>
      <c r="C2197" s="169"/>
      <c r="D2197" s="169"/>
      <c r="E2197" s="169"/>
    </row>
    <row r="2198" spans="2:5">
      <c r="B2198" s="187"/>
      <c r="C2198" s="169"/>
      <c r="D2198" s="169"/>
      <c r="E2198" s="169"/>
    </row>
    <row r="2199" spans="2:5">
      <c r="B2199" s="187"/>
      <c r="C2199" s="169"/>
      <c r="D2199" s="169"/>
      <c r="E2199" s="169"/>
    </row>
    <row r="2200" spans="2:5">
      <c r="B2200" s="187"/>
      <c r="C2200" s="169"/>
      <c r="D2200" s="169"/>
      <c r="E2200" s="169"/>
    </row>
    <row r="2201" spans="2:5">
      <c r="B2201" s="187"/>
      <c r="C2201" s="169"/>
      <c r="D2201" s="169"/>
      <c r="E2201" s="169"/>
    </row>
    <row r="2202" spans="2:5">
      <c r="B2202" s="187"/>
      <c r="C2202" s="169"/>
      <c r="D2202" s="169"/>
      <c r="E2202" s="169"/>
    </row>
    <row r="2203" spans="2:5">
      <c r="B2203" s="187"/>
      <c r="C2203" s="169"/>
      <c r="D2203" s="169"/>
      <c r="E2203" s="169"/>
    </row>
    <row r="2204" spans="2:5">
      <c r="B2204" s="187"/>
      <c r="C2204" s="169"/>
      <c r="D2204" s="169"/>
      <c r="E2204" s="169"/>
    </row>
    <row r="2205" spans="2:5">
      <c r="B2205" s="187"/>
      <c r="C2205" s="169"/>
      <c r="D2205" s="169"/>
      <c r="E2205" s="169"/>
    </row>
    <row r="2206" spans="2:5">
      <c r="B2206" s="187"/>
      <c r="C2206" s="169"/>
      <c r="D2206" s="169"/>
      <c r="E2206" s="169"/>
    </row>
    <row r="2207" spans="2:5">
      <c r="B2207" s="187"/>
      <c r="C2207" s="169"/>
      <c r="D2207" s="169"/>
      <c r="E2207" s="169"/>
    </row>
    <row r="2208" spans="2:5">
      <c r="B2208" s="187"/>
      <c r="C2208" s="169"/>
      <c r="D2208" s="169"/>
      <c r="E2208" s="169"/>
    </row>
    <row r="2209" spans="2:5">
      <c r="B2209" s="187"/>
      <c r="C2209" s="169"/>
      <c r="D2209" s="169"/>
      <c r="E2209" s="169"/>
    </row>
    <row r="2210" spans="2:5">
      <c r="B2210" s="187"/>
      <c r="C2210" s="169"/>
      <c r="D2210" s="169"/>
      <c r="E2210" s="169"/>
    </row>
    <row r="2211" spans="2:5">
      <c r="B2211" s="187"/>
      <c r="C2211" s="169"/>
      <c r="D2211" s="169"/>
      <c r="E2211" s="169"/>
    </row>
    <row r="2212" spans="2:5">
      <c r="B2212" s="187"/>
      <c r="C2212" s="169"/>
      <c r="D2212" s="169"/>
      <c r="E2212" s="169"/>
    </row>
    <row r="2213" spans="2:5">
      <c r="B2213" s="187"/>
      <c r="C2213" s="169"/>
      <c r="D2213" s="169"/>
      <c r="E2213" s="169"/>
    </row>
    <row r="2214" spans="2:5">
      <c r="B2214" s="187"/>
      <c r="C2214" s="169"/>
      <c r="D2214" s="169"/>
      <c r="E2214" s="169"/>
    </row>
    <row r="2215" spans="2:5">
      <c r="B2215" s="187"/>
      <c r="C2215" s="169"/>
      <c r="D2215" s="169"/>
      <c r="E2215" s="169"/>
    </row>
    <row r="2216" spans="2:5">
      <c r="B2216" s="187"/>
      <c r="C2216" s="169"/>
      <c r="D2216" s="169"/>
      <c r="E2216" s="169"/>
    </row>
    <row r="2217" spans="2:5">
      <c r="B2217" s="187"/>
      <c r="C2217" s="169"/>
      <c r="D2217" s="169"/>
      <c r="E2217" s="169"/>
    </row>
    <row r="2218" spans="2:5">
      <c r="B2218" s="187"/>
      <c r="C2218" s="169"/>
      <c r="D2218" s="169"/>
      <c r="E2218" s="169"/>
    </row>
    <row r="2219" spans="2:5">
      <c r="B2219" s="187"/>
      <c r="C2219" s="169"/>
      <c r="D2219" s="169"/>
      <c r="E2219" s="169"/>
    </row>
    <row r="2220" spans="2:5">
      <c r="B2220" s="187"/>
      <c r="C2220" s="169"/>
      <c r="D2220" s="169"/>
      <c r="E2220" s="169"/>
    </row>
    <row r="2221" spans="2:5">
      <c r="B2221" s="187"/>
      <c r="C2221" s="169"/>
      <c r="D2221" s="169"/>
      <c r="E2221" s="169"/>
    </row>
    <row r="2222" spans="2:5">
      <c r="B2222" s="187"/>
      <c r="C2222" s="169"/>
      <c r="D2222" s="169"/>
      <c r="E2222" s="169"/>
    </row>
    <row r="2223" spans="2:5">
      <c r="B2223" s="187"/>
      <c r="C2223" s="169"/>
      <c r="D2223" s="169"/>
      <c r="E2223" s="169"/>
    </row>
    <row r="2224" spans="2:5">
      <c r="B2224" s="187"/>
      <c r="C2224" s="169"/>
      <c r="D2224" s="169"/>
      <c r="E2224" s="169"/>
    </row>
    <row r="2225" spans="2:5">
      <c r="B2225" s="187"/>
      <c r="C2225" s="169"/>
      <c r="D2225" s="169"/>
      <c r="E2225" s="169"/>
    </row>
    <row r="2226" spans="2:5">
      <c r="B2226" s="187"/>
      <c r="C2226" s="169"/>
      <c r="D2226" s="169"/>
      <c r="E2226" s="169"/>
    </row>
    <row r="2227" spans="2:5">
      <c r="B2227" s="187"/>
      <c r="C2227" s="169"/>
      <c r="D2227" s="169"/>
      <c r="E2227" s="169"/>
    </row>
    <row r="2228" spans="2:5">
      <c r="B2228" s="187"/>
      <c r="C2228" s="169"/>
      <c r="D2228" s="169"/>
      <c r="E2228" s="169"/>
    </row>
    <row r="2229" spans="2:5">
      <c r="B2229" s="187"/>
      <c r="C2229" s="169"/>
      <c r="D2229" s="169"/>
      <c r="E2229" s="169"/>
    </row>
    <row r="2230" spans="2:5">
      <c r="B2230" s="187"/>
      <c r="C2230" s="169"/>
      <c r="D2230" s="169"/>
      <c r="E2230" s="169"/>
    </row>
    <row r="2231" spans="2:5">
      <c r="B2231" s="187"/>
      <c r="C2231" s="169"/>
      <c r="D2231" s="169"/>
      <c r="E2231" s="169"/>
    </row>
    <row r="2232" spans="2:5">
      <c r="B2232" s="187"/>
      <c r="C2232" s="169"/>
      <c r="D2232" s="169"/>
      <c r="E2232" s="169"/>
    </row>
    <row r="2233" spans="2:5">
      <c r="B2233" s="187"/>
      <c r="C2233" s="169"/>
      <c r="D2233" s="169"/>
      <c r="E2233" s="169"/>
    </row>
    <row r="2234" spans="2:5">
      <c r="B2234" s="187"/>
      <c r="C2234" s="169"/>
      <c r="D2234" s="169"/>
      <c r="E2234" s="169"/>
    </row>
    <row r="2235" spans="2:5">
      <c r="B2235" s="187"/>
      <c r="C2235" s="169"/>
      <c r="D2235" s="169"/>
      <c r="E2235" s="169"/>
    </row>
    <row r="2236" spans="2:5">
      <c r="B2236" s="187"/>
      <c r="C2236" s="169"/>
      <c r="D2236" s="169"/>
      <c r="E2236" s="169"/>
    </row>
    <row r="2237" spans="2:5">
      <c r="B2237" s="187"/>
      <c r="C2237" s="169"/>
      <c r="D2237" s="169"/>
      <c r="E2237" s="169"/>
    </row>
    <row r="2238" spans="2:5">
      <c r="B2238" s="187"/>
      <c r="C2238" s="169"/>
      <c r="D2238" s="169"/>
      <c r="E2238" s="169"/>
    </row>
    <row r="2239" spans="2:5">
      <c r="B2239" s="187"/>
      <c r="C2239" s="169"/>
      <c r="D2239" s="169"/>
      <c r="E2239" s="169"/>
    </row>
    <row r="2240" spans="2:5">
      <c r="B2240" s="187"/>
      <c r="C2240" s="169"/>
      <c r="D2240" s="169"/>
      <c r="E2240" s="169"/>
    </row>
    <row r="2241" spans="2:5">
      <c r="B2241" s="187"/>
      <c r="C2241" s="169"/>
      <c r="D2241" s="169"/>
      <c r="E2241" s="169"/>
    </row>
    <row r="2242" spans="2:5">
      <c r="B2242" s="187"/>
      <c r="C2242" s="169"/>
      <c r="D2242" s="169"/>
      <c r="E2242" s="169"/>
    </row>
    <row r="2243" spans="2:5">
      <c r="B2243" s="187"/>
      <c r="C2243" s="169"/>
      <c r="D2243" s="169"/>
      <c r="E2243" s="169"/>
    </row>
    <row r="2244" spans="2:5">
      <c r="B2244" s="187"/>
      <c r="C2244" s="169"/>
      <c r="D2244" s="169"/>
      <c r="E2244" s="169"/>
    </row>
    <row r="2245" spans="2:5">
      <c r="B2245" s="187"/>
      <c r="C2245" s="169"/>
      <c r="D2245" s="169"/>
      <c r="E2245" s="169"/>
    </row>
    <row r="2246" spans="2:5">
      <c r="B2246" s="187"/>
      <c r="C2246" s="169"/>
      <c r="D2246" s="169"/>
      <c r="E2246" s="169"/>
    </row>
    <row r="2247" spans="2:5">
      <c r="B2247" s="187"/>
      <c r="C2247" s="169"/>
      <c r="D2247" s="169"/>
      <c r="E2247" s="169"/>
    </row>
    <row r="2248" spans="2:5">
      <c r="B2248" s="187"/>
      <c r="C2248" s="169"/>
      <c r="D2248" s="169"/>
      <c r="E2248" s="169"/>
    </row>
    <row r="2249" spans="2:5">
      <c r="B2249" s="187"/>
      <c r="C2249" s="169"/>
      <c r="D2249" s="169"/>
      <c r="E2249" s="169"/>
    </row>
    <row r="2250" spans="2:5">
      <c r="B2250" s="187"/>
      <c r="C2250" s="169"/>
      <c r="D2250" s="169"/>
      <c r="E2250" s="169"/>
    </row>
    <row r="2251" spans="2:5">
      <c r="B2251" s="187"/>
      <c r="C2251" s="169"/>
      <c r="D2251" s="169"/>
      <c r="E2251" s="169"/>
    </row>
    <row r="2252" spans="2:5">
      <c r="B2252" s="187"/>
      <c r="C2252" s="169"/>
      <c r="D2252" s="169"/>
      <c r="E2252" s="169"/>
    </row>
    <row r="2253" spans="2:5">
      <c r="B2253" s="187"/>
      <c r="C2253" s="169"/>
      <c r="D2253" s="169"/>
      <c r="E2253" s="169"/>
    </row>
    <row r="2254" spans="2:5">
      <c r="B2254" s="187"/>
      <c r="C2254" s="169"/>
      <c r="D2254" s="169"/>
      <c r="E2254" s="169"/>
    </row>
    <row r="2255" spans="2:5">
      <c r="B2255" s="187"/>
      <c r="C2255" s="169"/>
      <c r="D2255" s="169"/>
      <c r="E2255" s="169"/>
    </row>
    <row r="2256" spans="2:5">
      <c r="B2256" s="187"/>
      <c r="C2256" s="169"/>
      <c r="D2256" s="169"/>
      <c r="E2256" s="169"/>
    </row>
    <row r="2257" spans="2:5">
      <c r="B2257" s="187"/>
      <c r="C2257" s="169"/>
      <c r="D2257" s="169"/>
      <c r="E2257" s="169"/>
    </row>
    <row r="2258" spans="2:5">
      <c r="B2258" s="187"/>
      <c r="C2258" s="169"/>
      <c r="D2258" s="169"/>
      <c r="E2258" s="169"/>
    </row>
    <row r="2259" spans="2:5">
      <c r="B2259" s="187"/>
      <c r="C2259" s="169"/>
      <c r="D2259" s="169"/>
      <c r="E2259" s="169"/>
    </row>
    <row r="2260" spans="2:5">
      <c r="B2260" s="187"/>
      <c r="C2260" s="169"/>
      <c r="D2260" s="169"/>
      <c r="E2260" s="169"/>
    </row>
    <row r="2261" spans="2:5">
      <c r="B2261" s="187"/>
      <c r="C2261" s="169"/>
      <c r="D2261" s="169"/>
      <c r="E2261" s="169"/>
    </row>
    <row r="2262" spans="2:5">
      <c r="B2262" s="187"/>
      <c r="C2262" s="169"/>
      <c r="D2262" s="169"/>
      <c r="E2262" s="169"/>
    </row>
    <row r="2263" spans="2:5">
      <c r="B2263" s="187"/>
      <c r="C2263" s="169"/>
      <c r="D2263" s="169"/>
      <c r="E2263" s="169"/>
    </row>
    <row r="2264" spans="2:5">
      <c r="B2264" s="187"/>
      <c r="C2264" s="169"/>
      <c r="D2264" s="169"/>
      <c r="E2264" s="169"/>
    </row>
    <row r="2265" spans="2:5">
      <c r="B2265" s="187"/>
      <c r="C2265" s="169"/>
      <c r="D2265" s="169"/>
      <c r="E2265" s="169"/>
    </row>
    <row r="2266" spans="2:5">
      <c r="B2266" s="187"/>
      <c r="C2266" s="169"/>
      <c r="D2266" s="169"/>
      <c r="E2266" s="169"/>
    </row>
    <row r="2267" spans="2:5">
      <c r="B2267" s="187"/>
      <c r="C2267" s="169"/>
      <c r="D2267" s="169"/>
      <c r="E2267" s="169"/>
    </row>
    <row r="2268" spans="2:5">
      <c r="B2268" s="187"/>
      <c r="C2268" s="169"/>
      <c r="D2268" s="169"/>
      <c r="E2268" s="169"/>
    </row>
    <row r="2269" spans="2:5">
      <c r="B2269" s="187"/>
      <c r="C2269" s="169"/>
      <c r="D2269" s="169"/>
      <c r="E2269" s="169"/>
    </row>
    <row r="2270" spans="2:5">
      <c r="B2270" s="187"/>
      <c r="C2270" s="169"/>
      <c r="D2270" s="169"/>
      <c r="E2270" s="169"/>
    </row>
    <row r="2271" spans="2:5">
      <c r="B2271" s="187"/>
      <c r="C2271" s="169"/>
      <c r="D2271" s="169"/>
      <c r="E2271" s="169"/>
    </row>
    <row r="2272" spans="2:5">
      <c r="B2272" s="187"/>
      <c r="C2272" s="169"/>
      <c r="D2272" s="169"/>
      <c r="E2272" s="169"/>
    </row>
    <row r="2273" spans="2:5">
      <c r="B2273" s="187"/>
      <c r="C2273" s="169"/>
      <c r="D2273" s="169"/>
      <c r="E2273" s="169"/>
    </row>
    <row r="2274" spans="2:5">
      <c r="B2274" s="187"/>
      <c r="C2274" s="169"/>
      <c r="D2274" s="169"/>
      <c r="E2274" s="169"/>
    </row>
    <row r="2275" spans="2:5">
      <c r="B2275" s="187"/>
      <c r="C2275" s="169"/>
      <c r="D2275" s="169"/>
      <c r="E2275" s="169"/>
    </row>
    <row r="2276" spans="2:5">
      <c r="B2276" s="187"/>
      <c r="C2276" s="169"/>
      <c r="D2276" s="169"/>
      <c r="E2276" s="169"/>
    </row>
    <row r="2277" spans="2:5">
      <c r="B2277" s="187"/>
      <c r="C2277" s="169"/>
      <c r="D2277" s="169"/>
      <c r="E2277" s="169"/>
    </row>
    <row r="2278" spans="2:5">
      <c r="B2278" s="187"/>
      <c r="C2278" s="169"/>
      <c r="D2278" s="169"/>
      <c r="E2278" s="169"/>
    </row>
    <row r="2279" spans="2:5">
      <c r="B2279" s="187"/>
      <c r="C2279" s="169"/>
      <c r="D2279" s="169"/>
      <c r="E2279" s="169"/>
    </row>
    <row r="2280" spans="2:5">
      <c r="B2280" s="187"/>
      <c r="C2280" s="169"/>
      <c r="D2280" s="169"/>
      <c r="E2280" s="169"/>
    </row>
    <row r="2281" spans="2:5">
      <c r="B2281" s="187"/>
      <c r="C2281" s="169"/>
      <c r="D2281" s="169"/>
      <c r="E2281" s="169"/>
    </row>
    <row r="2282" spans="2:5">
      <c r="B2282" s="187"/>
      <c r="C2282" s="169"/>
      <c r="D2282" s="169"/>
      <c r="E2282" s="169"/>
    </row>
    <row r="2283" spans="2:5">
      <c r="B2283" s="187"/>
      <c r="C2283" s="169"/>
      <c r="D2283" s="169"/>
      <c r="E2283" s="169"/>
    </row>
    <row r="2284" spans="2:5">
      <c r="B2284" s="187"/>
      <c r="C2284" s="169"/>
      <c r="D2284" s="169"/>
      <c r="E2284" s="169"/>
    </row>
    <row r="2285" spans="2:5">
      <c r="B2285" s="187"/>
      <c r="C2285" s="169"/>
      <c r="D2285" s="169"/>
      <c r="E2285" s="169"/>
    </row>
    <row r="2286" spans="2:5">
      <c r="B2286" s="187"/>
      <c r="C2286" s="169"/>
      <c r="D2286" s="169"/>
      <c r="E2286" s="169"/>
    </row>
    <row r="2287" spans="2:5">
      <c r="B2287" s="187"/>
      <c r="C2287" s="169"/>
      <c r="D2287" s="169"/>
      <c r="E2287" s="169"/>
    </row>
    <row r="2288" spans="2:5">
      <c r="B2288" s="187"/>
      <c r="C2288" s="169"/>
      <c r="D2288" s="169"/>
      <c r="E2288" s="169"/>
    </row>
    <row r="2289" spans="2:5">
      <c r="B2289" s="187"/>
      <c r="C2289" s="169"/>
      <c r="D2289" s="169"/>
      <c r="E2289" s="169"/>
    </row>
    <row r="2290" spans="2:5">
      <c r="B2290" s="187"/>
      <c r="C2290" s="169"/>
      <c r="D2290" s="169"/>
      <c r="E2290" s="169"/>
    </row>
    <row r="2291" spans="2:5">
      <c r="B2291" s="187"/>
      <c r="C2291" s="169"/>
      <c r="D2291" s="169"/>
      <c r="E2291" s="169"/>
    </row>
    <row r="2292" spans="2:5">
      <c r="B2292" s="187"/>
      <c r="C2292" s="169"/>
      <c r="D2292" s="169"/>
      <c r="E2292" s="169"/>
    </row>
    <row r="2293" spans="2:5">
      <c r="B2293" s="187"/>
      <c r="C2293" s="169"/>
      <c r="D2293" s="169"/>
      <c r="E2293" s="169"/>
    </row>
    <row r="2294" spans="2:5">
      <c r="B2294" s="187"/>
      <c r="C2294" s="169"/>
      <c r="D2294" s="169"/>
      <c r="E2294" s="169"/>
    </row>
    <row r="2295" spans="2:5">
      <c r="B2295" s="187"/>
      <c r="C2295" s="169"/>
      <c r="D2295" s="169"/>
      <c r="E2295" s="169"/>
    </row>
    <row r="2296" spans="2:5">
      <c r="B2296" s="187"/>
      <c r="C2296" s="169"/>
      <c r="D2296" s="169"/>
      <c r="E2296" s="169"/>
    </row>
    <row r="2297" spans="2:5">
      <c r="B2297" s="187"/>
      <c r="C2297" s="169"/>
      <c r="D2297" s="169"/>
      <c r="E2297" s="169"/>
    </row>
    <row r="2298" spans="2:5">
      <c r="B2298" s="187"/>
      <c r="C2298" s="169"/>
      <c r="D2298" s="169"/>
      <c r="E2298" s="169"/>
    </row>
    <row r="2299" spans="2:5">
      <c r="B2299" s="187"/>
      <c r="C2299" s="169"/>
      <c r="D2299" s="169"/>
      <c r="E2299" s="169"/>
    </row>
    <row r="2300" spans="2:5">
      <c r="B2300" s="187"/>
      <c r="C2300" s="169"/>
      <c r="D2300" s="169"/>
      <c r="E2300" s="169"/>
    </row>
    <row r="2301" spans="2:5">
      <c r="B2301" s="187"/>
      <c r="C2301" s="169"/>
      <c r="D2301" s="169"/>
      <c r="E2301" s="169"/>
    </row>
    <row r="2302" spans="2:5">
      <c r="B2302" s="187"/>
      <c r="C2302" s="169"/>
      <c r="D2302" s="169"/>
      <c r="E2302" s="169"/>
    </row>
    <row r="2303" spans="2:5">
      <c r="B2303" s="187"/>
      <c r="C2303" s="169"/>
      <c r="D2303" s="169"/>
      <c r="E2303" s="169"/>
    </row>
    <row r="2304" spans="2:5">
      <c r="B2304" s="187"/>
      <c r="C2304" s="169"/>
      <c r="D2304" s="169"/>
      <c r="E2304" s="169"/>
    </row>
    <row r="2305" spans="2:5">
      <c r="B2305" s="187"/>
      <c r="C2305" s="169"/>
      <c r="D2305" s="169"/>
      <c r="E2305" s="169"/>
    </row>
    <row r="2306" spans="2:5">
      <c r="B2306" s="187"/>
      <c r="C2306" s="169"/>
      <c r="D2306" s="169"/>
      <c r="E2306" s="169"/>
    </row>
    <row r="2307" spans="2:5">
      <c r="B2307" s="187"/>
      <c r="C2307" s="169"/>
      <c r="D2307" s="169"/>
      <c r="E2307" s="169"/>
    </row>
    <row r="2308" spans="2:5">
      <c r="B2308" s="187"/>
      <c r="C2308" s="169"/>
      <c r="D2308" s="169"/>
      <c r="E2308" s="169"/>
    </row>
    <row r="2309" spans="2:5">
      <c r="B2309" s="187"/>
      <c r="C2309" s="169"/>
      <c r="D2309" s="169"/>
      <c r="E2309" s="169"/>
    </row>
    <row r="2310" spans="2:5">
      <c r="B2310" s="187"/>
      <c r="C2310" s="169"/>
      <c r="D2310" s="169"/>
      <c r="E2310" s="169"/>
    </row>
    <row r="2311" spans="2:5">
      <c r="B2311" s="187"/>
      <c r="C2311" s="169"/>
      <c r="D2311" s="169"/>
      <c r="E2311" s="169"/>
    </row>
    <row r="2312" spans="2:5">
      <c r="B2312" s="187"/>
      <c r="C2312" s="169"/>
      <c r="D2312" s="169"/>
      <c r="E2312" s="169"/>
    </row>
    <row r="2313" spans="2:5">
      <c r="B2313" s="187"/>
      <c r="C2313" s="169"/>
      <c r="D2313" s="169"/>
      <c r="E2313" s="169"/>
    </row>
    <row r="2314" spans="2:5">
      <c r="B2314" s="187"/>
      <c r="C2314" s="169"/>
      <c r="D2314" s="169"/>
      <c r="E2314" s="169"/>
    </row>
    <row r="2315" spans="2:5">
      <c r="B2315" s="187"/>
      <c r="C2315" s="169"/>
      <c r="D2315" s="169"/>
      <c r="E2315" s="169"/>
    </row>
    <row r="2316" spans="2:5">
      <c r="B2316" s="187"/>
      <c r="C2316" s="169"/>
      <c r="D2316" s="169"/>
      <c r="E2316" s="169"/>
    </row>
    <row r="2317" spans="2:5">
      <c r="B2317" s="187"/>
      <c r="C2317" s="169"/>
      <c r="D2317" s="169"/>
      <c r="E2317" s="169"/>
    </row>
    <row r="2318" spans="2:5">
      <c r="B2318" s="187"/>
      <c r="C2318" s="169"/>
      <c r="D2318" s="169"/>
      <c r="E2318" s="169"/>
    </row>
    <row r="2319" spans="2:5">
      <c r="B2319" s="187"/>
      <c r="C2319" s="169"/>
      <c r="D2319" s="169"/>
      <c r="E2319" s="169"/>
    </row>
    <row r="2320" spans="2:5">
      <c r="B2320" s="187"/>
      <c r="C2320" s="169"/>
      <c r="D2320" s="169"/>
      <c r="E2320" s="169"/>
    </row>
    <row r="2321" spans="2:5">
      <c r="B2321" s="187"/>
      <c r="C2321" s="169"/>
      <c r="D2321" s="169"/>
      <c r="E2321" s="169"/>
    </row>
    <row r="2322" spans="2:5">
      <c r="B2322" s="187"/>
      <c r="C2322" s="169"/>
      <c r="D2322" s="169"/>
      <c r="E2322" s="169"/>
    </row>
    <row r="2323" spans="2:5">
      <c r="B2323" s="187"/>
      <c r="C2323" s="169"/>
      <c r="D2323" s="169"/>
      <c r="E2323" s="169"/>
    </row>
    <row r="2324" spans="2:5">
      <c r="B2324" s="187"/>
      <c r="C2324" s="169"/>
      <c r="D2324" s="169"/>
      <c r="E2324" s="169"/>
    </row>
    <row r="2325" spans="2:5">
      <c r="B2325" s="187"/>
      <c r="C2325" s="169"/>
      <c r="D2325" s="169"/>
      <c r="E2325" s="169"/>
    </row>
    <row r="2326" spans="2:5">
      <c r="B2326" s="187"/>
      <c r="C2326" s="169"/>
      <c r="D2326" s="169"/>
      <c r="E2326" s="169"/>
    </row>
    <row r="2327" spans="2:5">
      <c r="B2327" s="187"/>
      <c r="C2327" s="169"/>
      <c r="D2327" s="169"/>
      <c r="E2327" s="169"/>
    </row>
    <row r="2328" spans="2:5">
      <c r="B2328" s="187"/>
      <c r="C2328" s="169"/>
      <c r="D2328" s="169"/>
      <c r="E2328" s="169"/>
    </row>
    <row r="2329" spans="2:5">
      <c r="B2329" s="187"/>
      <c r="C2329" s="169"/>
      <c r="D2329" s="169"/>
      <c r="E2329" s="169"/>
    </row>
    <row r="2330" spans="2:5">
      <c r="B2330" s="187"/>
      <c r="C2330" s="169"/>
      <c r="D2330" s="169"/>
      <c r="E2330" s="169"/>
    </row>
    <row r="2331" spans="2:5">
      <c r="B2331" s="187"/>
      <c r="C2331" s="169"/>
      <c r="D2331" s="169"/>
      <c r="E2331" s="169"/>
    </row>
    <row r="2332" spans="2:5">
      <c r="B2332" s="187"/>
      <c r="C2332" s="169"/>
      <c r="D2332" s="169"/>
      <c r="E2332" s="169"/>
    </row>
    <row r="2333" spans="2:5">
      <c r="B2333" s="187"/>
      <c r="C2333" s="169"/>
      <c r="D2333" s="169"/>
      <c r="E2333" s="169"/>
    </row>
    <row r="2334" spans="2:5">
      <c r="B2334" s="187"/>
      <c r="C2334" s="169"/>
      <c r="D2334" s="169"/>
      <c r="E2334" s="169"/>
    </row>
    <row r="2335" spans="2:5">
      <c r="B2335" s="187"/>
      <c r="C2335" s="169"/>
      <c r="D2335" s="169"/>
      <c r="E2335" s="169"/>
    </row>
    <row r="2336" spans="2:5">
      <c r="B2336" s="187"/>
      <c r="C2336" s="169"/>
      <c r="D2336" s="169"/>
      <c r="E2336" s="169"/>
    </row>
    <row r="2337" spans="2:5">
      <c r="B2337" s="187"/>
      <c r="C2337" s="169"/>
      <c r="D2337" s="169"/>
      <c r="E2337" s="169"/>
    </row>
    <row r="2338" spans="2:5">
      <c r="B2338" s="187"/>
      <c r="C2338" s="169"/>
      <c r="D2338" s="169"/>
      <c r="E2338" s="169"/>
    </row>
    <row r="2339" spans="2:5">
      <c r="B2339" s="187"/>
      <c r="C2339" s="169"/>
      <c r="D2339" s="169"/>
      <c r="E2339" s="169"/>
    </row>
    <row r="2340" spans="2:5">
      <c r="B2340" s="187"/>
      <c r="C2340" s="169"/>
      <c r="D2340" s="169"/>
      <c r="E2340" s="169"/>
    </row>
    <row r="2341" spans="2:5">
      <c r="B2341" s="187"/>
      <c r="C2341" s="169"/>
      <c r="D2341" s="169"/>
      <c r="E2341" s="169"/>
    </row>
    <row r="2342" spans="2:5">
      <c r="B2342" s="187"/>
      <c r="C2342" s="169"/>
      <c r="D2342" s="169"/>
      <c r="E2342" s="169"/>
    </row>
    <row r="2343" spans="2:5">
      <c r="B2343" s="187"/>
      <c r="C2343" s="169"/>
      <c r="D2343" s="169"/>
      <c r="E2343" s="169"/>
    </row>
    <row r="2344" spans="2:5">
      <c r="B2344" s="187"/>
      <c r="C2344" s="169"/>
      <c r="D2344" s="169"/>
      <c r="E2344" s="169"/>
    </row>
    <row r="2345" spans="2:5">
      <c r="B2345" s="187"/>
      <c r="C2345" s="169"/>
      <c r="D2345" s="169"/>
      <c r="E2345" s="169"/>
    </row>
    <row r="2346" spans="2:5">
      <c r="B2346" s="187"/>
      <c r="C2346" s="169"/>
      <c r="D2346" s="169"/>
      <c r="E2346" s="169"/>
    </row>
    <row r="2347" spans="2:5">
      <c r="B2347" s="187"/>
      <c r="C2347" s="169"/>
      <c r="D2347" s="169"/>
      <c r="E2347" s="169"/>
    </row>
    <row r="2348" spans="2:5">
      <c r="B2348" s="187"/>
      <c r="C2348" s="169"/>
      <c r="D2348" s="169"/>
      <c r="E2348" s="169"/>
    </row>
    <row r="2349" spans="2:5">
      <c r="B2349" s="187"/>
      <c r="C2349" s="169"/>
      <c r="D2349" s="169"/>
      <c r="E2349" s="169"/>
    </row>
    <row r="2350" spans="2:5">
      <c r="B2350" s="187"/>
      <c r="C2350" s="169"/>
      <c r="D2350" s="169"/>
      <c r="E2350" s="169"/>
    </row>
    <row r="2351" spans="2:5">
      <c r="B2351" s="187"/>
      <c r="C2351" s="169"/>
      <c r="D2351" s="169"/>
      <c r="E2351" s="169"/>
    </row>
    <row r="2352" spans="2:5">
      <c r="B2352" s="187"/>
      <c r="C2352" s="169"/>
      <c r="D2352" s="169"/>
      <c r="E2352" s="169"/>
    </row>
    <row r="2353" spans="2:5">
      <c r="B2353" s="187"/>
      <c r="C2353" s="169"/>
      <c r="D2353" s="169"/>
      <c r="E2353" s="169"/>
    </row>
    <row r="2354" spans="2:5">
      <c r="B2354" s="187"/>
      <c r="C2354" s="169"/>
      <c r="D2354" s="169"/>
      <c r="E2354" s="169"/>
    </row>
    <row r="2355" spans="2:5">
      <c r="B2355" s="187"/>
      <c r="C2355" s="169"/>
      <c r="D2355" s="169"/>
      <c r="E2355" s="169"/>
    </row>
    <row r="2356" spans="2:5">
      <c r="B2356" s="187"/>
      <c r="C2356" s="169"/>
      <c r="D2356" s="169"/>
      <c r="E2356" s="169"/>
    </row>
    <row r="2357" spans="2:5">
      <c r="B2357" s="187"/>
      <c r="C2357" s="169"/>
      <c r="D2357" s="169"/>
      <c r="E2357" s="169"/>
    </row>
    <row r="2358" spans="2:5">
      <c r="B2358" s="187"/>
      <c r="C2358" s="169"/>
      <c r="D2358" s="169"/>
      <c r="E2358" s="169"/>
    </row>
    <row r="2359" spans="2:5">
      <c r="B2359" s="187"/>
      <c r="C2359" s="169"/>
      <c r="D2359" s="169"/>
      <c r="E2359" s="169"/>
    </row>
    <row r="2360" spans="2:5">
      <c r="B2360" s="187"/>
      <c r="C2360" s="169"/>
      <c r="D2360" s="169"/>
      <c r="E2360" s="169"/>
    </row>
    <row r="2361" spans="2:5">
      <c r="B2361" s="187"/>
      <c r="C2361" s="169"/>
      <c r="D2361" s="169"/>
      <c r="E2361" s="169"/>
    </row>
    <row r="2362" spans="2:5">
      <c r="B2362" s="187"/>
      <c r="C2362" s="169"/>
      <c r="D2362" s="169"/>
      <c r="E2362" s="169"/>
    </row>
    <row r="2363" spans="2:5">
      <c r="B2363" s="187"/>
      <c r="C2363" s="169"/>
      <c r="D2363" s="169"/>
      <c r="E2363" s="169"/>
    </row>
    <row r="2364" spans="2:5">
      <c r="B2364" s="187"/>
      <c r="C2364" s="169"/>
      <c r="D2364" s="169"/>
      <c r="E2364" s="169"/>
    </row>
    <row r="2365" spans="2:5">
      <c r="B2365" s="187"/>
      <c r="C2365" s="169"/>
      <c r="D2365" s="169"/>
      <c r="E2365" s="169"/>
    </row>
    <row r="2366" spans="2:5">
      <c r="B2366" s="187"/>
      <c r="C2366" s="169"/>
      <c r="D2366" s="169"/>
      <c r="E2366" s="169"/>
    </row>
    <row r="2367" spans="2:5">
      <c r="B2367" s="187"/>
      <c r="C2367" s="169"/>
      <c r="D2367" s="169"/>
      <c r="E2367" s="169"/>
    </row>
    <row r="2368" spans="2:5">
      <c r="B2368" s="187"/>
      <c r="C2368" s="169"/>
      <c r="D2368" s="169"/>
      <c r="E2368" s="169"/>
    </row>
    <row r="2369" spans="2:5">
      <c r="B2369" s="187"/>
      <c r="C2369" s="169"/>
      <c r="D2369" s="169"/>
      <c r="E2369" s="169"/>
    </row>
    <row r="2370" spans="2:5">
      <c r="B2370" s="187"/>
      <c r="C2370" s="169"/>
      <c r="D2370" s="169"/>
      <c r="E2370" s="169"/>
    </row>
    <row r="2371" spans="2:5">
      <c r="B2371" s="187"/>
      <c r="C2371" s="169"/>
      <c r="D2371" s="169"/>
      <c r="E2371" s="169"/>
    </row>
    <row r="2372" spans="2:5">
      <c r="B2372" s="187"/>
      <c r="C2372" s="169"/>
      <c r="D2372" s="169"/>
      <c r="E2372" s="169"/>
    </row>
    <row r="2373" spans="2:5">
      <c r="B2373" s="187"/>
      <c r="C2373" s="169"/>
      <c r="D2373" s="169"/>
      <c r="E2373" s="169"/>
    </row>
    <row r="2374" spans="2:5">
      <c r="B2374" s="187"/>
      <c r="C2374" s="169"/>
      <c r="D2374" s="169"/>
      <c r="E2374" s="169"/>
    </row>
    <row r="2375" spans="2:5">
      <c r="B2375" s="187"/>
      <c r="C2375" s="169"/>
      <c r="D2375" s="169"/>
      <c r="E2375" s="169"/>
    </row>
    <row r="2376" spans="2:5">
      <c r="B2376" s="187"/>
      <c r="C2376" s="169"/>
      <c r="D2376" s="169"/>
      <c r="E2376" s="169"/>
    </row>
    <row r="2377" spans="2:5">
      <c r="B2377" s="187"/>
      <c r="C2377" s="169"/>
      <c r="D2377" s="169"/>
      <c r="E2377" s="169"/>
    </row>
    <row r="2378" spans="2:5">
      <c r="B2378" s="187"/>
      <c r="C2378" s="169"/>
      <c r="D2378" s="169"/>
      <c r="E2378" s="169"/>
    </row>
    <row r="2379" spans="2:5">
      <c r="B2379" s="187"/>
      <c r="C2379" s="169"/>
      <c r="D2379" s="169"/>
      <c r="E2379" s="169"/>
    </row>
    <row r="2380" spans="2:5">
      <c r="B2380" s="187"/>
      <c r="C2380" s="169"/>
      <c r="D2380" s="169"/>
      <c r="E2380" s="169"/>
    </row>
    <row r="2381" spans="2:5">
      <c r="B2381" s="187"/>
      <c r="C2381" s="169"/>
      <c r="D2381" s="169"/>
      <c r="E2381" s="169"/>
    </row>
    <row r="2382" spans="2:5">
      <c r="B2382" s="187"/>
      <c r="C2382" s="169"/>
      <c r="D2382" s="169"/>
      <c r="E2382" s="169"/>
    </row>
    <row r="2383" spans="2:5">
      <c r="B2383" s="187"/>
      <c r="C2383" s="169"/>
      <c r="D2383" s="169"/>
      <c r="E2383" s="169"/>
    </row>
    <row r="2384" spans="2:5">
      <c r="B2384" s="187"/>
      <c r="C2384" s="169"/>
      <c r="D2384" s="169"/>
      <c r="E2384" s="169"/>
    </row>
    <row r="2385" spans="2:5">
      <c r="B2385" s="187"/>
      <c r="C2385" s="169"/>
      <c r="D2385" s="169"/>
      <c r="E2385" s="169"/>
    </row>
    <row r="2386" spans="2:5">
      <c r="B2386" s="187"/>
      <c r="C2386" s="169"/>
      <c r="D2386" s="169"/>
      <c r="E2386" s="169"/>
    </row>
    <row r="2387" spans="2:5">
      <c r="B2387" s="187"/>
      <c r="C2387" s="169"/>
      <c r="D2387" s="169"/>
      <c r="E2387" s="169"/>
    </row>
    <row r="2388" spans="2:5">
      <c r="B2388" s="187"/>
      <c r="C2388" s="169"/>
      <c r="D2388" s="169"/>
      <c r="E2388" s="169"/>
    </row>
    <row r="2389" spans="2:5">
      <c r="B2389" s="187"/>
      <c r="C2389" s="169"/>
      <c r="D2389" s="169"/>
      <c r="E2389" s="169"/>
    </row>
    <row r="2390" spans="2:5">
      <c r="B2390" s="187"/>
      <c r="C2390" s="169"/>
      <c r="D2390" s="169"/>
      <c r="E2390" s="169"/>
    </row>
    <row r="2391" spans="2:5">
      <c r="B2391" s="187"/>
      <c r="C2391" s="169"/>
      <c r="D2391" s="169"/>
      <c r="E2391" s="169"/>
    </row>
    <row r="2392" spans="2:5">
      <c r="B2392" s="187"/>
      <c r="C2392" s="169"/>
      <c r="D2392" s="169"/>
      <c r="E2392" s="169"/>
    </row>
    <row r="2393" spans="2:5">
      <c r="B2393" s="187"/>
      <c r="C2393" s="169"/>
      <c r="D2393" s="169"/>
      <c r="E2393" s="169"/>
    </row>
    <row r="2394" spans="2:5">
      <c r="B2394" s="187"/>
      <c r="C2394" s="169"/>
      <c r="D2394" s="169"/>
      <c r="E2394" s="169"/>
    </row>
    <row r="2395" spans="2:5">
      <c r="B2395" s="187"/>
      <c r="C2395" s="169"/>
      <c r="D2395" s="169"/>
      <c r="E2395" s="169"/>
    </row>
    <row r="2396" spans="2:5">
      <c r="B2396" s="187"/>
      <c r="C2396" s="169"/>
      <c r="D2396" s="169"/>
      <c r="E2396" s="169"/>
    </row>
    <row r="2397" spans="2:5">
      <c r="B2397" s="187"/>
      <c r="C2397" s="169"/>
      <c r="D2397" s="169"/>
      <c r="E2397" s="169"/>
    </row>
    <row r="2398" spans="2:5">
      <c r="B2398" s="187"/>
      <c r="C2398" s="169"/>
      <c r="D2398" s="169"/>
      <c r="E2398" s="169"/>
    </row>
    <row r="2399" spans="2:5">
      <c r="B2399" s="187"/>
      <c r="C2399" s="169"/>
      <c r="D2399" s="169"/>
      <c r="E2399" s="169"/>
    </row>
    <row r="2400" spans="2:5">
      <c r="B2400" s="187"/>
      <c r="C2400" s="169"/>
      <c r="D2400" s="169"/>
      <c r="E2400" s="169"/>
    </row>
    <row r="2401" spans="2:5">
      <c r="B2401" s="187"/>
      <c r="C2401" s="169"/>
      <c r="D2401" s="169"/>
      <c r="E2401" s="169"/>
    </row>
    <row r="2402" spans="2:5">
      <c r="B2402" s="187"/>
      <c r="C2402" s="169"/>
      <c r="D2402" s="169"/>
      <c r="E2402" s="169"/>
    </row>
    <row r="2403" spans="2:5">
      <c r="B2403" s="187"/>
      <c r="C2403" s="169"/>
      <c r="D2403" s="169"/>
      <c r="E2403" s="169"/>
    </row>
    <row r="2404" spans="2:5">
      <c r="B2404" s="187"/>
      <c r="C2404" s="169"/>
      <c r="D2404" s="169"/>
      <c r="E2404" s="169"/>
    </row>
    <row r="2405" spans="2:5">
      <c r="B2405" s="187"/>
      <c r="C2405" s="169"/>
      <c r="D2405" s="169"/>
      <c r="E2405" s="169"/>
    </row>
    <row r="2406" spans="2:5">
      <c r="B2406" s="187"/>
      <c r="C2406" s="169"/>
      <c r="D2406" s="169"/>
      <c r="E2406" s="169"/>
    </row>
    <row r="2407" spans="2:5">
      <c r="B2407" s="187"/>
      <c r="C2407" s="169"/>
      <c r="D2407" s="169"/>
      <c r="E2407" s="169"/>
    </row>
    <row r="2408" spans="2:5">
      <c r="B2408" s="187"/>
      <c r="C2408" s="169"/>
      <c r="D2408" s="169"/>
      <c r="E2408" s="169"/>
    </row>
    <row r="2409" spans="2:5">
      <c r="B2409" s="187"/>
      <c r="C2409" s="169"/>
      <c r="D2409" s="169"/>
      <c r="E2409" s="169"/>
    </row>
    <row r="2410" spans="2:5">
      <c r="B2410" s="187"/>
      <c r="C2410" s="169"/>
      <c r="D2410" s="169"/>
      <c r="E2410" s="169"/>
    </row>
    <row r="2411" spans="2:5">
      <c r="B2411" s="187"/>
      <c r="C2411" s="169"/>
      <c r="D2411" s="169"/>
      <c r="E2411" s="169"/>
    </row>
    <row r="2412" spans="2:5">
      <c r="B2412" s="187"/>
      <c r="C2412" s="169"/>
      <c r="D2412" s="169"/>
      <c r="E2412" s="169"/>
    </row>
    <row r="2413" spans="2:5">
      <c r="B2413" s="187"/>
      <c r="C2413" s="169"/>
      <c r="D2413" s="169"/>
      <c r="E2413" s="169"/>
    </row>
    <row r="2414" spans="2:5">
      <c r="B2414" s="187"/>
      <c r="C2414" s="169"/>
      <c r="D2414" s="169"/>
      <c r="E2414" s="169"/>
    </row>
    <row r="2415" spans="2:5">
      <c r="B2415" s="187"/>
      <c r="C2415" s="169"/>
      <c r="D2415" s="169"/>
      <c r="E2415" s="169"/>
    </row>
    <row r="2416" spans="2:5">
      <c r="B2416" s="187"/>
      <c r="C2416" s="169"/>
      <c r="D2416" s="169"/>
      <c r="E2416" s="169"/>
    </row>
    <row r="2417" spans="2:5">
      <c r="B2417" s="187"/>
      <c r="C2417" s="169"/>
      <c r="D2417" s="169"/>
      <c r="E2417" s="169"/>
    </row>
    <row r="2418" spans="2:5">
      <c r="B2418" s="187"/>
      <c r="C2418" s="169"/>
      <c r="D2418" s="169"/>
      <c r="E2418" s="169"/>
    </row>
    <row r="2419" spans="2:5">
      <c r="B2419" s="187"/>
      <c r="C2419" s="169"/>
      <c r="D2419" s="169"/>
      <c r="E2419" s="169"/>
    </row>
    <row r="2420" spans="2:5">
      <c r="B2420" s="187"/>
      <c r="C2420" s="169"/>
      <c r="D2420" s="169"/>
      <c r="E2420" s="169"/>
    </row>
    <row r="2421" spans="2:5">
      <c r="B2421" s="187"/>
      <c r="C2421" s="169"/>
      <c r="D2421" s="169"/>
      <c r="E2421" s="169"/>
    </row>
    <row r="2422" spans="2:5">
      <c r="B2422" s="187"/>
      <c r="C2422" s="169"/>
      <c r="D2422" s="169"/>
      <c r="E2422" s="169"/>
    </row>
    <row r="2423" spans="2:5">
      <c r="B2423" s="187"/>
      <c r="C2423" s="169"/>
      <c r="D2423" s="169"/>
      <c r="E2423" s="169"/>
    </row>
    <row r="2424" spans="2:5">
      <c r="B2424" s="187"/>
      <c r="C2424" s="169"/>
      <c r="D2424" s="169"/>
      <c r="E2424" s="169"/>
    </row>
    <row r="2425" spans="2:5">
      <c r="B2425" s="187"/>
      <c r="C2425" s="169"/>
      <c r="D2425" s="169"/>
      <c r="E2425" s="169"/>
    </row>
    <row r="2426" spans="2:5">
      <c r="B2426" s="187"/>
      <c r="C2426" s="169"/>
      <c r="D2426" s="169"/>
      <c r="E2426" s="169"/>
    </row>
    <row r="2427" spans="2:5">
      <c r="B2427" s="187"/>
      <c r="C2427" s="169"/>
      <c r="D2427" s="169"/>
      <c r="E2427" s="169"/>
    </row>
    <row r="2428" spans="2:5">
      <c r="B2428" s="187"/>
      <c r="C2428" s="169"/>
      <c r="D2428" s="169"/>
      <c r="E2428" s="169"/>
    </row>
    <row r="2429" spans="2:5">
      <c r="B2429" s="187"/>
      <c r="C2429" s="169"/>
      <c r="D2429" s="169"/>
      <c r="E2429" s="169"/>
    </row>
    <row r="2430" spans="2:5">
      <c r="B2430" s="187"/>
      <c r="C2430" s="169"/>
      <c r="D2430" s="169"/>
      <c r="E2430" s="169"/>
    </row>
    <row r="2431" spans="2:5">
      <c r="B2431" s="187"/>
      <c r="C2431" s="169"/>
      <c r="D2431" s="169"/>
      <c r="E2431" s="169"/>
    </row>
    <row r="2432" spans="2:5">
      <c r="B2432" s="187"/>
      <c r="C2432" s="169"/>
      <c r="D2432" s="169"/>
      <c r="E2432" s="169"/>
    </row>
    <row r="2433" spans="2:5">
      <c r="B2433" s="187"/>
      <c r="C2433" s="169"/>
      <c r="D2433" s="169"/>
      <c r="E2433" s="169"/>
    </row>
    <row r="2434" spans="2:5">
      <c r="B2434" s="187"/>
      <c r="C2434" s="169"/>
      <c r="D2434" s="169"/>
      <c r="E2434" s="169"/>
    </row>
    <row r="2435" spans="2:5">
      <c r="B2435" s="187"/>
      <c r="C2435" s="169"/>
      <c r="D2435" s="169"/>
      <c r="E2435" s="169"/>
    </row>
    <row r="2436" spans="2:5">
      <c r="B2436" s="187"/>
      <c r="C2436" s="169"/>
      <c r="D2436" s="169"/>
      <c r="E2436" s="169"/>
    </row>
    <row r="2437" spans="2:5">
      <c r="B2437" s="187"/>
      <c r="C2437" s="169"/>
      <c r="D2437" s="169"/>
      <c r="E2437" s="169"/>
    </row>
    <row r="2438" spans="2:5">
      <c r="B2438" s="187"/>
      <c r="C2438" s="169"/>
      <c r="D2438" s="169"/>
      <c r="E2438" s="169"/>
    </row>
    <row r="2439" spans="2:5">
      <c r="B2439" s="187"/>
      <c r="C2439" s="169"/>
      <c r="D2439" s="169"/>
      <c r="E2439" s="169"/>
    </row>
    <row r="2440" spans="2:5">
      <c r="B2440" s="187"/>
      <c r="C2440" s="169"/>
      <c r="D2440" s="169"/>
      <c r="E2440" s="169"/>
    </row>
    <row r="2441" spans="2:5">
      <c r="B2441" s="187"/>
      <c r="C2441" s="169"/>
      <c r="D2441" s="169"/>
      <c r="E2441" s="169"/>
    </row>
    <row r="2442" spans="2:5">
      <c r="B2442" s="187"/>
      <c r="C2442" s="169"/>
      <c r="D2442" s="169"/>
      <c r="E2442" s="169"/>
    </row>
    <row r="2443" spans="2:5">
      <c r="B2443" s="187"/>
      <c r="C2443" s="169"/>
      <c r="D2443" s="169"/>
      <c r="E2443" s="169"/>
    </row>
    <row r="2444" spans="2:5">
      <c r="B2444" s="187"/>
      <c r="C2444" s="169"/>
      <c r="D2444" s="169"/>
      <c r="E2444" s="169"/>
    </row>
    <row r="2445" spans="2:5">
      <c r="B2445" s="187"/>
      <c r="C2445" s="169"/>
      <c r="D2445" s="169"/>
      <c r="E2445" s="169"/>
    </row>
    <row r="2446" spans="2:5">
      <c r="B2446" s="187"/>
      <c r="C2446" s="169"/>
      <c r="D2446" s="169"/>
      <c r="E2446" s="169"/>
    </row>
    <row r="2447" spans="2:5">
      <c r="B2447" s="187"/>
      <c r="C2447" s="169"/>
      <c r="D2447" s="169"/>
      <c r="E2447" s="169"/>
    </row>
    <row r="2448" spans="2:5">
      <c r="B2448" s="187"/>
      <c r="C2448" s="169"/>
      <c r="D2448" s="169"/>
      <c r="E2448" s="169"/>
    </row>
    <row r="2449" spans="2:5">
      <c r="B2449" s="187"/>
      <c r="C2449" s="169"/>
      <c r="D2449" s="169"/>
      <c r="E2449" s="169"/>
    </row>
    <row r="2450" spans="2:5">
      <c r="B2450" s="187"/>
      <c r="C2450" s="169"/>
      <c r="D2450" s="169"/>
      <c r="E2450" s="169"/>
    </row>
    <row r="2451" spans="2:5">
      <c r="B2451" s="187"/>
      <c r="C2451" s="169"/>
      <c r="D2451" s="169"/>
      <c r="E2451" s="169"/>
    </row>
    <row r="2452" spans="2:5">
      <c r="B2452" s="187"/>
      <c r="C2452" s="169"/>
      <c r="D2452" s="169"/>
      <c r="E2452" s="169"/>
    </row>
    <row r="2453" spans="2:5">
      <c r="B2453" s="187"/>
      <c r="C2453" s="169"/>
      <c r="D2453" s="169"/>
      <c r="E2453" s="169"/>
    </row>
    <row r="2454" spans="2:5">
      <c r="B2454" s="187"/>
      <c r="C2454" s="169"/>
      <c r="D2454" s="169"/>
      <c r="E2454" s="169"/>
    </row>
    <row r="2455" spans="2:5">
      <c r="B2455" s="187"/>
      <c r="C2455" s="169"/>
      <c r="D2455" s="169"/>
      <c r="E2455" s="169"/>
    </row>
    <row r="2456" spans="2:5">
      <c r="B2456" s="187"/>
      <c r="C2456" s="169"/>
      <c r="D2456" s="169"/>
      <c r="E2456" s="169"/>
    </row>
    <row r="2457" spans="2:5">
      <c r="B2457" s="187"/>
      <c r="C2457" s="169"/>
      <c r="D2457" s="169"/>
      <c r="E2457" s="169"/>
    </row>
    <row r="2458" spans="2:5">
      <c r="B2458" s="187"/>
      <c r="C2458" s="169"/>
      <c r="D2458" s="169"/>
      <c r="E2458" s="169"/>
    </row>
    <row r="2459" spans="2:5">
      <c r="B2459" s="187"/>
      <c r="C2459" s="169"/>
      <c r="D2459" s="169"/>
      <c r="E2459" s="169"/>
    </row>
    <row r="2460" spans="2:5">
      <c r="B2460" s="187"/>
      <c r="C2460" s="169"/>
      <c r="D2460" s="169"/>
      <c r="E2460" s="169"/>
    </row>
    <row r="2461" spans="2:5">
      <c r="B2461" s="187"/>
      <c r="C2461" s="169"/>
      <c r="D2461" s="169"/>
      <c r="E2461" s="169"/>
    </row>
    <row r="2462" spans="2:5">
      <c r="B2462" s="187"/>
      <c r="C2462" s="169"/>
      <c r="D2462" s="169"/>
      <c r="E2462" s="169"/>
    </row>
    <row r="2463" spans="2:5">
      <c r="B2463" s="187"/>
      <c r="C2463" s="169"/>
      <c r="D2463" s="169"/>
      <c r="E2463" s="169"/>
    </row>
    <row r="2464" spans="2:5">
      <c r="B2464" s="187"/>
      <c r="C2464" s="169"/>
      <c r="D2464" s="169"/>
      <c r="E2464" s="169"/>
    </row>
    <row r="2465" spans="2:5">
      <c r="B2465" s="187"/>
      <c r="C2465" s="169"/>
      <c r="D2465" s="169"/>
      <c r="E2465" s="169"/>
    </row>
    <row r="2466" spans="2:5">
      <c r="B2466" s="187"/>
      <c r="C2466" s="169"/>
      <c r="D2466" s="169"/>
      <c r="E2466" s="169"/>
    </row>
    <row r="2467" spans="2:5">
      <c r="B2467" s="187"/>
      <c r="C2467" s="169"/>
      <c r="D2467" s="169"/>
      <c r="E2467" s="169"/>
    </row>
    <row r="2468" spans="2:5">
      <c r="B2468" s="187"/>
      <c r="C2468" s="169"/>
      <c r="D2468" s="169"/>
      <c r="E2468" s="169"/>
    </row>
    <row r="2469" spans="2:5">
      <c r="B2469" s="187"/>
      <c r="C2469" s="169"/>
      <c r="D2469" s="169"/>
      <c r="E2469" s="169"/>
    </row>
    <row r="2470" spans="2:5">
      <c r="B2470" s="187"/>
      <c r="C2470" s="169"/>
      <c r="D2470" s="169"/>
      <c r="E2470" s="169"/>
    </row>
    <row r="2471" spans="2:5">
      <c r="B2471" s="187"/>
      <c r="C2471" s="169"/>
      <c r="D2471" s="169"/>
      <c r="E2471" s="169"/>
    </row>
    <row r="2472" spans="2:5">
      <c r="B2472" s="187"/>
      <c r="C2472" s="169"/>
      <c r="D2472" s="169"/>
      <c r="E2472" s="169"/>
    </row>
    <row r="2473" spans="2:5">
      <c r="B2473" s="187"/>
      <c r="C2473" s="169"/>
      <c r="D2473" s="169"/>
      <c r="E2473" s="169"/>
    </row>
    <row r="2474" spans="2:5">
      <c r="B2474" s="187"/>
      <c r="C2474" s="169"/>
      <c r="D2474" s="169"/>
      <c r="E2474" s="169"/>
    </row>
    <row r="2475" spans="2:5">
      <c r="B2475" s="187"/>
      <c r="C2475" s="169"/>
      <c r="D2475" s="169"/>
      <c r="E2475" s="169"/>
    </row>
    <row r="2476" spans="2:5">
      <c r="B2476" s="187"/>
      <c r="C2476" s="169"/>
      <c r="D2476" s="169"/>
      <c r="E2476" s="169"/>
    </row>
    <row r="2477" spans="2:5">
      <c r="B2477" s="187"/>
      <c r="C2477" s="169"/>
      <c r="D2477" s="169"/>
      <c r="E2477" s="169"/>
    </row>
    <row r="2478" spans="2:5">
      <c r="B2478" s="187"/>
      <c r="C2478" s="169"/>
      <c r="D2478" s="169"/>
      <c r="E2478" s="169"/>
    </row>
    <row r="2479" spans="2:5">
      <c r="B2479" s="187"/>
      <c r="C2479" s="169"/>
      <c r="D2479" s="169"/>
      <c r="E2479" s="169"/>
    </row>
    <row r="2480" spans="2:5">
      <c r="B2480" s="187"/>
      <c r="C2480" s="169"/>
      <c r="D2480" s="169"/>
      <c r="E2480" s="169"/>
    </row>
    <row r="2481" spans="2:5">
      <c r="B2481" s="187"/>
      <c r="C2481" s="169"/>
      <c r="D2481" s="169"/>
      <c r="E2481" s="169"/>
    </row>
    <row r="2482" spans="2:5">
      <c r="B2482" s="187"/>
      <c r="C2482" s="169"/>
      <c r="D2482" s="169"/>
      <c r="E2482" s="169"/>
    </row>
    <row r="2483" spans="2:5">
      <c r="B2483" s="187"/>
      <c r="C2483" s="169"/>
      <c r="D2483" s="169"/>
      <c r="E2483" s="169"/>
    </row>
    <row r="2484" spans="2:5">
      <c r="B2484" s="187"/>
      <c r="C2484" s="169"/>
      <c r="D2484" s="169"/>
      <c r="E2484" s="169"/>
    </row>
    <row r="2485" spans="2:5">
      <c r="B2485" s="187"/>
      <c r="C2485" s="169"/>
      <c r="D2485" s="169"/>
      <c r="E2485" s="169"/>
    </row>
    <row r="2486" spans="2:5">
      <c r="B2486" s="187"/>
      <c r="C2486" s="169"/>
      <c r="D2486" s="169"/>
      <c r="E2486" s="169"/>
    </row>
    <row r="2487" spans="2:5">
      <c r="B2487" s="187"/>
      <c r="C2487" s="169"/>
      <c r="D2487" s="169"/>
      <c r="E2487" s="169"/>
    </row>
    <row r="2488" spans="2:5">
      <c r="B2488" s="187"/>
      <c r="C2488" s="169"/>
      <c r="D2488" s="169"/>
      <c r="E2488" s="169"/>
    </row>
    <row r="2489" spans="2:5">
      <c r="B2489" s="187"/>
      <c r="C2489" s="169"/>
      <c r="D2489" s="169"/>
      <c r="E2489" s="169"/>
    </row>
    <row r="2490" spans="2:5">
      <c r="B2490" s="187"/>
      <c r="C2490" s="169"/>
      <c r="D2490" s="169"/>
      <c r="E2490" s="169"/>
    </row>
    <row r="2491" spans="2:5">
      <c r="B2491" s="187"/>
      <c r="C2491" s="169"/>
      <c r="D2491" s="169"/>
      <c r="E2491" s="169"/>
    </row>
    <row r="2492" spans="2:5">
      <c r="B2492" s="187"/>
      <c r="C2492" s="169"/>
      <c r="D2492" s="169"/>
      <c r="E2492" s="169"/>
    </row>
    <row r="2493" spans="2:5">
      <c r="B2493" s="187"/>
      <c r="C2493" s="169"/>
      <c r="D2493" s="169"/>
      <c r="E2493" s="169"/>
    </row>
    <row r="2494" spans="2:5">
      <c r="B2494" s="187"/>
      <c r="C2494" s="169"/>
      <c r="D2494" s="169"/>
      <c r="E2494" s="169"/>
    </row>
    <row r="2495" spans="2:5">
      <c r="B2495" s="187"/>
      <c r="C2495" s="169"/>
      <c r="D2495" s="169"/>
      <c r="E2495" s="169"/>
    </row>
    <row r="2496" spans="2:5">
      <c r="B2496" s="187"/>
      <c r="C2496" s="169"/>
      <c r="D2496" s="169"/>
      <c r="E2496" s="169"/>
    </row>
    <row r="2497" spans="2:5">
      <c r="B2497" s="187"/>
      <c r="C2497" s="169"/>
      <c r="D2497" s="169"/>
      <c r="E2497" s="169"/>
    </row>
    <row r="2498" spans="2:5">
      <c r="B2498" s="187"/>
      <c r="C2498" s="169"/>
      <c r="D2498" s="169"/>
      <c r="E2498" s="169"/>
    </row>
    <row r="2499" spans="2:5">
      <c r="B2499" s="187"/>
      <c r="C2499" s="169"/>
      <c r="D2499" s="169"/>
      <c r="E2499" s="169"/>
    </row>
    <row r="2500" spans="2:5">
      <c r="B2500" s="187"/>
      <c r="C2500" s="169"/>
      <c r="D2500" s="169"/>
      <c r="E2500" s="169"/>
    </row>
    <row r="2501" spans="2:5">
      <c r="B2501" s="187"/>
      <c r="C2501" s="169"/>
      <c r="D2501" s="169"/>
      <c r="E2501" s="169"/>
    </row>
    <row r="2502" spans="2:5">
      <c r="B2502" s="187"/>
      <c r="C2502" s="169"/>
      <c r="D2502" s="169"/>
      <c r="E2502" s="169"/>
    </row>
    <row r="2503" spans="2:5">
      <c r="B2503" s="187"/>
      <c r="C2503" s="169"/>
      <c r="D2503" s="169"/>
      <c r="E2503" s="169"/>
    </row>
    <row r="2504" spans="2:5">
      <c r="B2504" s="187"/>
      <c r="C2504" s="169"/>
      <c r="D2504" s="169"/>
      <c r="E2504" s="169"/>
    </row>
    <row r="2505" spans="2:5">
      <c r="B2505" s="187"/>
      <c r="C2505" s="169"/>
      <c r="D2505" s="169"/>
      <c r="E2505" s="169"/>
    </row>
    <row r="2506" spans="2:5">
      <c r="B2506" s="187"/>
      <c r="C2506" s="169"/>
      <c r="D2506" s="169"/>
      <c r="E2506" s="169"/>
    </row>
    <row r="2507" spans="2:5">
      <c r="B2507" s="187"/>
      <c r="C2507" s="169"/>
      <c r="D2507" s="169"/>
      <c r="E2507" s="169"/>
    </row>
    <row r="2508" spans="2:5">
      <c r="B2508" s="187"/>
      <c r="C2508" s="169"/>
      <c r="D2508" s="169"/>
      <c r="E2508" s="169"/>
    </row>
    <row r="2509" spans="2:5">
      <c r="B2509" s="187"/>
      <c r="C2509" s="169"/>
      <c r="D2509" s="169"/>
      <c r="E2509" s="169"/>
    </row>
    <row r="2510" spans="2:5">
      <c r="B2510" s="187"/>
      <c r="C2510" s="169"/>
      <c r="D2510" s="169"/>
      <c r="E2510" s="169"/>
    </row>
    <row r="2511" spans="2:5">
      <c r="B2511" s="187"/>
      <c r="C2511" s="169"/>
      <c r="D2511" s="169"/>
      <c r="E2511" s="169"/>
    </row>
    <row r="2512" spans="2:5">
      <c r="B2512" s="187"/>
      <c r="C2512" s="169"/>
      <c r="D2512" s="169"/>
      <c r="E2512" s="169"/>
    </row>
    <row r="2513" spans="2:5">
      <c r="B2513" s="187"/>
      <c r="C2513" s="169"/>
      <c r="D2513" s="169"/>
      <c r="E2513" s="169"/>
    </row>
    <row r="2514" spans="2:5">
      <c r="B2514" s="187"/>
      <c r="C2514" s="169"/>
      <c r="D2514" s="169"/>
      <c r="E2514" s="169"/>
    </row>
    <row r="2515" spans="2:5">
      <c r="B2515" s="187"/>
      <c r="C2515" s="169"/>
      <c r="D2515" s="169"/>
      <c r="E2515" s="169"/>
    </row>
    <row r="2516" spans="2:5">
      <c r="B2516" s="187"/>
      <c r="C2516" s="169"/>
      <c r="D2516" s="169"/>
      <c r="E2516" s="169"/>
    </row>
    <row r="2517" spans="2:5">
      <c r="B2517" s="187"/>
      <c r="C2517" s="169"/>
      <c r="D2517" s="169"/>
      <c r="E2517" s="169"/>
    </row>
    <row r="2518" spans="2:5">
      <c r="B2518" s="187"/>
      <c r="C2518" s="169"/>
      <c r="D2518" s="169"/>
      <c r="E2518" s="169"/>
    </row>
    <row r="2519" spans="2:5">
      <c r="B2519" s="187"/>
      <c r="C2519" s="169"/>
      <c r="D2519" s="169"/>
      <c r="E2519" s="169"/>
    </row>
    <row r="2520" spans="2:5">
      <c r="B2520" s="187"/>
      <c r="C2520" s="169"/>
      <c r="D2520" s="169"/>
      <c r="E2520" s="169"/>
    </row>
    <row r="2521" spans="2:5">
      <c r="B2521" s="187"/>
      <c r="C2521" s="169"/>
      <c r="D2521" s="169"/>
      <c r="E2521" s="169"/>
    </row>
    <row r="2522" spans="2:5">
      <c r="B2522" s="187"/>
      <c r="C2522" s="169"/>
      <c r="D2522" s="169"/>
      <c r="E2522" s="169"/>
    </row>
    <row r="2523" spans="2:5">
      <c r="B2523" s="187"/>
      <c r="C2523" s="169"/>
      <c r="D2523" s="169"/>
      <c r="E2523" s="169"/>
    </row>
    <row r="2524" spans="2:5">
      <c r="B2524" s="187"/>
      <c r="C2524" s="169"/>
      <c r="D2524" s="169"/>
      <c r="E2524" s="169"/>
    </row>
    <row r="2525" spans="2:5">
      <c r="B2525" s="187"/>
      <c r="C2525" s="169"/>
      <c r="D2525" s="169"/>
      <c r="E2525" s="169"/>
    </row>
    <row r="2526" spans="2:5">
      <c r="B2526" s="187"/>
      <c r="C2526" s="169"/>
      <c r="D2526" s="169"/>
      <c r="E2526" s="169"/>
    </row>
    <row r="2527" spans="2:5">
      <c r="B2527" s="187"/>
      <c r="C2527" s="169"/>
      <c r="D2527" s="169"/>
      <c r="E2527" s="169"/>
    </row>
    <row r="2528" spans="2:5">
      <c r="B2528" s="187"/>
      <c r="C2528" s="169"/>
      <c r="D2528" s="169"/>
      <c r="E2528" s="169"/>
    </row>
    <row r="2529" spans="2:5">
      <c r="B2529" s="187"/>
      <c r="C2529" s="169"/>
      <c r="D2529" s="169"/>
      <c r="E2529" s="169"/>
    </row>
    <row r="2530" spans="2:5">
      <c r="B2530" s="187"/>
      <c r="C2530" s="169"/>
      <c r="D2530" s="169"/>
      <c r="E2530" s="169"/>
    </row>
    <row r="2531" spans="2:5">
      <c r="B2531" s="187"/>
      <c r="C2531" s="169"/>
      <c r="D2531" s="169"/>
      <c r="E2531" s="169"/>
    </row>
    <row r="2532" spans="2:5">
      <c r="B2532" s="187"/>
      <c r="C2532" s="169"/>
      <c r="D2532" s="169"/>
      <c r="E2532" s="169"/>
    </row>
    <row r="2533" spans="2:5">
      <c r="B2533" s="187"/>
      <c r="C2533" s="169"/>
      <c r="D2533" s="169"/>
      <c r="E2533" s="169"/>
    </row>
    <row r="2534" spans="2:5">
      <c r="B2534" s="187"/>
      <c r="C2534" s="169"/>
      <c r="D2534" s="169"/>
      <c r="E2534" s="169"/>
    </row>
    <row r="2535" spans="2:5">
      <c r="B2535" s="187"/>
      <c r="C2535" s="169"/>
      <c r="D2535" s="169"/>
      <c r="E2535" s="169"/>
    </row>
    <row r="2536" spans="2:5">
      <c r="B2536" s="187"/>
      <c r="C2536" s="169"/>
      <c r="D2536" s="169"/>
      <c r="E2536" s="169"/>
    </row>
    <row r="2537" spans="2:5">
      <c r="B2537" s="187"/>
      <c r="C2537" s="169"/>
      <c r="D2537" s="169"/>
      <c r="E2537" s="169"/>
    </row>
    <row r="2538" spans="2:5">
      <c r="B2538" s="187"/>
      <c r="C2538" s="169"/>
      <c r="D2538" s="169"/>
      <c r="E2538" s="169"/>
    </row>
    <row r="2539" spans="2:5">
      <c r="B2539" s="187"/>
      <c r="C2539" s="169"/>
      <c r="D2539" s="169"/>
      <c r="E2539" s="169"/>
    </row>
    <row r="2540" spans="2:5">
      <c r="B2540" s="187"/>
      <c r="C2540" s="169"/>
      <c r="D2540" s="169"/>
      <c r="E2540" s="169"/>
    </row>
    <row r="2541" spans="2:5">
      <c r="B2541" s="187"/>
      <c r="C2541" s="169"/>
      <c r="D2541" s="169"/>
      <c r="E2541" s="169"/>
    </row>
    <row r="2542" spans="2:5">
      <c r="B2542" s="187"/>
      <c r="C2542" s="169"/>
      <c r="D2542" s="169"/>
      <c r="E2542" s="169"/>
    </row>
    <row r="2543" spans="2:5">
      <c r="B2543" s="187"/>
      <c r="C2543" s="169"/>
      <c r="D2543" s="169"/>
      <c r="E2543" s="169"/>
    </row>
    <row r="2544" spans="2:5">
      <c r="B2544" s="187"/>
      <c r="C2544" s="169"/>
      <c r="D2544" s="169"/>
      <c r="E2544" s="169"/>
    </row>
    <row r="2545" spans="2:5">
      <c r="B2545" s="187"/>
      <c r="C2545" s="169"/>
      <c r="D2545" s="169"/>
      <c r="E2545" s="169"/>
    </row>
    <row r="2546" spans="2:5">
      <c r="B2546" s="187"/>
      <c r="C2546" s="169"/>
      <c r="D2546" s="169"/>
      <c r="E2546" s="169"/>
    </row>
    <row r="2547" spans="2:5">
      <c r="B2547" s="187"/>
      <c r="C2547" s="169"/>
      <c r="D2547" s="169"/>
      <c r="E2547" s="169"/>
    </row>
    <row r="2548" spans="2:5">
      <c r="B2548" s="187"/>
      <c r="C2548" s="169"/>
      <c r="D2548" s="169"/>
      <c r="E2548" s="169"/>
    </row>
    <row r="2549" spans="2:5">
      <c r="B2549" s="187"/>
      <c r="C2549" s="169"/>
      <c r="D2549" s="169"/>
      <c r="E2549" s="169"/>
    </row>
    <row r="2550" spans="2:5">
      <c r="B2550" s="187"/>
      <c r="C2550" s="169"/>
      <c r="D2550" s="169"/>
      <c r="E2550" s="169"/>
    </row>
    <row r="2551" spans="2:5">
      <c r="B2551" s="187"/>
      <c r="C2551" s="169"/>
      <c r="D2551" s="169"/>
      <c r="E2551" s="169"/>
    </row>
    <row r="2552" spans="2:5">
      <c r="B2552" s="187"/>
      <c r="C2552" s="169"/>
      <c r="D2552" s="169"/>
      <c r="E2552" s="169"/>
    </row>
    <row r="2553" spans="2:5">
      <c r="B2553" s="187"/>
      <c r="C2553" s="169"/>
      <c r="D2553" s="169"/>
      <c r="E2553" s="169"/>
    </row>
    <row r="2554" spans="2:5">
      <c r="B2554" s="187"/>
      <c r="C2554" s="169"/>
      <c r="D2554" s="169"/>
      <c r="E2554" s="169"/>
    </row>
    <row r="2555" spans="2:5">
      <c r="B2555" s="187"/>
      <c r="C2555" s="169"/>
      <c r="D2555" s="169"/>
      <c r="E2555" s="169"/>
    </row>
    <row r="2556" spans="2:5">
      <c r="B2556" s="187"/>
      <c r="C2556" s="169"/>
      <c r="D2556" s="169"/>
      <c r="E2556" s="169"/>
    </row>
    <row r="2557" spans="2:5">
      <c r="B2557" s="187"/>
      <c r="C2557" s="169"/>
      <c r="D2557" s="169"/>
      <c r="E2557" s="169"/>
    </row>
    <row r="2558" spans="2:5">
      <c r="B2558" s="187"/>
      <c r="C2558" s="169"/>
      <c r="D2558" s="169"/>
      <c r="E2558" s="169"/>
    </row>
    <row r="2559" spans="2:5">
      <c r="B2559" s="187"/>
      <c r="C2559" s="169"/>
      <c r="D2559" s="169"/>
      <c r="E2559" s="169"/>
    </row>
    <row r="2560" spans="2:5">
      <c r="B2560" s="187"/>
      <c r="C2560" s="169"/>
      <c r="D2560" s="169"/>
      <c r="E2560" s="169"/>
    </row>
    <row r="2561" spans="2:5">
      <c r="B2561" s="187"/>
      <c r="C2561" s="169"/>
      <c r="D2561" s="169"/>
      <c r="E2561" s="169"/>
    </row>
    <row r="2562" spans="2:5">
      <c r="B2562" s="187"/>
      <c r="C2562" s="169"/>
      <c r="D2562" s="169"/>
      <c r="E2562" s="169"/>
    </row>
    <row r="2563" spans="2:5">
      <c r="B2563" s="187"/>
      <c r="C2563" s="169"/>
      <c r="D2563" s="169"/>
      <c r="E2563" s="169"/>
    </row>
    <row r="2564" spans="2:5">
      <c r="B2564" s="187"/>
      <c r="C2564" s="169"/>
      <c r="D2564" s="169"/>
      <c r="E2564" s="169"/>
    </row>
    <row r="2565" spans="2:5">
      <c r="B2565" s="187"/>
      <c r="C2565" s="169"/>
      <c r="D2565" s="169"/>
      <c r="E2565" s="169"/>
    </row>
    <row r="2566" spans="2:5">
      <c r="B2566" s="187"/>
      <c r="C2566" s="169"/>
      <c r="D2566" s="169"/>
      <c r="E2566" s="169"/>
    </row>
    <row r="2567" spans="2:5">
      <c r="B2567" s="187"/>
      <c r="C2567" s="169"/>
      <c r="D2567" s="169"/>
      <c r="E2567" s="169"/>
    </row>
    <row r="2568" spans="2:5">
      <c r="B2568" s="187"/>
      <c r="C2568" s="169"/>
      <c r="D2568" s="169"/>
      <c r="E2568" s="169"/>
    </row>
    <row r="2569" spans="2:5">
      <c r="B2569" s="187"/>
      <c r="C2569" s="169"/>
      <c r="D2569" s="169"/>
      <c r="E2569" s="169"/>
    </row>
    <row r="2570" spans="2:5">
      <c r="B2570" s="187"/>
      <c r="C2570" s="169"/>
      <c r="D2570" s="169"/>
      <c r="E2570" s="169"/>
    </row>
    <row r="2571" spans="2:5">
      <c r="B2571" s="187"/>
      <c r="C2571" s="169"/>
      <c r="D2571" s="169"/>
      <c r="E2571" s="169"/>
    </row>
    <row r="2572" spans="2:5">
      <c r="B2572" s="187"/>
      <c r="C2572" s="169"/>
      <c r="D2572" s="169"/>
      <c r="E2572" s="169"/>
    </row>
    <row r="2573" spans="2:5">
      <c r="B2573" s="187"/>
      <c r="C2573" s="169"/>
      <c r="D2573" s="169"/>
      <c r="E2573" s="169"/>
    </row>
    <row r="2574" spans="2:5">
      <c r="B2574" s="187"/>
      <c r="C2574" s="169"/>
      <c r="D2574" s="169"/>
      <c r="E2574" s="169"/>
    </row>
    <row r="2575" spans="2:5">
      <c r="B2575" s="187"/>
      <c r="C2575" s="169"/>
      <c r="D2575" s="169"/>
      <c r="E2575" s="169"/>
    </row>
    <row r="2576" spans="2:5">
      <c r="B2576" s="187"/>
      <c r="C2576" s="169"/>
      <c r="D2576" s="169"/>
      <c r="E2576" s="169"/>
    </row>
    <row r="2577" spans="2:5">
      <c r="B2577" s="187"/>
      <c r="C2577" s="169"/>
      <c r="D2577" s="169"/>
      <c r="E2577" s="169"/>
    </row>
    <row r="2578" spans="2:5">
      <c r="B2578" s="187"/>
      <c r="C2578" s="169"/>
      <c r="D2578" s="169"/>
      <c r="E2578" s="169"/>
    </row>
    <row r="2579" spans="2:5">
      <c r="B2579" s="187"/>
      <c r="C2579" s="169"/>
      <c r="D2579" s="169"/>
      <c r="E2579" s="169"/>
    </row>
    <row r="2580" spans="2:5">
      <c r="B2580" s="187"/>
      <c r="C2580" s="169"/>
      <c r="D2580" s="169"/>
      <c r="E2580" s="169"/>
    </row>
    <row r="2581" spans="2:5">
      <c r="B2581" s="187"/>
      <c r="C2581" s="169"/>
      <c r="D2581" s="169"/>
      <c r="E2581" s="169"/>
    </row>
    <row r="2582" spans="2:5">
      <c r="B2582" s="187"/>
      <c r="C2582" s="169"/>
      <c r="D2582" s="169"/>
      <c r="E2582" s="169"/>
    </row>
    <row r="2583" spans="2:5">
      <c r="B2583" s="187"/>
      <c r="C2583" s="169"/>
      <c r="D2583" s="169"/>
      <c r="E2583" s="169"/>
    </row>
    <row r="2584" spans="2:5">
      <c r="B2584" s="187"/>
      <c r="C2584" s="169"/>
      <c r="D2584" s="169"/>
      <c r="E2584" s="169"/>
    </row>
    <row r="2585" spans="2:5">
      <c r="B2585" s="187"/>
      <c r="C2585" s="169"/>
      <c r="D2585" s="169"/>
      <c r="E2585" s="169"/>
    </row>
    <row r="2586" spans="2:5">
      <c r="B2586" s="187"/>
      <c r="C2586" s="169"/>
      <c r="D2586" s="169"/>
      <c r="E2586" s="169"/>
    </row>
    <row r="2587" spans="2:5">
      <c r="B2587" s="187"/>
      <c r="C2587" s="169"/>
      <c r="D2587" s="169"/>
      <c r="E2587" s="169"/>
    </row>
    <row r="2588" spans="2:5">
      <c r="B2588" s="187"/>
      <c r="C2588" s="169"/>
      <c r="D2588" s="169"/>
      <c r="E2588" s="169"/>
    </row>
    <row r="2589" spans="2:5">
      <c r="B2589" s="187"/>
      <c r="C2589" s="169"/>
      <c r="D2589" s="169"/>
      <c r="E2589" s="169"/>
    </row>
    <row r="2590" spans="2:5">
      <c r="B2590" s="187"/>
      <c r="C2590" s="169"/>
      <c r="D2590" s="169"/>
      <c r="E2590" s="169"/>
    </row>
    <row r="2591" spans="2:5">
      <c r="B2591" s="187"/>
      <c r="C2591" s="169"/>
      <c r="D2591" s="169"/>
      <c r="E2591" s="169"/>
    </row>
    <row r="2592" spans="2:5">
      <c r="B2592" s="187"/>
      <c r="C2592" s="169"/>
      <c r="D2592" s="169"/>
      <c r="E2592" s="169"/>
    </row>
    <row r="2593" spans="2:5">
      <c r="B2593" s="187"/>
      <c r="C2593" s="169"/>
      <c r="D2593" s="169"/>
      <c r="E2593" s="169"/>
    </row>
    <row r="2594" spans="2:5">
      <c r="B2594" s="187"/>
      <c r="C2594" s="169"/>
      <c r="D2594" s="169"/>
      <c r="E2594" s="169"/>
    </row>
    <row r="2595" spans="2:5">
      <c r="B2595" s="187"/>
      <c r="C2595" s="169"/>
      <c r="D2595" s="169"/>
      <c r="E2595" s="169"/>
    </row>
    <row r="2596" spans="2:5">
      <c r="B2596" s="187"/>
      <c r="C2596" s="169"/>
      <c r="D2596" s="169"/>
      <c r="E2596" s="169"/>
    </row>
    <row r="2597" spans="2:5">
      <c r="B2597" s="187"/>
      <c r="C2597" s="169"/>
      <c r="D2597" s="169"/>
      <c r="E2597" s="169"/>
    </row>
    <row r="2598" spans="2:5">
      <c r="B2598" s="187"/>
      <c r="C2598" s="169"/>
      <c r="D2598" s="169"/>
      <c r="E2598" s="169"/>
    </row>
    <row r="2599" spans="2:5">
      <c r="B2599" s="187"/>
      <c r="C2599" s="169"/>
      <c r="D2599" s="169"/>
      <c r="E2599" s="169"/>
    </row>
    <row r="2600" spans="2:5">
      <c r="B2600" s="187"/>
      <c r="C2600" s="169"/>
      <c r="D2600" s="169"/>
      <c r="E2600" s="169"/>
    </row>
    <row r="2601" spans="2:5">
      <c r="B2601" s="187"/>
      <c r="C2601" s="169"/>
      <c r="D2601" s="169"/>
      <c r="E2601" s="169"/>
    </row>
    <row r="2602" spans="2:5">
      <c r="B2602" s="187"/>
      <c r="C2602" s="169"/>
      <c r="D2602" s="169"/>
      <c r="E2602" s="169"/>
    </row>
    <row r="2603" spans="2:5">
      <c r="B2603" s="187"/>
      <c r="C2603" s="169"/>
      <c r="D2603" s="169"/>
      <c r="E2603" s="169"/>
    </row>
    <row r="2604" spans="2:5">
      <c r="B2604" s="187"/>
      <c r="C2604" s="169"/>
      <c r="D2604" s="169"/>
      <c r="E2604" s="169"/>
    </row>
    <row r="2605" spans="2:5">
      <c r="B2605" s="187"/>
      <c r="C2605" s="169"/>
      <c r="D2605" s="169"/>
      <c r="E2605" s="169"/>
    </row>
    <row r="2606" spans="2:5">
      <c r="B2606" s="187"/>
      <c r="C2606" s="169"/>
      <c r="D2606" s="169"/>
      <c r="E2606" s="169"/>
    </row>
    <row r="2607" spans="2:5">
      <c r="B2607" s="187"/>
      <c r="C2607" s="169"/>
      <c r="D2607" s="169"/>
      <c r="E2607" s="169"/>
    </row>
    <row r="2608" spans="2:5">
      <c r="B2608" s="187"/>
      <c r="C2608" s="169"/>
      <c r="D2608" s="169"/>
      <c r="E2608" s="169"/>
    </row>
    <row r="2609" spans="2:5">
      <c r="B2609" s="187"/>
      <c r="C2609" s="169"/>
      <c r="D2609" s="169"/>
      <c r="E2609" s="169"/>
    </row>
    <row r="2610" spans="2:5">
      <c r="B2610" s="187"/>
      <c r="C2610" s="169"/>
      <c r="D2610" s="169"/>
      <c r="E2610" s="169"/>
    </row>
    <row r="2611" spans="2:5">
      <c r="B2611" s="187"/>
      <c r="C2611" s="169"/>
      <c r="D2611" s="169"/>
      <c r="E2611" s="169"/>
    </row>
    <row r="2612" spans="2:5">
      <c r="B2612" s="187"/>
      <c r="C2612" s="169"/>
      <c r="D2612" s="169"/>
      <c r="E2612" s="169"/>
    </row>
    <row r="2613" spans="2:5">
      <c r="B2613" s="187"/>
      <c r="C2613" s="169"/>
      <c r="D2613" s="169"/>
      <c r="E2613" s="169"/>
    </row>
    <row r="2614" spans="2:5">
      <c r="B2614" s="187"/>
      <c r="C2614" s="169"/>
      <c r="D2614" s="169"/>
      <c r="E2614" s="169"/>
    </row>
    <row r="2615" spans="2:5">
      <c r="B2615" s="187"/>
      <c r="C2615" s="169"/>
      <c r="D2615" s="169"/>
      <c r="E2615" s="169"/>
    </row>
    <row r="2616" spans="2:5">
      <c r="B2616" s="187"/>
      <c r="C2616" s="169"/>
      <c r="D2616" s="169"/>
      <c r="E2616" s="169"/>
    </row>
    <row r="2617" spans="2:5">
      <c r="B2617" s="187"/>
      <c r="C2617" s="169"/>
      <c r="D2617" s="169"/>
      <c r="E2617" s="169"/>
    </row>
    <row r="2618" spans="2:5">
      <c r="B2618" s="187"/>
      <c r="C2618" s="169"/>
      <c r="D2618" s="169"/>
      <c r="E2618" s="169"/>
    </row>
    <row r="2619" spans="2:5">
      <c r="B2619" s="187"/>
      <c r="C2619" s="169"/>
      <c r="D2619" s="169"/>
      <c r="E2619" s="169"/>
    </row>
    <row r="2620" spans="2:5">
      <c r="B2620" s="187"/>
      <c r="C2620" s="169"/>
      <c r="D2620" s="169"/>
      <c r="E2620" s="169"/>
    </row>
    <row r="2621" spans="2:5">
      <c r="B2621" s="187"/>
      <c r="C2621" s="169"/>
      <c r="D2621" s="169"/>
      <c r="E2621" s="169"/>
    </row>
    <row r="2622" spans="2:5">
      <c r="B2622" s="187"/>
      <c r="C2622" s="169"/>
      <c r="D2622" s="169"/>
      <c r="E2622" s="169"/>
    </row>
    <row r="2623" spans="2:5">
      <c r="B2623" s="187"/>
      <c r="C2623" s="169"/>
      <c r="D2623" s="169"/>
      <c r="E2623" s="169"/>
    </row>
    <row r="2624" spans="2:5">
      <c r="B2624" s="187"/>
      <c r="C2624" s="169"/>
      <c r="D2624" s="169"/>
      <c r="E2624" s="169"/>
    </row>
    <row r="2625" spans="2:5">
      <c r="B2625" s="187"/>
      <c r="C2625" s="169"/>
      <c r="D2625" s="169"/>
      <c r="E2625" s="169"/>
    </row>
    <row r="2626" spans="2:5">
      <c r="B2626" s="187"/>
      <c r="C2626" s="169"/>
      <c r="D2626" s="169"/>
      <c r="E2626" s="169"/>
    </row>
    <row r="2627" spans="2:5">
      <c r="B2627" s="187"/>
      <c r="C2627" s="169"/>
      <c r="D2627" s="169"/>
      <c r="E2627" s="169"/>
    </row>
    <row r="2628" spans="2:5">
      <c r="B2628" s="187"/>
      <c r="C2628" s="169"/>
      <c r="D2628" s="169"/>
      <c r="E2628" s="169"/>
    </row>
    <row r="2629" spans="2:5">
      <c r="B2629" s="187"/>
      <c r="C2629" s="169"/>
      <c r="D2629" s="169"/>
      <c r="E2629" s="169"/>
    </row>
    <row r="2630" spans="2:5">
      <c r="B2630" s="187"/>
      <c r="C2630" s="169"/>
      <c r="D2630" s="169"/>
      <c r="E2630" s="169"/>
    </row>
    <row r="2631" spans="2:5">
      <c r="B2631" s="187"/>
      <c r="C2631" s="169"/>
      <c r="D2631" s="169"/>
      <c r="E2631" s="169"/>
    </row>
    <row r="2632" spans="2:5">
      <c r="B2632" s="187"/>
      <c r="C2632" s="169"/>
      <c r="D2632" s="169"/>
      <c r="E2632" s="169"/>
    </row>
    <row r="2633" spans="2:5">
      <c r="B2633" s="187"/>
      <c r="C2633" s="169"/>
      <c r="D2633" s="169"/>
      <c r="E2633" s="169"/>
    </row>
    <row r="2634" spans="2:5">
      <c r="B2634" s="187"/>
      <c r="C2634" s="169"/>
      <c r="D2634" s="169"/>
      <c r="E2634" s="169"/>
    </row>
    <row r="2635" spans="2:5">
      <c r="B2635" s="187"/>
      <c r="C2635" s="169"/>
      <c r="D2635" s="169"/>
      <c r="E2635" s="169"/>
    </row>
    <row r="2636" spans="2:5">
      <c r="B2636" s="187"/>
      <c r="C2636" s="169"/>
      <c r="D2636" s="169"/>
      <c r="E2636" s="169"/>
    </row>
    <row r="2637" spans="2:5">
      <c r="B2637" s="187"/>
      <c r="C2637" s="169"/>
      <c r="D2637" s="169"/>
      <c r="E2637" s="169"/>
    </row>
    <row r="2638" spans="2:5">
      <c r="B2638" s="187"/>
      <c r="C2638" s="169"/>
      <c r="D2638" s="169"/>
      <c r="E2638" s="169"/>
    </row>
    <row r="2639" spans="2:5">
      <c r="B2639" s="187"/>
      <c r="C2639" s="169"/>
      <c r="D2639" s="169"/>
      <c r="E2639" s="169"/>
    </row>
    <row r="2640" spans="2:5">
      <c r="B2640" s="187"/>
      <c r="C2640" s="169"/>
      <c r="D2640" s="169"/>
      <c r="E2640" s="169"/>
    </row>
    <row r="2641" spans="2:5">
      <c r="B2641" s="187"/>
      <c r="C2641" s="169"/>
      <c r="D2641" s="169"/>
      <c r="E2641" s="169"/>
    </row>
    <row r="2642" spans="2:5">
      <c r="B2642" s="187"/>
      <c r="C2642" s="169"/>
      <c r="D2642" s="169"/>
      <c r="E2642" s="169"/>
    </row>
    <row r="2643" spans="2:5">
      <c r="B2643" s="187"/>
      <c r="C2643" s="169"/>
      <c r="D2643" s="169"/>
      <c r="E2643" s="169"/>
    </row>
    <row r="2644" spans="2:5">
      <c r="B2644" s="187"/>
      <c r="C2644" s="169"/>
      <c r="D2644" s="169"/>
      <c r="E2644" s="169"/>
    </row>
    <row r="2645" spans="2:5">
      <c r="B2645" s="187"/>
      <c r="C2645" s="169"/>
      <c r="D2645" s="169"/>
      <c r="E2645" s="169"/>
    </row>
    <row r="2646" spans="2:5">
      <c r="B2646" s="187"/>
      <c r="C2646" s="169"/>
      <c r="D2646" s="169"/>
      <c r="E2646" s="169"/>
    </row>
    <row r="2647" spans="2:5">
      <c r="B2647" s="187"/>
      <c r="C2647" s="169"/>
      <c r="D2647" s="169"/>
      <c r="E2647" s="169"/>
    </row>
    <row r="2648" spans="2:5">
      <c r="B2648" s="187"/>
      <c r="C2648" s="169"/>
      <c r="D2648" s="169"/>
      <c r="E2648" s="169"/>
    </row>
    <row r="2649" spans="2:5">
      <c r="B2649" s="187"/>
      <c r="C2649" s="169"/>
      <c r="D2649" s="169"/>
      <c r="E2649" s="169"/>
    </row>
    <row r="2650" spans="2:5">
      <c r="B2650" s="187"/>
      <c r="C2650" s="169"/>
      <c r="D2650" s="169"/>
      <c r="E2650" s="169"/>
    </row>
    <row r="2651" spans="2:5">
      <c r="B2651" s="187"/>
      <c r="C2651" s="169"/>
      <c r="D2651" s="169"/>
      <c r="E2651" s="169"/>
    </row>
    <row r="2652" spans="2:5">
      <c r="B2652" s="187"/>
      <c r="C2652" s="169"/>
      <c r="D2652" s="169"/>
      <c r="E2652" s="169"/>
    </row>
    <row r="2653" spans="2:5">
      <c r="B2653" s="187"/>
      <c r="C2653" s="169"/>
      <c r="D2653" s="169"/>
      <c r="E2653" s="169"/>
    </row>
    <row r="2654" spans="2:5">
      <c r="B2654" s="187"/>
      <c r="C2654" s="169"/>
      <c r="D2654" s="169"/>
      <c r="E2654" s="169"/>
    </row>
    <row r="2655" spans="2:5">
      <c r="B2655" s="187"/>
      <c r="C2655" s="169"/>
      <c r="D2655" s="169"/>
      <c r="E2655" s="169"/>
    </row>
    <row r="2656" spans="2:5">
      <c r="B2656" s="187"/>
      <c r="C2656" s="169"/>
      <c r="D2656" s="169"/>
      <c r="E2656" s="169"/>
    </row>
    <row r="2657" spans="2:5">
      <c r="B2657" s="187"/>
      <c r="C2657" s="169"/>
      <c r="D2657" s="169"/>
      <c r="E2657" s="169"/>
    </row>
    <row r="2658" spans="2:5">
      <c r="B2658" s="187"/>
      <c r="C2658" s="169"/>
      <c r="D2658" s="169"/>
      <c r="E2658" s="169"/>
    </row>
    <row r="2659" spans="2:5">
      <c r="B2659" s="187"/>
      <c r="C2659" s="169"/>
      <c r="D2659" s="169"/>
      <c r="E2659" s="169"/>
    </row>
    <row r="2660" spans="2:5">
      <c r="B2660" s="187"/>
      <c r="C2660" s="169"/>
      <c r="D2660" s="169"/>
      <c r="E2660" s="169"/>
    </row>
    <row r="2661" spans="2:5">
      <c r="B2661" s="187"/>
      <c r="C2661" s="169"/>
      <c r="D2661" s="169"/>
      <c r="E2661" s="169"/>
    </row>
    <row r="2662" spans="2:5">
      <c r="B2662" s="187"/>
      <c r="C2662" s="169"/>
      <c r="D2662" s="169"/>
      <c r="E2662" s="169"/>
    </row>
    <row r="2663" spans="2:5">
      <c r="B2663" s="187"/>
      <c r="C2663" s="169"/>
      <c r="D2663" s="169"/>
      <c r="E2663" s="169"/>
    </row>
    <row r="2664" spans="2:5">
      <c r="B2664" s="187"/>
      <c r="C2664" s="169"/>
      <c r="D2664" s="169"/>
      <c r="E2664" s="169"/>
    </row>
    <row r="2665" spans="2:5">
      <c r="B2665" s="187"/>
      <c r="C2665" s="169"/>
      <c r="D2665" s="169"/>
      <c r="E2665" s="169"/>
    </row>
    <row r="2666" spans="2:5">
      <c r="B2666" s="187"/>
      <c r="C2666" s="169"/>
      <c r="D2666" s="169"/>
      <c r="E2666" s="169"/>
    </row>
    <row r="2667" spans="2:5">
      <c r="B2667" s="187"/>
      <c r="C2667" s="169"/>
      <c r="D2667" s="169"/>
      <c r="E2667" s="169"/>
    </row>
    <row r="2668" spans="2:5">
      <c r="B2668" s="187"/>
      <c r="C2668" s="169"/>
      <c r="D2668" s="169"/>
      <c r="E2668" s="169"/>
    </row>
    <row r="2669" spans="2:5">
      <c r="B2669" s="187"/>
      <c r="C2669" s="169"/>
      <c r="D2669" s="169"/>
      <c r="E2669" s="169"/>
    </row>
    <row r="2670" spans="2:5">
      <c r="B2670" s="187"/>
      <c r="C2670" s="169"/>
      <c r="D2670" s="169"/>
      <c r="E2670" s="169"/>
    </row>
    <row r="2671" spans="2:5">
      <c r="B2671" s="187"/>
      <c r="C2671" s="169"/>
      <c r="D2671" s="169"/>
      <c r="E2671" s="169"/>
    </row>
    <row r="2672" spans="2:5">
      <c r="B2672" s="187"/>
      <c r="C2672" s="169"/>
      <c r="D2672" s="169"/>
      <c r="E2672" s="169"/>
    </row>
    <row r="2673" spans="2:5">
      <c r="B2673" s="187"/>
      <c r="C2673" s="169"/>
      <c r="D2673" s="169"/>
      <c r="E2673" s="169"/>
    </row>
    <row r="2674" spans="2:5">
      <c r="B2674" s="187"/>
      <c r="C2674" s="169"/>
      <c r="D2674" s="169"/>
      <c r="E2674" s="169"/>
    </row>
    <row r="2675" spans="2:5">
      <c r="B2675" s="187"/>
      <c r="C2675" s="169"/>
      <c r="D2675" s="169"/>
      <c r="E2675" s="169"/>
    </row>
    <row r="2676" spans="2:5">
      <c r="B2676" s="187"/>
      <c r="C2676" s="169"/>
      <c r="D2676" s="169"/>
      <c r="E2676" s="169"/>
    </row>
    <row r="2677" spans="2:5">
      <c r="B2677" s="187"/>
      <c r="C2677" s="169"/>
      <c r="D2677" s="169"/>
      <c r="E2677" s="169"/>
    </row>
    <row r="2678" spans="2:5">
      <c r="B2678" s="187"/>
      <c r="C2678" s="169"/>
      <c r="D2678" s="169"/>
      <c r="E2678" s="169"/>
    </row>
    <row r="2679" spans="2:5">
      <c r="B2679" s="187"/>
      <c r="C2679" s="169"/>
      <c r="D2679" s="169"/>
      <c r="E2679" s="169"/>
    </row>
    <row r="2680" spans="2:5">
      <c r="B2680" s="187"/>
      <c r="C2680" s="169"/>
      <c r="D2680" s="169"/>
      <c r="E2680" s="169"/>
    </row>
    <row r="2681" spans="2:5">
      <c r="B2681" s="187"/>
      <c r="C2681" s="169"/>
      <c r="D2681" s="169"/>
      <c r="E2681" s="169"/>
    </row>
    <row r="2682" spans="2:5">
      <c r="B2682" s="187"/>
      <c r="C2682" s="169"/>
      <c r="D2682" s="169"/>
      <c r="E2682" s="169"/>
    </row>
    <row r="2683" spans="2:5">
      <c r="B2683" s="187"/>
      <c r="C2683" s="169"/>
      <c r="D2683" s="169"/>
      <c r="E2683" s="169"/>
    </row>
    <row r="2684" spans="2:5">
      <c r="B2684" s="187"/>
      <c r="C2684" s="169"/>
      <c r="D2684" s="169"/>
      <c r="E2684" s="169"/>
    </row>
    <row r="2685" spans="2:5">
      <c r="B2685" s="187"/>
      <c r="C2685" s="169"/>
      <c r="D2685" s="169"/>
      <c r="E2685" s="169"/>
    </row>
    <row r="2686" spans="2:5">
      <c r="B2686" s="187"/>
      <c r="C2686" s="169"/>
      <c r="D2686" s="169"/>
      <c r="E2686" s="169"/>
    </row>
    <row r="2687" spans="2:5">
      <c r="B2687" s="187"/>
      <c r="C2687" s="169"/>
      <c r="D2687" s="169"/>
      <c r="E2687" s="169"/>
    </row>
    <row r="2688" spans="2:5">
      <c r="B2688" s="187"/>
      <c r="C2688" s="169"/>
      <c r="D2688" s="169"/>
      <c r="E2688" s="169"/>
    </row>
    <row r="2689" spans="2:5">
      <c r="B2689" s="187"/>
      <c r="C2689" s="169"/>
      <c r="D2689" s="169"/>
      <c r="E2689" s="169"/>
    </row>
    <row r="2690" spans="2:5">
      <c r="B2690" s="187"/>
      <c r="C2690" s="169"/>
      <c r="D2690" s="169"/>
      <c r="E2690" s="169"/>
    </row>
    <row r="2691" spans="2:5">
      <c r="B2691" s="187"/>
      <c r="C2691" s="169"/>
      <c r="D2691" s="169"/>
      <c r="E2691" s="169"/>
    </row>
    <row r="2692" spans="2:5">
      <c r="B2692" s="187"/>
      <c r="C2692" s="169"/>
      <c r="D2692" s="169"/>
      <c r="E2692" s="169"/>
    </row>
    <row r="2693" spans="2:5">
      <c r="B2693" s="187"/>
      <c r="C2693" s="169"/>
      <c r="D2693" s="169"/>
      <c r="E2693" s="169"/>
    </row>
    <row r="2694" spans="2:5">
      <c r="B2694" s="187"/>
      <c r="C2694" s="169"/>
      <c r="D2694" s="169"/>
      <c r="E2694" s="169"/>
    </row>
    <row r="2695" spans="2:5">
      <c r="B2695" s="187"/>
      <c r="C2695" s="169"/>
      <c r="D2695" s="169"/>
      <c r="E2695" s="169"/>
    </row>
    <row r="2696" spans="2:5">
      <c r="B2696" s="187"/>
      <c r="C2696" s="169"/>
      <c r="D2696" s="169"/>
      <c r="E2696" s="169"/>
    </row>
    <row r="2697" spans="2:5">
      <c r="B2697" s="187"/>
      <c r="C2697" s="169"/>
      <c r="D2697" s="169"/>
      <c r="E2697" s="169"/>
    </row>
    <row r="2698" spans="2:5">
      <c r="B2698" s="187"/>
      <c r="C2698" s="169"/>
      <c r="D2698" s="169"/>
      <c r="E2698" s="169"/>
    </row>
    <row r="2699" spans="2:5">
      <c r="B2699" s="187"/>
      <c r="C2699" s="169"/>
      <c r="D2699" s="169"/>
      <c r="E2699" s="169"/>
    </row>
    <row r="2700" spans="2:5">
      <c r="B2700" s="187"/>
      <c r="C2700" s="169"/>
      <c r="D2700" s="169"/>
      <c r="E2700" s="169"/>
    </row>
    <row r="2701" spans="2:5">
      <c r="B2701" s="187"/>
      <c r="C2701" s="169"/>
      <c r="D2701" s="169"/>
      <c r="E2701" s="169"/>
    </row>
    <row r="2702" spans="2:5">
      <c r="B2702" s="187"/>
      <c r="C2702" s="169"/>
      <c r="D2702" s="169"/>
      <c r="E2702" s="169"/>
    </row>
    <row r="2703" spans="2:5">
      <c r="B2703" s="187"/>
      <c r="C2703" s="169"/>
      <c r="D2703" s="169"/>
      <c r="E2703" s="169"/>
    </row>
    <row r="2704" spans="2:5">
      <c r="B2704" s="187"/>
      <c r="C2704" s="169"/>
      <c r="D2704" s="169"/>
      <c r="E2704" s="169"/>
    </row>
    <row r="2705" spans="2:5">
      <c r="B2705" s="187"/>
      <c r="C2705" s="169"/>
      <c r="D2705" s="169"/>
      <c r="E2705" s="169"/>
    </row>
    <row r="2706" spans="2:5">
      <c r="B2706" s="187"/>
      <c r="C2706" s="169"/>
      <c r="D2706" s="169"/>
      <c r="E2706" s="169"/>
    </row>
    <row r="2707" spans="2:5">
      <c r="B2707" s="187"/>
      <c r="C2707" s="169"/>
      <c r="D2707" s="169"/>
      <c r="E2707" s="169"/>
    </row>
    <row r="2708" spans="2:5">
      <c r="B2708" s="187"/>
      <c r="C2708" s="169"/>
      <c r="D2708" s="169"/>
      <c r="E2708" s="169"/>
    </row>
    <row r="2709" spans="2:5">
      <c r="B2709" s="187"/>
      <c r="C2709" s="169"/>
      <c r="D2709" s="169"/>
      <c r="E2709" s="169"/>
    </row>
    <row r="2710" spans="2:5">
      <c r="B2710" s="187"/>
      <c r="C2710" s="169"/>
      <c r="D2710" s="169"/>
      <c r="E2710" s="169"/>
    </row>
    <row r="2711" spans="2:5">
      <c r="B2711" s="187"/>
      <c r="C2711" s="169"/>
      <c r="D2711" s="169"/>
      <c r="E2711" s="169"/>
    </row>
    <row r="2712" spans="2:5">
      <c r="B2712" s="187"/>
      <c r="C2712" s="169"/>
      <c r="D2712" s="169"/>
      <c r="E2712" s="169"/>
    </row>
    <row r="2713" spans="2:5">
      <c r="B2713" s="187"/>
      <c r="C2713" s="169"/>
      <c r="D2713" s="169"/>
      <c r="E2713" s="169"/>
    </row>
    <row r="2714" spans="2:5">
      <c r="B2714" s="187"/>
      <c r="C2714" s="169"/>
      <c r="D2714" s="169"/>
      <c r="E2714" s="169"/>
    </row>
    <row r="2715" spans="2:5">
      <c r="B2715" s="187"/>
      <c r="C2715" s="169"/>
      <c r="D2715" s="169"/>
      <c r="E2715" s="169"/>
    </row>
    <row r="2716" spans="2:5">
      <c r="B2716" s="187"/>
      <c r="C2716" s="169"/>
      <c r="D2716" s="169"/>
      <c r="E2716" s="169"/>
    </row>
    <row r="2717" spans="2:5">
      <c r="B2717" s="187"/>
      <c r="C2717" s="169"/>
      <c r="D2717" s="169"/>
      <c r="E2717" s="169"/>
    </row>
    <row r="2718" spans="2:5">
      <c r="B2718" s="187"/>
      <c r="C2718" s="169"/>
      <c r="D2718" s="169"/>
      <c r="E2718" s="169"/>
    </row>
    <row r="2719" spans="2:5">
      <c r="B2719" s="187"/>
      <c r="C2719" s="169"/>
      <c r="D2719" s="169"/>
      <c r="E2719" s="169"/>
    </row>
    <row r="2720" spans="2:5">
      <c r="B2720" s="187"/>
      <c r="C2720" s="169"/>
      <c r="D2720" s="169"/>
      <c r="E2720" s="169"/>
    </row>
    <row r="2721" spans="2:5">
      <c r="B2721" s="187"/>
      <c r="C2721" s="169"/>
      <c r="D2721" s="169"/>
      <c r="E2721" s="169"/>
    </row>
    <row r="2722" spans="2:5">
      <c r="B2722" s="187"/>
      <c r="C2722" s="169"/>
      <c r="D2722" s="169"/>
      <c r="E2722" s="169"/>
    </row>
    <row r="2723" spans="2:5">
      <c r="B2723" s="187"/>
      <c r="C2723" s="169"/>
      <c r="D2723" s="169"/>
      <c r="E2723" s="169"/>
    </row>
    <row r="2724" spans="2:5">
      <c r="B2724" s="187"/>
      <c r="C2724" s="169"/>
      <c r="D2724" s="169"/>
      <c r="E2724" s="169"/>
    </row>
    <row r="2725" spans="2:5">
      <c r="B2725" s="187"/>
      <c r="C2725" s="169"/>
      <c r="D2725" s="169"/>
      <c r="E2725" s="169"/>
    </row>
    <row r="2726" spans="2:5">
      <c r="B2726" s="187"/>
      <c r="C2726" s="169"/>
      <c r="D2726" s="169"/>
      <c r="E2726" s="169"/>
    </row>
    <row r="2727" spans="2:5">
      <c r="B2727" s="187"/>
      <c r="C2727" s="169"/>
      <c r="D2727" s="169"/>
      <c r="E2727" s="169"/>
    </row>
    <row r="2728" spans="2:5">
      <c r="B2728" s="187"/>
      <c r="C2728" s="169"/>
      <c r="D2728" s="169"/>
      <c r="E2728" s="169"/>
    </row>
    <row r="2729" spans="2:5">
      <c r="B2729" s="187"/>
      <c r="C2729" s="169"/>
      <c r="D2729" s="169"/>
      <c r="E2729" s="169"/>
    </row>
    <row r="2730" spans="2:5">
      <c r="B2730" s="187"/>
      <c r="C2730" s="169"/>
      <c r="D2730" s="169"/>
      <c r="E2730" s="169"/>
    </row>
    <row r="2731" spans="2:5">
      <c r="B2731" s="187"/>
      <c r="C2731" s="169"/>
      <c r="D2731" s="169"/>
      <c r="E2731" s="169"/>
    </row>
    <row r="2732" spans="2:5">
      <c r="B2732" s="187"/>
      <c r="C2732" s="169"/>
      <c r="D2732" s="169"/>
      <c r="E2732" s="169"/>
    </row>
    <row r="2733" spans="2:5">
      <c r="B2733" s="187"/>
      <c r="C2733" s="169"/>
      <c r="D2733" s="169"/>
      <c r="E2733" s="169"/>
    </row>
    <row r="2734" spans="2:5">
      <c r="B2734" s="187"/>
      <c r="C2734" s="169"/>
      <c r="D2734" s="169"/>
      <c r="E2734" s="169"/>
    </row>
    <row r="2735" spans="2:5">
      <c r="B2735" s="187"/>
      <c r="C2735" s="169"/>
      <c r="D2735" s="169"/>
      <c r="E2735" s="169"/>
    </row>
    <row r="2736" spans="2:5">
      <c r="B2736" s="187"/>
      <c r="C2736" s="169"/>
      <c r="D2736" s="169"/>
      <c r="E2736" s="169"/>
    </row>
    <row r="2737" spans="2:5">
      <c r="B2737" s="187"/>
      <c r="C2737" s="169"/>
      <c r="D2737" s="169"/>
      <c r="E2737" s="169"/>
    </row>
    <row r="2738" spans="2:5">
      <c r="B2738" s="187"/>
      <c r="C2738" s="169"/>
      <c r="D2738" s="169"/>
      <c r="E2738" s="169"/>
    </row>
    <row r="2739" spans="2:5">
      <c r="B2739" s="187"/>
      <c r="C2739" s="169"/>
      <c r="D2739" s="169"/>
      <c r="E2739" s="169"/>
    </row>
    <row r="2740" spans="2:5">
      <c r="B2740" s="187"/>
      <c r="C2740" s="169"/>
      <c r="D2740" s="169"/>
      <c r="E2740" s="169"/>
    </row>
    <row r="2741" spans="2:5">
      <c r="B2741" s="187"/>
      <c r="C2741" s="169"/>
      <c r="D2741" s="169"/>
      <c r="E2741" s="169"/>
    </row>
    <row r="2742" spans="2:5">
      <c r="B2742" s="187"/>
      <c r="C2742" s="169"/>
      <c r="D2742" s="169"/>
      <c r="E2742" s="169"/>
    </row>
    <row r="2743" spans="2:5">
      <c r="B2743" s="187"/>
      <c r="C2743" s="169"/>
      <c r="D2743" s="169"/>
      <c r="E2743" s="169"/>
    </row>
    <row r="2744" spans="2:5">
      <c r="B2744" s="187"/>
      <c r="C2744" s="169"/>
      <c r="D2744" s="169"/>
      <c r="E2744" s="169"/>
    </row>
    <row r="2745" spans="2:5">
      <c r="B2745" s="187"/>
      <c r="C2745" s="169"/>
      <c r="D2745" s="169"/>
      <c r="E2745" s="169"/>
    </row>
    <row r="2746" spans="2:5">
      <c r="B2746" s="187"/>
      <c r="C2746" s="169"/>
      <c r="D2746" s="169"/>
      <c r="E2746" s="169"/>
    </row>
    <row r="2747" spans="2:5">
      <c r="B2747" s="187"/>
      <c r="C2747" s="169"/>
      <c r="D2747" s="169"/>
      <c r="E2747" s="169"/>
    </row>
    <row r="2748" spans="2:5">
      <c r="B2748" s="187"/>
      <c r="C2748" s="169"/>
      <c r="D2748" s="169"/>
      <c r="E2748" s="169"/>
    </row>
    <row r="2749" spans="2:5">
      <c r="B2749" s="187"/>
      <c r="C2749" s="169"/>
      <c r="D2749" s="169"/>
      <c r="E2749" s="169"/>
    </row>
    <row r="2750" spans="2:5">
      <c r="B2750" s="187"/>
      <c r="C2750" s="169"/>
      <c r="D2750" s="169"/>
      <c r="E2750" s="169"/>
    </row>
    <row r="2751" spans="2:5">
      <c r="B2751" s="187"/>
      <c r="C2751" s="169"/>
      <c r="D2751" s="169"/>
      <c r="E2751" s="169"/>
    </row>
    <row r="2752" spans="2:5">
      <c r="B2752" s="187"/>
      <c r="C2752" s="169"/>
      <c r="D2752" s="169"/>
      <c r="E2752" s="169"/>
    </row>
    <row r="2753" spans="2:5">
      <c r="B2753" s="187"/>
      <c r="C2753" s="169"/>
      <c r="D2753" s="169"/>
      <c r="E2753" s="169"/>
    </row>
    <row r="2754" spans="2:5">
      <c r="B2754" s="187"/>
      <c r="C2754" s="169"/>
      <c r="D2754" s="169"/>
      <c r="E2754" s="169"/>
    </row>
    <row r="2755" spans="2:5">
      <c r="B2755" s="187"/>
      <c r="C2755" s="169"/>
      <c r="D2755" s="169"/>
      <c r="E2755" s="169"/>
    </row>
    <row r="2756" spans="2:5">
      <c r="B2756" s="187"/>
      <c r="C2756" s="169"/>
      <c r="D2756" s="169"/>
      <c r="E2756" s="169"/>
    </row>
    <row r="2757" spans="2:5">
      <c r="B2757" s="187"/>
      <c r="C2757" s="169"/>
      <c r="D2757" s="169"/>
      <c r="E2757" s="169"/>
    </row>
    <row r="2758" spans="2:5">
      <c r="B2758" s="187"/>
      <c r="C2758" s="169"/>
      <c r="D2758" s="169"/>
      <c r="E2758" s="169"/>
    </row>
    <row r="2759" spans="2:5">
      <c r="B2759" s="187"/>
      <c r="C2759" s="169"/>
      <c r="D2759" s="169"/>
      <c r="E2759" s="169"/>
    </row>
    <row r="2760" spans="2:5">
      <c r="B2760" s="187"/>
      <c r="C2760" s="169"/>
      <c r="D2760" s="169"/>
      <c r="E2760" s="169"/>
    </row>
    <row r="2761" spans="2:5">
      <c r="B2761" s="187"/>
      <c r="C2761" s="169"/>
      <c r="D2761" s="169"/>
      <c r="E2761" s="169"/>
    </row>
    <row r="2762" spans="2:5">
      <c r="B2762" s="187"/>
      <c r="C2762" s="169"/>
      <c r="D2762" s="169"/>
      <c r="E2762" s="169"/>
    </row>
    <row r="2763" spans="2:5">
      <c r="B2763" s="187"/>
      <c r="C2763" s="169"/>
      <c r="D2763" s="169"/>
      <c r="E2763" s="169"/>
    </row>
    <row r="2764" spans="2:5">
      <c r="B2764" s="187"/>
      <c r="C2764" s="169"/>
      <c r="D2764" s="169"/>
      <c r="E2764" s="169"/>
    </row>
    <row r="2765" spans="2:5">
      <c r="B2765" s="187"/>
      <c r="C2765" s="169"/>
      <c r="D2765" s="169"/>
      <c r="E2765" s="169"/>
    </row>
    <row r="2766" spans="2:5">
      <c r="B2766" s="187"/>
      <c r="C2766" s="169"/>
      <c r="D2766" s="169"/>
      <c r="E2766" s="169"/>
    </row>
    <row r="2767" spans="2:5">
      <c r="B2767" s="187"/>
      <c r="C2767" s="169"/>
      <c r="D2767" s="169"/>
      <c r="E2767" s="169"/>
    </row>
    <row r="2768" spans="2:5">
      <c r="B2768" s="187"/>
      <c r="C2768" s="169"/>
      <c r="D2768" s="169"/>
      <c r="E2768" s="169"/>
    </row>
    <row r="2769" spans="2:5">
      <c r="B2769" s="187"/>
      <c r="C2769" s="169"/>
      <c r="D2769" s="169"/>
      <c r="E2769" s="169"/>
    </row>
    <row r="2770" spans="2:5">
      <c r="B2770" s="187"/>
      <c r="C2770" s="169"/>
      <c r="D2770" s="169"/>
      <c r="E2770" s="169"/>
    </row>
    <row r="2771" spans="2:5">
      <c r="B2771" s="187"/>
      <c r="C2771" s="169"/>
      <c r="D2771" s="169"/>
      <c r="E2771" s="169"/>
    </row>
    <row r="2772" spans="2:5">
      <c r="B2772" s="187"/>
      <c r="C2772" s="169"/>
      <c r="D2772" s="169"/>
      <c r="E2772" s="169"/>
    </row>
    <row r="2773" spans="2:5">
      <c r="B2773" s="187"/>
      <c r="C2773" s="169"/>
      <c r="D2773" s="169"/>
      <c r="E2773" s="169"/>
    </row>
    <row r="2774" spans="2:5">
      <c r="B2774" s="187"/>
      <c r="C2774" s="169"/>
      <c r="D2774" s="169"/>
      <c r="E2774" s="169"/>
    </row>
    <row r="2775" spans="2:5">
      <c r="B2775" s="187"/>
      <c r="C2775" s="169"/>
      <c r="D2775" s="169"/>
      <c r="E2775" s="169"/>
    </row>
    <row r="2776" spans="2:5">
      <c r="B2776" s="187"/>
      <c r="C2776" s="169"/>
      <c r="D2776" s="169"/>
      <c r="E2776" s="169"/>
    </row>
    <row r="2777" spans="2:5">
      <c r="B2777" s="187"/>
      <c r="C2777" s="169"/>
      <c r="D2777" s="169"/>
      <c r="E2777" s="169"/>
    </row>
    <row r="2778" spans="2:5">
      <c r="B2778" s="187"/>
      <c r="C2778" s="169"/>
      <c r="D2778" s="169"/>
      <c r="E2778" s="169"/>
    </row>
    <row r="2779" spans="2:5">
      <c r="B2779" s="187"/>
      <c r="C2779" s="169"/>
      <c r="D2779" s="169"/>
      <c r="E2779" s="169"/>
    </row>
    <row r="2780" spans="2:5">
      <c r="B2780" s="187"/>
      <c r="C2780" s="169"/>
      <c r="D2780" s="169"/>
      <c r="E2780" s="169"/>
    </row>
    <row r="2781" spans="2:5">
      <c r="B2781" s="187"/>
      <c r="C2781" s="169"/>
      <c r="D2781" s="169"/>
      <c r="E2781" s="169"/>
    </row>
    <row r="2782" spans="2:5">
      <c r="B2782" s="187"/>
      <c r="C2782" s="169"/>
      <c r="D2782" s="169"/>
      <c r="E2782" s="169"/>
    </row>
    <row r="2783" spans="2:5">
      <c r="B2783" s="187"/>
      <c r="C2783" s="169"/>
      <c r="D2783" s="169"/>
      <c r="E2783" s="169"/>
    </row>
    <row r="2784" spans="2:5">
      <c r="B2784" s="187"/>
      <c r="C2784" s="169"/>
      <c r="D2784" s="169"/>
      <c r="E2784" s="169"/>
    </row>
    <row r="2785" spans="2:5">
      <c r="B2785" s="187"/>
      <c r="C2785" s="169"/>
      <c r="D2785" s="169"/>
      <c r="E2785" s="169"/>
    </row>
    <row r="2786" spans="2:5">
      <c r="B2786" s="187"/>
      <c r="C2786" s="169"/>
      <c r="D2786" s="169"/>
      <c r="E2786" s="169"/>
    </row>
    <row r="2787" spans="2:5">
      <c r="B2787" s="187"/>
      <c r="C2787" s="169"/>
      <c r="D2787" s="169"/>
      <c r="E2787" s="169"/>
    </row>
    <row r="2788" spans="2:5">
      <c r="B2788" s="187"/>
      <c r="C2788" s="169"/>
      <c r="D2788" s="169"/>
      <c r="E2788" s="169"/>
    </row>
    <row r="2789" spans="2:5">
      <c r="B2789" s="187"/>
      <c r="C2789" s="169"/>
      <c r="D2789" s="169"/>
      <c r="E2789" s="169"/>
    </row>
    <row r="2790" spans="2:5">
      <c r="B2790" s="187"/>
      <c r="C2790" s="169"/>
      <c r="D2790" s="169"/>
      <c r="E2790" s="169"/>
    </row>
    <row r="2791" spans="2:5">
      <c r="B2791" s="187"/>
      <c r="C2791" s="169"/>
      <c r="D2791" s="169"/>
      <c r="E2791" s="169"/>
    </row>
    <row r="2792" spans="2:5">
      <c r="B2792" s="187"/>
      <c r="C2792" s="169"/>
      <c r="D2792" s="169"/>
      <c r="E2792" s="169"/>
    </row>
    <row r="2793" spans="2:5">
      <c r="B2793" s="187"/>
      <c r="C2793" s="169"/>
      <c r="D2793" s="169"/>
      <c r="E2793" s="169"/>
    </row>
    <row r="2794" spans="2:5">
      <c r="B2794" s="187"/>
      <c r="C2794" s="169"/>
      <c r="D2794" s="169"/>
      <c r="E2794" s="169"/>
    </row>
    <row r="2795" spans="2:5">
      <c r="B2795" s="187"/>
      <c r="C2795" s="169"/>
      <c r="D2795" s="169"/>
      <c r="E2795" s="169"/>
    </row>
    <row r="2796" spans="2:5">
      <c r="B2796" s="187"/>
      <c r="C2796" s="169"/>
      <c r="D2796" s="169"/>
      <c r="E2796" s="169"/>
    </row>
    <row r="2797" spans="2:5">
      <c r="B2797" s="187"/>
      <c r="C2797" s="169"/>
      <c r="D2797" s="169"/>
      <c r="E2797" s="169"/>
    </row>
    <row r="2798" spans="2:5">
      <c r="B2798" s="187"/>
      <c r="C2798" s="169"/>
      <c r="D2798" s="169"/>
      <c r="E2798" s="169"/>
    </row>
    <row r="2799" spans="2:5">
      <c r="B2799" s="187"/>
      <c r="C2799" s="169"/>
      <c r="D2799" s="169"/>
      <c r="E2799" s="169"/>
    </row>
    <row r="2800" spans="2:5">
      <c r="B2800" s="187"/>
      <c r="C2800" s="169"/>
      <c r="D2800" s="169"/>
      <c r="E2800" s="169"/>
    </row>
    <row r="2801" spans="2:5">
      <c r="B2801" s="187"/>
      <c r="C2801" s="169"/>
      <c r="D2801" s="169"/>
      <c r="E2801" s="169"/>
    </row>
    <row r="2802" spans="2:5">
      <c r="B2802" s="187"/>
      <c r="C2802" s="169"/>
      <c r="D2802" s="169"/>
      <c r="E2802" s="169"/>
    </row>
    <row r="2803" spans="2:5">
      <c r="B2803" s="187"/>
      <c r="C2803" s="169"/>
      <c r="D2803" s="169"/>
      <c r="E2803" s="169"/>
    </row>
    <row r="2804" spans="2:5">
      <c r="B2804" s="187"/>
      <c r="C2804" s="169"/>
      <c r="D2804" s="169"/>
      <c r="E2804" s="169"/>
    </row>
    <row r="2805" spans="2:5">
      <c r="B2805" s="187"/>
      <c r="C2805" s="169"/>
      <c r="D2805" s="169"/>
      <c r="E2805" s="169"/>
    </row>
    <row r="2806" spans="2:5">
      <c r="B2806" s="187"/>
      <c r="C2806" s="169"/>
      <c r="D2806" s="169"/>
      <c r="E2806" s="169"/>
    </row>
    <row r="2807" spans="2:5">
      <c r="B2807" s="187"/>
      <c r="C2807" s="169"/>
      <c r="D2807" s="169"/>
      <c r="E2807" s="169"/>
    </row>
    <row r="2808" spans="2:5">
      <c r="B2808" s="187"/>
      <c r="C2808" s="169"/>
      <c r="D2808" s="169"/>
      <c r="E2808" s="169"/>
    </row>
    <row r="2809" spans="2:5">
      <c r="B2809" s="187"/>
      <c r="C2809" s="169"/>
      <c r="D2809" s="169"/>
      <c r="E2809" s="169"/>
    </row>
    <row r="2810" spans="2:5">
      <c r="B2810" s="187"/>
      <c r="C2810" s="169"/>
      <c r="D2810" s="169"/>
      <c r="E2810" s="169"/>
    </row>
    <row r="2811" spans="2:5">
      <c r="B2811" s="187"/>
      <c r="C2811" s="169"/>
      <c r="D2811" s="169"/>
      <c r="E2811" s="169"/>
    </row>
    <row r="2812" spans="2:5">
      <c r="B2812" s="187"/>
      <c r="C2812" s="169"/>
      <c r="D2812" s="169"/>
      <c r="E2812" s="169"/>
    </row>
    <row r="2813" spans="2:5">
      <c r="B2813" s="187"/>
      <c r="C2813" s="169"/>
      <c r="D2813" s="169"/>
      <c r="E2813" s="169"/>
    </row>
    <row r="2814" spans="2:5">
      <c r="B2814" s="187"/>
      <c r="C2814" s="169"/>
      <c r="D2814" s="169"/>
      <c r="E2814" s="169"/>
    </row>
    <row r="2815" spans="2:5">
      <c r="B2815" s="187"/>
      <c r="C2815" s="169"/>
      <c r="D2815" s="169"/>
      <c r="E2815" s="169"/>
    </row>
    <row r="2816" spans="2:5">
      <c r="B2816" s="187"/>
      <c r="C2816" s="169"/>
      <c r="D2816" s="169"/>
      <c r="E2816" s="169"/>
    </row>
    <row r="2817" spans="2:5">
      <c r="B2817" s="187"/>
      <c r="C2817" s="169"/>
      <c r="D2817" s="169"/>
      <c r="E2817" s="169"/>
    </row>
    <row r="2818" spans="2:5">
      <c r="B2818" s="187"/>
      <c r="C2818" s="169"/>
      <c r="D2818" s="169"/>
      <c r="E2818" s="169"/>
    </row>
    <row r="2819" spans="2:5">
      <c r="B2819" s="187"/>
      <c r="C2819" s="169"/>
      <c r="D2819" s="169"/>
      <c r="E2819" s="169"/>
    </row>
    <row r="2820" spans="2:5">
      <c r="B2820" s="187"/>
      <c r="C2820" s="169"/>
      <c r="D2820" s="169"/>
      <c r="E2820" s="169"/>
    </row>
    <row r="2821" spans="2:5">
      <c r="B2821" s="187"/>
      <c r="C2821" s="169"/>
      <c r="D2821" s="169"/>
      <c r="E2821" s="169"/>
    </row>
    <row r="2822" spans="2:5">
      <c r="B2822" s="187"/>
      <c r="C2822" s="169"/>
      <c r="D2822" s="169"/>
      <c r="E2822" s="169"/>
    </row>
    <row r="2823" spans="2:5">
      <c r="B2823" s="187"/>
      <c r="C2823" s="169"/>
      <c r="D2823" s="169"/>
      <c r="E2823" s="169"/>
    </row>
    <row r="2824" spans="2:5">
      <c r="B2824" s="187"/>
      <c r="C2824" s="169"/>
      <c r="D2824" s="169"/>
      <c r="E2824" s="169"/>
    </row>
    <row r="2825" spans="2:5">
      <c r="B2825" s="187"/>
      <c r="C2825" s="169"/>
      <c r="D2825" s="169"/>
      <c r="E2825" s="169"/>
    </row>
    <row r="2826" spans="2:5">
      <c r="B2826" s="187"/>
      <c r="C2826" s="169"/>
      <c r="D2826" s="169"/>
      <c r="E2826" s="169"/>
    </row>
    <row r="2827" spans="2:5">
      <c r="B2827" s="187"/>
      <c r="C2827" s="169"/>
      <c r="D2827" s="169"/>
      <c r="E2827" s="169"/>
    </row>
    <row r="2828" spans="2:5">
      <c r="B2828" s="187"/>
      <c r="C2828" s="169"/>
      <c r="D2828" s="169"/>
      <c r="E2828" s="169"/>
    </row>
    <row r="2829" spans="2:5">
      <c r="B2829" s="187"/>
      <c r="C2829" s="169"/>
      <c r="D2829" s="169"/>
      <c r="E2829" s="169"/>
    </row>
    <row r="2830" spans="2:5">
      <c r="B2830" s="187"/>
      <c r="C2830" s="169"/>
      <c r="D2830" s="169"/>
      <c r="E2830" s="169"/>
    </row>
    <row r="2831" spans="2:5">
      <c r="B2831" s="187"/>
      <c r="C2831" s="169"/>
      <c r="D2831" s="169"/>
      <c r="E2831" s="169"/>
    </row>
    <row r="2832" spans="2:5">
      <c r="B2832" s="187"/>
      <c r="C2832" s="169"/>
      <c r="D2832" s="169"/>
      <c r="E2832" s="169"/>
    </row>
    <row r="2833" spans="2:5">
      <c r="B2833" s="187"/>
      <c r="C2833" s="169"/>
      <c r="D2833" s="169"/>
      <c r="E2833" s="169"/>
    </row>
    <row r="2834" spans="2:5">
      <c r="B2834" s="187"/>
      <c r="C2834" s="169"/>
      <c r="D2834" s="169"/>
      <c r="E2834" s="169"/>
    </row>
    <row r="2835" spans="2:5">
      <c r="B2835" s="187"/>
      <c r="C2835" s="169"/>
      <c r="D2835" s="169"/>
      <c r="E2835" s="169"/>
    </row>
    <row r="2836" spans="2:5">
      <c r="B2836" s="187"/>
      <c r="C2836" s="169"/>
      <c r="D2836" s="169"/>
      <c r="E2836" s="169"/>
    </row>
    <row r="2837" spans="2:5">
      <c r="B2837" s="187"/>
      <c r="C2837" s="169"/>
      <c r="D2837" s="169"/>
      <c r="E2837" s="169"/>
    </row>
    <row r="2838" spans="2:5">
      <c r="B2838" s="187"/>
      <c r="C2838" s="169"/>
      <c r="D2838" s="169"/>
      <c r="E2838" s="169"/>
    </row>
    <row r="2839" spans="2:5">
      <c r="B2839" s="187"/>
      <c r="C2839" s="169"/>
      <c r="D2839" s="169"/>
      <c r="E2839" s="169"/>
    </row>
    <row r="2840" spans="2:5">
      <c r="B2840" s="187"/>
      <c r="C2840" s="169"/>
      <c r="D2840" s="169"/>
      <c r="E2840" s="169"/>
    </row>
    <row r="2841" spans="2:5">
      <c r="B2841" s="187"/>
      <c r="C2841" s="169"/>
      <c r="D2841" s="169"/>
      <c r="E2841" s="169"/>
    </row>
    <row r="2842" spans="2:5">
      <c r="B2842" s="187"/>
      <c r="C2842" s="169"/>
      <c r="D2842" s="169"/>
      <c r="E2842" s="169"/>
    </row>
    <row r="2843" spans="2:5">
      <c r="B2843" s="187"/>
      <c r="C2843" s="169"/>
      <c r="D2843" s="169"/>
      <c r="E2843" s="169"/>
    </row>
    <row r="2844" spans="2:5">
      <c r="B2844" s="187"/>
      <c r="C2844" s="169"/>
      <c r="D2844" s="169"/>
      <c r="E2844" s="169"/>
    </row>
    <row r="2845" spans="2:5">
      <c r="B2845" s="187"/>
      <c r="C2845" s="169"/>
      <c r="D2845" s="169"/>
      <c r="E2845" s="169"/>
    </row>
    <row r="2846" spans="2:5">
      <c r="B2846" s="187"/>
      <c r="C2846" s="169"/>
      <c r="D2846" s="169"/>
      <c r="E2846" s="169"/>
    </row>
    <row r="2847" spans="2:5">
      <c r="B2847" s="187"/>
      <c r="C2847" s="169"/>
      <c r="D2847" s="169"/>
      <c r="E2847" s="169"/>
    </row>
    <row r="2848" spans="2:5">
      <c r="B2848" s="187"/>
      <c r="C2848" s="169"/>
      <c r="D2848" s="169"/>
      <c r="E2848" s="169"/>
    </row>
    <row r="2849" spans="2:5">
      <c r="B2849" s="187"/>
      <c r="C2849" s="169"/>
      <c r="D2849" s="169"/>
      <c r="E2849" s="169"/>
    </row>
    <row r="2850" spans="2:5">
      <c r="B2850" s="187"/>
      <c r="C2850" s="169"/>
      <c r="D2850" s="169"/>
      <c r="E2850" s="169"/>
    </row>
    <row r="2851" spans="2:5">
      <c r="B2851" s="187"/>
      <c r="C2851" s="169"/>
      <c r="D2851" s="169"/>
      <c r="E2851" s="169"/>
    </row>
    <row r="2852" spans="2:5">
      <c r="B2852" s="187"/>
      <c r="C2852" s="169"/>
      <c r="D2852" s="169"/>
      <c r="E2852" s="169"/>
    </row>
    <row r="2853" spans="2:5">
      <c r="B2853" s="187"/>
      <c r="C2853" s="169"/>
      <c r="D2853" s="169"/>
      <c r="E2853" s="169"/>
    </row>
    <row r="2854" spans="2:5">
      <c r="B2854" s="187"/>
      <c r="C2854" s="169"/>
      <c r="D2854" s="169"/>
      <c r="E2854" s="169"/>
    </row>
    <row r="2855" spans="2:5">
      <c r="B2855" s="187"/>
      <c r="C2855" s="169"/>
      <c r="D2855" s="169"/>
      <c r="E2855" s="169"/>
    </row>
    <row r="2856" spans="2:5">
      <c r="B2856" s="187"/>
      <c r="C2856" s="169"/>
      <c r="D2856" s="169"/>
      <c r="E2856" s="169"/>
    </row>
    <row r="2857" spans="2:5">
      <c r="B2857" s="187"/>
      <c r="C2857" s="169"/>
      <c r="D2857" s="169"/>
      <c r="E2857" s="169"/>
    </row>
    <row r="2858" spans="2:5">
      <c r="B2858" s="187"/>
      <c r="C2858" s="169"/>
      <c r="D2858" s="169"/>
      <c r="E2858" s="169"/>
    </row>
    <row r="2859" spans="2:5">
      <c r="B2859" s="187"/>
      <c r="C2859" s="169"/>
      <c r="D2859" s="169"/>
      <c r="E2859" s="169"/>
    </row>
    <row r="2860" spans="2:5">
      <c r="B2860" s="187"/>
      <c r="C2860" s="169"/>
      <c r="D2860" s="169"/>
      <c r="E2860" s="169"/>
    </row>
    <row r="2861" spans="2:5">
      <c r="B2861" s="187"/>
      <c r="C2861" s="169"/>
      <c r="D2861" s="169"/>
      <c r="E2861" s="169"/>
    </row>
    <row r="2862" spans="2:5">
      <c r="B2862" s="187"/>
      <c r="C2862" s="169"/>
      <c r="D2862" s="169"/>
      <c r="E2862" s="169"/>
    </row>
    <row r="2863" spans="2:5">
      <c r="B2863" s="187"/>
      <c r="C2863" s="169"/>
      <c r="D2863" s="169"/>
      <c r="E2863" s="169"/>
    </row>
    <row r="2864" spans="2:5">
      <c r="B2864" s="187"/>
      <c r="C2864" s="169"/>
      <c r="D2864" s="169"/>
      <c r="E2864" s="169"/>
    </row>
    <row r="2865" spans="2:5">
      <c r="B2865" s="187"/>
      <c r="C2865" s="169"/>
      <c r="D2865" s="169"/>
      <c r="E2865" s="169"/>
    </row>
    <row r="2866" spans="2:5">
      <c r="B2866" s="187"/>
      <c r="C2866" s="169"/>
      <c r="D2866" s="169"/>
      <c r="E2866" s="169"/>
    </row>
    <row r="2867" spans="2:5">
      <c r="B2867" s="187"/>
      <c r="C2867" s="169"/>
      <c r="D2867" s="169"/>
      <c r="E2867" s="169"/>
    </row>
    <row r="2868" spans="2:5">
      <c r="B2868" s="187"/>
      <c r="C2868" s="169"/>
      <c r="D2868" s="169"/>
      <c r="E2868" s="169"/>
    </row>
    <row r="2869" spans="2:5">
      <c r="B2869" s="187"/>
      <c r="C2869" s="169"/>
      <c r="D2869" s="169"/>
      <c r="E2869" s="169"/>
    </row>
    <row r="2870" spans="2:5">
      <c r="B2870" s="187"/>
      <c r="C2870" s="169"/>
      <c r="D2870" s="169"/>
      <c r="E2870" s="169"/>
    </row>
    <row r="2871" spans="2:5">
      <c r="B2871" s="187"/>
      <c r="C2871" s="169"/>
      <c r="D2871" s="169"/>
      <c r="E2871" s="169"/>
    </row>
    <row r="2872" spans="2:5">
      <c r="B2872" s="187"/>
      <c r="C2872" s="169"/>
      <c r="D2872" s="169"/>
      <c r="E2872" s="169"/>
    </row>
    <row r="2873" spans="2:5">
      <c r="B2873" s="187"/>
      <c r="C2873" s="169"/>
      <c r="D2873" s="169"/>
      <c r="E2873" s="169"/>
    </row>
    <row r="2874" spans="2:5">
      <c r="B2874" s="187"/>
      <c r="C2874" s="169"/>
      <c r="D2874" s="169"/>
      <c r="E2874" s="169"/>
    </row>
    <row r="2875" spans="2:5">
      <c r="B2875" s="187"/>
      <c r="C2875" s="169"/>
      <c r="D2875" s="169"/>
      <c r="E2875" s="169"/>
    </row>
    <row r="2876" spans="2:5">
      <c r="B2876" s="187"/>
      <c r="C2876" s="169"/>
      <c r="D2876" s="169"/>
      <c r="E2876" s="169"/>
    </row>
    <row r="2877" spans="2:5">
      <c r="B2877" s="187"/>
      <c r="C2877" s="169"/>
      <c r="D2877" s="169"/>
      <c r="E2877" s="169"/>
    </row>
    <row r="2878" spans="2:5">
      <c r="B2878" s="187"/>
      <c r="C2878" s="169"/>
      <c r="D2878" s="169"/>
      <c r="E2878" s="169"/>
    </row>
    <row r="2879" spans="2:5">
      <c r="B2879" s="187"/>
      <c r="C2879" s="169"/>
      <c r="D2879" s="169"/>
      <c r="E2879" s="169"/>
    </row>
    <row r="2880" spans="2:5">
      <c r="B2880" s="187"/>
      <c r="C2880" s="169"/>
      <c r="D2880" s="169"/>
      <c r="E2880" s="169"/>
    </row>
    <row r="2881" spans="2:5">
      <c r="B2881" s="187"/>
      <c r="C2881" s="169"/>
      <c r="D2881" s="169"/>
      <c r="E2881" s="169"/>
    </row>
    <row r="2882" spans="2:5">
      <c r="B2882" s="187"/>
      <c r="C2882" s="169"/>
      <c r="D2882" s="169"/>
      <c r="E2882" s="169"/>
    </row>
    <row r="2883" spans="2:5">
      <c r="B2883" s="187"/>
      <c r="C2883" s="169"/>
      <c r="D2883" s="169"/>
      <c r="E2883" s="169"/>
    </row>
    <row r="2884" spans="2:5">
      <c r="B2884" s="187"/>
      <c r="C2884" s="169"/>
      <c r="D2884" s="169"/>
      <c r="E2884" s="169"/>
    </row>
    <row r="2885" spans="2:5">
      <c r="B2885" s="187"/>
      <c r="C2885" s="169"/>
      <c r="D2885" s="169"/>
      <c r="E2885" s="169"/>
    </row>
    <row r="2886" spans="2:5">
      <c r="B2886" s="187"/>
      <c r="C2886" s="169"/>
      <c r="D2886" s="169"/>
      <c r="E2886" s="169"/>
    </row>
    <row r="2887" spans="2:5">
      <c r="B2887" s="187"/>
      <c r="C2887" s="169"/>
      <c r="D2887" s="169"/>
      <c r="E2887" s="169"/>
    </row>
    <row r="2888" spans="2:5">
      <c r="B2888" s="187"/>
      <c r="C2888" s="169"/>
      <c r="D2888" s="169"/>
      <c r="E2888" s="169"/>
    </row>
    <row r="2889" spans="2:5">
      <c r="B2889" s="187"/>
      <c r="C2889" s="169"/>
      <c r="D2889" s="169"/>
      <c r="E2889" s="169"/>
    </row>
    <row r="2890" spans="2:5">
      <c r="B2890" s="187"/>
      <c r="C2890" s="169"/>
      <c r="D2890" s="169"/>
      <c r="E2890" s="169"/>
    </row>
    <row r="2891" spans="2:5">
      <c r="B2891" s="187"/>
      <c r="C2891" s="169"/>
      <c r="D2891" s="169"/>
      <c r="E2891" s="169"/>
    </row>
    <row r="2892" spans="2:5">
      <c r="B2892" s="187"/>
      <c r="C2892" s="169"/>
      <c r="D2892" s="169"/>
      <c r="E2892" s="169"/>
    </row>
    <row r="2893" spans="2:5">
      <c r="B2893" s="187"/>
      <c r="C2893" s="169"/>
      <c r="D2893" s="169"/>
      <c r="E2893" s="169"/>
    </row>
    <row r="2894" spans="2:5">
      <c r="B2894" s="187"/>
      <c r="C2894" s="169"/>
      <c r="D2894" s="169"/>
      <c r="E2894" s="169"/>
    </row>
    <row r="2895" spans="2:5">
      <c r="B2895" s="187"/>
      <c r="C2895" s="169"/>
      <c r="D2895" s="169"/>
      <c r="E2895" s="169"/>
    </row>
    <row r="2896" spans="2:5">
      <c r="B2896" s="187"/>
      <c r="C2896" s="169"/>
      <c r="D2896" s="169"/>
      <c r="E2896" s="169"/>
    </row>
    <row r="2897" spans="2:5">
      <c r="B2897" s="187"/>
      <c r="C2897" s="169"/>
      <c r="D2897" s="169"/>
      <c r="E2897" s="169"/>
    </row>
    <row r="2898" spans="2:5">
      <c r="B2898" s="187"/>
      <c r="C2898" s="169"/>
      <c r="D2898" s="169"/>
      <c r="E2898" s="169"/>
    </row>
    <row r="2899" spans="2:5">
      <c r="B2899" s="187"/>
      <c r="C2899" s="169"/>
      <c r="D2899" s="169"/>
      <c r="E2899" s="169"/>
    </row>
    <row r="2900" spans="2:5">
      <c r="B2900" s="187"/>
      <c r="C2900" s="169"/>
      <c r="D2900" s="169"/>
      <c r="E2900" s="169"/>
    </row>
    <row r="2901" spans="2:5">
      <c r="B2901" s="187"/>
      <c r="C2901" s="169"/>
      <c r="D2901" s="169"/>
      <c r="E2901" s="169"/>
    </row>
    <row r="2902" spans="2:5">
      <c r="B2902" s="187"/>
      <c r="C2902" s="169"/>
      <c r="D2902" s="169"/>
      <c r="E2902" s="169"/>
    </row>
    <row r="2903" spans="2:5">
      <c r="B2903" s="187"/>
      <c r="C2903" s="169"/>
      <c r="D2903" s="169"/>
      <c r="E2903" s="169"/>
    </row>
    <row r="2904" spans="2:5">
      <c r="B2904" s="187"/>
      <c r="C2904" s="169"/>
      <c r="D2904" s="169"/>
      <c r="E2904" s="169"/>
    </row>
    <row r="2905" spans="2:5">
      <c r="B2905" s="187"/>
      <c r="C2905" s="169"/>
      <c r="D2905" s="169"/>
      <c r="E2905" s="169"/>
    </row>
    <row r="2906" spans="2:5">
      <c r="B2906" s="187"/>
      <c r="C2906" s="169"/>
      <c r="D2906" s="169"/>
      <c r="E2906" s="169"/>
    </row>
    <row r="2907" spans="2:5">
      <c r="B2907" s="187"/>
      <c r="C2907" s="169"/>
      <c r="D2907" s="169"/>
      <c r="E2907" s="169"/>
    </row>
    <row r="2908" spans="2:5">
      <c r="B2908" s="187"/>
      <c r="C2908" s="169"/>
      <c r="D2908" s="169"/>
      <c r="E2908" s="169"/>
    </row>
    <row r="2909" spans="2:5">
      <c r="B2909" s="187"/>
      <c r="C2909" s="169"/>
      <c r="D2909" s="169"/>
      <c r="E2909" s="169"/>
    </row>
    <row r="2910" spans="2:5">
      <c r="B2910" s="187"/>
      <c r="C2910" s="169"/>
      <c r="D2910" s="169"/>
      <c r="E2910" s="169"/>
    </row>
    <row r="2911" spans="2:5">
      <c r="B2911" s="187"/>
      <c r="C2911" s="169"/>
      <c r="D2911" s="169"/>
      <c r="E2911" s="169"/>
    </row>
    <row r="2912" spans="2:5">
      <c r="B2912" s="187"/>
      <c r="C2912" s="169"/>
      <c r="D2912" s="169"/>
      <c r="E2912" s="169"/>
    </row>
    <row r="2913" spans="2:5">
      <c r="B2913" s="187"/>
      <c r="C2913" s="169"/>
      <c r="D2913" s="169"/>
      <c r="E2913" s="169"/>
    </row>
    <row r="2914" spans="2:5">
      <c r="B2914" s="187"/>
      <c r="C2914" s="169"/>
      <c r="D2914" s="169"/>
      <c r="E2914" s="169"/>
    </row>
    <row r="2915" spans="2:5">
      <c r="B2915" s="187"/>
      <c r="C2915" s="169"/>
      <c r="D2915" s="169"/>
      <c r="E2915" s="169"/>
    </row>
    <row r="2916" spans="2:5">
      <c r="B2916" s="187"/>
      <c r="C2916" s="169"/>
      <c r="D2916" s="169"/>
      <c r="E2916" s="169"/>
    </row>
    <row r="2917" spans="2:5">
      <c r="B2917" s="187"/>
      <c r="C2917" s="169"/>
      <c r="D2917" s="169"/>
      <c r="E2917" s="169"/>
    </row>
    <row r="2918" spans="2:5">
      <c r="B2918" s="187"/>
      <c r="C2918" s="169"/>
      <c r="D2918" s="169"/>
      <c r="E2918" s="169"/>
    </row>
    <row r="2919" spans="2:5">
      <c r="B2919" s="187"/>
      <c r="C2919" s="169"/>
      <c r="D2919" s="169"/>
      <c r="E2919" s="169"/>
    </row>
    <row r="2920" spans="2:5">
      <c r="B2920" s="187"/>
      <c r="C2920" s="169"/>
      <c r="D2920" s="169"/>
      <c r="E2920" s="169"/>
    </row>
    <row r="2921" spans="2:5">
      <c r="B2921" s="187"/>
      <c r="C2921" s="169"/>
      <c r="D2921" s="169"/>
      <c r="E2921" s="169"/>
    </row>
    <row r="2922" spans="2:5">
      <c r="B2922" s="187"/>
      <c r="C2922" s="169"/>
      <c r="D2922" s="169"/>
      <c r="E2922" s="169"/>
    </row>
    <row r="2923" spans="2:5">
      <c r="B2923" s="187"/>
      <c r="C2923" s="169"/>
      <c r="D2923" s="169"/>
      <c r="E2923" s="169"/>
    </row>
    <row r="2924" spans="2:5">
      <c r="B2924" s="187"/>
      <c r="C2924" s="169"/>
      <c r="D2924" s="169"/>
      <c r="E2924" s="169"/>
    </row>
    <row r="2925" spans="2:5">
      <c r="B2925" s="187"/>
      <c r="C2925" s="169"/>
      <c r="D2925" s="169"/>
      <c r="E2925" s="169"/>
    </row>
    <row r="2926" spans="2:5">
      <c r="B2926" s="187"/>
      <c r="C2926" s="169"/>
      <c r="D2926" s="169"/>
      <c r="E2926" s="169"/>
    </row>
    <row r="2927" spans="2:5">
      <c r="B2927" s="187"/>
      <c r="C2927" s="169"/>
      <c r="D2927" s="169"/>
      <c r="E2927" s="169"/>
    </row>
    <row r="2928" spans="2:5">
      <c r="B2928" s="187"/>
      <c r="C2928" s="169"/>
      <c r="D2928" s="169"/>
      <c r="E2928" s="169"/>
    </row>
    <row r="2929" spans="2:5">
      <c r="B2929" s="187"/>
      <c r="C2929" s="169"/>
      <c r="D2929" s="169"/>
      <c r="E2929" s="169"/>
    </row>
    <row r="2930" spans="2:5">
      <c r="B2930" s="187"/>
      <c r="C2930" s="169"/>
      <c r="D2930" s="169"/>
      <c r="E2930" s="169"/>
    </row>
    <row r="2931" spans="2:5">
      <c r="B2931" s="187"/>
      <c r="C2931" s="169"/>
      <c r="D2931" s="169"/>
      <c r="E2931" s="169"/>
    </row>
    <row r="2932" spans="2:5">
      <c r="B2932" s="187"/>
      <c r="C2932" s="169"/>
      <c r="D2932" s="169"/>
      <c r="E2932" s="169"/>
    </row>
    <row r="2933" spans="2:5">
      <c r="B2933" s="187"/>
      <c r="C2933" s="169"/>
      <c r="D2933" s="169"/>
      <c r="E2933" s="169"/>
    </row>
    <row r="2934" spans="2:5">
      <c r="B2934" s="187"/>
      <c r="C2934" s="169"/>
      <c r="D2934" s="169"/>
      <c r="E2934" s="169"/>
    </row>
    <row r="2935" spans="2:5">
      <c r="B2935" s="187"/>
      <c r="C2935" s="169"/>
      <c r="D2935" s="169"/>
      <c r="E2935" s="169"/>
    </row>
    <row r="2936" spans="2:5">
      <c r="B2936" s="187"/>
      <c r="C2936" s="169"/>
      <c r="D2936" s="169"/>
      <c r="E2936" s="169"/>
    </row>
    <row r="2937" spans="2:5">
      <c r="B2937" s="187"/>
      <c r="C2937" s="169"/>
      <c r="D2937" s="169"/>
      <c r="E2937" s="169"/>
    </row>
    <row r="2938" spans="2:5">
      <c r="B2938" s="187"/>
      <c r="C2938" s="169"/>
      <c r="D2938" s="169"/>
      <c r="E2938" s="169"/>
    </row>
    <row r="2939" spans="2:5">
      <c r="B2939" s="187"/>
      <c r="C2939" s="169"/>
      <c r="D2939" s="169"/>
      <c r="E2939" s="169"/>
    </row>
    <row r="2940" spans="2:5">
      <c r="B2940" s="187"/>
      <c r="C2940" s="169"/>
      <c r="D2940" s="169"/>
      <c r="E2940" s="169"/>
    </row>
    <row r="2941" spans="2:5">
      <c r="B2941" s="187"/>
      <c r="C2941" s="169"/>
      <c r="D2941" s="169"/>
      <c r="E2941" s="169"/>
    </row>
    <row r="2942" spans="2:5">
      <c r="B2942" s="187"/>
      <c r="C2942" s="169"/>
      <c r="D2942" s="169"/>
      <c r="E2942" s="169"/>
    </row>
    <row r="2943" spans="2:5">
      <c r="B2943" s="187"/>
      <c r="C2943" s="169"/>
      <c r="D2943" s="169"/>
      <c r="E2943" s="169"/>
    </row>
    <row r="2944" spans="2:5">
      <c r="B2944" s="187"/>
      <c r="C2944" s="169"/>
      <c r="D2944" s="169"/>
      <c r="E2944" s="169"/>
    </row>
    <row r="2945" spans="2:5">
      <c r="B2945" s="187"/>
      <c r="C2945" s="169"/>
      <c r="D2945" s="169"/>
      <c r="E2945" s="169"/>
    </row>
    <row r="2946" spans="2:5">
      <c r="B2946" s="187"/>
      <c r="C2946" s="169"/>
      <c r="D2946" s="169"/>
      <c r="E2946" s="169"/>
    </row>
    <row r="2947" spans="2:5">
      <c r="B2947" s="187"/>
      <c r="C2947" s="169"/>
      <c r="D2947" s="169"/>
      <c r="E2947" s="169"/>
    </row>
    <row r="2948" spans="2:5">
      <c r="B2948" s="187"/>
      <c r="C2948" s="169"/>
      <c r="D2948" s="169"/>
      <c r="E2948" s="169"/>
    </row>
    <row r="2949" spans="2:5">
      <c r="B2949" s="187"/>
      <c r="C2949" s="169"/>
      <c r="D2949" s="169"/>
      <c r="E2949" s="169"/>
    </row>
    <row r="2950" spans="2:5">
      <c r="B2950" s="187"/>
      <c r="C2950" s="169"/>
      <c r="D2950" s="169"/>
      <c r="E2950" s="169"/>
    </row>
    <row r="2951" spans="2:5">
      <c r="B2951" s="187"/>
      <c r="C2951" s="169"/>
      <c r="D2951" s="169"/>
      <c r="E2951" s="169"/>
    </row>
    <row r="2952" spans="2:5">
      <c r="B2952" s="187"/>
      <c r="C2952" s="169"/>
      <c r="D2952" s="169"/>
      <c r="E2952" s="169"/>
    </row>
    <row r="2953" spans="2:5">
      <c r="B2953" s="187"/>
      <c r="C2953" s="169"/>
      <c r="D2953" s="169"/>
      <c r="E2953" s="169"/>
    </row>
    <row r="2954" spans="2:5">
      <c r="B2954" s="187"/>
      <c r="C2954" s="169"/>
      <c r="D2954" s="169"/>
      <c r="E2954" s="169"/>
    </row>
    <row r="2955" spans="2:5">
      <c r="B2955" s="187"/>
      <c r="C2955" s="169"/>
      <c r="D2955" s="169"/>
      <c r="E2955" s="169"/>
    </row>
    <row r="2956" spans="2:5">
      <c r="B2956" s="187"/>
      <c r="C2956" s="169"/>
      <c r="D2956" s="169"/>
      <c r="E2956" s="169"/>
    </row>
    <row r="2957" spans="2:5">
      <c r="B2957" s="187"/>
      <c r="C2957" s="169"/>
      <c r="D2957" s="169"/>
      <c r="E2957" s="169"/>
    </row>
    <row r="2958" spans="2:5">
      <c r="B2958" s="187"/>
      <c r="C2958" s="169"/>
      <c r="D2958" s="169"/>
      <c r="E2958" s="169"/>
    </row>
    <row r="2959" spans="2:5">
      <c r="B2959" s="187"/>
      <c r="C2959" s="169"/>
      <c r="D2959" s="169"/>
      <c r="E2959" s="169"/>
    </row>
    <row r="2960" spans="2:5">
      <c r="B2960" s="187"/>
      <c r="C2960" s="169"/>
      <c r="D2960" s="169"/>
      <c r="E2960" s="169"/>
    </row>
    <row r="2961" spans="2:5">
      <c r="B2961" s="187"/>
      <c r="C2961" s="169"/>
      <c r="D2961" s="169"/>
      <c r="E2961" s="169"/>
    </row>
    <row r="2962" spans="2:5">
      <c r="B2962" s="187"/>
      <c r="C2962" s="169"/>
      <c r="D2962" s="169"/>
      <c r="E2962" s="169"/>
    </row>
    <row r="2963" spans="2:5">
      <c r="B2963" s="187"/>
      <c r="C2963" s="169"/>
      <c r="D2963" s="169"/>
      <c r="E2963" s="169"/>
    </row>
    <row r="2964" spans="2:5">
      <c r="B2964" s="187"/>
      <c r="C2964" s="169"/>
      <c r="D2964" s="169"/>
      <c r="E2964" s="169"/>
    </row>
    <row r="2965" spans="2:5">
      <c r="B2965" s="187"/>
      <c r="C2965" s="169"/>
      <c r="D2965" s="169"/>
      <c r="E2965" s="169"/>
    </row>
    <row r="2966" spans="2:5">
      <c r="B2966" s="187"/>
      <c r="C2966" s="169"/>
      <c r="D2966" s="169"/>
      <c r="E2966" s="169"/>
    </row>
    <row r="2967" spans="2:5">
      <c r="B2967" s="187"/>
      <c r="C2967" s="169"/>
      <c r="D2967" s="169"/>
      <c r="E2967" s="169"/>
    </row>
    <row r="2968" spans="2:5">
      <c r="B2968" s="187"/>
      <c r="C2968" s="169"/>
      <c r="D2968" s="169"/>
      <c r="E2968" s="169"/>
    </row>
    <row r="2969" spans="2:5">
      <c r="B2969" s="187"/>
      <c r="C2969" s="169"/>
      <c r="D2969" s="169"/>
      <c r="E2969" s="169"/>
    </row>
    <row r="2970" spans="2:5">
      <c r="B2970" s="187"/>
      <c r="C2970" s="169"/>
      <c r="D2970" s="169"/>
      <c r="E2970" s="169"/>
    </row>
    <row r="2971" spans="2:5">
      <c r="B2971" s="187"/>
      <c r="C2971" s="169"/>
      <c r="D2971" s="169"/>
      <c r="E2971" s="169"/>
    </row>
    <row r="2972" spans="2:5">
      <c r="B2972" s="187"/>
      <c r="C2972" s="169"/>
      <c r="D2972" s="169"/>
      <c r="E2972" s="169"/>
    </row>
    <row r="2973" spans="2:5">
      <c r="B2973" s="187"/>
      <c r="C2973" s="169"/>
      <c r="D2973" s="169"/>
      <c r="E2973" s="169"/>
    </row>
    <row r="2974" spans="2:5">
      <c r="B2974" s="187"/>
      <c r="C2974" s="169"/>
      <c r="D2974" s="169"/>
      <c r="E2974" s="169"/>
    </row>
    <row r="2975" spans="2:5">
      <c r="B2975" s="187"/>
      <c r="C2975" s="169"/>
      <c r="D2975" s="169"/>
      <c r="E2975" s="169"/>
    </row>
    <row r="2976" spans="2:5">
      <c r="B2976" s="187"/>
      <c r="C2976" s="169"/>
      <c r="D2976" s="169"/>
      <c r="E2976" s="169"/>
    </row>
    <row r="2977" spans="2:5">
      <c r="B2977" s="187"/>
      <c r="C2977" s="169"/>
      <c r="D2977" s="169"/>
      <c r="E2977" s="169"/>
    </row>
    <row r="2978" spans="2:5">
      <c r="B2978" s="187"/>
      <c r="C2978" s="169"/>
      <c r="D2978" s="169"/>
      <c r="E2978" s="169"/>
    </row>
    <row r="2979" spans="2:5">
      <c r="B2979" s="187"/>
      <c r="C2979" s="169"/>
      <c r="D2979" s="169"/>
      <c r="E2979" s="169"/>
    </row>
    <row r="2980" spans="2:5">
      <c r="B2980" s="187"/>
      <c r="C2980" s="169"/>
      <c r="D2980" s="169"/>
      <c r="E2980" s="169"/>
    </row>
    <row r="2981" spans="2:5">
      <c r="B2981" s="187"/>
      <c r="C2981" s="169"/>
      <c r="D2981" s="169"/>
      <c r="E2981" s="169"/>
    </row>
    <row r="2982" spans="2:5">
      <c r="B2982" s="187"/>
      <c r="C2982" s="169"/>
      <c r="D2982" s="169"/>
      <c r="E2982" s="169"/>
    </row>
    <row r="2983" spans="2:5">
      <c r="B2983" s="187"/>
      <c r="C2983" s="169"/>
      <c r="D2983" s="169"/>
      <c r="E2983" s="169"/>
    </row>
    <row r="2984" spans="2:5">
      <c r="B2984" s="187"/>
      <c r="C2984" s="169"/>
      <c r="D2984" s="169"/>
      <c r="E2984" s="169"/>
    </row>
    <row r="2985" spans="2:5">
      <c r="B2985" s="187"/>
      <c r="C2985" s="169"/>
      <c r="D2985" s="169"/>
      <c r="E2985" s="169"/>
    </row>
    <row r="2986" spans="2:5">
      <c r="B2986" s="187"/>
      <c r="C2986" s="169"/>
      <c r="D2986" s="169"/>
      <c r="E2986" s="169"/>
    </row>
    <row r="2987" spans="2:5">
      <c r="B2987" s="187"/>
      <c r="C2987" s="169"/>
      <c r="D2987" s="169"/>
      <c r="E2987" s="169"/>
    </row>
    <row r="2988" spans="2:5">
      <c r="B2988" s="187"/>
      <c r="C2988" s="169"/>
      <c r="D2988" s="169"/>
      <c r="E2988" s="169"/>
    </row>
    <row r="2989" spans="2:5">
      <c r="B2989" s="187"/>
      <c r="C2989" s="169"/>
      <c r="D2989" s="169"/>
      <c r="E2989" s="169"/>
    </row>
    <row r="2990" spans="2:5">
      <c r="B2990" s="187"/>
      <c r="C2990" s="169"/>
      <c r="D2990" s="169"/>
      <c r="E2990" s="169"/>
    </row>
    <row r="2991" spans="2:5">
      <c r="B2991" s="187"/>
      <c r="C2991" s="169"/>
      <c r="D2991" s="169"/>
      <c r="E2991" s="169"/>
    </row>
    <row r="2992" spans="2:5">
      <c r="B2992" s="187"/>
      <c r="C2992" s="169"/>
      <c r="D2992" s="169"/>
      <c r="E2992" s="169"/>
    </row>
    <row r="2993" spans="2:5">
      <c r="B2993" s="187"/>
      <c r="C2993" s="169"/>
      <c r="D2993" s="169"/>
      <c r="E2993" s="169"/>
    </row>
    <row r="2994" spans="2:5">
      <c r="B2994" s="187"/>
      <c r="C2994" s="169"/>
      <c r="D2994" s="169"/>
      <c r="E2994" s="169"/>
    </row>
    <row r="2995" spans="2:5">
      <c r="B2995" s="187"/>
      <c r="C2995" s="169"/>
      <c r="D2995" s="169"/>
      <c r="E2995" s="169"/>
    </row>
    <row r="2996" spans="2:5">
      <c r="B2996" s="187"/>
      <c r="C2996" s="169"/>
      <c r="D2996" s="169"/>
      <c r="E2996" s="169"/>
    </row>
    <row r="2997" spans="2:5">
      <c r="B2997" s="187"/>
      <c r="C2997" s="169"/>
      <c r="D2997" s="169"/>
      <c r="E2997" s="169"/>
    </row>
    <row r="2998" spans="2:5">
      <c r="B2998" s="187"/>
      <c r="C2998" s="169"/>
      <c r="D2998" s="169"/>
      <c r="E2998" s="169"/>
    </row>
    <row r="2999" spans="2:5">
      <c r="B2999" s="187"/>
      <c r="C2999" s="169"/>
      <c r="D2999" s="169"/>
      <c r="E2999" s="169"/>
    </row>
    <row r="3000" spans="2:5">
      <c r="B3000" s="187"/>
      <c r="C3000" s="169"/>
      <c r="D3000" s="169"/>
      <c r="E3000" s="169"/>
    </row>
    <row r="3001" spans="2:5">
      <c r="B3001" s="187"/>
      <c r="C3001" s="169"/>
      <c r="D3001" s="169"/>
      <c r="E3001" s="169"/>
    </row>
    <row r="3002" spans="2:5">
      <c r="B3002" s="187"/>
      <c r="C3002" s="169"/>
      <c r="D3002" s="169"/>
      <c r="E3002" s="169"/>
    </row>
    <row r="3003" spans="2:5">
      <c r="B3003" s="187"/>
      <c r="C3003" s="169"/>
      <c r="D3003" s="169"/>
      <c r="E3003" s="169"/>
    </row>
    <row r="3004" spans="2:5">
      <c r="B3004" s="187"/>
      <c r="C3004" s="169"/>
      <c r="D3004" s="169"/>
      <c r="E3004" s="169"/>
    </row>
    <row r="3005" spans="2:5">
      <c r="B3005" s="187"/>
      <c r="C3005" s="169"/>
      <c r="D3005" s="169"/>
      <c r="E3005" s="169"/>
    </row>
    <row r="3006" spans="2:5">
      <c r="B3006" s="187"/>
      <c r="C3006" s="169"/>
      <c r="D3006" s="169"/>
      <c r="E3006" s="169"/>
    </row>
    <row r="3007" spans="2:5">
      <c r="B3007" s="187"/>
      <c r="C3007" s="169"/>
      <c r="D3007" s="169"/>
      <c r="E3007" s="169"/>
    </row>
    <row r="3008" spans="2:5">
      <c r="B3008" s="187"/>
      <c r="C3008" s="169"/>
      <c r="D3008" s="169"/>
      <c r="E3008" s="169"/>
    </row>
    <row r="3009" spans="2:5">
      <c r="B3009" s="187"/>
      <c r="C3009" s="169"/>
      <c r="D3009" s="169"/>
      <c r="E3009" s="169"/>
    </row>
    <row r="3010" spans="2:5">
      <c r="B3010" s="187"/>
      <c r="C3010" s="169"/>
      <c r="D3010" s="169"/>
      <c r="E3010" s="169"/>
    </row>
    <row r="3011" spans="2:5">
      <c r="B3011" s="187"/>
      <c r="C3011" s="169"/>
      <c r="D3011" s="169"/>
      <c r="E3011" s="169"/>
    </row>
    <row r="3012" spans="2:5">
      <c r="B3012" s="187"/>
      <c r="C3012" s="169"/>
      <c r="D3012" s="169"/>
      <c r="E3012" s="169"/>
    </row>
    <row r="3013" spans="2:5">
      <c r="B3013" s="187"/>
      <c r="C3013" s="169"/>
      <c r="D3013" s="169"/>
      <c r="E3013" s="169"/>
    </row>
    <row r="3014" spans="2:5">
      <c r="B3014" s="187"/>
      <c r="C3014" s="169"/>
      <c r="D3014" s="169"/>
      <c r="E3014" s="169"/>
    </row>
    <row r="3015" spans="2:5">
      <c r="B3015" s="187"/>
      <c r="C3015" s="169"/>
      <c r="D3015" s="169"/>
      <c r="E3015" s="169"/>
    </row>
    <row r="3016" spans="2:5">
      <c r="B3016" s="187"/>
      <c r="C3016" s="169"/>
      <c r="D3016" s="169"/>
      <c r="E3016" s="169"/>
    </row>
    <row r="3017" spans="2:5">
      <c r="B3017" s="187"/>
      <c r="C3017" s="169"/>
      <c r="D3017" s="169"/>
      <c r="E3017" s="169"/>
    </row>
    <row r="3018" spans="2:5">
      <c r="B3018" s="187"/>
      <c r="C3018" s="169"/>
      <c r="D3018" s="169"/>
      <c r="E3018" s="169"/>
    </row>
    <row r="3019" spans="2:5">
      <c r="B3019" s="187"/>
      <c r="C3019" s="169"/>
      <c r="D3019" s="169"/>
      <c r="E3019" s="169"/>
    </row>
    <row r="3020" spans="2:5">
      <c r="B3020" s="187"/>
      <c r="C3020" s="169"/>
      <c r="D3020" s="169"/>
      <c r="E3020" s="169"/>
    </row>
    <row r="3021" spans="2:5">
      <c r="B3021" s="187"/>
      <c r="C3021" s="169"/>
      <c r="D3021" s="169"/>
      <c r="E3021" s="169"/>
    </row>
    <row r="3022" spans="2:5">
      <c r="B3022" s="187"/>
      <c r="C3022" s="169"/>
      <c r="D3022" s="169"/>
      <c r="E3022" s="169"/>
    </row>
    <row r="3023" spans="2:5">
      <c r="B3023" s="187"/>
      <c r="C3023" s="169"/>
      <c r="D3023" s="169"/>
      <c r="E3023" s="169"/>
    </row>
    <row r="3024" spans="2:5">
      <c r="B3024" s="187"/>
      <c r="C3024" s="169"/>
      <c r="D3024" s="169"/>
      <c r="E3024" s="169"/>
    </row>
    <row r="3025" spans="2:5">
      <c r="B3025" s="187"/>
      <c r="C3025" s="169"/>
      <c r="D3025" s="169"/>
      <c r="E3025" s="169"/>
    </row>
    <row r="3026" spans="2:5">
      <c r="B3026" s="187"/>
      <c r="C3026" s="169"/>
      <c r="D3026" s="169"/>
      <c r="E3026" s="169"/>
    </row>
    <row r="3027" spans="2:5">
      <c r="B3027" s="187"/>
      <c r="C3027" s="169"/>
      <c r="D3027" s="169"/>
      <c r="E3027" s="169"/>
    </row>
    <row r="3028" spans="2:5">
      <c r="B3028" s="187"/>
      <c r="C3028" s="169"/>
      <c r="D3028" s="169"/>
      <c r="E3028" s="169"/>
    </row>
    <row r="3029" spans="2:5">
      <c r="B3029" s="187"/>
      <c r="C3029" s="169"/>
      <c r="D3029" s="169"/>
      <c r="E3029" s="169"/>
    </row>
    <row r="3030" spans="2:5">
      <c r="B3030" s="187"/>
      <c r="C3030" s="169"/>
      <c r="D3030" s="169"/>
      <c r="E3030" s="169"/>
    </row>
    <row r="3031" spans="2:5">
      <c r="B3031" s="187"/>
      <c r="C3031" s="169"/>
      <c r="D3031" s="169"/>
      <c r="E3031" s="169"/>
    </row>
    <row r="3032" spans="2:5">
      <c r="B3032" s="187"/>
      <c r="C3032" s="169"/>
      <c r="D3032" s="169"/>
      <c r="E3032" s="169"/>
    </row>
    <row r="3033" spans="2:5">
      <c r="B3033" s="187"/>
      <c r="C3033" s="169"/>
      <c r="D3033" s="169"/>
      <c r="E3033" s="169"/>
    </row>
    <row r="3034" spans="2:5">
      <c r="B3034" s="187"/>
      <c r="C3034" s="169"/>
      <c r="D3034" s="169"/>
      <c r="E3034" s="169"/>
    </row>
    <row r="3035" spans="2:5">
      <c r="B3035" s="187"/>
      <c r="C3035" s="169"/>
      <c r="D3035" s="169"/>
      <c r="E3035" s="169"/>
    </row>
    <row r="3036" spans="2:5">
      <c r="B3036" s="187"/>
      <c r="C3036" s="169"/>
      <c r="D3036" s="169"/>
      <c r="E3036" s="169"/>
    </row>
    <row r="3037" spans="2:5">
      <c r="B3037" s="187"/>
      <c r="C3037" s="169"/>
      <c r="D3037" s="169"/>
      <c r="E3037" s="169"/>
    </row>
    <row r="3038" spans="2:5">
      <c r="B3038" s="187"/>
      <c r="C3038" s="169"/>
      <c r="D3038" s="169"/>
      <c r="E3038" s="169"/>
    </row>
    <row r="3039" spans="2:5">
      <c r="B3039" s="187"/>
      <c r="C3039" s="169"/>
      <c r="D3039" s="169"/>
      <c r="E3039" s="169"/>
    </row>
    <row r="3040" spans="2:5">
      <c r="B3040" s="187"/>
      <c r="C3040" s="169"/>
      <c r="D3040" s="169"/>
      <c r="E3040" s="169"/>
    </row>
    <row r="3041" spans="2:5">
      <c r="B3041" s="187"/>
      <c r="C3041" s="169"/>
      <c r="D3041" s="169"/>
      <c r="E3041" s="169"/>
    </row>
    <row r="3042" spans="2:5">
      <c r="B3042" s="187"/>
      <c r="C3042" s="169"/>
      <c r="D3042" s="169"/>
      <c r="E3042" s="169"/>
    </row>
    <row r="3043" spans="2:5">
      <c r="B3043" s="187"/>
      <c r="C3043" s="169"/>
      <c r="D3043" s="169"/>
      <c r="E3043" s="169"/>
    </row>
    <row r="3044" spans="2:5">
      <c r="B3044" s="187"/>
      <c r="C3044" s="169"/>
      <c r="D3044" s="169"/>
      <c r="E3044" s="169"/>
    </row>
    <row r="3045" spans="2:5">
      <c r="B3045" s="187"/>
      <c r="C3045" s="169"/>
      <c r="D3045" s="169"/>
      <c r="E3045" s="169"/>
    </row>
    <row r="3046" spans="2:5">
      <c r="B3046" s="187"/>
      <c r="C3046" s="169"/>
      <c r="D3046" s="169"/>
      <c r="E3046" s="169"/>
    </row>
    <row r="3047" spans="2:5">
      <c r="B3047" s="187"/>
      <c r="C3047" s="169"/>
      <c r="D3047" s="169"/>
      <c r="E3047" s="169"/>
    </row>
    <row r="3048" spans="2:5">
      <c r="B3048" s="187"/>
      <c r="C3048" s="169"/>
      <c r="D3048" s="169"/>
      <c r="E3048" s="169"/>
    </row>
    <row r="3049" spans="2:5">
      <c r="B3049" s="187"/>
      <c r="C3049" s="169"/>
      <c r="D3049" s="169"/>
      <c r="E3049" s="169"/>
    </row>
    <row r="3050" spans="2:5">
      <c r="B3050" s="187"/>
      <c r="C3050" s="169"/>
      <c r="D3050" s="169"/>
      <c r="E3050" s="169"/>
    </row>
    <row r="3051" spans="2:5">
      <c r="B3051" s="187"/>
      <c r="C3051" s="169"/>
      <c r="D3051" s="169"/>
      <c r="E3051" s="169"/>
    </row>
    <row r="3052" spans="2:5">
      <c r="B3052" s="187"/>
      <c r="C3052" s="169"/>
      <c r="D3052" s="169"/>
      <c r="E3052" s="169"/>
    </row>
    <row r="3053" spans="2:5">
      <c r="B3053" s="187"/>
      <c r="C3053" s="169"/>
      <c r="D3053" s="169"/>
      <c r="E3053" s="169"/>
    </row>
    <row r="3054" spans="2:5">
      <c r="B3054" s="187"/>
      <c r="C3054" s="169"/>
      <c r="D3054" s="169"/>
      <c r="E3054" s="169"/>
    </row>
    <row r="3055" spans="2:5">
      <c r="B3055" s="187"/>
      <c r="C3055" s="169"/>
      <c r="D3055" s="169"/>
      <c r="E3055" s="169"/>
    </row>
    <row r="3056" spans="2:5">
      <c r="B3056" s="187"/>
      <c r="C3056" s="169"/>
      <c r="D3056" s="169"/>
      <c r="E3056" s="169"/>
    </row>
    <row r="3057" spans="2:5">
      <c r="B3057" s="187"/>
      <c r="C3057" s="169"/>
      <c r="D3057" s="169"/>
      <c r="E3057" s="169"/>
    </row>
    <row r="3058" spans="2:5">
      <c r="B3058" s="187"/>
      <c r="C3058" s="169"/>
      <c r="D3058" s="169"/>
      <c r="E3058" s="169"/>
    </row>
    <row r="3059" spans="2:5">
      <c r="B3059" s="187"/>
      <c r="C3059" s="169"/>
      <c r="D3059" s="169"/>
      <c r="E3059" s="169"/>
    </row>
    <row r="3060" spans="2:5">
      <c r="B3060" s="187"/>
      <c r="C3060" s="169"/>
      <c r="D3060" s="169"/>
      <c r="E3060" s="169"/>
    </row>
    <row r="3061" spans="2:5">
      <c r="B3061" s="187"/>
      <c r="C3061" s="169"/>
      <c r="D3061" s="169"/>
      <c r="E3061" s="169"/>
    </row>
    <row r="3062" spans="2:5">
      <c r="B3062" s="187"/>
      <c r="C3062" s="169"/>
      <c r="D3062" s="169"/>
      <c r="E3062" s="169"/>
    </row>
    <row r="3063" spans="2:5">
      <c r="B3063" s="187"/>
      <c r="C3063" s="169"/>
      <c r="D3063" s="169"/>
      <c r="E3063" s="169"/>
    </row>
    <row r="3064" spans="2:5">
      <c r="B3064" s="187"/>
      <c r="C3064" s="169"/>
      <c r="D3064" s="169"/>
      <c r="E3064" s="169"/>
    </row>
    <row r="3065" spans="2:5">
      <c r="B3065" s="187"/>
      <c r="C3065" s="169"/>
      <c r="D3065" s="169"/>
      <c r="E3065" s="169"/>
    </row>
    <row r="3066" spans="2:5">
      <c r="B3066" s="187"/>
      <c r="C3066" s="169"/>
      <c r="D3066" s="169"/>
      <c r="E3066" s="169"/>
    </row>
    <row r="3067" spans="2:5">
      <c r="B3067" s="187"/>
      <c r="C3067" s="169"/>
      <c r="D3067" s="169"/>
      <c r="E3067" s="169"/>
    </row>
    <row r="3068" spans="2:5">
      <c r="B3068" s="187"/>
      <c r="C3068" s="169"/>
      <c r="D3068" s="169"/>
      <c r="E3068" s="169"/>
    </row>
    <row r="3069" spans="2:5">
      <c r="B3069" s="187"/>
      <c r="C3069" s="169"/>
      <c r="D3069" s="169"/>
      <c r="E3069" s="169"/>
    </row>
    <row r="3070" spans="2:5">
      <c r="B3070" s="187"/>
      <c r="C3070" s="169"/>
      <c r="D3070" s="169"/>
      <c r="E3070" s="169"/>
    </row>
    <row r="3071" spans="2:5">
      <c r="B3071" s="187"/>
      <c r="C3071" s="169"/>
      <c r="D3071" s="169"/>
      <c r="E3071" s="169"/>
    </row>
    <row r="3072" spans="2:5">
      <c r="B3072" s="187"/>
      <c r="C3072" s="169"/>
      <c r="D3072" s="169"/>
      <c r="E3072" s="169"/>
    </row>
    <row r="3073" spans="2:5">
      <c r="B3073" s="187"/>
      <c r="C3073" s="169"/>
      <c r="D3073" s="169"/>
      <c r="E3073" s="169"/>
    </row>
    <row r="3074" spans="2:5">
      <c r="B3074" s="187"/>
      <c r="C3074" s="169"/>
      <c r="D3074" s="169"/>
      <c r="E3074" s="169"/>
    </row>
    <row r="3075" spans="2:5">
      <c r="B3075" s="187"/>
      <c r="C3075" s="169"/>
      <c r="D3075" s="169"/>
      <c r="E3075" s="169"/>
    </row>
    <row r="3076" spans="2:5">
      <c r="B3076" s="187"/>
      <c r="C3076" s="169"/>
      <c r="D3076" s="169"/>
      <c r="E3076" s="169"/>
    </row>
    <row r="3077" spans="2:5">
      <c r="B3077" s="187"/>
      <c r="C3077" s="169"/>
      <c r="D3077" s="169"/>
      <c r="E3077" s="169"/>
    </row>
    <row r="3078" spans="2:5">
      <c r="B3078" s="187"/>
      <c r="C3078" s="169"/>
      <c r="D3078" s="169"/>
      <c r="E3078" s="169"/>
    </row>
    <row r="3079" spans="2:5">
      <c r="B3079" s="187"/>
      <c r="C3079" s="169"/>
      <c r="D3079" s="169"/>
      <c r="E3079" s="169"/>
    </row>
    <row r="3080" spans="2:5">
      <c r="B3080" s="187"/>
      <c r="C3080" s="169"/>
      <c r="D3080" s="169"/>
      <c r="E3080" s="169"/>
    </row>
    <row r="3081" spans="2:5">
      <c r="B3081" s="187"/>
      <c r="C3081" s="169"/>
      <c r="D3081" s="169"/>
      <c r="E3081" s="169"/>
    </row>
    <row r="3082" spans="2:5">
      <c r="B3082" s="187"/>
      <c r="C3082" s="169"/>
      <c r="D3082" s="169"/>
      <c r="E3082" s="169"/>
    </row>
    <row r="3083" spans="2:5">
      <c r="B3083" s="187"/>
      <c r="C3083" s="169"/>
      <c r="D3083" s="169"/>
      <c r="E3083" s="169"/>
    </row>
    <row r="3084" spans="2:5">
      <c r="B3084" s="187"/>
      <c r="C3084" s="169"/>
      <c r="D3084" s="169"/>
      <c r="E3084" s="169"/>
    </row>
    <row r="3085" spans="2:5">
      <c r="B3085" s="187"/>
      <c r="C3085" s="169"/>
      <c r="D3085" s="169"/>
      <c r="E3085" s="169"/>
    </row>
    <row r="3086" spans="2:5">
      <c r="B3086" s="187"/>
      <c r="C3086" s="169"/>
      <c r="D3086" s="169"/>
      <c r="E3086" s="169"/>
    </row>
    <row r="3087" spans="2:5">
      <c r="B3087" s="187"/>
      <c r="C3087" s="169"/>
      <c r="D3087" s="169"/>
      <c r="E3087" s="169"/>
    </row>
    <row r="3088" spans="2:5">
      <c r="B3088" s="187"/>
      <c r="C3088" s="169"/>
      <c r="D3088" s="169"/>
      <c r="E3088" s="169"/>
    </row>
    <row r="3089" spans="2:5">
      <c r="B3089" s="187"/>
      <c r="C3089" s="169"/>
      <c r="D3089" s="169"/>
      <c r="E3089" s="169"/>
    </row>
    <row r="3090" spans="2:5">
      <c r="B3090" s="187"/>
      <c r="C3090" s="169"/>
      <c r="D3090" s="169"/>
      <c r="E3090" s="169"/>
    </row>
    <row r="3091" spans="2:5">
      <c r="B3091" s="187"/>
      <c r="C3091" s="169"/>
      <c r="D3091" s="169"/>
      <c r="E3091" s="169"/>
    </row>
    <row r="3092" spans="2:5">
      <c r="B3092" s="187"/>
      <c r="C3092" s="169"/>
      <c r="D3092" s="169"/>
      <c r="E3092" s="169"/>
    </row>
    <row r="3093" spans="2:5">
      <c r="B3093" s="187"/>
      <c r="C3093" s="169"/>
      <c r="D3093" s="169"/>
      <c r="E3093" s="169"/>
    </row>
    <row r="3094" spans="2:5">
      <c r="B3094" s="187"/>
      <c r="C3094" s="169"/>
      <c r="D3094" s="169"/>
      <c r="E3094" s="169"/>
    </row>
    <row r="3095" spans="2:5">
      <c r="B3095" s="187"/>
      <c r="C3095" s="169"/>
      <c r="D3095" s="169"/>
      <c r="E3095" s="169"/>
    </row>
    <row r="3096" spans="2:5">
      <c r="B3096" s="187"/>
      <c r="C3096" s="169"/>
      <c r="D3096" s="169"/>
      <c r="E3096" s="169"/>
    </row>
    <row r="3097" spans="2:5">
      <c r="B3097" s="187"/>
      <c r="C3097" s="169"/>
      <c r="D3097" s="169"/>
      <c r="E3097" s="169"/>
    </row>
    <row r="3098" spans="2:5">
      <c r="B3098" s="187"/>
      <c r="C3098" s="169"/>
      <c r="D3098" s="169"/>
      <c r="E3098" s="169"/>
    </row>
    <row r="3099" spans="2:5">
      <c r="B3099" s="187"/>
      <c r="C3099" s="169"/>
      <c r="D3099" s="169"/>
      <c r="E3099" s="169"/>
    </row>
    <row r="3100" spans="2:5">
      <c r="B3100" s="187"/>
      <c r="C3100" s="169"/>
      <c r="D3100" s="169"/>
      <c r="E3100" s="169"/>
    </row>
    <row r="3101" spans="2:5">
      <c r="B3101" s="187"/>
      <c r="C3101" s="169"/>
      <c r="D3101" s="169"/>
      <c r="E3101" s="169"/>
    </row>
    <row r="3102" spans="2:5">
      <c r="B3102" s="187"/>
      <c r="C3102" s="169"/>
      <c r="D3102" s="169"/>
      <c r="E3102" s="169"/>
    </row>
    <row r="3103" spans="2:5">
      <c r="B3103" s="187"/>
      <c r="C3103" s="169"/>
      <c r="D3103" s="169"/>
      <c r="E3103" s="169"/>
    </row>
    <row r="3104" spans="2:5">
      <c r="B3104" s="187"/>
      <c r="C3104" s="169"/>
      <c r="D3104" s="169"/>
      <c r="E3104" s="169"/>
    </row>
    <row r="3105" spans="2:5">
      <c r="B3105" s="187"/>
      <c r="C3105" s="169"/>
      <c r="D3105" s="169"/>
      <c r="E3105" s="169"/>
    </row>
    <row r="3106" spans="2:5">
      <c r="B3106" s="187"/>
      <c r="C3106" s="169"/>
      <c r="D3106" s="169"/>
      <c r="E3106" s="169"/>
    </row>
    <row r="3107" spans="2:5">
      <c r="B3107" s="187"/>
      <c r="C3107" s="169"/>
      <c r="D3107" s="169"/>
      <c r="E3107" s="169"/>
    </row>
    <row r="3108" spans="2:5">
      <c r="B3108" s="187"/>
      <c r="C3108" s="169"/>
      <c r="D3108" s="169"/>
      <c r="E3108" s="169"/>
    </row>
    <row r="3109" spans="2:5">
      <c r="B3109" s="187"/>
      <c r="C3109" s="169"/>
      <c r="D3109" s="169"/>
      <c r="E3109" s="169"/>
    </row>
    <row r="3110" spans="2:5">
      <c r="B3110" s="187"/>
      <c r="C3110" s="169"/>
      <c r="D3110" s="169"/>
      <c r="E3110" s="169"/>
    </row>
    <row r="3111" spans="2:5">
      <c r="B3111" s="187"/>
      <c r="C3111" s="169"/>
      <c r="D3111" s="169"/>
      <c r="E3111" s="169"/>
    </row>
    <row r="3112" spans="2:5">
      <c r="B3112" s="187"/>
      <c r="C3112" s="169"/>
      <c r="D3112" s="169"/>
      <c r="E3112" s="169"/>
    </row>
    <row r="3113" spans="2:5">
      <c r="B3113" s="187"/>
      <c r="C3113" s="169"/>
      <c r="D3113" s="169"/>
      <c r="E3113" s="169"/>
    </row>
    <row r="3114" spans="2:5">
      <c r="B3114" s="187"/>
      <c r="C3114" s="169"/>
      <c r="D3114" s="169"/>
      <c r="E3114" s="169"/>
    </row>
    <row r="3115" spans="2:5">
      <c r="B3115" s="187"/>
      <c r="C3115" s="169"/>
      <c r="D3115" s="169"/>
      <c r="E3115" s="169"/>
    </row>
    <row r="3116" spans="2:5">
      <c r="B3116" s="187"/>
      <c r="C3116" s="169"/>
      <c r="D3116" s="169"/>
      <c r="E3116" s="169"/>
    </row>
    <row r="3117" spans="2:5">
      <c r="B3117" s="187"/>
      <c r="C3117" s="169"/>
      <c r="D3117" s="169"/>
      <c r="E3117" s="169"/>
    </row>
    <row r="3118" spans="2:5">
      <c r="B3118" s="187"/>
      <c r="C3118" s="169"/>
      <c r="D3118" s="169"/>
      <c r="E3118" s="169"/>
    </row>
    <row r="3119" spans="2:5">
      <c r="B3119" s="187"/>
      <c r="C3119" s="169"/>
      <c r="D3119" s="169"/>
      <c r="E3119" s="169"/>
    </row>
    <row r="3120" spans="2:5">
      <c r="B3120" s="187"/>
      <c r="C3120" s="169"/>
      <c r="D3120" s="169"/>
      <c r="E3120" s="169"/>
    </row>
    <row r="3121" spans="2:5">
      <c r="B3121" s="187"/>
      <c r="C3121" s="169"/>
      <c r="D3121" s="169"/>
      <c r="E3121" s="169"/>
    </row>
    <row r="3122" spans="2:5">
      <c r="B3122" s="187"/>
      <c r="C3122" s="169"/>
      <c r="D3122" s="169"/>
      <c r="E3122" s="169"/>
    </row>
    <row r="3123" spans="2:5">
      <c r="B3123" s="187"/>
      <c r="C3123" s="169"/>
      <c r="D3123" s="169"/>
      <c r="E3123" s="169"/>
    </row>
    <row r="3124" spans="2:5">
      <c r="B3124" s="187"/>
      <c r="C3124" s="169"/>
      <c r="D3124" s="169"/>
      <c r="E3124" s="169"/>
    </row>
    <row r="3125" spans="2:5">
      <c r="B3125" s="187"/>
      <c r="C3125" s="169"/>
      <c r="D3125" s="169"/>
      <c r="E3125" s="169"/>
    </row>
    <row r="3126" spans="2:5">
      <c r="B3126" s="187"/>
      <c r="C3126" s="169"/>
      <c r="D3126" s="169"/>
      <c r="E3126" s="169"/>
    </row>
    <row r="3127" spans="2:5">
      <c r="B3127" s="187"/>
      <c r="C3127" s="169"/>
      <c r="D3127" s="169"/>
      <c r="E3127" s="169"/>
    </row>
    <row r="3128" spans="2:5">
      <c r="B3128" s="187"/>
      <c r="C3128" s="169"/>
      <c r="D3128" s="169"/>
      <c r="E3128" s="169"/>
    </row>
    <row r="3129" spans="2:5">
      <c r="B3129" s="187"/>
      <c r="C3129" s="169"/>
      <c r="D3129" s="169"/>
      <c r="E3129" s="169"/>
    </row>
    <row r="3130" spans="2:5">
      <c r="B3130" s="187"/>
      <c r="C3130" s="169"/>
      <c r="D3130" s="169"/>
      <c r="E3130" s="169"/>
    </row>
    <row r="3131" spans="2:5">
      <c r="B3131" s="187"/>
      <c r="C3131" s="169"/>
      <c r="D3131" s="169"/>
      <c r="E3131" s="169"/>
    </row>
    <row r="3132" spans="2:5">
      <c r="B3132" s="187"/>
      <c r="C3132" s="169"/>
      <c r="D3132" s="169"/>
      <c r="E3132" s="169"/>
    </row>
    <row r="3133" spans="2:5">
      <c r="B3133" s="187"/>
      <c r="C3133" s="169"/>
      <c r="D3133" s="169"/>
      <c r="E3133" s="169"/>
    </row>
    <row r="3134" spans="2:5">
      <c r="B3134" s="187"/>
      <c r="C3134" s="169"/>
      <c r="D3134" s="169"/>
      <c r="E3134" s="169"/>
    </row>
    <row r="3135" spans="2:5">
      <c r="B3135" s="187"/>
      <c r="C3135" s="169"/>
      <c r="D3135" s="169"/>
      <c r="E3135" s="169"/>
    </row>
    <row r="3136" spans="2:5">
      <c r="B3136" s="187"/>
      <c r="C3136" s="169"/>
      <c r="D3136" s="169"/>
      <c r="E3136" s="169"/>
    </row>
    <row r="3137" spans="2:5">
      <c r="B3137" s="187"/>
      <c r="C3137" s="169"/>
      <c r="D3137" s="169"/>
      <c r="E3137" s="169"/>
    </row>
    <row r="3138" spans="2:5">
      <c r="B3138" s="187"/>
      <c r="C3138" s="169"/>
      <c r="D3138" s="169"/>
      <c r="E3138" s="169"/>
    </row>
    <row r="3139" spans="2:5">
      <c r="B3139" s="187"/>
      <c r="C3139" s="169"/>
      <c r="D3139" s="169"/>
      <c r="E3139" s="169"/>
    </row>
    <row r="3140" spans="2:5">
      <c r="B3140" s="187"/>
      <c r="C3140" s="169"/>
      <c r="D3140" s="169"/>
      <c r="E3140" s="169"/>
    </row>
    <row r="3141" spans="2:5">
      <c r="B3141" s="187"/>
      <c r="C3141" s="169"/>
      <c r="D3141" s="169"/>
      <c r="E3141" s="169"/>
    </row>
    <row r="3142" spans="2:5">
      <c r="B3142" s="187"/>
      <c r="C3142" s="169"/>
      <c r="D3142" s="169"/>
      <c r="E3142" s="169"/>
    </row>
    <row r="3143" spans="2:5">
      <c r="B3143" s="187"/>
      <c r="C3143" s="169"/>
      <c r="D3143" s="169"/>
      <c r="E3143" s="169"/>
    </row>
    <row r="3144" spans="2:5">
      <c r="B3144" s="187"/>
      <c r="C3144" s="169"/>
      <c r="D3144" s="169"/>
      <c r="E3144" s="169"/>
    </row>
    <row r="3145" spans="2:5">
      <c r="B3145" s="187"/>
      <c r="C3145" s="169"/>
      <c r="D3145" s="169"/>
      <c r="E3145" s="169"/>
    </row>
    <row r="3146" spans="2:5">
      <c r="B3146" s="187"/>
      <c r="C3146" s="169"/>
      <c r="D3146" s="169"/>
      <c r="E3146" s="169"/>
    </row>
    <row r="3147" spans="2:5">
      <c r="B3147" s="187"/>
      <c r="C3147" s="169"/>
      <c r="D3147" s="169"/>
      <c r="E3147" s="169"/>
    </row>
    <row r="3148" spans="2:5">
      <c r="B3148" s="187"/>
      <c r="C3148" s="169"/>
      <c r="D3148" s="169"/>
      <c r="E3148" s="169"/>
    </row>
    <row r="3149" spans="2:5">
      <c r="B3149" s="187"/>
      <c r="C3149" s="169"/>
      <c r="D3149" s="169"/>
      <c r="E3149" s="169"/>
    </row>
    <row r="3150" spans="2:5">
      <c r="B3150" s="187"/>
      <c r="C3150" s="169"/>
      <c r="D3150" s="169"/>
      <c r="E3150" s="169"/>
    </row>
    <row r="3151" spans="2:5">
      <c r="B3151" s="187"/>
      <c r="C3151" s="169"/>
      <c r="D3151" s="169"/>
      <c r="E3151" s="169"/>
    </row>
    <row r="3152" spans="2:5">
      <c r="B3152" s="187"/>
      <c r="C3152" s="169"/>
      <c r="D3152" s="169"/>
      <c r="E3152" s="169"/>
    </row>
    <row r="3153" spans="2:5">
      <c r="B3153" s="187"/>
      <c r="C3153" s="169"/>
      <c r="D3153" s="169"/>
      <c r="E3153" s="169"/>
    </row>
    <row r="3154" spans="2:5">
      <c r="B3154" s="187"/>
      <c r="C3154" s="169"/>
      <c r="D3154" s="169"/>
      <c r="E3154" s="169"/>
    </row>
    <row r="3155" spans="2:5">
      <c r="B3155" s="187"/>
      <c r="C3155" s="169"/>
      <c r="D3155" s="169"/>
      <c r="E3155" s="169"/>
    </row>
    <row r="3156" spans="2:5">
      <c r="B3156" s="187"/>
      <c r="C3156" s="169"/>
      <c r="D3156" s="169"/>
      <c r="E3156" s="169"/>
    </row>
    <row r="3157" spans="2:5">
      <c r="B3157" s="187"/>
      <c r="C3157" s="169"/>
      <c r="D3157" s="169"/>
      <c r="E3157" s="169"/>
    </row>
    <row r="3158" spans="2:5">
      <c r="B3158" s="187"/>
      <c r="C3158" s="169"/>
      <c r="D3158" s="169"/>
      <c r="E3158" s="169"/>
    </row>
    <row r="3159" spans="2:5">
      <c r="B3159" s="187"/>
      <c r="C3159" s="169"/>
      <c r="D3159" s="169"/>
      <c r="E3159" s="169"/>
    </row>
    <row r="3160" spans="2:5">
      <c r="B3160" s="187"/>
      <c r="C3160" s="169"/>
      <c r="D3160" s="169"/>
      <c r="E3160" s="169"/>
    </row>
    <row r="3161" spans="2:5">
      <c r="B3161" s="187"/>
      <c r="C3161" s="169"/>
      <c r="D3161" s="169"/>
      <c r="E3161" s="169"/>
    </row>
    <row r="3162" spans="2:5">
      <c r="B3162" s="187"/>
      <c r="C3162" s="169"/>
      <c r="D3162" s="169"/>
      <c r="E3162" s="169"/>
    </row>
    <row r="3163" spans="2:5">
      <c r="B3163" s="187"/>
      <c r="C3163" s="169"/>
      <c r="D3163" s="169"/>
      <c r="E3163" s="169"/>
    </row>
    <row r="3164" spans="2:5">
      <c r="B3164" s="187"/>
      <c r="C3164" s="169"/>
      <c r="D3164" s="169"/>
      <c r="E3164" s="169"/>
    </row>
    <row r="3165" spans="2:5">
      <c r="B3165" s="187"/>
      <c r="C3165" s="169"/>
      <c r="D3165" s="169"/>
      <c r="E3165" s="169"/>
    </row>
    <row r="3166" spans="2:5">
      <c r="B3166" s="187"/>
      <c r="C3166" s="169"/>
      <c r="D3166" s="169"/>
      <c r="E3166" s="169"/>
    </row>
    <row r="3167" spans="2:5">
      <c r="B3167" s="187"/>
      <c r="C3167" s="169"/>
      <c r="D3167" s="169"/>
      <c r="E3167" s="169"/>
    </row>
    <row r="3168" spans="2:5">
      <c r="B3168" s="187"/>
      <c r="C3168" s="169"/>
      <c r="D3168" s="169"/>
      <c r="E3168" s="169"/>
    </row>
    <row r="3169" spans="2:5">
      <c r="B3169" s="187"/>
      <c r="C3169" s="169"/>
      <c r="D3169" s="169"/>
      <c r="E3169" s="169"/>
    </row>
    <row r="3170" spans="2:5">
      <c r="B3170" s="187"/>
      <c r="C3170" s="169"/>
      <c r="D3170" s="169"/>
      <c r="E3170" s="169"/>
    </row>
    <row r="3171" spans="2:5">
      <c r="B3171" s="187"/>
      <c r="C3171" s="169"/>
      <c r="D3171" s="169"/>
      <c r="E3171" s="169"/>
    </row>
    <row r="3172" spans="2:5">
      <c r="B3172" s="187"/>
      <c r="C3172" s="169"/>
      <c r="D3172" s="169"/>
      <c r="E3172" s="169"/>
    </row>
    <row r="3173" spans="2:5">
      <c r="B3173" s="187"/>
      <c r="C3173" s="169"/>
      <c r="D3173" s="169"/>
      <c r="E3173" s="169"/>
    </row>
    <row r="3174" spans="2:5">
      <c r="B3174" s="187"/>
      <c r="C3174" s="169"/>
      <c r="D3174" s="169"/>
      <c r="E3174" s="169"/>
    </row>
    <row r="3175" spans="2:5">
      <c r="B3175" s="187"/>
      <c r="C3175" s="169"/>
      <c r="D3175" s="169"/>
      <c r="E3175" s="169"/>
    </row>
    <row r="3176" spans="2:5">
      <c r="B3176" s="187"/>
      <c r="C3176" s="169"/>
      <c r="D3176" s="169"/>
      <c r="E3176" s="169"/>
    </row>
    <row r="3177" spans="2:5">
      <c r="B3177" s="187"/>
      <c r="C3177" s="169"/>
      <c r="D3177" s="169"/>
      <c r="E3177" s="169"/>
    </row>
    <row r="3178" spans="2:5">
      <c r="B3178" s="187"/>
      <c r="C3178" s="169"/>
      <c r="D3178" s="169"/>
      <c r="E3178" s="169"/>
    </row>
    <row r="3179" spans="2:5">
      <c r="B3179" s="187"/>
      <c r="C3179" s="169"/>
      <c r="D3179" s="169"/>
      <c r="E3179" s="169"/>
    </row>
    <row r="3180" spans="2:5">
      <c r="B3180" s="187"/>
      <c r="C3180" s="169"/>
      <c r="D3180" s="169"/>
      <c r="E3180" s="169"/>
    </row>
    <row r="3181" spans="2:5">
      <c r="B3181" s="187"/>
      <c r="C3181" s="169"/>
      <c r="D3181" s="169"/>
      <c r="E3181" s="169"/>
    </row>
    <row r="3182" spans="2:5">
      <c r="B3182" s="187"/>
      <c r="C3182" s="169"/>
      <c r="D3182" s="169"/>
      <c r="E3182" s="169"/>
    </row>
    <row r="3183" spans="2:5">
      <c r="B3183" s="187"/>
      <c r="C3183" s="169"/>
      <c r="D3183" s="169"/>
      <c r="E3183" s="169"/>
    </row>
    <row r="3184" spans="2:5">
      <c r="B3184" s="187"/>
      <c r="C3184" s="169"/>
      <c r="D3184" s="169"/>
      <c r="E3184" s="169"/>
    </row>
    <row r="3185" spans="2:5">
      <c r="B3185" s="187"/>
      <c r="C3185" s="169"/>
      <c r="D3185" s="169"/>
      <c r="E3185" s="169"/>
    </row>
    <row r="3186" spans="2:5">
      <c r="B3186" s="187"/>
      <c r="C3186" s="169"/>
      <c r="D3186" s="169"/>
      <c r="E3186" s="169"/>
    </row>
    <row r="3187" spans="2:5">
      <c r="B3187" s="187"/>
      <c r="C3187" s="169"/>
      <c r="D3187" s="169"/>
      <c r="E3187" s="169"/>
    </row>
    <row r="3188" spans="2:5">
      <c r="B3188" s="187"/>
      <c r="C3188" s="169"/>
      <c r="D3188" s="169"/>
      <c r="E3188" s="169"/>
    </row>
    <row r="3189" spans="2:5">
      <c r="B3189" s="187"/>
      <c r="C3189" s="169"/>
      <c r="D3189" s="169"/>
      <c r="E3189" s="169"/>
    </row>
    <row r="3190" spans="2:5">
      <c r="B3190" s="187"/>
      <c r="C3190" s="169"/>
      <c r="D3190" s="169"/>
      <c r="E3190" s="169"/>
    </row>
    <row r="3191" spans="2:5">
      <c r="B3191" s="187"/>
      <c r="C3191" s="169"/>
      <c r="D3191" s="169"/>
      <c r="E3191" s="169"/>
    </row>
    <row r="3192" spans="2:5">
      <c r="B3192" s="187"/>
      <c r="C3192" s="169"/>
      <c r="D3192" s="169"/>
      <c r="E3192" s="169"/>
    </row>
    <row r="3193" spans="2:5">
      <c r="B3193" s="187"/>
      <c r="C3193" s="169"/>
      <c r="D3193" s="169"/>
      <c r="E3193" s="169"/>
    </row>
    <row r="3194" spans="2:5">
      <c r="B3194" s="187"/>
      <c r="C3194" s="169"/>
      <c r="D3194" s="169"/>
      <c r="E3194" s="169"/>
    </row>
    <row r="3195" spans="2:5">
      <c r="B3195" s="187"/>
      <c r="C3195" s="169"/>
      <c r="D3195" s="169"/>
      <c r="E3195" s="169"/>
    </row>
    <row r="3196" spans="2:5">
      <c r="B3196" s="187"/>
      <c r="C3196" s="169"/>
      <c r="D3196" s="169"/>
      <c r="E3196" s="169"/>
    </row>
    <row r="3197" spans="2:5">
      <c r="B3197" s="187"/>
      <c r="C3197" s="169"/>
      <c r="D3197" s="169"/>
      <c r="E3197" s="169"/>
    </row>
    <row r="3198" spans="2:5">
      <c r="B3198" s="187"/>
      <c r="C3198" s="169"/>
      <c r="D3198" s="169"/>
      <c r="E3198" s="169"/>
    </row>
    <row r="3199" spans="2:5">
      <c r="B3199" s="187"/>
      <c r="C3199" s="169"/>
      <c r="D3199" s="169"/>
      <c r="E3199" s="169"/>
    </row>
    <row r="3200" spans="2:5">
      <c r="B3200" s="187"/>
      <c r="C3200" s="169"/>
      <c r="D3200" s="169"/>
      <c r="E3200" s="169"/>
    </row>
    <row r="3201" spans="2:5">
      <c r="B3201" s="187"/>
      <c r="C3201" s="169"/>
      <c r="D3201" s="169"/>
      <c r="E3201" s="169"/>
    </row>
    <row r="3202" spans="2:5">
      <c r="B3202" s="187"/>
      <c r="C3202" s="169"/>
      <c r="D3202" s="169"/>
      <c r="E3202" s="169"/>
    </row>
    <row r="3203" spans="2:5">
      <c r="B3203" s="187"/>
      <c r="C3203" s="169"/>
      <c r="D3203" s="169"/>
      <c r="E3203" s="169"/>
    </row>
    <row r="3204" spans="2:5">
      <c r="B3204" s="187"/>
      <c r="C3204" s="169"/>
      <c r="D3204" s="169"/>
      <c r="E3204" s="169"/>
    </row>
    <row r="3205" spans="2:5">
      <c r="B3205" s="187"/>
      <c r="C3205" s="169"/>
      <c r="D3205" s="169"/>
      <c r="E3205" s="169"/>
    </row>
    <row r="3206" spans="2:5">
      <c r="B3206" s="187"/>
      <c r="C3206" s="169"/>
      <c r="D3206" s="169"/>
      <c r="E3206" s="169"/>
    </row>
    <row r="3207" spans="2:5">
      <c r="B3207" s="187"/>
      <c r="C3207" s="169"/>
      <c r="D3207" s="169"/>
      <c r="E3207" s="169"/>
    </row>
    <row r="3208" spans="2:5">
      <c r="B3208" s="187"/>
      <c r="C3208" s="169"/>
      <c r="D3208" s="169"/>
      <c r="E3208" s="169"/>
    </row>
    <row r="3209" spans="2:5">
      <c r="B3209" s="187"/>
      <c r="C3209" s="169"/>
      <c r="D3209" s="169"/>
      <c r="E3209" s="169"/>
    </row>
    <row r="3210" spans="2:5">
      <c r="B3210" s="187"/>
      <c r="C3210" s="169"/>
      <c r="D3210" s="169"/>
      <c r="E3210" s="169"/>
    </row>
    <row r="3211" spans="2:5">
      <c r="B3211" s="187"/>
      <c r="C3211" s="169"/>
      <c r="D3211" s="169"/>
      <c r="E3211" s="169"/>
    </row>
    <row r="3212" spans="2:5">
      <c r="B3212" s="187"/>
      <c r="C3212" s="169"/>
      <c r="D3212" s="169"/>
      <c r="E3212" s="169"/>
    </row>
    <row r="3213" spans="2:5">
      <c r="B3213" s="187"/>
      <c r="C3213" s="169"/>
      <c r="D3213" s="169"/>
      <c r="E3213" s="169"/>
    </row>
    <row r="3214" spans="2:5">
      <c r="B3214" s="187"/>
      <c r="C3214" s="169"/>
      <c r="D3214" s="169"/>
      <c r="E3214" s="169"/>
    </row>
    <row r="3215" spans="2:5">
      <c r="B3215" s="187"/>
      <c r="C3215" s="169"/>
      <c r="D3215" s="169"/>
      <c r="E3215" s="169"/>
    </row>
    <row r="3216" spans="2:5">
      <c r="B3216" s="187"/>
      <c r="C3216" s="169"/>
      <c r="D3216" s="169"/>
      <c r="E3216" s="169"/>
    </row>
    <row r="3217" spans="2:5">
      <c r="B3217" s="187"/>
      <c r="C3217" s="169"/>
      <c r="D3217" s="169"/>
      <c r="E3217" s="169"/>
    </row>
    <row r="3218" spans="2:5">
      <c r="B3218" s="187"/>
      <c r="C3218" s="169"/>
      <c r="D3218" s="169"/>
      <c r="E3218" s="169"/>
    </row>
    <row r="3219" spans="2:5">
      <c r="B3219" s="187"/>
      <c r="C3219" s="169"/>
      <c r="D3219" s="169"/>
      <c r="E3219" s="169"/>
    </row>
    <row r="3220" spans="2:5">
      <c r="B3220" s="187"/>
      <c r="C3220" s="169"/>
      <c r="D3220" s="169"/>
      <c r="E3220" s="169"/>
    </row>
    <row r="3221" spans="2:5">
      <c r="B3221" s="187"/>
      <c r="C3221" s="169"/>
      <c r="D3221" s="169"/>
      <c r="E3221" s="169"/>
    </row>
    <row r="3222" spans="2:5">
      <c r="B3222" s="187"/>
      <c r="C3222" s="169"/>
      <c r="D3222" s="169"/>
      <c r="E3222" s="169"/>
    </row>
    <row r="3223" spans="2:5">
      <c r="B3223" s="187"/>
      <c r="C3223" s="169"/>
      <c r="D3223" s="169"/>
      <c r="E3223" s="169"/>
    </row>
    <row r="3224" spans="2:5">
      <c r="B3224" s="187"/>
      <c r="C3224" s="169"/>
      <c r="D3224" s="169"/>
      <c r="E3224" s="169"/>
    </row>
    <row r="3225" spans="2:5">
      <c r="B3225" s="187"/>
      <c r="C3225" s="169"/>
      <c r="D3225" s="169"/>
      <c r="E3225" s="169"/>
    </row>
    <row r="3226" spans="2:5">
      <c r="B3226" s="187"/>
      <c r="C3226" s="169"/>
      <c r="D3226" s="169"/>
      <c r="E3226" s="169"/>
    </row>
    <row r="3227" spans="2:5">
      <c r="B3227" s="187"/>
      <c r="C3227" s="169"/>
      <c r="D3227" s="169"/>
      <c r="E3227" s="169"/>
    </row>
    <row r="3228" spans="2:5">
      <c r="B3228" s="187"/>
      <c r="C3228" s="169"/>
      <c r="D3228" s="169"/>
      <c r="E3228" s="169"/>
    </row>
    <row r="3229" spans="2:5">
      <c r="B3229" s="187"/>
      <c r="C3229" s="169"/>
      <c r="D3229" s="169"/>
      <c r="E3229" s="169"/>
    </row>
    <row r="3230" spans="2:5">
      <c r="B3230" s="187"/>
      <c r="C3230" s="169"/>
      <c r="D3230" s="169"/>
      <c r="E3230" s="169"/>
    </row>
    <row r="3231" spans="2:5">
      <c r="B3231" s="187"/>
      <c r="C3231" s="169"/>
      <c r="D3231" s="169"/>
      <c r="E3231" s="169"/>
    </row>
    <row r="3232" spans="2:5">
      <c r="B3232" s="187"/>
      <c r="C3232" s="169"/>
      <c r="D3232" s="169"/>
      <c r="E3232" s="169"/>
    </row>
    <row r="3233" spans="2:5">
      <c r="B3233" s="187"/>
      <c r="C3233" s="169"/>
      <c r="D3233" s="169"/>
      <c r="E3233" s="169"/>
    </row>
    <row r="3234" spans="2:5">
      <c r="B3234" s="187"/>
      <c r="C3234" s="169"/>
      <c r="D3234" s="169"/>
      <c r="E3234" s="169"/>
    </row>
    <row r="3235" spans="2:5">
      <c r="B3235" s="187"/>
      <c r="C3235" s="169"/>
      <c r="D3235" s="169"/>
      <c r="E3235" s="169"/>
    </row>
    <row r="3236" spans="2:5">
      <c r="B3236" s="187"/>
      <c r="C3236" s="169"/>
      <c r="D3236" s="169"/>
      <c r="E3236" s="169"/>
    </row>
    <row r="3237" spans="2:5">
      <c r="B3237" s="187"/>
      <c r="C3237" s="169"/>
      <c r="D3237" s="169"/>
      <c r="E3237" s="169"/>
    </row>
    <row r="3238" spans="2:5">
      <c r="B3238" s="187"/>
      <c r="C3238" s="169"/>
      <c r="D3238" s="169"/>
      <c r="E3238" s="169"/>
    </row>
    <row r="3239" spans="2:5">
      <c r="B3239" s="187"/>
      <c r="C3239" s="169"/>
      <c r="D3239" s="169"/>
      <c r="E3239" s="169"/>
    </row>
    <row r="3240" spans="2:5">
      <c r="B3240" s="187"/>
      <c r="C3240" s="169"/>
      <c r="D3240" s="169"/>
      <c r="E3240" s="169"/>
    </row>
    <row r="3241" spans="2:5">
      <c r="B3241" s="187"/>
      <c r="C3241" s="169"/>
      <c r="D3241" s="169"/>
      <c r="E3241" s="169"/>
    </row>
    <row r="3242" spans="2:5">
      <c r="B3242" s="187"/>
      <c r="C3242" s="169"/>
      <c r="D3242" s="169"/>
      <c r="E3242" s="169"/>
    </row>
    <row r="3243" spans="2:5">
      <c r="B3243" s="187"/>
      <c r="C3243" s="169"/>
      <c r="D3243" s="169"/>
      <c r="E3243" s="169"/>
    </row>
    <row r="3244" spans="2:5">
      <c r="B3244" s="187"/>
      <c r="C3244" s="169"/>
      <c r="D3244" s="169"/>
      <c r="E3244" s="169"/>
    </row>
    <row r="3245" spans="2:5">
      <c r="B3245" s="187"/>
      <c r="C3245" s="169"/>
      <c r="D3245" s="169"/>
      <c r="E3245" s="169"/>
    </row>
    <row r="3246" spans="2:5">
      <c r="B3246" s="187"/>
      <c r="C3246" s="169"/>
      <c r="D3246" s="169"/>
      <c r="E3246" s="169"/>
    </row>
    <row r="3247" spans="2:5">
      <c r="B3247" s="187"/>
      <c r="C3247" s="169"/>
      <c r="D3247" s="169"/>
      <c r="E3247" s="169"/>
    </row>
    <row r="3248" spans="2:5">
      <c r="B3248" s="187"/>
      <c r="C3248" s="169"/>
      <c r="D3248" s="169"/>
      <c r="E3248" s="169"/>
    </row>
    <row r="3249" spans="2:5">
      <c r="B3249" s="187"/>
      <c r="C3249" s="169"/>
      <c r="D3249" s="169"/>
      <c r="E3249" s="169"/>
    </row>
    <row r="3250" spans="2:5">
      <c r="B3250" s="187"/>
      <c r="C3250" s="169"/>
      <c r="D3250" s="169"/>
      <c r="E3250" s="169"/>
    </row>
    <row r="3251" spans="2:5">
      <c r="B3251" s="187"/>
      <c r="C3251" s="169"/>
      <c r="D3251" s="169"/>
      <c r="E3251" s="169"/>
    </row>
    <row r="3252" spans="2:5">
      <c r="B3252" s="187"/>
      <c r="C3252" s="169"/>
      <c r="D3252" s="169"/>
      <c r="E3252" s="169"/>
    </row>
    <row r="3253" spans="2:5">
      <c r="B3253" s="187"/>
      <c r="C3253" s="169"/>
      <c r="D3253" s="169"/>
      <c r="E3253" s="169"/>
    </row>
    <row r="3254" spans="2:5">
      <c r="B3254" s="187"/>
      <c r="C3254" s="169"/>
      <c r="D3254" s="169"/>
      <c r="E3254" s="169"/>
    </row>
    <row r="3255" spans="2:5">
      <c r="B3255" s="187"/>
      <c r="C3255" s="169"/>
      <c r="D3255" s="169"/>
      <c r="E3255" s="169"/>
    </row>
    <row r="3256" spans="2:5">
      <c r="B3256" s="187"/>
      <c r="C3256" s="169"/>
      <c r="D3256" s="169"/>
      <c r="E3256" s="169"/>
    </row>
    <row r="3257" spans="2:5">
      <c r="B3257" s="187"/>
      <c r="C3257" s="169"/>
      <c r="D3257" s="169"/>
      <c r="E3257" s="169"/>
    </row>
    <row r="3258" spans="2:5">
      <c r="B3258" s="187"/>
      <c r="C3258" s="169"/>
      <c r="D3258" s="169"/>
      <c r="E3258" s="169"/>
    </row>
    <row r="3259" spans="2:5">
      <c r="B3259" s="187"/>
      <c r="C3259" s="169"/>
      <c r="D3259" s="169"/>
      <c r="E3259" s="169"/>
    </row>
    <row r="3260" spans="2:5">
      <c r="B3260" s="187"/>
      <c r="C3260" s="169"/>
      <c r="D3260" s="169"/>
      <c r="E3260" s="169"/>
    </row>
    <row r="3261" spans="2:5">
      <c r="B3261" s="187"/>
      <c r="C3261" s="169"/>
      <c r="D3261" s="169"/>
      <c r="E3261" s="169"/>
    </row>
    <row r="3262" spans="2:5">
      <c r="B3262" s="187"/>
      <c r="C3262" s="169"/>
      <c r="D3262" s="169"/>
      <c r="E3262" s="169"/>
    </row>
    <row r="3263" spans="2:5">
      <c r="B3263" s="187"/>
      <c r="C3263" s="169"/>
      <c r="D3263" s="169"/>
      <c r="E3263" s="169"/>
    </row>
    <row r="3264" spans="2:5">
      <c r="B3264" s="187"/>
      <c r="C3264" s="169"/>
      <c r="D3264" s="169"/>
      <c r="E3264" s="169"/>
    </row>
    <row r="3265" spans="2:5">
      <c r="B3265" s="187"/>
      <c r="C3265" s="169"/>
      <c r="D3265" s="169"/>
      <c r="E3265" s="169"/>
    </row>
    <row r="3266" spans="2:5">
      <c r="B3266" s="187"/>
      <c r="C3266" s="169"/>
      <c r="D3266" s="169"/>
      <c r="E3266" s="169"/>
    </row>
    <row r="3267" spans="2:5">
      <c r="B3267" s="187"/>
      <c r="C3267" s="169"/>
      <c r="D3267" s="169"/>
      <c r="E3267" s="169"/>
    </row>
    <row r="3268" spans="2:5">
      <c r="B3268" s="187"/>
      <c r="C3268" s="169"/>
      <c r="D3268" s="169"/>
      <c r="E3268" s="169"/>
    </row>
    <row r="3269" spans="2:5">
      <c r="B3269" s="187"/>
      <c r="C3269" s="169"/>
      <c r="D3269" s="169"/>
      <c r="E3269" s="169"/>
    </row>
    <row r="3270" spans="2:5">
      <c r="B3270" s="187"/>
      <c r="C3270" s="169"/>
      <c r="D3270" s="169"/>
      <c r="E3270" s="169"/>
    </row>
    <row r="3271" spans="2:5">
      <c r="B3271" s="187"/>
      <c r="C3271" s="169"/>
      <c r="D3271" s="169"/>
      <c r="E3271" s="169"/>
    </row>
    <row r="3272" spans="2:5">
      <c r="B3272" s="187"/>
      <c r="C3272" s="169"/>
      <c r="D3272" s="169"/>
      <c r="E3272" s="169"/>
    </row>
    <row r="3273" spans="2:5">
      <c r="B3273" s="187"/>
      <c r="C3273" s="169"/>
      <c r="D3273" s="169"/>
      <c r="E3273" s="169"/>
    </row>
    <row r="3274" spans="2:5">
      <c r="B3274" s="187"/>
      <c r="C3274" s="169"/>
      <c r="D3274" s="169"/>
      <c r="E3274" s="169"/>
    </row>
    <row r="3275" spans="2:5">
      <c r="B3275" s="187"/>
      <c r="C3275" s="169"/>
      <c r="D3275" s="169"/>
      <c r="E3275" s="169"/>
    </row>
    <row r="3276" spans="2:5">
      <c r="B3276" s="187"/>
      <c r="C3276" s="169"/>
      <c r="D3276" s="169"/>
      <c r="E3276" s="169"/>
    </row>
    <row r="3277" spans="2:5">
      <c r="B3277" s="187"/>
      <c r="C3277" s="169"/>
      <c r="D3277" s="169"/>
      <c r="E3277" s="169"/>
    </row>
    <row r="3278" spans="2:5">
      <c r="B3278" s="187"/>
      <c r="C3278" s="169"/>
      <c r="D3278" s="169"/>
      <c r="E3278" s="169"/>
    </row>
    <row r="3279" spans="2:5">
      <c r="B3279" s="187"/>
      <c r="C3279" s="169"/>
      <c r="D3279" s="169"/>
      <c r="E3279" s="169"/>
    </row>
    <row r="3280" spans="2:5">
      <c r="B3280" s="187"/>
      <c r="C3280" s="169"/>
      <c r="D3280" s="169"/>
      <c r="E3280" s="169"/>
    </row>
    <row r="3281" spans="2:5">
      <c r="B3281" s="187"/>
      <c r="C3281" s="169"/>
      <c r="D3281" s="169"/>
      <c r="E3281" s="169"/>
    </row>
    <row r="3282" spans="2:5">
      <c r="B3282" s="187"/>
      <c r="C3282" s="169"/>
      <c r="D3282" s="169"/>
      <c r="E3282" s="169"/>
    </row>
    <row r="3283" spans="2:5">
      <c r="B3283" s="187"/>
      <c r="C3283" s="169"/>
      <c r="D3283" s="169"/>
      <c r="E3283" s="169"/>
    </row>
    <row r="3284" spans="2:5">
      <c r="B3284" s="187"/>
      <c r="C3284" s="169"/>
      <c r="D3284" s="169"/>
      <c r="E3284" s="169"/>
    </row>
    <row r="3285" spans="2:5">
      <c r="B3285" s="187"/>
      <c r="C3285" s="169"/>
      <c r="D3285" s="169"/>
      <c r="E3285" s="169"/>
    </row>
    <row r="3286" spans="2:5">
      <c r="B3286" s="187"/>
      <c r="C3286" s="169"/>
      <c r="D3286" s="169"/>
      <c r="E3286" s="169"/>
    </row>
    <row r="3287" spans="2:5">
      <c r="B3287" s="187"/>
      <c r="C3287" s="169"/>
      <c r="D3287" s="169"/>
      <c r="E3287" s="169"/>
    </row>
    <row r="3288" spans="2:5">
      <c r="B3288" s="187"/>
      <c r="C3288" s="169"/>
      <c r="D3288" s="169"/>
      <c r="E3288" s="169"/>
    </row>
    <row r="3289" spans="2:5">
      <c r="B3289" s="187"/>
      <c r="C3289" s="169"/>
      <c r="D3289" s="169"/>
      <c r="E3289" s="169"/>
    </row>
    <row r="3290" spans="2:5">
      <c r="B3290" s="187"/>
      <c r="C3290" s="169"/>
      <c r="D3290" s="169"/>
      <c r="E3290" s="169"/>
    </row>
    <row r="3291" spans="2:5">
      <c r="B3291" s="187"/>
      <c r="C3291" s="169"/>
      <c r="D3291" s="169"/>
      <c r="E3291" s="169"/>
    </row>
    <row r="3292" spans="2:5">
      <c r="B3292" s="187"/>
      <c r="C3292" s="169"/>
      <c r="D3292" s="169"/>
      <c r="E3292" s="169"/>
    </row>
    <row r="3293" spans="2:5">
      <c r="B3293" s="187"/>
      <c r="C3293" s="169"/>
      <c r="D3293" s="169"/>
      <c r="E3293" s="169"/>
    </row>
    <row r="3294" spans="2:5">
      <c r="B3294" s="187"/>
      <c r="C3294" s="169"/>
      <c r="D3294" s="169"/>
      <c r="E3294" s="169"/>
    </row>
    <row r="3295" spans="2:5">
      <c r="B3295" s="187"/>
      <c r="C3295" s="169"/>
      <c r="D3295" s="169"/>
      <c r="E3295" s="169"/>
    </row>
    <row r="3296" spans="2:5">
      <c r="B3296" s="187"/>
      <c r="C3296" s="169"/>
      <c r="D3296" s="169"/>
      <c r="E3296" s="169"/>
    </row>
    <row r="3297" spans="2:5">
      <c r="B3297" s="187"/>
      <c r="C3297" s="169"/>
      <c r="D3297" s="169"/>
      <c r="E3297" s="169"/>
    </row>
    <row r="3298" spans="2:5">
      <c r="B3298" s="187"/>
      <c r="C3298" s="169"/>
      <c r="D3298" s="169"/>
      <c r="E3298" s="169"/>
    </row>
    <row r="3299" spans="2:5">
      <c r="B3299" s="187"/>
      <c r="C3299" s="169"/>
      <c r="D3299" s="169"/>
      <c r="E3299" s="169"/>
    </row>
    <row r="3300" spans="2:5">
      <c r="B3300" s="187"/>
      <c r="C3300" s="169"/>
      <c r="D3300" s="169"/>
      <c r="E3300" s="169"/>
    </row>
    <row r="3301" spans="2:5">
      <c r="B3301" s="187"/>
      <c r="C3301" s="169"/>
      <c r="D3301" s="169"/>
      <c r="E3301" s="169"/>
    </row>
    <row r="3302" spans="2:5">
      <c r="B3302" s="187"/>
      <c r="C3302" s="169"/>
      <c r="D3302" s="169"/>
      <c r="E3302" s="169"/>
    </row>
    <row r="3303" spans="2:5">
      <c r="B3303" s="187"/>
      <c r="C3303" s="169"/>
      <c r="D3303" s="169"/>
      <c r="E3303" s="169"/>
    </row>
    <row r="3304" spans="2:5">
      <c r="B3304" s="187"/>
      <c r="C3304" s="169"/>
      <c r="D3304" s="169"/>
      <c r="E3304" s="169"/>
    </row>
    <row r="3305" spans="2:5">
      <c r="B3305" s="187"/>
      <c r="C3305" s="169"/>
      <c r="D3305" s="169"/>
      <c r="E3305" s="169"/>
    </row>
    <row r="3306" spans="2:5">
      <c r="B3306" s="187"/>
      <c r="C3306" s="169"/>
      <c r="D3306" s="169"/>
      <c r="E3306" s="169"/>
    </row>
    <row r="3307" spans="2:5">
      <c r="B3307" s="187"/>
      <c r="C3307" s="169"/>
      <c r="D3307" s="169"/>
      <c r="E3307" s="169"/>
    </row>
    <row r="3308" spans="2:5">
      <c r="B3308" s="187"/>
      <c r="C3308" s="169"/>
      <c r="D3308" s="169"/>
      <c r="E3308" s="169"/>
    </row>
    <row r="3309" spans="2:5">
      <c r="B3309" s="187"/>
      <c r="C3309" s="169"/>
      <c r="D3309" s="169"/>
      <c r="E3309" s="169"/>
    </row>
    <row r="3310" spans="2:5">
      <c r="B3310" s="187"/>
      <c r="C3310" s="169"/>
      <c r="D3310" s="169"/>
      <c r="E3310" s="169"/>
    </row>
    <row r="3311" spans="2:5">
      <c r="B3311" s="187"/>
      <c r="C3311" s="169"/>
      <c r="D3311" s="169"/>
      <c r="E3311" s="169"/>
    </row>
    <row r="3312" spans="2:5">
      <c r="B3312" s="187"/>
      <c r="C3312" s="169"/>
      <c r="D3312" s="169"/>
      <c r="E3312" s="169"/>
    </row>
    <row r="3313" spans="2:5">
      <c r="B3313" s="187"/>
      <c r="C3313" s="169"/>
      <c r="D3313" s="169"/>
      <c r="E3313" s="169"/>
    </row>
    <row r="3314" spans="2:5">
      <c r="B3314" s="187"/>
      <c r="C3314" s="169"/>
      <c r="D3314" s="169"/>
      <c r="E3314" s="169"/>
    </row>
    <row r="3315" spans="2:5">
      <c r="B3315" s="187"/>
      <c r="C3315" s="169"/>
      <c r="D3315" s="169"/>
      <c r="E3315" s="169"/>
    </row>
    <row r="3316" spans="2:5">
      <c r="B3316" s="187"/>
      <c r="C3316" s="169"/>
      <c r="D3316" s="169"/>
      <c r="E3316" s="169"/>
    </row>
    <row r="3317" spans="2:5">
      <c r="B3317" s="187"/>
      <c r="C3317" s="169"/>
      <c r="D3317" s="169"/>
      <c r="E3317" s="169"/>
    </row>
    <row r="3318" spans="2:5">
      <c r="B3318" s="187"/>
      <c r="C3318" s="169"/>
      <c r="D3318" s="169"/>
      <c r="E3318" s="169"/>
    </row>
    <row r="3319" spans="2:5">
      <c r="B3319" s="187"/>
      <c r="C3319" s="169"/>
      <c r="D3319" s="169"/>
      <c r="E3319" s="169"/>
    </row>
    <row r="3320" spans="2:5">
      <c r="B3320" s="187"/>
      <c r="C3320" s="169"/>
      <c r="D3320" s="169"/>
      <c r="E3320" s="169"/>
    </row>
    <row r="3321" spans="2:5">
      <c r="B3321" s="187"/>
      <c r="C3321" s="169"/>
      <c r="D3321" s="169"/>
      <c r="E3321" s="169"/>
    </row>
    <row r="3322" spans="2:5">
      <c r="B3322" s="187"/>
      <c r="C3322" s="169"/>
      <c r="D3322" s="169"/>
      <c r="E3322" s="169"/>
    </row>
    <row r="3323" spans="2:5">
      <c r="B3323" s="187"/>
      <c r="C3323" s="169"/>
      <c r="D3323" s="169"/>
      <c r="E3323" s="169"/>
    </row>
    <row r="3324" spans="2:5">
      <c r="B3324" s="187"/>
      <c r="C3324" s="169"/>
      <c r="D3324" s="169"/>
      <c r="E3324" s="169"/>
    </row>
    <row r="3325" spans="2:5">
      <c r="B3325" s="187"/>
      <c r="C3325" s="169"/>
      <c r="D3325" s="169"/>
      <c r="E3325" s="169"/>
    </row>
    <row r="3326" spans="2:5">
      <c r="B3326" s="187"/>
      <c r="C3326" s="169"/>
      <c r="D3326" s="169"/>
      <c r="E3326" s="169"/>
    </row>
    <row r="3327" spans="2:5">
      <c r="B3327" s="187"/>
      <c r="C3327" s="169"/>
      <c r="D3327" s="169"/>
      <c r="E3327" s="169"/>
    </row>
    <row r="3328" spans="2:5">
      <c r="B3328" s="187"/>
      <c r="C3328" s="169"/>
      <c r="D3328" s="169"/>
      <c r="E3328" s="169"/>
    </row>
    <row r="3329" spans="2:5">
      <c r="B3329" s="187"/>
      <c r="C3329" s="169"/>
      <c r="D3329" s="169"/>
      <c r="E3329" s="169"/>
    </row>
    <row r="3330" spans="2:5">
      <c r="B3330" s="187"/>
      <c r="C3330" s="169"/>
      <c r="D3330" s="169"/>
      <c r="E3330" s="169"/>
    </row>
    <row r="3331" spans="2:5">
      <c r="B3331" s="187"/>
      <c r="C3331" s="169"/>
      <c r="D3331" s="169"/>
      <c r="E3331" s="169"/>
    </row>
    <row r="3332" spans="2:5">
      <c r="B3332" s="187"/>
      <c r="C3332" s="169"/>
      <c r="D3332" s="169"/>
      <c r="E3332" s="169"/>
    </row>
    <row r="3333" spans="2:5">
      <c r="B3333" s="187"/>
      <c r="C3333" s="169"/>
      <c r="D3333" s="169"/>
      <c r="E3333" s="169"/>
    </row>
    <row r="3334" spans="2:5">
      <c r="B3334" s="187"/>
      <c r="C3334" s="169"/>
      <c r="D3334" s="169"/>
      <c r="E3334" s="169"/>
    </row>
    <row r="3335" spans="2:5">
      <c r="B3335" s="187"/>
      <c r="C3335" s="169"/>
      <c r="D3335" s="169"/>
      <c r="E3335" s="169"/>
    </row>
    <row r="3336" spans="2:5">
      <c r="B3336" s="187"/>
      <c r="C3336" s="169"/>
      <c r="D3336" s="169"/>
      <c r="E3336" s="169"/>
    </row>
    <row r="3337" spans="2:5">
      <c r="B3337" s="187"/>
      <c r="C3337" s="169"/>
      <c r="D3337" s="169"/>
      <c r="E3337" s="169"/>
    </row>
    <row r="3338" spans="2:5">
      <c r="B3338" s="187"/>
      <c r="C3338" s="169"/>
      <c r="D3338" s="169"/>
      <c r="E3338" s="169"/>
    </row>
    <row r="3339" spans="2:5">
      <c r="B3339" s="187"/>
      <c r="C3339" s="169"/>
      <c r="D3339" s="169"/>
      <c r="E3339" s="169"/>
    </row>
    <row r="3340" spans="2:5">
      <c r="B3340" s="187"/>
      <c r="C3340" s="169"/>
      <c r="D3340" s="169"/>
      <c r="E3340" s="169"/>
    </row>
    <row r="3341" spans="2:5">
      <c r="B3341" s="187"/>
      <c r="C3341" s="169"/>
      <c r="D3341" s="169"/>
      <c r="E3341" s="169"/>
    </row>
    <row r="3342" spans="2:5">
      <c r="B3342" s="187"/>
      <c r="C3342" s="169"/>
      <c r="D3342" s="169"/>
      <c r="E3342" s="169"/>
    </row>
    <row r="3343" spans="2:5">
      <c r="B3343" s="187"/>
      <c r="C3343" s="169"/>
      <c r="D3343" s="169"/>
      <c r="E3343" s="169"/>
    </row>
    <row r="3344" spans="2:5">
      <c r="B3344" s="187"/>
      <c r="C3344" s="169"/>
      <c r="D3344" s="169"/>
      <c r="E3344" s="169"/>
    </row>
    <row r="3345" spans="2:5">
      <c r="B3345" s="187"/>
      <c r="C3345" s="169"/>
      <c r="D3345" s="169"/>
      <c r="E3345" s="169"/>
    </row>
    <row r="3346" spans="2:5">
      <c r="B3346" s="187"/>
      <c r="C3346" s="169"/>
      <c r="D3346" s="169"/>
      <c r="E3346" s="169"/>
    </row>
    <row r="3347" spans="2:5">
      <c r="B3347" s="187"/>
      <c r="C3347" s="169"/>
      <c r="D3347" s="169"/>
      <c r="E3347" s="169"/>
    </row>
    <row r="3348" spans="2:5">
      <c r="B3348" s="187"/>
      <c r="C3348" s="169"/>
      <c r="D3348" s="169"/>
      <c r="E3348" s="169"/>
    </row>
    <row r="3349" spans="2:5">
      <c r="B3349" s="187"/>
      <c r="C3349" s="169"/>
      <c r="D3349" s="169"/>
      <c r="E3349" s="169"/>
    </row>
    <row r="3350" spans="2:5">
      <c r="B3350" s="187"/>
      <c r="C3350" s="169"/>
      <c r="D3350" s="169"/>
      <c r="E3350" s="169"/>
    </row>
    <row r="3351" spans="2:5">
      <c r="B3351" s="187"/>
      <c r="C3351" s="169"/>
      <c r="D3351" s="169"/>
      <c r="E3351" s="169"/>
    </row>
    <row r="3352" spans="2:5">
      <c r="B3352" s="187"/>
      <c r="C3352" s="169"/>
      <c r="D3352" s="169"/>
      <c r="E3352" s="169"/>
    </row>
    <row r="3353" spans="2:5">
      <c r="B3353" s="187"/>
      <c r="C3353" s="169"/>
      <c r="D3353" s="169"/>
      <c r="E3353" s="169"/>
    </row>
    <row r="3354" spans="2:5">
      <c r="B3354" s="187"/>
      <c r="C3354" s="169"/>
      <c r="D3354" s="169"/>
      <c r="E3354" s="169"/>
    </row>
    <row r="3355" spans="2:5">
      <c r="B3355" s="187"/>
      <c r="C3355" s="169"/>
      <c r="D3355" s="169"/>
      <c r="E3355" s="169"/>
    </row>
    <row r="3356" spans="2:5">
      <c r="B3356" s="187"/>
      <c r="C3356" s="169"/>
      <c r="D3356" s="169"/>
      <c r="E3356" s="169"/>
    </row>
    <row r="3357" spans="2:5">
      <c r="B3357" s="187"/>
      <c r="C3357" s="169"/>
      <c r="D3357" s="169"/>
      <c r="E3357" s="169"/>
    </row>
    <row r="3358" spans="2:5">
      <c r="B3358" s="187"/>
      <c r="C3358" s="169"/>
      <c r="D3358" s="169"/>
      <c r="E3358" s="169"/>
    </row>
    <row r="3359" spans="2:5">
      <c r="B3359" s="187"/>
      <c r="C3359" s="169"/>
      <c r="D3359" s="169"/>
      <c r="E3359" s="169"/>
    </row>
    <row r="3360" spans="2:5">
      <c r="B3360" s="187"/>
      <c r="C3360" s="169"/>
      <c r="D3360" s="169"/>
      <c r="E3360" s="169"/>
    </row>
    <row r="3361" spans="2:5">
      <c r="B3361" s="187"/>
      <c r="C3361" s="169"/>
      <c r="D3361" s="169"/>
      <c r="E3361" s="169"/>
    </row>
    <row r="3362" spans="2:5">
      <c r="B3362" s="187"/>
      <c r="C3362" s="169"/>
      <c r="D3362" s="169"/>
      <c r="E3362" s="169"/>
    </row>
    <row r="3363" spans="2:5">
      <c r="B3363" s="187"/>
      <c r="C3363" s="169"/>
      <c r="D3363" s="169"/>
      <c r="E3363" s="169"/>
    </row>
    <row r="3364" spans="2:5">
      <c r="B3364" s="187"/>
      <c r="C3364" s="169"/>
      <c r="D3364" s="169"/>
      <c r="E3364" s="169"/>
    </row>
    <row r="3365" spans="2:5">
      <c r="B3365" s="187"/>
      <c r="C3365" s="169"/>
      <c r="D3365" s="169"/>
      <c r="E3365" s="169"/>
    </row>
    <row r="3366" spans="2:5">
      <c r="B3366" s="187"/>
      <c r="C3366" s="169"/>
      <c r="D3366" s="169"/>
      <c r="E3366" s="169"/>
    </row>
    <row r="3367" spans="2:5">
      <c r="B3367" s="187"/>
      <c r="C3367" s="169"/>
      <c r="D3367" s="169"/>
      <c r="E3367" s="169"/>
    </row>
    <row r="3368" spans="2:5">
      <c r="B3368" s="187"/>
      <c r="C3368" s="169"/>
      <c r="D3368" s="169"/>
      <c r="E3368" s="169"/>
    </row>
    <row r="3369" spans="2:5">
      <c r="B3369" s="187"/>
      <c r="C3369" s="169"/>
      <c r="D3369" s="169"/>
      <c r="E3369" s="169"/>
    </row>
    <row r="3370" spans="2:5">
      <c r="B3370" s="187"/>
      <c r="C3370" s="169"/>
      <c r="D3370" s="169"/>
      <c r="E3370" s="169"/>
    </row>
    <row r="3371" spans="2:5">
      <c r="B3371" s="187"/>
      <c r="C3371" s="169"/>
      <c r="D3371" s="169"/>
      <c r="E3371" s="169"/>
    </row>
    <row r="3372" spans="2:5">
      <c r="B3372" s="187"/>
      <c r="C3372" s="169"/>
      <c r="D3372" s="169"/>
      <c r="E3372" s="169"/>
    </row>
    <row r="3373" spans="2:5">
      <c r="B3373" s="187"/>
      <c r="C3373" s="169"/>
      <c r="D3373" s="169"/>
      <c r="E3373" s="169"/>
    </row>
    <row r="3374" spans="2:5">
      <c r="B3374" s="187"/>
      <c r="C3374" s="169"/>
      <c r="D3374" s="169"/>
      <c r="E3374" s="169"/>
    </row>
    <row r="3375" spans="2:5">
      <c r="B3375" s="187"/>
      <c r="C3375" s="169"/>
      <c r="D3375" s="169"/>
      <c r="E3375" s="169"/>
    </row>
    <row r="3376" spans="2:5">
      <c r="B3376" s="187"/>
      <c r="C3376" s="169"/>
      <c r="D3376" s="169"/>
      <c r="E3376" s="169"/>
    </row>
    <row r="3377" spans="2:5">
      <c r="B3377" s="187"/>
      <c r="C3377" s="169"/>
      <c r="D3377" s="169"/>
      <c r="E3377" s="169"/>
    </row>
    <row r="3378" spans="2:5">
      <c r="B3378" s="187"/>
      <c r="C3378" s="169"/>
      <c r="D3378" s="169"/>
      <c r="E3378" s="169"/>
    </row>
    <row r="3379" spans="2:5">
      <c r="B3379" s="187"/>
      <c r="C3379" s="169"/>
      <c r="D3379" s="169"/>
      <c r="E3379" s="169"/>
    </row>
    <row r="3380" spans="2:5">
      <c r="B3380" s="187"/>
      <c r="C3380" s="169"/>
      <c r="D3380" s="169"/>
      <c r="E3380" s="169"/>
    </row>
    <row r="3381" spans="2:5">
      <c r="B3381" s="187"/>
      <c r="C3381" s="169"/>
      <c r="D3381" s="169"/>
      <c r="E3381" s="169"/>
    </row>
    <row r="3382" spans="2:5">
      <c r="B3382" s="187"/>
      <c r="C3382" s="169"/>
      <c r="D3382" s="169"/>
      <c r="E3382" s="169"/>
    </row>
    <row r="3383" spans="2:5">
      <c r="B3383" s="187"/>
      <c r="C3383" s="169"/>
      <c r="D3383" s="169"/>
      <c r="E3383" s="169"/>
    </row>
    <row r="3384" spans="2:5">
      <c r="B3384" s="187"/>
      <c r="C3384" s="169"/>
      <c r="D3384" s="169"/>
      <c r="E3384" s="169"/>
    </row>
    <row r="3385" spans="2:5">
      <c r="B3385" s="187"/>
      <c r="C3385" s="169"/>
      <c r="D3385" s="169"/>
      <c r="E3385" s="169"/>
    </row>
    <row r="3386" spans="2:5">
      <c r="B3386" s="187"/>
      <c r="C3386" s="169"/>
      <c r="D3386" s="169"/>
      <c r="E3386" s="169"/>
    </row>
    <row r="3387" spans="2:5">
      <c r="B3387" s="187"/>
      <c r="C3387" s="169"/>
      <c r="D3387" s="169"/>
      <c r="E3387" s="169"/>
    </row>
    <row r="3388" spans="2:5">
      <c r="B3388" s="187"/>
      <c r="C3388" s="169"/>
      <c r="D3388" s="169"/>
      <c r="E3388" s="169"/>
    </row>
    <row r="3389" spans="2:5">
      <c r="B3389" s="187"/>
      <c r="C3389" s="169"/>
      <c r="D3389" s="169"/>
      <c r="E3389" s="169"/>
    </row>
    <row r="3390" spans="2:5">
      <c r="B3390" s="187"/>
      <c r="C3390" s="169"/>
      <c r="D3390" s="169"/>
      <c r="E3390" s="169"/>
    </row>
    <row r="3391" spans="2:5">
      <c r="B3391" s="187"/>
      <c r="C3391" s="169"/>
      <c r="D3391" s="169"/>
      <c r="E3391" s="169"/>
    </row>
    <row r="3392" spans="2:5">
      <c r="B3392" s="187"/>
      <c r="C3392" s="169"/>
      <c r="D3392" s="169"/>
      <c r="E3392" s="169"/>
    </row>
    <row r="3393" spans="2:5">
      <c r="B3393" s="187"/>
      <c r="C3393" s="169"/>
      <c r="D3393" s="169"/>
      <c r="E3393" s="169"/>
    </row>
    <row r="3394" spans="2:5">
      <c r="B3394" s="187"/>
      <c r="C3394" s="169"/>
      <c r="D3394" s="169"/>
      <c r="E3394" s="169"/>
    </row>
    <row r="3395" spans="2:5">
      <c r="B3395" s="187"/>
      <c r="C3395" s="169"/>
      <c r="D3395" s="169"/>
      <c r="E3395" s="169"/>
    </row>
    <row r="3396" spans="2:5">
      <c r="B3396" s="187"/>
      <c r="C3396" s="169"/>
      <c r="D3396" s="169"/>
      <c r="E3396" s="169"/>
    </row>
    <row r="3397" spans="2:5">
      <c r="B3397" s="187"/>
      <c r="C3397" s="169"/>
      <c r="D3397" s="169"/>
      <c r="E3397" s="169"/>
    </row>
    <row r="3398" spans="2:5">
      <c r="B3398" s="187"/>
      <c r="C3398" s="169"/>
      <c r="D3398" s="169"/>
      <c r="E3398" s="169"/>
    </row>
    <row r="3399" spans="2:5">
      <c r="B3399" s="187"/>
      <c r="C3399" s="169"/>
      <c r="D3399" s="169"/>
      <c r="E3399" s="169"/>
    </row>
    <row r="3400" spans="2:5">
      <c r="B3400" s="187"/>
      <c r="C3400" s="169"/>
      <c r="D3400" s="169"/>
      <c r="E3400" s="169"/>
    </row>
    <row r="3401" spans="2:5">
      <c r="B3401" s="187"/>
      <c r="C3401" s="169"/>
      <c r="D3401" s="169"/>
      <c r="E3401" s="169"/>
    </row>
    <row r="3402" spans="2:5">
      <c r="B3402" s="187"/>
      <c r="C3402" s="169"/>
      <c r="D3402" s="169"/>
      <c r="E3402" s="169"/>
    </row>
    <row r="3403" spans="2:5">
      <c r="B3403" s="187"/>
      <c r="C3403" s="169"/>
      <c r="D3403" s="169"/>
      <c r="E3403" s="169"/>
    </row>
    <row r="3404" spans="2:5">
      <c r="B3404" s="187"/>
      <c r="C3404" s="169"/>
      <c r="D3404" s="169"/>
      <c r="E3404" s="169"/>
    </row>
    <row r="3405" spans="2:5">
      <c r="B3405" s="187"/>
      <c r="C3405" s="169"/>
      <c r="D3405" s="169"/>
      <c r="E3405" s="169"/>
    </row>
    <row r="3406" spans="2:5">
      <c r="B3406" s="187"/>
      <c r="C3406" s="169"/>
      <c r="D3406" s="169"/>
      <c r="E3406" s="169"/>
    </row>
    <row r="3407" spans="2:5">
      <c r="B3407" s="187"/>
      <c r="C3407" s="169"/>
      <c r="D3407" s="169"/>
      <c r="E3407" s="169"/>
    </row>
    <row r="3408" spans="2:5">
      <c r="B3408" s="187"/>
      <c r="C3408" s="169"/>
      <c r="D3408" s="169"/>
      <c r="E3408" s="169"/>
    </row>
    <row r="3409" spans="2:5">
      <c r="B3409" s="187"/>
      <c r="C3409" s="169"/>
      <c r="D3409" s="169"/>
      <c r="E3409" s="169"/>
    </row>
    <row r="3410" spans="2:5">
      <c r="B3410" s="187"/>
      <c r="C3410" s="169"/>
      <c r="D3410" s="169"/>
      <c r="E3410" s="169"/>
    </row>
    <row r="3411" spans="2:5">
      <c r="B3411" s="187"/>
      <c r="C3411" s="169"/>
      <c r="D3411" s="169"/>
      <c r="E3411" s="169"/>
    </row>
    <row r="3412" spans="2:5">
      <c r="B3412" s="187"/>
      <c r="C3412" s="169"/>
      <c r="D3412" s="169"/>
      <c r="E3412" s="169"/>
    </row>
    <row r="3413" spans="2:5">
      <c r="B3413" s="187"/>
      <c r="C3413" s="169"/>
      <c r="D3413" s="169"/>
      <c r="E3413" s="169"/>
    </row>
    <row r="3414" spans="2:5">
      <c r="B3414" s="187"/>
      <c r="C3414" s="169"/>
      <c r="D3414" s="169"/>
      <c r="E3414" s="169"/>
    </row>
    <row r="3415" spans="2:5">
      <c r="B3415" s="187"/>
      <c r="C3415" s="169"/>
      <c r="D3415" s="169"/>
      <c r="E3415" s="169"/>
    </row>
    <row r="3416" spans="2:5">
      <c r="B3416" s="187"/>
      <c r="C3416" s="169"/>
      <c r="D3416" s="169"/>
      <c r="E3416" s="169"/>
    </row>
    <row r="3417" spans="2:5">
      <c r="B3417" s="187"/>
      <c r="C3417" s="169"/>
      <c r="D3417" s="169"/>
      <c r="E3417" s="169"/>
    </row>
    <row r="3418" spans="2:5">
      <c r="B3418" s="187"/>
      <c r="C3418" s="169"/>
      <c r="D3418" s="169"/>
      <c r="E3418" s="169"/>
    </row>
    <row r="3419" spans="2:5">
      <c r="B3419" s="187"/>
      <c r="C3419" s="169"/>
      <c r="D3419" s="169"/>
      <c r="E3419" s="169"/>
    </row>
    <row r="3420" spans="2:5">
      <c r="B3420" s="187"/>
      <c r="C3420" s="169"/>
      <c r="D3420" s="169"/>
      <c r="E3420" s="169"/>
    </row>
    <row r="3421" spans="2:5">
      <c r="B3421" s="187"/>
      <c r="C3421" s="169"/>
      <c r="D3421" s="169"/>
      <c r="E3421" s="169"/>
    </row>
    <row r="3422" spans="2:5">
      <c r="B3422" s="187"/>
      <c r="C3422" s="169"/>
      <c r="D3422" s="169"/>
      <c r="E3422" s="169"/>
    </row>
    <row r="3423" spans="2:5">
      <c r="B3423" s="187"/>
      <c r="C3423" s="169"/>
      <c r="D3423" s="169"/>
      <c r="E3423" s="169"/>
    </row>
    <row r="3424" spans="2:5">
      <c r="B3424" s="187"/>
      <c r="C3424" s="169"/>
      <c r="D3424" s="169"/>
      <c r="E3424" s="169"/>
    </row>
    <row r="3425" spans="2:5">
      <c r="B3425" s="187"/>
      <c r="C3425" s="169"/>
      <c r="D3425" s="169"/>
      <c r="E3425" s="169"/>
    </row>
    <row r="3426" spans="2:5">
      <c r="B3426" s="187"/>
      <c r="C3426" s="169"/>
      <c r="D3426" s="169"/>
      <c r="E3426" s="169"/>
    </row>
    <row r="3427" spans="2:5">
      <c r="B3427" s="187"/>
      <c r="C3427" s="169"/>
      <c r="D3427" s="169"/>
      <c r="E3427" s="169"/>
    </row>
    <row r="3428" spans="2:5">
      <c r="B3428" s="187"/>
      <c r="C3428" s="169"/>
      <c r="D3428" s="169"/>
      <c r="E3428" s="169"/>
    </row>
    <row r="3429" spans="2:5">
      <c r="B3429" s="187"/>
      <c r="C3429" s="169"/>
      <c r="D3429" s="169"/>
      <c r="E3429" s="169"/>
    </row>
    <row r="3430" spans="2:5">
      <c r="B3430" s="187"/>
      <c r="C3430" s="169"/>
      <c r="D3430" s="169"/>
      <c r="E3430" s="169"/>
    </row>
    <row r="3431" spans="2:5">
      <c r="B3431" s="187"/>
      <c r="C3431" s="169"/>
      <c r="D3431" s="169"/>
      <c r="E3431" s="169"/>
    </row>
    <row r="3432" spans="2:5">
      <c r="B3432" s="187"/>
      <c r="C3432" s="169"/>
      <c r="D3432" s="169"/>
      <c r="E3432" s="169"/>
    </row>
    <row r="3433" spans="2:5">
      <c r="B3433" s="187"/>
      <c r="C3433" s="169"/>
      <c r="D3433" s="169"/>
      <c r="E3433" s="169"/>
    </row>
    <row r="3434" spans="2:5">
      <c r="B3434" s="187"/>
      <c r="C3434" s="169"/>
      <c r="D3434" s="169"/>
      <c r="E3434" s="169"/>
    </row>
    <row r="3435" spans="2:5">
      <c r="B3435" s="187"/>
      <c r="C3435" s="169"/>
      <c r="D3435" s="169"/>
      <c r="E3435" s="169"/>
    </row>
    <row r="3436" spans="2:5">
      <c r="B3436" s="187"/>
      <c r="C3436" s="169"/>
      <c r="D3436" s="169"/>
      <c r="E3436" s="169"/>
    </row>
    <row r="3437" spans="2:5">
      <c r="B3437" s="187"/>
      <c r="C3437" s="169"/>
      <c r="D3437" s="169"/>
      <c r="E3437" s="169"/>
    </row>
    <row r="3438" spans="2:5">
      <c r="B3438" s="187"/>
      <c r="C3438" s="169"/>
      <c r="D3438" s="169"/>
      <c r="E3438" s="169"/>
    </row>
    <row r="3439" spans="2:5">
      <c r="B3439" s="187"/>
      <c r="C3439" s="169"/>
      <c r="D3439" s="169"/>
      <c r="E3439" s="169"/>
    </row>
    <row r="3440" spans="2:5">
      <c r="B3440" s="187"/>
      <c r="C3440" s="169"/>
      <c r="D3440" s="169"/>
      <c r="E3440" s="169"/>
    </row>
    <row r="3441" spans="2:5">
      <c r="B3441" s="187"/>
      <c r="C3441" s="169"/>
      <c r="D3441" s="169"/>
      <c r="E3441" s="169"/>
    </row>
    <row r="3442" spans="2:5">
      <c r="B3442" s="187"/>
      <c r="C3442" s="169"/>
      <c r="D3442" s="169"/>
      <c r="E3442" s="169"/>
    </row>
    <row r="3443" spans="2:5">
      <c r="B3443" s="187"/>
      <c r="C3443" s="169"/>
      <c r="D3443" s="169"/>
      <c r="E3443" s="169"/>
    </row>
    <row r="3444" spans="2:5">
      <c r="B3444" s="187"/>
      <c r="C3444" s="169"/>
      <c r="D3444" s="169"/>
      <c r="E3444" s="169"/>
    </row>
    <row r="3445" spans="2:5">
      <c r="B3445" s="187"/>
      <c r="C3445" s="169"/>
      <c r="D3445" s="169"/>
      <c r="E3445" s="169"/>
    </row>
    <row r="3446" spans="2:5">
      <c r="B3446" s="187"/>
      <c r="C3446" s="169"/>
      <c r="D3446" s="169"/>
      <c r="E3446" s="169"/>
    </row>
    <row r="3447" spans="2:5">
      <c r="B3447" s="187"/>
      <c r="C3447" s="169"/>
      <c r="D3447" s="169"/>
      <c r="E3447" s="169"/>
    </row>
    <row r="3448" spans="2:5">
      <c r="B3448" s="187"/>
      <c r="C3448" s="169"/>
      <c r="D3448" s="169"/>
      <c r="E3448" s="169"/>
    </row>
    <row r="3449" spans="2:5">
      <c r="B3449" s="187"/>
      <c r="C3449" s="169"/>
      <c r="D3449" s="169"/>
      <c r="E3449" s="169"/>
    </row>
    <row r="3450" spans="2:5">
      <c r="B3450" s="187"/>
      <c r="C3450" s="169"/>
      <c r="D3450" s="169"/>
      <c r="E3450" s="169"/>
    </row>
    <row r="3451" spans="2:5">
      <c r="B3451" s="187"/>
      <c r="C3451" s="169"/>
      <c r="D3451" s="169"/>
      <c r="E3451" s="169"/>
    </row>
    <row r="3452" spans="2:5">
      <c r="B3452" s="187"/>
      <c r="C3452" s="169"/>
      <c r="D3452" s="169"/>
      <c r="E3452" s="169"/>
    </row>
    <row r="3453" spans="2:5">
      <c r="B3453" s="187"/>
      <c r="C3453" s="169"/>
      <c r="D3453" s="169"/>
      <c r="E3453" s="169"/>
    </row>
    <row r="3454" spans="2:5">
      <c r="B3454" s="187"/>
      <c r="C3454" s="169"/>
      <c r="D3454" s="169"/>
      <c r="E3454" s="169"/>
    </row>
    <row r="3455" spans="2:5">
      <c r="B3455" s="187"/>
      <c r="C3455" s="169"/>
      <c r="D3455" s="169"/>
      <c r="E3455" s="169"/>
    </row>
    <row r="3456" spans="2:5">
      <c r="B3456" s="187"/>
      <c r="C3456" s="169"/>
      <c r="D3456" s="169"/>
      <c r="E3456" s="169"/>
    </row>
    <row r="3457" spans="2:5">
      <c r="B3457" s="187"/>
      <c r="C3457" s="169"/>
      <c r="D3457" s="169"/>
      <c r="E3457" s="169"/>
    </row>
    <row r="3458" spans="2:5">
      <c r="B3458" s="187"/>
      <c r="C3458" s="169"/>
      <c r="D3458" s="169"/>
      <c r="E3458" s="169"/>
    </row>
    <row r="3459" spans="2:5">
      <c r="B3459" s="187"/>
      <c r="C3459" s="169"/>
      <c r="D3459" s="169"/>
      <c r="E3459" s="169"/>
    </row>
    <row r="3460" spans="2:5">
      <c r="B3460" s="187"/>
      <c r="C3460" s="169"/>
      <c r="D3460" s="169"/>
      <c r="E3460" s="169"/>
    </row>
    <row r="3461" spans="2:5">
      <c r="B3461" s="187"/>
      <c r="C3461" s="169"/>
      <c r="D3461" s="169"/>
      <c r="E3461" s="169"/>
    </row>
    <row r="3462" spans="2:5">
      <c r="B3462" s="187"/>
      <c r="C3462" s="169"/>
      <c r="D3462" s="169"/>
      <c r="E3462" s="169"/>
    </row>
    <row r="3463" spans="2:5">
      <c r="B3463" s="187"/>
      <c r="C3463" s="169"/>
      <c r="D3463" s="169"/>
      <c r="E3463" s="169"/>
    </row>
    <row r="3464" spans="2:5">
      <c r="B3464" s="187"/>
      <c r="C3464" s="169"/>
      <c r="D3464" s="169"/>
      <c r="E3464" s="169"/>
    </row>
    <row r="3465" spans="2:5">
      <c r="B3465" s="187"/>
      <c r="C3465" s="169"/>
      <c r="D3465" s="169"/>
      <c r="E3465" s="169"/>
    </row>
    <row r="3466" spans="2:5">
      <c r="B3466" s="187"/>
      <c r="C3466" s="169"/>
      <c r="D3466" s="169"/>
      <c r="E3466" s="169"/>
    </row>
    <row r="3467" spans="2:5">
      <c r="B3467" s="187"/>
      <c r="C3467" s="169"/>
      <c r="D3467" s="169"/>
      <c r="E3467" s="169"/>
    </row>
    <row r="3468" spans="2:5">
      <c r="B3468" s="187"/>
      <c r="C3468" s="169"/>
      <c r="D3468" s="169"/>
      <c r="E3468" s="169"/>
    </row>
    <row r="3469" spans="2:5">
      <c r="B3469" s="187"/>
      <c r="C3469" s="169"/>
      <c r="D3469" s="169"/>
      <c r="E3469" s="169"/>
    </row>
    <row r="3470" spans="2:5">
      <c r="B3470" s="187"/>
      <c r="C3470" s="169"/>
      <c r="D3470" s="169"/>
      <c r="E3470" s="169"/>
    </row>
    <row r="3471" spans="2:5">
      <c r="B3471" s="187"/>
      <c r="C3471" s="169"/>
      <c r="D3471" s="169"/>
      <c r="E3471" s="169"/>
    </row>
    <row r="3472" spans="2:5">
      <c r="B3472" s="187"/>
      <c r="C3472" s="169"/>
      <c r="D3472" s="169"/>
      <c r="E3472" s="169"/>
    </row>
    <row r="3473" spans="2:5">
      <c r="B3473" s="187"/>
      <c r="C3473" s="169"/>
      <c r="D3473" s="169"/>
      <c r="E3473" s="169"/>
    </row>
    <row r="3474" spans="2:5">
      <c r="B3474" s="187"/>
      <c r="C3474" s="169"/>
      <c r="D3474" s="169"/>
      <c r="E3474" s="169"/>
    </row>
    <row r="3475" spans="2:5">
      <c r="B3475" s="187"/>
      <c r="C3475" s="169"/>
      <c r="D3475" s="169"/>
      <c r="E3475" s="169"/>
    </row>
    <row r="3476" spans="2:5">
      <c r="B3476" s="187"/>
      <c r="C3476" s="169"/>
      <c r="D3476" s="169"/>
      <c r="E3476" s="169"/>
    </row>
    <row r="3477" spans="2:5">
      <c r="B3477" s="187"/>
      <c r="C3477" s="169"/>
      <c r="D3477" s="169"/>
      <c r="E3477" s="169"/>
    </row>
    <row r="3478" spans="2:5">
      <c r="B3478" s="187"/>
      <c r="C3478" s="169"/>
      <c r="D3478" s="169"/>
      <c r="E3478" s="169"/>
    </row>
    <row r="3479" spans="2:5">
      <c r="B3479" s="187"/>
      <c r="C3479" s="169"/>
      <c r="D3479" s="169"/>
      <c r="E3479" s="169"/>
    </row>
    <row r="3480" spans="2:5">
      <c r="B3480" s="187"/>
      <c r="C3480" s="169"/>
      <c r="D3480" s="169"/>
      <c r="E3480" s="169"/>
    </row>
    <row r="3481" spans="2:5">
      <c r="B3481" s="187"/>
      <c r="C3481" s="169"/>
      <c r="D3481" s="169"/>
      <c r="E3481" s="169"/>
    </row>
    <row r="3482" spans="2:5">
      <c r="B3482" s="187"/>
      <c r="C3482" s="169"/>
      <c r="D3482" s="169"/>
      <c r="E3482" s="169"/>
    </row>
    <row r="3483" spans="2:5">
      <c r="B3483" s="187"/>
      <c r="C3483" s="169"/>
      <c r="D3483" s="169"/>
      <c r="E3483" s="169"/>
    </row>
    <row r="3484" spans="2:5">
      <c r="B3484" s="187"/>
      <c r="C3484" s="169"/>
      <c r="D3484" s="169"/>
      <c r="E3484" s="169"/>
    </row>
    <row r="3485" spans="2:5">
      <c r="B3485" s="187"/>
      <c r="C3485" s="169"/>
      <c r="D3485" s="169"/>
      <c r="E3485" s="169"/>
    </row>
    <row r="3486" spans="2:5">
      <c r="B3486" s="187"/>
      <c r="C3486" s="169"/>
      <c r="D3486" s="169"/>
      <c r="E3486" s="169"/>
    </row>
    <row r="3487" spans="2:5">
      <c r="B3487" s="187"/>
      <c r="C3487" s="169"/>
      <c r="D3487" s="169"/>
      <c r="E3487" s="169"/>
    </row>
    <row r="3488" spans="2:5">
      <c r="B3488" s="187"/>
      <c r="C3488" s="169"/>
      <c r="D3488" s="169"/>
      <c r="E3488" s="169"/>
    </row>
    <row r="3489" spans="2:5">
      <c r="B3489" s="187"/>
      <c r="C3489" s="169"/>
      <c r="D3489" s="169"/>
      <c r="E3489" s="169"/>
    </row>
    <row r="3490" spans="2:5">
      <c r="B3490" s="187"/>
      <c r="C3490" s="169"/>
      <c r="D3490" s="169"/>
      <c r="E3490" s="169"/>
    </row>
    <row r="3491" spans="2:5">
      <c r="B3491" s="187"/>
      <c r="C3491" s="169"/>
      <c r="D3491" s="169"/>
      <c r="E3491" s="169"/>
    </row>
    <row r="3492" spans="2:5">
      <c r="B3492" s="187"/>
      <c r="C3492" s="169"/>
      <c r="D3492" s="169"/>
      <c r="E3492" s="169"/>
    </row>
    <row r="3493" spans="2:5">
      <c r="B3493" s="187"/>
      <c r="C3493" s="169"/>
      <c r="D3493" s="169"/>
      <c r="E3493" s="169"/>
    </row>
    <row r="3494" spans="2:5">
      <c r="B3494" s="187"/>
      <c r="C3494" s="169"/>
      <c r="D3494" s="169"/>
      <c r="E3494" s="169"/>
    </row>
    <row r="3495" spans="2:5">
      <c r="B3495" s="187"/>
      <c r="C3495" s="169"/>
      <c r="D3495" s="169"/>
      <c r="E3495" s="169"/>
    </row>
    <row r="3496" spans="2:5">
      <c r="B3496" s="187"/>
      <c r="C3496" s="169"/>
      <c r="D3496" s="169"/>
      <c r="E3496" s="169"/>
    </row>
    <row r="3497" spans="2:5">
      <c r="B3497" s="187"/>
      <c r="C3497" s="169"/>
      <c r="D3497" s="169"/>
      <c r="E3497" s="169"/>
    </row>
    <row r="3498" spans="2:5">
      <c r="B3498" s="187"/>
      <c r="C3498" s="169"/>
      <c r="D3498" s="169"/>
      <c r="E3498" s="169"/>
    </row>
    <row r="3499" spans="2:5">
      <c r="B3499" s="187"/>
      <c r="C3499" s="169"/>
      <c r="D3499" s="169"/>
      <c r="E3499" s="169"/>
    </row>
    <row r="3500" spans="2:5">
      <c r="B3500" s="187"/>
      <c r="C3500" s="169"/>
      <c r="D3500" s="169"/>
      <c r="E3500" s="169"/>
    </row>
    <row r="3501" spans="2:5">
      <c r="B3501" s="187"/>
      <c r="C3501" s="169"/>
      <c r="D3501" s="169"/>
      <c r="E3501" s="169"/>
    </row>
    <row r="3502" spans="2:5">
      <c r="B3502" s="187"/>
      <c r="C3502" s="169"/>
      <c r="D3502" s="169"/>
      <c r="E3502" s="169"/>
    </row>
    <row r="3503" spans="2:5">
      <c r="B3503" s="187"/>
      <c r="C3503" s="169"/>
      <c r="D3503" s="169"/>
      <c r="E3503" s="169"/>
    </row>
    <row r="3504" spans="2:5">
      <c r="B3504" s="187"/>
      <c r="C3504" s="169"/>
      <c r="D3504" s="169"/>
      <c r="E3504" s="169"/>
    </row>
    <row r="3505" spans="2:5">
      <c r="B3505" s="187"/>
      <c r="C3505" s="169"/>
      <c r="D3505" s="169"/>
      <c r="E3505" s="169"/>
    </row>
    <row r="3506" spans="2:5">
      <c r="B3506" s="187"/>
      <c r="C3506" s="169"/>
      <c r="D3506" s="169"/>
      <c r="E3506" s="169"/>
    </row>
    <row r="3507" spans="2:5">
      <c r="B3507" s="187"/>
      <c r="C3507" s="169"/>
      <c r="D3507" s="169"/>
      <c r="E3507" s="169"/>
    </row>
    <row r="3508" spans="2:5">
      <c r="B3508" s="187"/>
      <c r="C3508" s="169"/>
      <c r="D3508" s="169"/>
      <c r="E3508" s="169"/>
    </row>
    <row r="3509" spans="2:5">
      <c r="B3509" s="187"/>
      <c r="C3509" s="169"/>
      <c r="D3509" s="169"/>
      <c r="E3509" s="169"/>
    </row>
    <row r="3510" spans="2:5">
      <c r="B3510" s="187"/>
      <c r="C3510" s="169"/>
      <c r="D3510" s="169"/>
      <c r="E3510" s="169"/>
    </row>
    <row r="3511" spans="2:5">
      <c r="B3511" s="187"/>
      <c r="C3511" s="169"/>
      <c r="D3511" s="169"/>
      <c r="E3511" s="169"/>
    </row>
    <row r="3512" spans="2:5">
      <c r="B3512" s="187"/>
      <c r="C3512" s="169"/>
      <c r="D3512" s="169"/>
      <c r="E3512" s="169"/>
    </row>
    <row r="3513" spans="2:5">
      <c r="B3513" s="187"/>
      <c r="C3513" s="169"/>
      <c r="D3513" s="169"/>
      <c r="E3513" s="169"/>
    </row>
    <row r="3514" spans="2:5">
      <c r="B3514" s="187"/>
      <c r="C3514" s="169"/>
      <c r="D3514" s="169"/>
      <c r="E3514" s="169"/>
    </row>
    <row r="3515" spans="2:5">
      <c r="B3515" s="187"/>
      <c r="C3515" s="169"/>
      <c r="D3515" s="169"/>
      <c r="E3515" s="169"/>
    </row>
    <row r="3516" spans="2:5">
      <c r="B3516" s="187"/>
      <c r="C3516" s="169"/>
      <c r="D3516" s="169"/>
      <c r="E3516" s="169"/>
    </row>
    <row r="3517" spans="2:5">
      <c r="B3517" s="187"/>
      <c r="C3517" s="169"/>
      <c r="D3517" s="169"/>
      <c r="E3517" s="169"/>
    </row>
    <row r="3518" spans="2:5">
      <c r="B3518" s="187"/>
      <c r="C3518" s="169"/>
      <c r="D3518" s="169"/>
      <c r="E3518" s="169"/>
    </row>
    <row r="3519" spans="2:5">
      <c r="B3519" s="187"/>
      <c r="C3519" s="169"/>
      <c r="D3519" s="169"/>
      <c r="E3519" s="169"/>
    </row>
    <row r="3520" spans="2:5">
      <c r="B3520" s="187"/>
      <c r="C3520" s="169"/>
      <c r="D3520" s="169"/>
      <c r="E3520" s="169"/>
    </row>
    <row r="3521" spans="2:5">
      <c r="B3521" s="187"/>
      <c r="C3521" s="169"/>
      <c r="D3521" s="169"/>
      <c r="E3521" s="169"/>
    </row>
    <row r="3522" spans="2:5">
      <c r="B3522" s="187"/>
      <c r="C3522" s="169"/>
      <c r="D3522" s="169"/>
      <c r="E3522" s="169"/>
    </row>
    <row r="3523" spans="2:5">
      <c r="B3523" s="187"/>
      <c r="C3523" s="169"/>
      <c r="D3523" s="169"/>
      <c r="E3523" s="169"/>
    </row>
    <row r="3524" spans="2:5">
      <c r="B3524" s="187"/>
      <c r="C3524" s="169"/>
      <c r="D3524" s="169"/>
      <c r="E3524" s="169"/>
    </row>
    <row r="3525" spans="2:5">
      <c r="B3525" s="187"/>
      <c r="C3525" s="169"/>
      <c r="D3525" s="169"/>
      <c r="E3525" s="169"/>
    </row>
    <row r="3526" spans="2:5">
      <c r="B3526" s="187"/>
      <c r="C3526" s="169"/>
      <c r="D3526" s="169"/>
      <c r="E3526" s="169"/>
    </row>
    <row r="3527" spans="2:5">
      <c r="B3527" s="187"/>
      <c r="C3527" s="169"/>
      <c r="D3527" s="169"/>
      <c r="E3527" s="169"/>
    </row>
    <row r="3528" spans="2:5">
      <c r="B3528" s="187"/>
      <c r="C3528" s="169"/>
      <c r="D3528" s="169"/>
      <c r="E3528" s="169"/>
    </row>
    <row r="3529" spans="2:5">
      <c r="B3529" s="187"/>
      <c r="C3529" s="169"/>
      <c r="D3529" s="169"/>
      <c r="E3529" s="169"/>
    </row>
    <row r="3530" spans="2:5">
      <c r="B3530" s="187"/>
      <c r="C3530" s="169"/>
      <c r="D3530" s="169"/>
      <c r="E3530" s="169"/>
    </row>
    <row r="3531" spans="2:5">
      <c r="B3531" s="187"/>
      <c r="C3531" s="169"/>
      <c r="D3531" s="169"/>
      <c r="E3531" s="169"/>
    </row>
    <row r="3532" spans="2:5">
      <c r="B3532" s="187"/>
      <c r="C3532" s="169"/>
      <c r="D3532" s="169"/>
      <c r="E3532" s="169"/>
    </row>
    <row r="3533" spans="2:5">
      <c r="B3533" s="187"/>
      <c r="C3533" s="169"/>
      <c r="D3533" s="169"/>
      <c r="E3533" s="169"/>
    </row>
    <row r="3534" spans="2:5">
      <c r="B3534" s="187"/>
      <c r="C3534" s="169"/>
      <c r="D3534" s="169"/>
      <c r="E3534" s="169"/>
    </row>
    <row r="3535" spans="2:5">
      <c r="B3535" s="187"/>
      <c r="C3535" s="169"/>
      <c r="D3535" s="169"/>
      <c r="E3535" s="169"/>
    </row>
    <row r="3536" spans="2:5">
      <c r="B3536" s="187"/>
      <c r="C3536" s="169"/>
      <c r="D3536" s="169"/>
      <c r="E3536" s="169"/>
    </row>
    <row r="3537" spans="2:5">
      <c r="B3537" s="187"/>
      <c r="C3537" s="169"/>
      <c r="D3537" s="169"/>
      <c r="E3537" s="169"/>
    </row>
    <row r="3538" spans="2:5">
      <c r="B3538" s="187"/>
      <c r="C3538" s="169"/>
      <c r="D3538" s="169"/>
      <c r="E3538" s="169"/>
    </row>
    <row r="3539" spans="2:5">
      <c r="B3539" s="187"/>
      <c r="C3539" s="169"/>
      <c r="D3539" s="169"/>
      <c r="E3539" s="169"/>
    </row>
    <row r="3540" spans="2:5">
      <c r="B3540" s="187"/>
      <c r="C3540" s="169"/>
      <c r="D3540" s="169"/>
      <c r="E3540" s="169"/>
    </row>
    <row r="3541" spans="2:5">
      <c r="B3541" s="187"/>
      <c r="C3541" s="169"/>
      <c r="D3541" s="169"/>
      <c r="E3541" s="169"/>
    </row>
    <row r="3542" spans="2:5">
      <c r="B3542" s="187"/>
      <c r="C3542" s="169"/>
      <c r="D3542" s="169"/>
      <c r="E3542" s="169"/>
    </row>
    <row r="3543" spans="2:5">
      <c r="B3543" s="187"/>
      <c r="C3543" s="169"/>
      <c r="D3543" s="169"/>
      <c r="E3543" s="169"/>
    </row>
    <row r="3544" spans="2:5">
      <c r="B3544" s="187"/>
      <c r="C3544" s="169"/>
      <c r="D3544" s="169"/>
      <c r="E3544" s="169"/>
    </row>
    <row r="3545" spans="2:5">
      <c r="B3545" s="187"/>
      <c r="C3545" s="169"/>
      <c r="D3545" s="169"/>
      <c r="E3545" s="169"/>
    </row>
    <row r="3546" spans="2:5">
      <c r="B3546" s="187"/>
      <c r="C3546" s="169"/>
      <c r="D3546" s="169"/>
      <c r="E3546" s="169"/>
    </row>
    <row r="3547" spans="2:5">
      <c r="B3547" s="187"/>
      <c r="C3547" s="169"/>
      <c r="D3547" s="169"/>
      <c r="E3547" s="169"/>
    </row>
    <row r="3548" spans="2:5">
      <c r="B3548" s="187"/>
      <c r="C3548" s="169"/>
      <c r="D3548" s="169"/>
      <c r="E3548" s="169"/>
    </row>
    <row r="3549" spans="2:5">
      <c r="B3549" s="187"/>
      <c r="C3549" s="169"/>
      <c r="D3549" s="169"/>
      <c r="E3549" s="169"/>
    </row>
    <row r="3550" spans="2:5">
      <c r="B3550" s="187"/>
      <c r="C3550" s="169"/>
      <c r="D3550" s="169"/>
      <c r="E3550" s="169"/>
    </row>
    <row r="3551" spans="2:5">
      <c r="B3551" s="187"/>
      <c r="C3551" s="169"/>
      <c r="D3551" s="169"/>
      <c r="E3551" s="169"/>
    </row>
    <row r="3552" spans="2:5">
      <c r="B3552" s="187"/>
      <c r="C3552" s="169"/>
      <c r="D3552" s="169"/>
      <c r="E3552" s="169"/>
    </row>
    <row r="3553" spans="2:5">
      <c r="B3553" s="187"/>
      <c r="C3553" s="169"/>
      <c r="D3553" s="169"/>
      <c r="E3553" s="169"/>
    </row>
    <row r="3554" spans="2:5">
      <c r="B3554" s="187"/>
      <c r="C3554" s="169"/>
      <c r="D3554" s="169"/>
      <c r="E3554" s="169"/>
    </row>
    <row r="3555" spans="2:5">
      <c r="B3555" s="187"/>
      <c r="C3555" s="169"/>
      <c r="D3555" s="169"/>
      <c r="E3555" s="169"/>
    </row>
    <row r="3556" spans="2:5">
      <c r="B3556" s="187"/>
      <c r="C3556" s="169"/>
      <c r="D3556" s="169"/>
      <c r="E3556" s="169"/>
    </row>
    <row r="3557" spans="2:5">
      <c r="B3557" s="187"/>
      <c r="C3557" s="169"/>
      <c r="D3557" s="169"/>
      <c r="E3557" s="169"/>
    </row>
    <row r="3558" spans="2:5">
      <c r="B3558" s="187"/>
      <c r="C3558" s="169"/>
      <c r="D3558" s="169"/>
      <c r="E3558" s="169"/>
    </row>
    <row r="3559" spans="2:5">
      <c r="B3559" s="187"/>
      <c r="C3559" s="169"/>
      <c r="D3559" s="169"/>
      <c r="E3559" s="169"/>
    </row>
    <row r="3560" spans="2:5">
      <c r="B3560" s="187"/>
      <c r="C3560" s="169"/>
      <c r="D3560" s="169"/>
      <c r="E3560" s="169"/>
    </row>
    <row r="3561" spans="2:5">
      <c r="B3561" s="187"/>
      <c r="C3561" s="169"/>
      <c r="D3561" s="169"/>
      <c r="E3561" s="169"/>
    </row>
    <row r="3562" spans="2:5">
      <c r="B3562" s="187"/>
      <c r="C3562" s="169"/>
      <c r="D3562" s="169"/>
      <c r="E3562" s="169"/>
    </row>
    <row r="3563" spans="2:5">
      <c r="B3563" s="187"/>
      <c r="C3563" s="169"/>
      <c r="D3563" s="169"/>
      <c r="E3563" s="169"/>
    </row>
    <row r="3564" spans="2:5">
      <c r="B3564" s="187"/>
      <c r="C3564" s="169"/>
      <c r="D3564" s="169"/>
      <c r="E3564" s="169"/>
    </row>
    <row r="3565" spans="2:5">
      <c r="B3565" s="187"/>
      <c r="C3565" s="169"/>
      <c r="D3565" s="169"/>
      <c r="E3565" s="169"/>
    </row>
    <row r="3566" spans="2:5">
      <c r="B3566" s="187"/>
      <c r="C3566" s="169"/>
      <c r="D3566" s="169"/>
      <c r="E3566" s="169"/>
    </row>
    <row r="3567" spans="2:5">
      <c r="B3567" s="187"/>
      <c r="C3567" s="169"/>
      <c r="D3567" s="169"/>
      <c r="E3567" s="169"/>
    </row>
    <row r="3568" spans="2:5">
      <c r="B3568" s="187"/>
      <c r="C3568" s="169"/>
      <c r="D3568" s="169"/>
      <c r="E3568" s="169"/>
    </row>
    <row r="3569" spans="2:5">
      <c r="B3569" s="187"/>
      <c r="C3569" s="169"/>
      <c r="D3569" s="169"/>
      <c r="E3569" s="169"/>
    </row>
    <row r="3570" spans="2:5">
      <c r="B3570" s="187"/>
      <c r="C3570" s="169"/>
      <c r="D3570" s="169"/>
      <c r="E3570" s="169"/>
    </row>
    <row r="3571" spans="2:5">
      <c r="B3571" s="187"/>
      <c r="C3571" s="169"/>
      <c r="D3571" s="169"/>
      <c r="E3571" s="169"/>
    </row>
    <row r="3572" spans="2:5">
      <c r="B3572" s="187"/>
      <c r="C3572" s="169"/>
      <c r="D3572" s="169"/>
      <c r="E3572" s="169"/>
    </row>
    <row r="3573" spans="2:5">
      <c r="B3573" s="187"/>
      <c r="C3573" s="169"/>
      <c r="D3573" s="169"/>
      <c r="E3573" s="169"/>
    </row>
    <row r="3574" spans="2:5">
      <c r="B3574" s="187"/>
      <c r="C3574" s="169"/>
      <c r="D3574" s="169"/>
      <c r="E3574" s="169"/>
    </row>
    <row r="3575" spans="2:5">
      <c r="B3575" s="187"/>
      <c r="C3575" s="169"/>
      <c r="D3575" s="169"/>
      <c r="E3575" s="169"/>
    </row>
    <row r="3576" spans="2:5">
      <c r="B3576" s="187"/>
      <c r="C3576" s="169"/>
      <c r="D3576" s="169"/>
      <c r="E3576" s="169"/>
    </row>
    <row r="3577" spans="2:5">
      <c r="B3577" s="187"/>
      <c r="C3577" s="169"/>
      <c r="D3577" s="169"/>
      <c r="E3577" s="169"/>
    </row>
    <row r="3578" spans="2:5">
      <c r="B3578" s="187"/>
      <c r="C3578" s="169"/>
      <c r="D3578" s="169"/>
      <c r="E3578" s="169"/>
    </row>
    <row r="3579" spans="2:5">
      <c r="B3579" s="187"/>
      <c r="C3579" s="169"/>
      <c r="D3579" s="169"/>
      <c r="E3579" s="169"/>
    </row>
    <row r="3580" spans="2:5">
      <c r="B3580" s="187"/>
      <c r="C3580" s="169"/>
      <c r="D3580" s="169"/>
      <c r="E3580" s="169"/>
    </row>
    <row r="3581" spans="2:5">
      <c r="B3581" s="187"/>
      <c r="C3581" s="169"/>
      <c r="D3581" s="169"/>
      <c r="E3581" s="169"/>
    </row>
    <row r="3582" spans="2:5">
      <c r="B3582" s="187"/>
      <c r="C3582" s="169"/>
      <c r="D3582" s="169"/>
      <c r="E3582" s="169"/>
    </row>
    <row r="3583" spans="2:5">
      <c r="B3583" s="187"/>
      <c r="C3583" s="169"/>
      <c r="D3583" s="169"/>
      <c r="E3583" s="169"/>
    </row>
    <row r="3584" spans="2:5">
      <c r="B3584" s="187"/>
      <c r="C3584" s="169"/>
      <c r="D3584" s="169"/>
      <c r="E3584" s="169"/>
    </row>
    <row r="3585" spans="2:5">
      <c r="B3585" s="187"/>
      <c r="C3585" s="169"/>
      <c r="D3585" s="169"/>
      <c r="E3585" s="169"/>
    </row>
    <row r="3586" spans="2:5">
      <c r="B3586" s="187"/>
      <c r="C3586" s="169"/>
      <c r="D3586" s="169"/>
      <c r="E3586" s="169"/>
    </row>
    <row r="3587" spans="2:5">
      <c r="B3587" s="187"/>
      <c r="C3587" s="169"/>
      <c r="D3587" s="169"/>
      <c r="E3587" s="169"/>
    </row>
    <row r="3588" spans="2:5">
      <c r="B3588" s="187"/>
      <c r="C3588" s="169"/>
      <c r="D3588" s="169"/>
      <c r="E3588" s="169"/>
    </row>
    <row r="3589" spans="2:5">
      <c r="B3589" s="187"/>
      <c r="C3589" s="169"/>
      <c r="D3589" s="169"/>
      <c r="E3589" s="169"/>
    </row>
    <row r="3590" spans="2:5">
      <c r="B3590" s="187"/>
      <c r="C3590" s="169"/>
      <c r="D3590" s="169"/>
      <c r="E3590" s="169"/>
    </row>
    <row r="3591" spans="2:5">
      <c r="B3591" s="187"/>
      <c r="C3591" s="169"/>
      <c r="D3591" s="169"/>
      <c r="E3591" s="169"/>
    </row>
    <row r="3592" spans="2:5">
      <c r="B3592" s="187"/>
      <c r="C3592" s="169"/>
      <c r="D3592" s="169"/>
      <c r="E3592" s="169"/>
    </row>
    <row r="3593" spans="2:5">
      <c r="B3593" s="187"/>
      <c r="C3593" s="169"/>
      <c r="D3593" s="169"/>
      <c r="E3593" s="169"/>
    </row>
    <row r="3594" spans="2:5">
      <c r="B3594" s="187"/>
      <c r="C3594" s="169"/>
      <c r="D3594" s="169"/>
      <c r="E3594" s="169"/>
    </row>
    <row r="3595" spans="2:5">
      <c r="B3595" s="187"/>
      <c r="C3595" s="169"/>
      <c r="D3595" s="169"/>
      <c r="E3595" s="169"/>
    </row>
    <row r="3596" spans="2:5">
      <c r="B3596" s="187"/>
      <c r="C3596" s="169"/>
      <c r="D3596" s="169"/>
      <c r="E3596" s="169"/>
    </row>
    <row r="3597" spans="2:5">
      <c r="B3597" s="187"/>
      <c r="C3597" s="169"/>
      <c r="D3597" s="169"/>
      <c r="E3597" s="169"/>
    </row>
    <row r="3598" spans="2:5">
      <c r="B3598" s="187"/>
      <c r="C3598" s="169"/>
      <c r="D3598" s="169"/>
      <c r="E3598" s="169"/>
    </row>
    <row r="3599" spans="2:5">
      <c r="B3599" s="187"/>
      <c r="C3599" s="169"/>
      <c r="D3599" s="169"/>
      <c r="E3599" s="169"/>
    </row>
    <row r="3600" spans="2:5">
      <c r="B3600" s="187"/>
      <c r="C3600" s="169"/>
      <c r="D3600" s="169"/>
      <c r="E3600" s="169"/>
    </row>
    <row r="3601" spans="2:5">
      <c r="B3601" s="187"/>
      <c r="C3601" s="169"/>
      <c r="D3601" s="169"/>
      <c r="E3601" s="169"/>
    </row>
    <row r="3602" spans="2:5">
      <c r="B3602" s="187"/>
      <c r="C3602" s="169"/>
      <c r="D3602" s="169"/>
      <c r="E3602" s="169"/>
    </row>
    <row r="3603" spans="2:5">
      <c r="B3603" s="187"/>
      <c r="C3603" s="169"/>
      <c r="D3603" s="169"/>
      <c r="E3603" s="169"/>
    </row>
    <row r="3604" spans="2:5">
      <c r="B3604" s="187"/>
      <c r="C3604" s="169"/>
      <c r="D3604" s="169"/>
      <c r="E3604" s="169"/>
    </row>
    <row r="3605" spans="2:5">
      <c r="B3605" s="187"/>
      <c r="C3605" s="169"/>
      <c r="D3605" s="169"/>
      <c r="E3605" s="169"/>
    </row>
    <row r="3606" spans="2:5">
      <c r="B3606" s="187"/>
      <c r="C3606" s="169"/>
      <c r="D3606" s="169"/>
      <c r="E3606" s="169"/>
    </row>
    <row r="3607" spans="2:5">
      <c r="B3607" s="187"/>
      <c r="C3607" s="169"/>
      <c r="D3607" s="169"/>
      <c r="E3607" s="169"/>
    </row>
    <row r="3608" spans="2:5">
      <c r="B3608" s="187"/>
      <c r="C3608" s="169"/>
      <c r="D3608" s="169"/>
      <c r="E3608" s="169"/>
    </row>
    <row r="3609" spans="2:5">
      <c r="B3609" s="187"/>
      <c r="C3609" s="169"/>
      <c r="D3609" s="169"/>
      <c r="E3609" s="169"/>
    </row>
    <row r="3610" spans="2:5">
      <c r="B3610" s="187"/>
      <c r="C3610" s="169"/>
      <c r="D3610" s="169"/>
      <c r="E3610" s="169"/>
    </row>
    <row r="3611" spans="2:5">
      <c r="B3611" s="187"/>
      <c r="C3611" s="169"/>
      <c r="D3611" s="169"/>
      <c r="E3611" s="169"/>
    </row>
    <row r="3612" spans="2:5">
      <c r="B3612" s="187"/>
      <c r="C3612" s="169"/>
      <c r="D3612" s="169"/>
      <c r="E3612" s="169"/>
    </row>
    <row r="3613" spans="2:5">
      <c r="B3613" s="187"/>
      <c r="C3613" s="169"/>
      <c r="D3613" s="169"/>
      <c r="E3613" s="169"/>
    </row>
    <row r="3614" spans="2:5">
      <c r="B3614" s="187"/>
      <c r="C3614" s="169"/>
      <c r="D3614" s="169"/>
      <c r="E3614" s="169"/>
    </row>
    <row r="3615" spans="2:5">
      <c r="B3615" s="187"/>
      <c r="C3615" s="169"/>
      <c r="D3615" s="169"/>
      <c r="E3615" s="169"/>
    </row>
    <row r="3616" spans="2:5">
      <c r="B3616" s="187"/>
      <c r="C3616" s="169"/>
      <c r="D3616" s="169"/>
      <c r="E3616" s="169"/>
    </row>
    <row r="3617" spans="2:5">
      <c r="B3617" s="187"/>
      <c r="C3617" s="169"/>
      <c r="D3617" s="169"/>
      <c r="E3617" s="169"/>
    </row>
    <row r="3618" spans="2:5">
      <c r="B3618" s="187"/>
      <c r="C3618" s="169"/>
      <c r="D3618" s="169"/>
      <c r="E3618" s="169"/>
    </row>
    <row r="3619" spans="2:5">
      <c r="B3619" s="187"/>
      <c r="C3619" s="169"/>
      <c r="D3619" s="169"/>
      <c r="E3619" s="169"/>
    </row>
    <row r="3620" spans="2:5">
      <c r="B3620" s="187"/>
      <c r="C3620" s="169"/>
      <c r="D3620" s="169"/>
      <c r="E3620" s="169"/>
    </row>
    <row r="3621" spans="2:5">
      <c r="B3621" s="187"/>
      <c r="C3621" s="169"/>
      <c r="D3621" s="169"/>
      <c r="E3621" s="169"/>
    </row>
    <row r="3622" spans="2:5">
      <c r="B3622" s="187"/>
      <c r="C3622" s="169"/>
      <c r="D3622" s="169"/>
      <c r="E3622" s="169"/>
    </row>
    <row r="3623" spans="2:5">
      <c r="B3623" s="187"/>
      <c r="C3623" s="169"/>
      <c r="D3623" s="169"/>
      <c r="E3623" s="169"/>
    </row>
    <row r="3624" spans="2:5">
      <c r="B3624" s="187"/>
      <c r="C3624" s="169"/>
      <c r="D3624" s="169"/>
      <c r="E3624" s="169"/>
    </row>
    <row r="3625" spans="2:5">
      <c r="B3625" s="187"/>
      <c r="C3625" s="169"/>
      <c r="D3625" s="169"/>
      <c r="E3625" s="169"/>
    </row>
    <row r="3626" spans="2:5">
      <c r="B3626" s="187"/>
      <c r="C3626" s="169"/>
      <c r="D3626" s="169"/>
      <c r="E3626" s="169"/>
    </row>
    <row r="3627" spans="2:5">
      <c r="B3627" s="187"/>
      <c r="C3627" s="169"/>
      <c r="D3627" s="169"/>
      <c r="E3627" s="169"/>
    </row>
    <row r="3628" spans="2:5">
      <c r="B3628" s="187"/>
      <c r="C3628" s="169"/>
      <c r="D3628" s="169"/>
      <c r="E3628" s="169"/>
    </row>
    <row r="3629" spans="2:5">
      <c r="B3629" s="187"/>
      <c r="C3629" s="169"/>
      <c r="D3629" s="169"/>
      <c r="E3629" s="169"/>
    </row>
    <row r="3630" spans="2:5">
      <c r="B3630" s="187"/>
      <c r="C3630" s="169"/>
      <c r="D3630" s="169"/>
      <c r="E3630" s="169"/>
    </row>
    <row r="3631" spans="2:5">
      <c r="B3631" s="187"/>
      <c r="C3631" s="169"/>
      <c r="D3631" s="169"/>
      <c r="E3631" s="169"/>
    </row>
    <row r="3632" spans="2:5">
      <c r="B3632" s="187"/>
      <c r="C3632" s="169"/>
      <c r="D3632" s="169"/>
      <c r="E3632" s="169"/>
    </row>
    <row r="3633" spans="2:5">
      <c r="B3633" s="187"/>
      <c r="C3633" s="169"/>
      <c r="D3633" s="169"/>
      <c r="E3633" s="169"/>
    </row>
    <row r="3634" spans="2:5">
      <c r="B3634" s="187"/>
      <c r="C3634" s="169"/>
      <c r="D3634" s="169"/>
      <c r="E3634" s="169"/>
    </row>
    <row r="3635" spans="2:5">
      <c r="B3635" s="187"/>
      <c r="C3635" s="169"/>
      <c r="D3635" s="169"/>
      <c r="E3635" s="169"/>
    </row>
    <row r="3636" spans="2:5">
      <c r="B3636" s="187"/>
      <c r="C3636" s="169"/>
      <c r="D3636" s="169"/>
      <c r="E3636" s="169"/>
    </row>
    <row r="3637" spans="2:5">
      <c r="B3637" s="187"/>
      <c r="C3637" s="169"/>
      <c r="D3637" s="169"/>
      <c r="E3637" s="169"/>
    </row>
    <row r="3638" spans="2:5">
      <c r="B3638" s="187"/>
      <c r="C3638" s="169"/>
      <c r="D3638" s="169"/>
      <c r="E3638" s="169"/>
    </row>
    <row r="3639" spans="2:5">
      <c r="B3639" s="187"/>
      <c r="C3639" s="169"/>
      <c r="D3639" s="169"/>
      <c r="E3639" s="169"/>
    </row>
    <row r="3640" spans="2:5">
      <c r="B3640" s="187"/>
      <c r="C3640" s="169"/>
      <c r="D3640" s="169"/>
      <c r="E3640" s="169"/>
    </row>
    <row r="3641" spans="2:5">
      <c r="B3641" s="187"/>
      <c r="C3641" s="169"/>
      <c r="D3641" s="169"/>
      <c r="E3641" s="169"/>
    </row>
    <row r="3642" spans="2:5">
      <c r="B3642" s="187"/>
      <c r="C3642" s="169"/>
      <c r="D3642" s="169"/>
      <c r="E3642" s="169"/>
    </row>
    <row r="3643" spans="2:5">
      <c r="B3643" s="187"/>
      <c r="C3643" s="169"/>
      <c r="D3643" s="169"/>
      <c r="E3643" s="169"/>
    </row>
    <row r="3644" spans="2:5">
      <c r="B3644" s="187"/>
      <c r="C3644" s="169"/>
      <c r="D3644" s="169"/>
      <c r="E3644" s="169"/>
    </row>
    <row r="3645" spans="2:5">
      <c r="B3645" s="187"/>
      <c r="C3645" s="169"/>
      <c r="D3645" s="169"/>
      <c r="E3645" s="169"/>
    </row>
    <row r="3646" spans="2:5">
      <c r="B3646" s="187"/>
      <c r="C3646" s="169"/>
      <c r="D3646" s="169"/>
      <c r="E3646" s="169"/>
    </row>
    <row r="3647" spans="2:5">
      <c r="B3647" s="187"/>
      <c r="C3647" s="169"/>
      <c r="D3647" s="169"/>
      <c r="E3647" s="169"/>
    </row>
    <row r="3648" spans="2:5">
      <c r="B3648" s="187"/>
      <c r="C3648" s="169"/>
      <c r="D3648" s="169"/>
      <c r="E3648" s="169"/>
    </row>
    <row r="3649" spans="2:5">
      <c r="B3649" s="187"/>
      <c r="C3649" s="169"/>
      <c r="D3649" s="169"/>
      <c r="E3649" s="169"/>
    </row>
    <row r="3650" spans="2:5">
      <c r="B3650" s="187"/>
      <c r="C3650" s="169"/>
      <c r="D3650" s="169"/>
      <c r="E3650" s="169"/>
    </row>
    <row r="3651" spans="2:5">
      <c r="B3651" s="187"/>
      <c r="C3651" s="169"/>
      <c r="D3651" s="169"/>
      <c r="E3651" s="169"/>
    </row>
    <row r="3652" spans="2:5">
      <c r="B3652" s="187"/>
      <c r="C3652" s="169"/>
      <c r="D3652" s="169"/>
      <c r="E3652" s="169"/>
    </row>
    <row r="3653" spans="2:5">
      <c r="B3653" s="187"/>
      <c r="C3653" s="169"/>
      <c r="D3653" s="169"/>
      <c r="E3653" s="169"/>
    </row>
    <row r="3654" spans="2:5">
      <c r="B3654" s="187"/>
      <c r="C3654" s="169"/>
      <c r="D3654" s="169"/>
      <c r="E3654" s="169"/>
    </row>
    <row r="3655" spans="2:5">
      <c r="B3655" s="187"/>
      <c r="C3655" s="169"/>
      <c r="D3655" s="169"/>
      <c r="E3655" s="169"/>
    </row>
    <row r="3656" spans="2:5">
      <c r="B3656" s="187"/>
      <c r="C3656" s="169"/>
      <c r="D3656" s="169"/>
      <c r="E3656" s="169"/>
    </row>
    <row r="3657" spans="2:5">
      <c r="B3657" s="187"/>
      <c r="C3657" s="169"/>
      <c r="D3657" s="169"/>
      <c r="E3657" s="169"/>
    </row>
    <row r="3658" spans="2:5">
      <c r="B3658" s="187"/>
      <c r="C3658" s="169"/>
      <c r="D3658" s="169"/>
      <c r="E3658" s="169"/>
    </row>
    <row r="3659" spans="2:5">
      <c r="B3659" s="187"/>
      <c r="C3659" s="169"/>
      <c r="D3659" s="169"/>
      <c r="E3659" s="169"/>
    </row>
    <row r="3660" spans="2:5">
      <c r="B3660" s="187"/>
      <c r="C3660" s="169"/>
      <c r="D3660" s="169"/>
      <c r="E3660" s="169"/>
    </row>
    <row r="3661" spans="2:5">
      <c r="B3661" s="187"/>
      <c r="C3661" s="169"/>
      <c r="D3661" s="169"/>
      <c r="E3661" s="169"/>
    </row>
    <row r="3662" spans="2:5">
      <c r="B3662" s="187"/>
      <c r="C3662" s="169"/>
      <c r="D3662" s="169"/>
      <c r="E3662" s="169"/>
    </row>
    <row r="3663" spans="2:5">
      <c r="B3663" s="187"/>
      <c r="C3663" s="169"/>
      <c r="D3663" s="169"/>
      <c r="E3663" s="169"/>
    </row>
    <row r="3664" spans="2:5">
      <c r="B3664" s="187"/>
      <c r="C3664" s="169"/>
      <c r="D3664" s="169"/>
      <c r="E3664" s="169"/>
    </row>
    <row r="3665" spans="2:5">
      <c r="B3665" s="187"/>
      <c r="C3665" s="169"/>
      <c r="D3665" s="169"/>
      <c r="E3665" s="169"/>
    </row>
    <row r="3666" spans="2:5">
      <c r="B3666" s="187"/>
      <c r="C3666" s="169"/>
      <c r="D3666" s="169"/>
      <c r="E3666" s="169"/>
    </row>
    <row r="3667" spans="2:5">
      <c r="B3667" s="187"/>
      <c r="C3667" s="169"/>
      <c r="D3667" s="169"/>
      <c r="E3667" s="169"/>
    </row>
    <row r="3668" spans="2:5">
      <c r="B3668" s="187"/>
      <c r="C3668" s="169"/>
      <c r="D3668" s="169"/>
      <c r="E3668" s="169"/>
    </row>
    <row r="3669" spans="2:5">
      <c r="B3669" s="187"/>
      <c r="C3669" s="169"/>
      <c r="D3669" s="169"/>
      <c r="E3669" s="169"/>
    </row>
    <row r="3670" spans="2:5">
      <c r="B3670" s="187"/>
      <c r="C3670" s="169"/>
      <c r="D3670" s="169"/>
      <c r="E3670" s="169"/>
    </row>
    <row r="3671" spans="2:5">
      <c r="B3671" s="187"/>
      <c r="C3671" s="169"/>
      <c r="D3671" s="169"/>
      <c r="E3671" s="169"/>
    </row>
    <row r="3672" spans="2:5">
      <c r="B3672" s="187"/>
      <c r="C3672" s="169"/>
      <c r="D3672" s="169"/>
      <c r="E3672" s="169"/>
    </row>
    <row r="3673" spans="2:5">
      <c r="B3673" s="187"/>
      <c r="C3673" s="169"/>
      <c r="D3673" s="169"/>
      <c r="E3673" s="169"/>
    </row>
    <row r="3674" spans="2:5">
      <c r="B3674" s="187"/>
      <c r="C3674" s="169"/>
      <c r="D3674" s="169"/>
      <c r="E3674" s="169"/>
    </row>
    <row r="3675" spans="2:5">
      <c r="B3675" s="187"/>
      <c r="C3675" s="169"/>
      <c r="D3675" s="169"/>
      <c r="E3675" s="169"/>
    </row>
    <row r="3676" spans="2:5">
      <c r="B3676" s="187"/>
      <c r="C3676" s="169"/>
      <c r="D3676" s="169"/>
      <c r="E3676" s="169"/>
    </row>
    <row r="3677" spans="2:5">
      <c r="B3677" s="187"/>
      <c r="C3677" s="169"/>
      <c r="D3677" s="169"/>
      <c r="E3677" s="169"/>
    </row>
    <row r="3678" spans="2:5">
      <c r="B3678" s="187"/>
      <c r="C3678" s="169"/>
      <c r="D3678" s="169"/>
      <c r="E3678" s="169"/>
    </row>
    <row r="3679" spans="2:5">
      <c r="B3679" s="187"/>
      <c r="C3679" s="169"/>
      <c r="D3679" s="169"/>
      <c r="E3679" s="169"/>
    </row>
    <row r="3680" spans="2:5">
      <c r="B3680" s="187"/>
      <c r="C3680" s="169"/>
      <c r="D3680" s="169"/>
      <c r="E3680" s="169"/>
    </row>
    <row r="3681" spans="2:5">
      <c r="B3681" s="187"/>
      <c r="C3681" s="169"/>
      <c r="D3681" s="169"/>
      <c r="E3681" s="169"/>
    </row>
    <row r="3682" spans="2:5">
      <c r="B3682" s="187"/>
      <c r="C3682" s="169"/>
      <c r="D3682" s="169"/>
      <c r="E3682" s="169"/>
    </row>
    <row r="3683" spans="2:5">
      <c r="B3683" s="187"/>
      <c r="C3683" s="169"/>
      <c r="D3683" s="169"/>
      <c r="E3683" s="169"/>
    </row>
    <row r="3684" spans="2:5">
      <c r="B3684" s="187"/>
      <c r="C3684" s="169"/>
      <c r="D3684" s="169"/>
      <c r="E3684" s="169"/>
    </row>
    <row r="3685" spans="2:5">
      <c r="B3685" s="187"/>
      <c r="C3685" s="169"/>
      <c r="D3685" s="169"/>
      <c r="E3685" s="169"/>
    </row>
    <row r="3686" spans="2:5">
      <c r="B3686" s="187"/>
      <c r="C3686" s="169"/>
      <c r="D3686" s="169"/>
      <c r="E3686" s="169"/>
    </row>
    <row r="3687" spans="2:5">
      <c r="B3687" s="187"/>
      <c r="C3687" s="169"/>
      <c r="D3687" s="169"/>
      <c r="E3687" s="169"/>
    </row>
    <row r="3688" spans="2:5">
      <c r="B3688" s="187"/>
      <c r="C3688" s="169"/>
      <c r="D3688" s="169"/>
      <c r="E3688" s="169"/>
    </row>
    <row r="3689" spans="2:5">
      <c r="B3689" s="187"/>
      <c r="C3689" s="169"/>
      <c r="D3689" s="169"/>
      <c r="E3689" s="169"/>
    </row>
    <row r="3690" spans="2:5">
      <c r="B3690" s="187"/>
      <c r="C3690" s="169"/>
      <c r="D3690" s="169"/>
      <c r="E3690" s="169"/>
    </row>
    <row r="3691" spans="2:5">
      <c r="B3691" s="187"/>
      <c r="C3691" s="169"/>
      <c r="D3691" s="169"/>
      <c r="E3691" s="169"/>
    </row>
    <row r="3692" spans="2:5">
      <c r="B3692" s="187"/>
      <c r="C3692" s="169"/>
      <c r="D3692" s="169"/>
      <c r="E3692" s="169"/>
    </row>
    <row r="3693" spans="2:5">
      <c r="B3693" s="187"/>
      <c r="C3693" s="169"/>
      <c r="D3693" s="169"/>
      <c r="E3693" s="169"/>
    </row>
    <row r="3694" spans="2:5">
      <c r="B3694" s="187"/>
      <c r="C3694" s="169"/>
      <c r="D3694" s="169"/>
      <c r="E3694" s="169"/>
    </row>
    <row r="3695" spans="2:5">
      <c r="B3695" s="187"/>
      <c r="C3695" s="169"/>
      <c r="D3695" s="169"/>
      <c r="E3695" s="169"/>
    </row>
    <row r="3696" spans="2:5">
      <c r="B3696" s="187"/>
      <c r="C3696" s="169"/>
      <c r="D3696" s="169"/>
      <c r="E3696" s="169"/>
    </row>
    <row r="3697" spans="2:5">
      <c r="B3697" s="187"/>
      <c r="C3697" s="169"/>
      <c r="D3697" s="169"/>
      <c r="E3697" s="169"/>
    </row>
    <row r="3698" spans="2:5">
      <c r="B3698" s="187"/>
      <c r="C3698" s="169"/>
      <c r="D3698" s="169"/>
      <c r="E3698" s="169"/>
    </row>
    <row r="3699" spans="2:5">
      <c r="B3699" s="187"/>
      <c r="C3699" s="169"/>
      <c r="D3699" s="169"/>
      <c r="E3699" s="169"/>
    </row>
    <row r="3700" spans="2:5">
      <c r="B3700" s="187"/>
      <c r="C3700" s="169"/>
      <c r="D3700" s="169"/>
      <c r="E3700" s="169"/>
    </row>
    <row r="3701" spans="2:5">
      <c r="B3701" s="187"/>
      <c r="C3701" s="169"/>
      <c r="D3701" s="169"/>
      <c r="E3701" s="169"/>
    </row>
    <row r="3702" spans="2:5">
      <c r="B3702" s="187"/>
      <c r="C3702" s="169"/>
      <c r="D3702" s="169"/>
      <c r="E3702" s="169"/>
    </row>
    <row r="3703" spans="2:5">
      <c r="B3703" s="187"/>
      <c r="C3703" s="169"/>
      <c r="D3703" s="169"/>
      <c r="E3703" s="169"/>
    </row>
    <row r="3704" spans="2:5">
      <c r="B3704" s="187"/>
      <c r="C3704" s="169"/>
      <c r="D3704" s="169"/>
      <c r="E3704" s="169"/>
    </row>
    <row r="3705" spans="2:5">
      <c r="B3705" s="187"/>
      <c r="C3705" s="169"/>
      <c r="D3705" s="169"/>
      <c r="E3705" s="169"/>
    </row>
    <row r="3706" spans="2:5">
      <c r="B3706" s="187"/>
      <c r="C3706" s="169"/>
      <c r="D3706" s="169"/>
      <c r="E3706" s="169"/>
    </row>
    <row r="3707" spans="2:5">
      <c r="B3707" s="187"/>
      <c r="C3707" s="169"/>
      <c r="D3707" s="169"/>
      <c r="E3707" s="169"/>
    </row>
    <row r="3708" spans="2:5">
      <c r="B3708" s="187"/>
      <c r="C3708" s="169"/>
      <c r="D3708" s="169"/>
      <c r="E3708" s="169"/>
    </row>
    <row r="3709" spans="2:5">
      <c r="B3709" s="187"/>
      <c r="C3709" s="169"/>
      <c r="D3709" s="169"/>
      <c r="E3709" s="169"/>
    </row>
    <row r="3710" spans="2:5">
      <c r="B3710" s="187"/>
      <c r="C3710" s="169"/>
      <c r="D3710" s="169"/>
      <c r="E3710" s="169"/>
    </row>
    <row r="3711" spans="2:5">
      <c r="B3711" s="187"/>
      <c r="C3711" s="169"/>
      <c r="D3711" s="169"/>
      <c r="E3711" s="169"/>
    </row>
    <row r="3712" spans="2:5">
      <c r="B3712" s="187"/>
      <c r="C3712" s="169"/>
      <c r="D3712" s="169"/>
      <c r="E3712" s="169"/>
    </row>
    <row r="3713" spans="2:5">
      <c r="B3713" s="187"/>
      <c r="C3713" s="169"/>
      <c r="D3713" s="169"/>
      <c r="E3713" s="169"/>
    </row>
    <row r="3714" spans="2:5">
      <c r="B3714" s="187"/>
      <c r="C3714" s="169"/>
      <c r="D3714" s="169"/>
      <c r="E3714" s="169"/>
    </row>
    <row r="3715" spans="2:5">
      <c r="B3715" s="187"/>
      <c r="C3715" s="169"/>
      <c r="D3715" s="169"/>
      <c r="E3715" s="169"/>
    </row>
    <row r="3716" spans="2:5">
      <c r="B3716" s="187"/>
      <c r="C3716" s="169"/>
      <c r="D3716" s="169"/>
      <c r="E3716" s="169"/>
    </row>
    <row r="3717" spans="2:5">
      <c r="B3717" s="187"/>
      <c r="C3717" s="169"/>
      <c r="D3717" s="169"/>
      <c r="E3717" s="169"/>
    </row>
    <row r="3718" spans="2:5">
      <c r="B3718" s="187"/>
      <c r="C3718" s="169"/>
      <c r="D3718" s="169"/>
      <c r="E3718" s="169"/>
    </row>
    <row r="3719" spans="2:5">
      <c r="B3719" s="187"/>
      <c r="C3719" s="169"/>
      <c r="D3719" s="169"/>
      <c r="E3719" s="169"/>
    </row>
    <row r="3720" spans="2:5">
      <c r="B3720" s="187"/>
      <c r="C3720" s="169"/>
      <c r="D3720" s="169"/>
      <c r="E3720" s="169"/>
    </row>
    <row r="3721" spans="2:5">
      <c r="B3721" s="187"/>
      <c r="C3721" s="169"/>
      <c r="D3721" s="169"/>
      <c r="E3721" s="169"/>
    </row>
    <row r="3722" spans="2:5">
      <c r="B3722" s="187"/>
      <c r="C3722" s="169"/>
      <c r="D3722" s="169"/>
      <c r="E3722" s="169"/>
    </row>
    <row r="3723" spans="2:5">
      <c r="B3723" s="187"/>
      <c r="C3723" s="169"/>
      <c r="D3723" s="169"/>
      <c r="E3723" s="169"/>
    </row>
    <row r="3724" spans="2:5">
      <c r="B3724" s="187"/>
      <c r="C3724" s="169"/>
      <c r="D3724" s="169"/>
      <c r="E3724" s="169"/>
    </row>
    <row r="3725" spans="2:5">
      <c r="B3725" s="187"/>
      <c r="C3725" s="169"/>
      <c r="D3725" s="169"/>
      <c r="E3725" s="169"/>
    </row>
    <row r="3726" spans="2:5">
      <c r="B3726" s="187"/>
      <c r="C3726" s="169"/>
      <c r="D3726" s="169"/>
      <c r="E3726" s="169"/>
    </row>
    <row r="3727" spans="2:5">
      <c r="B3727" s="187"/>
      <c r="C3727" s="169"/>
      <c r="D3727" s="169"/>
      <c r="E3727" s="169"/>
    </row>
    <row r="3728" spans="2:5">
      <c r="B3728" s="187"/>
      <c r="C3728" s="169"/>
      <c r="D3728" s="169"/>
      <c r="E3728" s="169"/>
    </row>
    <row r="3729" spans="2:5">
      <c r="B3729" s="187"/>
      <c r="C3729" s="169"/>
      <c r="D3729" s="169"/>
      <c r="E3729" s="169"/>
    </row>
    <row r="3730" spans="2:5">
      <c r="B3730" s="187"/>
      <c r="C3730" s="169"/>
      <c r="D3730" s="169"/>
      <c r="E3730" s="169"/>
    </row>
    <row r="3731" spans="2:5">
      <c r="B3731" s="187"/>
      <c r="C3731" s="169"/>
      <c r="D3731" s="169"/>
      <c r="E3731" s="169"/>
    </row>
    <row r="3732" spans="2:5">
      <c r="B3732" s="187"/>
      <c r="C3732" s="169"/>
      <c r="D3732" s="169"/>
      <c r="E3732" s="169"/>
    </row>
    <row r="3733" spans="2:5">
      <c r="B3733" s="187"/>
      <c r="C3733" s="169"/>
      <c r="D3733" s="169"/>
      <c r="E3733" s="169"/>
    </row>
    <row r="3734" spans="2:5">
      <c r="B3734" s="187"/>
      <c r="C3734" s="169"/>
      <c r="D3734" s="169"/>
      <c r="E3734" s="169"/>
    </row>
    <row r="3735" spans="2:5">
      <c r="B3735" s="187"/>
      <c r="C3735" s="169"/>
      <c r="D3735" s="169"/>
      <c r="E3735" s="169"/>
    </row>
    <row r="3736" spans="2:5">
      <c r="B3736" s="187"/>
      <c r="C3736" s="169"/>
      <c r="D3736" s="169"/>
      <c r="E3736" s="169"/>
    </row>
    <row r="3737" spans="2:5">
      <c r="B3737" s="187"/>
      <c r="C3737" s="169"/>
      <c r="D3737" s="169"/>
      <c r="E3737" s="169"/>
    </row>
    <row r="3738" spans="2:5">
      <c r="B3738" s="187"/>
      <c r="C3738" s="169"/>
      <c r="D3738" s="169"/>
      <c r="E3738" s="169"/>
    </row>
    <row r="3739" spans="2:5">
      <c r="B3739" s="187"/>
      <c r="C3739" s="169"/>
      <c r="D3739" s="169"/>
      <c r="E3739" s="169"/>
    </row>
    <row r="3740" spans="2:5">
      <c r="B3740" s="187"/>
      <c r="C3740" s="169"/>
      <c r="D3740" s="169"/>
      <c r="E3740" s="169"/>
    </row>
    <row r="3741" spans="2:5">
      <c r="B3741" s="187"/>
      <c r="C3741" s="169"/>
      <c r="D3741" s="169"/>
      <c r="E3741" s="169"/>
    </row>
    <row r="3742" spans="2:5">
      <c r="B3742" s="187"/>
      <c r="C3742" s="169"/>
      <c r="D3742" s="169"/>
      <c r="E3742" s="169"/>
    </row>
    <row r="3743" spans="2:5">
      <c r="B3743" s="187"/>
      <c r="C3743" s="169"/>
      <c r="D3743" s="169"/>
      <c r="E3743" s="169"/>
    </row>
    <row r="3744" spans="2:5">
      <c r="B3744" s="187"/>
      <c r="C3744" s="169"/>
      <c r="D3744" s="169"/>
      <c r="E3744" s="169"/>
    </row>
    <row r="3745" spans="2:5">
      <c r="B3745" s="187"/>
      <c r="C3745" s="169"/>
      <c r="D3745" s="169"/>
      <c r="E3745" s="169"/>
    </row>
    <row r="3746" spans="2:5">
      <c r="B3746" s="187"/>
      <c r="C3746" s="169"/>
      <c r="D3746" s="169"/>
      <c r="E3746" s="169"/>
    </row>
    <row r="3747" spans="2:5">
      <c r="B3747" s="187"/>
      <c r="C3747" s="169"/>
      <c r="D3747" s="169"/>
      <c r="E3747" s="169"/>
    </row>
    <row r="3748" spans="2:5">
      <c r="B3748" s="187"/>
      <c r="C3748" s="169"/>
      <c r="D3748" s="169"/>
      <c r="E3748" s="169"/>
    </row>
    <row r="3749" spans="2:5">
      <c r="B3749" s="187"/>
      <c r="C3749" s="169"/>
      <c r="D3749" s="169"/>
      <c r="E3749" s="169"/>
    </row>
    <row r="3750" spans="2:5">
      <c r="B3750" s="187"/>
      <c r="C3750" s="169"/>
      <c r="D3750" s="169"/>
      <c r="E3750" s="169"/>
    </row>
    <row r="3751" spans="2:5">
      <c r="B3751" s="187"/>
      <c r="C3751" s="169"/>
      <c r="D3751" s="169"/>
      <c r="E3751" s="169"/>
    </row>
    <row r="3752" spans="2:5">
      <c r="B3752" s="187"/>
      <c r="C3752" s="169"/>
      <c r="D3752" s="169"/>
      <c r="E3752" s="169"/>
    </row>
    <row r="3753" spans="2:5">
      <c r="B3753" s="187"/>
      <c r="C3753" s="169"/>
      <c r="D3753" s="169"/>
      <c r="E3753" s="169"/>
    </row>
    <row r="3754" spans="2:5">
      <c r="B3754" s="187"/>
      <c r="C3754" s="169"/>
      <c r="D3754" s="169"/>
      <c r="E3754" s="169"/>
    </row>
    <row r="3755" spans="2:5">
      <c r="B3755" s="187"/>
      <c r="C3755" s="169"/>
      <c r="D3755" s="169"/>
      <c r="E3755" s="169"/>
    </row>
    <row r="3756" spans="2:5">
      <c r="B3756" s="187"/>
      <c r="C3756" s="169"/>
      <c r="D3756" s="169"/>
      <c r="E3756" s="169"/>
    </row>
    <row r="3757" spans="2:5">
      <c r="B3757" s="187"/>
      <c r="C3757" s="169"/>
      <c r="D3757" s="169"/>
      <c r="E3757" s="169"/>
    </row>
    <row r="3758" spans="2:5">
      <c r="B3758" s="187"/>
      <c r="C3758" s="169"/>
      <c r="D3758" s="169"/>
      <c r="E3758" s="169"/>
    </row>
    <row r="3759" spans="2:5">
      <c r="B3759" s="187"/>
      <c r="C3759" s="169"/>
      <c r="D3759" s="169"/>
      <c r="E3759" s="169"/>
    </row>
    <row r="3760" spans="2:5">
      <c r="B3760" s="187"/>
      <c r="C3760" s="169"/>
      <c r="D3760" s="169"/>
      <c r="E3760" s="169"/>
    </row>
    <row r="3761" spans="2:5">
      <c r="B3761" s="187"/>
      <c r="C3761" s="169"/>
      <c r="D3761" s="169"/>
      <c r="E3761" s="169"/>
    </row>
    <row r="3762" spans="2:5">
      <c r="B3762" s="187"/>
      <c r="C3762" s="169"/>
      <c r="D3762" s="169"/>
      <c r="E3762" s="169"/>
    </row>
    <row r="3763" spans="2:5">
      <c r="B3763" s="187"/>
      <c r="C3763" s="169"/>
      <c r="D3763" s="169"/>
      <c r="E3763" s="169"/>
    </row>
    <row r="3764" spans="2:5">
      <c r="B3764" s="187"/>
      <c r="C3764" s="169"/>
      <c r="D3764" s="169"/>
      <c r="E3764" s="169"/>
    </row>
    <row r="3765" spans="2:5">
      <c r="B3765" s="187"/>
      <c r="C3765" s="169"/>
      <c r="D3765" s="169"/>
      <c r="E3765" s="169"/>
    </row>
    <row r="3766" spans="2:5">
      <c r="B3766" s="187"/>
      <c r="C3766" s="169"/>
      <c r="D3766" s="169"/>
      <c r="E3766" s="169"/>
    </row>
    <row r="3767" spans="2:5">
      <c r="B3767" s="187"/>
      <c r="C3767" s="169"/>
      <c r="D3767" s="169"/>
      <c r="E3767" s="169"/>
    </row>
    <row r="3768" spans="2:5">
      <c r="B3768" s="187"/>
      <c r="C3768" s="169"/>
      <c r="D3768" s="169"/>
      <c r="E3768" s="169"/>
    </row>
    <row r="3769" spans="2:5">
      <c r="B3769" s="187"/>
      <c r="C3769" s="169"/>
      <c r="D3769" s="169"/>
      <c r="E3769" s="169"/>
    </row>
    <row r="3770" spans="2:5">
      <c r="B3770" s="187"/>
      <c r="C3770" s="169"/>
      <c r="D3770" s="169"/>
      <c r="E3770" s="169"/>
    </row>
    <row r="3771" spans="2:5">
      <c r="B3771" s="187"/>
      <c r="C3771" s="169"/>
      <c r="D3771" s="169"/>
      <c r="E3771" s="169"/>
    </row>
    <row r="3772" spans="2:5">
      <c r="B3772" s="187"/>
      <c r="C3772" s="169"/>
      <c r="D3772" s="169"/>
      <c r="E3772" s="169"/>
    </row>
    <row r="3773" spans="2:5">
      <c r="B3773" s="187"/>
      <c r="C3773" s="169"/>
      <c r="D3773" s="169"/>
      <c r="E3773" s="169"/>
    </row>
    <row r="3774" spans="2:5">
      <c r="B3774" s="187"/>
      <c r="C3774" s="169"/>
      <c r="D3774" s="169"/>
      <c r="E3774" s="169"/>
    </row>
    <row r="3775" spans="2:5">
      <c r="B3775" s="187"/>
      <c r="C3775" s="169"/>
      <c r="D3775" s="169"/>
      <c r="E3775" s="169"/>
    </row>
    <row r="3776" spans="2:5">
      <c r="B3776" s="187"/>
      <c r="C3776" s="169"/>
      <c r="D3776" s="169"/>
      <c r="E3776" s="169"/>
    </row>
    <row r="3777" spans="2:5">
      <c r="B3777" s="187"/>
      <c r="C3777" s="169"/>
      <c r="D3777" s="169"/>
      <c r="E3777" s="169"/>
    </row>
    <row r="3778" spans="2:5">
      <c r="B3778" s="187"/>
      <c r="C3778" s="169"/>
      <c r="D3778" s="169"/>
      <c r="E3778" s="169"/>
    </row>
    <row r="3779" spans="2:5">
      <c r="B3779" s="187"/>
      <c r="C3779" s="169"/>
      <c r="D3779" s="169"/>
      <c r="E3779" s="169"/>
    </row>
    <row r="3780" spans="2:5">
      <c r="B3780" s="187"/>
      <c r="C3780" s="169"/>
      <c r="D3780" s="169"/>
      <c r="E3780" s="169"/>
    </row>
    <row r="3781" spans="2:5">
      <c r="B3781" s="187"/>
      <c r="C3781" s="169"/>
      <c r="D3781" s="169"/>
      <c r="E3781" s="169"/>
    </row>
    <row r="3782" spans="2:5">
      <c r="B3782" s="187"/>
      <c r="C3782" s="169"/>
      <c r="D3782" s="169"/>
      <c r="E3782" s="169"/>
    </row>
    <row r="3783" spans="2:5">
      <c r="B3783" s="187"/>
      <c r="C3783" s="169"/>
      <c r="D3783" s="169"/>
      <c r="E3783" s="169"/>
    </row>
    <row r="3784" spans="2:5">
      <c r="B3784" s="187"/>
      <c r="C3784" s="169"/>
      <c r="D3784" s="169"/>
      <c r="E3784" s="169"/>
    </row>
    <row r="3785" spans="2:5">
      <c r="B3785" s="187"/>
      <c r="C3785" s="169"/>
      <c r="D3785" s="169"/>
      <c r="E3785" s="169"/>
    </row>
    <row r="3786" spans="2:5">
      <c r="B3786" s="187"/>
      <c r="C3786" s="169"/>
      <c r="D3786" s="169"/>
      <c r="E3786" s="169"/>
    </row>
    <row r="3787" spans="2:5">
      <c r="B3787" s="187"/>
      <c r="C3787" s="169"/>
      <c r="D3787" s="169"/>
      <c r="E3787" s="169"/>
    </row>
    <row r="3788" spans="2:5">
      <c r="B3788" s="187"/>
      <c r="C3788" s="169"/>
      <c r="D3788" s="169"/>
      <c r="E3788" s="169"/>
    </row>
    <row r="3789" spans="2:5">
      <c r="B3789" s="187"/>
      <c r="C3789" s="169"/>
      <c r="D3789" s="169"/>
      <c r="E3789" s="169"/>
    </row>
    <row r="3790" spans="2:5">
      <c r="B3790" s="187"/>
      <c r="C3790" s="169"/>
      <c r="D3790" s="169"/>
      <c r="E3790" s="169"/>
    </row>
    <row r="3791" spans="2:5">
      <c r="B3791" s="187"/>
      <c r="C3791" s="169"/>
      <c r="D3791" s="169"/>
      <c r="E3791" s="169"/>
    </row>
    <row r="3792" spans="2:5">
      <c r="B3792" s="187"/>
      <c r="C3792" s="169"/>
      <c r="D3792" s="169"/>
      <c r="E3792" s="169"/>
    </row>
    <row r="3793" spans="2:5">
      <c r="B3793" s="187"/>
      <c r="C3793" s="169"/>
      <c r="D3793" s="169"/>
      <c r="E3793" s="169"/>
    </row>
    <row r="3794" spans="2:5">
      <c r="B3794" s="187"/>
      <c r="C3794" s="169"/>
      <c r="D3794" s="169"/>
      <c r="E3794" s="169"/>
    </row>
    <row r="3795" spans="2:5">
      <c r="B3795" s="187"/>
      <c r="C3795" s="169"/>
      <c r="D3795" s="169"/>
      <c r="E3795" s="169"/>
    </row>
    <row r="3796" spans="2:5">
      <c r="B3796" s="187"/>
      <c r="C3796" s="169"/>
      <c r="D3796" s="169"/>
      <c r="E3796" s="169"/>
    </row>
    <row r="3797" spans="2:5">
      <c r="B3797" s="187"/>
      <c r="C3797" s="169"/>
      <c r="D3797" s="169"/>
      <c r="E3797" s="169"/>
    </row>
    <row r="3798" spans="2:5">
      <c r="B3798" s="187"/>
      <c r="C3798" s="169"/>
      <c r="D3798" s="169"/>
      <c r="E3798" s="169"/>
    </row>
    <row r="3799" spans="2:5">
      <c r="B3799" s="187"/>
      <c r="C3799" s="169"/>
      <c r="D3799" s="169"/>
      <c r="E3799" s="169"/>
    </row>
    <row r="3800" spans="2:5">
      <c r="B3800" s="187"/>
      <c r="C3800" s="169"/>
      <c r="D3800" s="169"/>
      <c r="E3800" s="169"/>
    </row>
    <row r="3801" spans="2:5">
      <c r="B3801" s="187"/>
      <c r="C3801" s="169"/>
      <c r="D3801" s="169"/>
      <c r="E3801" s="169"/>
    </row>
    <row r="3802" spans="2:5">
      <c r="B3802" s="187"/>
      <c r="C3802" s="169"/>
      <c r="D3802" s="169"/>
      <c r="E3802" s="169"/>
    </row>
    <row r="3803" spans="2:5">
      <c r="B3803" s="187"/>
      <c r="C3803" s="169"/>
      <c r="D3803" s="169"/>
      <c r="E3803" s="169"/>
    </row>
    <row r="3804" spans="2:5">
      <c r="B3804" s="187"/>
      <c r="C3804" s="169"/>
      <c r="D3804" s="169"/>
      <c r="E3804" s="169"/>
    </row>
    <row r="3805" spans="2:5">
      <c r="B3805" s="187"/>
      <c r="C3805" s="169"/>
      <c r="D3805" s="169"/>
      <c r="E3805" s="169"/>
    </row>
    <row r="3806" spans="2:5">
      <c r="B3806" s="187"/>
      <c r="C3806" s="169"/>
      <c r="D3806" s="169"/>
      <c r="E3806" s="169"/>
    </row>
    <row r="3807" spans="2:5">
      <c r="B3807" s="187"/>
      <c r="C3807" s="169"/>
      <c r="D3807" s="169"/>
      <c r="E3807" s="169"/>
    </row>
    <row r="3808" spans="2:5">
      <c r="B3808" s="187"/>
      <c r="C3808" s="169"/>
      <c r="D3808" s="169"/>
      <c r="E3808" s="169"/>
    </row>
    <row r="3809" spans="2:5">
      <c r="B3809" s="187"/>
      <c r="C3809" s="169"/>
      <c r="D3809" s="169"/>
      <c r="E3809" s="169"/>
    </row>
    <row r="3810" spans="2:5">
      <c r="B3810" s="187"/>
      <c r="C3810" s="169"/>
      <c r="D3810" s="169"/>
      <c r="E3810" s="169"/>
    </row>
    <row r="3811" spans="2:5">
      <c r="B3811" s="187"/>
      <c r="C3811" s="169"/>
      <c r="D3811" s="169"/>
      <c r="E3811" s="169"/>
    </row>
    <row r="3812" spans="2:5">
      <c r="B3812" s="187"/>
      <c r="C3812" s="169"/>
      <c r="D3812" s="169"/>
      <c r="E3812" s="169"/>
    </row>
    <row r="3813" spans="2:5">
      <c r="B3813" s="187"/>
      <c r="C3813" s="169"/>
      <c r="D3813" s="169"/>
      <c r="E3813" s="169"/>
    </row>
    <row r="3814" spans="2:5">
      <c r="B3814" s="187"/>
      <c r="C3814" s="169"/>
      <c r="D3814" s="169"/>
      <c r="E3814" s="169"/>
    </row>
    <row r="3815" spans="2:5">
      <c r="B3815" s="187"/>
      <c r="C3815" s="169"/>
      <c r="D3815" s="169"/>
      <c r="E3815" s="169"/>
    </row>
    <row r="3816" spans="2:5">
      <c r="B3816" s="187"/>
      <c r="C3816" s="169"/>
      <c r="D3816" s="169"/>
      <c r="E3816" s="169"/>
    </row>
    <row r="3817" spans="2:5">
      <c r="B3817" s="187"/>
      <c r="C3817" s="169"/>
      <c r="D3817" s="169"/>
      <c r="E3817" s="169"/>
    </row>
    <row r="3818" spans="2:5">
      <c r="B3818" s="187"/>
      <c r="C3818" s="169"/>
      <c r="D3818" s="169"/>
      <c r="E3818" s="169"/>
    </row>
    <row r="3819" spans="2:5">
      <c r="B3819" s="187"/>
      <c r="C3819" s="169"/>
      <c r="D3819" s="169"/>
      <c r="E3819" s="169"/>
    </row>
    <row r="3820" spans="2:5">
      <c r="B3820" s="187"/>
      <c r="C3820" s="169"/>
      <c r="D3820" s="169"/>
      <c r="E3820" s="169"/>
    </row>
    <row r="3821" spans="2:5">
      <c r="B3821" s="187"/>
      <c r="C3821" s="169"/>
      <c r="D3821" s="169"/>
      <c r="E3821" s="169"/>
    </row>
    <row r="3822" spans="2:5">
      <c r="B3822" s="187"/>
      <c r="C3822" s="169"/>
      <c r="D3822" s="169"/>
      <c r="E3822" s="169"/>
    </row>
    <row r="3823" spans="2:5">
      <c r="B3823" s="187"/>
      <c r="C3823" s="169"/>
      <c r="D3823" s="169"/>
      <c r="E3823" s="169"/>
    </row>
    <row r="3824" spans="2:5">
      <c r="B3824" s="187"/>
      <c r="C3824" s="169"/>
      <c r="D3824" s="169"/>
      <c r="E3824" s="169"/>
    </row>
    <row r="3825" spans="2:5">
      <c r="B3825" s="187"/>
      <c r="C3825" s="169"/>
      <c r="D3825" s="169"/>
      <c r="E3825" s="169"/>
    </row>
    <row r="3826" spans="2:5">
      <c r="B3826" s="187"/>
      <c r="C3826" s="169"/>
      <c r="D3826" s="169"/>
      <c r="E3826" s="169"/>
    </row>
    <row r="3827" spans="2:5">
      <c r="B3827" s="187"/>
      <c r="C3827" s="169"/>
      <c r="D3827" s="169"/>
      <c r="E3827" s="169"/>
    </row>
    <row r="3828" spans="2:5">
      <c r="B3828" s="187"/>
      <c r="C3828" s="169"/>
      <c r="D3828" s="169"/>
      <c r="E3828" s="169"/>
    </row>
    <row r="3829" spans="2:5">
      <c r="B3829" s="187"/>
      <c r="C3829" s="169"/>
      <c r="D3829" s="169"/>
      <c r="E3829" s="169"/>
    </row>
    <row r="3830" spans="2:5">
      <c r="B3830" s="187"/>
      <c r="C3830" s="169"/>
      <c r="D3830" s="169"/>
      <c r="E3830" s="169"/>
    </row>
    <row r="3831" spans="2:5">
      <c r="B3831" s="187"/>
      <c r="C3831" s="169"/>
      <c r="D3831" s="169"/>
      <c r="E3831" s="169"/>
    </row>
    <row r="3832" spans="2:5">
      <c r="B3832" s="187"/>
      <c r="C3832" s="169"/>
      <c r="D3832" s="169"/>
      <c r="E3832" s="169"/>
    </row>
    <row r="3833" spans="2:5">
      <c r="B3833" s="187"/>
      <c r="C3833" s="169"/>
      <c r="D3833" s="169"/>
      <c r="E3833" s="169"/>
    </row>
    <row r="3834" spans="2:5">
      <c r="B3834" s="187"/>
      <c r="C3834" s="169"/>
      <c r="D3834" s="169"/>
      <c r="E3834" s="169"/>
    </row>
    <row r="3835" spans="2:5">
      <c r="B3835" s="187"/>
      <c r="C3835" s="169"/>
      <c r="D3835" s="169"/>
      <c r="E3835" s="169"/>
    </row>
    <row r="3836" spans="2:5">
      <c r="B3836" s="187"/>
      <c r="C3836" s="169"/>
      <c r="D3836" s="169"/>
      <c r="E3836" s="169"/>
    </row>
    <row r="3837" spans="2:5">
      <c r="B3837" s="187"/>
      <c r="C3837" s="169"/>
      <c r="D3837" s="169"/>
      <c r="E3837" s="169"/>
    </row>
    <row r="3838" spans="2:5">
      <c r="B3838" s="187"/>
      <c r="C3838" s="169"/>
      <c r="D3838" s="169"/>
      <c r="E3838" s="169"/>
    </row>
    <row r="3839" spans="2:5">
      <c r="B3839" s="187"/>
      <c r="C3839" s="169"/>
      <c r="D3839" s="169"/>
      <c r="E3839" s="169"/>
    </row>
    <row r="3840" spans="2:5">
      <c r="B3840" s="187"/>
      <c r="C3840" s="169"/>
      <c r="D3840" s="169"/>
      <c r="E3840" s="169"/>
    </row>
    <row r="3841" spans="2:5">
      <c r="B3841" s="187"/>
      <c r="C3841" s="169"/>
      <c r="D3841" s="169"/>
      <c r="E3841" s="169"/>
    </row>
    <row r="3842" spans="2:5">
      <c r="B3842" s="187"/>
      <c r="C3842" s="169"/>
      <c r="D3842" s="169"/>
      <c r="E3842" s="169"/>
    </row>
    <row r="3843" spans="2:5">
      <c r="B3843" s="187"/>
      <c r="C3843" s="169"/>
      <c r="D3843" s="169"/>
      <c r="E3843" s="169"/>
    </row>
    <row r="3844" spans="2:5">
      <c r="B3844" s="187"/>
      <c r="C3844" s="169"/>
      <c r="D3844" s="169"/>
      <c r="E3844" s="169"/>
    </row>
    <row r="3845" spans="2:5">
      <c r="B3845" s="187"/>
      <c r="C3845" s="169"/>
      <c r="D3845" s="169"/>
      <c r="E3845" s="169"/>
    </row>
    <row r="3846" spans="2:5">
      <c r="B3846" s="187"/>
      <c r="C3846" s="169"/>
      <c r="D3846" s="169"/>
      <c r="E3846" s="169"/>
    </row>
    <row r="3847" spans="2:5">
      <c r="B3847" s="187"/>
      <c r="C3847" s="169"/>
      <c r="D3847" s="169"/>
      <c r="E3847" s="169"/>
    </row>
    <row r="3848" spans="2:5">
      <c r="B3848" s="187"/>
      <c r="C3848" s="169"/>
      <c r="D3848" s="169"/>
      <c r="E3848" s="169"/>
    </row>
    <row r="3849" spans="2:5">
      <c r="B3849" s="187"/>
      <c r="C3849" s="169"/>
      <c r="D3849" s="169"/>
      <c r="E3849" s="169"/>
    </row>
    <row r="3850" spans="2:5">
      <c r="B3850" s="187"/>
      <c r="C3850" s="169"/>
      <c r="D3850" s="169"/>
      <c r="E3850" s="169"/>
    </row>
    <row r="3851" spans="2:5">
      <c r="B3851" s="187"/>
      <c r="C3851" s="169"/>
      <c r="D3851" s="169"/>
      <c r="E3851" s="169"/>
    </row>
    <row r="3852" spans="2:5">
      <c r="B3852" s="187"/>
      <c r="C3852" s="169"/>
      <c r="D3852" s="169"/>
      <c r="E3852" s="169"/>
    </row>
    <row r="3853" spans="2:5">
      <c r="B3853" s="187"/>
      <c r="C3853" s="169"/>
      <c r="D3853" s="169"/>
      <c r="E3853" s="169"/>
    </row>
    <row r="3854" spans="2:5">
      <c r="B3854" s="187"/>
      <c r="C3854" s="169"/>
      <c r="D3854" s="169"/>
      <c r="E3854" s="169"/>
    </row>
    <row r="3855" spans="2:5">
      <c r="B3855" s="187"/>
      <c r="C3855" s="169"/>
      <c r="D3855" s="169"/>
      <c r="E3855" s="169"/>
    </row>
    <row r="3856" spans="2:5">
      <c r="B3856" s="187"/>
      <c r="C3856" s="169"/>
      <c r="D3856" s="169"/>
      <c r="E3856" s="169"/>
    </row>
    <row r="3857" spans="2:5">
      <c r="B3857" s="187"/>
      <c r="C3857" s="169"/>
      <c r="D3857" s="169"/>
      <c r="E3857" s="169"/>
    </row>
    <row r="3858" spans="2:5">
      <c r="B3858" s="187"/>
      <c r="C3858" s="169"/>
      <c r="D3858" s="169"/>
      <c r="E3858" s="169"/>
    </row>
    <row r="3859" spans="2:5">
      <c r="B3859" s="187"/>
      <c r="C3859" s="169"/>
      <c r="D3859" s="169"/>
      <c r="E3859" s="169"/>
    </row>
    <row r="3860" spans="2:5">
      <c r="B3860" s="187"/>
      <c r="C3860" s="169"/>
      <c r="D3860" s="169"/>
      <c r="E3860" s="169"/>
    </row>
    <row r="3861" spans="2:5">
      <c r="B3861" s="187"/>
      <c r="C3861" s="169"/>
      <c r="D3861" s="169"/>
      <c r="E3861" s="169"/>
    </row>
    <row r="3862" spans="2:5">
      <c r="B3862" s="187"/>
      <c r="C3862" s="169"/>
      <c r="D3862" s="169"/>
      <c r="E3862" s="169"/>
    </row>
    <row r="3863" spans="2:5">
      <c r="B3863" s="187"/>
      <c r="C3863" s="169"/>
      <c r="D3863" s="169"/>
      <c r="E3863" s="169"/>
    </row>
    <row r="3864" spans="2:5">
      <c r="B3864" s="187"/>
      <c r="C3864" s="169"/>
      <c r="D3864" s="169"/>
      <c r="E3864" s="169"/>
    </row>
    <row r="3865" spans="2:5">
      <c r="B3865" s="187"/>
      <c r="C3865" s="169"/>
      <c r="D3865" s="169"/>
      <c r="E3865" s="169"/>
    </row>
    <row r="3866" spans="2:5">
      <c r="B3866" s="187"/>
      <c r="C3866" s="169"/>
      <c r="D3866" s="169"/>
      <c r="E3866" s="169"/>
    </row>
    <row r="3867" spans="2:5">
      <c r="B3867" s="187"/>
      <c r="C3867" s="169"/>
      <c r="D3867" s="169"/>
      <c r="E3867" s="169"/>
    </row>
    <row r="3868" spans="2:5">
      <c r="B3868" s="187"/>
      <c r="C3868" s="169"/>
      <c r="D3868" s="169"/>
      <c r="E3868" s="169"/>
    </row>
    <row r="3869" spans="2:5">
      <c r="B3869" s="187"/>
      <c r="C3869" s="169"/>
      <c r="D3869" s="169"/>
      <c r="E3869" s="169"/>
    </row>
    <row r="3870" spans="2:5">
      <c r="B3870" s="187"/>
      <c r="C3870" s="169"/>
      <c r="D3870" s="169"/>
      <c r="E3870" s="169"/>
    </row>
    <row r="3871" spans="2:5">
      <c r="B3871" s="187"/>
      <c r="C3871" s="169"/>
      <c r="D3871" s="169"/>
      <c r="E3871" s="169"/>
    </row>
    <row r="3872" spans="2:5">
      <c r="B3872" s="187"/>
      <c r="C3872" s="169"/>
      <c r="D3872" s="169"/>
      <c r="E3872" s="169"/>
    </row>
    <row r="3873" spans="2:5">
      <c r="B3873" s="187"/>
      <c r="C3873" s="169"/>
      <c r="D3873" s="169"/>
      <c r="E3873" s="169"/>
    </row>
    <row r="3874" spans="2:5">
      <c r="B3874" s="187"/>
      <c r="C3874" s="169"/>
      <c r="D3874" s="169"/>
      <c r="E3874" s="169"/>
    </row>
    <row r="3875" spans="2:5">
      <c r="B3875" s="187"/>
      <c r="C3875" s="169"/>
      <c r="D3875" s="169"/>
      <c r="E3875" s="169"/>
    </row>
    <row r="3876" spans="2:5">
      <c r="B3876" s="187"/>
      <c r="C3876" s="169"/>
      <c r="D3876" s="169"/>
      <c r="E3876" s="169"/>
    </row>
    <row r="3877" spans="2:5">
      <c r="B3877" s="187"/>
      <c r="C3877" s="169"/>
      <c r="D3877" s="169"/>
      <c r="E3877" s="169"/>
    </row>
    <row r="3878" spans="2:5">
      <c r="B3878" s="187"/>
      <c r="C3878" s="169"/>
      <c r="D3878" s="169"/>
      <c r="E3878" s="169"/>
    </row>
    <row r="3879" spans="2:5">
      <c r="B3879" s="187"/>
      <c r="C3879" s="169"/>
      <c r="D3879" s="169"/>
      <c r="E3879" s="169"/>
    </row>
    <row r="3880" spans="2:5">
      <c r="B3880" s="187"/>
      <c r="C3880" s="169"/>
      <c r="D3880" s="169"/>
      <c r="E3880" s="169"/>
    </row>
    <row r="3881" spans="2:5">
      <c r="B3881" s="187"/>
      <c r="C3881" s="169"/>
      <c r="D3881" s="169"/>
      <c r="E3881" s="169"/>
    </row>
    <row r="3882" spans="2:5">
      <c r="B3882" s="187"/>
      <c r="C3882" s="169"/>
      <c r="D3882" s="169"/>
      <c r="E3882" s="169"/>
    </row>
    <row r="3883" spans="2:5">
      <c r="B3883" s="187"/>
      <c r="C3883" s="169"/>
      <c r="D3883" s="169"/>
      <c r="E3883" s="169"/>
    </row>
    <row r="3884" spans="2:5">
      <c r="B3884" s="187"/>
      <c r="C3884" s="169"/>
      <c r="D3884" s="169"/>
      <c r="E3884" s="169"/>
    </row>
    <row r="3885" spans="2:5">
      <c r="B3885" s="187"/>
      <c r="C3885" s="169"/>
      <c r="D3885" s="169"/>
      <c r="E3885" s="169"/>
    </row>
    <row r="3886" spans="2:5">
      <c r="B3886" s="187"/>
      <c r="C3886" s="169"/>
      <c r="D3886" s="169"/>
      <c r="E3886" s="169"/>
    </row>
    <row r="3887" spans="2:5">
      <c r="B3887" s="187"/>
      <c r="C3887" s="169"/>
      <c r="D3887" s="169"/>
      <c r="E3887" s="169"/>
    </row>
    <row r="3888" spans="2:5">
      <c r="B3888" s="187"/>
      <c r="C3888" s="169"/>
      <c r="D3888" s="169"/>
      <c r="E3888" s="169"/>
    </row>
    <row r="3889" spans="2:5">
      <c r="B3889" s="187"/>
      <c r="C3889" s="169"/>
      <c r="D3889" s="169"/>
      <c r="E3889" s="169"/>
    </row>
    <row r="3890" spans="2:5">
      <c r="B3890" s="187"/>
      <c r="C3890" s="169"/>
      <c r="D3890" s="169"/>
      <c r="E3890" s="169"/>
    </row>
    <row r="3891" spans="2:5">
      <c r="B3891" s="187"/>
      <c r="C3891" s="169"/>
      <c r="D3891" s="169"/>
      <c r="E3891" s="169"/>
    </row>
    <row r="3892" spans="2:5">
      <c r="B3892" s="187"/>
      <c r="C3892" s="169"/>
      <c r="D3892" s="169"/>
      <c r="E3892" s="169"/>
    </row>
    <row r="3893" spans="2:5">
      <c r="B3893" s="187"/>
      <c r="C3893" s="169"/>
      <c r="D3893" s="169"/>
      <c r="E3893" s="169"/>
    </row>
    <row r="3894" spans="2:5">
      <c r="B3894" s="187"/>
      <c r="C3894" s="169"/>
      <c r="D3894" s="169"/>
      <c r="E3894" s="169"/>
    </row>
    <row r="3895" spans="2:5">
      <c r="B3895" s="187"/>
      <c r="C3895" s="169"/>
      <c r="D3895" s="169"/>
      <c r="E3895" s="169"/>
    </row>
    <row r="3896" spans="2:5">
      <c r="B3896" s="187"/>
      <c r="C3896" s="169"/>
      <c r="D3896" s="169"/>
      <c r="E3896" s="169"/>
    </row>
    <row r="3897" spans="2:5">
      <c r="B3897" s="187"/>
      <c r="C3897" s="169"/>
      <c r="D3897" s="169"/>
      <c r="E3897" s="169"/>
    </row>
    <row r="3898" spans="2:5">
      <c r="B3898" s="187"/>
      <c r="C3898" s="169"/>
      <c r="D3898" s="169"/>
      <c r="E3898" s="169"/>
    </row>
    <row r="3899" spans="2:5">
      <c r="B3899" s="187"/>
      <c r="C3899" s="169"/>
      <c r="D3899" s="169"/>
      <c r="E3899" s="169"/>
    </row>
    <row r="3900" spans="2:5">
      <c r="B3900" s="187"/>
      <c r="C3900" s="169"/>
      <c r="D3900" s="169"/>
      <c r="E3900" s="169"/>
    </row>
    <row r="3901" spans="2:5">
      <c r="B3901" s="187"/>
      <c r="C3901" s="169"/>
      <c r="D3901" s="169"/>
      <c r="E3901" s="169"/>
    </row>
    <row r="3902" spans="2:5">
      <c r="B3902" s="187"/>
      <c r="C3902" s="169"/>
      <c r="D3902" s="169"/>
      <c r="E3902" s="169"/>
    </row>
    <row r="3903" spans="2:5">
      <c r="B3903" s="187"/>
      <c r="C3903" s="169"/>
      <c r="D3903" s="169"/>
      <c r="E3903" s="169"/>
    </row>
    <row r="3904" spans="2:5">
      <c r="B3904" s="187"/>
      <c r="C3904" s="169"/>
      <c r="D3904" s="169"/>
      <c r="E3904" s="169"/>
    </row>
    <row r="3905" spans="2:5">
      <c r="B3905" s="187"/>
      <c r="C3905" s="169"/>
      <c r="D3905" s="169"/>
      <c r="E3905" s="169"/>
    </row>
    <row r="3906" spans="2:5">
      <c r="B3906" s="187"/>
      <c r="C3906" s="169"/>
      <c r="D3906" s="169"/>
      <c r="E3906" s="169"/>
    </row>
    <row r="3907" spans="2:5">
      <c r="B3907" s="187"/>
      <c r="C3907" s="169"/>
      <c r="D3907" s="169"/>
      <c r="E3907" s="169"/>
    </row>
    <row r="3908" spans="2:5">
      <c r="B3908" s="187"/>
      <c r="C3908" s="169"/>
      <c r="D3908" s="169"/>
      <c r="E3908" s="169"/>
    </row>
    <row r="3909" spans="2:5">
      <c r="B3909" s="187"/>
      <c r="C3909" s="169"/>
      <c r="D3909" s="169"/>
      <c r="E3909" s="169"/>
    </row>
    <row r="3910" spans="2:5">
      <c r="B3910" s="187"/>
      <c r="C3910" s="169"/>
      <c r="D3910" s="169"/>
      <c r="E3910" s="169"/>
    </row>
    <row r="3911" spans="2:5">
      <c r="B3911" s="187"/>
      <c r="C3911" s="169"/>
      <c r="D3911" s="169"/>
      <c r="E3911" s="169"/>
    </row>
    <row r="3912" spans="2:5">
      <c r="B3912" s="187"/>
      <c r="C3912" s="169"/>
      <c r="D3912" s="169"/>
      <c r="E3912" s="169"/>
    </row>
    <row r="3913" spans="2:5">
      <c r="B3913" s="187"/>
      <c r="C3913" s="169"/>
      <c r="D3913" s="169"/>
      <c r="E3913" s="169"/>
    </row>
    <row r="3914" spans="2:5">
      <c r="B3914" s="187"/>
      <c r="C3914" s="169"/>
      <c r="D3914" s="169"/>
      <c r="E3914" s="169"/>
    </row>
    <row r="3915" spans="2:5">
      <c r="B3915" s="187"/>
      <c r="C3915" s="169"/>
      <c r="D3915" s="169"/>
      <c r="E3915" s="169"/>
    </row>
    <row r="3916" spans="2:5">
      <c r="B3916" s="187"/>
      <c r="C3916" s="169"/>
      <c r="D3916" s="169"/>
      <c r="E3916" s="169"/>
    </row>
    <row r="3917" spans="2:5">
      <c r="B3917" s="187"/>
      <c r="C3917" s="169"/>
      <c r="D3917" s="169"/>
      <c r="E3917" s="169"/>
    </row>
    <row r="3918" spans="2:5">
      <c r="B3918" s="187"/>
      <c r="C3918" s="169"/>
      <c r="D3918" s="169"/>
      <c r="E3918" s="169"/>
    </row>
    <row r="3919" spans="2:5">
      <c r="B3919" s="187"/>
      <c r="C3919" s="169"/>
      <c r="D3919" s="169"/>
      <c r="E3919" s="169"/>
    </row>
    <row r="3920" spans="2:5">
      <c r="B3920" s="187"/>
      <c r="C3920" s="169"/>
      <c r="D3920" s="169"/>
      <c r="E3920" s="169"/>
    </row>
    <row r="3921" spans="2:5">
      <c r="B3921" s="187"/>
      <c r="C3921" s="169"/>
      <c r="D3921" s="169"/>
      <c r="E3921" s="169"/>
    </row>
    <row r="3922" spans="2:5">
      <c r="B3922" s="187"/>
      <c r="C3922" s="169"/>
      <c r="D3922" s="169"/>
      <c r="E3922" s="169"/>
    </row>
    <row r="3923" spans="2:5">
      <c r="B3923" s="187"/>
      <c r="C3923" s="169"/>
      <c r="D3923" s="169"/>
      <c r="E3923" s="169"/>
    </row>
    <row r="3924" spans="2:5">
      <c r="B3924" s="187"/>
      <c r="C3924" s="169"/>
      <c r="D3924" s="169"/>
      <c r="E3924" s="169"/>
    </row>
    <row r="3925" spans="2:5">
      <c r="B3925" s="187"/>
      <c r="C3925" s="169"/>
      <c r="D3925" s="169"/>
      <c r="E3925" s="169"/>
    </row>
    <row r="3926" spans="2:5">
      <c r="B3926" s="187"/>
      <c r="C3926" s="169"/>
      <c r="D3926" s="169"/>
      <c r="E3926" s="169"/>
    </row>
    <row r="3927" spans="2:5">
      <c r="B3927" s="187"/>
      <c r="C3927" s="169"/>
      <c r="D3927" s="169"/>
      <c r="E3927" s="169"/>
    </row>
    <row r="3928" spans="2:5">
      <c r="B3928" s="187"/>
      <c r="C3928" s="169"/>
      <c r="D3928" s="169"/>
      <c r="E3928" s="169"/>
    </row>
    <row r="3929" spans="2:5">
      <c r="B3929" s="187"/>
      <c r="C3929" s="169"/>
      <c r="D3929" s="169"/>
      <c r="E3929" s="169"/>
    </row>
    <row r="3930" spans="2:5">
      <c r="B3930" s="187"/>
      <c r="C3930" s="169"/>
      <c r="D3930" s="169"/>
      <c r="E3930" s="169"/>
    </row>
    <row r="3931" spans="2:5">
      <c r="B3931" s="187"/>
      <c r="C3931" s="169"/>
      <c r="D3931" s="169"/>
      <c r="E3931" s="169"/>
    </row>
    <row r="3932" spans="2:5">
      <c r="B3932" s="187"/>
      <c r="C3932" s="169"/>
      <c r="D3932" s="169"/>
      <c r="E3932" s="169"/>
    </row>
    <row r="3933" spans="2:5">
      <c r="B3933" s="187"/>
      <c r="C3933" s="169"/>
      <c r="D3933" s="169"/>
      <c r="E3933" s="169"/>
    </row>
    <row r="3934" spans="2:5">
      <c r="B3934" s="187"/>
      <c r="C3934" s="169"/>
      <c r="D3934" s="169"/>
      <c r="E3934" s="169"/>
    </row>
    <row r="3935" spans="2:5">
      <c r="B3935" s="187"/>
      <c r="C3935" s="169"/>
      <c r="D3935" s="169"/>
      <c r="E3935" s="169"/>
    </row>
    <row r="3936" spans="2:5">
      <c r="B3936" s="187"/>
      <c r="C3936" s="169"/>
      <c r="D3936" s="169"/>
      <c r="E3936" s="169"/>
    </row>
    <row r="3937" spans="2:5">
      <c r="B3937" s="187"/>
      <c r="C3937" s="169"/>
      <c r="D3937" s="169"/>
      <c r="E3937" s="169"/>
    </row>
    <row r="3938" spans="2:5">
      <c r="B3938" s="187"/>
      <c r="C3938" s="169"/>
      <c r="D3938" s="169"/>
      <c r="E3938" s="169"/>
    </row>
    <row r="3939" spans="2:5">
      <c r="B3939" s="187"/>
      <c r="C3939" s="169"/>
      <c r="D3939" s="169"/>
      <c r="E3939" s="169"/>
    </row>
    <row r="3940" spans="2:5">
      <c r="B3940" s="187"/>
      <c r="C3940" s="169"/>
      <c r="D3940" s="169"/>
      <c r="E3940" s="169"/>
    </row>
    <row r="3941" spans="2:5">
      <c r="B3941" s="187"/>
      <c r="C3941" s="169"/>
      <c r="D3941" s="169"/>
      <c r="E3941" s="169"/>
    </row>
    <row r="3942" spans="2:5">
      <c r="B3942" s="187"/>
      <c r="C3942" s="169"/>
      <c r="D3942" s="169"/>
      <c r="E3942" s="169"/>
    </row>
    <row r="3943" spans="2:5">
      <c r="B3943" s="187"/>
      <c r="C3943" s="169"/>
      <c r="D3943" s="169"/>
      <c r="E3943" s="169"/>
    </row>
    <row r="3944" spans="2:5">
      <c r="B3944" s="187"/>
      <c r="C3944" s="169"/>
      <c r="D3944" s="169"/>
      <c r="E3944" s="169"/>
    </row>
    <row r="3945" spans="2:5">
      <c r="B3945" s="187"/>
      <c r="C3945" s="169"/>
      <c r="D3945" s="169"/>
      <c r="E3945" s="169"/>
    </row>
    <row r="3946" spans="2:5">
      <c r="B3946" s="187"/>
      <c r="C3946" s="169"/>
      <c r="D3946" s="169"/>
      <c r="E3946" s="169"/>
    </row>
    <row r="3947" spans="2:5">
      <c r="B3947" s="187"/>
      <c r="C3947" s="169"/>
      <c r="D3947" s="169"/>
      <c r="E3947" s="169"/>
    </row>
    <row r="3948" spans="2:5">
      <c r="B3948" s="187"/>
      <c r="C3948" s="169"/>
      <c r="D3948" s="169"/>
      <c r="E3948" s="169"/>
    </row>
    <row r="3949" spans="2:5">
      <c r="B3949" s="187"/>
      <c r="C3949" s="169"/>
      <c r="D3949" s="169"/>
      <c r="E3949" s="169"/>
    </row>
    <row r="3950" spans="2:5">
      <c r="B3950" s="187"/>
      <c r="C3950" s="169"/>
      <c r="D3950" s="169"/>
      <c r="E3950" s="169"/>
    </row>
    <row r="3951" spans="2:5">
      <c r="B3951" s="187"/>
      <c r="C3951" s="169"/>
      <c r="D3951" s="169"/>
      <c r="E3951" s="169"/>
    </row>
    <row r="3952" spans="2:5">
      <c r="B3952" s="187"/>
      <c r="C3952" s="169"/>
      <c r="D3952" s="169"/>
      <c r="E3952" s="169"/>
    </row>
    <row r="3953" spans="2:5">
      <c r="B3953" s="187"/>
      <c r="C3953" s="169"/>
      <c r="D3953" s="169"/>
      <c r="E3953" s="169"/>
    </row>
    <row r="3954" spans="2:5">
      <c r="B3954" s="187"/>
      <c r="C3954" s="169"/>
      <c r="D3954" s="169"/>
      <c r="E3954" s="169"/>
    </row>
    <row r="3955" spans="2:5">
      <c r="B3955" s="187"/>
      <c r="C3955" s="169"/>
      <c r="D3955" s="169"/>
      <c r="E3955" s="169"/>
    </row>
    <row r="3956" spans="2:5">
      <c r="B3956" s="187"/>
      <c r="C3956" s="169"/>
      <c r="D3956" s="169"/>
      <c r="E3956" s="169"/>
    </row>
    <row r="3957" spans="2:5">
      <c r="B3957" s="187"/>
      <c r="C3957" s="169"/>
      <c r="D3957" s="169"/>
      <c r="E3957" s="169"/>
    </row>
    <row r="3958" spans="2:5">
      <c r="B3958" s="187"/>
      <c r="C3958" s="169"/>
      <c r="D3958" s="169"/>
      <c r="E3958" s="169"/>
    </row>
    <row r="3959" spans="2:5">
      <c r="B3959" s="187"/>
      <c r="C3959" s="169"/>
      <c r="D3959" s="169"/>
      <c r="E3959" s="169"/>
    </row>
    <row r="3960" spans="2:5">
      <c r="B3960" s="187"/>
      <c r="C3960" s="169"/>
      <c r="D3960" s="169"/>
      <c r="E3960" s="169"/>
    </row>
    <row r="3961" spans="2:5">
      <c r="B3961" s="187"/>
      <c r="C3961" s="169"/>
      <c r="D3961" s="169"/>
      <c r="E3961" s="169"/>
    </row>
    <row r="3962" spans="2:5">
      <c r="B3962" s="187"/>
      <c r="C3962" s="169"/>
      <c r="D3962" s="169"/>
      <c r="E3962" s="169"/>
    </row>
    <row r="3963" spans="2:5">
      <c r="B3963" s="187"/>
      <c r="C3963" s="169"/>
      <c r="D3963" s="169"/>
      <c r="E3963" s="169"/>
    </row>
    <row r="3964" spans="2:5">
      <c r="B3964" s="187"/>
      <c r="C3964" s="169"/>
      <c r="D3964" s="169"/>
      <c r="E3964" s="169"/>
    </row>
    <row r="3965" spans="2:5">
      <c r="B3965" s="187"/>
      <c r="C3965" s="169"/>
      <c r="D3965" s="169"/>
      <c r="E3965" s="169"/>
    </row>
    <row r="3966" spans="2:5">
      <c r="B3966" s="187"/>
      <c r="C3966" s="169"/>
      <c r="D3966" s="169"/>
      <c r="E3966" s="169"/>
    </row>
    <row r="3967" spans="2:5">
      <c r="B3967" s="187"/>
      <c r="C3967" s="169"/>
      <c r="D3967" s="169"/>
      <c r="E3967" s="169"/>
    </row>
    <row r="3968" spans="2:5">
      <c r="B3968" s="187"/>
      <c r="C3968" s="169"/>
      <c r="D3968" s="169"/>
      <c r="E3968" s="169"/>
    </row>
    <row r="3969" spans="2:5">
      <c r="B3969" s="187"/>
      <c r="C3969" s="169"/>
      <c r="D3969" s="169"/>
      <c r="E3969" s="169"/>
    </row>
    <row r="3970" spans="2:5">
      <c r="B3970" s="187"/>
      <c r="C3970" s="169"/>
      <c r="D3970" s="169"/>
      <c r="E3970" s="169"/>
    </row>
    <row r="3971" spans="2:5">
      <c r="B3971" s="187"/>
      <c r="C3971" s="169"/>
      <c r="D3971" s="169"/>
      <c r="E3971" s="169"/>
    </row>
    <row r="3972" spans="2:5">
      <c r="B3972" s="187"/>
      <c r="C3972" s="169"/>
      <c r="D3972" s="169"/>
      <c r="E3972" s="169"/>
    </row>
    <row r="3973" spans="2:5">
      <c r="B3973" s="187"/>
      <c r="C3973" s="169"/>
      <c r="D3973" s="169"/>
      <c r="E3973" s="169"/>
    </row>
    <row r="3974" spans="2:5">
      <c r="B3974" s="187"/>
      <c r="C3974" s="169"/>
      <c r="D3974" s="169"/>
      <c r="E3974" s="169"/>
    </row>
    <row r="3975" spans="2:5">
      <c r="B3975" s="187"/>
      <c r="C3975" s="169"/>
      <c r="D3975" s="169"/>
      <c r="E3975" s="169"/>
    </row>
    <row r="3976" spans="2:5">
      <c r="B3976" s="187"/>
      <c r="C3976" s="169"/>
      <c r="D3976" s="169"/>
      <c r="E3976" s="169"/>
    </row>
    <row r="3977" spans="2:5">
      <c r="B3977" s="187"/>
      <c r="C3977" s="169"/>
      <c r="D3977" s="169"/>
      <c r="E3977" s="169"/>
    </row>
    <row r="3978" spans="2:5">
      <c r="B3978" s="187"/>
      <c r="C3978" s="169"/>
      <c r="D3978" s="169"/>
      <c r="E3978" s="169"/>
    </row>
    <row r="3979" spans="2:5">
      <c r="B3979" s="187"/>
      <c r="C3979" s="169"/>
      <c r="D3979" s="169"/>
      <c r="E3979" s="169"/>
    </row>
    <row r="3980" spans="2:5">
      <c r="B3980" s="187"/>
      <c r="C3980" s="169"/>
      <c r="D3980" s="169"/>
      <c r="E3980" s="169"/>
    </row>
    <row r="3981" spans="2:5">
      <c r="B3981" s="187"/>
      <c r="C3981" s="169"/>
      <c r="D3981" s="169"/>
      <c r="E3981" s="169"/>
    </row>
    <row r="3982" spans="2:5">
      <c r="B3982" s="187"/>
      <c r="C3982" s="169"/>
      <c r="D3982" s="169"/>
      <c r="E3982" s="169"/>
    </row>
    <row r="3983" spans="2:5">
      <c r="B3983" s="187"/>
      <c r="C3983" s="169"/>
      <c r="D3983" s="169"/>
      <c r="E3983" s="169"/>
    </row>
    <row r="3984" spans="2:5">
      <c r="B3984" s="187"/>
      <c r="C3984" s="169"/>
      <c r="D3984" s="169"/>
      <c r="E3984" s="169"/>
    </row>
    <row r="3985" spans="2:5">
      <c r="B3985" s="187"/>
      <c r="C3985" s="169"/>
      <c r="D3985" s="169"/>
      <c r="E3985" s="169"/>
    </row>
    <row r="3986" spans="2:5">
      <c r="B3986" s="187"/>
      <c r="C3986" s="169"/>
      <c r="D3986" s="169"/>
      <c r="E3986" s="169"/>
    </row>
    <row r="3987" spans="2:5">
      <c r="B3987" s="187"/>
      <c r="C3987" s="169"/>
      <c r="D3987" s="169"/>
      <c r="E3987" s="169"/>
    </row>
    <row r="3988" spans="2:5">
      <c r="B3988" s="187"/>
      <c r="C3988" s="169"/>
      <c r="D3988" s="169"/>
      <c r="E3988" s="169"/>
    </row>
    <row r="3989" spans="2:5">
      <c r="B3989" s="187"/>
      <c r="C3989" s="169"/>
      <c r="D3989" s="169"/>
      <c r="E3989" s="169"/>
    </row>
    <row r="3990" spans="2:5">
      <c r="B3990" s="187"/>
      <c r="C3990" s="169"/>
      <c r="D3990" s="169"/>
      <c r="E3990" s="169"/>
    </row>
    <row r="3991" spans="2:5">
      <c r="B3991" s="187"/>
      <c r="C3991" s="169"/>
      <c r="D3991" s="169"/>
      <c r="E3991" s="169"/>
    </row>
    <row r="3992" spans="2:5">
      <c r="B3992" s="187"/>
      <c r="C3992" s="169"/>
      <c r="D3992" s="169"/>
      <c r="E3992" s="169"/>
    </row>
    <row r="3993" spans="2:5">
      <c r="B3993" s="187"/>
      <c r="C3993" s="169"/>
      <c r="D3993" s="169"/>
      <c r="E3993" s="169"/>
    </row>
    <row r="3994" spans="2:5">
      <c r="B3994" s="187"/>
      <c r="C3994" s="169"/>
      <c r="D3994" s="169"/>
      <c r="E3994" s="169"/>
    </row>
    <row r="3995" spans="2:5">
      <c r="B3995" s="187"/>
      <c r="C3995" s="169"/>
      <c r="D3995" s="169"/>
      <c r="E3995" s="169"/>
    </row>
    <row r="3996" spans="2:5">
      <c r="B3996" s="187"/>
      <c r="C3996" s="169"/>
      <c r="D3996" s="169"/>
      <c r="E3996" s="169"/>
    </row>
    <row r="3997" spans="2:5">
      <c r="B3997" s="187"/>
      <c r="C3997" s="169"/>
      <c r="D3997" s="169"/>
      <c r="E3997" s="169"/>
    </row>
    <row r="3998" spans="2:5">
      <c r="B3998" s="187"/>
      <c r="C3998" s="169"/>
      <c r="D3998" s="169"/>
      <c r="E3998" s="169"/>
    </row>
    <row r="3999" spans="2:5">
      <c r="B3999" s="187"/>
      <c r="C3999" s="169"/>
      <c r="D3999" s="169"/>
      <c r="E3999" s="169"/>
    </row>
    <row r="4000" spans="2:5">
      <c r="B4000" s="187"/>
      <c r="C4000" s="169"/>
      <c r="D4000" s="169"/>
      <c r="E4000" s="169"/>
    </row>
    <row r="4001" spans="2:5">
      <c r="B4001" s="187"/>
      <c r="C4001" s="169"/>
      <c r="D4001" s="169"/>
      <c r="E4001" s="169"/>
    </row>
    <row r="4002" spans="2:5">
      <c r="B4002" s="187"/>
      <c r="C4002" s="169"/>
      <c r="D4002" s="169"/>
      <c r="E4002" s="169"/>
    </row>
    <row r="4003" spans="2:5">
      <c r="B4003" s="187"/>
      <c r="C4003" s="169"/>
      <c r="D4003" s="169"/>
      <c r="E4003" s="169"/>
    </row>
    <row r="4004" spans="2:5">
      <c r="B4004" s="187"/>
      <c r="C4004" s="169"/>
      <c r="D4004" s="169"/>
      <c r="E4004" s="169"/>
    </row>
    <row r="4005" spans="2:5">
      <c r="B4005" s="187"/>
      <c r="C4005" s="169"/>
      <c r="D4005" s="169"/>
      <c r="E4005" s="169"/>
    </row>
    <row r="4006" spans="2:5">
      <c r="B4006" s="187"/>
      <c r="C4006" s="169"/>
      <c r="D4006" s="169"/>
      <c r="E4006" s="169"/>
    </row>
    <row r="4007" spans="2:5">
      <c r="B4007" s="187"/>
      <c r="C4007" s="169"/>
      <c r="D4007" s="169"/>
      <c r="E4007" s="169"/>
    </row>
    <row r="4008" spans="2:5">
      <c r="B4008" s="187"/>
      <c r="C4008" s="169"/>
      <c r="D4008" s="169"/>
      <c r="E4008" s="169"/>
    </row>
    <row r="4009" spans="2:5">
      <c r="B4009" s="187"/>
      <c r="C4009" s="169"/>
      <c r="D4009" s="169"/>
      <c r="E4009" s="169"/>
    </row>
    <row r="4010" spans="2:5">
      <c r="B4010" s="187"/>
      <c r="C4010" s="169"/>
      <c r="D4010" s="169"/>
      <c r="E4010" s="169"/>
    </row>
    <row r="4011" spans="2:5">
      <c r="B4011" s="187"/>
      <c r="C4011" s="169"/>
      <c r="D4011" s="169"/>
      <c r="E4011" s="169"/>
    </row>
    <row r="4012" spans="2:5">
      <c r="B4012" s="187"/>
      <c r="C4012" s="169"/>
      <c r="D4012" s="169"/>
      <c r="E4012" s="169"/>
    </row>
    <row r="4013" spans="2:5">
      <c r="B4013" s="187"/>
      <c r="C4013" s="169"/>
      <c r="D4013" s="169"/>
      <c r="E4013" s="169"/>
    </row>
    <row r="4014" spans="2:5">
      <c r="B4014" s="187"/>
      <c r="C4014" s="169"/>
      <c r="D4014" s="169"/>
      <c r="E4014" s="169"/>
    </row>
    <row r="4015" spans="2:5">
      <c r="B4015" s="187"/>
      <c r="C4015" s="169"/>
      <c r="D4015" s="169"/>
      <c r="E4015" s="169"/>
    </row>
    <row r="4016" spans="2:5">
      <c r="B4016" s="187"/>
      <c r="C4016" s="169"/>
      <c r="D4016" s="169"/>
      <c r="E4016" s="169"/>
    </row>
    <row r="4017" spans="2:5">
      <c r="B4017" s="187"/>
      <c r="C4017" s="169"/>
      <c r="D4017" s="169"/>
      <c r="E4017" s="169"/>
    </row>
    <row r="4018" spans="2:5">
      <c r="B4018" s="187"/>
      <c r="C4018" s="169"/>
      <c r="D4018" s="169"/>
      <c r="E4018" s="169"/>
    </row>
    <row r="4019" spans="2:5">
      <c r="B4019" s="187"/>
      <c r="C4019" s="169"/>
      <c r="D4019" s="169"/>
      <c r="E4019" s="169"/>
    </row>
    <row r="4020" spans="2:5">
      <c r="B4020" s="187"/>
      <c r="C4020" s="169"/>
      <c r="D4020" s="169"/>
      <c r="E4020" s="169"/>
    </row>
    <row r="4021" spans="2:5">
      <c r="B4021" s="187"/>
      <c r="C4021" s="169"/>
      <c r="D4021" s="169"/>
      <c r="E4021" s="169"/>
    </row>
    <row r="4022" spans="2:5">
      <c r="B4022" s="187"/>
      <c r="C4022" s="169"/>
      <c r="D4022" s="169"/>
      <c r="E4022" s="169"/>
    </row>
    <row r="4023" spans="2:5">
      <c r="B4023" s="187"/>
      <c r="C4023" s="169"/>
      <c r="D4023" s="169"/>
      <c r="E4023" s="169"/>
    </row>
    <row r="4024" spans="2:5">
      <c r="B4024" s="187"/>
      <c r="C4024" s="169"/>
      <c r="D4024" s="169"/>
      <c r="E4024" s="169"/>
    </row>
    <row r="4025" spans="2:5">
      <c r="B4025" s="187"/>
      <c r="C4025" s="169"/>
      <c r="D4025" s="169"/>
      <c r="E4025" s="169"/>
    </row>
    <row r="4026" spans="2:5">
      <c r="B4026" s="187"/>
      <c r="C4026" s="169"/>
      <c r="D4026" s="169"/>
      <c r="E4026" s="169"/>
    </row>
    <row r="4027" spans="2:5">
      <c r="B4027" s="187"/>
      <c r="C4027" s="169"/>
      <c r="D4027" s="169"/>
      <c r="E4027" s="169"/>
    </row>
    <row r="4028" spans="2:5">
      <c r="B4028" s="187"/>
      <c r="C4028" s="169"/>
      <c r="D4028" s="169"/>
      <c r="E4028" s="169"/>
    </row>
    <row r="4029" spans="2:5">
      <c r="B4029" s="187"/>
      <c r="C4029" s="169"/>
      <c r="D4029" s="169"/>
      <c r="E4029" s="169"/>
    </row>
    <row r="4030" spans="2:5">
      <c r="B4030" s="187"/>
      <c r="C4030" s="169"/>
      <c r="D4030" s="169"/>
      <c r="E4030" s="169"/>
    </row>
    <row r="4031" spans="2:5">
      <c r="B4031" s="187"/>
      <c r="C4031" s="169"/>
      <c r="D4031" s="169"/>
      <c r="E4031" s="169"/>
    </row>
    <row r="4032" spans="2:5">
      <c r="B4032" s="187"/>
      <c r="C4032" s="169"/>
      <c r="D4032" s="169"/>
      <c r="E4032" s="169"/>
    </row>
    <row r="4033" spans="2:5">
      <c r="B4033" s="187"/>
      <c r="C4033" s="169"/>
      <c r="D4033" s="169"/>
      <c r="E4033" s="169"/>
    </row>
    <row r="4034" spans="2:5">
      <c r="B4034" s="187"/>
      <c r="C4034" s="169"/>
      <c r="D4034" s="169"/>
      <c r="E4034" s="169"/>
    </row>
    <row r="4035" spans="2:5">
      <c r="B4035" s="187"/>
      <c r="C4035" s="169"/>
      <c r="D4035" s="169"/>
      <c r="E4035" s="169"/>
    </row>
    <row r="4036" spans="2:5">
      <c r="B4036" s="187"/>
      <c r="C4036" s="169"/>
      <c r="D4036" s="169"/>
      <c r="E4036" s="169"/>
    </row>
    <row r="4037" spans="2:5">
      <c r="B4037" s="187"/>
      <c r="C4037" s="169"/>
      <c r="D4037" s="169"/>
      <c r="E4037" s="169"/>
    </row>
    <row r="4038" spans="2:5">
      <c r="B4038" s="187"/>
      <c r="C4038" s="169"/>
      <c r="D4038" s="169"/>
      <c r="E4038" s="169"/>
    </row>
    <row r="4039" spans="2:5">
      <c r="B4039" s="187"/>
      <c r="C4039" s="169"/>
      <c r="D4039" s="169"/>
      <c r="E4039" s="169"/>
    </row>
    <row r="4040" spans="2:5">
      <c r="B4040" s="187"/>
      <c r="C4040" s="169"/>
      <c r="D4040" s="169"/>
      <c r="E4040" s="169"/>
    </row>
    <row r="4041" spans="2:5">
      <c r="B4041" s="187"/>
      <c r="C4041" s="169"/>
      <c r="D4041" s="169"/>
      <c r="E4041" s="169"/>
    </row>
    <row r="4042" spans="2:5">
      <c r="B4042" s="187"/>
      <c r="C4042" s="169"/>
      <c r="D4042" s="169"/>
      <c r="E4042" s="169"/>
    </row>
    <row r="4043" spans="2:5">
      <c r="B4043" s="187"/>
      <c r="C4043" s="169"/>
      <c r="D4043" s="169"/>
      <c r="E4043" s="169"/>
    </row>
    <row r="4044" spans="2:5">
      <c r="B4044" s="187"/>
      <c r="C4044" s="169"/>
      <c r="D4044" s="169"/>
      <c r="E4044" s="169"/>
    </row>
    <row r="4045" spans="2:5">
      <c r="B4045" s="187"/>
      <c r="C4045" s="169"/>
      <c r="D4045" s="169"/>
      <c r="E4045" s="169"/>
    </row>
    <row r="4046" spans="2:5">
      <c r="B4046" s="187"/>
      <c r="C4046" s="169"/>
      <c r="D4046" s="169"/>
      <c r="E4046" s="169"/>
    </row>
    <row r="4047" spans="2:5">
      <c r="B4047" s="187"/>
      <c r="C4047" s="169"/>
      <c r="D4047" s="169"/>
      <c r="E4047" s="169"/>
    </row>
    <row r="4048" spans="2:5">
      <c r="B4048" s="187"/>
      <c r="C4048" s="169"/>
      <c r="D4048" s="169"/>
      <c r="E4048" s="169"/>
    </row>
    <row r="4049" spans="2:5">
      <c r="B4049" s="187"/>
      <c r="C4049" s="169"/>
      <c r="D4049" s="169"/>
      <c r="E4049" s="169"/>
    </row>
    <row r="4050" spans="2:5">
      <c r="B4050" s="187"/>
      <c r="C4050" s="169"/>
      <c r="D4050" s="169"/>
      <c r="E4050" s="169"/>
    </row>
    <row r="4051" spans="2:5">
      <c r="B4051" s="187"/>
      <c r="C4051" s="169"/>
      <c r="D4051" s="169"/>
      <c r="E4051" s="169"/>
    </row>
    <row r="4052" spans="2:5">
      <c r="B4052" s="187"/>
      <c r="C4052" s="169"/>
      <c r="D4052" s="169"/>
      <c r="E4052" s="169"/>
    </row>
    <row r="4053" spans="2:5">
      <c r="B4053" s="187"/>
      <c r="C4053" s="169"/>
      <c r="D4053" s="169"/>
      <c r="E4053" s="169"/>
    </row>
    <row r="4054" spans="2:5">
      <c r="B4054" s="187"/>
      <c r="C4054" s="169"/>
      <c r="D4054" s="169"/>
      <c r="E4054" s="169"/>
    </row>
    <row r="4055" spans="2:5">
      <c r="B4055" s="187"/>
      <c r="C4055" s="169"/>
      <c r="D4055" s="169"/>
      <c r="E4055" s="169"/>
    </row>
    <row r="4056" spans="2:5">
      <c r="B4056" s="187"/>
      <c r="C4056" s="169"/>
      <c r="D4056" s="169"/>
      <c r="E4056" s="169"/>
    </row>
    <row r="4057" spans="2:5">
      <c r="B4057" s="187"/>
      <c r="C4057" s="169"/>
      <c r="D4057" s="169"/>
      <c r="E4057" s="169"/>
    </row>
    <row r="4058" spans="2:5">
      <c r="B4058" s="187"/>
      <c r="C4058" s="169"/>
      <c r="D4058" s="169"/>
      <c r="E4058" s="169"/>
    </row>
    <row r="4059" spans="2:5">
      <c r="B4059" s="187"/>
      <c r="C4059" s="169"/>
      <c r="D4059" s="169"/>
      <c r="E4059" s="169"/>
    </row>
    <row r="4060" spans="2:5">
      <c r="B4060" s="187"/>
      <c r="C4060" s="169"/>
      <c r="D4060" s="169"/>
      <c r="E4060" s="169"/>
    </row>
    <row r="4061" spans="2:5">
      <c r="B4061" s="187"/>
      <c r="C4061" s="169"/>
      <c r="D4061" s="169"/>
      <c r="E4061" s="169"/>
    </row>
    <row r="4062" spans="2:5">
      <c r="B4062" s="187"/>
      <c r="C4062" s="169"/>
      <c r="D4062" s="169"/>
      <c r="E4062" s="169"/>
    </row>
    <row r="4063" spans="2:5">
      <c r="B4063" s="187"/>
      <c r="C4063" s="169"/>
      <c r="D4063" s="169"/>
      <c r="E4063" s="169"/>
    </row>
    <row r="4064" spans="2:5">
      <c r="B4064" s="187"/>
      <c r="C4064" s="169"/>
      <c r="D4064" s="169"/>
      <c r="E4064" s="169"/>
    </row>
    <row r="4065" spans="2:5">
      <c r="B4065" s="187"/>
      <c r="C4065" s="169"/>
      <c r="D4065" s="169"/>
      <c r="E4065" s="169"/>
    </row>
    <row r="4066" spans="2:5">
      <c r="B4066" s="187"/>
      <c r="C4066" s="169"/>
      <c r="D4066" s="169"/>
      <c r="E4066" s="169"/>
    </row>
    <row r="4067" spans="2:5">
      <c r="B4067" s="187"/>
      <c r="C4067" s="169"/>
      <c r="D4067" s="169"/>
      <c r="E4067" s="169"/>
    </row>
    <row r="4068" spans="2:5">
      <c r="B4068" s="187"/>
      <c r="C4068" s="169"/>
      <c r="D4068" s="169"/>
      <c r="E4068" s="169"/>
    </row>
    <row r="4069" spans="2:5">
      <c r="B4069" s="187"/>
      <c r="C4069" s="169"/>
      <c r="D4069" s="169"/>
      <c r="E4069" s="169"/>
    </row>
    <row r="4070" spans="2:5">
      <c r="B4070" s="187"/>
      <c r="C4070" s="169"/>
      <c r="D4070" s="169"/>
      <c r="E4070" s="169"/>
    </row>
    <row r="4071" spans="2:5">
      <c r="B4071" s="187"/>
      <c r="C4071" s="169"/>
      <c r="D4071" s="169"/>
      <c r="E4071" s="169"/>
    </row>
    <row r="4072" spans="2:5">
      <c r="B4072" s="187"/>
      <c r="C4072" s="169"/>
      <c r="D4072" s="169"/>
      <c r="E4072" s="169"/>
    </row>
    <row r="4073" spans="2:5">
      <c r="B4073" s="187"/>
      <c r="C4073" s="169"/>
      <c r="D4073" s="169"/>
      <c r="E4073" s="169"/>
    </row>
    <row r="4074" spans="2:5">
      <c r="B4074" s="187"/>
      <c r="C4074" s="169"/>
      <c r="D4074" s="169"/>
      <c r="E4074" s="169"/>
    </row>
    <row r="4075" spans="2:5">
      <c r="B4075" s="187"/>
      <c r="C4075" s="169"/>
      <c r="D4075" s="169"/>
      <c r="E4075" s="169"/>
    </row>
    <row r="4076" spans="2:5">
      <c r="B4076" s="187"/>
      <c r="C4076" s="169"/>
      <c r="D4076" s="169"/>
      <c r="E4076" s="169"/>
    </row>
    <row r="4077" spans="2:5">
      <c r="B4077" s="187"/>
      <c r="C4077" s="169"/>
      <c r="D4077" s="169"/>
      <c r="E4077" s="169"/>
    </row>
    <row r="4078" spans="2:5">
      <c r="B4078" s="187"/>
      <c r="C4078" s="169"/>
      <c r="D4078" s="169"/>
      <c r="E4078" s="169"/>
    </row>
    <row r="4079" spans="2:5">
      <c r="B4079" s="187"/>
      <c r="C4079" s="169"/>
      <c r="D4079" s="169"/>
      <c r="E4079" s="169"/>
    </row>
    <row r="4080" spans="2:5">
      <c r="B4080" s="187"/>
      <c r="C4080" s="169"/>
      <c r="D4080" s="169"/>
      <c r="E4080" s="169"/>
    </row>
    <row r="4081" spans="2:5">
      <c r="B4081" s="187"/>
      <c r="C4081" s="169"/>
      <c r="D4081" s="169"/>
      <c r="E4081" s="169"/>
    </row>
    <row r="4082" spans="2:5">
      <c r="B4082" s="187"/>
      <c r="C4082" s="169"/>
      <c r="D4082" s="169"/>
      <c r="E4082" s="169"/>
    </row>
    <row r="4083" spans="2:5">
      <c r="B4083" s="187"/>
      <c r="C4083" s="169"/>
      <c r="D4083" s="169"/>
      <c r="E4083" s="169"/>
    </row>
    <row r="4084" spans="2:5">
      <c r="B4084" s="187"/>
      <c r="C4084" s="169"/>
      <c r="D4084" s="169"/>
      <c r="E4084" s="169"/>
    </row>
    <row r="4085" spans="2:5">
      <c r="B4085" s="187"/>
      <c r="C4085" s="169"/>
      <c r="D4085" s="169"/>
      <c r="E4085" s="169"/>
    </row>
    <row r="4086" spans="2:5">
      <c r="B4086" s="187"/>
      <c r="C4086" s="169"/>
      <c r="D4086" s="169"/>
      <c r="E4086" s="169"/>
    </row>
    <row r="4087" spans="2:5">
      <c r="B4087" s="187"/>
      <c r="C4087" s="169"/>
      <c r="D4087" s="169"/>
      <c r="E4087" s="169"/>
    </row>
    <row r="4088" spans="2:5">
      <c r="B4088" s="187"/>
      <c r="C4088" s="169"/>
      <c r="D4088" s="169"/>
      <c r="E4088" s="169"/>
    </row>
    <row r="4089" spans="2:5">
      <c r="B4089" s="187"/>
      <c r="C4089" s="169"/>
      <c r="D4089" s="169"/>
      <c r="E4089" s="169"/>
    </row>
    <row r="4090" spans="2:5">
      <c r="B4090" s="187"/>
      <c r="C4090" s="169"/>
      <c r="D4090" s="169"/>
      <c r="E4090" s="169"/>
    </row>
    <row r="4091" spans="2:5">
      <c r="B4091" s="187"/>
      <c r="C4091" s="169"/>
      <c r="D4091" s="169"/>
      <c r="E4091" s="169"/>
    </row>
    <row r="4092" spans="2:5">
      <c r="B4092" s="187"/>
      <c r="C4092" s="169"/>
      <c r="D4092" s="169"/>
      <c r="E4092" s="169"/>
    </row>
    <row r="4093" spans="2:5">
      <c r="B4093" s="187"/>
      <c r="C4093" s="169"/>
      <c r="D4093" s="169"/>
      <c r="E4093" s="169"/>
    </row>
    <row r="4094" spans="2:5">
      <c r="B4094" s="187"/>
      <c r="C4094" s="169"/>
      <c r="D4094" s="169"/>
      <c r="E4094" s="169"/>
    </row>
    <row r="4095" spans="2:5">
      <c r="B4095" s="187"/>
      <c r="C4095" s="169"/>
      <c r="D4095" s="169"/>
      <c r="E4095" s="169"/>
    </row>
    <row r="4096" spans="2:5">
      <c r="B4096" s="187"/>
      <c r="C4096" s="169"/>
      <c r="D4096" s="169"/>
      <c r="E4096" s="169"/>
    </row>
    <row r="4097" spans="2:5">
      <c r="B4097" s="187"/>
      <c r="C4097" s="169"/>
      <c r="D4097" s="169"/>
      <c r="E4097" s="169"/>
    </row>
    <row r="4098" spans="2:5">
      <c r="B4098" s="187"/>
      <c r="C4098" s="169"/>
      <c r="D4098" s="169"/>
      <c r="E4098" s="169"/>
    </row>
    <row r="4099" spans="2:5">
      <c r="B4099" s="187"/>
      <c r="C4099" s="169"/>
      <c r="D4099" s="169"/>
      <c r="E4099" s="169"/>
    </row>
    <row r="4100" spans="2:5">
      <c r="B4100" s="187"/>
      <c r="C4100" s="169"/>
      <c r="D4100" s="169"/>
      <c r="E4100" s="169"/>
    </row>
    <row r="4101" spans="2:5">
      <c r="B4101" s="187"/>
      <c r="C4101" s="169"/>
      <c r="D4101" s="169"/>
      <c r="E4101" s="169"/>
    </row>
    <row r="4102" spans="2:5">
      <c r="B4102" s="187"/>
      <c r="C4102" s="169"/>
      <c r="D4102" s="169"/>
      <c r="E4102" s="169"/>
    </row>
    <row r="4103" spans="2:5">
      <c r="B4103" s="187"/>
      <c r="C4103" s="169"/>
      <c r="D4103" s="169"/>
      <c r="E4103" s="169"/>
    </row>
    <row r="4104" spans="2:5">
      <c r="B4104" s="187"/>
      <c r="C4104" s="169"/>
      <c r="D4104" s="169"/>
      <c r="E4104" s="169"/>
    </row>
    <row r="4105" spans="2:5">
      <c r="B4105" s="187"/>
      <c r="C4105" s="169"/>
      <c r="D4105" s="169"/>
      <c r="E4105" s="169"/>
    </row>
    <row r="4106" spans="2:5">
      <c r="B4106" s="187"/>
      <c r="C4106" s="169"/>
      <c r="D4106" s="169"/>
      <c r="E4106" s="169"/>
    </row>
    <row r="4107" spans="2:5">
      <c r="B4107" s="187"/>
      <c r="C4107" s="169"/>
      <c r="D4107" s="169"/>
      <c r="E4107" s="169"/>
    </row>
    <row r="4108" spans="2:5">
      <c r="B4108" s="187"/>
      <c r="C4108" s="169"/>
      <c r="D4108" s="169"/>
      <c r="E4108" s="169"/>
    </row>
    <row r="4109" spans="2:5">
      <c r="B4109" s="187"/>
      <c r="C4109" s="169"/>
      <c r="D4109" s="169"/>
      <c r="E4109" s="169"/>
    </row>
    <row r="4110" spans="2:5">
      <c r="B4110" s="187"/>
      <c r="C4110" s="169"/>
      <c r="D4110" s="169"/>
      <c r="E4110" s="169"/>
    </row>
    <row r="4111" spans="2:5">
      <c r="B4111" s="187"/>
      <c r="C4111" s="169"/>
      <c r="D4111" s="169"/>
      <c r="E4111" s="169"/>
    </row>
    <row r="4112" spans="2:5">
      <c r="B4112" s="187"/>
      <c r="C4112" s="169"/>
      <c r="D4112" s="169"/>
      <c r="E4112" s="169"/>
    </row>
    <row r="4113" spans="2:5">
      <c r="B4113" s="187"/>
      <c r="C4113" s="169"/>
      <c r="D4113" s="169"/>
      <c r="E4113" s="169"/>
    </row>
    <row r="4114" spans="2:5">
      <c r="B4114" s="187"/>
      <c r="C4114" s="169"/>
      <c r="D4114" s="169"/>
      <c r="E4114" s="169"/>
    </row>
    <row r="4115" spans="2:5">
      <c r="B4115" s="187"/>
      <c r="C4115" s="169"/>
      <c r="D4115" s="169"/>
      <c r="E4115" s="169"/>
    </row>
    <row r="4116" spans="2:5">
      <c r="B4116" s="187"/>
      <c r="C4116" s="169"/>
      <c r="D4116" s="169"/>
      <c r="E4116" s="169"/>
    </row>
    <row r="4117" spans="2:5">
      <c r="B4117" s="187"/>
      <c r="C4117" s="169"/>
      <c r="D4117" s="169"/>
      <c r="E4117" s="169"/>
    </row>
    <row r="4118" spans="2:5">
      <c r="B4118" s="187"/>
      <c r="C4118" s="169"/>
      <c r="D4118" s="169"/>
      <c r="E4118" s="169"/>
    </row>
    <row r="4119" spans="2:5">
      <c r="B4119" s="187"/>
      <c r="C4119" s="169"/>
      <c r="D4119" s="169"/>
      <c r="E4119" s="169"/>
    </row>
    <row r="4120" spans="2:5">
      <c r="B4120" s="187"/>
      <c r="C4120" s="169"/>
      <c r="D4120" s="169"/>
      <c r="E4120" s="169"/>
    </row>
    <row r="4121" spans="2:5">
      <c r="B4121" s="187"/>
      <c r="C4121" s="169"/>
      <c r="D4121" s="169"/>
      <c r="E4121" s="169"/>
    </row>
    <row r="4122" spans="2:5">
      <c r="B4122" s="187"/>
      <c r="C4122" s="169"/>
      <c r="D4122" s="169"/>
      <c r="E4122" s="169"/>
    </row>
    <row r="4123" spans="2:5">
      <c r="B4123" s="187"/>
      <c r="C4123" s="169"/>
      <c r="D4123" s="169"/>
      <c r="E4123" s="169"/>
    </row>
    <row r="4124" spans="2:5">
      <c r="B4124" s="187"/>
      <c r="C4124" s="169"/>
      <c r="D4124" s="169"/>
      <c r="E4124" s="169"/>
    </row>
    <row r="4125" spans="2:5">
      <c r="B4125" s="187"/>
      <c r="C4125" s="169"/>
      <c r="D4125" s="169"/>
      <c r="E4125" s="169"/>
    </row>
    <row r="4126" spans="2:5">
      <c r="B4126" s="187"/>
      <c r="C4126" s="169"/>
      <c r="D4126" s="169"/>
      <c r="E4126" s="169"/>
    </row>
    <row r="4127" spans="2:5">
      <c r="B4127" s="187"/>
      <c r="C4127" s="169"/>
      <c r="D4127" s="169"/>
      <c r="E4127" s="169"/>
    </row>
    <row r="4128" spans="2:5">
      <c r="B4128" s="187"/>
      <c r="C4128" s="169"/>
      <c r="D4128" s="169"/>
      <c r="E4128" s="169"/>
    </row>
    <row r="4129" spans="2:5">
      <c r="B4129" s="187"/>
      <c r="C4129" s="169"/>
      <c r="D4129" s="169"/>
      <c r="E4129" s="169"/>
    </row>
    <row r="4130" spans="2:5">
      <c r="B4130" s="187"/>
      <c r="C4130" s="169"/>
      <c r="D4130" s="169"/>
      <c r="E4130" s="169"/>
    </row>
    <row r="4131" spans="2:5">
      <c r="B4131" s="187"/>
      <c r="C4131" s="169"/>
      <c r="D4131" s="169"/>
      <c r="E4131" s="169"/>
    </row>
    <row r="4132" spans="2:5">
      <c r="B4132" s="187"/>
      <c r="C4132" s="169"/>
      <c r="D4132" s="169"/>
      <c r="E4132" s="169"/>
    </row>
    <row r="4133" spans="2:5">
      <c r="B4133" s="187"/>
      <c r="C4133" s="169"/>
      <c r="D4133" s="169"/>
      <c r="E4133" s="169"/>
    </row>
    <row r="4134" spans="2:5">
      <c r="B4134" s="187"/>
      <c r="C4134" s="169"/>
      <c r="D4134" s="169"/>
      <c r="E4134" s="169"/>
    </row>
    <row r="4135" spans="2:5">
      <c r="B4135" s="187"/>
      <c r="C4135" s="169"/>
      <c r="D4135" s="169"/>
      <c r="E4135" s="169"/>
    </row>
    <row r="4136" spans="2:5">
      <c r="B4136" s="187"/>
      <c r="C4136" s="169"/>
      <c r="D4136" s="169"/>
      <c r="E4136" s="169"/>
    </row>
    <row r="4137" spans="2:5">
      <c r="B4137" s="187"/>
      <c r="C4137" s="169"/>
      <c r="D4137" s="169"/>
      <c r="E4137" s="169"/>
    </row>
    <row r="4138" spans="2:5">
      <c r="B4138" s="187"/>
      <c r="C4138" s="169"/>
      <c r="D4138" s="169"/>
      <c r="E4138" s="169"/>
    </row>
    <row r="4139" spans="2:5">
      <c r="B4139" s="187"/>
      <c r="C4139" s="169"/>
      <c r="D4139" s="169"/>
      <c r="E4139" s="169"/>
    </row>
    <row r="4140" spans="2:5">
      <c r="B4140" s="187"/>
      <c r="C4140" s="169"/>
      <c r="D4140" s="169"/>
      <c r="E4140" s="169"/>
    </row>
    <row r="4141" spans="2:5">
      <c r="B4141" s="187"/>
      <c r="C4141" s="169"/>
      <c r="D4141" s="169"/>
      <c r="E4141" s="169"/>
    </row>
    <row r="4142" spans="2:5">
      <c r="B4142" s="187"/>
      <c r="C4142" s="169"/>
      <c r="D4142" s="169"/>
      <c r="E4142" s="169"/>
    </row>
    <row r="4143" spans="2:5">
      <c r="B4143" s="187"/>
      <c r="C4143" s="169"/>
      <c r="D4143" s="169"/>
      <c r="E4143" s="169"/>
    </row>
    <row r="4144" spans="2:5">
      <c r="B4144" s="187"/>
      <c r="C4144" s="169"/>
      <c r="D4144" s="169"/>
      <c r="E4144" s="169"/>
    </row>
    <row r="4145" spans="2:5">
      <c r="B4145" s="187"/>
      <c r="C4145" s="169"/>
      <c r="D4145" s="169"/>
      <c r="E4145" s="169"/>
    </row>
    <row r="4146" spans="2:5">
      <c r="B4146" s="187"/>
      <c r="C4146" s="169"/>
      <c r="D4146" s="169"/>
      <c r="E4146" s="169"/>
    </row>
    <row r="4147" spans="2:5">
      <c r="B4147" s="187"/>
      <c r="C4147" s="169"/>
      <c r="D4147" s="169"/>
      <c r="E4147" s="169"/>
    </row>
    <row r="4148" spans="2:5">
      <c r="B4148" s="187"/>
      <c r="C4148" s="169"/>
      <c r="D4148" s="169"/>
      <c r="E4148" s="169"/>
    </row>
    <row r="4149" spans="2:5">
      <c r="B4149" s="187"/>
      <c r="C4149" s="169"/>
      <c r="D4149" s="169"/>
      <c r="E4149" s="169"/>
    </row>
    <row r="4150" spans="2:5">
      <c r="B4150" s="187"/>
      <c r="C4150" s="169"/>
      <c r="D4150" s="169"/>
      <c r="E4150" s="169"/>
    </row>
    <row r="4151" spans="2:5">
      <c r="B4151" s="187"/>
      <c r="C4151" s="169"/>
      <c r="D4151" s="169"/>
      <c r="E4151" s="169"/>
    </row>
    <row r="4152" spans="2:5">
      <c r="B4152" s="187"/>
      <c r="C4152" s="169"/>
      <c r="D4152" s="169"/>
      <c r="E4152" s="169"/>
    </row>
    <row r="4153" spans="2:5">
      <c r="B4153" s="187"/>
      <c r="C4153" s="169"/>
      <c r="D4153" s="169"/>
      <c r="E4153" s="169"/>
    </row>
    <row r="4154" spans="2:5">
      <c r="B4154" s="187"/>
      <c r="C4154" s="169"/>
      <c r="D4154" s="169"/>
      <c r="E4154" s="169"/>
    </row>
    <row r="4155" spans="2:5">
      <c r="B4155" s="187"/>
      <c r="C4155" s="169"/>
      <c r="D4155" s="169"/>
      <c r="E4155" s="169"/>
    </row>
    <row r="4156" spans="2:5">
      <c r="B4156" s="187"/>
      <c r="C4156" s="169"/>
      <c r="D4156" s="169"/>
      <c r="E4156" s="169"/>
    </row>
    <row r="4157" spans="2:5">
      <c r="B4157" s="187"/>
      <c r="C4157" s="169"/>
      <c r="D4157" s="169"/>
      <c r="E4157" s="169"/>
    </row>
    <row r="4158" spans="2:5">
      <c r="B4158" s="187"/>
      <c r="C4158" s="169"/>
      <c r="D4158" s="169"/>
      <c r="E4158" s="169"/>
    </row>
    <row r="4159" spans="2:5">
      <c r="B4159" s="187"/>
      <c r="C4159" s="169"/>
      <c r="D4159" s="169"/>
      <c r="E4159" s="169"/>
    </row>
    <row r="4160" spans="2:5">
      <c r="B4160" s="187"/>
      <c r="C4160" s="169"/>
      <c r="D4160" s="169"/>
      <c r="E4160" s="169"/>
    </row>
    <row r="4161" spans="2:5">
      <c r="B4161" s="187"/>
      <c r="C4161" s="169"/>
      <c r="D4161" s="169"/>
      <c r="E4161" s="169"/>
    </row>
    <row r="4162" spans="2:5">
      <c r="B4162" s="187"/>
      <c r="C4162" s="169"/>
      <c r="D4162" s="169"/>
      <c r="E4162" s="169"/>
    </row>
    <row r="4163" spans="2:5">
      <c r="B4163" s="187"/>
      <c r="C4163" s="169"/>
      <c r="D4163" s="169"/>
      <c r="E4163" s="169"/>
    </row>
    <row r="4164" spans="2:5">
      <c r="B4164" s="187"/>
      <c r="C4164" s="169"/>
      <c r="D4164" s="169"/>
      <c r="E4164" s="169"/>
    </row>
    <row r="4165" spans="2:5">
      <c r="B4165" s="187"/>
      <c r="C4165" s="169"/>
      <c r="D4165" s="169"/>
      <c r="E4165" s="169"/>
    </row>
    <row r="4166" spans="2:5">
      <c r="B4166" s="187"/>
      <c r="C4166" s="169"/>
      <c r="D4166" s="169"/>
      <c r="E4166" s="169"/>
    </row>
    <row r="4167" spans="2:5">
      <c r="B4167" s="187"/>
      <c r="C4167" s="169"/>
      <c r="D4167" s="169"/>
      <c r="E4167" s="169"/>
    </row>
    <row r="4168" spans="2:5">
      <c r="B4168" s="187"/>
      <c r="C4168" s="169"/>
      <c r="D4168" s="169"/>
      <c r="E4168" s="169"/>
    </row>
    <row r="4169" spans="2:5">
      <c r="B4169" s="187"/>
      <c r="C4169" s="169"/>
      <c r="D4169" s="169"/>
      <c r="E4169" s="169"/>
    </row>
    <row r="4170" spans="2:5">
      <c r="B4170" s="187"/>
      <c r="C4170" s="169"/>
      <c r="D4170" s="169"/>
      <c r="E4170" s="169"/>
    </row>
    <row r="4171" spans="2:5">
      <c r="B4171" s="187"/>
      <c r="C4171" s="169"/>
      <c r="D4171" s="169"/>
      <c r="E4171" s="169"/>
    </row>
    <row r="4172" spans="2:5">
      <c r="B4172" s="187"/>
      <c r="C4172" s="169"/>
      <c r="D4172" s="169"/>
      <c r="E4172" s="169"/>
    </row>
    <row r="4173" spans="2:5">
      <c r="B4173" s="187"/>
      <c r="C4173" s="169"/>
      <c r="D4173" s="169"/>
      <c r="E4173" s="169"/>
    </row>
    <row r="4174" spans="2:5">
      <c r="B4174" s="187"/>
      <c r="C4174" s="169"/>
      <c r="D4174" s="169"/>
      <c r="E4174" s="169"/>
    </row>
    <row r="4175" spans="2:5">
      <c r="B4175" s="187"/>
      <c r="C4175" s="169"/>
      <c r="D4175" s="169"/>
      <c r="E4175" s="169"/>
    </row>
    <row r="4176" spans="2:5">
      <c r="B4176" s="187"/>
      <c r="C4176" s="169"/>
      <c r="D4176" s="169"/>
      <c r="E4176" s="169"/>
    </row>
    <row r="4177" spans="2:5">
      <c r="B4177" s="187"/>
      <c r="C4177" s="169"/>
      <c r="D4177" s="169"/>
      <c r="E4177" s="169"/>
    </row>
    <row r="4178" spans="2:5">
      <c r="B4178" s="187"/>
      <c r="C4178" s="169"/>
      <c r="D4178" s="169"/>
      <c r="E4178" s="169"/>
    </row>
    <row r="4179" spans="2:5">
      <c r="B4179" s="187"/>
      <c r="C4179" s="169"/>
      <c r="D4179" s="169"/>
      <c r="E4179" s="169"/>
    </row>
    <row r="4180" spans="2:5">
      <c r="B4180" s="187"/>
      <c r="C4180" s="169"/>
      <c r="D4180" s="169"/>
      <c r="E4180" s="169"/>
    </row>
    <row r="4181" spans="2:5">
      <c r="B4181" s="187"/>
      <c r="C4181" s="169"/>
      <c r="D4181" s="169"/>
      <c r="E4181" s="169"/>
    </row>
    <row r="4182" spans="2:5">
      <c r="B4182" s="187"/>
      <c r="C4182" s="169"/>
      <c r="D4182" s="169"/>
      <c r="E4182" s="169"/>
    </row>
    <row r="4183" spans="2:5">
      <c r="B4183" s="187"/>
      <c r="C4183" s="169"/>
      <c r="D4183" s="169"/>
      <c r="E4183" s="169"/>
    </row>
    <row r="4184" spans="2:5">
      <c r="B4184" s="187"/>
      <c r="C4184" s="169"/>
      <c r="D4184" s="169"/>
      <c r="E4184" s="169"/>
    </row>
    <row r="4185" spans="2:5">
      <c r="B4185" s="187"/>
      <c r="C4185" s="169"/>
      <c r="D4185" s="169"/>
      <c r="E4185" s="169"/>
    </row>
    <row r="4186" spans="2:5">
      <c r="B4186" s="187"/>
      <c r="C4186" s="169"/>
      <c r="D4186" s="169"/>
      <c r="E4186" s="169"/>
    </row>
    <row r="4187" spans="2:5">
      <c r="B4187" s="187"/>
      <c r="C4187" s="169"/>
      <c r="D4187" s="169"/>
      <c r="E4187" s="169"/>
    </row>
    <row r="4188" spans="2:5">
      <c r="B4188" s="187"/>
      <c r="C4188" s="169"/>
      <c r="D4188" s="169"/>
      <c r="E4188" s="169"/>
    </row>
    <row r="4189" spans="2:5">
      <c r="B4189" s="187"/>
      <c r="C4189" s="169"/>
      <c r="D4189" s="169"/>
      <c r="E4189" s="169"/>
    </row>
    <row r="4190" spans="2:5">
      <c r="B4190" s="187"/>
      <c r="C4190" s="169"/>
      <c r="D4190" s="169"/>
      <c r="E4190" s="169"/>
    </row>
    <row r="4191" spans="2:5">
      <c r="B4191" s="187"/>
      <c r="C4191" s="169"/>
      <c r="D4191" s="169"/>
      <c r="E4191" s="169"/>
    </row>
    <row r="4192" spans="2:5">
      <c r="B4192" s="187"/>
      <c r="C4192" s="169"/>
      <c r="D4192" s="169"/>
      <c r="E4192" s="169"/>
    </row>
    <row r="4193" spans="2:5">
      <c r="B4193" s="187"/>
      <c r="C4193" s="169"/>
      <c r="D4193" s="169"/>
      <c r="E4193" s="169"/>
    </row>
    <row r="4194" spans="2:5">
      <c r="B4194" s="187"/>
      <c r="C4194" s="169"/>
      <c r="D4194" s="169"/>
      <c r="E4194" s="169"/>
    </row>
    <row r="4195" spans="2:5">
      <c r="B4195" s="187"/>
      <c r="C4195" s="169"/>
      <c r="D4195" s="169"/>
      <c r="E4195" s="169"/>
    </row>
    <row r="4196" spans="2:5">
      <c r="B4196" s="187"/>
      <c r="C4196" s="169"/>
      <c r="D4196" s="169"/>
      <c r="E4196" s="169"/>
    </row>
    <row r="4197" spans="2:5">
      <c r="B4197" s="187"/>
      <c r="C4197" s="169"/>
      <c r="D4197" s="169"/>
      <c r="E4197" s="169"/>
    </row>
    <row r="4198" spans="2:5">
      <c r="B4198" s="187"/>
      <c r="C4198" s="169"/>
      <c r="D4198" s="169"/>
      <c r="E4198" s="169"/>
    </row>
    <row r="4199" spans="2:5">
      <c r="B4199" s="187"/>
      <c r="C4199" s="169"/>
      <c r="D4199" s="169"/>
      <c r="E4199" s="169"/>
    </row>
    <row r="4200" spans="2:5">
      <c r="B4200" s="187"/>
      <c r="C4200" s="169"/>
      <c r="D4200" s="169"/>
      <c r="E4200" s="169"/>
    </row>
    <row r="4201" spans="2:5">
      <c r="B4201" s="187"/>
      <c r="C4201" s="169"/>
      <c r="D4201" s="169"/>
      <c r="E4201" s="169"/>
    </row>
    <row r="4202" spans="2:5">
      <c r="B4202" s="187"/>
      <c r="C4202" s="169"/>
      <c r="D4202" s="169"/>
      <c r="E4202" s="169"/>
    </row>
    <row r="4203" spans="2:5">
      <c r="B4203" s="187"/>
      <c r="C4203" s="169"/>
      <c r="D4203" s="169"/>
      <c r="E4203" s="169"/>
    </row>
    <row r="4204" spans="2:5">
      <c r="B4204" s="187"/>
      <c r="C4204" s="169"/>
      <c r="D4204" s="169"/>
      <c r="E4204" s="169"/>
    </row>
    <row r="4205" spans="2:5">
      <c r="B4205" s="187"/>
      <c r="C4205" s="169"/>
      <c r="D4205" s="169"/>
      <c r="E4205" s="169"/>
    </row>
    <row r="4206" spans="2:5">
      <c r="B4206" s="187"/>
      <c r="C4206" s="169"/>
      <c r="D4206" s="169"/>
      <c r="E4206" s="169"/>
    </row>
    <row r="4207" spans="2:5">
      <c r="B4207" s="187"/>
      <c r="C4207" s="169"/>
      <c r="D4207" s="169"/>
      <c r="E4207" s="169"/>
    </row>
    <row r="4208" spans="2:5">
      <c r="B4208" s="187"/>
      <c r="C4208" s="169"/>
      <c r="D4208" s="169"/>
      <c r="E4208" s="169"/>
    </row>
    <row r="4209" spans="2:5">
      <c r="B4209" s="187"/>
      <c r="C4209" s="169"/>
      <c r="D4209" s="169"/>
      <c r="E4209" s="169"/>
    </row>
    <row r="4210" spans="2:5">
      <c r="B4210" s="187"/>
      <c r="C4210" s="169"/>
      <c r="D4210" s="169"/>
      <c r="E4210" s="169"/>
    </row>
    <row r="4211" spans="2:5">
      <c r="B4211" s="187"/>
      <c r="C4211" s="169"/>
      <c r="D4211" s="169"/>
      <c r="E4211" s="169"/>
    </row>
    <row r="4212" spans="2:5">
      <c r="B4212" s="187"/>
      <c r="C4212" s="169"/>
      <c r="D4212" s="169"/>
      <c r="E4212" s="169"/>
    </row>
    <row r="4213" spans="2:5">
      <c r="B4213" s="187"/>
      <c r="C4213" s="169"/>
      <c r="D4213" s="169"/>
      <c r="E4213" s="169"/>
    </row>
    <row r="4214" spans="2:5">
      <c r="B4214" s="187"/>
      <c r="C4214" s="169"/>
      <c r="D4214" s="169"/>
      <c r="E4214" s="169"/>
    </row>
    <row r="4215" spans="2:5">
      <c r="B4215" s="187"/>
      <c r="C4215" s="169"/>
      <c r="D4215" s="169"/>
      <c r="E4215" s="169"/>
    </row>
    <row r="4216" spans="2:5">
      <c r="B4216" s="187"/>
      <c r="C4216" s="169"/>
      <c r="D4216" s="169"/>
      <c r="E4216" s="169"/>
    </row>
    <row r="4217" spans="2:5">
      <c r="B4217" s="187"/>
      <c r="C4217" s="169"/>
      <c r="D4217" s="169"/>
      <c r="E4217" s="169"/>
    </row>
    <row r="4218" spans="2:5">
      <c r="B4218" s="187"/>
      <c r="C4218" s="169"/>
      <c r="D4218" s="169"/>
      <c r="E4218" s="169"/>
    </row>
    <row r="4219" spans="2:5">
      <c r="B4219" s="187"/>
      <c r="C4219" s="169"/>
      <c r="D4219" s="169"/>
      <c r="E4219" s="169"/>
    </row>
    <row r="4220" spans="2:5">
      <c r="B4220" s="187"/>
      <c r="C4220" s="169"/>
      <c r="D4220" s="169"/>
      <c r="E4220" s="169"/>
    </row>
    <row r="4221" spans="2:5">
      <c r="B4221" s="187"/>
      <c r="C4221" s="169"/>
      <c r="D4221" s="169"/>
      <c r="E4221" s="169"/>
    </row>
    <row r="4222" spans="2:5">
      <c r="B4222" s="187"/>
      <c r="C4222" s="169"/>
      <c r="D4222" s="169"/>
      <c r="E4222" s="169"/>
    </row>
    <row r="4223" spans="2:5">
      <c r="B4223" s="187"/>
      <c r="C4223" s="169"/>
      <c r="D4223" s="169"/>
      <c r="E4223" s="169"/>
    </row>
    <row r="4224" spans="2:5">
      <c r="B4224" s="187"/>
      <c r="C4224" s="169"/>
      <c r="D4224" s="169"/>
      <c r="E4224" s="169"/>
    </row>
    <row r="4225" spans="2:5">
      <c r="B4225" s="187"/>
      <c r="C4225" s="169"/>
      <c r="D4225" s="169"/>
      <c r="E4225" s="169"/>
    </row>
    <row r="4226" spans="2:5">
      <c r="B4226" s="187"/>
      <c r="C4226" s="169"/>
      <c r="D4226" s="169"/>
      <c r="E4226" s="169"/>
    </row>
    <row r="4227" spans="2:5">
      <c r="B4227" s="187"/>
      <c r="C4227" s="169"/>
      <c r="D4227" s="169"/>
      <c r="E4227" s="169"/>
    </row>
    <row r="4228" spans="2:5">
      <c r="B4228" s="187"/>
      <c r="C4228" s="169"/>
      <c r="D4228" s="169"/>
      <c r="E4228" s="169"/>
    </row>
    <row r="4229" spans="2:5">
      <c r="B4229" s="187"/>
      <c r="C4229" s="169"/>
      <c r="D4229" s="169"/>
      <c r="E4229" s="169"/>
    </row>
    <row r="4230" spans="2:5">
      <c r="B4230" s="187"/>
      <c r="C4230" s="169"/>
      <c r="D4230" s="169"/>
      <c r="E4230" s="169"/>
    </row>
    <row r="4231" spans="2:5">
      <c r="B4231" s="187"/>
      <c r="C4231" s="169"/>
      <c r="D4231" s="169"/>
      <c r="E4231" s="169"/>
    </row>
    <row r="4232" spans="2:5">
      <c r="B4232" s="187"/>
      <c r="C4232" s="169"/>
      <c r="D4232" s="169"/>
      <c r="E4232" s="169"/>
    </row>
    <row r="4233" spans="2:5">
      <c r="B4233" s="187"/>
      <c r="C4233" s="169"/>
      <c r="D4233" s="169"/>
      <c r="E4233" s="169"/>
    </row>
    <row r="4234" spans="2:5">
      <c r="B4234" s="187"/>
      <c r="C4234" s="169"/>
      <c r="D4234" s="169"/>
      <c r="E4234" s="169"/>
    </row>
    <row r="4235" spans="2:5">
      <c r="B4235" s="187"/>
      <c r="C4235" s="169"/>
      <c r="D4235" s="169"/>
      <c r="E4235" s="169"/>
    </row>
    <row r="4236" spans="2:5">
      <c r="B4236" s="187"/>
      <c r="C4236" s="169"/>
      <c r="D4236" s="169"/>
      <c r="E4236" s="169"/>
    </row>
    <row r="4237" spans="2:5">
      <c r="B4237" s="187"/>
      <c r="C4237" s="169"/>
      <c r="D4237" s="169"/>
      <c r="E4237" s="169"/>
    </row>
    <row r="4238" spans="2:5">
      <c r="B4238" s="187"/>
      <c r="C4238" s="169"/>
      <c r="D4238" s="169"/>
      <c r="E4238" s="169"/>
    </row>
    <row r="4239" spans="2:5">
      <c r="B4239" s="187"/>
      <c r="C4239" s="169"/>
      <c r="D4239" s="169"/>
      <c r="E4239" s="169"/>
    </row>
    <row r="4240" spans="2:5">
      <c r="B4240" s="187"/>
      <c r="C4240" s="169"/>
      <c r="D4240" s="169"/>
      <c r="E4240" s="169"/>
    </row>
    <row r="4241" spans="2:5">
      <c r="B4241" s="187"/>
      <c r="C4241" s="169"/>
      <c r="D4241" s="169"/>
      <c r="E4241" s="169"/>
    </row>
    <row r="4242" spans="2:5">
      <c r="B4242" s="187"/>
      <c r="C4242" s="169"/>
      <c r="D4242" s="169"/>
      <c r="E4242" s="169"/>
    </row>
    <row r="4243" spans="2:5">
      <c r="B4243" s="187"/>
      <c r="C4243" s="169"/>
      <c r="D4243" s="169"/>
      <c r="E4243" s="169"/>
    </row>
    <row r="4244" spans="2:5">
      <c r="B4244" s="187"/>
      <c r="C4244" s="169"/>
      <c r="D4244" s="169"/>
      <c r="E4244" s="169"/>
    </row>
    <row r="4245" spans="2:5">
      <c r="B4245" s="187"/>
      <c r="C4245" s="169"/>
      <c r="D4245" s="169"/>
      <c r="E4245" s="169"/>
    </row>
    <row r="4246" spans="2:5">
      <c r="B4246" s="187"/>
      <c r="C4246" s="169"/>
      <c r="D4246" s="169"/>
      <c r="E4246" s="169"/>
    </row>
    <row r="4247" spans="2:5">
      <c r="B4247" s="187"/>
      <c r="C4247" s="169"/>
      <c r="D4247" s="169"/>
      <c r="E4247" s="169"/>
    </row>
    <row r="4248" spans="2:5">
      <c r="B4248" s="187"/>
      <c r="C4248" s="169"/>
      <c r="D4248" s="169"/>
      <c r="E4248" s="169"/>
    </row>
    <row r="4249" spans="2:5">
      <c r="B4249" s="187"/>
      <c r="C4249" s="169"/>
      <c r="D4249" s="169"/>
      <c r="E4249" s="169"/>
    </row>
    <row r="4250" spans="2:5">
      <c r="B4250" s="187"/>
      <c r="C4250" s="169"/>
      <c r="D4250" s="169"/>
      <c r="E4250" s="169"/>
    </row>
    <row r="4251" spans="2:5">
      <c r="B4251" s="187"/>
      <c r="C4251" s="169"/>
      <c r="D4251" s="169"/>
      <c r="E4251" s="169"/>
    </row>
    <row r="4252" spans="2:5">
      <c r="B4252" s="187"/>
      <c r="C4252" s="169"/>
      <c r="D4252" s="169"/>
      <c r="E4252" s="169"/>
    </row>
    <row r="4253" spans="2:5">
      <c r="B4253" s="187"/>
      <c r="C4253" s="169"/>
      <c r="D4253" s="169"/>
      <c r="E4253" s="169"/>
    </row>
    <row r="4254" spans="2:5">
      <c r="B4254" s="187"/>
      <c r="C4254" s="169"/>
      <c r="D4254" s="169"/>
      <c r="E4254" s="169"/>
    </row>
    <row r="4255" spans="2:5">
      <c r="B4255" s="187"/>
      <c r="C4255" s="169"/>
      <c r="D4255" s="169"/>
      <c r="E4255" s="169"/>
    </row>
    <row r="4256" spans="2:5">
      <c r="B4256" s="187"/>
      <c r="C4256" s="169"/>
      <c r="D4256" s="169"/>
      <c r="E4256" s="169"/>
    </row>
    <row r="4257" spans="2:5">
      <c r="B4257" s="187"/>
      <c r="C4257" s="169"/>
      <c r="D4257" s="169"/>
      <c r="E4257" s="169"/>
    </row>
    <row r="4258" spans="2:5">
      <c r="B4258" s="187"/>
      <c r="C4258" s="169"/>
      <c r="D4258" s="169"/>
      <c r="E4258" s="169"/>
    </row>
    <row r="4259" spans="2:5">
      <c r="B4259" s="187"/>
      <c r="C4259" s="169"/>
      <c r="D4259" s="169"/>
      <c r="E4259" s="169"/>
    </row>
    <row r="4260" spans="2:5">
      <c r="B4260" s="187"/>
      <c r="C4260" s="169"/>
      <c r="D4260" s="169"/>
      <c r="E4260" s="169"/>
    </row>
    <row r="4261" spans="2:5">
      <c r="B4261" s="187"/>
      <c r="C4261" s="169"/>
      <c r="D4261" s="169"/>
      <c r="E4261" s="169"/>
    </row>
    <row r="4262" spans="2:5">
      <c r="B4262" s="187"/>
      <c r="C4262" s="169"/>
      <c r="D4262" s="169"/>
      <c r="E4262" s="169"/>
    </row>
    <row r="4263" spans="2:5">
      <c r="B4263" s="187"/>
      <c r="C4263" s="169"/>
      <c r="D4263" s="169"/>
      <c r="E4263" s="169"/>
    </row>
    <row r="4264" spans="2:5">
      <c r="B4264" s="187"/>
      <c r="C4264" s="169"/>
      <c r="D4264" s="169"/>
      <c r="E4264" s="169"/>
    </row>
    <row r="4265" spans="2:5">
      <c r="B4265" s="187"/>
      <c r="C4265" s="169"/>
      <c r="D4265" s="169"/>
      <c r="E4265" s="169"/>
    </row>
    <row r="4266" spans="2:5">
      <c r="B4266" s="187"/>
      <c r="C4266" s="169"/>
      <c r="D4266" s="169"/>
      <c r="E4266" s="169"/>
    </row>
    <row r="4267" spans="2:5">
      <c r="B4267" s="187"/>
      <c r="C4267" s="169"/>
      <c r="D4267" s="169"/>
      <c r="E4267" s="169"/>
    </row>
    <row r="4268" spans="2:5">
      <c r="B4268" s="187"/>
      <c r="C4268" s="169"/>
      <c r="D4268" s="169"/>
      <c r="E4268" s="169"/>
    </row>
    <row r="4269" spans="2:5">
      <c r="B4269" s="187"/>
      <c r="C4269" s="169"/>
      <c r="D4269" s="169"/>
      <c r="E4269" s="169"/>
    </row>
    <row r="4270" spans="2:5">
      <c r="B4270" s="187"/>
      <c r="C4270" s="169"/>
      <c r="D4270" s="169"/>
      <c r="E4270" s="169"/>
    </row>
    <row r="4271" spans="2:5">
      <c r="B4271" s="187"/>
      <c r="C4271" s="169"/>
      <c r="D4271" s="169"/>
      <c r="E4271" s="169"/>
    </row>
    <row r="4272" spans="2:5">
      <c r="B4272" s="187"/>
      <c r="C4272" s="169"/>
      <c r="D4272" s="169"/>
      <c r="E4272" s="169"/>
    </row>
    <row r="4273" spans="2:5">
      <c r="B4273" s="187"/>
      <c r="C4273" s="169"/>
      <c r="D4273" s="169"/>
      <c r="E4273" s="169"/>
    </row>
    <row r="4274" spans="2:5">
      <c r="B4274" s="187"/>
      <c r="C4274" s="169"/>
      <c r="D4274" s="169"/>
      <c r="E4274" s="169"/>
    </row>
    <row r="4275" spans="2:5">
      <c r="B4275" s="187"/>
      <c r="C4275" s="169"/>
      <c r="D4275" s="169"/>
      <c r="E4275" s="169"/>
    </row>
    <row r="4276" spans="2:5">
      <c r="B4276" s="187"/>
      <c r="C4276" s="169"/>
      <c r="D4276" s="169"/>
      <c r="E4276" s="169"/>
    </row>
    <row r="4277" spans="2:5">
      <c r="B4277" s="187"/>
      <c r="C4277" s="169"/>
      <c r="D4277" s="169"/>
      <c r="E4277" s="169"/>
    </row>
    <row r="4278" spans="2:5">
      <c r="B4278" s="187"/>
      <c r="C4278" s="169"/>
      <c r="D4278" s="169"/>
      <c r="E4278" s="169"/>
    </row>
    <row r="4279" spans="2:5">
      <c r="B4279" s="187"/>
      <c r="C4279" s="169"/>
      <c r="D4279" s="169"/>
      <c r="E4279" s="169"/>
    </row>
    <row r="4280" spans="2:5">
      <c r="B4280" s="187"/>
      <c r="C4280" s="169"/>
      <c r="D4280" s="169"/>
      <c r="E4280" s="169"/>
    </row>
    <row r="4281" spans="2:5">
      <c r="B4281" s="187"/>
      <c r="C4281" s="169"/>
      <c r="D4281" s="169"/>
      <c r="E4281" s="169"/>
    </row>
    <row r="4282" spans="2:5">
      <c r="B4282" s="187"/>
      <c r="C4282" s="169"/>
      <c r="D4282" s="169"/>
      <c r="E4282" s="169"/>
    </row>
    <row r="4283" spans="2:5">
      <c r="B4283" s="187"/>
      <c r="C4283" s="169"/>
      <c r="D4283" s="169"/>
      <c r="E4283" s="169"/>
    </row>
    <row r="4284" spans="2:5">
      <c r="B4284" s="187"/>
      <c r="C4284" s="169"/>
      <c r="D4284" s="169"/>
      <c r="E4284" s="169"/>
    </row>
    <row r="4285" spans="2:5">
      <c r="B4285" s="187"/>
      <c r="C4285" s="169"/>
      <c r="D4285" s="169"/>
      <c r="E4285" s="169"/>
    </row>
    <row r="4286" spans="2:5">
      <c r="B4286" s="187"/>
      <c r="C4286" s="169"/>
      <c r="D4286" s="169"/>
      <c r="E4286" s="169"/>
    </row>
    <row r="4287" spans="2:5">
      <c r="B4287" s="187"/>
      <c r="C4287" s="169"/>
      <c r="D4287" s="169"/>
      <c r="E4287" s="169"/>
    </row>
    <row r="4288" spans="2:5">
      <c r="B4288" s="187"/>
      <c r="C4288" s="169"/>
      <c r="D4288" s="169"/>
      <c r="E4288" s="169"/>
    </row>
    <row r="4289" spans="2:5">
      <c r="B4289" s="187"/>
      <c r="C4289" s="169"/>
      <c r="D4289" s="169"/>
      <c r="E4289" s="169"/>
    </row>
    <row r="4290" spans="2:5">
      <c r="B4290" s="187"/>
      <c r="C4290" s="169"/>
      <c r="D4290" s="169"/>
      <c r="E4290" s="169"/>
    </row>
    <row r="4291" spans="2:5">
      <c r="B4291" s="187"/>
      <c r="C4291" s="169"/>
      <c r="D4291" s="169"/>
      <c r="E4291" s="169"/>
    </row>
    <row r="4292" spans="2:5">
      <c r="B4292" s="187"/>
      <c r="C4292" s="169"/>
      <c r="D4292" s="169"/>
      <c r="E4292" s="169"/>
    </row>
    <row r="4293" spans="2:5">
      <c r="B4293" s="187"/>
      <c r="C4293" s="169"/>
      <c r="D4293" s="169"/>
      <c r="E4293" s="169"/>
    </row>
    <row r="4294" spans="2:5">
      <c r="B4294" s="187"/>
      <c r="C4294" s="169"/>
      <c r="D4294" s="169"/>
      <c r="E4294" s="169"/>
    </row>
    <row r="4295" spans="2:5">
      <c r="B4295" s="187"/>
      <c r="C4295" s="169"/>
      <c r="D4295" s="169"/>
      <c r="E4295" s="169"/>
    </row>
    <row r="4296" spans="2:5">
      <c r="B4296" s="187"/>
      <c r="C4296" s="169"/>
      <c r="D4296" s="169"/>
      <c r="E4296" s="169"/>
    </row>
    <row r="4297" spans="2:5">
      <c r="B4297" s="187"/>
      <c r="C4297" s="169"/>
      <c r="D4297" s="169"/>
      <c r="E4297" s="169"/>
    </row>
    <row r="4298" spans="2:5">
      <c r="B4298" s="187"/>
      <c r="C4298" s="169"/>
      <c r="D4298" s="169"/>
      <c r="E4298" s="169"/>
    </row>
    <row r="4299" spans="2:5">
      <c r="B4299" s="187"/>
      <c r="C4299" s="169"/>
      <c r="D4299" s="169"/>
      <c r="E4299" s="169"/>
    </row>
    <row r="4300" spans="2:5">
      <c r="B4300" s="187"/>
      <c r="C4300" s="169"/>
      <c r="D4300" s="169"/>
      <c r="E4300" s="169"/>
    </row>
    <row r="4301" spans="2:5">
      <c r="B4301" s="187"/>
      <c r="C4301" s="169"/>
      <c r="D4301" s="169"/>
      <c r="E4301" s="169"/>
    </row>
    <row r="4302" spans="2:5">
      <c r="B4302" s="187"/>
      <c r="C4302" s="169"/>
      <c r="D4302" s="169"/>
      <c r="E4302" s="169"/>
    </row>
    <row r="4303" spans="2:5">
      <c r="B4303" s="187"/>
      <c r="C4303" s="169"/>
      <c r="D4303" s="169"/>
      <c r="E4303" s="169"/>
    </row>
    <row r="4304" spans="2:5">
      <c r="B4304" s="187"/>
      <c r="C4304" s="169"/>
      <c r="D4304" s="169"/>
      <c r="E4304" s="169"/>
    </row>
    <row r="4305" spans="2:5">
      <c r="B4305" s="187"/>
      <c r="C4305" s="169"/>
      <c r="D4305" s="169"/>
      <c r="E4305" s="169"/>
    </row>
    <row r="4306" spans="2:5">
      <c r="B4306" s="187"/>
      <c r="C4306" s="169"/>
      <c r="D4306" s="169"/>
      <c r="E4306" s="169"/>
    </row>
    <row r="4307" spans="2:5">
      <c r="B4307" s="187"/>
      <c r="C4307" s="169"/>
      <c r="D4307" s="169"/>
      <c r="E4307" s="169"/>
    </row>
    <row r="4308" spans="2:5">
      <c r="B4308" s="187"/>
      <c r="C4308" s="169"/>
      <c r="D4308" s="169"/>
      <c r="E4308" s="169"/>
    </row>
    <row r="4309" spans="2:5">
      <c r="B4309" s="187"/>
      <c r="C4309" s="169"/>
      <c r="D4309" s="169"/>
      <c r="E4309" s="169"/>
    </row>
    <row r="4310" spans="2:5">
      <c r="B4310" s="187"/>
      <c r="C4310" s="169"/>
      <c r="D4310" s="169"/>
      <c r="E4310" s="169"/>
    </row>
    <row r="4311" spans="2:5">
      <c r="B4311" s="187"/>
      <c r="C4311" s="169"/>
      <c r="D4311" s="169"/>
      <c r="E4311" s="169"/>
    </row>
    <row r="4312" spans="2:5">
      <c r="B4312" s="187"/>
      <c r="C4312" s="169"/>
      <c r="D4312" s="169"/>
      <c r="E4312" s="169"/>
    </row>
    <row r="4313" spans="2:5">
      <c r="B4313" s="187"/>
      <c r="C4313" s="169"/>
      <c r="D4313" s="169"/>
      <c r="E4313" s="169"/>
    </row>
    <row r="4314" spans="2:5">
      <c r="B4314" s="187"/>
      <c r="C4314" s="169"/>
      <c r="D4314" s="169"/>
      <c r="E4314" s="169"/>
    </row>
    <row r="4315" spans="2:5">
      <c r="B4315" s="187"/>
      <c r="C4315" s="169"/>
      <c r="D4315" s="169"/>
      <c r="E4315" s="169"/>
    </row>
    <row r="4316" spans="2:5">
      <c r="B4316" s="187"/>
      <c r="C4316" s="169"/>
      <c r="D4316" s="169"/>
      <c r="E4316" s="169"/>
    </row>
    <row r="4317" spans="2:5">
      <c r="B4317" s="187"/>
      <c r="C4317" s="169"/>
      <c r="D4317" s="169"/>
      <c r="E4317" s="169"/>
    </row>
    <row r="4318" spans="2:5">
      <c r="B4318" s="187"/>
      <c r="C4318" s="169"/>
      <c r="D4318" s="169"/>
      <c r="E4318" s="169"/>
    </row>
    <row r="4319" spans="2:5">
      <c r="B4319" s="187"/>
      <c r="C4319" s="169"/>
      <c r="D4319" s="169"/>
      <c r="E4319" s="169"/>
    </row>
    <row r="4320" spans="2:5">
      <c r="B4320" s="187"/>
      <c r="C4320" s="169"/>
      <c r="D4320" s="169"/>
      <c r="E4320" s="169"/>
    </row>
    <row r="4321" spans="2:5">
      <c r="B4321" s="187"/>
      <c r="C4321" s="169"/>
      <c r="D4321" s="169"/>
      <c r="E4321" s="169"/>
    </row>
    <row r="4322" spans="2:5">
      <c r="B4322" s="187"/>
      <c r="C4322" s="169"/>
      <c r="D4322" s="169"/>
      <c r="E4322" s="169"/>
    </row>
    <row r="4323" spans="2:5">
      <c r="B4323" s="187"/>
      <c r="C4323" s="169"/>
      <c r="D4323" s="169"/>
      <c r="E4323" s="169"/>
    </row>
    <row r="4324" spans="2:5">
      <c r="B4324" s="187"/>
      <c r="C4324" s="169"/>
      <c r="D4324" s="169"/>
      <c r="E4324" s="169"/>
    </row>
    <row r="4325" spans="2:5">
      <c r="B4325" s="187"/>
      <c r="C4325" s="169"/>
      <c r="D4325" s="169"/>
      <c r="E4325" s="169"/>
    </row>
    <row r="4326" spans="2:5">
      <c r="B4326" s="187"/>
      <c r="C4326" s="169"/>
      <c r="D4326" s="169"/>
      <c r="E4326" s="169"/>
    </row>
    <row r="4327" spans="2:5">
      <c r="B4327" s="187"/>
      <c r="C4327" s="169"/>
      <c r="D4327" s="169"/>
      <c r="E4327" s="169"/>
    </row>
    <row r="4328" spans="2:5">
      <c r="B4328" s="187"/>
      <c r="C4328" s="169"/>
      <c r="D4328" s="169"/>
      <c r="E4328" s="169"/>
    </row>
    <row r="4329" spans="2:5">
      <c r="B4329" s="187"/>
      <c r="C4329" s="169"/>
      <c r="D4329" s="169"/>
      <c r="E4329" s="169"/>
    </row>
    <row r="4330" spans="2:5">
      <c r="B4330" s="187"/>
      <c r="C4330" s="169"/>
      <c r="D4330" s="169"/>
      <c r="E4330" s="169"/>
    </row>
    <row r="4331" spans="2:5">
      <c r="B4331" s="187"/>
      <c r="C4331" s="169"/>
      <c r="D4331" s="169"/>
      <c r="E4331" s="169"/>
    </row>
    <row r="4332" spans="2:5">
      <c r="B4332" s="187"/>
      <c r="C4332" s="169"/>
      <c r="D4332" s="169"/>
      <c r="E4332" s="169"/>
    </row>
    <row r="4333" spans="2:5">
      <c r="B4333" s="187"/>
      <c r="C4333" s="169"/>
      <c r="D4333" s="169"/>
      <c r="E4333" s="169"/>
    </row>
    <row r="4334" spans="2:5">
      <c r="B4334" s="187"/>
      <c r="C4334" s="169"/>
      <c r="D4334" s="169"/>
      <c r="E4334" s="169"/>
    </row>
    <row r="4335" spans="2:5">
      <c r="B4335" s="187"/>
      <c r="C4335" s="169"/>
      <c r="D4335" s="169"/>
      <c r="E4335" s="169"/>
    </row>
    <row r="4336" spans="2:5">
      <c r="B4336" s="187"/>
      <c r="C4336" s="169"/>
      <c r="D4336" s="169"/>
      <c r="E4336" s="169"/>
    </row>
    <row r="4337" spans="2:5">
      <c r="B4337" s="187"/>
      <c r="C4337" s="169"/>
      <c r="D4337" s="169"/>
      <c r="E4337" s="169"/>
    </row>
    <row r="4338" spans="2:5">
      <c r="B4338" s="187"/>
      <c r="C4338" s="169"/>
      <c r="D4338" s="169"/>
      <c r="E4338" s="169"/>
    </row>
    <row r="4339" spans="2:5">
      <c r="B4339" s="187"/>
      <c r="C4339" s="169"/>
      <c r="D4339" s="169"/>
      <c r="E4339" s="169"/>
    </row>
    <row r="4340" spans="2:5">
      <c r="B4340" s="187"/>
      <c r="C4340" s="169"/>
      <c r="D4340" s="169"/>
      <c r="E4340" s="169"/>
    </row>
    <row r="4341" spans="2:5">
      <c r="B4341" s="187"/>
      <c r="C4341" s="169"/>
      <c r="D4341" s="169"/>
      <c r="E4341" s="169"/>
    </row>
    <row r="4342" spans="2:5">
      <c r="B4342" s="187"/>
      <c r="C4342" s="169"/>
      <c r="D4342" s="169"/>
      <c r="E4342" s="169"/>
    </row>
    <row r="4343" spans="2:5">
      <c r="B4343" s="187"/>
      <c r="C4343" s="169"/>
      <c r="D4343" s="169"/>
      <c r="E4343" s="169"/>
    </row>
    <row r="4344" spans="2:5">
      <c r="B4344" s="187"/>
      <c r="C4344" s="169"/>
      <c r="D4344" s="169"/>
      <c r="E4344" s="169"/>
    </row>
    <row r="4345" spans="2:5">
      <c r="B4345" s="187"/>
      <c r="C4345" s="169"/>
      <c r="D4345" s="169"/>
      <c r="E4345" s="169"/>
    </row>
    <row r="4346" spans="2:5">
      <c r="B4346" s="187"/>
      <c r="C4346" s="169"/>
      <c r="D4346" s="169"/>
      <c r="E4346" s="169"/>
    </row>
    <row r="4347" spans="2:5">
      <c r="B4347" s="187"/>
      <c r="C4347" s="169"/>
      <c r="D4347" s="169"/>
      <c r="E4347" s="169"/>
    </row>
    <row r="4348" spans="2:5">
      <c r="B4348" s="187"/>
      <c r="C4348" s="169"/>
      <c r="D4348" s="169"/>
      <c r="E4348" s="169"/>
    </row>
    <row r="4349" spans="2:5">
      <c r="B4349" s="187"/>
      <c r="C4349" s="169"/>
      <c r="D4349" s="169"/>
      <c r="E4349" s="169"/>
    </row>
    <row r="4350" spans="2:5">
      <c r="B4350" s="187"/>
      <c r="C4350" s="169"/>
      <c r="D4350" s="169"/>
      <c r="E4350" s="169"/>
    </row>
    <row r="4351" spans="2:5">
      <c r="B4351" s="187"/>
      <c r="C4351" s="169"/>
      <c r="D4351" s="169"/>
      <c r="E4351" s="169"/>
    </row>
    <row r="4352" spans="2:5">
      <c r="B4352" s="187"/>
      <c r="C4352" s="169"/>
      <c r="D4352" s="169"/>
      <c r="E4352" s="169"/>
    </row>
    <row r="4353" spans="2:5">
      <c r="B4353" s="187"/>
      <c r="C4353" s="169"/>
      <c r="D4353" s="169"/>
      <c r="E4353" s="169"/>
    </row>
    <row r="4354" spans="2:5">
      <c r="B4354" s="187"/>
      <c r="C4354" s="169"/>
      <c r="D4354" s="169"/>
      <c r="E4354" s="169"/>
    </row>
    <row r="4355" spans="2:5">
      <c r="B4355" s="187"/>
      <c r="C4355" s="169"/>
      <c r="D4355" s="169"/>
      <c r="E4355" s="169"/>
    </row>
    <row r="4356" spans="2:5">
      <c r="B4356" s="187"/>
      <c r="C4356" s="169"/>
      <c r="D4356" s="169"/>
      <c r="E4356" s="169"/>
    </row>
    <row r="4357" spans="2:5">
      <c r="B4357" s="187"/>
      <c r="C4357" s="169"/>
      <c r="D4357" s="169"/>
      <c r="E4357" s="169"/>
    </row>
    <row r="4358" spans="2:5">
      <c r="B4358" s="187"/>
      <c r="C4358" s="169"/>
      <c r="D4358" s="169"/>
      <c r="E4358" s="169"/>
    </row>
    <row r="4359" spans="2:5">
      <c r="B4359" s="187"/>
      <c r="C4359" s="169"/>
      <c r="D4359" s="169"/>
      <c r="E4359" s="169"/>
    </row>
    <row r="4360" spans="2:5">
      <c r="B4360" s="187"/>
      <c r="C4360" s="169"/>
      <c r="D4360" s="169"/>
      <c r="E4360" s="169"/>
    </row>
    <row r="4361" spans="2:5">
      <c r="B4361" s="187"/>
      <c r="C4361" s="169"/>
      <c r="D4361" s="169"/>
      <c r="E4361" s="169"/>
    </row>
    <row r="4362" spans="2:5">
      <c r="B4362" s="187"/>
      <c r="C4362" s="169"/>
      <c r="D4362" s="169"/>
      <c r="E4362" s="169"/>
    </row>
    <row r="4363" spans="2:5">
      <c r="B4363" s="187"/>
      <c r="C4363" s="169"/>
      <c r="D4363" s="169"/>
      <c r="E4363" s="169"/>
    </row>
    <row r="4364" spans="2:5">
      <c r="B4364" s="187"/>
      <c r="C4364" s="169"/>
      <c r="D4364" s="169"/>
      <c r="E4364" s="169"/>
    </row>
    <row r="4365" spans="2:5">
      <c r="B4365" s="187"/>
      <c r="C4365" s="169"/>
      <c r="D4365" s="169"/>
      <c r="E4365" s="169"/>
    </row>
    <row r="4366" spans="2:5">
      <c r="B4366" s="187"/>
      <c r="C4366" s="169"/>
      <c r="D4366" s="169"/>
      <c r="E4366" s="169"/>
    </row>
    <row r="4367" spans="2:5">
      <c r="B4367" s="187"/>
      <c r="C4367" s="169"/>
      <c r="D4367" s="169"/>
      <c r="E4367" s="169"/>
    </row>
    <row r="4368" spans="2:5">
      <c r="B4368" s="187"/>
      <c r="C4368" s="169"/>
      <c r="D4368" s="169"/>
      <c r="E4368" s="169"/>
    </row>
    <row r="4369" spans="2:5">
      <c r="B4369" s="187"/>
      <c r="C4369" s="169"/>
      <c r="D4369" s="169"/>
      <c r="E4369" s="169"/>
    </row>
    <row r="4370" spans="2:5">
      <c r="B4370" s="187"/>
      <c r="C4370" s="169"/>
      <c r="D4370" s="169"/>
      <c r="E4370" s="169"/>
    </row>
    <row r="4371" spans="2:5">
      <c r="B4371" s="187"/>
      <c r="C4371" s="169"/>
      <c r="D4371" s="169"/>
      <c r="E4371" s="169"/>
    </row>
    <row r="4372" spans="2:5">
      <c r="B4372" s="187"/>
      <c r="C4372" s="169"/>
      <c r="D4372" s="169"/>
      <c r="E4372" s="169"/>
    </row>
    <row r="4373" spans="2:5">
      <c r="B4373" s="187"/>
      <c r="C4373" s="169"/>
      <c r="D4373" s="169"/>
      <c r="E4373" s="169"/>
    </row>
    <row r="4374" spans="2:5">
      <c r="B4374" s="187"/>
      <c r="C4374" s="169"/>
      <c r="D4374" s="169"/>
      <c r="E4374" s="169"/>
    </row>
    <row r="4375" spans="2:5">
      <c r="B4375" s="187"/>
      <c r="C4375" s="169"/>
      <c r="D4375" s="169"/>
      <c r="E4375" s="169"/>
    </row>
    <row r="4376" spans="2:5">
      <c r="B4376" s="187"/>
      <c r="C4376" s="169"/>
      <c r="D4376" s="169"/>
      <c r="E4376" s="169"/>
    </row>
    <row r="4377" spans="2:5">
      <c r="B4377" s="187"/>
      <c r="C4377" s="169"/>
      <c r="D4377" s="169"/>
      <c r="E4377" s="169"/>
    </row>
    <row r="4378" spans="2:5">
      <c r="B4378" s="187"/>
      <c r="C4378" s="169"/>
      <c r="D4378" s="169"/>
      <c r="E4378" s="169"/>
    </row>
    <row r="4379" spans="2:5">
      <c r="B4379" s="187"/>
      <c r="C4379" s="169"/>
      <c r="D4379" s="169"/>
      <c r="E4379" s="169"/>
    </row>
    <row r="4380" spans="2:5">
      <c r="B4380" s="187"/>
      <c r="C4380" s="169"/>
      <c r="D4380" s="169"/>
      <c r="E4380" s="169"/>
    </row>
    <row r="4381" spans="2:5">
      <c r="B4381" s="187"/>
      <c r="C4381" s="169"/>
      <c r="D4381" s="169"/>
      <c r="E4381" s="169"/>
    </row>
    <row r="4382" spans="2:5">
      <c r="B4382" s="187"/>
      <c r="C4382" s="169"/>
      <c r="D4382" s="169"/>
      <c r="E4382" s="169"/>
    </row>
    <row r="4383" spans="2:5">
      <c r="B4383" s="187"/>
      <c r="C4383" s="169"/>
      <c r="D4383" s="169"/>
      <c r="E4383" s="169"/>
    </row>
    <row r="4384" spans="2:5">
      <c r="B4384" s="187"/>
      <c r="C4384" s="169"/>
      <c r="D4384" s="169"/>
      <c r="E4384" s="169"/>
    </row>
    <row r="4385" spans="2:5">
      <c r="B4385" s="187"/>
      <c r="C4385" s="169"/>
      <c r="D4385" s="169"/>
      <c r="E4385" s="169"/>
    </row>
    <row r="4386" spans="2:5">
      <c r="B4386" s="187"/>
      <c r="C4386" s="169"/>
      <c r="D4386" s="169"/>
      <c r="E4386" s="169"/>
    </row>
    <row r="4387" spans="2:5">
      <c r="B4387" s="187"/>
      <c r="C4387" s="169"/>
      <c r="D4387" s="169"/>
      <c r="E4387" s="169"/>
    </row>
    <row r="4388" spans="2:5">
      <c r="B4388" s="187"/>
      <c r="C4388" s="169"/>
      <c r="D4388" s="169"/>
      <c r="E4388" s="169"/>
    </row>
    <row r="4389" spans="2:5">
      <c r="B4389" s="187"/>
      <c r="C4389" s="169"/>
      <c r="D4389" s="169"/>
      <c r="E4389" s="169"/>
    </row>
    <row r="4390" spans="2:5">
      <c r="B4390" s="187"/>
      <c r="C4390" s="169"/>
      <c r="D4390" s="169"/>
      <c r="E4390" s="169"/>
    </row>
    <row r="4391" spans="2:5">
      <c r="B4391" s="187"/>
      <c r="C4391" s="169"/>
      <c r="D4391" s="169"/>
      <c r="E4391" s="169"/>
    </row>
    <row r="4392" spans="2:5">
      <c r="B4392" s="187"/>
      <c r="C4392" s="169"/>
      <c r="D4392" s="169"/>
      <c r="E4392" s="169"/>
    </row>
    <row r="4393" spans="2:5">
      <c r="B4393" s="187"/>
      <c r="C4393" s="169"/>
      <c r="D4393" s="169"/>
      <c r="E4393" s="169"/>
    </row>
    <row r="4394" spans="2:5">
      <c r="B4394" s="187"/>
      <c r="C4394" s="169"/>
      <c r="D4394" s="169"/>
      <c r="E4394" s="169"/>
    </row>
    <row r="4395" spans="2:5">
      <c r="B4395" s="187"/>
      <c r="C4395" s="169"/>
      <c r="D4395" s="169"/>
      <c r="E4395" s="169"/>
    </row>
    <row r="4396" spans="2:5">
      <c r="B4396" s="187"/>
      <c r="C4396" s="169"/>
      <c r="D4396" s="169"/>
      <c r="E4396" s="169"/>
    </row>
    <row r="4397" spans="2:5">
      <c r="B4397" s="187"/>
      <c r="C4397" s="169"/>
      <c r="D4397" s="169"/>
      <c r="E4397" s="169"/>
    </row>
    <row r="4398" spans="2:5">
      <c r="B4398" s="187"/>
      <c r="C4398" s="169"/>
      <c r="D4398" s="169"/>
      <c r="E4398" s="169"/>
    </row>
    <row r="4399" spans="2:5">
      <c r="B4399" s="187"/>
      <c r="C4399" s="169"/>
      <c r="D4399" s="169"/>
      <c r="E4399" s="169"/>
    </row>
    <row r="4400" spans="2:5">
      <c r="B4400" s="187"/>
      <c r="C4400" s="169"/>
      <c r="D4400" s="169"/>
      <c r="E4400" s="169"/>
    </row>
    <row r="4401" spans="2:5">
      <c r="B4401" s="187"/>
      <c r="C4401" s="169"/>
      <c r="D4401" s="169"/>
      <c r="E4401" s="169"/>
    </row>
    <row r="4402" spans="2:5">
      <c r="B4402" s="187"/>
      <c r="C4402" s="169"/>
      <c r="D4402" s="169"/>
      <c r="E4402" s="169"/>
    </row>
    <row r="4403" spans="2:5">
      <c r="B4403" s="187"/>
      <c r="C4403" s="169"/>
      <c r="D4403" s="169"/>
      <c r="E4403" s="169"/>
    </row>
    <row r="4404" spans="2:5">
      <c r="B4404" s="187"/>
      <c r="C4404" s="169"/>
      <c r="D4404" s="169"/>
      <c r="E4404" s="169"/>
    </row>
    <row r="4405" spans="2:5">
      <c r="B4405" s="187"/>
      <c r="C4405" s="169"/>
      <c r="D4405" s="169"/>
      <c r="E4405" s="169"/>
    </row>
    <row r="4406" spans="2:5">
      <c r="B4406" s="187"/>
      <c r="C4406" s="169"/>
      <c r="D4406" s="169"/>
      <c r="E4406" s="169"/>
    </row>
    <row r="4407" spans="2:5">
      <c r="B4407" s="187"/>
      <c r="C4407" s="169"/>
      <c r="D4407" s="169"/>
      <c r="E4407" s="169"/>
    </row>
    <row r="4408" spans="2:5">
      <c r="B4408" s="187"/>
      <c r="C4408" s="169"/>
      <c r="D4408" s="169"/>
      <c r="E4408" s="169"/>
    </row>
    <row r="4409" spans="2:5">
      <c r="B4409" s="187"/>
      <c r="C4409" s="169"/>
      <c r="D4409" s="169"/>
      <c r="E4409" s="169"/>
    </row>
    <row r="4410" spans="2:5">
      <c r="B4410" s="187"/>
      <c r="C4410" s="169"/>
      <c r="D4410" s="169"/>
      <c r="E4410" s="169"/>
    </row>
    <row r="4411" spans="2:5">
      <c r="B4411" s="187"/>
      <c r="C4411" s="169"/>
      <c r="D4411" s="169"/>
      <c r="E4411" s="169"/>
    </row>
    <row r="4412" spans="2:5">
      <c r="B4412" s="187"/>
      <c r="C4412" s="169"/>
      <c r="D4412" s="169"/>
      <c r="E4412" s="169"/>
    </row>
    <row r="4413" spans="2:5">
      <c r="B4413" s="187"/>
      <c r="C4413" s="169"/>
      <c r="D4413" s="169"/>
      <c r="E4413" s="169"/>
    </row>
    <row r="4414" spans="2:5">
      <c r="B4414" s="187"/>
      <c r="C4414" s="169"/>
      <c r="D4414" s="169"/>
      <c r="E4414" s="169"/>
    </row>
    <row r="4415" spans="2:5">
      <c r="B4415" s="187"/>
      <c r="C4415" s="169"/>
      <c r="D4415" s="169"/>
      <c r="E4415" s="169"/>
    </row>
    <row r="4416" spans="2:5">
      <c r="B4416" s="187"/>
      <c r="C4416" s="169"/>
      <c r="D4416" s="169"/>
      <c r="E4416" s="169"/>
    </row>
    <row r="4417" spans="2:5">
      <c r="B4417" s="187"/>
      <c r="C4417" s="169"/>
      <c r="D4417" s="169"/>
      <c r="E4417" s="169"/>
    </row>
    <row r="4418" spans="2:5">
      <c r="B4418" s="187"/>
      <c r="C4418" s="169"/>
      <c r="D4418" s="169"/>
      <c r="E4418" s="169"/>
    </row>
    <row r="4419" spans="2:5">
      <c r="B4419" s="187"/>
      <c r="C4419" s="169"/>
      <c r="D4419" s="169"/>
      <c r="E4419" s="169"/>
    </row>
    <row r="4420" spans="2:5">
      <c r="B4420" s="187"/>
      <c r="C4420" s="169"/>
      <c r="D4420" s="169"/>
      <c r="E4420" s="169"/>
    </row>
    <row r="4421" spans="2:5">
      <c r="B4421" s="187"/>
      <c r="C4421" s="169"/>
      <c r="D4421" s="169"/>
      <c r="E4421" s="169"/>
    </row>
    <row r="4422" spans="2:5">
      <c r="B4422" s="187"/>
      <c r="C4422" s="169"/>
      <c r="D4422" s="169"/>
      <c r="E4422" s="169"/>
    </row>
    <row r="4423" spans="2:5">
      <c r="B4423" s="187"/>
      <c r="C4423" s="169"/>
      <c r="D4423" s="169"/>
      <c r="E4423" s="169"/>
    </row>
    <row r="4424" spans="2:5">
      <c r="B4424" s="187"/>
      <c r="C4424" s="169"/>
      <c r="D4424" s="169"/>
      <c r="E4424" s="169"/>
    </row>
    <row r="4425" spans="2:5">
      <c r="B4425" s="187"/>
      <c r="C4425" s="169"/>
      <c r="D4425" s="169"/>
      <c r="E4425" s="169"/>
    </row>
    <row r="4426" spans="2:5">
      <c r="B4426" s="187"/>
      <c r="C4426" s="169"/>
      <c r="D4426" s="169"/>
      <c r="E4426" s="169"/>
    </row>
    <row r="4427" spans="2:5">
      <c r="B4427" s="187"/>
      <c r="C4427" s="169"/>
      <c r="D4427" s="169"/>
      <c r="E4427" s="169"/>
    </row>
    <row r="4428" spans="2:5">
      <c r="B4428" s="187"/>
      <c r="C4428" s="169"/>
      <c r="D4428" s="169"/>
      <c r="E4428" s="169"/>
    </row>
    <row r="4429" spans="2:5">
      <c r="B4429" s="187"/>
      <c r="C4429" s="169"/>
      <c r="D4429" s="169"/>
      <c r="E4429" s="169"/>
    </row>
    <row r="4430" spans="2:5">
      <c r="B4430" s="187"/>
      <c r="C4430" s="169"/>
      <c r="D4430" s="169"/>
      <c r="E4430" s="169"/>
    </row>
    <row r="4431" spans="2:5">
      <c r="B4431" s="187"/>
      <c r="C4431" s="169"/>
      <c r="D4431" s="169"/>
      <c r="E4431" s="169"/>
    </row>
    <row r="4432" spans="2:5">
      <c r="B4432" s="187"/>
      <c r="C4432" s="169"/>
      <c r="D4432" s="169"/>
      <c r="E4432" s="169"/>
    </row>
    <row r="4433" spans="2:5">
      <c r="B4433" s="187"/>
      <c r="C4433" s="169"/>
      <c r="D4433" s="169"/>
      <c r="E4433" s="169"/>
    </row>
    <row r="4434" spans="2:5">
      <c r="B4434" s="187"/>
      <c r="C4434" s="169"/>
      <c r="D4434" s="169"/>
      <c r="E4434" s="169"/>
    </row>
    <row r="4435" spans="2:5">
      <c r="B4435" s="187"/>
      <c r="C4435" s="169"/>
      <c r="D4435" s="169"/>
      <c r="E4435" s="169"/>
    </row>
    <row r="4436" spans="2:5">
      <c r="B4436" s="187"/>
      <c r="C4436" s="169"/>
      <c r="D4436" s="169"/>
      <c r="E4436" s="169"/>
    </row>
    <row r="4437" spans="2:5">
      <c r="B4437" s="187"/>
      <c r="C4437" s="169"/>
      <c r="D4437" s="169"/>
      <c r="E4437" s="169"/>
    </row>
    <row r="4438" spans="2:5">
      <c r="B4438" s="187"/>
      <c r="C4438" s="169"/>
      <c r="D4438" s="169"/>
      <c r="E4438" s="169"/>
    </row>
    <row r="4439" spans="2:5">
      <c r="B4439" s="187"/>
      <c r="C4439" s="169"/>
      <c r="D4439" s="169"/>
      <c r="E4439" s="169"/>
    </row>
    <row r="4440" spans="2:5">
      <c r="B4440" s="187"/>
      <c r="C4440" s="169"/>
      <c r="D4440" s="169"/>
      <c r="E4440" s="169"/>
    </row>
    <row r="4441" spans="2:5">
      <c r="B4441" s="187"/>
      <c r="C4441" s="169"/>
      <c r="D4441" s="169"/>
      <c r="E4441" s="169"/>
    </row>
    <row r="4442" spans="2:5">
      <c r="B4442" s="187"/>
      <c r="C4442" s="169"/>
      <c r="D4442" s="169"/>
      <c r="E4442" s="169"/>
    </row>
    <row r="4443" spans="2:5">
      <c r="B4443" s="187"/>
      <c r="C4443" s="169"/>
      <c r="D4443" s="169"/>
      <c r="E4443" s="169"/>
    </row>
    <row r="4444" spans="2:5">
      <c r="B4444" s="187"/>
      <c r="C4444" s="169"/>
      <c r="D4444" s="169"/>
      <c r="E4444" s="169"/>
    </row>
    <row r="4445" spans="2:5">
      <c r="B4445" s="187"/>
      <c r="C4445" s="169"/>
      <c r="D4445" s="169"/>
      <c r="E4445" s="169"/>
    </row>
    <row r="4446" spans="2:5">
      <c r="B4446" s="187"/>
      <c r="C4446" s="169"/>
      <c r="D4446" s="169"/>
      <c r="E4446" s="169"/>
    </row>
    <row r="4447" spans="2:5">
      <c r="B4447" s="187"/>
      <c r="C4447" s="169"/>
      <c r="D4447" s="169"/>
      <c r="E4447" s="169"/>
    </row>
    <row r="4448" spans="2:5">
      <c r="B4448" s="187"/>
      <c r="C4448" s="169"/>
      <c r="D4448" s="169"/>
      <c r="E4448" s="169"/>
    </row>
    <row r="4449" spans="2:5">
      <c r="B4449" s="187"/>
      <c r="C4449" s="169"/>
      <c r="D4449" s="169"/>
      <c r="E4449" s="169"/>
    </row>
    <row r="4450" spans="2:5">
      <c r="B4450" s="187"/>
      <c r="C4450" s="169"/>
      <c r="D4450" s="169"/>
      <c r="E4450" s="169"/>
    </row>
    <row r="4451" spans="2:5">
      <c r="B4451" s="187"/>
      <c r="C4451" s="169"/>
      <c r="D4451" s="169"/>
      <c r="E4451" s="169"/>
    </row>
    <row r="4452" spans="2:5">
      <c r="B4452" s="187"/>
      <c r="C4452" s="169"/>
      <c r="D4452" s="169"/>
      <c r="E4452" s="169"/>
    </row>
    <row r="4453" spans="2:5">
      <c r="B4453" s="187"/>
      <c r="C4453" s="169"/>
      <c r="D4453" s="169"/>
      <c r="E4453" s="169"/>
    </row>
    <row r="4454" spans="2:5">
      <c r="B4454" s="187"/>
      <c r="C4454" s="169"/>
      <c r="D4454" s="169"/>
      <c r="E4454" s="169"/>
    </row>
    <row r="4455" spans="2:5">
      <c r="B4455" s="187"/>
      <c r="C4455" s="169"/>
      <c r="D4455" s="169"/>
      <c r="E4455" s="169"/>
    </row>
    <row r="4456" spans="2:5">
      <c r="B4456" s="187"/>
      <c r="C4456" s="169"/>
      <c r="D4456" s="169"/>
      <c r="E4456" s="169"/>
    </row>
    <row r="4457" spans="2:5">
      <c r="B4457" s="187"/>
      <c r="C4457" s="169"/>
      <c r="D4457" s="169"/>
      <c r="E4457" s="169"/>
    </row>
    <row r="4458" spans="2:5">
      <c r="B4458" s="187"/>
      <c r="C4458" s="169"/>
      <c r="D4458" s="169"/>
      <c r="E4458" s="169"/>
    </row>
    <row r="4459" spans="2:5">
      <c r="B4459" s="187"/>
      <c r="C4459" s="169"/>
      <c r="D4459" s="169"/>
      <c r="E4459" s="169"/>
    </row>
    <row r="4460" spans="2:5">
      <c r="B4460" s="187"/>
      <c r="C4460" s="169"/>
      <c r="D4460" s="169"/>
      <c r="E4460" s="169"/>
    </row>
    <row r="4461" spans="2:5">
      <c r="B4461" s="187"/>
      <c r="C4461" s="169"/>
      <c r="D4461" s="169"/>
      <c r="E4461" s="169"/>
    </row>
    <row r="4462" spans="2:5">
      <c r="B4462" s="187"/>
      <c r="C4462" s="169"/>
      <c r="D4462" s="169"/>
      <c r="E4462" s="169"/>
    </row>
    <row r="4463" spans="2:5">
      <c r="B4463" s="187"/>
      <c r="C4463" s="169"/>
      <c r="D4463" s="169"/>
      <c r="E4463" s="169"/>
    </row>
    <row r="4464" spans="2:5">
      <c r="B4464" s="187"/>
      <c r="C4464" s="169"/>
      <c r="D4464" s="169"/>
      <c r="E4464" s="169"/>
    </row>
    <row r="4465" spans="2:5">
      <c r="B4465" s="187"/>
      <c r="C4465" s="169"/>
      <c r="D4465" s="169"/>
      <c r="E4465" s="169"/>
    </row>
    <row r="4466" spans="2:5">
      <c r="B4466" s="187"/>
      <c r="C4466" s="169"/>
      <c r="D4466" s="169"/>
      <c r="E4466" s="169"/>
    </row>
    <row r="4467" spans="2:5">
      <c r="B4467" s="187"/>
      <c r="C4467" s="169"/>
      <c r="D4467" s="169"/>
      <c r="E4467" s="169"/>
    </row>
    <row r="4468" spans="2:5">
      <c r="B4468" s="187"/>
      <c r="C4468" s="169"/>
      <c r="D4468" s="169"/>
      <c r="E4468" s="169"/>
    </row>
    <row r="4469" spans="2:5">
      <c r="B4469" s="187"/>
      <c r="C4469" s="169"/>
      <c r="D4469" s="169"/>
      <c r="E4469" s="169"/>
    </row>
    <row r="4470" spans="2:5">
      <c r="B4470" s="187"/>
      <c r="C4470" s="169"/>
      <c r="D4470" s="169"/>
      <c r="E4470" s="169"/>
    </row>
    <row r="4471" spans="2:5">
      <c r="B4471" s="187"/>
      <c r="C4471" s="169"/>
      <c r="D4471" s="169"/>
      <c r="E4471" s="169"/>
    </row>
    <row r="4472" spans="2:5">
      <c r="B4472" s="187"/>
      <c r="C4472" s="169"/>
      <c r="D4472" s="169"/>
      <c r="E4472" s="169"/>
    </row>
    <row r="4473" spans="2:5">
      <c r="B4473" s="187"/>
      <c r="C4473" s="169"/>
      <c r="D4473" s="169"/>
      <c r="E4473" s="169"/>
    </row>
    <row r="4474" spans="2:5">
      <c r="B4474" s="187"/>
      <c r="C4474" s="169"/>
      <c r="D4474" s="169"/>
      <c r="E4474" s="169"/>
    </row>
    <row r="4475" spans="2:5">
      <c r="B4475" s="187"/>
      <c r="C4475" s="169"/>
      <c r="D4475" s="169"/>
      <c r="E4475" s="169"/>
    </row>
    <row r="4476" spans="2:5">
      <c r="B4476" s="187"/>
      <c r="C4476" s="169"/>
      <c r="D4476" s="169"/>
      <c r="E4476" s="169"/>
    </row>
    <row r="4477" spans="2:5">
      <c r="B4477" s="187"/>
      <c r="C4477" s="169"/>
      <c r="D4477" s="169"/>
      <c r="E4477" s="169"/>
    </row>
    <row r="4478" spans="2:5">
      <c r="B4478" s="187"/>
      <c r="C4478" s="169"/>
      <c r="D4478" s="169"/>
      <c r="E4478" s="169"/>
    </row>
    <row r="4479" spans="2:5">
      <c r="B4479" s="187"/>
      <c r="C4479" s="169"/>
      <c r="D4479" s="169"/>
      <c r="E4479" s="169"/>
    </row>
    <row r="4480" spans="2:5">
      <c r="B4480" s="187"/>
      <c r="C4480" s="169"/>
      <c r="D4480" s="169"/>
      <c r="E4480" s="169"/>
    </row>
    <row r="4481" spans="2:5">
      <c r="B4481" s="187"/>
      <c r="C4481" s="169"/>
      <c r="D4481" s="169"/>
      <c r="E4481" s="169"/>
    </row>
    <row r="4482" spans="2:5">
      <c r="B4482" s="187"/>
      <c r="C4482" s="169"/>
      <c r="D4482" s="169"/>
      <c r="E4482" s="169"/>
    </row>
    <row r="4483" spans="2:5">
      <c r="B4483" s="187"/>
      <c r="C4483" s="169"/>
      <c r="D4483" s="169"/>
      <c r="E4483" s="169"/>
    </row>
    <row r="4484" spans="2:5">
      <c r="B4484" s="187"/>
      <c r="C4484" s="169"/>
      <c r="D4484" s="169"/>
      <c r="E4484" s="169"/>
    </row>
    <row r="4485" spans="2:5">
      <c r="B4485" s="187"/>
      <c r="C4485" s="169"/>
      <c r="D4485" s="169"/>
      <c r="E4485" s="169"/>
    </row>
    <row r="4486" spans="2:5">
      <c r="B4486" s="187"/>
      <c r="C4486" s="169"/>
      <c r="D4486" s="169"/>
      <c r="E4486" s="169"/>
    </row>
    <row r="4487" spans="2:5">
      <c r="B4487" s="187"/>
      <c r="C4487" s="169"/>
      <c r="D4487" s="169"/>
      <c r="E4487" s="169"/>
    </row>
    <row r="4488" spans="2:5">
      <c r="B4488" s="187"/>
      <c r="C4488" s="169"/>
      <c r="D4488" s="169"/>
      <c r="E4488" s="169"/>
    </row>
    <row r="4489" spans="2:5">
      <c r="B4489" s="187"/>
      <c r="C4489" s="169"/>
      <c r="D4489" s="169"/>
      <c r="E4489" s="169"/>
    </row>
    <row r="4490" spans="2:5">
      <c r="B4490" s="187"/>
      <c r="C4490" s="169"/>
      <c r="D4490" s="169"/>
      <c r="E4490" s="169"/>
    </row>
    <row r="4491" spans="2:5">
      <c r="B4491" s="187"/>
      <c r="C4491" s="169"/>
      <c r="D4491" s="169"/>
      <c r="E4491" s="169"/>
    </row>
    <row r="4492" spans="2:5">
      <c r="B4492" s="187"/>
      <c r="C4492" s="169"/>
      <c r="D4492" s="169"/>
      <c r="E4492" s="169"/>
    </row>
    <row r="4493" spans="2:5">
      <c r="B4493" s="187"/>
      <c r="C4493" s="169"/>
      <c r="D4493" s="169"/>
      <c r="E4493" s="169"/>
    </row>
    <row r="4494" spans="2:5">
      <c r="B4494" s="187"/>
      <c r="C4494" s="169"/>
      <c r="D4494" s="169"/>
      <c r="E4494" s="169"/>
    </row>
    <row r="4495" spans="2:5">
      <c r="B4495" s="187"/>
      <c r="C4495" s="169"/>
      <c r="D4495" s="169"/>
      <c r="E4495" s="169"/>
    </row>
    <row r="4496" spans="2:5">
      <c r="B4496" s="187"/>
      <c r="C4496" s="169"/>
      <c r="D4496" s="169"/>
      <c r="E4496" s="169"/>
    </row>
    <row r="4497" spans="2:5">
      <c r="B4497" s="187"/>
      <c r="C4497" s="169"/>
      <c r="D4497" s="169"/>
      <c r="E4497" s="169"/>
    </row>
    <row r="4498" spans="2:5">
      <c r="B4498" s="187"/>
      <c r="C4498" s="169"/>
      <c r="D4498" s="169"/>
      <c r="E4498" s="169"/>
    </row>
    <row r="4499" spans="2:5">
      <c r="B4499" s="187"/>
      <c r="C4499" s="169"/>
      <c r="D4499" s="169"/>
      <c r="E4499" s="169"/>
    </row>
    <row r="4500" spans="2:5">
      <c r="B4500" s="187"/>
      <c r="C4500" s="169"/>
      <c r="D4500" s="169"/>
      <c r="E4500" s="169"/>
    </row>
    <row r="4501" spans="2:5">
      <c r="B4501" s="187"/>
      <c r="C4501" s="169"/>
      <c r="D4501" s="169"/>
      <c r="E4501" s="169"/>
    </row>
    <row r="4502" spans="2:5">
      <c r="B4502" s="187"/>
      <c r="C4502" s="169"/>
      <c r="D4502" s="169"/>
      <c r="E4502" s="169"/>
    </row>
    <row r="4503" spans="2:5">
      <c r="B4503" s="187"/>
      <c r="C4503" s="169"/>
      <c r="D4503" s="169"/>
      <c r="E4503" s="169"/>
    </row>
    <row r="4504" spans="2:5">
      <c r="B4504" s="187"/>
      <c r="C4504" s="169"/>
      <c r="D4504" s="169"/>
      <c r="E4504" s="169"/>
    </row>
    <row r="4505" spans="2:5">
      <c r="B4505" s="187"/>
      <c r="C4505" s="169"/>
      <c r="D4505" s="169"/>
      <c r="E4505" s="169"/>
    </row>
    <row r="4506" spans="2:5">
      <c r="B4506" s="187"/>
      <c r="C4506" s="169"/>
      <c r="D4506" s="169"/>
      <c r="E4506" s="169"/>
    </row>
    <row r="4507" spans="2:5">
      <c r="B4507" s="187"/>
      <c r="C4507" s="169"/>
      <c r="D4507" s="169"/>
      <c r="E4507" s="169"/>
    </row>
    <row r="4508" spans="2:5">
      <c r="B4508" s="187"/>
      <c r="C4508" s="169"/>
      <c r="D4508" s="169"/>
      <c r="E4508" s="169"/>
    </row>
    <row r="4509" spans="2:5">
      <c r="B4509" s="187"/>
      <c r="C4509" s="169"/>
      <c r="D4509" s="169"/>
      <c r="E4509" s="169"/>
    </row>
    <row r="4510" spans="2:5">
      <c r="B4510" s="187"/>
      <c r="C4510" s="169"/>
      <c r="D4510" s="169"/>
      <c r="E4510" s="169"/>
    </row>
    <row r="4511" spans="2:5">
      <c r="B4511" s="187"/>
      <c r="C4511" s="169"/>
      <c r="D4511" s="169"/>
      <c r="E4511" s="169"/>
    </row>
    <row r="4512" spans="2:5">
      <c r="B4512" s="187"/>
      <c r="C4512" s="169"/>
      <c r="D4512" s="169"/>
      <c r="E4512" s="169"/>
    </row>
    <row r="4513" spans="2:5">
      <c r="B4513" s="187"/>
      <c r="C4513" s="169"/>
      <c r="D4513" s="169"/>
      <c r="E4513" s="169"/>
    </row>
    <row r="4514" spans="2:5">
      <c r="B4514" s="187"/>
      <c r="C4514" s="169"/>
      <c r="D4514" s="169"/>
      <c r="E4514" s="169"/>
    </row>
    <row r="4515" spans="2:5">
      <c r="B4515" s="187"/>
      <c r="C4515" s="169"/>
      <c r="D4515" s="169"/>
      <c r="E4515" s="169"/>
    </row>
    <row r="4516" spans="2:5">
      <c r="B4516" s="187"/>
      <c r="C4516" s="169"/>
      <c r="D4516" s="169"/>
      <c r="E4516" s="169"/>
    </row>
    <row r="4517" spans="2:5">
      <c r="B4517" s="187"/>
      <c r="C4517" s="169"/>
      <c r="D4517" s="169"/>
      <c r="E4517" s="169"/>
    </row>
    <row r="4518" spans="2:5">
      <c r="B4518" s="187"/>
      <c r="C4518" s="169"/>
      <c r="D4518" s="169"/>
      <c r="E4518" s="169"/>
    </row>
    <row r="4519" spans="2:5">
      <c r="B4519" s="187"/>
      <c r="C4519" s="169"/>
      <c r="D4519" s="169"/>
      <c r="E4519" s="169"/>
    </row>
    <row r="4520" spans="2:5">
      <c r="B4520" s="187"/>
      <c r="C4520" s="169"/>
      <c r="D4520" s="169"/>
      <c r="E4520" s="169"/>
    </row>
    <row r="4521" spans="2:5">
      <c r="B4521" s="187"/>
      <c r="C4521" s="169"/>
      <c r="D4521" s="169"/>
      <c r="E4521" s="169"/>
    </row>
    <row r="4522" spans="2:5">
      <c r="B4522" s="187"/>
      <c r="C4522" s="169"/>
      <c r="D4522" s="169"/>
      <c r="E4522" s="169"/>
    </row>
    <row r="4523" spans="2:5">
      <c r="B4523" s="187"/>
      <c r="C4523" s="169"/>
      <c r="D4523" s="169"/>
      <c r="E4523" s="169"/>
    </row>
    <row r="4524" spans="2:5">
      <c r="B4524" s="187"/>
      <c r="C4524" s="169"/>
      <c r="D4524" s="169"/>
      <c r="E4524" s="169"/>
    </row>
    <row r="4525" spans="2:5">
      <c r="B4525" s="187"/>
      <c r="C4525" s="169"/>
      <c r="D4525" s="169"/>
      <c r="E4525" s="169"/>
    </row>
    <row r="4526" spans="2:5">
      <c r="B4526" s="187"/>
      <c r="C4526" s="169"/>
      <c r="D4526" s="169"/>
      <c r="E4526" s="169"/>
    </row>
    <row r="4527" spans="2:5">
      <c r="B4527" s="187"/>
      <c r="C4527" s="169"/>
      <c r="D4527" s="169"/>
      <c r="E4527" s="169"/>
    </row>
    <row r="4528" spans="2:5">
      <c r="B4528" s="187"/>
      <c r="C4528" s="169"/>
      <c r="D4528" s="169"/>
      <c r="E4528" s="169"/>
    </row>
    <row r="4529" spans="2:5">
      <c r="B4529" s="187"/>
      <c r="C4529" s="169"/>
      <c r="D4529" s="169"/>
      <c r="E4529" s="169"/>
    </row>
    <row r="4530" spans="2:5">
      <c r="B4530" s="187"/>
      <c r="C4530" s="169"/>
      <c r="D4530" s="169"/>
      <c r="E4530" s="169"/>
    </row>
    <row r="4531" spans="2:5">
      <c r="B4531" s="187"/>
      <c r="C4531" s="169"/>
      <c r="D4531" s="169"/>
      <c r="E4531" s="169"/>
    </row>
    <row r="4532" spans="2:5">
      <c r="B4532" s="187"/>
      <c r="C4532" s="169"/>
      <c r="D4532" s="169"/>
      <c r="E4532" s="169"/>
    </row>
    <row r="4533" spans="2:5">
      <c r="B4533" s="187"/>
      <c r="C4533" s="169"/>
      <c r="D4533" s="169"/>
      <c r="E4533" s="169"/>
    </row>
    <row r="4534" spans="2:5">
      <c r="B4534" s="187"/>
      <c r="C4534" s="169"/>
      <c r="D4534" s="169"/>
      <c r="E4534" s="169"/>
    </row>
    <row r="4535" spans="2:5">
      <c r="B4535" s="187"/>
      <c r="C4535" s="169"/>
      <c r="D4535" s="169"/>
      <c r="E4535" s="169"/>
    </row>
    <row r="4536" spans="2:5">
      <c r="B4536" s="187"/>
      <c r="C4536" s="169"/>
      <c r="D4536" s="169"/>
      <c r="E4536" s="169"/>
    </row>
    <row r="4537" spans="2:5">
      <c r="B4537" s="187"/>
      <c r="C4537" s="169"/>
      <c r="D4537" s="169"/>
      <c r="E4537" s="169"/>
    </row>
    <row r="4538" spans="2:5">
      <c r="B4538" s="187"/>
      <c r="C4538" s="169"/>
      <c r="D4538" s="169"/>
      <c r="E4538" s="169"/>
    </row>
    <row r="4539" spans="2:5">
      <c r="B4539" s="187"/>
      <c r="C4539" s="169"/>
      <c r="D4539" s="169"/>
      <c r="E4539" s="169"/>
    </row>
    <row r="4540" spans="2:5">
      <c r="B4540" s="187"/>
      <c r="C4540" s="169"/>
      <c r="D4540" s="169"/>
      <c r="E4540" s="169"/>
    </row>
    <row r="4541" spans="2:5">
      <c r="B4541" s="187"/>
      <c r="C4541" s="169"/>
      <c r="D4541" s="169"/>
      <c r="E4541" s="169"/>
    </row>
    <row r="4542" spans="2:5">
      <c r="B4542" s="187"/>
      <c r="C4542" s="169"/>
      <c r="D4542" s="169"/>
      <c r="E4542" s="169"/>
    </row>
    <row r="4543" spans="2:5">
      <c r="B4543" s="187"/>
      <c r="C4543" s="169"/>
      <c r="D4543" s="169"/>
      <c r="E4543" s="169"/>
    </row>
    <row r="4544" spans="2:5">
      <c r="B4544" s="187"/>
      <c r="C4544" s="169"/>
      <c r="D4544" s="169"/>
      <c r="E4544" s="169"/>
    </row>
    <row r="4545" spans="2:5">
      <c r="B4545" s="187"/>
      <c r="C4545" s="169"/>
      <c r="D4545" s="169"/>
      <c r="E4545" s="169"/>
    </row>
    <row r="4546" spans="2:5">
      <c r="B4546" s="187"/>
      <c r="C4546" s="169"/>
      <c r="D4546" s="169"/>
      <c r="E4546" s="169"/>
    </row>
    <row r="4547" spans="2:5">
      <c r="B4547" s="187"/>
      <c r="C4547" s="169"/>
      <c r="D4547" s="169"/>
      <c r="E4547" s="169"/>
    </row>
    <row r="4548" spans="2:5">
      <c r="B4548" s="187"/>
      <c r="C4548" s="169"/>
      <c r="D4548" s="169"/>
      <c r="E4548" s="169"/>
    </row>
    <row r="4549" spans="2:5">
      <c r="B4549" s="187"/>
      <c r="C4549" s="169"/>
      <c r="D4549" s="169"/>
      <c r="E4549" s="169"/>
    </row>
    <row r="4550" spans="2:5">
      <c r="B4550" s="187"/>
      <c r="C4550" s="169"/>
      <c r="D4550" s="169"/>
      <c r="E4550" s="169"/>
    </row>
    <row r="4551" spans="2:5">
      <c r="B4551" s="187"/>
      <c r="C4551" s="169"/>
      <c r="D4551" s="169"/>
      <c r="E4551" s="169"/>
    </row>
    <row r="4552" spans="2:5">
      <c r="B4552" s="187"/>
      <c r="C4552" s="169"/>
      <c r="D4552" s="169"/>
      <c r="E4552" s="169"/>
    </row>
    <row r="4553" spans="2:5">
      <c r="B4553" s="187"/>
      <c r="C4553" s="169"/>
      <c r="D4553" s="169"/>
      <c r="E4553" s="169"/>
    </row>
    <row r="4554" spans="2:5">
      <c r="B4554" s="187"/>
      <c r="C4554" s="169"/>
      <c r="D4554" s="169"/>
      <c r="E4554" s="169"/>
    </row>
    <row r="4555" spans="2:5">
      <c r="B4555" s="187"/>
      <c r="C4555" s="169"/>
      <c r="D4555" s="169"/>
      <c r="E4555" s="169"/>
    </row>
    <row r="4556" spans="2:5">
      <c r="B4556" s="187"/>
      <c r="C4556" s="169"/>
      <c r="D4556" s="169"/>
      <c r="E4556" s="169"/>
    </row>
    <row r="4557" spans="2:5">
      <c r="B4557" s="187"/>
      <c r="C4557" s="169"/>
      <c r="D4557" s="169"/>
      <c r="E4557" s="169"/>
    </row>
    <row r="4558" spans="2:5">
      <c r="B4558" s="187"/>
      <c r="C4558" s="169"/>
      <c r="D4558" s="169"/>
      <c r="E4558" s="169"/>
    </row>
    <row r="4559" spans="2:5">
      <c r="B4559" s="187"/>
      <c r="C4559" s="169"/>
      <c r="D4559" s="169"/>
      <c r="E4559" s="169"/>
    </row>
    <row r="4560" spans="2:5">
      <c r="B4560" s="187"/>
      <c r="C4560" s="169"/>
      <c r="D4560" s="169"/>
      <c r="E4560" s="169"/>
    </row>
    <row r="4561" spans="2:5">
      <c r="B4561" s="187"/>
      <c r="C4561" s="169"/>
      <c r="D4561" s="169"/>
      <c r="E4561" s="169"/>
    </row>
    <row r="4562" spans="2:5">
      <c r="B4562" s="187"/>
      <c r="C4562" s="169"/>
      <c r="D4562" s="169"/>
      <c r="E4562" s="169"/>
    </row>
    <row r="4563" spans="2:5">
      <c r="B4563" s="187"/>
      <c r="C4563" s="169"/>
      <c r="D4563" s="169"/>
      <c r="E4563" s="169"/>
    </row>
    <row r="4564" spans="2:5">
      <c r="B4564" s="187"/>
      <c r="C4564" s="169"/>
      <c r="D4564" s="169"/>
      <c r="E4564" s="169"/>
    </row>
    <row r="4565" spans="2:5">
      <c r="B4565" s="187"/>
      <c r="C4565" s="169"/>
      <c r="D4565" s="169"/>
      <c r="E4565" s="169"/>
    </row>
    <row r="4566" spans="2:5">
      <c r="B4566" s="187"/>
      <c r="C4566" s="169"/>
      <c r="D4566" s="169"/>
      <c r="E4566" s="169"/>
    </row>
    <row r="4567" spans="2:5">
      <c r="B4567" s="187"/>
      <c r="C4567" s="169"/>
      <c r="D4567" s="169"/>
      <c r="E4567" s="169"/>
    </row>
    <row r="4568" spans="2:5">
      <c r="B4568" s="187"/>
      <c r="C4568" s="169"/>
      <c r="D4568" s="169"/>
      <c r="E4568" s="169"/>
    </row>
    <row r="4569" spans="2:5">
      <c r="B4569" s="187"/>
      <c r="C4569" s="169"/>
      <c r="D4569" s="169"/>
      <c r="E4569" s="169"/>
    </row>
    <row r="4570" spans="2:5">
      <c r="B4570" s="187"/>
      <c r="C4570" s="169"/>
      <c r="D4570" s="169"/>
      <c r="E4570" s="169"/>
    </row>
    <row r="4571" spans="2:5">
      <c r="B4571" s="187"/>
      <c r="C4571" s="169"/>
      <c r="D4571" s="169"/>
      <c r="E4571" s="169"/>
    </row>
    <row r="4572" spans="2:5">
      <c r="B4572" s="187"/>
      <c r="C4572" s="169"/>
      <c r="D4572" s="169"/>
      <c r="E4572" s="169"/>
    </row>
    <row r="4573" spans="2:5">
      <c r="B4573" s="187"/>
      <c r="C4573" s="169"/>
      <c r="D4573" s="169"/>
      <c r="E4573" s="169"/>
    </row>
    <row r="4574" spans="2:5">
      <c r="B4574" s="187"/>
      <c r="C4574" s="169"/>
      <c r="D4574" s="169"/>
      <c r="E4574" s="169"/>
    </row>
    <row r="4575" spans="2:5">
      <c r="B4575" s="187"/>
      <c r="C4575" s="169"/>
      <c r="D4575" s="169"/>
      <c r="E4575" s="169"/>
    </row>
    <row r="4576" spans="2:5">
      <c r="B4576" s="187"/>
      <c r="C4576" s="169"/>
      <c r="D4576" s="169"/>
      <c r="E4576" s="169"/>
    </row>
    <row r="4577" spans="2:5">
      <c r="B4577" s="187"/>
      <c r="C4577" s="169"/>
      <c r="D4577" s="169"/>
      <c r="E4577" s="169"/>
    </row>
    <row r="4578" spans="2:5">
      <c r="B4578" s="187"/>
      <c r="C4578" s="169"/>
      <c r="D4578" s="169"/>
      <c r="E4578" s="169"/>
    </row>
    <row r="4579" spans="2:5">
      <c r="B4579" s="187"/>
      <c r="C4579" s="169"/>
      <c r="D4579" s="169"/>
      <c r="E4579" s="169"/>
    </row>
    <row r="4580" spans="2:5">
      <c r="B4580" s="187"/>
      <c r="C4580" s="169"/>
      <c r="D4580" s="169"/>
      <c r="E4580" s="169"/>
    </row>
    <row r="4581" spans="2:5">
      <c r="B4581" s="187"/>
      <c r="C4581" s="169"/>
      <c r="D4581" s="169"/>
      <c r="E4581" s="169"/>
    </row>
    <row r="4582" spans="2:5">
      <c r="B4582" s="187"/>
      <c r="C4582" s="169"/>
      <c r="D4582" s="169"/>
      <c r="E4582" s="169"/>
    </row>
    <row r="4583" spans="2:5">
      <c r="B4583" s="187"/>
      <c r="C4583" s="169"/>
      <c r="D4583" s="169"/>
      <c r="E4583" s="169"/>
    </row>
    <row r="4584" spans="2:5">
      <c r="B4584" s="187"/>
      <c r="C4584" s="169"/>
      <c r="D4584" s="169"/>
      <c r="E4584" s="169"/>
    </row>
    <row r="4585" spans="2:5">
      <c r="B4585" s="187"/>
      <c r="C4585" s="169"/>
      <c r="D4585" s="169"/>
      <c r="E4585" s="169"/>
    </row>
    <row r="4586" spans="2:5">
      <c r="B4586" s="187"/>
      <c r="C4586" s="169"/>
      <c r="D4586" s="169"/>
      <c r="E4586" s="169"/>
    </row>
    <row r="4587" spans="2:5">
      <c r="B4587" s="187"/>
      <c r="C4587" s="169"/>
      <c r="D4587" s="169"/>
      <c r="E4587" s="169"/>
    </row>
    <row r="4588" spans="2:5">
      <c r="B4588" s="187"/>
      <c r="C4588" s="169"/>
      <c r="D4588" s="169"/>
      <c r="E4588" s="169"/>
    </row>
    <row r="4589" spans="2:5">
      <c r="B4589" s="187"/>
      <c r="C4589" s="169"/>
      <c r="D4589" s="169"/>
      <c r="E4589" s="169"/>
    </row>
    <row r="4590" spans="2:5">
      <c r="B4590" s="187"/>
      <c r="C4590" s="169"/>
      <c r="D4590" s="169"/>
      <c r="E4590" s="169"/>
    </row>
    <row r="4591" spans="2:5">
      <c r="B4591" s="187"/>
      <c r="C4591" s="169"/>
      <c r="D4591" s="169"/>
      <c r="E4591" s="169"/>
    </row>
    <row r="4592" spans="2:5">
      <c r="B4592" s="187"/>
      <c r="C4592" s="169"/>
      <c r="D4592" s="169"/>
      <c r="E4592" s="169"/>
    </row>
    <row r="4593" spans="2:5">
      <c r="B4593" s="187"/>
      <c r="C4593" s="169"/>
      <c r="D4593" s="169"/>
      <c r="E4593" s="169"/>
    </row>
    <row r="4594" spans="2:5">
      <c r="B4594" s="187"/>
      <c r="C4594" s="169"/>
      <c r="D4594" s="169"/>
      <c r="E4594" s="169"/>
    </row>
    <row r="4595" spans="2:5">
      <c r="B4595" s="187"/>
      <c r="C4595" s="169"/>
      <c r="D4595" s="169"/>
      <c r="E4595" s="169"/>
    </row>
    <row r="4596" spans="2:5">
      <c r="B4596" s="187"/>
      <c r="C4596" s="169"/>
      <c r="D4596" s="169"/>
      <c r="E4596" s="169"/>
    </row>
    <row r="4597" spans="2:5">
      <c r="B4597" s="187"/>
      <c r="C4597" s="169"/>
      <c r="D4597" s="169"/>
      <c r="E4597" s="169"/>
    </row>
    <row r="4598" spans="2:5">
      <c r="B4598" s="187"/>
      <c r="C4598" s="169"/>
      <c r="D4598" s="169"/>
      <c r="E4598" s="169"/>
    </row>
    <row r="4599" spans="2:5">
      <c r="B4599" s="187"/>
      <c r="C4599" s="169"/>
      <c r="D4599" s="169"/>
      <c r="E4599" s="169"/>
    </row>
    <row r="4600" spans="2:5">
      <c r="B4600" s="187"/>
      <c r="C4600" s="169"/>
      <c r="D4600" s="169"/>
      <c r="E4600" s="169"/>
    </row>
    <row r="4601" spans="2:5">
      <c r="B4601" s="187"/>
      <c r="C4601" s="169"/>
      <c r="D4601" s="169"/>
      <c r="E4601" s="169"/>
    </row>
    <row r="4602" spans="2:5">
      <c r="B4602" s="187"/>
      <c r="C4602" s="169"/>
      <c r="D4602" s="169"/>
      <c r="E4602" s="169"/>
    </row>
    <row r="4603" spans="2:5">
      <c r="B4603" s="187"/>
      <c r="C4603" s="169"/>
      <c r="D4603" s="169"/>
      <c r="E4603" s="169"/>
    </row>
    <row r="4604" spans="2:5">
      <c r="B4604" s="187"/>
      <c r="C4604" s="169"/>
      <c r="D4604" s="169"/>
      <c r="E4604" s="169"/>
    </row>
    <row r="4605" spans="2:5">
      <c r="B4605" s="187"/>
      <c r="C4605" s="169"/>
      <c r="D4605" s="169"/>
      <c r="E4605" s="169"/>
    </row>
    <row r="4606" spans="2:5">
      <c r="B4606" s="187"/>
      <c r="C4606" s="169"/>
      <c r="D4606" s="169"/>
      <c r="E4606" s="169"/>
    </row>
    <row r="4607" spans="2:5">
      <c r="B4607" s="187"/>
      <c r="C4607" s="169"/>
      <c r="D4607" s="169"/>
      <c r="E4607" s="169"/>
    </row>
    <row r="4608" spans="2:5">
      <c r="B4608" s="187"/>
      <c r="C4608" s="169"/>
      <c r="D4608" s="169"/>
      <c r="E4608" s="169"/>
    </row>
    <row r="4609" spans="2:5">
      <c r="B4609" s="187"/>
      <c r="C4609" s="169"/>
      <c r="D4609" s="169"/>
      <c r="E4609" s="169"/>
    </row>
    <row r="4610" spans="2:5">
      <c r="B4610" s="187"/>
      <c r="C4610" s="169"/>
      <c r="D4610" s="169"/>
      <c r="E4610" s="169"/>
    </row>
    <row r="4611" spans="2:5">
      <c r="B4611" s="187"/>
      <c r="C4611" s="169"/>
      <c r="D4611" s="169"/>
      <c r="E4611" s="169"/>
    </row>
    <row r="4612" spans="2:5">
      <c r="B4612" s="187"/>
      <c r="C4612" s="169"/>
      <c r="D4612" s="169"/>
      <c r="E4612" s="169"/>
    </row>
    <row r="4613" spans="2:5">
      <c r="B4613" s="187"/>
      <c r="C4613" s="169"/>
      <c r="D4613" s="169"/>
      <c r="E4613" s="169"/>
    </row>
    <row r="4614" spans="2:5">
      <c r="B4614" s="187"/>
      <c r="C4614" s="169"/>
      <c r="D4614" s="169"/>
      <c r="E4614" s="169"/>
    </row>
    <row r="4615" spans="2:5">
      <c r="B4615" s="187"/>
      <c r="C4615" s="169"/>
      <c r="D4615" s="169"/>
      <c r="E4615" s="169"/>
    </row>
    <row r="4616" spans="2:5">
      <c r="B4616" s="187"/>
      <c r="C4616" s="169"/>
      <c r="D4616" s="169"/>
      <c r="E4616" s="169"/>
    </row>
    <row r="4617" spans="2:5">
      <c r="B4617" s="187"/>
      <c r="C4617" s="169"/>
      <c r="D4617" s="169"/>
      <c r="E4617" s="169"/>
    </row>
    <row r="4618" spans="2:5">
      <c r="B4618" s="187"/>
      <c r="C4618" s="169"/>
      <c r="D4618" s="169"/>
      <c r="E4618" s="169"/>
    </row>
    <row r="4619" spans="2:5">
      <c r="B4619" s="187"/>
      <c r="C4619" s="169"/>
      <c r="D4619" s="169"/>
      <c r="E4619" s="169"/>
    </row>
    <row r="4620" spans="2:5">
      <c r="B4620" s="187"/>
      <c r="C4620" s="169"/>
      <c r="D4620" s="169"/>
      <c r="E4620" s="169"/>
    </row>
    <row r="4621" spans="2:5">
      <c r="B4621" s="187"/>
      <c r="C4621" s="169"/>
      <c r="D4621" s="169"/>
      <c r="E4621" s="169"/>
    </row>
    <row r="4622" spans="2:5">
      <c r="B4622" s="187"/>
      <c r="C4622" s="169"/>
      <c r="D4622" s="169"/>
      <c r="E4622" s="169"/>
    </row>
    <row r="4623" spans="2:5">
      <c r="B4623" s="187"/>
      <c r="C4623" s="169"/>
      <c r="D4623" s="169"/>
      <c r="E4623" s="169"/>
    </row>
    <row r="4624" spans="2:5">
      <c r="B4624" s="187"/>
      <c r="C4624" s="169"/>
      <c r="D4624" s="169"/>
      <c r="E4624" s="169"/>
    </row>
    <row r="4625" spans="2:5">
      <c r="B4625" s="187"/>
      <c r="C4625" s="169"/>
      <c r="D4625" s="169"/>
      <c r="E4625" s="169"/>
    </row>
    <row r="4626" spans="2:5">
      <c r="B4626" s="187"/>
      <c r="C4626" s="169"/>
      <c r="D4626" s="169"/>
      <c r="E4626" s="169"/>
    </row>
    <row r="4627" spans="2:5">
      <c r="B4627" s="187"/>
      <c r="C4627" s="169"/>
      <c r="D4627" s="169"/>
      <c r="E4627" s="169"/>
    </row>
    <row r="4628" spans="2:5">
      <c r="B4628" s="187"/>
      <c r="C4628" s="169"/>
      <c r="D4628" s="169"/>
      <c r="E4628" s="169"/>
    </row>
    <row r="4629" spans="2:5">
      <c r="B4629" s="187"/>
      <c r="C4629" s="169"/>
      <c r="D4629" s="169"/>
      <c r="E4629" s="169"/>
    </row>
    <row r="4630" spans="2:5">
      <c r="B4630" s="187"/>
      <c r="C4630" s="169"/>
      <c r="D4630" s="169"/>
      <c r="E4630" s="169"/>
    </row>
    <row r="4631" spans="2:5">
      <c r="B4631" s="187"/>
      <c r="C4631" s="169"/>
      <c r="D4631" s="169"/>
      <c r="E4631" s="169"/>
    </row>
    <row r="4632" spans="2:5">
      <c r="B4632" s="187"/>
      <c r="C4632" s="169"/>
      <c r="D4632" s="169"/>
      <c r="E4632" s="169"/>
    </row>
    <row r="4633" spans="2:5">
      <c r="B4633" s="187"/>
      <c r="C4633" s="169"/>
      <c r="D4633" s="169"/>
      <c r="E4633" s="169"/>
    </row>
    <row r="4634" spans="2:5">
      <c r="B4634" s="187"/>
      <c r="C4634" s="169"/>
      <c r="D4634" s="169"/>
      <c r="E4634" s="169"/>
    </row>
    <row r="4635" spans="2:5">
      <c r="B4635" s="187"/>
      <c r="C4635" s="169"/>
      <c r="D4635" s="169"/>
      <c r="E4635" s="169"/>
    </row>
    <row r="4636" spans="2:5">
      <c r="B4636" s="187"/>
      <c r="C4636" s="169"/>
      <c r="D4636" s="169"/>
      <c r="E4636" s="169"/>
    </row>
    <row r="4637" spans="2:5">
      <c r="B4637" s="187"/>
      <c r="C4637" s="169"/>
      <c r="D4637" s="169"/>
      <c r="E4637" s="169"/>
    </row>
    <row r="4638" spans="2:5">
      <c r="B4638" s="187"/>
      <c r="C4638" s="169"/>
      <c r="D4638" s="169"/>
      <c r="E4638" s="169"/>
    </row>
    <row r="4639" spans="2:5">
      <c r="B4639" s="187"/>
      <c r="C4639" s="169"/>
      <c r="D4639" s="169"/>
      <c r="E4639" s="169"/>
    </row>
    <row r="4640" spans="2:5">
      <c r="B4640" s="187"/>
      <c r="C4640" s="169"/>
      <c r="D4640" s="169"/>
      <c r="E4640" s="169"/>
    </row>
    <row r="4641" spans="2:5">
      <c r="B4641" s="187"/>
      <c r="C4641" s="169"/>
      <c r="D4641" s="169"/>
      <c r="E4641" s="169"/>
    </row>
    <row r="4642" spans="2:5">
      <c r="B4642" s="187"/>
      <c r="C4642" s="169"/>
      <c r="D4642" s="169"/>
      <c r="E4642" s="169"/>
    </row>
    <row r="4643" spans="2:5">
      <c r="B4643" s="187"/>
      <c r="C4643" s="169"/>
      <c r="D4643" s="169"/>
      <c r="E4643" s="169"/>
    </row>
    <row r="4644" spans="2:5">
      <c r="B4644" s="187"/>
      <c r="C4644" s="169"/>
      <c r="D4644" s="169"/>
      <c r="E4644" s="169"/>
    </row>
    <row r="4645" spans="2:5">
      <c r="B4645" s="187"/>
      <c r="C4645" s="169"/>
      <c r="D4645" s="169"/>
      <c r="E4645" s="169"/>
    </row>
    <row r="4646" spans="2:5">
      <c r="B4646" s="187"/>
      <c r="C4646" s="169"/>
      <c r="D4646" s="169"/>
      <c r="E4646" s="169"/>
    </row>
    <row r="4647" spans="2:5">
      <c r="B4647" s="187"/>
      <c r="C4647" s="169"/>
      <c r="D4647" s="169"/>
      <c r="E4647" s="169"/>
    </row>
    <row r="4648" spans="2:5">
      <c r="B4648" s="187"/>
      <c r="C4648" s="169"/>
      <c r="D4648" s="169"/>
      <c r="E4648" s="169"/>
    </row>
    <row r="4649" spans="2:5">
      <c r="B4649" s="187"/>
      <c r="C4649" s="169"/>
      <c r="D4649" s="169"/>
      <c r="E4649" s="169"/>
    </row>
    <row r="4650" spans="2:5">
      <c r="B4650" s="187"/>
      <c r="C4650" s="169"/>
      <c r="D4650" s="169"/>
      <c r="E4650" s="169"/>
    </row>
    <row r="4651" spans="2:5">
      <c r="B4651" s="187"/>
      <c r="C4651" s="169"/>
      <c r="D4651" s="169"/>
      <c r="E4651" s="169"/>
    </row>
    <row r="4652" spans="2:5">
      <c r="B4652" s="187"/>
      <c r="C4652" s="169"/>
      <c r="D4652" s="169"/>
      <c r="E4652" s="169"/>
    </row>
    <row r="4653" spans="2:5">
      <c r="B4653" s="187"/>
      <c r="C4653" s="169"/>
      <c r="D4653" s="169"/>
      <c r="E4653" s="169"/>
    </row>
    <row r="4654" spans="2:5">
      <c r="B4654" s="187"/>
      <c r="C4654" s="169"/>
      <c r="D4654" s="169"/>
      <c r="E4654" s="169"/>
    </row>
    <row r="4655" spans="2:5">
      <c r="B4655" s="187"/>
      <c r="C4655" s="169"/>
      <c r="D4655" s="169"/>
      <c r="E4655" s="169"/>
    </row>
    <row r="4656" spans="2:5">
      <c r="B4656" s="187"/>
      <c r="C4656" s="169"/>
      <c r="D4656" s="169"/>
      <c r="E4656" s="169"/>
    </row>
    <row r="4657" spans="2:5">
      <c r="B4657" s="187"/>
      <c r="C4657" s="169"/>
      <c r="D4657" s="169"/>
      <c r="E4657" s="169"/>
    </row>
    <row r="4658" spans="2:5">
      <c r="B4658" s="187"/>
      <c r="C4658" s="169"/>
      <c r="D4658" s="169"/>
      <c r="E4658" s="169"/>
    </row>
    <row r="4659" spans="2:5">
      <c r="B4659" s="187"/>
      <c r="C4659" s="169"/>
      <c r="D4659" s="169"/>
      <c r="E4659" s="169"/>
    </row>
    <row r="4660" spans="2:5">
      <c r="B4660" s="187"/>
      <c r="C4660" s="169"/>
      <c r="D4660" s="169"/>
      <c r="E4660" s="169"/>
    </row>
    <row r="4661" spans="2:5">
      <c r="B4661" s="187"/>
      <c r="C4661" s="169"/>
      <c r="D4661" s="169"/>
      <c r="E4661" s="169"/>
    </row>
    <row r="4662" spans="2:5">
      <c r="B4662" s="187"/>
      <c r="C4662" s="169"/>
      <c r="D4662" s="169"/>
      <c r="E4662" s="169"/>
    </row>
    <row r="4663" spans="2:5">
      <c r="B4663" s="187"/>
      <c r="C4663" s="169"/>
      <c r="D4663" s="169"/>
      <c r="E4663" s="169"/>
    </row>
    <row r="4664" spans="2:5">
      <c r="B4664" s="187"/>
      <c r="C4664" s="169"/>
      <c r="D4664" s="169"/>
      <c r="E4664" s="169"/>
    </row>
    <row r="4665" spans="2:5">
      <c r="B4665" s="187"/>
      <c r="C4665" s="169"/>
      <c r="D4665" s="169"/>
      <c r="E4665" s="169"/>
    </row>
    <row r="4666" spans="2:5">
      <c r="B4666" s="187"/>
      <c r="C4666" s="169"/>
      <c r="D4666" s="169"/>
      <c r="E4666" s="169"/>
    </row>
    <row r="4667" spans="2:5">
      <c r="B4667" s="187"/>
      <c r="C4667" s="169"/>
      <c r="D4667" s="169"/>
      <c r="E4667" s="169"/>
    </row>
    <row r="4668" spans="2:5">
      <c r="B4668" s="187"/>
      <c r="C4668" s="169"/>
      <c r="D4668" s="169"/>
      <c r="E4668" s="169"/>
    </row>
    <row r="4669" spans="2:5">
      <c r="B4669" s="187"/>
      <c r="C4669" s="169"/>
      <c r="D4669" s="169"/>
      <c r="E4669" s="169"/>
    </row>
    <row r="4670" spans="2:5">
      <c r="B4670" s="187"/>
      <c r="C4670" s="169"/>
      <c r="D4670" s="169"/>
      <c r="E4670" s="169"/>
    </row>
    <row r="4671" spans="2:5">
      <c r="B4671" s="187"/>
      <c r="C4671" s="169"/>
      <c r="D4671" s="169"/>
      <c r="E4671" s="169"/>
    </row>
    <row r="4672" spans="2:5">
      <c r="B4672" s="187"/>
      <c r="C4672" s="169"/>
      <c r="D4672" s="169"/>
      <c r="E4672" s="169"/>
    </row>
    <row r="4673" spans="2:5">
      <c r="B4673" s="187"/>
      <c r="C4673" s="169"/>
      <c r="D4673" s="169"/>
      <c r="E4673" s="169"/>
    </row>
    <row r="4674" spans="2:5">
      <c r="B4674" s="187"/>
      <c r="C4674" s="169"/>
      <c r="D4674" s="169"/>
      <c r="E4674" s="169"/>
    </row>
    <row r="4675" spans="2:5">
      <c r="B4675" s="187"/>
      <c r="C4675" s="169"/>
      <c r="D4675" s="169"/>
      <c r="E4675" s="169"/>
    </row>
    <row r="4676" spans="2:5">
      <c r="B4676" s="187"/>
      <c r="C4676" s="169"/>
      <c r="D4676" s="169"/>
      <c r="E4676" s="169"/>
    </row>
    <row r="4677" spans="2:5">
      <c r="B4677" s="187"/>
      <c r="C4677" s="169"/>
      <c r="D4677" s="169"/>
      <c r="E4677" s="169"/>
    </row>
    <row r="4678" spans="2:5">
      <c r="B4678" s="187"/>
      <c r="C4678" s="169"/>
      <c r="D4678" s="169"/>
      <c r="E4678" s="169"/>
    </row>
    <row r="4679" spans="2:5">
      <c r="B4679" s="187"/>
      <c r="C4679" s="169"/>
      <c r="D4679" s="169"/>
      <c r="E4679" s="169"/>
    </row>
    <row r="4680" spans="2:5">
      <c r="B4680" s="187"/>
      <c r="C4680" s="169"/>
      <c r="D4680" s="169"/>
      <c r="E4680" s="169"/>
    </row>
    <row r="4681" spans="2:5">
      <c r="B4681" s="187"/>
      <c r="C4681" s="169"/>
      <c r="D4681" s="169"/>
      <c r="E4681" s="169"/>
    </row>
    <row r="4682" spans="2:5">
      <c r="B4682" s="187"/>
      <c r="C4682" s="169"/>
      <c r="D4682" s="169"/>
      <c r="E4682" s="169"/>
    </row>
    <row r="4683" spans="2:5">
      <c r="B4683" s="187"/>
      <c r="C4683" s="169"/>
      <c r="D4683" s="169"/>
      <c r="E4683" s="169"/>
    </row>
    <row r="4684" spans="2:5">
      <c r="B4684" s="187"/>
      <c r="C4684" s="169"/>
      <c r="D4684" s="169"/>
      <c r="E4684" s="169"/>
    </row>
    <row r="4685" spans="2:5">
      <c r="B4685" s="187"/>
      <c r="C4685" s="169"/>
      <c r="D4685" s="169"/>
      <c r="E4685" s="169"/>
    </row>
    <row r="4686" spans="2:5">
      <c r="B4686" s="187"/>
      <c r="C4686" s="169"/>
      <c r="D4686" s="169"/>
      <c r="E4686" s="169"/>
    </row>
    <row r="4687" spans="2:5">
      <c r="B4687" s="187"/>
      <c r="C4687" s="169"/>
      <c r="D4687" s="169"/>
      <c r="E4687" s="169"/>
    </row>
    <row r="4688" spans="2:5">
      <c r="B4688" s="187"/>
      <c r="C4688" s="169"/>
      <c r="D4688" s="169"/>
      <c r="E4688" s="169"/>
    </row>
    <row r="4689" spans="2:5">
      <c r="B4689" s="187"/>
      <c r="C4689" s="169"/>
      <c r="D4689" s="169"/>
      <c r="E4689" s="169"/>
    </row>
    <row r="4690" spans="2:5">
      <c r="B4690" s="187"/>
      <c r="C4690" s="169"/>
      <c r="D4690" s="169"/>
      <c r="E4690" s="169"/>
    </row>
    <row r="4691" spans="2:5">
      <c r="B4691" s="187"/>
      <c r="C4691" s="169"/>
      <c r="D4691" s="169"/>
      <c r="E4691" s="169"/>
    </row>
    <row r="4692" spans="2:5">
      <c r="B4692" s="187"/>
      <c r="C4692" s="169"/>
      <c r="D4692" s="169"/>
      <c r="E4692" s="169"/>
    </row>
    <row r="4693" spans="2:5">
      <c r="B4693" s="187"/>
      <c r="C4693" s="169"/>
      <c r="D4693" s="169"/>
      <c r="E4693" s="169"/>
    </row>
    <row r="4694" spans="2:5">
      <c r="B4694" s="187"/>
      <c r="C4694" s="169"/>
      <c r="D4694" s="169"/>
      <c r="E4694" s="169"/>
    </row>
    <row r="4695" spans="2:5">
      <c r="B4695" s="187"/>
      <c r="C4695" s="169"/>
      <c r="D4695" s="169"/>
      <c r="E4695" s="169"/>
    </row>
    <row r="4696" spans="2:5">
      <c r="B4696" s="187"/>
      <c r="C4696" s="169"/>
      <c r="D4696" s="169"/>
      <c r="E4696" s="169"/>
    </row>
    <row r="4697" spans="2:5">
      <c r="B4697" s="187"/>
      <c r="C4697" s="169"/>
      <c r="D4697" s="169"/>
      <c r="E4697" s="169"/>
    </row>
    <row r="4698" spans="2:5">
      <c r="B4698" s="187"/>
      <c r="C4698" s="169"/>
      <c r="D4698" s="169"/>
      <c r="E4698" s="169"/>
    </row>
    <row r="4699" spans="2:5">
      <c r="B4699" s="187"/>
      <c r="C4699" s="169"/>
      <c r="D4699" s="169"/>
      <c r="E4699" s="169"/>
    </row>
    <row r="4700" spans="2:5">
      <c r="B4700" s="187"/>
      <c r="C4700" s="169"/>
      <c r="D4700" s="169"/>
      <c r="E4700" s="169"/>
    </row>
    <row r="4701" spans="2:5">
      <c r="B4701" s="187"/>
      <c r="C4701" s="169"/>
      <c r="D4701" s="169"/>
      <c r="E4701" s="169"/>
    </row>
    <row r="4702" spans="2:5">
      <c r="B4702" s="187"/>
      <c r="C4702" s="169"/>
      <c r="D4702" s="169"/>
      <c r="E4702" s="169"/>
    </row>
    <row r="4703" spans="2:5">
      <c r="B4703" s="187"/>
      <c r="C4703" s="169"/>
      <c r="D4703" s="169"/>
      <c r="E4703" s="169"/>
    </row>
    <row r="4704" spans="2:5">
      <c r="B4704" s="187"/>
      <c r="C4704" s="169"/>
      <c r="D4704" s="169"/>
      <c r="E4704" s="169"/>
    </row>
    <row r="4705" spans="2:5">
      <c r="B4705" s="187"/>
      <c r="C4705" s="169"/>
      <c r="D4705" s="169"/>
      <c r="E4705" s="169"/>
    </row>
    <row r="4706" spans="2:5">
      <c r="B4706" s="187"/>
      <c r="C4706" s="169"/>
      <c r="D4706" s="169"/>
      <c r="E4706" s="169"/>
    </row>
    <row r="4707" spans="2:5">
      <c r="B4707" s="187"/>
      <c r="C4707" s="169"/>
      <c r="D4707" s="169"/>
      <c r="E4707" s="169"/>
    </row>
    <row r="4708" spans="2:5">
      <c r="B4708" s="187"/>
      <c r="C4708" s="169"/>
      <c r="D4708" s="169"/>
      <c r="E4708" s="169"/>
    </row>
    <row r="4709" spans="2:5">
      <c r="B4709" s="187"/>
      <c r="C4709" s="169"/>
      <c r="D4709" s="169"/>
      <c r="E4709" s="169"/>
    </row>
    <row r="4710" spans="2:5">
      <c r="B4710" s="187"/>
      <c r="C4710" s="169"/>
      <c r="D4710" s="169"/>
      <c r="E4710" s="169"/>
    </row>
    <row r="4711" spans="2:5">
      <c r="B4711" s="187"/>
      <c r="C4711" s="169"/>
      <c r="D4711" s="169"/>
      <c r="E4711" s="169"/>
    </row>
    <row r="4712" spans="2:5">
      <c r="B4712" s="187"/>
      <c r="C4712" s="169"/>
      <c r="D4712" s="169"/>
      <c r="E4712" s="169"/>
    </row>
    <row r="4713" spans="2:5">
      <c r="B4713" s="187"/>
      <c r="C4713" s="169"/>
      <c r="D4713" s="169"/>
      <c r="E4713" s="169"/>
    </row>
    <row r="4714" spans="2:5">
      <c r="B4714" s="187"/>
      <c r="C4714" s="169"/>
      <c r="D4714" s="169"/>
      <c r="E4714" s="169"/>
    </row>
    <row r="4715" spans="2:5">
      <c r="B4715" s="187"/>
      <c r="C4715" s="169"/>
      <c r="D4715" s="169"/>
      <c r="E4715" s="169"/>
    </row>
    <row r="4716" spans="2:5">
      <c r="B4716" s="187"/>
      <c r="C4716" s="169"/>
      <c r="D4716" s="169"/>
      <c r="E4716" s="169"/>
    </row>
    <row r="4717" spans="2:5">
      <c r="B4717" s="187"/>
      <c r="C4717" s="169"/>
      <c r="D4717" s="169"/>
      <c r="E4717" s="169"/>
    </row>
    <row r="4718" spans="2:5">
      <c r="B4718" s="187"/>
      <c r="C4718" s="169"/>
      <c r="D4718" s="169"/>
      <c r="E4718" s="169"/>
    </row>
    <row r="4719" spans="2:5">
      <c r="B4719" s="187"/>
      <c r="C4719" s="169"/>
      <c r="D4719" s="169"/>
      <c r="E4719" s="169"/>
    </row>
    <row r="4720" spans="2:5">
      <c r="B4720" s="187"/>
      <c r="C4720" s="169"/>
      <c r="D4720" s="169"/>
      <c r="E4720" s="169"/>
    </row>
    <row r="4721" spans="2:5">
      <c r="B4721" s="187"/>
      <c r="C4721" s="169"/>
      <c r="D4721" s="169"/>
      <c r="E4721" s="169"/>
    </row>
    <row r="4722" spans="2:5">
      <c r="B4722" s="187"/>
      <c r="C4722" s="169"/>
      <c r="D4722" s="169"/>
      <c r="E4722" s="169"/>
    </row>
    <row r="4723" spans="2:5">
      <c r="B4723" s="187"/>
      <c r="C4723" s="169"/>
      <c r="D4723" s="169"/>
      <c r="E4723" s="169"/>
    </row>
    <row r="4724" spans="2:5">
      <c r="B4724" s="187"/>
      <c r="C4724" s="169"/>
      <c r="D4724" s="169"/>
      <c r="E4724" s="169"/>
    </row>
    <row r="4725" spans="2:5">
      <c r="B4725" s="187"/>
      <c r="C4725" s="169"/>
      <c r="D4725" s="169"/>
      <c r="E4725" s="169"/>
    </row>
    <row r="4726" spans="2:5">
      <c r="B4726" s="187"/>
      <c r="C4726" s="169"/>
      <c r="D4726" s="169"/>
      <c r="E4726" s="169"/>
    </row>
    <row r="4727" spans="2:5">
      <c r="B4727" s="187"/>
      <c r="C4727" s="169"/>
      <c r="D4727" s="169"/>
      <c r="E4727" s="169"/>
    </row>
    <row r="4728" spans="2:5">
      <c r="B4728" s="187"/>
      <c r="C4728" s="169"/>
      <c r="D4728" s="169"/>
      <c r="E4728" s="169"/>
    </row>
    <row r="4729" spans="2:5">
      <c r="B4729" s="187"/>
      <c r="C4729" s="169"/>
      <c r="D4729" s="169"/>
      <c r="E4729" s="169"/>
    </row>
    <row r="4730" spans="2:5">
      <c r="B4730" s="187"/>
      <c r="C4730" s="169"/>
      <c r="D4730" s="169"/>
      <c r="E4730" s="169"/>
    </row>
    <row r="4731" spans="2:5">
      <c r="B4731" s="187"/>
      <c r="C4731" s="169"/>
      <c r="D4731" s="169"/>
      <c r="E4731" s="169"/>
    </row>
    <row r="4732" spans="2:5">
      <c r="B4732" s="187"/>
      <c r="C4732" s="169"/>
      <c r="D4732" s="169"/>
      <c r="E4732" s="169"/>
    </row>
    <row r="4733" spans="2:5">
      <c r="B4733" s="187"/>
      <c r="C4733" s="169"/>
      <c r="D4733" s="169"/>
      <c r="E4733" s="169"/>
    </row>
    <row r="4734" spans="2:5">
      <c r="B4734" s="187"/>
      <c r="C4734" s="169"/>
      <c r="D4734" s="169"/>
      <c r="E4734" s="169"/>
    </row>
    <row r="4735" spans="2:5">
      <c r="B4735" s="187"/>
      <c r="C4735" s="169"/>
      <c r="D4735" s="169"/>
      <c r="E4735" s="169"/>
    </row>
    <row r="4736" spans="2:5">
      <c r="B4736" s="187"/>
      <c r="C4736" s="169"/>
      <c r="D4736" s="169"/>
      <c r="E4736" s="169"/>
    </row>
    <row r="4737" spans="2:5">
      <c r="B4737" s="187"/>
      <c r="C4737" s="169"/>
      <c r="D4737" s="169"/>
      <c r="E4737" s="169"/>
    </row>
    <row r="4738" spans="2:5">
      <c r="B4738" s="187"/>
      <c r="C4738" s="169"/>
      <c r="D4738" s="169"/>
      <c r="E4738" s="169"/>
    </row>
    <row r="4739" spans="2:5">
      <c r="B4739" s="187"/>
      <c r="C4739" s="169"/>
      <c r="D4739" s="169"/>
      <c r="E4739" s="169"/>
    </row>
    <row r="4740" spans="2:5">
      <c r="B4740" s="187"/>
      <c r="C4740" s="169"/>
      <c r="D4740" s="169"/>
      <c r="E4740" s="169"/>
    </row>
    <row r="4741" spans="2:5">
      <c r="B4741" s="187"/>
      <c r="C4741" s="169"/>
      <c r="D4741" s="169"/>
      <c r="E4741" s="169"/>
    </row>
    <row r="4742" spans="2:5">
      <c r="B4742" s="187"/>
      <c r="C4742" s="169"/>
      <c r="D4742" s="169"/>
      <c r="E4742" s="169"/>
    </row>
    <row r="4743" spans="2:5">
      <c r="B4743" s="187"/>
      <c r="C4743" s="169"/>
      <c r="D4743" s="169"/>
      <c r="E4743" s="169"/>
    </row>
    <row r="4744" spans="2:5">
      <c r="B4744" s="187"/>
      <c r="C4744" s="169"/>
      <c r="D4744" s="169"/>
      <c r="E4744" s="169"/>
    </row>
    <row r="4745" spans="2:5">
      <c r="B4745" s="187"/>
      <c r="C4745" s="169"/>
      <c r="D4745" s="169"/>
      <c r="E4745" s="169"/>
    </row>
    <row r="4746" spans="2:5">
      <c r="B4746" s="187"/>
      <c r="C4746" s="169"/>
      <c r="D4746" s="169"/>
      <c r="E4746" s="169"/>
    </row>
    <row r="4747" spans="2:5">
      <c r="B4747" s="187"/>
      <c r="C4747" s="169"/>
      <c r="D4747" s="169"/>
      <c r="E4747" s="169"/>
    </row>
    <row r="4748" spans="2:5">
      <c r="B4748" s="187"/>
      <c r="C4748" s="169"/>
      <c r="D4748" s="169"/>
      <c r="E4748" s="169"/>
    </row>
    <row r="4749" spans="2:5">
      <c r="B4749" s="187"/>
      <c r="C4749" s="169"/>
      <c r="D4749" s="169"/>
      <c r="E4749" s="169"/>
    </row>
    <row r="4750" spans="2:5">
      <c r="B4750" s="187"/>
      <c r="C4750" s="169"/>
      <c r="D4750" s="169"/>
      <c r="E4750" s="169"/>
    </row>
    <row r="4751" spans="2:5">
      <c r="B4751" s="187"/>
      <c r="C4751" s="169"/>
      <c r="D4751" s="169"/>
      <c r="E4751" s="169"/>
    </row>
    <row r="4752" spans="2:5">
      <c r="B4752" s="187"/>
      <c r="C4752" s="169"/>
      <c r="D4752" s="169"/>
      <c r="E4752" s="169"/>
    </row>
    <row r="4753" spans="2:5">
      <c r="B4753" s="187"/>
      <c r="C4753" s="169"/>
      <c r="D4753" s="169"/>
      <c r="E4753" s="169"/>
    </row>
    <row r="4754" spans="2:5">
      <c r="B4754" s="187"/>
      <c r="C4754" s="169"/>
      <c r="D4754" s="169"/>
      <c r="E4754" s="169"/>
    </row>
    <row r="4755" spans="2:5">
      <c r="B4755" s="187"/>
      <c r="C4755" s="169"/>
      <c r="D4755" s="169"/>
      <c r="E4755" s="169"/>
    </row>
    <row r="4756" spans="2:5">
      <c r="B4756" s="187"/>
      <c r="C4756" s="169"/>
      <c r="D4756" s="169"/>
      <c r="E4756" s="169"/>
    </row>
    <row r="4757" spans="2:5">
      <c r="B4757" s="187"/>
      <c r="C4757" s="169"/>
      <c r="D4757" s="169"/>
      <c r="E4757" s="169"/>
    </row>
    <row r="4758" spans="2:5">
      <c r="B4758" s="187"/>
      <c r="C4758" s="169"/>
      <c r="D4758" s="169"/>
      <c r="E4758" s="169"/>
    </row>
    <row r="4759" spans="2:5">
      <c r="B4759" s="187"/>
      <c r="C4759" s="169"/>
      <c r="D4759" s="169"/>
      <c r="E4759" s="169"/>
    </row>
    <row r="4760" spans="2:5">
      <c r="B4760" s="187"/>
      <c r="C4760" s="169"/>
      <c r="D4760" s="169"/>
      <c r="E4760" s="169"/>
    </row>
    <row r="4761" spans="2:5">
      <c r="B4761" s="187"/>
      <c r="C4761" s="169"/>
      <c r="D4761" s="169"/>
      <c r="E4761" s="169"/>
    </row>
    <row r="4762" spans="2:5">
      <c r="B4762" s="187"/>
      <c r="C4762" s="169"/>
      <c r="D4762" s="169"/>
      <c r="E4762" s="169"/>
    </row>
    <row r="4763" spans="2:5">
      <c r="B4763" s="187"/>
      <c r="C4763" s="169"/>
      <c r="D4763" s="169"/>
      <c r="E4763" s="169"/>
    </row>
    <row r="4764" spans="2:5">
      <c r="B4764" s="187"/>
      <c r="C4764" s="169"/>
      <c r="D4764" s="169"/>
      <c r="E4764" s="169"/>
    </row>
    <row r="4765" spans="2:5">
      <c r="B4765" s="187"/>
      <c r="C4765" s="169"/>
      <c r="D4765" s="169"/>
      <c r="E4765" s="169"/>
    </row>
    <row r="4766" spans="2:5">
      <c r="B4766" s="187"/>
      <c r="C4766" s="169"/>
      <c r="D4766" s="169"/>
      <c r="E4766" s="169"/>
    </row>
    <row r="4767" spans="2:5">
      <c r="B4767" s="187"/>
      <c r="C4767" s="169"/>
      <c r="D4767" s="169"/>
      <c r="E4767" s="169"/>
    </row>
    <row r="4768" spans="2:5">
      <c r="B4768" s="187"/>
      <c r="C4768" s="169"/>
      <c r="D4768" s="169"/>
      <c r="E4768" s="169"/>
    </row>
    <row r="4769" spans="2:5">
      <c r="B4769" s="187"/>
      <c r="C4769" s="169"/>
      <c r="D4769" s="169"/>
      <c r="E4769" s="169"/>
    </row>
    <row r="4770" spans="2:5">
      <c r="B4770" s="187"/>
      <c r="C4770" s="169"/>
      <c r="D4770" s="169"/>
      <c r="E4770" s="169"/>
    </row>
    <row r="4771" spans="2:5">
      <c r="B4771" s="187"/>
      <c r="C4771" s="169"/>
      <c r="D4771" s="169"/>
      <c r="E4771" s="169"/>
    </row>
    <row r="4772" spans="2:5">
      <c r="B4772" s="187"/>
      <c r="C4772" s="169"/>
      <c r="D4772" s="169"/>
      <c r="E4772" s="169"/>
    </row>
    <row r="4773" spans="2:5">
      <c r="B4773" s="187"/>
      <c r="C4773" s="169"/>
      <c r="D4773" s="169"/>
      <c r="E4773" s="169"/>
    </row>
    <row r="4774" spans="2:5">
      <c r="B4774" s="187"/>
      <c r="C4774" s="169"/>
      <c r="D4774" s="169"/>
      <c r="E4774" s="169"/>
    </row>
    <row r="4775" spans="2:5">
      <c r="B4775" s="187"/>
      <c r="C4775" s="169"/>
      <c r="D4775" s="169"/>
      <c r="E4775" s="169"/>
    </row>
    <row r="4776" spans="2:5">
      <c r="B4776" s="187"/>
      <c r="C4776" s="169"/>
      <c r="D4776" s="169"/>
      <c r="E4776" s="169"/>
    </row>
    <row r="4777" spans="2:5">
      <c r="B4777" s="187"/>
      <c r="C4777" s="169"/>
      <c r="D4777" s="169"/>
      <c r="E4777" s="169"/>
    </row>
    <row r="4778" spans="2:5">
      <c r="B4778" s="187"/>
      <c r="C4778" s="169"/>
      <c r="D4778" s="169"/>
      <c r="E4778" s="169"/>
    </row>
    <row r="4779" spans="2:5">
      <c r="B4779" s="187"/>
      <c r="C4779" s="169"/>
      <c r="D4779" s="169"/>
      <c r="E4779" s="169"/>
    </row>
    <row r="4780" spans="2:5">
      <c r="B4780" s="187"/>
      <c r="C4780" s="169"/>
      <c r="D4780" s="169"/>
      <c r="E4780" s="169"/>
    </row>
    <row r="4781" spans="2:5">
      <c r="B4781" s="187"/>
      <c r="C4781" s="169"/>
      <c r="D4781" s="169"/>
      <c r="E4781" s="169"/>
    </row>
    <row r="4782" spans="2:5">
      <c r="B4782" s="187"/>
      <c r="C4782" s="169"/>
      <c r="D4782" s="169"/>
      <c r="E4782" s="169"/>
    </row>
    <row r="4783" spans="2:5">
      <c r="B4783" s="187"/>
      <c r="C4783" s="169"/>
      <c r="D4783" s="169"/>
      <c r="E4783" s="169"/>
    </row>
    <row r="4784" spans="2:5">
      <c r="B4784" s="187"/>
      <c r="C4784" s="169"/>
      <c r="D4784" s="169"/>
      <c r="E4784" s="169"/>
    </row>
    <row r="4785" spans="2:5">
      <c r="B4785" s="187"/>
      <c r="C4785" s="169"/>
      <c r="D4785" s="169"/>
      <c r="E4785" s="169"/>
    </row>
    <row r="4786" spans="2:5">
      <c r="B4786" s="187"/>
      <c r="C4786" s="169"/>
      <c r="D4786" s="169"/>
      <c r="E4786" s="169"/>
    </row>
    <row r="4787" spans="2:5">
      <c r="B4787" s="187"/>
      <c r="C4787" s="169"/>
      <c r="D4787" s="169"/>
      <c r="E4787" s="169"/>
    </row>
    <row r="4788" spans="2:5">
      <c r="B4788" s="187"/>
      <c r="C4788" s="169"/>
      <c r="D4788" s="169"/>
      <c r="E4788" s="169"/>
    </row>
    <row r="4789" spans="2:5">
      <c r="B4789" s="187"/>
      <c r="C4789" s="169"/>
      <c r="D4789" s="169"/>
      <c r="E4789" s="169"/>
    </row>
    <row r="4790" spans="2:5">
      <c r="B4790" s="187"/>
      <c r="C4790" s="169"/>
      <c r="D4790" s="169"/>
      <c r="E4790" s="169"/>
    </row>
    <row r="4791" spans="2:5">
      <c r="B4791" s="187"/>
      <c r="C4791" s="169"/>
      <c r="D4791" s="169"/>
      <c r="E4791" s="169"/>
    </row>
    <row r="4792" spans="2:5">
      <c r="B4792" s="187"/>
      <c r="C4792" s="169"/>
      <c r="D4792" s="169"/>
      <c r="E4792" s="169"/>
    </row>
    <row r="4793" spans="2:5">
      <c r="B4793" s="187"/>
      <c r="C4793" s="169"/>
      <c r="D4793" s="169"/>
      <c r="E4793" s="169"/>
    </row>
    <row r="4794" spans="2:5">
      <c r="B4794" s="187"/>
      <c r="C4794" s="169"/>
      <c r="D4794" s="169"/>
      <c r="E4794" s="169"/>
    </row>
    <row r="4795" spans="2:5">
      <c r="B4795" s="187"/>
      <c r="C4795" s="169"/>
      <c r="D4795" s="169"/>
      <c r="E4795" s="169"/>
    </row>
    <row r="4796" spans="2:5">
      <c r="B4796" s="187"/>
      <c r="C4796" s="169"/>
      <c r="D4796" s="169"/>
      <c r="E4796" s="169"/>
    </row>
    <row r="4797" spans="2:5">
      <c r="B4797" s="187"/>
      <c r="C4797" s="169"/>
      <c r="D4797" s="169"/>
      <c r="E4797" s="169"/>
    </row>
    <row r="4798" spans="2:5">
      <c r="B4798" s="187"/>
      <c r="C4798" s="169"/>
      <c r="D4798" s="169"/>
      <c r="E4798" s="169"/>
    </row>
    <row r="4799" spans="2:5">
      <c r="B4799" s="187"/>
      <c r="C4799" s="169"/>
      <c r="D4799" s="169"/>
      <c r="E4799" s="169"/>
    </row>
    <row r="4800" spans="2:5">
      <c r="B4800" s="187"/>
      <c r="C4800" s="169"/>
      <c r="D4800" s="169"/>
      <c r="E4800" s="169"/>
    </row>
    <row r="4801" spans="2:5">
      <c r="B4801" s="187"/>
      <c r="C4801" s="169"/>
      <c r="D4801" s="169"/>
      <c r="E4801" s="169"/>
    </row>
    <row r="4802" spans="2:5">
      <c r="B4802" s="187"/>
      <c r="C4802" s="169"/>
      <c r="D4802" s="169"/>
      <c r="E4802" s="169"/>
    </row>
    <row r="4803" spans="2:5">
      <c r="B4803" s="187"/>
      <c r="C4803" s="169"/>
      <c r="D4803" s="169"/>
      <c r="E4803" s="169"/>
    </row>
    <row r="4804" spans="2:5">
      <c r="B4804" s="187"/>
      <c r="C4804" s="169"/>
      <c r="D4804" s="169"/>
      <c r="E4804" s="169"/>
    </row>
    <row r="4805" spans="2:5">
      <c r="B4805" s="187"/>
      <c r="C4805" s="169"/>
      <c r="D4805" s="169"/>
      <c r="E4805" s="169"/>
    </row>
    <row r="4806" spans="2:5">
      <c r="B4806" s="187"/>
      <c r="C4806" s="169"/>
      <c r="D4806" s="169"/>
      <c r="E4806" s="169"/>
    </row>
    <row r="4807" spans="2:5">
      <c r="B4807" s="187"/>
      <c r="C4807" s="169"/>
      <c r="D4807" s="169"/>
      <c r="E4807" s="169"/>
    </row>
    <row r="4808" spans="2:5">
      <c r="B4808" s="187"/>
      <c r="C4808" s="169"/>
      <c r="D4808" s="169"/>
      <c r="E4808" s="169"/>
    </row>
    <row r="4809" spans="2:5">
      <c r="B4809" s="187"/>
      <c r="C4809" s="169"/>
      <c r="D4809" s="169"/>
      <c r="E4809" s="169"/>
    </row>
    <row r="4810" spans="2:5">
      <c r="B4810" s="187"/>
      <c r="C4810" s="169"/>
      <c r="D4810" s="169"/>
      <c r="E4810" s="169"/>
    </row>
    <row r="4811" spans="2:5">
      <c r="B4811" s="187"/>
      <c r="C4811" s="169"/>
      <c r="D4811" s="169"/>
      <c r="E4811" s="169"/>
    </row>
    <row r="4812" spans="2:5">
      <c r="B4812" s="187"/>
      <c r="C4812" s="169"/>
      <c r="D4812" s="169"/>
      <c r="E4812" s="169"/>
    </row>
    <row r="4813" spans="2:5">
      <c r="B4813" s="187"/>
      <c r="C4813" s="169"/>
      <c r="D4813" s="169"/>
      <c r="E4813" s="169"/>
    </row>
    <row r="4814" spans="2:5">
      <c r="B4814" s="187"/>
      <c r="C4814" s="169"/>
      <c r="D4814" s="169"/>
      <c r="E4814" s="169"/>
    </row>
    <row r="4815" spans="2:5">
      <c r="B4815" s="187"/>
      <c r="C4815" s="169"/>
      <c r="D4815" s="169"/>
      <c r="E4815" s="169"/>
    </row>
    <row r="4816" spans="2:5">
      <c r="B4816" s="187"/>
      <c r="C4816" s="169"/>
      <c r="D4816" s="169"/>
      <c r="E4816" s="169"/>
    </row>
    <row r="4817" spans="2:5">
      <c r="B4817" s="187"/>
      <c r="C4817" s="169"/>
      <c r="D4817" s="169"/>
      <c r="E4817" s="169"/>
    </row>
    <row r="4818" spans="2:5">
      <c r="B4818" s="187"/>
      <c r="C4818" s="169"/>
      <c r="D4818" s="169"/>
      <c r="E4818" s="169"/>
    </row>
    <row r="4819" spans="2:5">
      <c r="B4819" s="187"/>
      <c r="C4819" s="169"/>
      <c r="D4819" s="169"/>
      <c r="E4819" s="169"/>
    </row>
    <row r="4820" spans="2:5">
      <c r="B4820" s="187"/>
      <c r="C4820" s="169"/>
      <c r="D4820" s="169"/>
      <c r="E4820" s="169"/>
    </row>
    <row r="4821" spans="2:5">
      <c r="B4821" s="187"/>
      <c r="C4821" s="169"/>
      <c r="D4821" s="169"/>
      <c r="E4821" s="169"/>
    </row>
    <row r="4822" spans="2:5">
      <c r="B4822" s="187"/>
      <c r="C4822" s="169"/>
      <c r="D4822" s="169"/>
      <c r="E4822" s="169"/>
    </row>
    <row r="4823" spans="2:5">
      <c r="B4823" s="187"/>
      <c r="C4823" s="169"/>
      <c r="D4823" s="169"/>
      <c r="E4823" s="169"/>
    </row>
    <row r="4824" spans="2:5">
      <c r="B4824" s="187"/>
      <c r="C4824" s="169"/>
      <c r="D4824" s="169"/>
      <c r="E4824" s="169"/>
    </row>
    <row r="4825" spans="2:5">
      <c r="B4825" s="187"/>
      <c r="C4825" s="169"/>
      <c r="D4825" s="169"/>
      <c r="E4825" s="169"/>
    </row>
    <row r="4826" spans="2:5">
      <c r="B4826" s="187"/>
      <c r="C4826" s="169"/>
      <c r="D4826" s="169"/>
      <c r="E4826" s="169"/>
    </row>
    <row r="4827" spans="2:5">
      <c r="B4827" s="187"/>
      <c r="C4827" s="169"/>
      <c r="D4827" s="169"/>
      <c r="E4827" s="169"/>
    </row>
    <row r="4828" spans="2:5">
      <c r="B4828" s="187"/>
      <c r="C4828" s="169"/>
      <c r="D4828" s="169"/>
      <c r="E4828" s="169"/>
    </row>
    <row r="4829" spans="2:5">
      <c r="B4829" s="187"/>
      <c r="C4829" s="169"/>
      <c r="D4829" s="169"/>
      <c r="E4829" s="169"/>
    </row>
    <row r="4830" spans="2:5">
      <c r="B4830" s="187"/>
      <c r="C4830" s="169"/>
      <c r="D4830" s="169"/>
      <c r="E4830" s="169"/>
    </row>
    <row r="4831" spans="2:5">
      <c r="B4831" s="187"/>
      <c r="C4831" s="169"/>
      <c r="D4831" s="169"/>
      <c r="E4831" s="169"/>
    </row>
    <row r="4832" spans="2:5">
      <c r="B4832" s="187"/>
      <c r="C4832" s="169"/>
      <c r="D4832" s="169"/>
      <c r="E4832" s="169"/>
    </row>
    <row r="4833" spans="2:5">
      <c r="B4833" s="187"/>
      <c r="C4833" s="169"/>
      <c r="D4833" s="169"/>
      <c r="E4833" s="169"/>
    </row>
    <row r="4834" spans="2:5">
      <c r="B4834" s="187"/>
      <c r="C4834" s="169"/>
      <c r="D4834" s="169"/>
      <c r="E4834" s="169"/>
    </row>
    <row r="4835" spans="2:5">
      <c r="B4835" s="187"/>
      <c r="C4835" s="169"/>
      <c r="D4835" s="169"/>
      <c r="E4835" s="169"/>
    </row>
    <row r="4836" spans="2:5">
      <c r="B4836" s="187"/>
      <c r="C4836" s="169"/>
      <c r="D4836" s="169"/>
      <c r="E4836" s="169"/>
    </row>
    <row r="4837" spans="2:5">
      <c r="B4837" s="187"/>
      <c r="C4837" s="169"/>
      <c r="D4837" s="169"/>
      <c r="E4837" s="169"/>
    </row>
    <row r="4838" spans="2:5">
      <c r="B4838" s="187"/>
      <c r="C4838" s="169"/>
      <c r="D4838" s="169"/>
      <c r="E4838" s="169"/>
    </row>
    <row r="4839" spans="2:5">
      <c r="B4839" s="187"/>
      <c r="C4839" s="169"/>
      <c r="D4839" s="169"/>
      <c r="E4839" s="169"/>
    </row>
    <row r="4840" spans="2:5">
      <c r="B4840" s="187"/>
      <c r="C4840" s="169"/>
      <c r="D4840" s="169"/>
      <c r="E4840" s="169"/>
    </row>
    <row r="4841" spans="2:5">
      <c r="B4841" s="187"/>
      <c r="C4841" s="169"/>
      <c r="D4841" s="169"/>
      <c r="E4841" s="169"/>
    </row>
    <row r="4842" spans="2:5">
      <c r="B4842" s="187"/>
      <c r="C4842" s="169"/>
      <c r="D4842" s="169"/>
      <c r="E4842" s="169"/>
    </row>
    <row r="4843" spans="2:5">
      <c r="B4843" s="187"/>
      <c r="C4843" s="169"/>
      <c r="D4843" s="169"/>
      <c r="E4843" s="169"/>
    </row>
    <row r="4844" spans="2:5">
      <c r="B4844" s="187"/>
      <c r="C4844" s="169"/>
      <c r="D4844" s="169"/>
      <c r="E4844" s="169"/>
    </row>
    <row r="4845" spans="2:5">
      <c r="B4845" s="187"/>
      <c r="C4845" s="169"/>
      <c r="D4845" s="169"/>
      <c r="E4845" s="169"/>
    </row>
    <row r="4846" spans="2:5">
      <c r="B4846" s="187"/>
      <c r="C4846" s="169"/>
      <c r="D4846" s="169"/>
      <c r="E4846" s="169"/>
    </row>
    <row r="4847" spans="2:5">
      <c r="B4847" s="187"/>
      <c r="C4847" s="169"/>
      <c r="D4847" s="169"/>
      <c r="E4847" s="169"/>
    </row>
    <row r="4848" spans="2:5">
      <c r="B4848" s="187"/>
      <c r="C4848" s="169"/>
      <c r="D4848" s="169"/>
      <c r="E4848" s="169"/>
    </row>
    <row r="4849" spans="2:5">
      <c r="B4849" s="187"/>
      <c r="C4849" s="169"/>
      <c r="D4849" s="169"/>
      <c r="E4849" s="169"/>
    </row>
    <row r="4850" spans="2:5">
      <c r="B4850" s="187"/>
      <c r="C4850" s="169"/>
      <c r="D4850" s="169"/>
      <c r="E4850" s="169"/>
    </row>
    <row r="4851" spans="2:5">
      <c r="B4851" s="187"/>
      <c r="C4851" s="169"/>
      <c r="D4851" s="169"/>
      <c r="E4851" s="169"/>
    </row>
    <row r="4852" spans="2:5">
      <c r="B4852" s="187"/>
      <c r="C4852" s="169"/>
      <c r="D4852" s="169"/>
      <c r="E4852" s="169"/>
    </row>
    <row r="4853" spans="2:5">
      <c r="B4853" s="187"/>
      <c r="C4853" s="169"/>
      <c r="D4853" s="169"/>
      <c r="E4853" s="169"/>
    </row>
    <row r="4854" spans="2:5">
      <c r="B4854" s="187"/>
      <c r="C4854" s="169"/>
      <c r="D4854" s="169"/>
      <c r="E4854" s="169"/>
    </row>
    <row r="4855" spans="2:5">
      <c r="B4855" s="187"/>
      <c r="C4855" s="169"/>
      <c r="D4855" s="169"/>
      <c r="E4855" s="169"/>
    </row>
    <row r="4856" spans="2:5">
      <c r="B4856" s="187"/>
      <c r="C4856" s="169"/>
      <c r="D4856" s="169"/>
      <c r="E4856" s="169"/>
    </row>
    <row r="4857" spans="2:5">
      <c r="B4857" s="187"/>
      <c r="C4857" s="169"/>
      <c r="D4857" s="169"/>
      <c r="E4857" s="169"/>
    </row>
    <row r="4858" spans="2:5">
      <c r="B4858" s="187"/>
      <c r="C4858" s="169"/>
      <c r="D4858" s="169"/>
      <c r="E4858" s="169"/>
    </row>
    <row r="4859" spans="2:5">
      <c r="B4859" s="187"/>
      <c r="C4859" s="169"/>
      <c r="D4859" s="169"/>
      <c r="E4859" s="169"/>
    </row>
    <row r="4860" spans="2:5">
      <c r="B4860" s="187"/>
      <c r="C4860" s="169"/>
      <c r="D4860" s="169"/>
      <c r="E4860" s="169"/>
    </row>
    <row r="4861" spans="2:5">
      <c r="B4861" s="187"/>
      <c r="C4861" s="169"/>
      <c r="D4861" s="169"/>
      <c r="E4861" s="169"/>
    </row>
    <row r="4862" spans="2:5">
      <c r="B4862" s="187"/>
      <c r="C4862" s="169"/>
      <c r="D4862" s="169"/>
      <c r="E4862" s="169"/>
    </row>
    <row r="4863" spans="2:5">
      <c r="B4863" s="187"/>
      <c r="C4863" s="169"/>
      <c r="D4863" s="169"/>
      <c r="E4863" s="169"/>
    </row>
    <row r="4864" spans="2:5">
      <c r="B4864" s="187"/>
      <c r="C4864" s="169"/>
      <c r="D4864" s="169"/>
      <c r="E4864" s="169"/>
    </row>
    <row r="4865" spans="2:5">
      <c r="B4865" s="187"/>
      <c r="C4865" s="169"/>
      <c r="D4865" s="169"/>
      <c r="E4865" s="169"/>
    </row>
    <row r="4866" spans="2:5">
      <c r="B4866" s="187"/>
      <c r="C4866" s="169"/>
      <c r="D4866" s="169"/>
      <c r="E4866" s="169"/>
    </row>
    <row r="4867" spans="2:5">
      <c r="B4867" s="187"/>
      <c r="C4867" s="169"/>
      <c r="D4867" s="169"/>
      <c r="E4867" s="169"/>
    </row>
    <row r="4868" spans="2:5">
      <c r="B4868" s="187"/>
      <c r="C4868" s="169"/>
      <c r="D4868" s="169"/>
      <c r="E4868" s="169"/>
    </row>
    <row r="4869" spans="2:5">
      <c r="B4869" s="187"/>
      <c r="C4869" s="169"/>
      <c r="D4869" s="169"/>
      <c r="E4869" s="169"/>
    </row>
    <row r="4870" spans="2:5">
      <c r="B4870" s="187"/>
      <c r="C4870" s="169"/>
      <c r="D4870" s="169"/>
      <c r="E4870" s="169"/>
    </row>
    <row r="4871" spans="2:5">
      <c r="B4871" s="187"/>
      <c r="C4871" s="169"/>
      <c r="D4871" s="169"/>
      <c r="E4871" s="169"/>
    </row>
    <row r="4872" spans="2:5">
      <c r="B4872" s="187"/>
      <c r="C4872" s="169"/>
      <c r="D4872" s="169"/>
      <c r="E4872" s="169"/>
    </row>
    <row r="4873" spans="2:5">
      <c r="B4873" s="187"/>
      <c r="C4873" s="169"/>
      <c r="D4873" s="169"/>
      <c r="E4873" s="169"/>
    </row>
    <row r="4874" spans="2:5">
      <c r="B4874" s="187"/>
      <c r="C4874" s="169"/>
      <c r="D4874" s="169"/>
      <c r="E4874" s="169"/>
    </row>
    <row r="4875" spans="2:5">
      <c r="B4875" s="187"/>
      <c r="C4875" s="169"/>
      <c r="D4875" s="169"/>
      <c r="E4875" s="169"/>
    </row>
    <row r="4876" spans="2:5">
      <c r="B4876" s="187"/>
      <c r="C4876" s="169"/>
      <c r="D4876" s="169"/>
      <c r="E4876" s="169"/>
    </row>
    <row r="4877" spans="2:5">
      <c r="B4877" s="187"/>
      <c r="C4877" s="169"/>
      <c r="D4877" s="169"/>
      <c r="E4877" s="169"/>
    </row>
    <row r="4878" spans="2:5">
      <c r="B4878" s="187"/>
      <c r="C4878" s="169"/>
      <c r="D4878" s="169"/>
      <c r="E4878" s="169"/>
    </row>
    <row r="4879" spans="2:5">
      <c r="B4879" s="187"/>
      <c r="C4879" s="169"/>
      <c r="D4879" s="169"/>
      <c r="E4879" s="169"/>
    </row>
    <row r="4880" spans="2:5">
      <c r="B4880" s="187"/>
      <c r="C4880" s="169"/>
      <c r="D4880" s="169"/>
      <c r="E4880" s="169"/>
    </row>
    <row r="4881" spans="2:5">
      <c r="B4881" s="187"/>
      <c r="C4881" s="169"/>
      <c r="D4881" s="169"/>
      <c r="E4881" s="169"/>
    </row>
    <row r="4882" spans="2:5">
      <c r="B4882" s="187"/>
      <c r="C4882" s="169"/>
      <c r="D4882" s="169"/>
      <c r="E4882" s="169"/>
    </row>
    <row r="4883" spans="2:5">
      <c r="B4883" s="187"/>
      <c r="C4883" s="169"/>
      <c r="D4883" s="169"/>
      <c r="E4883" s="169"/>
    </row>
    <row r="4884" spans="2:5">
      <c r="B4884" s="187"/>
      <c r="C4884" s="169"/>
      <c r="D4884" s="169"/>
      <c r="E4884" s="169"/>
    </row>
    <row r="4885" spans="2:5">
      <c r="B4885" s="187"/>
      <c r="C4885" s="169"/>
      <c r="D4885" s="169"/>
      <c r="E4885" s="169"/>
    </row>
    <row r="4886" spans="2:5">
      <c r="B4886" s="187"/>
      <c r="C4886" s="169"/>
      <c r="D4886" s="169"/>
      <c r="E4886" s="169"/>
    </row>
    <row r="4887" spans="2:5">
      <c r="B4887" s="187"/>
      <c r="C4887" s="169"/>
      <c r="D4887" s="169"/>
      <c r="E4887" s="169"/>
    </row>
    <row r="4888" spans="2:5">
      <c r="B4888" s="187"/>
      <c r="C4888" s="169"/>
      <c r="D4888" s="169"/>
      <c r="E4888" s="169"/>
    </row>
    <row r="4889" spans="2:5">
      <c r="B4889" s="187"/>
      <c r="C4889" s="169"/>
      <c r="D4889" s="169"/>
      <c r="E4889" s="169"/>
    </row>
    <row r="4890" spans="2:5">
      <c r="B4890" s="187"/>
      <c r="C4890" s="169"/>
      <c r="D4890" s="169"/>
      <c r="E4890" s="169"/>
    </row>
    <row r="4891" spans="2:5">
      <c r="B4891" s="187"/>
      <c r="C4891" s="169"/>
      <c r="D4891" s="169"/>
      <c r="E4891" s="169"/>
    </row>
    <row r="4892" spans="2:5">
      <c r="B4892" s="187"/>
      <c r="C4892" s="169"/>
      <c r="D4892" s="169"/>
      <c r="E4892" s="169"/>
    </row>
    <row r="4893" spans="2:5">
      <c r="B4893" s="187"/>
      <c r="C4893" s="169"/>
      <c r="D4893" s="169"/>
      <c r="E4893" s="169"/>
    </row>
    <row r="4894" spans="2:5">
      <c r="B4894" s="187"/>
      <c r="C4894" s="169"/>
      <c r="D4894" s="169"/>
      <c r="E4894" s="169"/>
    </row>
    <row r="4895" spans="2:5">
      <c r="B4895" s="187"/>
      <c r="C4895" s="169"/>
      <c r="D4895" s="169"/>
      <c r="E4895" s="169"/>
    </row>
    <row r="4896" spans="2:5">
      <c r="B4896" s="187"/>
      <c r="C4896" s="169"/>
      <c r="D4896" s="169"/>
      <c r="E4896" s="169"/>
    </row>
    <row r="4897" spans="2:5">
      <c r="B4897" s="187"/>
      <c r="C4897" s="169"/>
      <c r="D4897" s="169"/>
      <c r="E4897" s="169"/>
    </row>
    <row r="4898" spans="2:5">
      <c r="B4898" s="187"/>
      <c r="C4898" s="169"/>
      <c r="D4898" s="169"/>
      <c r="E4898" s="169"/>
    </row>
    <row r="4899" spans="2:5">
      <c r="B4899" s="187"/>
      <c r="C4899" s="169"/>
      <c r="D4899" s="169"/>
      <c r="E4899" s="169"/>
    </row>
    <row r="4900" spans="2:5">
      <c r="B4900" s="187"/>
      <c r="C4900" s="169"/>
      <c r="D4900" s="169"/>
      <c r="E4900" s="169"/>
    </row>
    <row r="4901" spans="2:5">
      <c r="B4901" s="187"/>
      <c r="C4901" s="169"/>
      <c r="D4901" s="169"/>
      <c r="E4901" s="169"/>
    </row>
    <row r="4902" spans="2:5">
      <c r="B4902" s="187"/>
      <c r="C4902" s="169"/>
      <c r="D4902" s="169"/>
      <c r="E4902" s="169"/>
    </row>
    <row r="4903" spans="2:5">
      <c r="B4903" s="187"/>
      <c r="C4903" s="169"/>
      <c r="D4903" s="169"/>
      <c r="E4903" s="169"/>
    </row>
    <row r="4904" spans="2:5">
      <c r="B4904" s="187"/>
      <c r="C4904" s="169"/>
      <c r="D4904" s="169"/>
      <c r="E4904" s="169"/>
    </row>
    <row r="4905" spans="2:5">
      <c r="B4905" s="187"/>
      <c r="C4905" s="169"/>
      <c r="D4905" s="169"/>
      <c r="E4905" s="169"/>
    </row>
    <row r="4906" spans="2:5">
      <c r="B4906" s="187"/>
      <c r="C4906" s="169"/>
      <c r="D4906" s="169"/>
      <c r="E4906" s="169"/>
    </row>
    <row r="4907" spans="2:5">
      <c r="B4907" s="187"/>
      <c r="C4907" s="169"/>
      <c r="D4907" s="169"/>
      <c r="E4907" s="169"/>
    </row>
    <row r="4908" spans="2:5">
      <c r="B4908" s="187"/>
      <c r="C4908" s="169"/>
      <c r="D4908" s="169"/>
      <c r="E4908" s="169"/>
    </row>
    <row r="4909" spans="2:5">
      <c r="B4909" s="187"/>
      <c r="C4909" s="169"/>
      <c r="D4909" s="169"/>
      <c r="E4909" s="169"/>
    </row>
    <row r="4910" spans="2:5">
      <c r="B4910" s="187"/>
      <c r="C4910" s="169"/>
      <c r="D4910" s="169"/>
      <c r="E4910" s="169"/>
    </row>
    <row r="4911" spans="2:5">
      <c r="B4911" s="187"/>
      <c r="C4911" s="169"/>
      <c r="D4911" s="169"/>
      <c r="E4911" s="169"/>
    </row>
    <row r="4912" spans="2:5">
      <c r="B4912" s="187"/>
      <c r="C4912" s="169"/>
      <c r="D4912" s="169"/>
      <c r="E4912" s="169"/>
    </row>
    <row r="4913" spans="2:5">
      <c r="B4913" s="187"/>
      <c r="C4913" s="169"/>
      <c r="D4913" s="169"/>
      <c r="E4913" s="169"/>
    </row>
    <row r="4914" spans="2:5">
      <c r="B4914" s="187"/>
      <c r="C4914" s="169"/>
      <c r="D4914" s="169"/>
      <c r="E4914" s="169"/>
    </row>
    <row r="4915" spans="2:5">
      <c r="B4915" s="187"/>
      <c r="C4915" s="169"/>
      <c r="D4915" s="169"/>
      <c r="E4915" s="169"/>
    </row>
    <row r="4916" spans="2:5">
      <c r="B4916" s="187"/>
      <c r="C4916" s="169"/>
      <c r="D4916" s="169"/>
      <c r="E4916" s="169"/>
    </row>
    <row r="4917" spans="2:5">
      <c r="B4917" s="187"/>
      <c r="C4917" s="169"/>
      <c r="D4917" s="169"/>
      <c r="E4917" s="169"/>
    </row>
    <row r="4918" spans="2:5">
      <c r="B4918" s="187"/>
      <c r="C4918" s="169"/>
      <c r="D4918" s="169"/>
      <c r="E4918" s="169"/>
    </row>
    <row r="4919" spans="2:5">
      <c r="B4919" s="187"/>
      <c r="C4919" s="169"/>
      <c r="D4919" s="169"/>
      <c r="E4919" s="169"/>
    </row>
    <row r="4920" spans="2:5">
      <c r="B4920" s="187"/>
      <c r="C4920" s="169"/>
      <c r="D4920" s="169"/>
      <c r="E4920" s="169"/>
    </row>
    <row r="4921" spans="2:5">
      <c r="B4921" s="187"/>
      <c r="C4921" s="169"/>
      <c r="D4921" s="169"/>
      <c r="E4921" s="169"/>
    </row>
    <row r="4922" spans="2:5">
      <c r="B4922" s="187"/>
      <c r="C4922" s="169"/>
      <c r="D4922" s="169"/>
      <c r="E4922" s="169"/>
    </row>
    <row r="4923" spans="2:5">
      <c r="B4923" s="187"/>
      <c r="C4923" s="169"/>
      <c r="D4923" s="169"/>
      <c r="E4923" s="169"/>
    </row>
    <row r="4924" spans="2:5">
      <c r="B4924" s="187"/>
      <c r="C4924" s="169"/>
      <c r="D4924" s="169"/>
      <c r="E4924" s="169"/>
    </row>
    <row r="4925" spans="2:5">
      <c r="B4925" s="187"/>
      <c r="C4925" s="169"/>
      <c r="D4925" s="169"/>
      <c r="E4925" s="169"/>
    </row>
    <row r="4926" spans="2:5">
      <c r="B4926" s="187"/>
      <c r="C4926" s="169"/>
      <c r="D4926" s="169"/>
      <c r="E4926" s="169"/>
    </row>
    <row r="4927" spans="2:5">
      <c r="B4927" s="187"/>
      <c r="C4927" s="169"/>
      <c r="D4927" s="169"/>
      <c r="E4927" s="169"/>
    </row>
    <row r="4928" spans="2:5">
      <c r="B4928" s="187"/>
      <c r="C4928" s="169"/>
      <c r="D4928" s="169"/>
      <c r="E4928" s="169"/>
    </row>
    <row r="4929" spans="2:5">
      <c r="B4929" s="187"/>
      <c r="C4929" s="169"/>
      <c r="D4929" s="169"/>
      <c r="E4929" s="169"/>
    </row>
    <row r="4930" spans="2:5">
      <c r="B4930" s="187"/>
      <c r="C4930" s="169"/>
      <c r="D4930" s="169"/>
      <c r="E4930" s="169"/>
    </row>
    <row r="4931" spans="2:5">
      <c r="B4931" s="187"/>
      <c r="C4931" s="169"/>
      <c r="D4931" s="169"/>
      <c r="E4931" s="169"/>
    </row>
    <row r="4932" spans="2:5">
      <c r="B4932" s="187"/>
      <c r="C4932" s="169"/>
      <c r="D4932" s="169"/>
      <c r="E4932" s="169"/>
    </row>
    <row r="4933" spans="2:5">
      <c r="B4933" s="187"/>
      <c r="C4933" s="169"/>
      <c r="D4933" s="169"/>
      <c r="E4933" s="169"/>
    </row>
    <row r="4934" spans="2:5">
      <c r="B4934" s="187"/>
      <c r="C4934" s="169"/>
      <c r="D4934" s="169"/>
      <c r="E4934" s="169"/>
    </row>
    <row r="4935" spans="2:5">
      <c r="B4935" s="187"/>
      <c r="C4935" s="169"/>
      <c r="D4935" s="169"/>
      <c r="E4935" s="169"/>
    </row>
    <row r="4936" spans="2:5">
      <c r="B4936" s="187"/>
      <c r="C4936" s="169"/>
      <c r="D4936" s="169"/>
      <c r="E4936" s="169"/>
    </row>
    <row r="4937" spans="2:5">
      <c r="B4937" s="187"/>
      <c r="C4937" s="169"/>
      <c r="D4937" s="169"/>
      <c r="E4937" s="169"/>
    </row>
    <row r="4938" spans="2:5">
      <c r="B4938" s="187"/>
      <c r="C4938" s="169"/>
      <c r="D4938" s="169"/>
      <c r="E4938" s="169"/>
    </row>
    <row r="4939" spans="2:5">
      <c r="B4939" s="187"/>
      <c r="C4939" s="169"/>
      <c r="D4939" s="169"/>
      <c r="E4939" s="169"/>
    </row>
    <row r="4940" spans="2:5">
      <c r="B4940" s="187"/>
      <c r="C4940" s="169"/>
      <c r="D4940" s="169"/>
      <c r="E4940" s="169"/>
    </row>
    <row r="4941" spans="2:5">
      <c r="B4941" s="187"/>
      <c r="C4941" s="169"/>
      <c r="D4941" s="169"/>
      <c r="E4941" s="169"/>
    </row>
    <row r="4942" spans="2:5">
      <c r="B4942" s="187"/>
      <c r="C4942" s="169"/>
      <c r="D4942" s="169"/>
      <c r="E4942" s="169"/>
    </row>
    <row r="4943" spans="2:5">
      <c r="B4943" s="187"/>
      <c r="C4943" s="169"/>
      <c r="D4943" s="169"/>
      <c r="E4943" s="169"/>
    </row>
    <row r="4944" spans="2:5">
      <c r="B4944" s="187"/>
      <c r="C4944" s="169"/>
      <c r="D4944" s="169"/>
      <c r="E4944" s="169"/>
    </row>
    <row r="4945" spans="2:5">
      <c r="B4945" s="187"/>
      <c r="C4945" s="169"/>
      <c r="D4945" s="169"/>
      <c r="E4945" s="169"/>
    </row>
    <row r="4946" spans="2:5">
      <c r="B4946" s="187"/>
      <c r="C4946" s="169"/>
      <c r="D4946" s="169"/>
      <c r="E4946" s="169"/>
    </row>
    <row r="4947" spans="2:5">
      <c r="B4947" s="187"/>
      <c r="C4947" s="169"/>
      <c r="D4947" s="169"/>
      <c r="E4947" s="169"/>
    </row>
    <row r="4948" spans="2:5">
      <c r="B4948" s="187"/>
      <c r="C4948" s="169"/>
      <c r="D4948" s="169"/>
      <c r="E4948" s="169"/>
    </row>
    <row r="4949" spans="2:5">
      <c r="B4949" s="187"/>
      <c r="C4949" s="169"/>
      <c r="D4949" s="169"/>
      <c r="E4949" s="169"/>
    </row>
    <row r="4950" spans="2:5">
      <c r="B4950" s="187"/>
      <c r="C4950" s="169"/>
      <c r="D4950" s="169"/>
      <c r="E4950" s="169"/>
    </row>
    <row r="4951" spans="2:5">
      <c r="B4951" s="187"/>
      <c r="C4951" s="169"/>
      <c r="D4951" s="169"/>
      <c r="E4951" s="169"/>
    </row>
    <row r="4952" spans="2:5">
      <c r="B4952" s="187"/>
      <c r="C4952" s="169"/>
      <c r="D4952" s="169"/>
      <c r="E4952" s="169"/>
    </row>
    <row r="4953" spans="2:5">
      <c r="B4953" s="187"/>
      <c r="C4953" s="169"/>
      <c r="D4953" s="169"/>
      <c r="E4953" s="169"/>
    </row>
    <row r="4954" spans="2:5">
      <c r="B4954" s="187"/>
      <c r="C4954" s="169"/>
      <c r="D4954" s="169"/>
      <c r="E4954" s="169"/>
    </row>
    <row r="4955" spans="2:5">
      <c r="B4955" s="187"/>
      <c r="C4955" s="169"/>
      <c r="D4955" s="169"/>
      <c r="E4955" s="169"/>
    </row>
    <row r="4956" spans="2:5">
      <c r="B4956" s="187"/>
      <c r="C4956" s="169"/>
      <c r="D4956" s="169"/>
      <c r="E4956" s="169"/>
    </row>
    <row r="4957" spans="2:5">
      <c r="B4957" s="187"/>
      <c r="C4957" s="169"/>
      <c r="D4957" s="169"/>
      <c r="E4957" s="169"/>
    </row>
    <row r="4958" spans="2:5">
      <c r="B4958" s="187"/>
      <c r="C4958" s="169"/>
      <c r="D4958" s="169"/>
      <c r="E4958" s="169"/>
    </row>
    <row r="4959" spans="2:5">
      <c r="B4959" s="187"/>
      <c r="C4959" s="169"/>
      <c r="D4959" s="169"/>
      <c r="E4959" s="169"/>
    </row>
    <row r="4960" spans="2:5">
      <c r="B4960" s="187"/>
      <c r="C4960" s="169"/>
      <c r="D4960" s="169"/>
      <c r="E4960" s="169"/>
    </row>
    <row r="4961" spans="2:5">
      <c r="B4961" s="187"/>
      <c r="C4961" s="169"/>
      <c r="D4961" s="169"/>
      <c r="E4961" s="169"/>
    </row>
    <row r="4962" spans="2:5">
      <c r="B4962" s="187"/>
      <c r="C4962" s="169"/>
      <c r="D4962" s="169"/>
      <c r="E4962" s="169"/>
    </row>
    <row r="4963" spans="2:5">
      <c r="B4963" s="187"/>
      <c r="C4963" s="169"/>
      <c r="D4963" s="169"/>
      <c r="E4963" s="169"/>
    </row>
    <row r="4964" spans="2:5">
      <c r="B4964" s="187"/>
      <c r="C4964" s="169"/>
      <c r="D4964" s="169"/>
      <c r="E4964" s="169"/>
    </row>
    <row r="4965" spans="2:5">
      <c r="B4965" s="187"/>
      <c r="C4965" s="169"/>
      <c r="D4965" s="169"/>
      <c r="E4965" s="169"/>
    </row>
    <row r="4966" spans="2:5">
      <c r="B4966" s="187"/>
      <c r="C4966" s="169"/>
      <c r="D4966" s="169"/>
      <c r="E4966" s="169"/>
    </row>
    <row r="4967" spans="2:5">
      <c r="B4967" s="187"/>
      <c r="C4967" s="169"/>
      <c r="D4967" s="169"/>
      <c r="E4967" s="169"/>
    </row>
    <row r="4968" spans="2:5">
      <c r="B4968" s="187"/>
      <c r="C4968" s="169"/>
      <c r="D4968" s="169"/>
      <c r="E4968" s="169"/>
    </row>
    <row r="4969" spans="2:5">
      <c r="B4969" s="187"/>
      <c r="C4969" s="169"/>
      <c r="D4969" s="169"/>
      <c r="E4969" s="169"/>
    </row>
    <row r="4970" spans="2:5">
      <c r="B4970" s="187"/>
      <c r="C4970" s="169"/>
      <c r="D4970" s="169"/>
      <c r="E4970" s="169"/>
    </row>
    <row r="4971" spans="2:5">
      <c r="B4971" s="187"/>
      <c r="C4971" s="169"/>
      <c r="D4971" s="169"/>
      <c r="E4971" s="169"/>
    </row>
    <row r="4972" spans="2:5">
      <c r="B4972" s="187"/>
      <c r="C4972" s="169"/>
      <c r="D4972" s="169"/>
      <c r="E4972" s="169"/>
    </row>
    <row r="4973" spans="2:5">
      <c r="B4973" s="187"/>
      <c r="C4973" s="169"/>
      <c r="D4973" s="169"/>
      <c r="E4973" s="169"/>
    </row>
    <row r="4974" spans="2:5">
      <c r="B4974" s="187"/>
      <c r="C4974" s="169"/>
      <c r="D4974" s="169"/>
      <c r="E4974" s="169"/>
    </row>
    <row r="4975" spans="2:5">
      <c r="B4975" s="187"/>
      <c r="C4975" s="169"/>
      <c r="D4975" s="169"/>
      <c r="E4975" s="169"/>
    </row>
    <row r="4976" spans="2:5">
      <c r="B4976" s="187"/>
      <c r="C4976" s="169"/>
      <c r="D4976" s="169"/>
      <c r="E4976" s="169"/>
    </row>
    <row r="4977" spans="2:5">
      <c r="B4977" s="187"/>
      <c r="C4977" s="169"/>
      <c r="D4977" s="169"/>
      <c r="E4977" s="169"/>
    </row>
    <row r="4978" spans="2:5">
      <c r="B4978" s="187"/>
      <c r="C4978" s="169"/>
      <c r="D4978" s="169"/>
      <c r="E4978" s="169"/>
    </row>
    <row r="4979" spans="2:5">
      <c r="B4979" s="187"/>
      <c r="C4979" s="169"/>
      <c r="D4979" s="169"/>
      <c r="E4979" s="169"/>
    </row>
    <row r="4980" spans="2:5">
      <c r="B4980" s="187"/>
      <c r="C4980" s="169"/>
      <c r="D4980" s="169"/>
      <c r="E4980" s="169"/>
    </row>
    <row r="4981" spans="2:5">
      <c r="B4981" s="187"/>
      <c r="C4981" s="169"/>
      <c r="D4981" s="169"/>
      <c r="E4981" s="169"/>
    </row>
    <row r="4982" spans="2:5">
      <c r="B4982" s="187"/>
      <c r="C4982" s="169"/>
      <c r="D4982" s="169"/>
      <c r="E4982" s="169"/>
    </row>
    <row r="4983" spans="2:5">
      <c r="B4983" s="187"/>
      <c r="C4983" s="169"/>
      <c r="D4983" s="169"/>
      <c r="E4983" s="169"/>
    </row>
    <row r="4984" spans="2:5">
      <c r="B4984" s="187"/>
      <c r="C4984" s="169"/>
      <c r="D4984" s="169"/>
      <c r="E4984" s="169"/>
    </row>
    <row r="4985" spans="2:5">
      <c r="B4985" s="187"/>
      <c r="C4985" s="169"/>
      <c r="D4985" s="169"/>
      <c r="E4985" s="169"/>
    </row>
    <row r="4986" spans="2:5">
      <c r="B4986" s="187"/>
      <c r="C4986" s="169"/>
      <c r="D4986" s="169"/>
      <c r="E4986" s="169"/>
    </row>
    <row r="4987" spans="2:5">
      <c r="B4987" s="187"/>
      <c r="C4987" s="169"/>
      <c r="D4987" s="169"/>
      <c r="E4987" s="169"/>
    </row>
    <row r="4988" spans="2:5">
      <c r="B4988" s="187"/>
      <c r="C4988" s="169"/>
      <c r="D4988" s="169"/>
      <c r="E4988" s="169"/>
    </row>
    <row r="4989" spans="2:5">
      <c r="B4989" s="187"/>
      <c r="C4989" s="169"/>
      <c r="D4989" s="169"/>
      <c r="E4989" s="169"/>
    </row>
    <row r="4990" spans="2:5">
      <c r="B4990" s="187"/>
      <c r="C4990" s="169"/>
      <c r="D4990" s="169"/>
      <c r="E4990" s="169"/>
    </row>
    <row r="4991" spans="2:5">
      <c r="B4991" s="187"/>
      <c r="C4991" s="169"/>
      <c r="D4991" s="169"/>
      <c r="E4991" s="169"/>
    </row>
    <row r="4992" spans="2:5">
      <c r="B4992" s="187"/>
      <c r="C4992" s="169"/>
      <c r="D4992" s="169"/>
      <c r="E4992" s="169"/>
    </row>
    <row r="4993" spans="2:5">
      <c r="B4993" s="187"/>
      <c r="C4993" s="169"/>
      <c r="D4993" s="169"/>
      <c r="E4993" s="169"/>
    </row>
    <row r="4994" spans="2:5">
      <c r="B4994" s="187"/>
      <c r="C4994" s="169"/>
      <c r="D4994" s="169"/>
      <c r="E4994" s="169"/>
    </row>
    <row r="4995" spans="2:5">
      <c r="B4995" s="187"/>
      <c r="C4995" s="169"/>
      <c r="D4995" s="169"/>
      <c r="E4995" s="169"/>
    </row>
    <row r="4996" spans="2:5">
      <c r="B4996" s="187"/>
      <c r="C4996" s="169"/>
      <c r="D4996" s="169"/>
      <c r="E4996" s="169"/>
    </row>
    <row r="4997" spans="2:5">
      <c r="B4997" s="187"/>
      <c r="C4997" s="169"/>
      <c r="D4997" s="169"/>
      <c r="E4997" s="169"/>
    </row>
    <row r="4998" spans="2:5">
      <c r="B4998" s="187"/>
      <c r="C4998" s="169"/>
      <c r="D4998" s="169"/>
      <c r="E4998" s="169"/>
    </row>
    <row r="4999" spans="2:5">
      <c r="B4999" s="187"/>
      <c r="C4999" s="169"/>
      <c r="D4999" s="169"/>
      <c r="E4999" s="169"/>
    </row>
    <row r="5000" spans="2:5">
      <c r="B5000" s="187"/>
      <c r="C5000" s="169"/>
      <c r="D5000" s="169"/>
      <c r="E5000" s="169"/>
    </row>
    <row r="5001" spans="2:5">
      <c r="B5001" s="187"/>
      <c r="C5001" s="169"/>
      <c r="D5001" s="169"/>
      <c r="E5001" s="169"/>
    </row>
    <row r="5002" spans="2:5">
      <c r="B5002" s="187"/>
      <c r="C5002" s="169"/>
      <c r="D5002" s="169"/>
      <c r="E5002" s="169"/>
    </row>
    <row r="5003" spans="2:5">
      <c r="B5003" s="187"/>
      <c r="C5003" s="169"/>
      <c r="D5003" s="169"/>
      <c r="E5003" s="169"/>
    </row>
    <row r="5004" spans="2:5">
      <c r="B5004" s="187"/>
      <c r="C5004" s="169"/>
      <c r="D5004" s="169"/>
      <c r="E5004" s="169"/>
    </row>
    <row r="5005" spans="2:5">
      <c r="B5005" s="187"/>
      <c r="C5005" s="169"/>
      <c r="D5005" s="169"/>
      <c r="E5005" s="169"/>
    </row>
    <row r="5006" spans="2:5">
      <c r="B5006" s="187"/>
      <c r="C5006" s="169"/>
      <c r="D5006" s="169"/>
      <c r="E5006" s="169"/>
    </row>
    <row r="5007" spans="2:5">
      <c r="B5007" s="187"/>
      <c r="C5007" s="169"/>
      <c r="D5007" s="169"/>
      <c r="E5007" s="169"/>
    </row>
    <row r="5008" spans="2:5">
      <c r="B5008" s="187"/>
      <c r="C5008" s="169"/>
      <c r="D5008" s="169"/>
      <c r="E5008" s="169"/>
    </row>
    <row r="5009" spans="2:5">
      <c r="B5009" s="187"/>
      <c r="C5009" s="169"/>
      <c r="D5009" s="169"/>
      <c r="E5009" s="169"/>
    </row>
    <row r="5010" spans="2:5">
      <c r="B5010" s="187"/>
      <c r="C5010" s="169"/>
      <c r="D5010" s="169"/>
      <c r="E5010" s="169"/>
    </row>
    <row r="5011" spans="2:5">
      <c r="B5011" s="187"/>
      <c r="C5011" s="169"/>
      <c r="D5011" s="169"/>
      <c r="E5011" s="169"/>
    </row>
    <row r="5012" spans="2:5">
      <c r="B5012" s="187"/>
      <c r="C5012" s="169"/>
      <c r="D5012" s="169"/>
      <c r="E5012" s="169"/>
    </row>
    <row r="5013" spans="2:5">
      <c r="B5013" s="187"/>
      <c r="C5013" s="169"/>
      <c r="D5013" s="169"/>
      <c r="E5013" s="169"/>
    </row>
    <row r="5014" spans="2:5">
      <c r="B5014" s="187"/>
      <c r="C5014" s="169"/>
      <c r="D5014" s="169"/>
      <c r="E5014" s="169"/>
    </row>
    <row r="5015" spans="2:5">
      <c r="B5015" s="187"/>
      <c r="C5015" s="169"/>
      <c r="D5015" s="169"/>
      <c r="E5015" s="169"/>
    </row>
    <row r="5016" spans="2:5">
      <c r="B5016" s="187"/>
      <c r="C5016" s="169"/>
      <c r="D5016" s="169"/>
      <c r="E5016" s="169"/>
    </row>
    <row r="5017" spans="2:5">
      <c r="B5017" s="187"/>
      <c r="C5017" s="169"/>
      <c r="D5017" s="169"/>
      <c r="E5017" s="169"/>
    </row>
    <row r="5018" spans="2:5">
      <c r="B5018" s="187"/>
      <c r="C5018" s="169"/>
      <c r="D5018" s="169"/>
      <c r="E5018" s="169"/>
    </row>
    <row r="5019" spans="2:5">
      <c r="B5019" s="187"/>
      <c r="C5019" s="169"/>
      <c r="D5019" s="169"/>
      <c r="E5019" s="169"/>
    </row>
    <row r="5020" spans="2:5">
      <c r="B5020" s="187"/>
      <c r="C5020" s="169"/>
      <c r="D5020" s="169"/>
      <c r="E5020" s="169"/>
    </row>
    <row r="5021" spans="2:5">
      <c r="B5021" s="187"/>
      <c r="C5021" s="169"/>
      <c r="D5021" s="169"/>
      <c r="E5021" s="169"/>
    </row>
    <row r="5022" spans="2:5">
      <c r="B5022" s="187"/>
      <c r="C5022" s="169"/>
      <c r="D5022" s="169"/>
      <c r="E5022" s="169"/>
    </row>
    <row r="5023" spans="2:5">
      <c r="B5023" s="187"/>
      <c r="C5023" s="169"/>
      <c r="D5023" s="169"/>
      <c r="E5023" s="169"/>
    </row>
    <row r="5024" spans="2:5">
      <c r="B5024" s="187"/>
      <c r="C5024" s="169"/>
      <c r="D5024" s="169"/>
      <c r="E5024" s="169"/>
    </row>
    <row r="5025" spans="2:5">
      <c r="B5025" s="187"/>
      <c r="C5025" s="169"/>
      <c r="D5025" s="169"/>
      <c r="E5025" s="169"/>
    </row>
    <row r="5026" spans="2:5">
      <c r="B5026" s="187"/>
      <c r="C5026" s="169"/>
      <c r="D5026" s="169"/>
      <c r="E5026" s="169"/>
    </row>
    <row r="5027" spans="2:5">
      <c r="B5027" s="187"/>
      <c r="C5027" s="169"/>
      <c r="D5027" s="169"/>
      <c r="E5027" s="169"/>
    </row>
    <row r="5028" spans="2:5">
      <c r="B5028" s="187"/>
      <c r="C5028" s="169"/>
      <c r="D5028" s="169"/>
      <c r="E5028" s="169"/>
    </row>
    <row r="5029" spans="2:5">
      <c r="B5029" s="187"/>
      <c r="C5029" s="169"/>
      <c r="D5029" s="169"/>
      <c r="E5029" s="169"/>
    </row>
    <row r="5030" spans="2:5">
      <c r="B5030" s="187"/>
      <c r="C5030" s="169"/>
      <c r="D5030" s="169"/>
      <c r="E5030" s="169"/>
    </row>
    <row r="5031" spans="2:5">
      <c r="B5031" s="187"/>
      <c r="C5031" s="169"/>
      <c r="D5031" s="169"/>
      <c r="E5031" s="169"/>
    </row>
    <row r="5032" spans="2:5">
      <c r="B5032" s="187"/>
      <c r="C5032" s="169"/>
      <c r="D5032" s="169"/>
      <c r="E5032" s="169"/>
    </row>
    <row r="5033" spans="2:5">
      <c r="B5033" s="187"/>
      <c r="C5033" s="169"/>
      <c r="D5033" s="169"/>
      <c r="E5033" s="169"/>
    </row>
    <row r="5034" spans="2:5">
      <c r="B5034" s="187"/>
      <c r="C5034" s="169"/>
      <c r="D5034" s="169"/>
      <c r="E5034" s="169"/>
    </row>
    <row r="5035" spans="2:5">
      <c r="B5035" s="187"/>
      <c r="C5035" s="169"/>
      <c r="D5035" s="169"/>
      <c r="E5035" s="169"/>
    </row>
    <row r="5036" spans="2:5">
      <c r="B5036" s="187"/>
      <c r="C5036" s="169"/>
      <c r="D5036" s="169"/>
      <c r="E5036" s="169"/>
    </row>
    <row r="5037" spans="2:5">
      <c r="B5037" s="187"/>
      <c r="C5037" s="169"/>
      <c r="D5037" s="169"/>
      <c r="E5037" s="169"/>
    </row>
    <row r="5038" spans="2:5">
      <c r="B5038" s="187"/>
      <c r="C5038" s="169"/>
      <c r="D5038" s="169"/>
      <c r="E5038" s="169"/>
    </row>
    <row r="5039" spans="2:5">
      <c r="B5039" s="187"/>
      <c r="C5039" s="169"/>
      <c r="D5039" s="169"/>
      <c r="E5039" s="169"/>
    </row>
    <row r="5040" spans="2:5">
      <c r="B5040" s="187"/>
      <c r="C5040" s="169"/>
      <c r="D5040" s="169"/>
      <c r="E5040" s="169"/>
    </row>
    <row r="5041" spans="2:5">
      <c r="B5041" s="187"/>
      <c r="C5041" s="169"/>
      <c r="D5041" s="169"/>
      <c r="E5041" s="169"/>
    </row>
    <row r="5042" spans="2:5">
      <c r="B5042" s="187"/>
      <c r="C5042" s="169"/>
      <c r="D5042" s="169"/>
      <c r="E5042" s="169"/>
    </row>
    <row r="5043" spans="2:5">
      <c r="B5043" s="187"/>
      <c r="C5043" s="169"/>
      <c r="D5043" s="169"/>
      <c r="E5043" s="169"/>
    </row>
    <row r="5044" spans="2:5">
      <c r="B5044" s="187"/>
      <c r="C5044" s="169"/>
      <c r="D5044" s="169"/>
      <c r="E5044" s="169"/>
    </row>
    <row r="5045" spans="2:5">
      <c r="B5045" s="187"/>
      <c r="C5045" s="169"/>
      <c r="D5045" s="169"/>
      <c r="E5045" s="169"/>
    </row>
    <row r="5046" spans="2:5">
      <c r="B5046" s="187"/>
      <c r="C5046" s="169"/>
      <c r="D5046" s="169"/>
      <c r="E5046" s="169"/>
    </row>
    <row r="5047" spans="2:5">
      <c r="B5047" s="187"/>
      <c r="C5047" s="169"/>
      <c r="D5047" s="169"/>
      <c r="E5047" s="169"/>
    </row>
    <row r="5048" spans="2:5">
      <c r="B5048" s="187"/>
      <c r="C5048" s="169"/>
      <c r="D5048" s="169"/>
      <c r="E5048" s="169"/>
    </row>
    <row r="5049" spans="2:5">
      <c r="B5049" s="187"/>
      <c r="C5049" s="169"/>
      <c r="D5049" s="169"/>
      <c r="E5049" s="169"/>
    </row>
    <row r="5050" spans="2:5">
      <c r="B5050" s="187"/>
      <c r="C5050" s="169"/>
      <c r="D5050" s="169"/>
      <c r="E5050" s="169"/>
    </row>
    <row r="5051" spans="2:5">
      <c r="B5051" s="187"/>
      <c r="C5051" s="169"/>
      <c r="D5051" s="169"/>
      <c r="E5051" s="169"/>
    </row>
    <row r="5052" spans="2:5">
      <c r="B5052" s="187"/>
      <c r="C5052" s="169"/>
      <c r="D5052" s="169"/>
      <c r="E5052" s="169"/>
    </row>
    <row r="5053" spans="2:5">
      <c r="B5053" s="187"/>
      <c r="C5053" s="169"/>
      <c r="D5053" s="169"/>
      <c r="E5053" s="169"/>
    </row>
    <row r="5054" spans="2:5">
      <c r="B5054" s="187"/>
      <c r="C5054" s="169"/>
      <c r="D5054" s="169"/>
      <c r="E5054" s="169"/>
    </row>
    <row r="5055" spans="2:5">
      <c r="B5055" s="187"/>
      <c r="C5055" s="169"/>
      <c r="D5055" s="169"/>
      <c r="E5055" s="169"/>
    </row>
    <row r="5056" spans="2:5">
      <c r="B5056" s="187"/>
      <c r="C5056" s="169"/>
      <c r="D5056" s="169"/>
      <c r="E5056" s="169"/>
    </row>
    <row r="5057" spans="2:5">
      <c r="B5057" s="187"/>
      <c r="C5057" s="169"/>
      <c r="D5057" s="169"/>
      <c r="E5057" s="169"/>
    </row>
    <row r="5058" spans="2:5">
      <c r="B5058" s="187"/>
      <c r="C5058" s="169"/>
      <c r="D5058" s="169"/>
      <c r="E5058" s="169"/>
    </row>
    <row r="5059" spans="2:5">
      <c r="B5059" s="187"/>
      <c r="C5059" s="169"/>
      <c r="D5059" s="169"/>
      <c r="E5059" s="169"/>
    </row>
    <row r="5060" spans="2:5">
      <c r="B5060" s="187"/>
      <c r="C5060" s="169"/>
      <c r="D5060" s="169"/>
      <c r="E5060" s="169"/>
    </row>
    <row r="5061" spans="2:5">
      <c r="B5061" s="187"/>
      <c r="C5061" s="169"/>
      <c r="D5061" s="169"/>
      <c r="E5061" s="169"/>
    </row>
    <row r="5062" spans="2:5">
      <c r="B5062" s="187"/>
      <c r="C5062" s="169"/>
      <c r="D5062" s="169"/>
      <c r="E5062" s="169"/>
    </row>
    <row r="5063" spans="2:5">
      <c r="B5063" s="187"/>
      <c r="C5063" s="169"/>
      <c r="D5063" s="169"/>
      <c r="E5063" s="169"/>
    </row>
    <row r="5064" spans="2:5">
      <c r="B5064" s="187"/>
      <c r="C5064" s="169"/>
      <c r="D5064" s="169"/>
      <c r="E5064" s="169"/>
    </row>
    <row r="5065" spans="2:5">
      <c r="B5065" s="187"/>
      <c r="C5065" s="169"/>
      <c r="D5065" s="169"/>
      <c r="E5065" s="169"/>
    </row>
    <row r="5066" spans="2:5">
      <c r="B5066" s="187"/>
      <c r="C5066" s="169"/>
      <c r="D5066" s="169"/>
      <c r="E5066" s="169"/>
    </row>
    <row r="5067" spans="2:5">
      <c r="B5067" s="187"/>
      <c r="C5067" s="169"/>
      <c r="D5067" s="169"/>
      <c r="E5067" s="169"/>
    </row>
    <row r="5068" spans="2:5">
      <c r="B5068" s="187"/>
      <c r="C5068" s="169"/>
      <c r="D5068" s="169"/>
      <c r="E5068" s="169"/>
    </row>
    <row r="5069" spans="2:5">
      <c r="B5069" s="187"/>
      <c r="C5069" s="169"/>
      <c r="D5069" s="169"/>
      <c r="E5069" s="169"/>
    </row>
    <row r="5070" spans="2:5">
      <c r="B5070" s="187"/>
      <c r="C5070" s="169"/>
      <c r="D5070" s="169"/>
      <c r="E5070" s="169"/>
    </row>
    <row r="5071" spans="2:5">
      <c r="B5071" s="187"/>
      <c r="C5071" s="169"/>
      <c r="D5071" s="169"/>
      <c r="E5071" s="169"/>
    </row>
    <row r="5072" spans="2:5">
      <c r="B5072" s="187"/>
      <c r="C5072" s="169"/>
      <c r="D5072" s="169"/>
      <c r="E5072" s="169"/>
    </row>
    <row r="5073" spans="2:5">
      <c r="B5073" s="187"/>
      <c r="C5073" s="169"/>
      <c r="D5073" s="169"/>
      <c r="E5073" s="169"/>
    </row>
    <row r="5074" spans="2:5">
      <c r="B5074" s="187"/>
      <c r="C5074" s="169"/>
      <c r="D5074" s="169"/>
      <c r="E5074" s="169"/>
    </row>
    <row r="5075" spans="2:5">
      <c r="B5075" s="187"/>
      <c r="C5075" s="169"/>
      <c r="D5075" s="169"/>
      <c r="E5075" s="169"/>
    </row>
    <row r="5076" spans="2:5">
      <c r="B5076" s="187"/>
      <c r="C5076" s="169"/>
      <c r="D5076" s="169"/>
      <c r="E5076" s="169"/>
    </row>
    <row r="5077" spans="2:5">
      <c r="B5077" s="187"/>
      <c r="C5077" s="169"/>
      <c r="D5077" s="169"/>
      <c r="E5077" s="169"/>
    </row>
    <row r="5078" spans="2:5">
      <c r="B5078" s="187"/>
      <c r="C5078" s="169"/>
      <c r="D5078" s="169"/>
      <c r="E5078" s="169"/>
    </row>
    <row r="5079" spans="2:5">
      <c r="B5079" s="187"/>
      <c r="C5079" s="169"/>
      <c r="D5079" s="169"/>
      <c r="E5079" s="169"/>
    </row>
    <row r="5080" spans="2:5">
      <c r="B5080" s="187"/>
      <c r="C5080" s="169"/>
      <c r="D5080" s="169"/>
      <c r="E5080" s="169"/>
    </row>
    <row r="5081" spans="2:5">
      <c r="B5081" s="187"/>
      <c r="C5081" s="169"/>
      <c r="D5081" s="169"/>
      <c r="E5081" s="169"/>
    </row>
    <row r="5082" spans="2:5">
      <c r="B5082" s="187"/>
      <c r="C5082" s="169"/>
      <c r="D5082" s="169"/>
      <c r="E5082" s="169"/>
    </row>
    <row r="5083" spans="2:5">
      <c r="B5083" s="187"/>
      <c r="C5083" s="169"/>
      <c r="D5083" s="169"/>
      <c r="E5083" s="169"/>
    </row>
    <row r="5084" spans="2:5">
      <c r="B5084" s="187"/>
      <c r="C5084" s="169"/>
      <c r="D5084" s="169"/>
      <c r="E5084" s="169"/>
    </row>
    <row r="5085" spans="2:5">
      <c r="B5085" s="187"/>
      <c r="C5085" s="169"/>
      <c r="D5085" s="169"/>
      <c r="E5085" s="169"/>
    </row>
    <row r="5086" spans="2:5">
      <c r="B5086" s="187"/>
      <c r="C5086" s="169"/>
      <c r="D5086" s="169"/>
      <c r="E5086" s="169"/>
    </row>
    <row r="5087" spans="2:5">
      <c r="B5087" s="187"/>
      <c r="C5087" s="169"/>
      <c r="D5087" s="169"/>
      <c r="E5087" s="169"/>
    </row>
    <row r="5088" spans="2:5">
      <c r="B5088" s="187"/>
      <c r="C5088" s="169"/>
      <c r="D5088" s="169"/>
      <c r="E5088" s="169"/>
    </row>
    <row r="5089" spans="2:5">
      <c r="B5089" s="187"/>
      <c r="C5089" s="169"/>
      <c r="D5089" s="169"/>
      <c r="E5089" s="169"/>
    </row>
    <row r="5090" spans="2:5">
      <c r="B5090" s="187"/>
      <c r="C5090" s="169"/>
      <c r="D5090" s="169"/>
      <c r="E5090" s="169"/>
    </row>
    <row r="5091" spans="2:5">
      <c r="B5091" s="187"/>
      <c r="C5091" s="169"/>
      <c r="D5091" s="169"/>
      <c r="E5091" s="169"/>
    </row>
    <row r="5092" spans="2:5">
      <c r="B5092" s="187"/>
      <c r="C5092" s="169"/>
      <c r="D5092" s="169"/>
      <c r="E5092" s="169"/>
    </row>
    <row r="5093" spans="2:5">
      <c r="B5093" s="187"/>
      <c r="C5093" s="169"/>
      <c r="D5093" s="169"/>
      <c r="E5093" s="169"/>
    </row>
    <row r="5094" spans="2:5">
      <c r="B5094" s="187"/>
      <c r="C5094" s="169"/>
      <c r="D5094" s="169"/>
      <c r="E5094" s="169"/>
    </row>
    <row r="5095" spans="2:5">
      <c r="B5095" s="187"/>
      <c r="C5095" s="169"/>
      <c r="D5095" s="169"/>
      <c r="E5095" s="169"/>
    </row>
    <row r="5096" spans="2:5">
      <c r="B5096" s="187"/>
      <c r="C5096" s="169"/>
      <c r="D5096" s="169"/>
      <c r="E5096" s="169"/>
    </row>
    <row r="5097" spans="2:5">
      <c r="B5097" s="187"/>
      <c r="C5097" s="169"/>
      <c r="D5097" s="169"/>
      <c r="E5097" s="169"/>
    </row>
    <row r="5098" spans="2:5">
      <c r="B5098" s="187"/>
      <c r="C5098" s="169"/>
      <c r="D5098" s="169"/>
      <c r="E5098" s="169"/>
    </row>
    <row r="5099" spans="2:5">
      <c r="B5099" s="187"/>
      <c r="C5099" s="169"/>
      <c r="D5099" s="169"/>
      <c r="E5099" s="169"/>
    </row>
    <row r="5100" spans="2:5">
      <c r="B5100" s="187"/>
      <c r="C5100" s="169"/>
      <c r="D5100" s="169"/>
      <c r="E5100" s="169"/>
    </row>
    <row r="5101" spans="2:5">
      <c r="B5101" s="187"/>
      <c r="C5101" s="169"/>
      <c r="D5101" s="169"/>
      <c r="E5101" s="169"/>
    </row>
    <row r="5102" spans="2:5">
      <c r="B5102" s="187"/>
      <c r="C5102" s="169"/>
      <c r="D5102" s="169"/>
      <c r="E5102" s="169"/>
    </row>
    <row r="5103" spans="2:5">
      <c r="B5103" s="187"/>
      <c r="C5103" s="169"/>
      <c r="D5103" s="169"/>
      <c r="E5103" s="169"/>
    </row>
    <row r="5104" spans="2:5">
      <c r="B5104" s="187"/>
      <c r="C5104" s="169"/>
      <c r="D5104" s="169"/>
      <c r="E5104" s="169"/>
    </row>
    <row r="5105" spans="2:5">
      <c r="B5105" s="187"/>
      <c r="C5105" s="169"/>
      <c r="D5105" s="169"/>
      <c r="E5105" s="169"/>
    </row>
    <row r="5106" spans="2:5">
      <c r="B5106" s="187"/>
      <c r="C5106" s="169"/>
      <c r="D5106" s="169"/>
      <c r="E5106" s="169"/>
    </row>
    <row r="5107" spans="2:5">
      <c r="B5107" s="187"/>
      <c r="C5107" s="169"/>
      <c r="D5107" s="169"/>
      <c r="E5107" s="169"/>
    </row>
    <row r="5108" spans="2:5">
      <c r="B5108" s="187"/>
      <c r="C5108" s="169"/>
      <c r="D5108" s="169"/>
      <c r="E5108" s="169"/>
    </row>
    <row r="5109" spans="2:5">
      <c r="B5109" s="187"/>
      <c r="C5109" s="169"/>
      <c r="D5109" s="169"/>
      <c r="E5109" s="169"/>
    </row>
    <row r="5110" spans="2:5">
      <c r="B5110" s="187"/>
      <c r="C5110" s="169"/>
      <c r="D5110" s="169"/>
      <c r="E5110" s="169"/>
    </row>
    <row r="5111" spans="2:5">
      <c r="B5111" s="187"/>
      <c r="C5111" s="169"/>
      <c r="D5111" s="169"/>
      <c r="E5111" s="169"/>
    </row>
    <row r="5112" spans="2:5">
      <c r="B5112" s="187"/>
      <c r="C5112" s="169"/>
      <c r="D5112" s="169"/>
      <c r="E5112" s="169"/>
    </row>
    <row r="5113" spans="2:5">
      <c r="B5113" s="187"/>
      <c r="C5113" s="169"/>
      <c r="D5113" s="169"/>
      <c r="E5113" s="169"/>
    </row>
    <row r="5114" spans="2:5">
      <c r="B5114" s="187"/>
      <c r="C5114" s="169"/>
      <c r="D5114" s="169"/>
      <c r="E5114" s="169"/>
    </row>
    <row r="5115" spans="2:5">
      <c r="B5115" s="187"/>
      <c r="C5115" s="169"/>
      <c r="D5115" s="169"/>
      <c r="E5115" s="169"/>
    </row>
    <row r="5116" spans="2:5">
      <c r="B5116" s="187"/>
      <c r="C5116" s="169"/>
      <c r="D5116" s="169"/>
      <c r="E5116" s="169"/>
    </row>
    <row r="5117" spans="2:5">
      <c r="B5117" s="187"/>
      <c r="C5117" s="169"/>
      <c r="D5117" s="169"/>
      <c r="E5117" s="169"/>
    </row>
    <row r="5118" spans="2:5">
      <c r="B5118" s="187"/>
      <c r="C5118" s="169"/>
      <c r="D5118" s="169"/>
      <c r="E5118" s="169"/>
    </row>
    <row r="5119" spans="2:5">
      <c r="B5119" s="187"/>
      <c r="C5119" s="169"/>
      <c r="D5119" s="169"/>
      <c r="E5119" s="169"/>
    </row>
    <row r="5120" spans="2:5">
      <c r="B5120" s="187"/>
      <c r="C5120" s="169"/>
      <c r="D5120" s="169"/>
      <c r="E5120" s="169"/>
    </row>
    <row r="5121" spans="2:5">
      <c r="B5121" s="187"/>
      <c r="C5121" s="169"/>
      <c r="D5121" s="169"/>
      <c r="E5121" s="169"/>
    </row>
    <row r="5122" spans="2:5">
      <c r="B5122" s="187"/>
      <c r="C5122" s="169"/>
      <c r="D5122" s="169"/>
      <c r="E5122" s="169"/>
    </row>
    <row r="5123" spans="2:5">
      <c r="B5123" s="187"/>
      <c r="C5123" s="169"/>
      <c r="D5123" s="169"/>
      <c r="E5123" s="169"/>
    </row>
    <row r="5124" spans="2:5">
      <c r="B5124" s="187"/>
      <c r="C5124" s="169"/>
      <c r="D5124" s="169"/>
      <c r="E5124" s="169"/>
    </row>
    <row r="5125" spans="2:5">
      <c r="B5125" s="187"/>
      <c r="C5125" s="169"/>
      <c r="D5125" s="169"/>
      <c r="E5125" s="169"/>
    </row>
    <row r="5126" spans="2:5">
      <c r="B5126" s="187"/>
      <c r="C5126" s="169"/>
      <c r="D5126" s="169"/>
      <c r="E5126" s="169"/>
    </row>
    <row r="5127" spans="2:5">
      <c r="B5127" s="187"/>
      <c r="C5127" s="169"/>
      <c r="D5127" s="169"/>
      <c r="E5127" s="169"/>
    </row>
    <row r="5128" spans="2:5">
      <c r="B5128" s="187"/>
      <c r="C5128" s="169"/>
      <c r="D5128" s="169"/>
      <c r="E5128" s="169"/>
    </row>
    <row r="5129" spans="2:5">
      <c r="B5129" s="187"/>
      <c r="C5129" s="169"/>
      <c r="D5129" s="169"/>
      <c r="E5129" s="169"/>
    </row>
    <row r="5130" spans="2:5">
      <c r="B5130" s="187"/>
      <c r="C5130" s="169"/>
      <c r="D5130" s="169"/>
      <c r="E5130" s="169"/>
    </row>
    <row r="5131" spans="2:5">
      <c r="B5131" s="187"/>
      <c r="C5131" s="169"/>
      <c r="D5131" s="169"/>
      <c r="E5131" s="169"/>
    </row>
    <row r="5132" spans="2:5">
      <c r="B5132" s="187"/>
      <c r="C5132" s="169"/>
      <c r="D5132" s="169"/>
      <c r="E5132" s="169"/>
    </row>
    <row r="5133" spans="2:5">
      <c r="B5133" s="187"/>
      <c r="C5133" s="169"/>
      <c r="D5133" s="169"/>
      <c r="E5133" s="169"/>
    </row>
    <row r="5134" spans="2:5">
      <c r="B5134" s="187"/>
      <c r="C5134" s="169"/>
      <c r="D5134" s="169"/>
      <c r="E5134" s="169"/>
    </row>
    <row r="5135" spans="2:5">
      <c r="B5135" s="187"/>
      <c r="C5135" s="169"/>
      <c r="D5135" s="169"/>
      <c r="E5135" s="169"/>
    </row>
    <row r="5136" spans="2:5">
      <c r="B5136" s="187"/>
      <c r="C5136" s="169"/>
      <c r="D5136" s="169"/>
      <c r="E5136" s="169"/>
    </row>
    <row r="5137" spans="2:5">
      <c r="B5137" s="187"/>
      <c r="C5137" s="169"/>
      <c r="D5137" s="169"/>
      <c r="E5137" s="169"/>
    </row>
    <row r="5138" spans="2:5">
      <c r="B5138" s="187"/>
      <c r="C5138" s="169"/>
      <c r="D5138" s="169"/>
      <c r="E5138" s="169"/>
    </row>
    <row r="5139" spans="2:5">
      <c r="B5139" s="187"/>
      <c r="C5139" s="169"/>
      <c r="D5139" s="169"/>
      <c r="E5139" s="169"/>
    </row>
    <row r="5140" spans="2:5">
      <c r="B5140" s="187"/>
      <c r="C5140" s="169"/>
      <c r="D5140" s="169"/>
      <c r="E5140" s="169"/>
    </row>
    <row r="5141" spans="2:5">
      <c r="B5141" s="187"/>
      <c r="C5141" s="169"/>
      <c r="D5141" s="169"/>
      <c r="E5141" s="169"/>
    </row>
    <row r="5142" spans="2:5">
      <c r="B5142" s="187"/>
      <c r="C5142" s="169"/>
      <c r="D5142" s="169"/>
      <c r="E5142" s="169"/>
    </row>
    <row r="5143" spans="2:5">
      <c r="B5143" s="187"/>
      <c r="C5143" s="169"/>
      <c r="D5143" s="169"/>
      <c r="E5143" s="169"/>
    </row>
    <row r="5144" spans="2:5">
      <c r="B5144" s="187"/>
      <c r="C5144" s="169"/>
      <c r="D5144" s="169"/>
      <c r="E5144" s="169"/>
    </row>
    <row r="5145" spans="2:5">
      <c r="B5145" s="187"/>
      <c r="C5145" s="169"/>
      <c r="D5145" s="169"/>
      <c r="E5145" s="169"/>
    </row>
    <row r="5146" spans="2:5">
      <c r="B5146" s="187"/>
      <c r="C5146" s="169"/>
      <c r="D5146" s="169"/>
      <c r="E5146" s="169"/>
    </row>
    <row r="5147" spans="2:5">
      <c r="B5147" s="187"/>
      <c r="C5147" s="169"/>
      <c r="D5147" s="169"/>
      <c r="E5147" s="169"/>
    </row>
    <row r="5148" spans="2:5">
      <c r="B5148" s="187"/>
      <c r="C5148" s="169"/>
      <c r="D5148" s="169"/>
      <c r="E5148" s="169"/>
    </row>
    <row r="5149" spans="2:5">
      <c r="B5149" s="187"/>
      <c r="C5149" s="169"/>
      <c r="D5149" s="169"/>
      <c r="E5149" s="169"/>
    </row>
    <row r="5150" spans="2:5">
      <c r="B5150" s="187"/>
      <c r="C5150" s="169"/>
      <c r="D5150" s="169"/>
      <c r="E5150" s="169"/>
    </row>
    <row r="5151" spans="2:5">
      <c r="B5151" s="187"/>
      <c r="C5151" s="169"/>
      <c r="D5151" s="169"/>
      <c r="E5151" s="169"/>
    </row>
    <row r="5152" spans="2:5">
      <c r="B5152" s="187"/>
      <c r="C5152" s="169"/>
      <c r="D5152" s="169"/>
      <c r="E5152" s="169"/>
    </row>
    <row r="5153" spans="2:5">
      <c r="B5153" s="187"/>
      <c r="C5153" s="169"/>
      <c r="D5153" s="169"/>
      <c r="E5153" s="169"/>
    </row>
    <row r="5154" spans="2:5">
      <c r="B5154" s="187"/>
      <c r="C5154" s="169"/>
      <c r="D5154" s="169"/>
      <c r="E5154" s="169"/>
    </row>
    <row r="5155" spans="2:5">
      <c r="B5155" s="187"/>
      <c r="C5155" s="169"/>
      <c r="D5155" s="169"/>
      <c r="E5155" s="169"/>
    </row>
    <row r="5156" spans="2:5">
      <c r="B5156" s="187"/>
      <c r="C5156" s="169"/>
      <c r="D5156" s="169"/>
      <c r="E5156" s="169"/>
    </row>
    <row r="5157" spans="2:5">
      <c r="B5157" s="187"/>
      <c r="C5157" s="169"/>
      <c r="D5157" s="169"/>
      <c r="E5157" s="169"/>
    </row>
    <row r="5158" spans="2:5">
      <c r="B5158" s="187"/>
      <c r="C5158" s="169"/>
      <c r="D5158" s="169"/>
      <c r="E5158" s="169"/>
    </row>
    <row r="5159" spans="2:5">
      <c r="B5159" s="187"/>
      <c r="C5159" s="169"/>
      <c r="D5159" s="169"/>
      <c r="E5159" s="169"/>
    </row>
    <row r="5160" spans="2:5">
      <c r="B5160" s="187"/>
      <c r="C5160" s="169"/>
      <c r="D5160" s="169"/>
      <c r="E5160" s="169"/>
    </row>
    <row r="5161" spans="2:5">
      <c r="B5161" s="187"/>
      <c r="C5161" s="169"/>
      <c r="D5161" s="169"/>
      <c r="E5161" s="169"/>
    </row>
    <row r="5162" spans="2:5">
      <c r="B5162" s="187"/>
      <c r="C5162" s="169"/>
      <c r="D5162" s="169"/>
      <c r="E5162" s="169"/>
    </row>
    <row r="5163" spans="2:5">
      <c r="B5163" s="187"/>
      <c r="C5163" s="169"/>
      <c r="D5163" s="169"/>
      <c r="E5163" s="169"/>
    </row>
    <row r="5164" spans="2:5">
      <c r="B5164" s="187"/>
      <c r="C5164" s="169"/>
      <c r="D5164" s="169"/>
      <c r="E5164" s="169"/>
    </row>
    <row r="5165" spans="2:5">
      <c r="B5165" s="187"/>
      <c r="C5165" s="169"/>
      <c r="D5165" s="169"/>
      <c r="E5165" s="169"/>
    </row>
    <row r="5166" spans="2:5">
      <c r="B5166" s="187"/>
      <c r="C5166" s="169"/>
      <c r="D5166" s="169"/>
      <c r="E5166" s="169"/>
    </row>
    <row r="5167" spans="2:5">
      <c r="B5167" s="187"/>
      <c r="C5167" s="169"/>
      <c r="D5167" s="169"/>
      <c r="E5167" s="169"/>
    </row>
    <row r="5168" spans="2:5">
      <c r="B5168" s="187"/>
      <c r="C5168" s="169"/>
      <c r="D5168" s="169"/>
      <c r="E5168" s="169"/>
    </row>
    <row r="5169" spans="2:5">
      <c r="B5169" s="187"/>
      <c r="C5169" s="169"/>
      <c r="D5169" s="169"/>
      <c r="E5169" s="169"/>
    </row>
    <row r="5170" spans="2:5">
      <c r="B5170" s="187"/>
      <c r="C5170" s="169"/>
      <c r="D5170" s="169"/>
      <c r="E5170" s="169"/>
    </row>
    <row r="5171" spans="2:5">
      <c r="B5171" s="187"/>
      <c r="C5171" s="169"/>
      <c r="D5171" s="169"/>
      <c r="E5171" s="169"/>
    </row>
    <row r="5172" spans="2:5">
      <c r="B5172" s="187"/>
      <c r="C5172" s="169"/>
      <c r="D5172" s="169"/>
      <c r="E5172" s="169"/>
    </row>
    <row r="5173" spans="2:5">
      <c r="B5173" s="187"/>
      <c r="C5173" s="169"/>
      <c r="D5173" s="169"/>
      <c r="E5173" s="169"/>
    </row>
    <row r="5174" spans="2:5">
      <c r="B5174" s="187"/>
      <c r="C5174" s="169"/>
      <c r="D5174" s="169"/>
      <c r="E5174" s="169"/>
    </row>
    <row r="5175" spans="2:5">
      <c r="B5175" s="187"/>
      <c r="C5175" s="169"/>
      <c r="D5175" s="169"/>
      <c r="E5175" s="169"/>
    </row>
    <row r="5176" spans="2:5">
      <c r="B5176" s="187"/>
      <c r="C5176" s="169"/>
      <c r="D5176" s="169"/>
      <c r="E5176" s="169"/>
    </row>
    <row r="5177" spans="2:5">
      <c r="B5177" s="187"/>
      <c r="C5177" s="169"/>
      <c r="D5177" s="169"/>
      <c r="E5177" s="169"/>
    </row>
    <row r="5178" spans="2:5">
      <c r="B5178" s="187"/>
      <c r="C5178" s="169"/>
      <c r="D5178" s="169"/>
      <c r="E5178" s="169"/>
    </row>
    <row r="5179" spans="2:5">
      <c r="B5179" s="187"/>
      <c r="C5179" s="169"/>
      <c r="D5179" s="169"/>
      <c r="E5179" s="169"/>
    </row>
    <row r="5180" spans="2:5">
      <c r="B5180" s="187"/>
      <c r="C5180" s="169"/>
      <c r="D5180" s="169"/>
      <c r="E5180" s="169"/>
    </row>
    <row r="5181" spans="2:5">
      <c r="B5181" s="187"/>
      <c r="C5181" s="169"/>
      <c r="D5181" s="169"/>
      <c r="E5181" s="169"/>
    </row>
    <row r="5182" spans="2:5">
      <c r="B5182" s="187"/>
      <c r="C5182" s="169"/>
      <c r="D5182" s="169"/>
      <c r="E5182" s="169"/>
    </row>
    <row r="5183" spans="2:5">
      <c r="B5183" s="187"/>
      <c r="C5183" s="169"/>
      <c r="D5183" s="169"/>
      <c r="E5183" s="169"/>
    </row>
    <row r="5184" spans="2:5">
      <c r="B5184" s="187"/>
      <c r="C5184" s="169"/>
      <c r="D5184" s="169"/>
      <c r="E5184" s="169"/>
    </row>
    <row r="5185" spans="2:5">
      <c r="B5185" s="187"/>
      <c r="C5185" s="169"/>
      <c r="D5185" s="169"/>
      <c r="E5185" s="169"/>
    </row>
    <row r="5186" spans="2:5">
      <c r="B5186" s="187"/>
      <c r="C5186" s="169"/>
      <c r="D5186" s="169"/>
      <c r="E5186" s="169"/>
    </row>
    <row r="5187" spans="2:5">
      <c r="B5187" s="187"/>
      <c r="C5187" s="169"/>
      <c r="D5187" s="169"/>
      <c r="E5187" s="169"/>
    </row>
    <row r="5188" spans="2:5">
      <c r="B5188" s="187"/>
      <c r="C5188" s="169"/>
      <c r="D5188" s="169"/>
      <c r="E5188" s="169"/>
    </row>
    <row r="5189" spans="2:5">
      <c r="B5189" s="187"/>
      <c r="C5189" s="169"/>
      <c r="D5189" s="169"/>
      <c r="E5189" s="169"/>
    </row>
    <row r="5190" spans="2:5">
      <c r="B5190" s="187"/>
      <c r="C5190" s="169"/>
      <c r="D5190" s="169"/>
      <c r="E5190" s="169"/>
    </row>
    <row r="5191" spans="2:5">
      <c r="B5191" s="187"/>
      <c r="C5191" s="169"/>
      <c r="D5191" s="169"/>
      <c r="E5191" s="169"/>
    </row>
    <row r="5192" spans="2:5">
      <c r="B5192" s="187"/>
      <c r="C5192" s="169"/>
      <c r="D5192" s="169"/>
      <c r="E5192" s="169"/>
    </row>
    <row r="5193" spans="2:5">
      <c r="B5193" s="187"/>
      <c r="C5193" s="169"/>
      <c r="D5193" s="169"/>
      <c r="E5193" s="169"/>
    </row>
    <row r="5194" spans="2:5">
      <c r="B5194" s="187"/>
      <c r="C5194" s="169"/>
      <c r="D5194" s="169"/>
      <c r="E5194" s="169"/>
    </row>
    <row r="5195" spans="2:5">
      <c r="B5195" s="187"/>
      <c r="C5195" s="169"/>
      <c r="D5195" s="169"/>
      <c r="E5195" s="169"/>
    </row>
    <row r="5196" spans="2:5">
      <c r="B5196" s="187"/>
      <c r="C5196" s="169"/>
      <c r="D5196" s="169"/>
      <c r="E5196" s="169"/>
    </row>
    <row r="5197" spans="2:5">
      <c r="B5197" s="187"/>
      <c r="C5197" s="169"/>
      <c r="D5197" s="169"/>
      <c r="E5197" s="169"/>
    </row>
    <row r="5198" spans="2:5">
      <c r="B5198" s="187"/>
      <c r="C5198" s="169"/>
      <c r="D5198" s="169"/>
      <c r="E5198" s="169"/>
    </row>
    <row r="5199" spans="2:5">
      <c r="B5199" s="187"/>
      <c r="C5199" s="169"/>
      <c r="D5199" s="169"/>
      <c r="E5199" s="169"/>
    </row>
    <row r="5200" spans="2:5">
      <c r="B5200" s="187"/>
      <c r="C5200" s="169"/>
      <c r="D5200" s="169"/>
      <c r="E5200" s="169"/>
    </row>
    <row r="5201" spans="2:5">
      <c r="B5201" s="187"/>
      <c r="C5201" s="169"/>
      <c r="D5201" s="169"/>
      <c r="E5201" s="169"/>
    </row>
    <row r="5202" spans="2:5">
      <c r="B5202" s="187"/>
      <c r="C5202" s="169"/>
      <c r="D5202" s="169"/>
      <c r="E5202" s="169"/>
    </row>
    <row r="5203" spans="2:5">
      <c r="B5203" s="187"/>
      <c r="C5203" s="169"/>
      <c r="D5203" s="169"/>
      <c r="E5203" s="169"/>
    </row>
    <row r="5204" spans="2:5">
      <c r="B5204" s="187"/>
      <c r="C5204" s="169"/>
      <c r="D5204" s="169"/>
      <c r="E5204" s="169"/>
    </row>
    <row r="5205" spans="2:5">
      <c r="B5205" s="187"/>
      <c r="C5205" s="169"/>
      <c r="D5205" s="169"/>
      <c r="E5205" s="169"/>
    </row>
    <row r="5206" spans="2:5">
      <c r="B5206" s="187"/>
      <c r="C5206" s="169"/>
      <c r="D5206" s="169"/>
      <c r="E5206" s="169"/>
    </row>
    <row r="5207" spans="2:5">
      <c r="B5207" s="187"/>
      <c r="C5207" s="169"/>
      <c r="D5207" s="169"/>
      <c r="E5207" s="169"/>
    </row>
    <row r="5208" spans="2:5">
      <c r="B5208" s="187"/>
      <c r="C5208" s="169"/>
      <c r="D5208" s="169"/>
      <c r="E5208" s="169"/>
    </row>
    <row r="5209" spans="2:5">
      <c r="B5209" s="187"/>
      <c r="C5209" s="169"/>
      <c r="D5209" s="169"/>
      <c r="E5209" s="169"/>
    </row>
    <row r="5210" spans="2:5">
      <c r="B5210" s="187"/>
      <c r="C5210" s="169"/>
      <c r="D5210" s="169"/>
      <c r="E5210" s="169"/>
    </row>
    <row r="5211" spans="2:5">
      <c r="B5211" s="187"/>
      <c r="C5211" s="169"/>
      <c r="D5211" s="169"/>
      <c r="E5211" s="169"/>
    </row>
    <row r="5212" spans="2:5">
      <c r="B5212" s="187"/>
      <c r="C5212" s="169"/>
      <c r="D5212" s="169"/>
      <c r="E5212" s="169"/>
    </row>
    <row r="5213" spans="2:5">
      <c r="B5213" s="187"/>
      <c r="C5213" s="169"/>
      <c r="D5213" s="169"/>
      <c r="E5213" s="169"/>
    </row>
    <row r="5214" spans="2:5">
      <c r="B5214" s="187"/>
      <c r="C5214" s="169"/>
      <c r="D5214" s="169"/>
      <c r="E5214" s="169"/>
    </row>
    <row r="5215" spans="2:5">
      <c r="B5215" s="187"/>
      <c r="C5215" s="169"/>
      <c r="D5215" s="169"/>
      <c r="E5215" s="169"/>
    </row>
    <row r="5216" spans="2:5">
      <c r="B5216" s="187"/>
      <c r="C5216" s="169"/>
      <c r="D5216" s="169"/>
      <c r="E5216" s="169"/>
    </row>
    <row r="5217" spans="2:5">
      <c r="B5217" s="187"/>
      <c r="C5217" s="169"/>
      <c r="D5217" s="169"/>
      <c r="E5217" s="169"/>
    </row>
    <row r="5218" spans="2:5">
      <c r="B5218" s="187"/>
      <c r="C5218" s="169"/>
      <c r="D5218" s="169"/>
      <c r="E5218" s="169"/>
    </row>
    <row r="5219" spans="2:5">
      <c r="B5219" s="187"/>
      <c r="C5219" s="169"/>
      <c r="D5219" s="169"/>
      <c r="E5219" s="169"/>
    </row>
    <row r="5220" spans="2:5">
      <c r="B5220" s="187"/>
      <c r="C5220" s="169"/>
      <c r="D5220" s="169"/>
      <c r="E5220" s="169"/>
    </row>
    <row r="5221" spans="2:5">
      <c r="B5221" s="187"/>
      <c r="C5221" s="169"/>
      <c r="D5221" s="169"/>
      <c r="E5221" s="169"/>
    </row>
    <row r="5222" spans="2:5">
      <c r="B5222" s="187"/>
      <c r="C5222" s="169"/>
      <c r="D5222" s="169"/>
      <c r="E5222" s="169"/>
    </row>
    <row r="5223" spans="2:5">
      <c r="B5223" s="187"/>
      <c r="C5223" s="169"/>
      <c r="D5223" s="169"/>
      <c r="E5223" s="169"/>
    </row>
    <row r="5224" spans="2:5">
      <c r="B5224" s="187"/>
      <c r="C5224" s="169"/>
      <c r="D5224" s="169"/>
      <c r="E5224" s="169"/>
    </row>
    <row r="5225" spans="2:5">
      <c r="B5225" s="187"/>
      <c r="C5225" s="169"/>
      <c r="D5225" s="169"/>
      <c r="E5225" s="169"/>
    </row>
    <row r="5226" spans="2:5">
      <c r="B5226" s="187"/>
      <c r="C5226" s="169"/>
      <c r="D5226" s="169"/>
      <c r="E5226" s="169"/>
    </row>
    <row r="5227" spans="2:5">
      <c r="B5227" s="187"/>
      <c r="C5227" s="169"/>
      <c r="D5227" s="169"/>
      <c r="E5227" s="169"/>
    </row>
    <row r="5228" spans="2:5">
      <c r="B5228" s="187"/>
      <c r="C5228" s="169"/>
      <c r="D5228" s="169"/>
      <c r="E5228" s="169"/>
    </row>
    <row r="5229" spans="2:5">
      <c r="B5229" s="187"/>
      <c r="C5229" s="169"/>
      <c r="D5229" s="169"/>
      <c r="E5229" s="169"/>
    </row>
    <row r="5230" spans="2:5">
      <c r="B5230" s="187"/>
      <c r="C5230" s="169"/>
      <c r="D5230" s="169"/>
      <c r="E5230" s="169"/>
    </row>
    <row r="5231" spans="2:5">
      <c r="B5231" s="187"/>
      <c r="C5231" s="169"/>
      <c r="D5231" s="169"/>
      <c r="E5231" s="169"/>
    </row>
    <row r="5232" spans="2:5">
      <c r="B5232" s="187"/>
      <c r="C5232" s="169"/>
      <c r="D5232" s="169"/>
      <c r="E5232" s="169"/>
    </row>
    <row r="5233" spans="2:5">
      <c r="B5233" s="187"/>
      <c r="C5233" s="169"/>
      <c r="D5233" s="169"/>
      <c r="E5233" s="169"/>
    </row>
    <row r="5234" spans="2:5">
      <c r="B5234" s="187"/>
      <c r="C5234" s="169"/>
      <c r="D5234" s="169"/>
      <c r="E5234" s="169"/>
    </row>
    <row r="5235" spans="2:5">
      <c r="B5235" s="187"/>
      <c r="C5235" s="169"/>
      <c r="D5235" s="169"/>
      <c r="E5235" s="169"/>
    </row>
    <row r="5236" spans="2:5">
      <c r="B5236" s="187"/>
      <c r="C5236" s="169"/>
      <c r="D5236" s="169"/>
      <c r="E5236" s="169"/>
    </row>
    <row r="5237" spans="2:5">
      <c r="B5237" s="187"/>
      <c r="C5237" s="169"/>
      <c r="D5237" s="169"/>
      <c r="E5237" s="169"/>
    </row>
    <row r="5238" spans="2:5">
      <c r="B5238" s="187"/>
      <c r="C5238" s="169"/>
      <c r="D5238" s="169"/>
      <c r="E5238" s="169"/>
    </row>
    <row r="5239" spans="2:5">
      <c r="B5239" s="187"/>
      <c r="C5239" s="169"/>
      <c r="D5239" s="169"/>
      <c r="E5239" s="169"/>
    </row>
    <row r="5240" spans="2:5">
      <c r="B5240" s="187"/>
      <c r="C5240" s="169"/>
      <c r="D5240" s="169"/>
      <c r="E5240" s="169"/>
    </row>
    <row r="5241" spans="2:5">
      <c r="B5241" s="187"/>
      <c r="C5241" s="169"/>
      <c r="D5241" s="169"/>
      <c r="E5241" s="169"/>
    </row>
    <row r="5242" spans="2:5">
      <c r="B5242" s="187"/>
      <c r="C5242" s="169"/>
      <c r="D5242" s="169"/>
      <c r="E5242" s="169"/>
    </row>
    <row r="5243" spans="2:5">
      <c r="B5243" s="187"/>
      <c r="C5243" s="169"/>
      <c r="D5243" s="169"/>
      <c r="E5243" s="169"/>
    </row>
    <row r="5244" spans="2:5">
      <c r="B5244" s="187"/>
      <c r="C5244" s="169"/>
      <c r="D5244" s="169"/>
      <c r="E5244" s="169"/>
    </row>
    <row r="5245" spans="2:5">
      <c r="B5245" s="187"/>
      <c r="C5245" s="169"/>
      <c r="D5245" s="169"/>
      <c r="E5245" s="169"/>
    </row>
    <row r="5246" spans="2:5">
      <c r="B5246" s="187"/>
      <c r="C5246" s="169"/>
      <c r="D5246" s="169"/>
      <c r="E5246" s="169"/>
    </row>
    <row r="5247" spans="2:5">
      <c r="B5247" s="187"/>
      <c r="C5247" s="169"/>
      <c r="D5247" s="169"/>
      <c r="E5247" s="169"/>
    </row>
    <row r="5248" spans="2:5">
      <c r="B5248" s="187"/>
      <c r="C5248" s="169"/>
      <c r="D5248" s="169"/>
      <c r="E5248" s="169"/>
    </row>
    <row r="5249" spans="2:5">
      <c r="B5249" s="187"/>
      <c r="C5249" s="169"/>
      <c r="D5249" s="169"/>
      <c r="E5249" s="169"/>
    </row>
    <row r="5250" spans="2:5">
      <c r="B5250" s="187"/>
      <c r="C5250" s="169"/>
      <c r="D5250" s="169"/>
      <c r="E5250" s="169"/>
    </row>
    <row r="5251" spans="2:5">
      <c r="B5251" s="187"/>
      <c r="C5251" s="169"/>
      <c r="D5251" s="169"/>
      <c r="E5251" s="169"/>
    </row>
    <row r="5252" spans="2:5">
      <c r="B5252" s="187"/>
      <c r="C5252" s="169"/>
      <c r="D5252" s="169"/>
      <c r="E5252" s="169"/>
    </row>
    <row r="5253" spans="2:5">
      <c r="B5253" s="187"/>
      <c r="C5253" s="169"/>
      <c r="D5253" s="169"/>
      <c r="E5253" s="169"/>
    </row>
    <row r="5254" spans="2:5">
      <c r="B5254" s="187"/>
      <c r="C5254" s="169"/>
      <c r="D5254" s="169"/>
      <c r="E5254" s="169"/>
    </row>
    <row r="5255" spans="2:5">
      <c r="B5255" s="187"/>
      <c r="C5255" s="169"/>
      <c r="D5255" s="169"/>
      <c r="E5255" s="169"/>
    </row>
    <row r="5256" spans="2:5">
      <c r="B5256" s="187"/>
      <c r="C5256" s="169"/>
      <c r="D5256" s="169"/>
      <c r="E5256" s="169"/>
    </row>
    <row r="5257" spans="2:5">
      <c r="B5257" s="187"/>
      <c r="C5257" s="169"/>
      <c r="D5257" s="169"/>
      <c r="E5257" s="169"/>
    </row>
    <row r="5258" spans="2:5">
      <c r="B5258" s="187"/>
      <c r="C5258" s="169"/>
      <c r="D5258" s="169"/>
      <c r="E5258" s="169"/>
    </row>
    <row r="5259" spans="2:5">
      <c r="B5259" s="187"/>
      <c r="C5259" s="169"/>
      <c r="D5259" s="169"/>
      <c r="E5259" s="169"/>
    </row>
    <row r="5260" spans="2:5">
      <c r="B5260" s="187"/>
      <c r="C5260" s="169"/>
      <c r="D5260" s="169"/>
      <c r="E5260" s="169"/>
    </row>
    <row r="5261" spans="2:5">
      <c r="B5261" s="187"/>
      <c r="C5261" s="169"/>
      <c r="D5261" s="169"/>
      <c r="E5261" s="169"/>
    </row>
    <row r="5262" spans="2:5">
      <c r="B5262" s="187"/>
      <c r="C5262" s="169"/>
      <c r="D5262" s="169"/>
      <c r="E5262" s="169"/>
    </row>
    <row r="5263" spans="2:5">
      <c r="B5263" s="187"/>
      <c r="C5263" s="169"/>
      <c r="D5263" s="169"/>
      <c r="E5263" s="169"/>
    </row>
    <row r="5264" spans="2:5">
      <c r="B5264" s="187"/>
      <c r="C5264" s="169"/>
      <c r="D5264" s="169"/>
      <c r="E5264" s="169"/>
    </row>
    <row r="5265" spans="2:5">
      <c r="B5265" s="187"/>
      <c r="C5265" s="169"/>
      <c r="D5265" s="169"/>
      <c r="E5265" s="169"/>
    </row>
    <row r="5266" spans="2:5">
      <c r="B5266" s="187"/>
      <c r="C5266" s="169"/>
      <c r="D5266" s="169"/>
      <c r="E5266" s="169"/>
    </row>
    <row r="5267" spans="2:5">
      <c r="B5267" s="187"/>
      <c r="C5267" s="169"/>
      <c r="D5267" s="169"/>
      <c r="E5267" s="169"/>
    </row>
    <row r="5268" spans="2:5">
      <c r="B5268" s="187"/>
      <c r="C5268" s="169"/>
      <c r="D5268" s="169"/>
      <c r="E5268" s="169"/>
    </row>
    <row r="5269" spans="2:5">
      <c r="B5269" s="187"/>
      <c r="C5269" s="169"/>
      <c r="D5269" s="169"/>
      <c r="E5269" s="169"/>
    </row>
    <row r="5270" spans="2:5">
      <c r="B5270" s="187"/>
      <c r="C5270" s="169"/>
      <c r="D5270" s="169"/>
      <c r="E5270" s="169"/>
    </row>
    <row r="5271" spans="2:5">
      <c r="B5271" s="187"/>
      <c r="C5271" s="169"/>
      <c r="D5271" s="169"/>
      <c r="E5271" s="169"/>
    </row>
    <row r="5272" spans="2:5">
      <c r="B5272" s="187"/>
      <c r="C5272" s="169"/>
      <c r="D5272" s="169"/>
      <c r="E5272" s="169"/>
    </row>
    <row r="5273" spans="2:5">
      <c r="B5273" s="187"/>
      <c r="C5273" s="169"/>
      <c r="D5273" s="169"/>
      <c r="E5273" s="169"/>
    </row>
    <row r="5274" spans="2:5">
      <c r="B5274" s="187"/>
      <c r="C5274" s="169"/>
      <c r="D5274" s="169"/>
      <c r="E5274" s="169"/>
    </row>
    <row r="5275" spans="2:5">
      <c r="B5275" s="187"/>
      <c r="C5275" s="169"/>
      <c r="D5275" s="169"/>
      <c r="E5275" s="169"/>
    </row>
    <row r="5276" spans="2:5">
      <c r="B5276" s="187"/>
      <c r="C5276" s="169"/>
      <c r="D5276" s="169"/>
      <c r="E5276" s="169"/>
    </row>
    <row r="5277" spans="2:5">
      <c r="B5277" s="187"/>
      <c r="C5277" s="169"/>
      <c r="D5277" s="169"/>
      <c r="E5277" s="169"/>
    </row>
    <row r="5278" spans="2:5">
      <c r="B5278" s="187"/>
      <c r="C5278" s="169"/>
      <c r="D5278" s="169"/>
      <c r="E5278" s="169"/>
    </row>
    <row r="5279" spans="2:5">
      <c r="B5279" s="187"/>
      <c r="C5279" s="169"/>
      <c r="D5279" s="169"/>
      <c r="E5279" s="169"/>
    </row>
    <row r="5280" spans="2:5">
      <c r="B5280" s="187"/>
      <c r="C5280" s="169"/>
      <c r="D5280" s="169"/>
      <c r="E5280" s="169"/>
    </row>
    <row r="5281" spans="2:5">
      <c r="B5281" s="187"/>
      <c r="C5281" s="169"/>
      <c r="D5281" s="169"/>
      <c r="E5281" s="169"/>
    </row>
    <row r="5282" spans="2:5">
      <c r="B5282" s="187"/>
      <c r="C5282" s="169"/>
      <c r="D5282" s="169"/>
      <c r="E5282" s="169"/>
    </row>
    <row r="5283" spans="2:5">
      <c r="B5283" s="187"/>
      <c r="C5283" s="169"/>
      <c r="D5283" s="169"/>
      <c r="E5283" s="169"/>
    </row>
    <row r="5284" spans="2:5">
      <c r="B5284" s="187"/>
      <c r="C5284" s="169"/>
      <c r="D5284" s="169"/>
      <c r="E5284" s="169"/>
    </row>
    <row r="5285" spans="2:5">
      <c r="B5285" s="187"/>
      <c r="C5285" s="169"/>
      <c r="D5285" s="169"/>
      <c r="E5285" s="169"/>
    </row>
    <row r="5286" spans="2:5">
      <c r="B5286" s="187"/>
      <c r="C5286" s="169"/>
      <c r="D5286" s="169"/>
      <c r="E5286" s="169"/>
    </row>
    <row r="5287" spans="2:5">
      <c r="B5287" s="187"/>
      <c r="C5287" s="169"/>
      <c r="D5287" s="169"/>
      <c r="E5287" s="169"/>
    </row>
    <row r="5288" spans="2:5">
      <c r="B5288" s="187"/>
      <c r="C5288" s="169"/>
      <c r="D5288" s="169"/>
      <c r="E5288" s="169"/>
    </row>
    <row r="5289" spans="2:5">
      <c r="B5289" s="187"/>
      <c r="C5289" s="169"/>
      <c r="D5289" s="169"/>
      <c r="E5289" s="169"/>
    </row>
    <row r="5290" spans="2:5">
      <c r="B5290" s="187"/>
      <c r="C5290" s="169"/>
      <c r="D5290" s="169"/>
      <c r="E5290" s="169"/>
    </row>
    <row r="5291" spans="2:5">
      <c r="B5291" s="187"/>
      <c r="C5291" s="169"/>
      <c r="D5291" s="169"/>
      <c r="E5291" s="169"/>
    </row>
    <row r="5292" spans="2:5">
      <c r="B5292" s="187"/>
      <c r="C5292" s="169"/>
      <c r="D5292" s="169"/>
      <c r="E5292" s="169"/>
    </row>
    <row r="5293" spans="2:5">
      <c r="B5293" s="187"/>
      <c r="C5293" s="169"/>
      <c r="D5293" s="169"/>
      <c r="E5293" s="169"/>
    </row>
    <row r="5294" spans="2:5">
      <c r="B5294" s="187"/>
      <c r="C5294" s="169"/>
      <c r="D5294" s="169"/>
      <c r="E5294" s="169"/>
    </row>
    <row r="5295" spans="2:5">
      <c r="B5295" s="187"/>
      <c r="C5295" s="169"/>
      <c r="D5295" s="169"/>
      <c r="E5295" s="169"/>
    </row>
    <row r="5296" spans="2:5">
      <c r="B5296" s="187"/>
      <c r="C5296" s="169"/>
      <c r="D5296" s="169"/>
      <c r="E5296" s="169"/>
    </row>
    <row r="5297" spans="2:5">
      <c r="B5297" s="187"/>
      <c r="C5297" s="169"/>
      <c r="D5297" s="169"/>
      <c r="E5297" s="169"/>
    </row>
    <row r="5298" spans="2:5">
      <c r="B5298" s="187"/>
      <c r="C5298" s="169"/>
      <c r="D5298" s="169"/>
      <c r="E5298" s="169"/>
    </row>
    <row r="5299" spans="2:5">
      <c r="B5299" s="187"/>
      <c r="C5299" s="169"/>
      <c r="D5299" s="169"/>
      <c r="E5299" s="169"/>
    </row>
    <row r="5300" spans="2:5">
      <c r="B5300" s="187"/>
      <c r="C5300" s="169"/>
      <c r="D5300" s="169"/>
      <c r="E5300" s="169"/>
    </row>
    <row r="5301" spans="2:5">
      <c r="B5301" s="187"/>
      <c r="C5301" s="169"/>
      <c r="D5301" s="169"/>
      <c r="E5301" s="169"/>
    </row>
    <row r="5302" spans="2:5">
      <c r="B5302" s="187"/>
      <c r="C5302" s="169"/>
      <c r="D5302" s="169"/>
      <c r="E5302" s="169"/>
    </row>
    <row r="5303" spans="2:5">
      <c r="B5303" s="187"/>
      <c r="C5303" s="169"/>
      <c r="D5303" s="169"/>
      <c r="E5303" s="169"/>
    </row>
    <row r="5304" spans="2:5">
      <c r="B5304" s="187"/>
      <c r="C5304" s="169"/>
      <c r="D5304" s="169"/>
      <c r="E5304" s="169"/>
    </row>
    <row r="5305" spans="2:5">
      <c r="B5305" s="187"/>
      <c r="C5305" s="169"/>
      <c r="D5305" s="169"/>
      <c r="E5305" s="169"/>
    </row>
    <row r="5306" spans="2:5">
      <c r="B5306" s="187"/>
      <c r="C5306" s="169"/>
      <c r="D5306" s="169"/>
      <c r="E5306" s="169"/>
    </row>
    <row r="5307" spans="2:5">
      <c r="B5307" s="187"/>
      <c r="C5307" s="169"/>
      <c r="D5307" s="169"/>
      <c r="E5307" s="169"/>
    </row>
    <row r="5308" spans="2:5">
      <c r="B5308" s="187"/>
      <c r="C5308" s="169"/>
      <c r="D5308" s="169"/>
      <c r="E5308" s="169"/>
    </row>
    <row r="5309" spans="2:5">
      <c r="B5309" s="187"/>
      <c r="C5309" s="169"/>
      <c r="D5309" s="169"/>
      <c r="E5309" s="169"/>
    </row>
    <row r="5310" spans="2:5">
      <c r="B5310" s="187"/>
      <c r="C5310" s="169"/>
      <c r="D5310" s="169"/>
      <c r="E5310" s="169"/>
    </row>
    <row r="5311" spans="2:5">
      <c r="B5311" s="187"/>
      <c r="C5311" s="169"/>
      <c r="D5311" s="169"/>
      <c r="E5311" s="169"/>
    </row>
    <row r="5312" spans="2:5">
      <c r="B5312" s="187"/>
      <c r="C5312" s="169"/>
      <c r="D5312" s="169"/>
      <c r="E5312" s="169"/>
    </row>
    <row r="5313" spans="2:5">
      <c r="B5313" s="187"/>
      <c r="C5313" s="169"/>
      <c r="D5313" s="169"/>
      <c r="E5313" s="169"/>
    </row>
    <row r="5314" spans="2:5">
      <c r="B5314" s="187"/>
      <c r="C5314" s="169"/>
      <c r="D5314" s="169"/>
      <c r="E5314" s="169"/>
    </row>
    <row r="5315" spans="2:5">
      <c r="B5315" s="187"/>
      <c r="C5315" s="169"/>
      <c r="D5315" s="169"/>
      <c r="E5315" s="169"/>
    </row>
    <row r="5316" spans="2:5">
      <c r="B5316" s="187"/>
      <c r="C5316" s="169"/>
      <c r="D5316" s="169"/>
      <c r="E5316" s="169"/>
    </row>
    <row r="5317" spans="2:5">
      <c r="B5317" s="187"/>
      <c r="C5317" s="169"/>
      <c r="D5317" s="169"/>
      <c r="E5317" s="169"/>
    </row>
    <row r="5318" spans="2:5">
      <c r="B5318" s="187"/>
      <c r="C5318" s="169"/>
      <c r="D5318" s="169"/>
      <c r="E5318" s="169"/>
    </row>
    <row r="5319" spans="2:5">
      <c r="B5319" s="187"/>
      <c r="C5319" s="169"/>
      <c r="D5319" s="169"/>
      <c r="E5319" s="169"/>
    </row>
    <row r="5320" spans="2:5">
      <c r="B5320" s="187"/>
      <c r="C5320" s="169"/>
      <c r="D5320" s="169"/>
      <c r="E5320" s="169"/>
    </row>
    <row r="5321" spans="2:5">
      <c r="B5321" s="187"/>
      <c r="C5321" s="169"/>
      <c r="D5321" s="169"/>
      <c r="E5321" s="169"/>
    </row>
    <row r="5322" spans="2:5">
      <c r="B5322" s="187"/>
      <c r="C5322" s="169"/>
      <c r="D5322" s="169"/>
      <c r="E5322" s="169"/>
    </row>
    <row r="5323" spans="2:5">
      <c r="B5323" s="187"/>
      <c r="C5323" s="169"/>
      <c r="D5323" s="169"/>
      <c r="E5323" s="169"/>
    </row>
    <row r="5324" spans="2:5">
      <c r="B5324" s="187"/>
      <c r="C5324" s="169"/>
      <c r="D5324" s="169"/>
      <c r="E5324" s="169"/>
    </row>
    <row r="5325" spans="2:5">
      <c r="B5325" s="187"/>
      <c r="C5325" s="169"/>
      <c r="D5325" s="169"/>
      <c r="E5325" s="169"/>
    </row>
    <row r="5326" spans="2:5">
      <c r="B5326" s="187"/>
      <c r="C5326" s="169"/>
      <c r="D5326" s="169"/>
      <c r="E5326" s="169"/>
    </row>
    <row r="5327" spans="2:5">
      <c r="B5327" s="187"/>
      <c r="C5327" s="169"/>
      <c r="D5327" s="169"/>
      <c r="E5327" s="169"/>
    </row>
    <row r="5328" spans="2:5">
      <c r="B5328" s="187"/>
      <c r="C5328" s="169"/>
      <c r="D5328" s="169"/>
      <c r="E5328" s="169"/>
    </row>
    <row r="5329" spans="2:5">
      <c r="B5329" s="187"/>
      <c r="C5329" s="169"/>
      <c r="D5329" s="169"/>
      <c r="E5329" s="169"/>
    </row>
    <row r="5330" spans="2:5">
      <c r="B5330" s="187"/>
      <c r="C5330" s="169"/>
      <c r="D5330" s="169"/>
      <c r="E5330" s="169"/>
    </row>
    <row r="5331" spans="2:5">
      <c r="B5331" s="187"/>
      <c r="C5331" s="169"/>
      <c r="D5331" s="169"/>
      <c r="E5331" s="169"/>
    </row>
    <row r="5332" spans="2:5">
      <c r="B5332" s="187"/>
      <c r="C5332" s="169"/>
      <c r="D5332" s="169"/>
      <c r="E5332" s="169"/>
    </row>
    <row r="5333" spans="2:5">
      <c r="B5333" s="187"/>
      <c r="C5333" s="169"/>
      <c r="D5333" s="169"/>
      <c r="E5333" s="169"/>
    </row>
    <row r="5334" spans="2:5">
      <c r="B5334" s="187"/>
      <c r="C5334" s="169"/>
      <c r="D5334" s="169"/>
      <c r="E5334" s="169"/>
    </row>
    <row r="5335" spans="2:5">
      <c r="B5335" s="187"/>
      <c r="C5335" s="169"/>
      <c r="D5335" s="169"/>
      <c r="E5335" s="169"/>
    </row>
    <row r="5336" spans="2:5">
      <c r="B5336" s="187"/>
      <c r="C5336" s="169"/>
      <c r="D5336" s="169"/>
      <c r="E5336" s="169"/>
    </row>
    <row r="5337" spans="2:5">
      <c r="B5337" s="187"/>
      <c r="C5337" s="169"/>
      <c r="D5337" s="169"/>
      <c r="E5337" s="169"/>
    </row>
    <row r="5338" spans="2:5">
      <c r="B5338" s="187"/>
      <c r="C5338" s="169"/>
      <c r="D5338" s="169"/>
      <c r="E5338" s="169"/>
    </row>
    <row r="5339" spans="2:5">
      <c r="B5339" s="187"/>
      <c r="C5339" s="169"/>
      <c r="D5339" s="169"/>
      <c r="E5339" s="169"/>
    </row>
    <row r="5340" spans="2:5">
      <c r="B5340" s="187"/>
      <c r="C5340" s="169"/>
      <c r="D5340" s="169"/>
      <c r="E5340" s="169"/>
    </row>
    <row r="5341" spans="2:5">
      <c r="B5341" s="187"/>
      <c r="C5341" s="169"/>
      <c r="D5341" s="169"/>
      <c r="E5341" s="169"/>
    </row>
    <row r="5342" spans="2:5">
      <c r="B5342" s="187"/>
      <c r="C5342" s="169"/>
      <c r="D5342" s="169"/>
      <c r="E5342" s="169"/>
    </row>
    <row r="5343" spans="2:5">
      <c r="B5343" s="187"/>
      <c r="C5343" s="169"/>
      <c r="D5343" s="169"/>
      <c r="E5343" s="169"/>
    </row>
    <row r="5344" spans="2:5">
      <c r="B5344" s="187"/>
      <c r="C5344" s="169"/>
      <c r="D5344" s="169"/>
      <c r="E5344" s="169"/>
    </row>
    <row r="5345" spans="2:5">
      <c r="B5345" s="187"/>
      <c r="C5345" s="169"/>
      <c r="D5345" s="169"/>
      <c r="E5345" s="169"/>
    </row>
    <row r="5346" spans="2:5">
      <c r="B5346" s="187"/>
      <c r="C5346" s="169"/>
      <c r="D5346" s="169"/>
      <c r="E5346" s="169"/>
    </row>
    <row r="5347" spans="2:5">
      <c r="B5347" s="187"/>
      <c r="C5347" s="169"/>
      <c r="D5347" s="169"/>
      <c r="E5347" s="169"/>
    </row>
    <row r="5348" spans="2:5">
      <c r="B5348" s="187"/>
      <c r="C5348" s="169"/>
      <c r="D5348" s="169"/>
      <c r="E5348" s="169"/>
    </row>
    <row r="5349" spans="2:5">
      <c r="B5349" s="187"/>
      <c r="C5349" s="169"/>
      <c r="D5349" s="169"/>
      <c r="E5349" s="169"/>
    </row>
    <row r="5350" spans="2:5">
      <c r="B5350" s="187"/>
      <c r="C5350" s="169"/>
      <c r="D5350" s="169"/>
      <c r="E5350" s="169"/>
    </row>
    <row r="5351" spans="2:5">
      <c r="B5351" s="187"/>
      <c r="C5351" s="169"/>
      <c r="D5351" s="169"/>
      <c r="E5351" s="169"/>
    </row>
    <row r="5352" spans="2:5">
      <c r="B5352" s="187"/>
      <c r="C5352" s="169"/>
      <c r="D5352" s="169"/>
      <c r="E5352" s="169"/>
    </row>
    <row r="5353" spans="2:5">
      <c r="B5353" s="187"/>
      <c r="C5353" s="169"/>
      <c r="D5353" s="169"/>
      <c r="E5353" s="169"/>
    </row>
    <row r="5354" spans="2:5">
      <c r="B5354" s="187"/>
      <c r="C5354" s="169"/>
      <c r="D5354" s="169"/>
      <c r="E5354" s="169"/>
    </row>
    <row r="5355" spans="2:5">
      <c r="B5355" s="187"/>
      <c r="C5355" s="169"/>
      <c r="D5355" s="169"/>
      <c r="E5355" s="169"/>
    </row>
    <row r="5356" spans="2:5">
      <c r="B5356" s="187"/>
      <c r="C5356" s="169"/>
      <c r="D5356" s="169"/>
      <c r="E5356" s="169"/>
    </row>
    <row r="5357" spans="2:5">
      <c r="B5357" s="187"/>
      <c r="C5357" s="169"/>
      <c r="D5357" s="169"/>
      <c r="E5357" s="169"/>
    </row>
    <row r="5358" spans="2:5">
      <c r="B5358" s="187"/>
      <c r="C5358" s="169"/>
      <c r="D5358" s="169"/>
      <c r="E5358" s="169"/>
    </row>
    <row r="5359" spans="2:5">
      <c r="B5359" s="187"/>
      <c r="C5359" s="169"/>
      <c r="D5359" s="169"/>
      <c r="E5359" s="169"/>
    </row>
    <row r="5360" spans="2:5">
      <c r="B5360" s="187"/>
      <c r="C5360" s="169"/>
      <c r="D5360" s="169"/>
      <c r="E5360" s="169"/>
    </row>
    <row r="5361" spans="2:5">
      <c r="B5361" s="187"/>
      <c r="C5361" s="169"/>
      <c r="D5361" s="169"/>
      <c r="E5361" s="169"/>
    </row>
    <row r="5362" spans="2:5">
      <c r="B5362" s="187"/>
      <c r="C5362" s="169"/>
      <c r="D5362" s="169"/>
      <c r="E5362" s="169"/>
    </row>
    <row r="5363" spans="2:5">
      <c r="B5363" s="187"/>
      <c r="C5363" s="169"/>
      <c r="D5363" s="169"/>
      <c r="E5363" s="169"/>
    </row>
    <row r="5364" spans="2:5">
      <c r="B5364" s="187"/>
      <c r="C5364" s="169"/>
      <c r="D5364" s="169"/>
      <c r="E5364" s="169"/>
    </row>
    <row r="5365" spans="2:5">
      <c r="B5365" s="187"/>
      <c r="C5365" s="169"/>
      <c r="D5365" s="169"/>
      <c r="E5365" s="169"/>
    </row>
    <row r="5366" spans="2:5">
      <c r="B5366" s="187"/>
      <c r="C5366" s="169"/>
      <c r="D5366" s="169"/>
      <c r="E5366" s="169"/>
    </row>
    <row r="5367" spans="2:5">
      <c r="B5367" s="187"/>
      <c r="C5367" s="169"/>
      <c r="D5367" s="169"/>
      <c r="E5367" s="169"/>
    </row>
    <row r="5368" spans="2:5">
      <c r="B5368" s="187"/>
      <c r="C5368" s="169"/>
      <c r="D5368" s="169"/>
      <c r="E5368" s="169"/>
    </row>
    <row r="5369" spans="2:5">
      <c r="B5369" s="187"/>
      <c r="C5369" s="169"/>
      <c r="D5369" s="169"/>
      <c r="E5369" s="169"/>
    </row>
    <row r="5370" spans="2:5">
      <c r="B5370" s="187"/>
      <c r="C5370" s="169"/>
      <c r="D5370" s="169"/>
      <c r="E5370" s="169"/>
    </row>
    <row r="5371" spans="2:5">
      <c r="B5371" s="187"/>
      <c r="C5371" s="169"/>
      <c r="D5371" s="169"/>
      <c r="E5371" s="169"/>
    </row>
    <row r="5372" spans="2:5">
      <c r="B5372" s="187"/>
      <c r="C5372" s="169"/>
      <c r="D5372" s="169"/>
      <c r="E5372" s="169"/>
    </row>
    <row r="5373" spans="2:5">
      <c r="B5373" s="187"/>
      <c r="C5373" s="169"/>
      <c r="D5373" s="169"/>
      <c r="E5373" s="169"/>
    </row>
    <row r="5374" spans="2:5">
      <c r="B5374" s="187"/>
      <c r="C5374" s="169"/>
      <c r="D5374" s="169"/>
      <c r="E5374" s="169"/>
    </row>
    <row r="5375" spans="2:5">
      <c r="B5375" s="187"/>
      <c r="C5375" s="169"/>
      <c r="D5375" s="169"/>
      <c r="E5375" s="169"/>
    </row>
    <row r="5376" spans="2:5">
      <c r="B5376" s="187"/>
      <c r="C5376" s="169"/>
      <c r="D5376" s="169"/>
      <c r="E5376" s="169"/>
    </row>
    <row r="5377" spans="2:5">
      <c r="B5377" s="187"/>
      <c r="C5377" s="169"/>
      <c r="D5377" s="169"/>
      <c r="E5377" s="169"/>
    </row>
    <row r="5378" spans="2:5">
      <c r="B5378" s="187"/>
      <c r="C5378" s="169"/>
      <c r="D5378" s="169"/>
      <c r="E5378" s="169"/>
    </row>
    <row r="5379" spans="2:5">
      <c r="B5379" s="187"/>
      <c r="C5379" s="169"/>
      <c r="D5379" s="169"/>
      <c r="E5379" s="169"/>
    </row>
    <row r="5380" spans="2:5">
      <c r="B5380" s="187"/>
      <c r="C5380" s="169"/>
      <c r="D5380" s="169"/>
      <c r="E5380" s="169"/>
    </row>
    <row r="5381" spans="2:5">
      <c r="B5381" s="187"/>
      <c r="C5381" s="169"/>
      <c r="D5381" s="169"/>
      <c r="E5381" s="169"/>
    </row>
    <row r="5382" spans="2:5">
      <c r="B5382" s="187"/>
      <c r="C5382" s="169"/>
      <c r="D5382" s="169"/>
      <c r="E5382" s="169"/>
    </row>
    <row r="5383" spans="2:5">
      <c r="B5383" s="187"/>
      <c r="C5383" s="169"/>
      <c r="D5383" s="169"/>
      <c r="E5383" s="169"/>
    </row>
    <row r="5384" spans="2:5">
      <c r="B5384" s="187"/>
      <c r="C5384" s="169"/>
      <c r="D5384" s="169"/>
      <c r="E5384" s="169"/>
    </row>
    <row r="5385" spans="2:5">
      <c r="B5385" s="187"/>
      <c r="C5385" s="169"/>
      <c r="D5385" s="169"/>
      <c r="E5385" s="169"/>
    </row>
    <row r="5386" spans="2:5">
      <c r="B5386" s="187"/>
      <c r="C5386" s="169"/>
      <c r="D5386" s="169"/>
      <c r="E5386" s="169"/>
    </row>
    <row r="5387" spans="2:5">
      <c r="B5387" s="187"/>
      <c r="C5387" s="169"/>
      <c r="D5387" s="169"/>
      <c r="E5387" s="169"/>
    </row>
    <row r="5388" spans="2:5">
      <c r="B5388" s="187"/>
      <c r="C5388" s="169"/>
      <c r="D5388" s="169"/>
      <c r="E5388" s="169"/>
    </row>
    <row r="5389" spans="2:5">
      <c r="B5389" s="187"/>
      <c r="C5389" s="169"/>
      <c r="D5389" s="169"/>
      <c r="E5389" s="169"/>
    </row>
    <row r="5390" spans="2:5">
      <c r="B5390" s="187"/>
      <c r="C5390" s="169"/>
      <c r="D5390" s="169"/>
      <c r="E5390" s="169"/>
    </row>
    <row r="5391" spans="2:5">
      <c r="B5391" s="187"/>
      <c r="C5391" s="169"/>
      <c r="D5391" s="169"/>
      <c r="E5391" s="169"/>
    </row>
    <row r="5392" spans="2:5">
      <c r="B5392" s="187"/>
      <c r="C5392" s="169"/>
      <c r="D5392" s="169"/>
      <c r="E5392" s="169"/>
    </row>
    <row r="5393" spans="2:5">
      <c r="B5393" s="187"/>
      <c r="C5393" s="169"/>
      <c r="D5393" s="169"/>
      <c r="E5393" s="169"/>
    </row>
    <row r="5394" spans="2:5">
      <c r="B5394" s="187"/>
      <c r="C5394" s="169"/>
      <c r="D5394" s="169"/>
      <c r="E5394" s="169"/>
    </row>
    <row r="5395" spans="2:5">
      <c r="B5395" s="187"/>
      <c r="C5395" s="169"/>
      <c r="D5395" s="169"/>
      <c r="E5395" s="169"/>
    </row>
    <row r="5396" spans="2:5">
      <c r="B5396" s="187"/>
      <c r="C5396" s="169"/>
      <c r="D5396" s="169"/>
      <c r="E5396" s="169"/>
    </row>
    <row r="5397" spans="2:5">
      <c r="B5397" s="187"/>
      <c r="C5397" s="169"/>
      <c r="D5397" s="169"/>
      <c r="E5397" s="169"/>
    </row>
    <row r="5398" spans="2:5">
      <c r="B5398" s="187"/>
      <c r="C5398" s="169"/>
      <c r="D5398" s="169"/>
      <c r="E5398" s="169"/>
    </row>
    <row r="5399" spans="2:5">
      <c r="B5399" s="187"/>
      <c r="C5399" s="169"/>
      <c r="D5399" s="169"/>
      <c r="E5399" s="169"/>
    </row>
    <row r="5400" spans="2:5">
      <c r="B5400" s="187"/>
      <c r="C5400" s="169"/>
      <c r="D5400" s="169"/>
      <c r="E5400" s="169"/>
    </row>
    <row r="5401" spans="2:5">
      <c r="B5401" s="187"/>
      <c r="C5401" s="169"/>
      <c r="D5401" s="169"/>
      <c r="E5401" s="169"/>
    </row>
    <row r="5402" spans="2:5">
      <c r="B5402" s="187"/>
      <c r="C5402" s="169"/>
      <c r="D5402" s="169"/>
      <c r="E5402" s="169"/>
    </row>
    <row r="5403" spans="2:5">
      <c r="B5403" s="187"/>
      <c r="C5403" s="169"/>
      <c r="D5403" s="169"/>
      <c r="E5403" s="169"/>
    </row>
    <row r="5404" spans="2:5">
      <c r="B5404" s="187"/>
      <c r="C5404" s="169"/>
      <c r="D5404" s="169"/>
      <c r="E5404" s="169"/>
    </row>
    <row r="5405" spans="2:5">
      <c r="B5405" s="187"/>
      <c r="C5405" s="169"/>
      <c r="D5405" s="169"/>
      <c r="E5405" s="169"/>
    </row>
    <row r="5406" spans="2:5">
      <c r="B5406" s="187"/>
      <c r="C5406" s="169"/>
      <c r="D5406" s="169"/>
      <c r="E5406" s="169"/>
    </row>
    <row r="5407" spans="2:5">
      <c r="B5407" s="187"/>
      <c r="C5407" s="169"/>
      <c r="D5407" s="169"/>
      <c r="E5407" s="169"/>
    </row>
    <row r="5408" spans="2:5">
      <c r="B5408" s="187"/>
      <c r="C5408" s="169"/>
      <c r="D5408" s="169"/>
      <c r="E5408" s="169"/>
    </row>
    <row r="5409" spans="2:5">
      <c r="B5409" s="187"/>
      <c r="C5409" s="169"/>
      <c r="D5409" s="169"/>
      <c r="E5409" s="169"/>
    </row>
    <row r="5410" spans="2:5">
      <c r="B5410" s="187"/>
      <c r="C5410" s="169"/>
      <c r="D5410" s="169"/>
      <c r="E5410" s="169"/>
    </row>
    <row r="5411" spans="2:5">
      <c r="B5411" s="187"/>
      <c r="C5411" s="169"/>
      <c r="D5411" s="169"/>
      <c r="E5411" s="169"/>
    </row>
    <row r="5412" spans="2:5">
      <c r="B5412" s="187"/>
      <c r="C5412" s="169"/>
      <c r="D5412" s="169"/>
      <c r="E5412" s="169"/>
    </row>
    <row r="5413" spans="2:5">
      <c r="B5413" s="187"/>
      <c r="C5413" s="169"/>
      <c r="D5413" s="169"/>
      <c r="E5413" s="169"/>
    </row>
    <row r="5414" spans="2:5">
      <c r="B5414" s="187"/>
      <c r="C5414" s="169"/>
      <c r="D5414" s="169"/>
      <c r="E5414" s="169"/>
    </row>
    <row r="5415" spans="2:5">
      <c r="B5415" s="187"/>
      <c r="C5415" s="169"/>
      <c r="D5415" s="169"/>
      <c r="E5415" s="169"/>
    </row>
    <row r="5416" spans="2:5">
      <c r="B5416" s="187"/>
      <c r="C5416" s="169"/>
      <c r="D5416" s="169"/>
      <c r="E5416" s="169"/>
    </row>
    <row r="5417" spans="2:5">
      <c r="B5417" s="187"/>
      <c r="C5417" s="169"/>
      <c r="D5417" s="169"/>
      <c r="E5417" s="169"/>
    </row>
    <row r="5418" spans="2:5">
      <c r="B5418" s="187"/>
      <c r="C5418" s="169"/>
      <c r="D5418" s="169"/>
      <c r="E5418" s="169"/>
    </row>
    <row r="5419" spans="2:5">
      <c r="B5419" s="187"/>
      <c r="C5419" s="169"/>
      <c r="D5419" s="169"/>
      <c r="E5419" s="169"/>
    </row>
    <row r="5420" spans="2:5">
      <c r="B5420" s="187"/>
      <c r="C5420" s="169"/>
      <c r="D5420" s="169"/>
      <c r="E5420" s="169"/>
    </row>
    <row r="5421" spans="2:5">
      <c r="B5421" s="187"/>
      <c r="C5421" s="169"/>
      <c r="D5421" s="169"/>
      <c r="E5421" s="169"/>
    </row>
    <row r="5422" spans="2:5">
      <c r="B5422" s="187"/>
      <c r="C5422" s="169"/>
      <c r="D5422" s="169"/>
      <c r="E5422" s="169"/>
    </row>
    <row r="5423" spans="2:5">
      <c r="B5423" s="187"/>
      <c r="C5423" s="169"/>
      <c r="D5423" s="169"/>
      <c r="E5423" s="169"/>
    </row>
    <row r="5424" spans="2:5">
      <c r="B5424" s="187"/>
      <c r="C5424" s="169"/>
      <c r="D5424" s="169"/>
      <c r="E5424" s="169"/>
    </row>
    <row r="5425" spans="2:5">
      <c r="B5425" s="187"/>
      <c r="C5425" s="169"/>
      <c r="D5425" s="169"/>
      <c r="E5425" s="169"/>
    </row>
    <row r="5426" spans="2:5">
      <c r="B5426" s="187"/>
      <c r="C5426" s="169"/>
      <c r="D5426" s="169"/>
      <c r="E5426" s="169"/>
    </row>
    <row r="5427" spans="2:5">
      <c r="B5427" s="187"/>
      <c r="C5427" s="169"/>
      <c r="D5427" s="169"/>
      <c r="E5427" s="169"/>
    </row>
    <row r="5428" spans="2:5">
      <c r="B5428" s="187"/>
      <c r="C5428" s="169"/>
      <c r="D5428" s="169"/>
      <c r="E5428" s="169"/>
    </row>
    <row r="5429" spans="2:5">
      <c r="B5429" s="187"/>
      <c r="C5429" s="169"/>
      <c r="D5429" s="169"/>
      <c r="E5429" s="169"/>
    </row>
    <row r="5430" spans="2:5">
      <c r="B5430" s="187"/>
      <c r="C5430" s="169"/>
      <c r="D5430" s="169"/>
      <c r="E5430" s="169"/>
    </row>
    <row r="5431" spans="2:5">
      <c r="B5431" s="187"/>
      <c r="C5431" s="169"/>
      <c r="D5431" s="169"/>
      <c r="E5431" s="169"/>
    </row>
    <row r="5432" spans="2:5">
      <c r="B5432" s="187"/>
      <c r="C5432" s="169"/>
      <c r="D5432" s="169"/>
      <c r="E5432" s="169"/>
    </row>
    <row r="5433" spans="2:5">
      <c r="B5433" s="187"/>
      <c r="C5433" s="169"/>
      <c r="D5433" s="169"/>
      <c r="E5433" s="169"/>
    </row>
    <row r="5434" spans="2:5">
      <c r="B5434" s="187"/>
      <c r="C5434" s="169"/>
      <c r="D5434" s="169"/>
      <c r="E5434" s="169"/>
    </row>
    <row r="5435" spans="2:5">
      <c r="B5435" s="187"/>
      <c r="C5435" s="169"/>
      <c r="D5435" s="169"/>
      <c r="E5435" s="169"/>
    </row>
    <row r="5436" spans="2:5">
      <c r="B5436" s="187"/>
      <c r="C5436" s="169"/>
      <c r="D5436" s="169"/>
      <c r="E5436" s="169"/>
    </row>
    <row r="5437" spans="2:5">
      <c r="B5437" s="187"/>
      <c r="C5437" s="169"/>
      <c r="D5437" s="169"/>
      <c r="E5437" s="169"/>
    </row>
    <row r="5438" spans="2:5">
      <c r="B5438" s="187"/>
      <c r="C5438" s="169"/>
      <c r="D5438" s="169"/>
      <c r="E5438" s="169"/>
    </row>
    <row r="5439" spans="2:5">
      <c r="B5439" s="187"/>
      <c r="C5439" s="169"/>
      <c r="D5439" s="169"/>
      <c r="E5439" s="169"/>
    </row>
    <row r="5440" spans="2:5">
      <c r="B5440" s="187"/>
      <c r="C5440" s="169"/>
      <c r="D5440" s="169"/>
      <c r="E5440" s="169"/>
    </row>
    <row r="5441" spans="2:5">
      <c r="B5441" s="187"/>
      <c r="C5441" s="169"/>
      <c r="D5441" s="169"/>
      <c r="E5441" s="169"/>
    </row>
    <row r="5442" spans="2:5">
      <c r="B5442" s="187"/>
      <c r="C5442" s="169"/>
      <c r="D5442" s="169"/>
      <c r="E5442" s="169"/>
    </row>
    <row r="5443" spans="2:5">
      <c r="B5443" s="187"/>
      <c r="C5443" s="169"/>
      <c r="D5443" s="169"/>
      <c r="E5443" s="169"/>
    </row>
    <row r="5444" spans="2:5">
      <c r="B5444" s="187"/>
      <c r="C5444" s="169"/>
      <c r="D5444" s="169"/>
      <c r="E5444" s="169"/>
    </row>
    <row r="5445" spans="2:5">
      <c r="B5445" s="187"/>
      <c r="C5445" s="169"/>
      <c r="D5445" s="169"/>
      <c r="E5445" s="169"/>
    </row>
    <row r="5446" spans="2:5">
      <c r="B5446" s="187"/>
      <c r="C5446" s="169"/>
      <c r="D5446" s="169"/>
      <c r="E5446" s="169"/>
    </row>
    <row r="5447" spans="2:5">
      <c r="B5447" s="187"/>
      <c r="C5447" s="169"/>
      <c r="D5447" s="169"/>
      <c r="E5447" s="169"/>
    </row>
    <row r="5448" spans="2:5">
      <c r="B5448" s="187"/>
      <c r="C5448" s="169"/>
      <c r="D5448" s="169"/>
      <c r="E5448" s="169"/>
    </row>
    <row r="5449" spans="2:5">
      <c r="B5449" s="187"/>
      <c r="C5449" s="169"/>
      <c r="D5449" s="169"/>
      <c r="E5449" s="169"/>
    </row>
    <row r="5450" spans="2:5">
      <c r="B5450" s="187"/>
      <c r="C5450" s="169"/>
      <c r="D5450" s="169"/>
      <c r="E5450" s="169"/>
    </row>
    <row r="5451" spans="2:5">
      <c r="B5451" s="187"/>
      <c r="C5451" s="169"/>
      <c r="D5451" s="169"/>
      <c r="E5451" s="169"/>
    </row>
    <row r="5452" spans="2:5">
      <c r="B5452" s="187"/>
      <c r="C5452" s="169"/>
      <c r="D5452" s="169"/>
      <c r="E5452" s="169"/>
    </row>
    <row r="5453" spans="2:5">
      <c r="B5453" s="187"/>
      <c r="C5453" s="169"/>
      <c r="D5453" s="169"/>
      <c r="E5453" s="169"/>
    </row>
    <row r="5454" spans="2:5">
      <c r="B5454" s="187"/>
      <c r="C5454" s="169"/>
      <c r="D5454" s="169"/>
      <c r="E5454" s="169"/>
    </row>
    <row r="5455" spans="2:5">
      <c r="B5455" s="187"/>
      <c r="C5455" s="169"/>
      <c r="D5455" s="169"/>
      <c r="E5455" s="169"/>
    </row>
    <row r="5456" spans="2:5">
      <c r="B5456" s="187"/>
      <c r="C5456" s="169"/>
      <c r="D5456" s="169"/>
      <c r="E5456" s="169"/>
    </row>
    <row r="5457" spans="2:5">
      <c r="B5457" s="187"/>
      <c r="C5457" s="169"/>
      <c r="D5457" s="169"/>
      <c r="E5457" s="169"/>
    </row>
    <row r="5458" spans="2:5">
      <c r="B5458" s="187"/>
      <c r="C5458" s="169"/>
      <c r="D5458" s="169"/>
      <c r="E5458" s="169"/>
    </row>
    <row r="5459" spans="2:5">
      <c r="B5459" s="187"/>
      <c r="C5459" s="169"/>
      <c r="D5459" s="169"/>
      <c r="E5459" s="169"/>
    </row>
    <row r="5460" spans="2:5">
      <c r="B5460" s="187"/>
      <c r="C5460" s="169"/>
      <c r="D5460" s="169"/>
      <c r="E5460" s="169"/>
    </row>
    <row r="5461" spans="2:5">
      <c r="B5461" s="187"/>
      <c r="C5461" s="169"/>
      <c r="D5461" s="169"/>
      <c r="E5461" s="169"/>
    </row>
    <row r="5462" spans="2:5">
      <c r="B5462" s="187"/>
      <c r="C5462" s="169"/>
      <c r="D5462" s="169"/>
      <c r="E5462" s="169"/>
    </row>
    <row r="5463" spans="2:5">
      <c r="B5463" s="187"/>
      <c r="C5463" s="169"/>
      <c r="D5463" s="169"/>
      <c r="E5463" s="169"/>
    </row>
    <row r="5464" spans="2:5">
      <c r="B5464" s="187"/>
      <c r="C5464" s="169"/>
      <c r="D5464" s="169"/>
      <c r="E5464" s="169"/>
    </row>
    <row r="5465" spans="2:5">
      <c r="B5465" s="187"/>
      <c r="C5465" s="169"/>
      <c r="D5465" s="169"/>
      <c r="E5465" s="169"/>
    </row>
    <row r="5466" spans="2:5">
      <c r="B5466" s="187"/>
      <c r="C5466" s="169"/>
      <c r="D5466" s="169"/>
      <c r="E5466" s="169"/>
    </row>
    <row r="5467" spans="2:5">
      <c r="B5467" s="187"/>
      <c r="C5467" s="169"/>
      <c r="D5467" s="169"/>
      <c r="E5467" s="169"/>
    </row>
    <row r="5468" spans="2:5">
      <c r="B5468" s="187"/>
      <c r="C5468" s="169"/>
      <c r="D5468" s="169"/>
      <c r="E5468" s="169"/>
    </row>
    <row r="5469" spans="2:5">
      <c r="B5469" s="187"/>
      <c r="C5469" s="169"/>
      <c r="D5469" s="169"/>
      <c r="E5469" s="169"/>
    </row>
    <row r="5470" spans="2:5">
      <c r="B5470" s="187"/>
      <c r="C5470" s="169"/>
      <c r="D5470" s="169"/>
      <c r="E5470" s="169"/>
    </row>
    <row r="5471" spans="2:5">
      <c r="B5471" s="187"/>
      <c r="C5471" s="169"/>
      <c r="D5471" s="169"/>
      <c r="E5471" s="169"/>
    </row>
    <row r="5472" spans="2:5">
      <c r="B5472" s="187"/>
      <c r="C5472" s="169"/>
      <c r="D5472" s="169"/>
      <c r="E5472" s="169"/>
    </row>
    <row r="5473" spans="2:5">
      <c r="B5473" s="187"/>
      <c r="C5473" s="169"/>
      <c r="D5473" s="169"/>
      <c r="E5473" s="169"/>
    </row>
    <row r="5474" spans="2:5">
      <c r="B5474" s="187"/>
      <c r="C5474" s="169"/>
      <c r="D5474" s="169"/>
      <c r="E5474" s="169"/>
    </row>
    <row r="5475" spans="2:5">
      <c r="B5475" s="187"/>
      <c r="C5475" s="169"/>
      <c r="D5475" s="169"/>
      <c r="E5475" s="169"/>
    </row>
    <row r="5476" spans="2:5">
      <c r="B5476" s="187"/>
      <c r="C5476" s="169"/>
      <c r="D5476" s="169"/>
      <c r="E5476" s="169"/>
    </row>
    <row r="5477" spans="2:5">
      <c r="B5477" s="187"/>
      <c r="C5477" s="169"/>
      <c r="D5477" s="169"/>
      <c r="E5477" s="169"/>
    </row>
    <row r="5478" spans="2:5">
      <c r="B5478" s="187"/>
      <c r="C5478" s="169"/>
      <c r="D5478" s="169"/>
      <c r="E5478" s="169"/>
    </row>
    <row r="5479" spans="2:5">
      <c r="B5479" s="187"/>
      <c r="C5479" s="169"/>
      <c r="D5479" s="169"/>
      <c r="E5479" s="169"/>
    </row>
    <row r="5480" spans="2:5">
      <c r="B5480" s="187"/>
      <c r="C5480" s="169"/>
      <c r="D5480" s="169"/>
      <c r="E5480" s="169"/>
    </row>
    <row r="5481" spans="2:5">
      <c r="B5481" s="187"/>
      <c r="C5481" s="169"/>
      <c r="D5481" s="169"/>
      <c r="E5481" s="169"/>
    </row>
    <row r="5482" spans="2:5">
      <c r="B5482" s="187"/>
      <c r="C5482" s="169"/>
      <c r="D5482" s="169"/>
      <c r="E5482" s="169"/>
    </row>
    <row r="5483" spans="2:5">
      <c r="B5483" s="187"/>
      <c r="C5483" s="169"/>
      <c r="D5483" s="169"/>
      <c r="E5483" s="169"/>
    </row>
    <row r="5484" spans="2:5">
      <c r="B5484" s="187"/>
      <c r="C5484" s="169"/>
      <c r="D5484" s="169"/>
      <c r="E5484" s="169"/>
    </row>
    <row r="5485" spans="2:5">
      <c r="B5485" s="187"/>
      <c r="C5485" s="169"/>
      <c r="D5485" s="169"/>
      <c r="E5485" s="169"/>
    </row>
    <row r="5486" spans="2:5">
      <c r="B5486" s="187"/>
      <c r="C5486" s="169"/>
      <c r="D5486" s="169"/>
      <c r="E5486" s="169"/>
    </row>
    <row r="5487" spans="2:5">
      <c r="B5487" s="187"/>
      <c r="C5487" s="169"/>
      <c r="D5487" s="169"/>
      <c r="E5487" s="169"/>
    </row>
    <row r="5488" spans="2:5">
      <c r="B5488" s="187"/>
      <c r="C5488" s="169"/>
      <c r="D5488" s="169"/>
      <c r="E5488" s="169"/>
    </row>
    <row r="5489" spans="2:5">
      <c r="B5489" s="187"/>
      <c r="C5489" s="169"/>
      <c r="D5489" s="169"/>
      <c r="E5489" s="169"/>
    </row>
    <row r="5490" spans="2:5">
      <c r="B5490" s="187"/>
      <c r="C5490" s="169"/>
      <c r="D5490" s="169"/>
      <c r="E5490" s="169"/>
    </row>
    <row r="5491" spans="2:5">
      <c r="B5491" s="187"/>
      <c r="C5491" s="169"/>
      <c r="D5491" s="169"/>
      <c r="E5491" s="169"/>
    </row>
    <row r="5492" spans="2:5">
      <c r="B5492" s="187"/>
      <c r="C5492" s="169"/>
      <c r="D5492" s="169"/>
      <c r="E5492" s="169"/>
    </row>
    <row r="5493" spans="2:5">
      <c r="B5493" s="187"/>
      <c r="C5493" s="169"/>
      <c r="D5493" s="169"/>
      <c r="E5493" s="169"/>
    </row>
    <row r="5494" spans="2:5">
      <c r="B5494" s="187"/>
      <c r="C5494" s="169"/>
      <c r="D5494" s="169"/>
      <c r="E5494" s="169"/>
    </row>
    <row r="5495" spans="2:5">
      <c r="B5495" s="187"/>
      <c r="C5495" s="169"/>
      <c r="D5495" s="169"/>
      <c r="E5495" s="169"/>
    </row>
    <row r="5496" spans="2:5">
      <c r="B5496" s="187"/>
      <c r="C5496" s="169"/>
      <c r="D5496" s="169"/>
      <c r="E5496" s="169"/>
    </row>
    <row r="5497" spans="2:5">
      <c r="B5497" s="187"/>
      <c r="C5497" s="169"/>
      <c r="D5497" s="169"/>
      <c r="E5497" s="169"/>
    </row>
    <row r="5498" spans="2:5">
      <c r="B5498" s="187"/>
      <c r="C5498" s="169"/>
      <c r="D5498" s="169"/>
      <c r="E5498" s="169"/>
    </row>
    <row r="5499" spans="2:5">
      <c r="B5499" s="187"/>
      <c r="C5499" s="169"/>
      <c r="D5499" s="169"/>
      <c r="E5499" s="169"/>
    </row>
    <row r="5500" spans="2:5">
      <c r="B5500" s="187"/>
      <c r="C5500" s="169"/>
      <c r="D5500" s="169"/>
      <c r="E5500" s="169"/>
    </row>
    <row r="5501" spans="2:5">
      <c r="B5501" s="187"/>
      <c r="C5501" s="169"/>
      <c r="D5501" s="169"/>
      <c r="E5501" s="169"/>
    </row>
    <row r="5502" spans="2:5">
      <c r="B5502" s="187"/>
      <c r="C5502" s="169"/>
      <c r="D5502" s="169"/>
      <c r="E5502" s="169"/>
    </row>
    <row r="5503" spans="2:5">
      <c r="B5503" s="187"/>
      <c r="C5503" s="169"/>
      <c r="D5503" s="169"/>
      <c r="E5503" s="169"/>
    </row>
    <row r="5504" spans="2:5">
      <c r="B5504" s="187"/>
      <c r="C5504" s="169"/>
      <c r="D5504" s="169"/>
      <c r="E5504" s="169"/>
    </row>
    <row r="5505" spans="2:5">
      <c r="B5505" s="187"/>
      <c r="C5505" s="169"/>
      <c r="D5505" s="169"/>
      <c r="E5505" s="169"/>
    </row>
    <row r="5506" spans="2:5">
      <c r="B5506" s="187"/>
      <c r="C5506" s="169"/>
      <c r="D5506" s="169"/>
      <c r="E5506" s="169"/>
    </row>
    <row r="5507" spans="2:5">
      <c r="B5507" s="187"/>
      <c r="C5507" s="169"/>
      <c r="D5507" s="169"/>
      <c r="E5507" s="169"/>
    </row>
    <row r="5508" spans="2:5">
      <c r="B5508" s="187"/>
      <c r="C5508" s="169"/>
      <c r="D5508" s="169"/>
      <c r="E5508" s="169"/>
    </row>
    <row r="5509" spans="2:5">
      <c r="B5509" s="187"/>
      <c r="C5509" s="169"/>
      <c r="D5509" s="169"/>
      <c r="E5509" s="169"/>
    </row>
    <row r="5510" spans="2:5">
      <c r="B5510" s="187"/>
      <c r="C5510" s="169"/>
      <c r="D5510" s="169"/>
      <c r="E5510" s="169"/>
    </row>
    <row r="5511" spans="2:5">
      <c r="B5511" s="187"/>
      <c r="C5511" s="169"/>
      <c r="D5511" s="169"/>
      <c r="E5511" s="169"/>
    </row>
    <row r="5512" spans="2:5">
      <c r="B5512" s="187"/>
      <c r="C5512" s="169"/>
      <c r="D5512" s="169"/>
      <c r="E5512" s="169"/>
    </row>
    <row r="5513" spans="2:5">
      <c r="B5513" s="187"/>
      <c r="C5513" s="169"/>
      <c r="D5513" s="169"/>
      <c r="E5513" s="169"/>
    </row>
    <row r="5514" spans="2:5">
      <c r="B5514" s="187"/>
      <c r="C5514" s="169"/>
      <c r="D5514" s="169"/>
      <c r="E5514" s="169"/>
    </row>
    <row r="5515" spans="2:5">
      <c r="B5515" s="187"/>
      <c r="C5515" s="169"/>
      <c r="D5515" s="169"/>
      <c r="E5515" s="169"/>
    </row>
    <row r="5516" spans="2:5">
      <c r="B5516" s="187"/>
      <c r="C5516" s="169"/>
      <c r="D5516" s="169"/>
      <c r="E5516" s="169"/>
    </row>
    <row r="5517" spans="2:5">
      <c r="B5517" s="187"/>
      <c r="C5517" s="169"/>
      <c r="D5517" s="169"/>
      <c r="E5517" s="169"/>
    </row>
    <row r="5518" spans="2:5">
      <c r="B5518" s="187"/>
      <c r="C5518" s="169"/>
      <c r="D5518" s="169"/>
      <c r="E5518" s="169"/>
    </row>
    <row r="5519" spans="2:5">
      <c r="B5519" s="187"/>
      <c r="C5519" s="169"/>
      <c r="D5519" s="169"/>
      <c r="E5519" s="169"/>
    </row>
    <row r="5520" spans="2:5">
      <c r="B5520" s="187"/>
      <c r="C5520" s="169"/>
      <c r="D5520" s="169"/>
      <c r="E5520" s="169"/>
    </row>
    <row r="5521" spans="2:5">
      <c r="B5521" s="187"/>
      <c r="C5521" s="169"/>
      <c r="D5521" s="169"/>
      <c r="E5521" s="169"/>
    </row>
    <row r="5522" spans="2:5">
      <c r="B5522" s="187"/>
      <c r="C5522" s="169"/>
      <c r="D5522" s="169"/>
      <c r="E5522" s="169"/>
    </row>
    <row r="5523" spans="2:5">
      <c r="B5523" s="187"/>
      <c r="C5523" s="169"/>
      <c r="D5523" s="169"/>
      <c r="E5523" s="169"/>
    </row>
    <row r="5524" spans="2:5">
      <c r="B5524" s="187"/>
      <c r="C5524" s="169"/>
      <c r="D5524" s="169"/>
      <c r="E5524" s="169"/>
    </row>
    <row r="5525" spans="2:5">
      <c r="B5525" s="187"/>
      <c r="C5525" s="169"/>
      <c r="D5525" s="169"/>
      <c r="E5525" s="169"/>
    </row>
    <row r="5526" spans="2:5">
      <c r="B5526" s="187"/>
      <c r="C5526" s="169"/>
      <c r="D5526" s="169"/>
      <c r="E5526" s="169"/>
    </row>
    <row r="5527" spans="2:5">
      <c r="B5527" s="187"/>
      <c r="C5527" s="169"/>
      <c r="D5527" s="169"/>
      <c r="E5527" s="169"/>
    </row>
    <row r="5528" spans="2:5">
      <c r="B5528" s="187"/>
      <c r="C5528" s="169"/>
      <c r="D5528" s="169"/>
      <c r="E5528" s="169"/>
    </row>
    <row r="5529" spans="2:5">
      <c r="B5529" s="187"/>
      <c r="C5529" s="169"/>
      <c r="D5529" s="169"/>
      <c r="E5529" s="169"/>
    </row>
    <row r="5530" spans="2:5">
      <c r="B5530" s="187"/>
      <c r="C5530" s="169"/>
      <c r="D5530" s="169"/>
      <c r="E5530" s="169"/>
    </row>
    <row r="5531" spans="2:5">
      <c r="B5531" s="187"/>
      <c r="C5531" s="169"/>
      <c r="D5531" s="169"/>
      <c r="E5531" s="169"/>
    </row>
    <row r="5532" spans="2:5">
      <c r="B5532" s="187"/>
      <c r="C5532" s="169"/>
      <c r="D5532" s="169"/>
      <c r="E5532" s="169"/>
    </row>
    <row r="5533" spans="2:5">
      <c r="B5533" s="187"/>
      <c r="C5533" s="169"/>
      <c r="D5533" s="169"/>
      <c r="E5533" s="169"/>
    </row>
    <row r="5534" spans="2:5">
      <c r="B5534" s="187"/>
      <c r="C5534" s="169"/>
      <c r="D5534" s="169"/>
      <c r="E5534" s="169"/>
    </row>
    <row r="5535" spans="2:5">
      <c r="B5535" s="187"/>
      <c r="C5535" s="169"/>
      <c r="D5535" s="169"/>
      <c r="E5535" s="169"/>
    </row>
    <row r="5536" spans="2:5">
      <c r="B5536" s="187"/>
      <c r="C5536" s="169"/>
      <c r="D5536" s="169"/>
      <c r="E5536" s="169"/>
    </row>
    <row r="5537" spans="2:5">
      <c r="B5537" s="187"/>
      <c r="C5537" s="169"/>
      <c r="D5537" s="169"/>
      <c r="E5537" s="169"/>
    </row>
    <row r="5538" spans="2:5">
      <c r="B5538" s="187"/>
      <c r="C5538" s="169"/>
      <c r="D5538" s="169"/>
      <c r="E5538" s="169"/>
    </row>
    <row r="5539" spans="2:5">
      <c r="B5539" s="187"/>
      <c r="C5539" s="169"/>
      <c r="D5539" s="169"/>
      <c r="E5539" s="169"/>
    </row>
    <row r="5540" spans="2:5">
      <c r="B5540" s="187"/>
      <c r="C5540" s="169"/>
      <c r="D5540" s="169"/>
      <c r="E5540" s="169"/>
    </row>
    <row r="5541" spans="2:5">
      <c r="B5541" s="187"/>
      <c r="C5541" s="169"/>
      <c r="D5541" s="169"/>
      <c r="E5541" s="169"/>
    </row>
    <row r="5542" spans="2:5">
      <c r="B5542" s="187"/>
      <c r="C5542" s="169"/>
      <c r="D5542" s="169"/>
      <c r="E5542" s="169"/>
    </row>
    <row r="5543" spans="2:5">
      <c r="B5543" s="187"/>
      <c r="C5543" s="169"/>
      <c r="D5543" s="169"/>
      <c r="E5543" s="169"/>
    </row>
    <row r="5544" spans="2:5">
      <c r="B5544" s="187"/>
      <c r="C5544" s="169"/>
      <c r="D5544" s="169"/>
      <c r="E5544" s="169"/>
    </row>
    <row r="5545" spans="2:5">
      <c r="B5545" s="187"/>
      <c r="C5545" s="169"/>
      <c r="D5545" s="169"/>
      <c r="E5545" s="169"/>
    </row>
    <row r="5546" spans="2:5">
      <c r="B5546" s="187"/>
      <c r="C5546" s="169"/>
      <c r="D5546" s="169"/>
      <c r="E5546" s="169"/>
    </row>
    <row r="5547" spans="2:5">
      <c r="B5547" s="187"/>
      <c r="C5547" s="169"/>
      <c r="D5547" s="169"/>
      <c r="E5547" s="169"/>
    </row>
    <row r="5548" spans="2:5">
      <c r="B5548" s="187"/>
      <c r="C5548" s="169"/>
      <c r="D5548" s="169"/>
      <c r="E5548" s="169"/>
    </row>
    <row r="5549" spans="2:5">
      <c r="B5549" s="187"/>
      <c r="C5549" s="169"/>
      <c r="D5549" s="169"/>
      <c r="E5549" s="169"/>
    </row>
    <row r="5550" spans="2:5">
      <c r="B5550" s="187"/>
      <c r="C5550" s="169"/>
      <c r="D5550" s="169"/>
      <c r="E5550" s="169"/>
    </row>
    <row r="5551" spans="2:5">
      <c r="B5551" s="187"/>
      <c r="C5551" s="169"/>
      <c r="D5551" s="169"/>
      <c r="E5551" s="169"/>
    </row>
    <row r="5552" spans="2:5">
      <c r="B5552" s="187"/>
      <c r="C5552" s="169"/>
      <c r="D5552" s="169"/>
      <c r="E5552" s="169"/>
    </row>
    <row r="5553" spans="2:5">
      <c r="B5553" s="187"/>
      <c r="C5553" s="169"/>
      <c r="D5553" s="169"/>
      <c r="E5553" s="169"/>
    </row>
    <row r="5554" spans="2:5">
      <c r="B5554" s="187"/>
      <c r="C5554" s="169"/>
      <c r="D5554" s="169"/>
      <c r="E5554" s="169"/>
    </row>
    <row r="5555" spans="2:5">
      <c r="B5555" s="187"/>
      <c r="C5555" s="169"/>
      <c r="D5555" s="169"/>
      <c r="E5555" s="169"/>
    </row>
    <row r="5556" spans="2:5">
      <c r="B5556" s="187"/>
      <c r="C5556" s="169"/>
      <c r="D5556" s="169"/>
      <c r="E5556" s="169"/>
    </row>
    <row r="5557" spans="2:5">
      <c r="B5557" s="187"/>
      <c r="C5557" s="169"/>
      <c r="D5557" s="169"/>
      <c r="E5557" s="169"/>
    </row>
    <row r="5558" spans="2:5">
      <c r="B5558" s="187"/>
      <c r="C5558" s="169"/>
      <c r="D5558" s="169"/>
      <c r="E5558" s="169"/>
    </row>
    <row r="5559" spans="2:5">
      <c r="B5559" s="187"/>
      <c r="C5559" s="169"/>
      <c r="D5559" s="169"/>
      <c r="E5559" s="169"/>
    </row>
    <row r="5560" spans="2:5">
      <c r="B5560" s="187"/>
      <c r="C5560" s="169"/>
      <c r="D5560" s="169"/>
      <c r="E5560" s="169"/>
    </row>
    <row r="5561" spans="2:5">
      <c r="B5561" s="187"/>
      <c r="C5561" s="169"/>
      <c r="D5561" s="169"/>
      <c r="E5561" s="169"/>
    </row>
    <row r="5562" spans="2:5">
      <c r="B5562" s="187"/>
      <c r="C5562" s="169"/>
      <c r="D5562" s="169"/>
      <c r="E5562" s="169"/>
    </row>
    <row r="5563" spans="2:5">
      <c r="B5563" s="187"/>
      <c r="C5563" s="169"/>
      <c r="D5563" s="169"/>
      <c r="E5563" s="169"/>
    </row>
    <row r="5564" spans="2:5">
      <c r="B5564" s="187"/>
      <c r="C5564" s="169"/>
      <c r="D5564" s="169"/>
      <c r="E5564" s="169"/>
    </row>
    <row r="5565" spans="2:5">
      <c r="B5565" s="187"/>
      <c r="C5565" s="169"/>
      <c r="D5565" s="169"/>
      <c r="E5565" s="169"/>
    </row>
    <row r="5566" spans="2:5">
      <c r="B5566" s="187"/>
      <c r="C5566" s="169"/>
      <c r="D5566" s="169"/>
      <c r="E5566" s="169"/>
    </row>
    <row r="5567" spans="2:5">
      <c r="B5567" s="187"/>
      <c r="C5567" s="169"/>
      <c r="D5567" s="169"/>
      <c r="E5567" s="169"/>
    </row>
    <row r="5568" spans="2:5">
      <c r="B5568" s="187"/>
      <c r="C5568" s="169"/>
      <c r="D5568" s="169"/>
      <c r="E5568" s="169"/>
    </row>
    <row r="5569" spans="2:5">
      <c r="B5569" s="187"/>
      <c r="C5569" s="169"/>
      <c r="D5569" s="169"/>
      <c r="E5569" s="169"/>
    </row>
    <row r="5570" spans="2:5">
      <c r="B5570" s="187"/>
      <c r="C5570" s="169"/>
      <c r="D5570" s="169"/>
      <c r="E5570" s="169"/>
    </row>
    <row r="5571" spans="2:5">
      <c r="B5571" s="187"/>
      <c r="C5571" s="169"/>
      <c r="D5571" s="169"/>
      <c r="E5571" s="169"/>
    </row>
    <row r="5572" spans="2:5">
      <c r="B5572" s="187"/>
      <c r="C5572" s="169"/>
      <c r="D5572" s="169"/>
      <c r="E5572" s="169"/>
    </row>
    <row r="5573" spans="2:5">
      <c r="B5573" s="187"/>
      <c r="C5573" s="169"/>
      <c r="D5573" s="169"/>
      <c r="E5573" s="169"/>
    </row>
    <row r="5574" spans="2:5">
      <c r="B5574" s="187"/>
      <c r="C5574" s="169"/>
      <c r="D5574" s="169"/>
      <c r="E5574" s="169"/>
    </row>
    <row r="5575" spans="2:5">
      <c r="B5575" s="187"/>
      <c r="C5575" s="169"/>
      <c r="D5575" s="169"/>
      <c r="E5575" s="169"/>
    </row>
    <row r="5576" spans="2:5">
      <c r="B5576" s="187"/>
      <c r="C5576" s="169"/>
      <c r="D5576" s="169"/>
      <c r="E5576" s="169"/>
    </row>
    <row r="5577" spans="2:5">
      <c r="B5577" s="187"/>
      <c r="C5577" s="169"/>
      <c r="D5577" s="169"/>
      <c r="E5577" s="169"/>
    </row>
    <row r="5578" spans="2:5">
      <c r="B5578" s="187"/>
      <c r="C5578" s="169"/>
      <c r="D5578" s="169"/>
      <c r="E5578" s="169"/>
    </row>
    <row r="5579" spans="2:5">
      <c r="B5579" s="187"/>
      <c r="C5579" s="169"/>
      <c r="D5579" s="169"/>
      <c r="E5579" s="169"/>
    </row>
    <row r="5580" spans="2:5">
      <c r="B5580" s="187"/>
      <c r="C5580" s="169"/>
      <c r="D5580" s="169"/>
      <c r="E5580" s="169"/>
    </row>
    <row r="5581" spans="2:5">
      <c r="B5581" s="187"/>
      <c r="C5581" s="169"/>
      <c r="D5581" s="169"/>
      <c r="E5581" s="169"/>
    </row>
    <row r="5582" spans="2:5">
      <c r="B5582" s="187"/>
      <c r="C5582" s="169"/>
      <c r="D5582" s="169"/>
      <c r="E5582" s="169"/>
    </row>
    <row r="5583" spans="2:5">
      <c r="B5583" s="187"/>
      <c r="C5583" s="169"/>
      <c r="D5583" s="169"/>
      <c r="E5583" s="169"/>
    </row>
    <row r="5584" spans="2:5">
      <c r="B5584" s="187"/>
      <c r="C5584" s="169"/>
      <c r="D5584" s="169"/>
      <c r="E5584" s="169"/>
    </row>
    <row r="5585" spans="2:5">
      <c r="B5585" s="187"/>
      <c r="C5585" s="169"/>
      <c r="D5585" s="169"/>
      <c r="E5585" s="169"/>
    </row>
    <row r="5586" spans="2:5">
      <c r="B5586" s="187"/>
      <c r="C5586" s="169"/>
      <c r="D5586" s="169"/>
      <c r="E5586" s="169"/>
    </row>
    <row r="5587" spans="2:5">
      <c r="B5587" s="187"/>
      <c r="C5587" s="169"/>
      <c r="D5587" s="169"/>
      <c r="E5587" s="169"/>
    </row>
    <row r="5588" spans="2:5">
      <c r="B5588" s="187"/>
      <c r="C5588" s="169"/>
      <c r="D5588" s="169"/>
      <c r="E5588" s="169"/>
    </row>
    <row r="5589" spans="2:5">
      <c r="B5589" s="187"/>
      <c r="C5589" s="169"/>
      <c r="D5589" s="169"/>
      <c r="E5589" s="169"/>
    </row>
    <row r="5590" spans="2:5">
      <c r="B5590" s="187"/>
      <c r="C5590" s="169"/>
      <c r="D5590" s="169"/>
      <c r="E5590" s="169"/>
    </row>
    <row r="5591" spans="2:5">
      <c r="B5591" s="187"/>
      <c r="C5591" s="169"/>
      <c r="D5591" s="169"/>
      <c r="E5591" s="169"/>
    </row>
    <row r="5592" spans="2:5">
      <c r="B5592" s="187"/>
      <c r="C5592" s="169"/>
      <c r="D5592" s="169"/>
      <c r="E5592" s="169"/>
    </row>
    <row r="5593" spans="2:5">
      <c r="B5593" s="187"/>
      <c r="C5593" s="169"/>
      <c r="D5593" s="169"/>
      <c r="E5593" s="169"/>
    </row>
    <row r="5594" spans="2:5">
      <c r="B5594" s="187"/>
      <c r="C5594" s="169"/>
      <c r="D5594" s="169"/>
      <c r="E5594" s="169"/>
    </row>
    <row r="5595" spans="2:5">
      <c r="B5595" s="187"/>
      <c r="C5595" s="169"/>
      <c r="D5595" s="169"/>
      <c r="E5595" s="169"/>
    </row>
    <row r="5596" spans="2:5">
      <c r="B5596" s="187"/>
      <c r="C5596" s="169"/>
      <c r="D5596" s="169"/>
      <c r="E5596" s="169"/>
    </row>
    <row r="5597" spans="2:5">
      <c r="B5597" s="187"/>
      <c r="C5597" s="169"/>
      <c r="D5597" s="169"/>
      <c r="E5597" s="169"/>
    </row>
    <row r="5598" spans="2:5">
      <c r="B5598" s="187"/>
      <c r="C5598" s="169"/>
      <c r="D5598" s="169"/>
      <c r="E5598" s="169"/>
    </row>
    <row r="5599" spans="2:5">
      <c r="B5599" s="187"/>
      <c r="C5599" s="169"/>
      <c r="D5599" s="169"/>
      <c r="E5599" s="169"/>
    </row>
    <row r="5600" spans="2:5">
      <c r="B5600" s="187"/>
      <c r="C5600" s="169"/>
      <c r="D5600" s="169"/>
      <c r="E5600" s="169"/>
    </row>
    <row r="5601" spans="2:5">
      <c r="B5601" s="187"/>
      <c r="C5601" s="169"/>
      <c r="D5601" s="169"/>
      <c r="E5601" s="169"/>
    </row>
    <row r="5602" spans="2:5">
      <c r="B5602" s="187"/>
      <c r="C5602" s="169"/>
      <c r="D5602" s="169"/>
      <c r="E5602" s="169"/>
    </row>
    <row r="5603" spans="2:5">
      <c r="B5603" s="187"/>
      <c r="C5603" s="169"/>
      <c r="D5603" s="169"/>
      <c r="E5603" s="169"/>
    </row>
    <row r="5604" spans="2:5">
      <c r="B5604" s="187"/>
      <c r="C5604" s="169"/>
      <c r="D5604" s="169"/>
      <c r="E5604" s="169"/>
    </row>
    <row r="5605" spans="2:5">
      <c r="B5605" s="187"/>
      <c r="C5605" s="169"/>
      <c r="D5605" s="169"/>
      <c r="E5605" s="169"/>
    </row>
    <row r="5606" spans="2:5">
      <c r="B5606" s="187"/>
      <c r="C5606" s="169"/>
      <c r="D5606" s="169"/>
      <c r="E5606" s="169"/>
    </row>
    <row r="5607" spans="2:5">
      <c r="B5607" s="187"/>
      <c r="C5607" s="169"/>
      <c r="D5607" s="169"/>
      <c r="E5607" s="169"/>
    </row>
    <row r="5608" spans="2:5">
      <c r="B5608" s="187"/>
      <c r="C5608" s="169"/>
      <c r="D5608" s="169"/>
      <c r="E5608" s="169"/>
    </row>
    <row r="5609" spans="2:5">
      <c r="B5609" s="187"/>
      <c r="C5609" s="169"/>
      <c r="D5609" s="169"/>
      <c r="E5609" s="169"/>
    </row>
    <row r="5610" spans="2:5">
      <c r="B5610" s="187"/>
      <c r="C5610" s="169"/>
      <c r="D5610" s="169"/>
      <c r="E5610" s="169"/>
    </row>
    <row r="5611" spans="2:5">
      <c r="B5611" s="187"/>
      <c r="C5611" s="169"/>
      <c r="D5611" s="169"/>
      <c r="E5611" s="169"/>
    </row>
    <row r="5612" spans="2:5">
      <c r="B5612" s="187"/>
      <c r="C5612" s="169"/>
      <c r="D5612" s="169"/>
      <c r="E5612" s="169"/>
    </row>
    <row r="5613" spans="2:5">
      <c r="B5613" s="187"/>
      <c r="C5613" s="169"/>
      <c r="D5613" s="169"/>
      <c r="E5613" s="169"/>
    </row>
    <row r="5614" spans="2:5">
      <c r="B5614" s="187"/>
      <c r="C5614" s="169"/>
      <c r="D5614" s="169"/>
      <c r="E5614" s="169"/>
    </row>
    <row r="5615" spans="2:5">
      <c r="B5615" s="187"/>
      <c r="C5615" s="169"/>
      <c r="D5615" s="169"/>
      <c r="E5615" s="169"/>
    </row>
    <row r="5616" spans="2:5">
      <c r="B5616" s="187"/>
      <c r="C5616" s="169"/>
      <c r="D5616" s="169"/>
      <c r="E5616" s="169"/>
    </row>
    <row r="5617" spans="2:5">
      <c r="B5617" s="187"/>
      <c r="C5617" s="169"/>
      <c r="D5617" s="169"/>
      <c r="E5617" s="169"/>
    </row>
    <row r="5618" spans="2:5">
      <c r="B5618" s="187"/>
      <c r="C5618" s="169"/>
      <c r="D5618" s="169"/>
      <c r="E5618" s="169"/>
    </row>
    <row r="5619" spans="2:5">
      <c r="B5619" s="187"/>
      <c r="C5619" s="169"/>
      <c r="D5619" s="169"/>
      <c r="E5619" s="169"/>
    </row>
    <row r="5620" spans="2:5">
      <c r="B5620" s="187"/>
      <c r="C5620" s="169"/>
      <c r="D5620" s="169"/>
      <c r="E5620" s="169"/>
    </row>
    <row r="5621" spans="2:5">
      <c r="B5621" s="187"/>
      <c r="C5621" s="169"/>
      <c r="D5621" s="169"/>
      <c r="E5621" s="169"/>
    </row>
    <row r="5622" spans="2:5">
      <c r="B5622" s="187"/>
      <c r="C5622" s="169"/>
      <c r="D5622" s="169"/>
      <c r="E5622" s="169"/>
    </row>
    <row r="5623" spans="2:5">
      <c r="B5623" s="187"/>
      <c r="C5623" s="169"/>
      <c r="D5623" s="169"/>
      <c r="E5623" s="169"/>
    </row>
    <row r="5624" spans="2:5">
      <c r="B5624" s="187"/>
      <c r="C5624" s="169"/>
      <c r="D5624" s="169"/>
      <c r="E5624" s="169"/>
    </row>
    <row r="5625" spans="2:5">
      <c r="B5625" s="187"/>
      <c r="C5625" s="169"/>
      <c r="D5625" s="169"/>
      <c r="E5625" s="169"/>
    </row>
    <row r="5626" spans="2:5">
      <c r="B5626" s="187"/>
      <c r="C5626" s="169"/>
      <c r="D5626" s="169"/>
      <c r="E5626" s="169"/>
    </row>
    <row r="5627" spans="2:5">
      <c r="B5627" s="187"/>
      <c r="C5627" s="169"/>
      <c r="D5627" s="169"/>
      <c r="E5627" s="169"/>
    </row>
    <row r="5628" spans="2:5">
      <c r="B5628" s="187"/>
      <c r="C5628" s="169"/>
      <c r="D5628" s="169"/>
      <c r="E5628" s="169"/>
    </row>
    <row r="5629" spans="2:5">
      <c r="B5629" s="187"/>
      <c r="C5629" s="169"/>
      <c r="D5629" s="169"/>
      <c r="E5629" s="169"/>
    </row>
    <row r="5630" spans="2:5">
      <c r="B5630" s="187"/>
      <c r="C5630" s="169"/>
      <c r="D5630" s="169"/>
      <c r="E5630" s="169"/>
    </row>
    <row r="5631" spans="2:5">
      <c r="B5631" s="187"/>
      <c r="C5631" s="169"/>
      <c r="D5631" s="169"/>
      <c r="E5631" s="169"/>
    </row>
    <row r="5632" spans="2:5">
      <c r="B5632" s="187"/>
      <c r="C5632" s="169"/>
      <c r="D5632" s="169"/>
      <c r="E5632" s="169"/>
    </row>
    <row r="5633" spans="2:5">
      <c r="B5633" s="187"/>
      <c r="C5633" s="169"/>
      <c r="D5633" s="169"/>
      <c r="E5633" s="169"/>
    </row>
    <row r="5634" spans="2:5">
      <c r="B5634" s="187"/>
      <c r="C5634" s="169"/>
      <c r="D5634" s="169"/>
      <c r="E5634" s="169"/>
    </row>
    <row r="5635" spans="2:5">
      <c r="B5635" s="187"/>
      <c r="C5635" s="169"/>
      <c r="D5635" s="169"/>
      <c r="E5635" s="169"/>
    </row>
    <row r="5636" spans="2:5">
      <c r="B5636" s="187"/>
      <c r="C5636" s="169"/>
      <c r="D5636" s="169"/>
      <c r="E5636" s="169"/>
    </row>
    <row r="5637" spans="2:5">
      <c r="B5637" s="187"/>
      <c r="C5637" s="169"/>
      <c r="D5637" s="169"/>
      <c r="E5637" s="169"/>
    </row>
    <row r="5638" spans="2:5">
      <c r="B5638" s="187"/>
      <c r="C5638" s="169"/>
      <c r="D5638" s="169"/>
      <c r="E5638" s="169"/>
    </row>
    <row r="5639" spans="2:5">
      <c r="B5639" s="187"/>
      <c r="C5639" s="169"/>
      <c r="D5639" s="169"/>
      <c r="E5639" s="169"/>
    </row>
    <row r="5640" spans="2:5">
      <c r="B5640" s="187"/>
      <c r="C5640" s="169"/>
      <c r="D5640" s="169"/>
      <c r="E5640" s="169"/>
    </row>
    <row r="5641" spans="2:5">
      <c r="B5641" s="187"/>
      <c r="C5641" s="169"/>
      <c r="D5641" s="169"/>
      <c r="E5641" s="169"/>
    </row>
    <row r="5642" spans="2:5">
      <c r="B5642" s="187"/>
      <c r="C5642" s="169"/>
      <c r="D5642" s="169"/>
      <c r="E5642" s="169"/>
    </row>
    <row r="5643" spans="2:5">
      <c r="B5643" s="187"/>
      <c r="C5643" s="169"/>
      <c r="D5643" s="169"/>
      <c r="E5643" s="169"/>
    </row>
    <row r="5644" spans="2:5">
      <c r="B5644" s="187"/>
      <c r="C5644" s="169"/>
      <c r="D5644" s="169"/>
      <c r="E5644" s="169"/>
    </row>
    <row r="5645" spans="2:5">
      <c r="B5645" s="187"/>
      <c r="C5645" s="169"/>
      <c r="D5645" s="169"/>
      <c r="E5645" s="169"/>
    </row>
    <row r="5646" spans="2:5">
      <c r="B5646" s="187"/>
      <c r="C5646" s="169"/>
      <c r="D5646" s="169"/>
      <c r="E5646" s="169"/>
    </row>
    <row r="5647" spans="2:5">
      <c r="B5647" s="187"/>
      <c r="C5647" s="169"/>
      <c r="D5647" s="169"/>
      <c r="E5647" s="169"/>
    </row>
    <row r="5648" spans="2:5">
      <c r="B5648" s="187"/>
      <c r="C5648" s="169"/>
      <c r="D5648" s="169"/>
      <c r="E5648" s="169"/>
    </row>
    <row r="5649" spans="2:5">
      <c r="B5649" s="187"/>
      <c r="C5649" s="169"/>
      <c r="D5649" s="169"/>
      <c r="E5649" s="169"/>
    </row>
    <row r="5650" spans="2:5">
      <c r="B5650" s="187"/>
      <c r="C5650" s="169"/>
      <c r="D5650" s="169"/>
      <c r="E5650" s="169"/>
    </row>
    <row r="5651" spans="2:5">
      <c r="B5651" s="187"/>
      <c r="C5651" s="169"/>
      <c r="D5651" s="169"/>
      <c r="E5651" s="169"/>
    </row>
    <row r="5652" spans="2:5">
      <c r="B5652" s="187"/>
      <c r="C5652" s="169"/>
      <c r="D5652" s="169"/>
      <c r="E5652" s="169"/>
    </row>
    <row r="5653" spans="2:5">
      <c r="B5653" s="187"/>
      <c r="C5653" s="169"/>
      <c r="D5653" s="169"/>
      <c r="E5653" s="169"/>
    </row>
    <row r="5654" spans="2:5">
      <c r="B5654" s="187"/>
      <c r="C5654" s="169"/>
      <c r="D5654" s="169"/>
      <c r="E5654" s="169"/>
    </row>
    <row r="5655" spans="2:5">
      <c r="B5655" s="187"/>
      <c r="C5655" s="169"/>
      <c r="D5655" s="169"/>
      <c r="E5655" s="169"/>
    </row>
    <row r="5656" spans="2:5">
      <c r="B5656" s="187"/>
      <c r="C5656" s="169"/>
      <c r="D5656" s="169"/>
      <c r="E5656" s="169"/>
    </row>
    <row r="5657" spans="2:5">
      <c r="B5657" s="187"/>
      <c r="C5657" s="169"/>
      <c r="D5657" s="169"/>
      <c r="E5657" s="169"/>
    </row>
    <row r="5658" spans="2:5">
      <c r="B5658" s="187"/>
      <c r="C5658" s="169"/>
      <c r="D5658" s="169"/>
      <c r="E5658" s="169"/>
    </row>
    <row r="5659" spans="2:5">
      <c r="B5659" s="187"/>
      <c r="C5659" s="169"/>
      <c r="D5659" s="169"/>
      <c r="E5659" s="169"/>
    </row>
    <row r="5660" spans="2:5">
      <c r="B5660" s="187"/>
      <c r="C5660" s="169"/>
      <c r="D5660" s="169"/>
      <c r="E5660" s="169"/>
    </row>
    <row r="5661" spans="2:5">
      <c r="B5661" s="187"/>
      <c r="C5661" s="169"/>
      <c r="D5661" s="169"/>
      <c r="E5661" s="169"/>
    </row>
    <row r="5662" spans="2:5">
      <c r="B5662" s="187"/>
      <c r="C5662" s="169"/>
      <c r="D5662" s="169"/>
      <c r="E5662" s="169"/>
    </row>
    <row r="5663" spans="2:5">
      <c r="B5663" s="187"/>
      <c r="C5663" s="169"/>
      <c r="D5663" s="169"/>
      <c r="E5663" s="169"/>
    </row>
    <row r="5664" spans="2:5">
      <c r="B5664" s="187"/>
      <c r="C5664" s="169"/>
      <c r="D5664" s="169"/>
      <c r="E5664" s="169"/>
    </row>
    <row r="5665" spans="2:5">
      <c r="B5665" s="187"/>
      <c r="C5665" s="169"/>
      <c r="D5665" s="169"/>
      <c r="E5665" s="169"/>
    </row>
    <row r="5666" spans="2:5">
      <c r="B5666" s="187"/>
      <c r="C5666" s="169"/>
      <c r="D5666" s="169"/>
      <c r="E5666" s="169"/>
    </row>
    <row r="5667" spans="2:5">
      <c r="B5667" s="187"/>
      <c r="C5667" s="169"/>
      <c r="D5667" s="169"/>
      <c r="E5667" s="169"/>
    </row>
    <row r="5668" spans="2:5">
      <c r="B5668" s="187"/>
      <c r="C5668" s="169"/>
      <c r="D5668" s="169"/>
      <c r="E5668" s="169"/>
    </row>
    <row r="5669" spans="2:5">
      <c r="B5669" s="187"/>
      <c r="C5669" s="169"/>
      <c r="D5669" s="169"/>
      <c r="E5669" s="169"/>
    </row>
    <row r="5670" spans="2:5">
      <c r="B5670" s="187"/>
      <c r="C5670" s="169"/>
      <c r="D5670" s="169"/>
      <c r="E5670" s="169"/>
    </row>
    <row r="5671" spans="2:5">
      <c r="B5671" s="187"/>
      <c r="C5671" s="169"/>
      <c r="D5671" s="169"/>
      <c r="E5671" s="169"/>
    </row>
    <row r="5672" spans="2:5">
      <c r="B5672" s="187"/>
      <c r="C5672" s="169"/>
      <c r="D5672" s="169"/>
      <c r="E5672" s="169"/>
    </row>
    <row r="5673" spans="2:5">
      <c r="B5673" s="187"/>
      <c r="C5673" s="169"/>
      <c r="D5673" s="169"/>
      <c r="E5673" s="169"/>
    </row>
    <row r="5674" spans="2:5">
      <c r="B5674" s="187"/>
      <c r="C5674" s="169"/>
      <c r="D5674" s="169"/>
      <c r="E5674" s="169"/>
    </row>
    <row r="5675" spans="2:5">
      <c r="B5675" s="187"/>
      <c r="C5675" s="169"/>
      <c r="D5675" s="169"/>
      <c r="E5675" s="169"/>
    </row>
    <row r="5676" spans="2:5">
      <c r="B5676" s="187"/>
      <c r="C5676" s="169"/>
      <c r="D5676" s="169"/>
      <c r="E5676" s="169"/>
    </row>
    <row r="5677" spans="2:5">
      <c r="B5677" s="187"/>
      <c r="C5677" s="169"/>
      <c r="D5677" s="169"/>
      <c r="E5677" s="169"/>
    </row>
    <row r="5678" spans="2:5">
      <c r="B5678" s="187"/>
      <c r="C5678" s="169"/>
      <c r="D5678" s="169"/>
      <c r="E5678" s="169"/>
    </row>
    <row r="5679" spans="2:5">
      <c r="B5679" s="187"/>
      <c r="C5679" s="169"/>
      <c r="D5679" s="169"/>
      <c r="E5679" s="169"/>
    </row>
    <row r="5680" spans="2:5">
      <c r="B5680" s="187"/>
      <c r="C5680" s="169"/>
      <c r="D5680" s="169"/>
      <c r="E5680" s="169"/>
    </row>
    <row r="5681" spans="2:5">
      <c r="B5681" s="187"/>
      <c r="C5681" s="169"/>
      <c r="D5681" s="169"/>
      <c r="E5681" s="169"/>
    </row>
    <row r="5682" spans="2:5">
      <c r="B5682" s="187"/>
      <c r="C5682" s="169"/>
      <c r="D5682" s="169"/>
      <c r="E5682" s="169"/>
    </row>
    <row r="5683" spans="2:5">
      <c r="B5683" s="187"/>
      <c r="C5683" s="169"/>
      <c r="D5683" s="169"/>
      <c r="E5683" s="169"/>
    </row>
    <row r="5684" spans="2:5">
      <c r="B5684" s="187"/>
      <c r="C5684" s="169"/>
      <c r="D5684" s="169"/>
      <c r="E5684" s="169"/>
    </row>
    <row r="5685" spans="2:5">
      <c r="B5685" s="187"/>
      <c r="C5685" s="169"/>
      <c r="D5685" s="169"/>
      <c r="E5685" s="169"/>
    </row>
    <row r="5686" spans="2:5">
      <c r="B5686" s="187"/>
      <c r="C5686" s="169"/>
      <c r="D5686" s="169"/>
      <c r="E5686" s="169"/>
    </row>
    <row r="5687" spans="2:5">
      <c r="B5687" s="187"/>
      <c r="C5687" s="169"/>
      <c r="D5687" s="169"/>
      <c r="E5687" s="169"/>
    </row>
    <row r="5688" spans="2:5">
      <c r="B5688" s="187"/>
      <c r="C5688" s="169"/>
      <c r="D5688" s="169"/>
      <c r="E5688" s="169"/>
    </row>
    <row r="5689" spans="2:5">
      <c r="B5689" s="187"/>
      <c r="C5689" s="169"/>
      <c r="D5689" s="169"/>
      <c r="E5689" s="169"/>
    </row>
    <row r="5690" spans="2:5">
      <c r="B5690" s="187"/>
      <c r="C5690" s="169"/>
      <c r="D5690" s="169"/>
      <c r="E5690" s="169"/>
    </row>
    <row r="5691" spans="2:5">
      <c r="B5691" s="187"/>
      <c r="C5691" s="169"/>
      <c r="D5691" s="169"/>
      <c r="E5691" s="169"/>
    </row>
    <row r="5692" spans="2:5">
      <c r="B5692" s="187"/>
      <c r="C5692" s="169"/>
      <c r="D5692" s="169"/>
      <c r="E5692" s="169"/>
    </row>
    <row r="5693" spans="2:5">
      <c r="B5693" s="187"/>
      <c r="C5693" s="169"/>
      <c r="D5693" s="169"/>
      <c r="E5693" s="169"/>
    </row>
    <row r="5694" spans="2:5">
      <c r="B5694" s="187"/>
      <c r="C5694" s="169"/>
      <c r="D5694" s="169"/>
      <c r="E5694" s="169"/>
    </row>
    <row r="5695" spans="2:5">
      <c r="B5695" s="187"/>
      <c r="C5695" s="169"/>
      <c r="D5695" s="169"/>
      <c r="E5695" s="169"/>
    </row>
    <row r="5696" spans="2:5">
      <c r="B5696" s="187"/>
      <c r="C5696" s="169"/>
      <c r="D5696" s="169"/>
      <c r="E5696" s="169"/>
    </row>
    <row r="5697" spans="2:5">
      <c r="B5697" s="187"/>
      <c r="C5697" s="169"/>
      <c r="D5697" s="169"/>
      <c r="E5697" s="169"/>
    </row>
    <row r="5698" spans="2:5">
      <c r="B5698" s="187"/>
      <c r="C5698" s="169"/>
      <c r="D5698" s="169"/>
      <c r="E5698" s="169"/>
    </row>
    <row r="5699" spans="2:5">
      <c r="B5699" s="187"/>
      <c r="C5699" s="169"/>
      <c r="D5699" s="169"/>
      <c r="E5699" s="169"/>
    </row>
    <row r="5700" spans="2:5">
      <c r="B5700" s="187"/>
      <c r="C5700" s="169"/>
      <c r="D5700" s="169"/>
      <c r="E5700" s="169"/>
    </row>
    <row r="5701" spans="2:5">
      <c r="B5701" s="187"/>
      <c r="C5701" s="169"/>
      <c r="D5701" s="169"/>
      <c r="E5701" s="169"/>
    </row>
    <row r="5702" spans="2:5">
      <c r="B5702" s="187"/>
      <c r="C5702" s="169"/>
      <c r="D5702" s="169"/>
      <c r="E5702" s="169"/>
    </row>
    <row r="5703" spans="2:5">
      <c r="B5703" s="187"/>
      <c r="C5703" s="169"/>
      <c r="D5703" s="169"/>
      <c r="E5703" s="169"/>
    </row>
    <row r="5704" spans="2:5">
      <c r="B5704" s="187"/>
      <c r="C5704" s="169"/>
      <c r="D5704" s="169"/>
      <c r="E5704" s="169"/>
    </row>
    <row r="5705" spans="2:5">
      <c r="B5705" s="187"/>
      <c r="C5705" s="169"/>
      <c r="D5705" s="169"/>
      <c r="E5705" s="169"/>
    </row>
    <row r="5706" spans="2:5">
      <c r="B5706" s="187"/>
      <c r="C5706" s="169"/>
      <c r="D5706" s="169"/>
      <c r="E5706" s="169"/>
    </row>
    <row r="5707" spans="2:5">
      <c r="B5707" s="187"/>
      <c r="C5707" s="169"/>
      <c r="D5707" s="169"/>
      <c r="E5707" s="169"/>
    </row>
    <row r="5708" spans="2:5">
      <c r="B5708" s="187"/>
      <c r="C5708" s="169"/>
      <c r="D5708" s="169"/>
      <c r="E5708" s="169"/>
    </row>
    <row r="5709" spans="2:5">
      <c r="B5709" s="187"/>
      <c r="C5709" s="169"/>
      <c r="D5709" s="169"/>
      <c r="E5709" s="169"/>
    </row>
    <row r="5710" spans="2:5">
      <c r="B5710" s="187"/>
      <c r="C5710" s="169"/>
      <c r="D5710" s="169"/>
      <c r="E5710" s="169"/>
    </row>
    <row r="5711" spans="2:5">
      <c r="B5711" s="187"/>
      <c r="C5711" s="169"/>
      <c r="D5711" s="169"/>
      <c r="E5711" s="169"/>
    </row>
    <row r="5712" spans="2:5">
      <c r="B5712" s="187"/>
      <c r="C5712" s="169"/>
      <c r="D5712" s="169"/>
      <c r="E5712" s="169"/>
    </row>
    <row r="5713" spans="2:5">
      <c r="B5713" s="187"/>
      <c r="C5713" s="169"/>
      <c r="D5713" s="169"/>
      <c r="E5713" s="169"/>
    </row>
    <row r="5714" spans="2:5">
      <c r="B5714" s="187"/>
      <c r="C5714" s="169"/>
      <c r="D5714" s="169"/>
      <c r="E5714" s="169"/>
    </row>
    <row r="5715" spans="2:5">
      <c r="B5715" s="187"/>
      <c r="C5715" s="169"/>
      <c r="D5715" s="169"/>
      <c r="E5715" s="169"/>
    </row>
    <row r="5716" spans="2:5">
      <c r="B5716" s="187"/>
      <c r="C5716" s="169"/>
      <c r="D5716" s="169"/>
      <c r="E5716" s="169"/>
    </row>
    <row r="5717" spans="2:5">
      <c r="B5717" s="187"/>
      <c r="C5717" s="169"/>
      <c r="D5717" s="169"/>
      <c r="E5717" s="169"/>
    </row>
    <row r="5718" spans="2:5">
      <c r="B5718" s="187"/>
      <c r="C5718" s="169"/>
      <c r="D5718" s="169"/>
      <c r="E5718" s="169"/>
    </row>
    <row r="5719" spans="2:5">
      <c r="B5719" s="187"/>
      <c r="C5719" s="169"/>
      <c r="D5719" s="169"/>
      <c r="E5719" s="169"/>
    </row>
    <row r="5720" spans="2:5">
      <c r="B5720" s="187"/>
      <c r="C5720" s="169"/>
      <c r="D5720" s="169"/>
      <c r="E5720" s="169"/>
    </row>
    <row r="5721" spans="2:5">
      <c r="B5721" s="187"/>
      <c r="C5721" s="169"/>
      <c r="D5721" s="169"/>
      <c r="E5721" s="169"/>
    </row>
    <row r="5722" spans="2:5">
      <c r="B5722" s="187"/>
      <c r="C5722" s="169"/>
      <c r="D5722" s="169"/>
      <c r="E5722" s="169"/>
    </row>
    <row r="5723" spans="2:5">
      <c r="B5723" s="187"/>
      <c r="C5723" s="169"/>
      <c r="D5723" s="169"/>
      <c r="E5723" s="169"/>
    </row>
    <row r="5724" spans="2:5">
      <c r="B5724" s="187"/>
      <c r="C5724" s="169"/>
      <c r="D5724" s="169"/>
      <c r="E5724" s="169"/>
    </row>
    <row r="5725" spans="2:5">
      <c r="B5725" s="187"/>
      <c r="C5725" s="169"/>
      <c r="D5725" s="169"/>
      <c r="E5725" s="169"/>
    </row>
    <row r="5726" spans="2:5">
      <c r="B5726" s="187"/>
      <c r="C5726" s="169"/>
      <c r="D5726" s="169"/>
      <c r="E5726" s="169"/>
    </row>
    <row r="5727" spans="2:5">
      <c r="B5727" s="187"/>
      <c r="C5727" s="169"/>
      <c r="D5727" s="169"/>
      <c r="E5727" s="169"/>
    </row>
    <row r="5728" spans="2:5">
      <c r="B5728" s="187"/>
      <c r="C5728" s="169"/>
      <c r="D5728" s="169"/>
      <c r="E5728" s="169"/>
    </row>
    <row r="5729" spans="2:5">
      <c r="B5729" s="187"/>
      <c r="C5729" s="169"/>
      <c r="D5729" s="169"/>
      <c r="E5729" s="169"/>
    </row>
    <row r="5730" spans="2:5">
      <c r="B5730" s="187"/>
      <c r="C5730" s="169"/>
      <c r="D5730" s="169"/>
      <c r="E5730" s="169"/>
    </row>
    <row r="5731" spans="2:5">
      <c r="B5731" s="187"/>
      <c r="C5731" s="169"/>
      <c r="D5731" s="169"/>
      <c r="E5731" s="169"/>
    </row>
    <row r="5732" spans="2:5">
      <c r="B5732" s="187"/>
      <c r="C5732" s="169"/>
      <c r="D5732" s="169"/>
      <c r="E5732" s="169"/>
    </row>
    <row r="5733" spans="2:5">
      <c r="B5733" s="187"/>
      <c r="C5733" s="169"/>
      <c r="D5733" s="169"/>
      <c r="E5733" s="169"/>
    </row>
    <row r="5734" spans="2:5">
      <c r="B5734" s="187"/>
      <c r="C5734" s="169"/>
      <c r="D5734" s="169"/>
      <c r="E5734" s="169"/>
    </row>
    <row r="5735" spans="2:5">
      <c r="B5735" s="187"/>
      <c r="C5735" s="169"/>
      <c r="D5735" s="169"/>
      <c r="E5735" s="169"/>
    </row>
    <row r="5736" spans="2:5">
      <c r="B5736" s="187"/>
      <c r="C5736" s="169"/>
      <c r="D5736" s="169"/>
      <c r="E5736" s="169"/>
    </row>
    <row r="5737" spans="2:5">
      <c r="B5737" s="187"/>
      <c r="C5737" s="169"/>
      <c r="D5737" s="169"/>
      <c r="E5737" s="169"/>
    </row>
    <row r="5738" spans="2:5">
      <c r="B5738" s="187"/>
      <c r="C5738" s="169"/>
      <c r="D5738" s="169"/>
      <c r="E5738" s="169"/>
    </row>
    <row r="5739" spans="2:5">
      <c r="B5739" s="187"/>
      <c r="C5739" s="169"/>
      <c r="D5739" s="169"/>
      <c r="E5739" s="169"/>
    </row>
    <row r="5740" spans="2:5">
      <c r="B5740" s="187"/>
      <c r="C5740" s="169"/>
      <c r="D5740" s="169"/>
      <c r="E5740" s="169"/>
    </row>
    <row r="5741" spans="2:5">
      <c r="B5741" s="187"/>
      <c r="C5741" s="169"/>
      <c r="D5741" s="169"/>
      <c r="E5741" s="169"/>
    </row>
    <row r="5742" spans="2:5">
      <c r="B5742" s="187"/>
      <c r="C5742" s="169"/>
      <c r="D5742" s="169"/>
      <c r="E5742" s="169"/>
    </row>
    <row r="5743" spans="2:5">
      <c r="B5743" s="187"/>
      <c r="C5743" s="169"/>
      <c r="D5743" s="169"/>
      <c r="E5743" s="169"/>
    </row>
    <row r="5744" spans="2:5">
      <c r="B5744" s="187"/>
      <c r="C5744" s="169"/>
      <c r="D5744" s="169"/>
      <c r="E5744" s="169"/>
    </row>
    <row r="5745" spans="2:5">
      <c r="B5745" s="187"/>
      <c r="C5745" s="169"/>
      <c r="D5745" s="169"/>
      <c r="E5745" s="169"/>
    </row>
    <row r="5746" spans="2:5">
      <c r="B5746" s="187"/>
      <c r="C5746" s="169"/>
      <c r="D5746" s="169"/>
      <c r="E5746" s="169"/>
    </row>
    <row r="5747" spans="2:5">
      <c r="B5747" s="187"/>
      <c r="C5747" s="169"/>
      <c r="D5747" s="169"/>
      <c r="E5747" s="169"/>
    </row>
    <row r="5748" spans="2:5">
      <c r="B5748" s="187"/>
      <c r="C5748" s="169"/>
      <c r="D5748" s="169"/>
      <c r="E5748" s="169"/>
    </row>
    <row r="5749" spans="2:5">
      <c r="B5749" s="187"/>
      <c r="C5749" s="169"/>
      <c r="D5749" s="169"/>
      <c r="E5749" s="169"/>
    </row>
    <row r="5750" spans="2:5">
      <c r="B5750" s="187"/>
      <c r="C5750" s="169"/>
      <c r="D5750" s="169"/>
      <c r="E5750" s="169"/>
    </row>
    <row r="5751" spans="2:5">
      <c r="B5751" s="187"/>
      <c r="C5751" s="169"/>
      <c r="D5751" s="169"/>
      <c r="E5751" s="169"/>
    </row>
    <row r="5752" spans="2:5">
      <c r="B5752" s="187"/>
      <c r="C5752" s="169"/>
      <c r="D5752" s="169"/>
      <c r="E5752" s="169"/>
    </row>
    <row r="5753" spans="2:5">
      <c r="B5753" s="187"/>
      <c r="C5753" s="169"/>
      <c r="D5753" s="169"/>
      <c r="E5753" s="169"/>
    </row>
    <row r="5754" spans="2:5">
      <c r="B5754" s="187"/>
      <c r="C5754" s="169"/>
      <c r="D5754" s="169"/>
      <c r="E5754" s="169"/>
    </row>
    <row r="5755" spans="2:5">
      <c r="B5755" s="187"/>
      <c r="C5755" s="169"/>
      <c r="D5755" s="169"/>
      <c r="E5755" s="169"/>
    </row>
    <row r="5756" spans="2:5">
      <c r="B5756" s="187"/>
      <c r="C5756" s="169"/>
      <c r="D5756" s="169"/>
      <c r="E5756" s="169"/>
    </row>
    <row r="5757" spans="2:5">
      <c r="B5757" s="187"/>
      <c r="C5757" s="169"/>
      <c r="D5757" s="169"/>
      <c r="E5757" s="169"/>
    </row>
    <row r="5758" spans="2:5">
      <c r="B5758" s="187"/>
      <c r="C5758" s="169"/>
      <c r="D5758" s="169"/>
      <c r="E5758" s="169"/>
    </row>
    <row r="5759" spans="2:5">
      <c r="B5759" s="187"/>
      <c r="C5759" s="169"/>
      <c r="D5759" s="169"/>
      <c r="E5759" s="169"/>
    </row>
    <row r="5760" spans="2:5">
      <c r="B5760" s="187"/>
      <c r="C5760" s="169"/>
      <c r="D5760" s="169"/>
      <c r="E5760" s="169"/>
    </row>
    <row r="5761" spans="2:5">
      <c r="B5761" s="187"/>
      <c r="C5761" s="169"/>
      <c r="D5761" s="169"/>
      <c r="E5761" s="169"/>
    </row>
    <row r="5762" spans="2:5">
      <c r="B5762" s="187"/>
      <c r="C5762" s="169"/>
      <c r="D5762" s="169"/>
      <c r="E5762" s="169"/>
    </row>
    <row r="5763" spans="2:5">
      <c r="B5763" s="187"/>
      <c r="C5763" s="169"/>
      <c r="D5763" s="169"/>
      <c r="E5763" s="169"/>
    </row>
    <row r="5764" spans="2:5">
      <c r="B5764" s="187"/>
      <c r="C5764" s="169"/>
      <c r="D5764" s="169"/>
      <c r="E5764" s="169"/>
    </row>
    <row r="5765" spans="2:5">
      <c r="B5765" s="187"/>
      <c r="C5765" s="169"/>
      <c r="D5765" s="169"/>
      <c r="E5765" s="169"/>
    </row>
    <row r="5766" spans="2:5">
      <c r="B5766" s="187"/>
      <c r="C5766" s="169"/>
      <c r="D5766" s="169"/>
      <c r="E5766" s="169"/>
    </row>
    <row r="5767" spans="2:5">
      <c r="B5767" s="187"/>
      <c r="C5767" s="169"/>
      <c r="D5767" s="169"/>
      <c r="E5767" s="169"/>
    </row>
    <row r="5768" spans="2:5">
      <c r="B5768" s="187"/>
      <c r="C5768" s="169"/>
      <c r="D5768" s="169"/>
      <c r="E5768" s="169"/>
    </row>
    <row r="5769" spans="2:5">
      <c r="B5769" s="187"/>
      <c r="C5769" s="169"/>
      <c r="D5769" s="169"/>
      <c r="E5769" s="169"/>
    </row>
    <row r="5770" spans="2:5">
      <c r="B5770" s="187"/>
      <c r="C5770" s="169"/>
      <c r="D5770" s="169"/>
      <c r="E5770" s="169"/>
    </row>
    <row r="5771" spans="2:5">
      <c r="B5771" s="187"/>
      <c r="C5771" s="169"/>
      <c r="D5771" s="169"/>
      <c r="E5771" s="169"/>
    </row>
    <row r="5772" spans="2:5">
      <c r="B5772" s="187"/>
      <c r="C5772" s="169"/>
      <c r="D5772" s="169"/>
      <c r="E5772" s="169"/>
    </row>
    <row r="5773" spans="2:5">
      <c r="B5773" s="187"/>
      <c r="C5773" s="169"/>
      <c r="D5773" s="169"/>
      <c r="E5773" s="169"/>
    </row>
    <row r="5774" spans="2:5">
      <c r="B5774" s="187"/>
      <c r="C5774" s="169"/>
      <c r="D5774" s="169"/>
      <c r="E5774" s="169"/>
    </row>
    <row r="5775" spans="2:5">
      <c r="B5775" s="187"/>
      <c r="C5775" s="169"/>
      <c r="D5775" s="169"/>
      <c r="E5775" s="169"/>
    </row>
    <row r="5776" spans="2:5">
      <c r="B5776" s="187"/>
      <c r="C5776" s="169"/>
      <c r="D5776" s="169"/>
      <c r="E5776" s="169"/>
    </row>
    <row r="5777" spans="2:5">
      <c r="B5777" s="187"/>
      <c r="C5777" s="169"/>
      <c r="D5777" s="169"/>
      <c r="E5777" s="169"/>
    </row>
    <row r="5778" spans="2:5">
      <c r="B5778" s="187"/>
      <c r="C5778" s="169"/>
      <c r="D5778" s="169"/>
      <c r="E5778" s="169"/>
    </row>
    <row r="5779" spans="2:5">
      <c r="B5779" s="187"/>
      <c r="C5779" s="169"/>
      <c r="D5779" s="169"/>
      <c r="E5779" s="169"/>
    </row>
    <row r="5780" spans="2:5">
      <c r="B5780" s="187"/>
      <c r="C5780" s="169"/>
      <c r="D5780" s="169"/>
      <c r="E5780" s="169"/>
    </row>
    <row r="5781" spans="2:5">
      <c r="B5781" s="187"/>
      <c r="C5781" s="169"/>
      <c r="D5781" s="169"/>
      <c r="E5781" s="169"/>
    </row>
    <row r="5782" spans="2:5">
      <c r="B5782" s="187"/>
      <c r="C5782" s="169"/>
      <c r="D5782" s="169"/>
      <c r="E5782" s="169"/>
    </row>
    <row r="5783" spans="2:5">
      <c r="B5783" s="187"/>
      <c r="C5783" s="169"/>
      <c r="D5783" s="169"/>
      <c r="E5783" s="169"/>
    </row>
    <row r="5784" spans="2:5">
      <c r="B5784" s="187"/>
      <c r="C5784" s="169"/>
      <c r="D5784" s="169"/>
      <c r="E5784" s="169"/>
    </row>
    <row r="5785" spans="2:5">
      <c r="B5785" s="187"/>
      <c r="C5785" s="169"/>
      <c r="D5785" s="169"/>
      <c r="E5785" s="169"/>
    </row>
    <row r="5786" spans="2:5">
      <c r="B5786" s="187"/>
      <c r="C5786" s="169"/>
      <c r="D5786" s="169"/>
      <c r="E5786" s="169"/>
    </row>
    <row r="5787" spans="2:5">
      <c r="B5787" s="187"/>
      <c r="C5787" s="169"/>
      <c r="D5787" s="169"/>
      <c r="E5787" s="169"/>
    </row>
    <row r="5788" spans="2:5">
      <c r="B5788" s="187"/>
      <c r="C5788" s="169"/>
      <c r="D5788" s="169"/>
      <c r="E5788" s="169"/>
    </row>
    <row r="5789" spans="2:5">
      <c r="B5789" s="187"/>
      <c r="C5789" s="169"/>
      <c r="D5789" s="169"/>
      <c r="E5789" s="169"/>
    </row>
    <row r="5790" spans="2:5">
      <c r="B5790" s="187"/>
      <c r="C5790" s="169"/>
      <c r="D5790" s="169"/>
      <c r="E5790" s="169"/>
    </row>
    <row r="5791" spans="2:5">
      <c r="B5791" s="187"/>
      <c r="C5791" s="169"/>
      <c r="D5791" s="169"/>
      <c r="E5791" s="169"/>
    </row>
    <row r="5792" spans="2:5">
      <c r="B5792" s="187"/>
      <c r="C5792" s="169"/>
      <c r="D5792" s="169"/>
      <c r="E5792" s="169"/>
    </row>
    <row r="5793" spans="2:5">
      <c r="B5793" s="187"/>
      <c r="C5793" s="169"/>
      <c r="D5793" s="169"/>
      <c r="E5793" s="169"/>
    </row>
    <row r="5794" spans="2:5">
      <c r="B5794" s="187"/>
      <c r="C5794" s="169"/>
      <c r="D5794" s="169"/>
      <c r="E5794" s="169"/>
    </row>
    <row r="5795" spans="2:5">
      <c r="B5795" s="187"/>
      <c r="C5795" s="169"/>
      <c r="D5795" s="169"/>
      <c r="E5795" s="169"/>
    </row>
    <row r="5796" spans="2:5">
      <c r="B5796" s="187"/>
      <c r="C5796" s="169"/>
      <c r="D5796" s="169"/>
      <c r="E5796" s="169"/>
    </row>
    <row r="5797" spans="2:5">
      <c r="B5797" s="187"/>
      <c r="C5797" s="169"/>
      <c r="D5797" s="169"/>
      <c r="E5797" s="169"/>
    </row>
    <row r="5798" spans="2:5">
      <c r="B5798" s="187"/>
      <c r="C5798" s="169"/>
      <c r="D5798" s="169"/>
      <c r="E5798" s="169"/>
    </row>
    <row r="5799" spans="2:5">
      <c r="B5799" s="187"/>
      <c r="C5799" s="169"/>
      <c r="D5799" s="169"/>
      <c r="E5799" s="169"/>
    </row>
    <row r="5800" spans="2:5">
      <c r="B5800" s="187"/>
      <c r="C5800" s="169"/>
      <c r="D5800" s="169"/>
      <c r="E5800" s="169"/>
    </row>
    <row r="5801" spans="2:5">
      <c r="B5801" s="187"/>
      <c r="C5801" s="169"/>
      <c r="D5801" s="169"/>
      <c r="E5801" s="169"/>
    </row>
    <row r="5802" spans="2:5">
      <c r="B5802" s="187"/>
      <c r="C5802" s="169"/>
      <c r="D5802" s="169"/>
      <c r="E5802" s="169"/>
    </row>
    <row r="5803" spans="2:5">
      <c r="B5803" s="187"/>
      <c r="C5803" s="169"/>
      <c r="D5803" s="169"/>
      <c r="E5803" s="169"/>
    </row>
    <row r="5804" spans="2:5">
      <c r="B5804" s="187"/>
      <c r="C5804" s="169"/>
      <c r="D5804" s="169"/>
      <c r="E5804" s="169"/>
    </row>
    <row r="5805" spans="2:5">
      <c r="B5805" s="187"/>
      <c r="C5805" s="169"/>
      <c r="D5805" s="169"/>
      <c r="E5805" s="169"/>
    </row>
    <row r="5806" spans="2:5">
      <c r="B5806" s="187"/>
      <c r="C5806" s="169"/>
      <c r="D5806" s="169"/>
      <c r="E5806" s="169"/>
    </row>
    <row r="5807" spans="2:5">
      <c r="B5807" s="187"/>
      <c r="C5807" s="169"/>
      <c r="D5807" s="169"/>
      <c r="E5807" s="169"/>
    </row>
    <row r="5808" spans="2:5">
      <c r="B5808" s="187"/>
      <c r="C5808" s="169"/>
      <c r="D5808" s="169"/>
      <c r="E5808" s="169"/>
    </row>
    <row r="5809" spans="2:5">
      <c r="B5809" s="187"/>
      <c r="C5809" s="169"/>
      <c r="D5809" s="169"/>
      <c r="E5809" s="169"/>
    </row>
    <row r="5810" spans="2:5">
      <c r="B5810" s="187"/>
      <c r="C5810" s="169"/>
      <c r="D5810" s="169"/>
      <c r="E5810" s="169"/>
    </row>
    <row r="5811" spans="2:5">
      <c r="B5811" s="187"/>
      <c r="C5811" s="169"/>
      <c r="D5811" s="169"/>
      <c r="E5811" s="169"/>
    </row>
    <row r="5812" spans="2:5">
      <c r="B5812" s="187"/>
      <c r="C5812" s="169"/>
      <c r="D5812" s="169"/>
      <c r="E5812" s="169"/>
    </row>
    <row r="5813" spans="2:5">
      <c r="B5813" s="187"/>
      <c r="C5813" s="169"/>
      <c r="D5813" s="169"/>
      <c r="E5813" s="169"/>
    </row>
    <row r="5814" spans="2:5">
      <c r="B5814" s="187"/>
      <c r="C5814" s="169"/>
      <c r="D5814" s="169"/>
      <c r="E5814" s="169"/>
    </row>
    <row r="5815" spans="2:5">
      <c r="B5815" s="187"/>
      <c r="C5815" s="169"/>
      <c r="D5815" s="169"/>
      <c r="E5815" s="169"/>
    </row>
    <row r="5816" spans="2:5">
      <c r="B5816" s="187"/>
      <c r="C5816" s="169"/>
      <c r="D5816" s="169"/>
      <c r="E5816" s="169"/>
    </row>
    <row r="5817" spans="2:5">
      <c r="B5817" s="187"/>
      <c r="C5817" s="169"/>
      <c r="D5817" s="169"/>
      <c r="E5817" s="169"/>
    </row>
    <row r="5818" spans="2:5">
      <c r="B5818" s="187"/>
      <c r="C5818" s="169"/>
      <c r="D5818" s="169"/>
      <c r="E5818" s="169"/>
    </row>
    <row r="5819" spans="2:5">
      <c r="B5819" s="187"/>
      <c r="C5819" s="169"/>
      <c r="D5819" s="169"/>
      <c r="E5819" s="169"/>
    </row>
    <row r="5820" spans="2:5">
      <c r="B5820" s="187"/>
      <c r="C5820" s="169"/>
      <c r="D5820" s="169"/>
      <c r="E5820" s="169"/>
    </row>
    <row r="5821" spans="2:5">
      <c r="B5821" s="187"/>
      <c r="C5821" s="169"/>
      <c r="D5821" s="169"/>
      <c r="E5821" s="169"/>
    </row>
    <row r="5822" spans="2:5">
      <c r="B5822" s="187"/>
      <c r="C5822" s="169"/>
      <c r="D5822" s="169"/>
      <c r="E5822" s="169"/>
    </row>
    <row r="5823" spans="2:5">
      <c r="B5823" s="187"/>
      <c r="C5823" s="169"/>
      <c r="D5823" s="169"/>
      <c r="E5823" s="169"/>
    </row>
    <row r="5824" spans="2:5">
      <c r="B5824" s="187"/>
      <c r="C5824" s="169"/>
      <c r="D5824" s="169"/>
      <c r="E5824" s="169"/>
    </row>
    <row r="5825" spans="2:5">
      <c r="B5825" s="187"/>
      <c r="C5825" s="169"/>
      <c r="D5825" s="169"/>
      <c r="E5825" s="169"/>
    </row>
    <row r="5826" spans="2:5">
      <c r="B5826" s="187"/>
      <c r="C5826" s="169"/>
      <c r="D5826" s="169"/>
      <c r="E5826" s="169"/>
    </row>
    <row r="5827" spans="2:5">
      <c r="B5827" s="187"/>
      <c r="C5827" s="169"/>
      <c r="D5827" s="169"/>
      <c r="E5827" s="169"/>
    </row>
    <row r="5828" spans="2:5">
      <c r="B5828" s="187"/>
      <c r="C5828" s="169"/>
      <c r="D5828" s="169"/>
      <c r="E5828" s="169"/>
    </row>
    <row r="5829" spans="2:5">
      <c r="B5829" s="187"/>
      <c r="C5829" s="169"/>
      <c r="D5829" s="169"/>
      <c r="E5829" s="169"/>
    </row>
    <row r="5830" spans="2:5">
      <c r="B5830" s="187"/>
      <c r="C5830" s="169"/>
      <c r="D5830" s="169"/>
      <c r="E5830" s="169"/>
    </row>
    <row r="5831" spans="2:5">
      <c r="B5831" s="187"/>
      <c r="C5831" s="169"/>
      <c r="D5831" s="169"/>
      <c r="E5831" s="169"/>
    </row>
    <row r="5832" spans="2:5">
      <c r="B5832" s="187"/>
      <c r="C5832" s="169"/>
      <c r="D5832" s="169"/>
      <c r="E5832" s="169"/>
    </row>
    <row r="5833" spans="2:5">
      <c r="B5833" s="187"/>
      <c r="C5833" s="169"/>
      <c r="D5833" s="169"/>
      <c r="E5833" s="169"/>
    </row>
    <row r="5834" spans="2:5">
      <c r="B5834" s="187"/>
      <c r="C5834" s="169"/>
      <c r="D5834" s="169"/>
      <c r="E5834" s="169"/>
    </row>
    <row r="5835" spans="2:5">
      <c r="B5835" s="187"/>
      <c r="C5835" s="169"/>
      <c r="D5835" s="169"/>
      <c r="E5835" s="169"/>
    </row>
    <row r="5836" spans="2:5">
      <c r="B5836" s="187"/>
      <c r="C5836" s="169"/>
      <c r="D5836" s="169"/>
      <c r="E5836" s="169"/>
    </row>
    <row r="5837" spans="2:5">
      <c r="B5837" s="187"/>
      <c r="C5837" s="169"/>
      <c r="D5837" s="169"/>
      <c r="E5837" s="169"/>
    </row>
    <row r="5838" spans="2:5">
      <c r="B5838" s="187"/>
      <c r="C5838" s="169"/>
      <c r="D5838" s="169"/>
      <c r="E5838" s="169"/>
    </row>
    <row r="5839" spans="2:5">
      <c r="B5839" s="187"/>
      <c r="C5839" s="169"/>
      <c r="D5839" s="169"/>
      <c r="E5839" s="169"/>
    </row>
    <row r="5840" spans="2:5">
      <c r="B5840" s="187"/>
      <c r="C5840" s="169"/>
      <c r="D5840" s="169"/>
      <c r="E5840" s="169"/>
    </row>
    <row r="5841" spans="2:5">
      <c r="B5841" s="187"/>
      <c r="C5841" s="169"/>
      <c r="D5841" s="169"/>
      <c r="E5841" s="169"/>
    </row>
    <row r="5842" spans="2:5">
      <c r="B5842" s="187"/>
      <c r="C5842" s="169"/>
      <c r="D5842" s="169"/>
      <c r="E5842" s="169"/>
    </row>
    <row r="5843" spans="2:5">
      <c r="B5843" s="187"/>
      <c r="C5843" s="169"/>
      <c r="D5843" s="169"/>
      <c r="E5843" s="169"/>
    </row>
    <row r="5844" spans="2:5">
      <c r="B5844" s="187"/>
      <c r="C5844" s="169"/>
      <c r="D5844" s="169"/>
      <c r="E5844" s="169"/>
    </row>
    <row r="5845" spans="2:5">
      <c r="B5845" s="187"/>
      <c r="C5845" s="169"/>
      <c r="D5845" s="169"/>
      <c r="E5845" s="169"/>
    </row>
    <row r="5846" spans="2:5">
      <c r="B5846" s="187"/>
      <c r="C5846" s="169"/>
      <c r="D5846" s="169"/>
      <c r="E5846" s="169"/>
    </row>
    <row r="5847" spans="2:5">
      <c r="B5847" s="187"/>
      <c r="C5847" s="169"/>
      <c r="D5847" s="169"/>
      <c r="E5847" s="169"/>
    </row>
    <row r="5848" spans="2:5">
      <c r="B5848" s="187"/>
      <c r="C5848" s="169"/>
      <c r="D5848" s="169"/>
      <c r="E5848" s="169"/>
    </row>
    <row r="5849" spans="2:5">
      <c r="B5849" s="187"/>
      <c r="C5849" s="169"/>
      <c r="D5849" s="169"/>
      <c r="E5849" s="169"/>
    </row>
    <row r="5850" spans="2:5">
      <c r="B5850" s="187"/>
      <c r="C5850" s="169"/>
      <c r="D5850" s="169"/>
      <c r="E5850" s="169"/>
    </row>
    <row r="5851" spans="2:5">
      <c r="B5851" s="187"/>
      <c r="C5851" s="169"/>
      <c r="D5851" s="169"/>
      <c r="E5851" s="169"/>
    </row>
    <row r="5852" spans="2:5">
      <c r="B5852" s="187"/>
      <c r="C5852" s="169"/>
      <c r="D5852" s="169"/>
      <c r="E5852" s="169"/>
    </row>
    <row r="5853" spans="2:5">
      <c r="B5853" s="187"/>
      <c r="C5853" s="169"/>
      <c r="D5853" s="169"/>
      <c r="E5853" s="169"/>
    </row>
    <row r="5854" spans="2:5">
      <c r="B5854" s="187"/>
      <c r="C5854" s="169"/>
      <c r="D5854" s="169"/>
      <c r="E5854" s="169"/>
    </row>
    <row r="5855" spans="2:5">
      <c r="B5855" s="187"/>
      <c r="C5855" s="169"/>
      <c r="D5855" s="169"/>
      <c r="E5855" s="169"/>
    </row>
    <row r="5856" spans="2:5">
      <c r="B5856" s="187"/>
      <c r="C5856" s="169"/>
      <c r="D5856" s="169"/>
      <c r="E5856" s="169"/>
    </row>
    <row r="5857" spans="2:5">
      <c r="B5857" s="187"/>
      <c r="C5857" s="169"/>
      <c r="D5857" s="169"/>
      <c r="E5857" s="169"/>
    </row>
    <row r="5858" spans="2:5">
      <c r="B5858" s="187"/>
      <c r="C5858" s="169"/>
      <c r="D5858" s="169"/>
      <c r="E5858" s="169"/>
    </row>
    <row r="5859" spans="2:5">
      <c r="B5859" s="187"/>
      <c r="C5859" s="169"/>
      <c r="D5859" s="169"/>
      <c r="E5859" s="169"/>
    </row>
    <row r="5860" spans="2:5">
      <c r="B5860" s="187"/>
      <c r="C5860" s="169"/>
      <c r="D5860" s="169"/>
      <c r="E5860" s="169"/>
    </row>
    <row r="5861" spans="2:5">
      <c r="B5861" s="187"/>
      <c r="C5861" s="169"/>
      <c r="D5861" s="169"/>
      <c r="E5861" s="169"/>
    </row>
    <row r="5862" spans="2:5">
      <c r="B5862" s="187"/>
      <c r="C5862" s="169"/>
      <c r="D5862" s="169"/>
      <c r="E5862" s="169"/>
    </row>
    <row r="5863" spans="2:5">
      <c r="B5863" s="187"/>
      <c r="C5863" s="169"/>
      <c r="D5863" s="169"/>
      <c r="E5863" s="169"/>
    </row>
    <row r="5864" spans="2:5">
      <c r="B5864" s="187"/>
      <c r="C5864" s="169"/>
      <c r="D5864" s="169"/>
      <c r="E5864" s="169"/>
    </row>
    <row r="5865" spans="2:5">
      <c r="B5865" s="187"/>
      <c r="C5865" s="169"/>
      <c r="D5865" s="169"/>
      <c r="E5865" s="169"/>
    </row>
    <row r="5866" spans="2:5">
      <c r="B5866" s="187"/>
      <c r="C5866" s="169"/>
      <c r="D5866" s="169"/>
      <c r="E5866" s="169"/>
    </row>
    <row r="5867" spans="2:5">
      <c r="B5867" s="187"/>
      <c r="C5867" s="169"/>
      <c r="D5867" s="169"/>
      <c r="E5867" s="169"/>
    </row>
    <row r="5868" spans="2:5">
      <c r="B5868" s="187"/>
      <c r="C5868" s="169"/>
      <c r="D5868" s="169"/>
      <c r="E5868" s="169"/>
    </row>
    <row r="5869" spans="2:5">
      <c r="B5869" s="187"/>
      <c r="C5869" s="169"/>
      <c r="D5869" s="169"/>
      <c r="E5869" s="169"/>
    </row>
    <row r="5870" spans="2:5">
      <c r="B5870" s="187"/>
      <c r="C5870" s="169"/>
      <c r="D5870" s="169"/>
      <c r="E5870" s="169"/>
    </row>
    <row r="5871" spans="2:5">
      <c r="B5871" s="187"/>
      <c r="C5871" s="169"/>
      <c r="D5871" s="169"/>
      <c r="E5871" s="169"/>
    </row>
    <row r="5872" spans="2:5">
      <c r="B5872" s="187"/>
      <c r="C5872" s="169"/>
      <c r="D5872" s="169"/>
      <c r="E5872" s="169"/>
    </row>
    <row r="5873" spans="2:5">
      <c r="B5873" s="187"/>
      <c r="C5873" s="169"/>
      <c r="D5873" s="169"/>
      <c r="E5873" s="169"/>
    </row>
    <row r="5874" spans="2:5">
      <c r="B5874" s="187"/>
      <c r="C5874" s="169"/>
      <c r="D5874" s="169"/>
      <c r="E5874" s="169"/>
    </row>
    <row r="5875" spans="2:5">
      <c r="B5875" s="187"/>
      <c r="C5875" s="169"/>
      <c r="D5875" s="169"/>
      <c r="E5875" s="169"/>
    </row>
    <row r="5876" spans="2:5">
      <c r="B5876" s="187"/>
      <c r="C5876" s="169"/>
      <c r="D5876" s="169"/>
      <c r="E5876" s="169"/>
    </row>
    <row r="5877" spans="2:5">
      <c r="B5877" s="187"/>
      <c r="C5877" s="169"/>
      <c r="D5877" s="169"/>
      <c r="E5877" s="169"/>
    </row>
    <row r="5878" spans="2:5">
      <c r="B5878" s="187"/>
      <c r="C5878" s="169"/>
      <c r="D5878" s="169"/>
      <c r="E5878" s="169"/>
    </row>
    <row r="5879" spans="2:5">
      <c r="B5879" s="187"/>
      <c r="C5879" s="169"/>
      <c r="D5879" s="169"/>
      <c r="E5879" s="169"/>
    </row>
    <row r="5880" spans="2:5">
      <c r="B5880" s="187"/>
      <c r="C5880" s="169"/>
      <c r="D5880" s="169"/>
      <c r="E5880" s="169"/>
    </row>
    <row r="5881" spans="2:5">
      <c r="B5881" s="187"/>
      <c r="C5881" s="169"/>
      <c r="D5881" s="169"/>
      <c r="E5881" s="169"/>
    </row>
    <row r="5882" spans="2:5">
      <c r="B5882" s="187"/>
      <c r="C5882" s="169"/>
      <c r="D5882" s="169"/>
      <c r="E5882" s="169"/>
    </row>
    <row r="5883" spans="2:5">
      <c r="B5883" s="187"/>
      <c r="C5883" s="169"/>
      <c r="D5883" s="169"/>
      <c r="E5883" s="169"/>
    </row>
    <row r="5884" spans="2:5">
      <c r="B5884" s="187"/>
      <c r="C5884" s="169"/>
      <c r="D5884" s="169"/>
      <c r="E5884" s="169"/>
    </row>
    <row r="5885" spans="2:5">
      <c r="B5885" s="187"/>
      <c r="C5885" s="169"/>
      <c r="D5885" s="169"/>
      <c r="E5885" s="169"/>
    </row>
    <row r="5886" spans="2:5">
      <c r="B5886" s="187"/>
      <c r="C5886" s="169"/>
      <c r="D5886" s="169"/>
      <c r="E5886" s="169"/>
    </row>
    <row r="5887" spans="2:5">
      <c r="B5887" s="187"/>
      <c r="C5887" s="169"/>
      <c r="D5887" s="169"/>
      <c r="E5887" s="169"/>
    </row>
    <row r="5888" spans="2:5">
      <c r="B5888" s="187"/>
      <c r="C5888" s="169"/>
      <c r="D5888" s="169"/>
      <c r="E5888" s="169"/>
    </row>
    <row r="5889" spans="2:5">
      <c r="B5889" s="187"/>
      <c r="C5889" s="169"/>
      <c r="D5889" s="169"/>
      <c r="E5889" s="169"/>
    </row>
    <row r="5890" spans="2:5">
      <c r="B5890" s="187"/>
      <c r="C5890" s="169"/>
      <c r="D5890" s="169"/>
      <c r="E5890" s="169"/>
    </row>
    <row r="5891" spans="2:5">
      <c r="B5891" s="187"/>
      <c r="C5891" s="169"/>
      <c r="D5891" s="169"/>
      <c r="E5891" s="169"/>
    </row>
    <row r="5892" spans="2:5">
      <c r="B5892" s="187"/>
      <c r="C5892" s="169"/>
      <c r="D5892" s="169"/>
      <c r="E5892" s="169"/>
    </row>
    <row r="5893" spans="2:5">
      <c r="B5893" s="187"/>
      <c r="C5893" s="169"/>
      <c r="D5893" s="169"/>
      <c r="E5893" s="169"/>
    </row>
    <row r="5894" spans="2:5">
      <c r="B5894" s="187"/>
      <c r="C5894" s="169"/>
      <c r="D5894" s="169"/>
      <c r="E5894" s="169"/>
    </row>
    <row r="5895" spans="2:5">
      <c r="B5895" s="187"/>
      <c r="C5895" s="169"/>
      <c r="D5895" s="169"/>
      <c r="E5895" s="169"/>
    </row>
    <row r="5896" spans="2:5">
      <c r="B5896" s="187"/>
      <c r="C5896" s="169"/>
      <c r="D5896" s="169"/>
      <c r="E5896" s="169"/>
    </row>
    <row r="5897" spans="2:5">
      <c r="B5897" s="187"/>
      <c r="C5897" s="169"/>
      <c r="D5897" s="169"/>
      <c r="E5897" s="169"/>
    </row>
    <row r="5898" spans="2:5">
      <c r="B5898" s="187"/>
      <c r="C5898" s="169"/>
      <c r="D5898" s="169"/>
      <c r="E5898" s="169"/>
    </row>
    <row r="5899" spans="2:5">
      <c r="B5899" s="187"/>
      <c r="C5899" s="169"/>
      <c r="D5899" s="169"/>
      <c r="E5899" s="169"/>
    </row>
    <row r="5900" spans="2:5">
      <c r="B5900" s="187"/>
      <c r="C5900" s="169"/>
      <c r="D5900" s="169"/>
      <c r="E5900" s="169"/>
    </row>
    <row r="5901" spans="2:5">
      <c r="B5901" s="187"/>
      <c r="C5901" s="169"/>
      <c r="D5901" s="169"/>
      <c r="E5901" s="169"/>
    </row>
    <row r="5902" spans="2:5">
      <c r="B5902" s="187"/>
      <c r="C5902" s="169"/>
      <c r="D5902" s="169"/>
      <c r="E5902" s="169"/>
    </row>
    <row r="5903" spans="2:5">
      <c r="B5903" s="187"/>
      <c r="C5903" s="169"/>
      <c r="D5903" s="169"/>
      <c r="E5903" s="169"/>
    </row>
    <row r="5904" spans="2:5">
      <c r="B5904" s="187"/>
      <c r="C5904" s="169"/>
      <c r="D5904" s="169"/>
      <c r="E5904" s="169"/>
    </row>
    <row r="5905" spans="2:5">
      <c r="B5905" s="187"/>
      <c r="C5905" s="169"/>
      <c r="D5905" s="169"/>
      <c r="E5905" s="169"/>
    </row>
    <row r="5906" spans="2:5">
      <c r="B5906" s="187"/>
      <c r="C5906" s="169"/>
      <c r="D5906" s="169"/>
      <c r="E5906" s="169"/>
    </row>
    <row r="5907" spans="2:5">
      <c r="B5907" s="187"/>
      <c r="C5907" s="169"/>
      <c r="D5907" s="169"/>
      <c r="E5907" s="169"/>
    </row>
    <row r="5908" spans="2:5">
      <c r="B5908" s="187"/>
      <c r="C5908" s="169"/>
      <c r="D5908" s="169"/>
      <c r="E5908" s="169"/>
    </row>
    <row r="5909" spans="2:5">
      <c r="B5909" s="187"/>
      <c r="C5909" s="169"/>
      <c r="D5909" s="169"/>
      <c r="E5909" s="169"/>
    </row>
    <row r="5910" spans="2:5">
      <c r="B5910" s="187"/>
      <c r="C5910" s="169"/>
      <c r="D5910" s="169"/>
      <c r="E5910" s="169"/>
    </row>
    <row r="5911" spans="2:5">
      <c r="B5911" s="187"/>
      <c r="C5911" s="169"/>
      <c r="D5911" s="169"/>
      <c r="E5911" s="169"/>
    </row>
    <row r="5912" spans="2:5">
      <c r="B5912" s="187"/>
      <c r="C5912" s="169"/>
      <c r="D5912" s="169"/>
      <c r="E5912" s="169"/>
    </row>
    <row r="5913" spans="2:5">
      <c r="B5913" s="187"/>
      <c r="C5913" s="169"/>
      <c r="D5913" s="169"/>
      <c r="E5913" s="169"/>
    </row>
    <row r="5914" spans="2:5">
      <c r="B5914" s="187"/>
      <c r="C5914" s="169"/>
      <c r="D5914" s="169"/>
      <c r="E5914" s="169"/>
    </row>
    <row r="5915" spans="2:5">
      <c r="B5915" s="187"/>
      <c r="C5915" s="169"/>
      <c r="D5915" s="169"/>
      <c r="E5915" s="169"/>
    </row>
    <row r="5916" spans="2:5">
      <c r="B5916" s="187"/>
      <c r="C5916" s="169"/>
      <c r="D5916" s="169"/>
      <c r="E5916" s="169"/>
    </row>
    <row r="5917" spans="2:5">
      <c r="B5917" s="187"/>
      <c r="C5917" s="169"/>
      <c r="D5917" s="169"/>
      <c r="E5917" s="169"/>
    </row>
    <row r="5918" spans="2:5">
      <c r="B5918" s="187"/>
      <c r="C5918" s="169"/>
      <c r="D5918" s="169"/>
      <c r="E5918" s="169"/>
    </row>
    <row r="5919" spans="2:5">
      <c r="B5919" s="187"/>
      <c r="C5919" s="169"/>
      <c r="D5919" s="169"/>
      <c r="E5919" s="169"/>
    </row>
    <row r="5920" spans="2:5">
      <c r="B5920" s="187"/>
      <c r="C5920" s="169"/>
      <c r="D5920" s="169"/>
      <c r="E5920" s="169"/>
    </row>
    <row r="5921" spans="2:5">
      <c r="B5921" s="187"/>
      <c r="C5921" s="169"/>
      <c r="D5921" s="169"/>
      <c r="E5921" s="169"/>
    </row>
    <row r="5922" spans="2:5">
      <c r="B5922" s="187"/>
      <c r="C5922" s="169"/>
      <c r="D5922" s="169"/>
      <c r="E5922" s="169"/>
    </row>
    <row r="5923" spans="2:5">
      <c r="B5923" s="187"/>
      <c r="C5923" s="169"/>
      <c r="D5923" s="169"/>
      <c r="E5923" s="169"/>
    </row>
    <row r="5924" spans="2:5">
      <c r="B5924" s="187"/>
      <c r="C5924" s="169"/>
      <c r="D5924" s="169"/>
      <c r="E5924" s="169"/>
    </row>
    <row r="5925" spans="2:5">
      <c r="B5925" s="187"/>
      <c r="C5925" s="169"/>
      <c r="D5925" s="169"/>
      <c r="E5925" s="169"/>
    </row>
    <row r="5926" spans="2:5">
      <c r="B5926" s="187"/>
      <c r="C5926" s="169"/>
      <c r="D5926" s="169"/>
      <c r="E5926" s="169"/>
    </row>
    <row r="5927" spans="2:5">
      <c r="B5927" s="187"/>
      <c r="C5927" s="169"/>
      <c r="D5927" s="169"/>
      <c r="E5927" s="169"/>
    </row>
    <row r="5928" spans="2:5">
      <c r="B5928" s="187"/>
      <c r="C5928" s="169"/>
      <c r="D5928" s="169"/>
      <c r="E5928" s="169"/>
    </row>
    <row r="5929" spans="2:5">
      <c r="B5929" s="187"/>
      <c r="C5929" s="169"/>
      <c r="D5929" s="169"/>
      <c r="E5929" s="169"/>
    </row>
    <row r="5930" spans="2:5">
      <c r="B5930" s="187"/>
      <c r="C5930" s="169"/>
      <c r="D5930" s="169"/>
      <c r="E5930" s="169"/>
    </row>
    <row r="5931" spans="2:5">
      <c r="B5931" s="187"/>
      <c r="C5931" s="169"/>
      <c r="D5931" s="169"/>
      <c r="E5931" s="169"/>
    </row>
    <row r="5932" spans="2:5">
      <c r="B5932" s="187"/>
      <c r="C5932" s="169"/>
      <c r="D5932" s="169"/>
      <c r="E5932" s="169"/>
    </row>
    <row r="5933" spans="2:5">
      <c r="B5933" s="187"/>
      <c r="C5933" s="169"/>
      <c r="D5933" s="169"/>
      <c r="E5933" s="169"/>
    </row>
    <row r="5934" spans="2:5">
      <c r="B5934" s="187"/>
      <c r="C5934" s="169"/>
      <c r="D5934" s="169"/>
      <c r="E5934" s="169"/>
    </row>
    <row r="5935" spans="2:5">
      <c r="B5935" s="187"/>
      <c r="C5935" s="169"/>
      <c r="D5935" s="169"/>
      <c r="E5935" s="169"/>
    </row>
    <row r="5936" spans="2:5">
      <c r="B5936" s="187"/>
      <c r="C5936" s="169"/>
      <c r="D5936" s="169"/>
      <c r="E5936" s="169"/>
    </row>
    <row r="5937" spans="2:5">
      <c r="B5937" s="187"/>
      <c r="C5937" s="169"/>
      <c r="D5937" s="169"/>
      <c r="E5937" s="169"/>
    </row>
    <row r="5938" spans="2:5">
      <c r="B5938" s="187"/>
      <c r="C5938" s="169"/>
      <c r="D5938" s="169"/>
      <c r="E5938" s="169"/>
    </row>
    <row r="5939" spans="2:5">
      <c r="B5939" s="187"/>
      <c r="C5939" s="169"/>
      <c r="D5939" s="169"/>
      <c r="E5939" s="169"/>
    </row>
    <row r="5940" spans="2:5">
      <c r="B5940" s="187"/>
      <c r="C5940" s="169"/>
      <c r="D5940" s="169"/>
      <c r="E5940" s="169"/>
    </row>
    <row r="5941" spans="2:5">
      <c r="B5941" s="187"/>
      <c r="C5941" s="169"/>
      <c r="D5941" s="169"/>
      <c r="E5941" s="169"/>
    </row>
    <row r="5942" spans="2:5">
      <c r="B5942" s="187"/>
      <c r="C5942" s="169"/>
      <c r="D5942" s="169"/>
      <c r="E5942" s="169"/>
    </row>
    <row r="5943" spans="2:5">
      <c r="B5943" s="187"/>
      <c r="C5943" s="169"/>
      <c r="D5943" s="169"/>
      <c r="E5943" s="169"/>
    </row>
    <row r="5944" spans="2:5">
      <c r="B5944" s="187"/>
      <c r="C5944" s="169"/>
      <c r="D5944" s="169"/>
      <c r="E5944" s="169"/>
    </row>
    <row r="5945" spans="2:5">
      <c r="B5945" s="187"/>
      <c r="C5945" s="169"/>
      <c r="D5945" s="169"/>
      <c r="E5945" s="169"/>
    </row>
    <row r="5946" spans="2:5">
      <c r="B5946" s="187"/>
      <c r="C5946" s="169"/>
      <c r="D5946" s="169"/>
      <c r="E5946" s="169"/>
    </row>
    <row r="5947" spans="2:5">
      <c r="B5947" s="187"/>
      <c r="C5947" s="169"/>
      <c r="D5947" s="169"/>
      <c r="E5947" s="169"/>
    </row>
    <row r="5948" spans="2:5">
      <c r="B5948" s="187"/>
      <c r="C5948" s="169"/>
      <c r="D5948" s="169"/>
      <c r="E5948" s="169"/>
    </row>
    <row r="5949" spans="2:5">
      <c r="B5949" s="187"/>
      <c r="C5949" s="169"/>
      <c r="D5949" s="169"/>
      <c r="E5949" s="169"/>
    </row>
    <row r="5950" spans="2:5">
      <c r="B5950" s="187"/>
      <c r="C5950" s="169"/>
      <c r="D5950" s="169"/>
      <c r="E5950" s="169"/>
    </row>
    <row r="5951" spans="2:5">
      <c r="B5951" s="187"/>
      <c r="C5951" s="169"/>
      <c r="D5951" s="169"/>
      <c r="E5951" s="169"/>
    </row>
    <row r="5952" spans="2:5">
      <c r="B5952" s="187"/>
      <c r="C5952" s="169"/>
      <c r="D5952" s="169"/>
      <c r="E5952" s="169"/>
    </row>
    <row r="5953" spans="2:5">
      <c r="B5953" s="187"/>
      <c r="C5953" s="169"/>
      <c r="D5953" s="169"/>
      <c r="E5953" s="169"/>
    </row>
    <row r="5954" spans="2:5">
      <c r="B5954" s="187"/>
      <c r="C5954" s="169"/>
      <c r="D5954" s="169"/>
      <c r="E5954" s="169"/>
    </row>
    <row r="5955" spans="2:5">
      <c r="B5955" s="187"/>
      <c r="C5955" s="169"/>
      <c r="D5955" s="169"/>
      <c r="E5955" s="169"/>
    </row>
    <row r="5956" spans="2:5">
      <c r="B5956" s="187"/>
      <c r="C5956" s="169"/>
      <c r="D5956" s="169"/>
      <c r="E5956" s="169"/>
    </row>
    <row r="5957" spans="2:5">
      <c r="B5957" s="187"/>
      <c r="C5957" s="169"/>
      <c r="D5957" s="169"/>
      <c r="E5957" s="169"/>
    </row>
    <row r="5958" spans="2:5">
      <c r="B5958" s="187"/>
      <c r="C5958" s="169"/>
      <c r="D5958" s="169"/>
      <c r="E5958" s="169"/>
    </row>
    <row r="5959" spans="2:5">
      <c r="B5959" s="187"/>
      <c r="C5959" s="169"/>
      <c r="D5959" s="169"/>
      <c r="E5959" s="169"/>
    </row>
    <row r="5960" spans="2:5">
      <c r="B5960" s="187"/>
      <c r="C5960" s="169"/>
      <c r="D5960" s="169"/>
      <c r="E5960" s="169"/>
    </row>
    <row r="5961" spans="2:5">
      <c r="B5961" s="187"/>
      <c r="C5961" s="169"/>
      <c r="D5961" s="169"/>
      <c r="E5961" s="169"/>
    </row>
    <row r="5962" spans="2:5">
      <c r="B5962" s="187"/>
      <c r="C5962" s="169"/>
      <c r="D5962" s="169"/>
      <c r="E5962" s="169"/>
    </row>
    <row r="5963" spans="2:5">
      <c r="B5963" s="187"/>
      <c r="C5963" s="169"/>
      <c r="D5963" s="169"/>
      <c r="E5963" s="169"/>
    </row>
    <row r="5964" spans="2:5">
      <c r="B5964" s="187"/>
      <c r="C5964" s="169"/>
      <c r="D5964" s="169"/>
      <c r="E5964" s="169"/>
    </row>
    <row r="5965" spans="2:5">
      <c r="B5965" s="187"/>
      <c r="C5965" s="169"/>
      <c r="D5965" s="169"/>
      <c r="E5965" s="169"/>
    </row>
    <row r="5966" spans="2:5">
      <c r="B5966" s="187"/>
      <c r="C5966" s="169"/>
      <c r="D5966" s="169"/>
      <c r="E5966" s="169"/>
    </row>
    <row r="5967" spans="2:5">
      <c r="B5967" s="187"/>
      <c r="C5967" s="169"/>
      <c r="D5967" s="169"/>
      <c r="E5967" s="169"/>
    </row>
    <row r="5968" spans="2:5">
      <c r="B5968" s="187"/>
      <c r="C5968" s="169"/>
      <c r="D5968" s="169"/>
      <c r="E5968" s="169"/>
    </row>
    <row r="5969" spans="2:5">
      <c r="B5969" s="187"/>
      <c r="C5969" s="169"/>
      <c r="D5969" s="169"/>
      <c r="E5969" s="169"/>
    </row>
    <row r="5970" spans="2:5">
      <c r="B5970" s="187"/>
      <c r="C5970" s="169"/>
      <c r="D5970" s="169"/>
      <c r="E5970" s="169"/>
    </row>
    <row r="5971" spans="2:5">
      <c r="B5971" s="187"/>
      <c r="C5971" s="169"/>
      <c r="D5971" s="169"/>
      <c r="E5971" s="169"/>
    </row>
    <row r="5972" spans="2:5">
      <c r="B5972" s="187"/>
      <c r="C5972" s="169"/>
      <c r="D5972" s="169"/>
      <c r="E5972" s="169"/>
    </row>
    <row r="5973" spans="2:5">
      <c r="B5973" s="187"/>
      <c r="C5973" s="169"/>
      <c r="D5973" s="169"/>
      <c r="E5973" s="169"/>
    </row>
    <row r="5974" spans="2:5">
      <c r="B5974" s="187"/>
      <c r="C5974" s="169"/>
      <c r="D5974" s="169"/>
      <c r="E5974" s="169"/>
    </row>
    <row r="5975" spans="2:5">
      <c r="B5975" s="187"/>
      <c r="C5975" s="169"/>
      <c r="D5975" s="169"/>
      <c r="E5975" s="169"/>
    </row>
    <row r="5976" spans="2:5">
      <c r="B5976" s="187"/>
      <c r="C5976" s="169"/>
      <c r="D5976" s="169"/>
      <c r="E5976" s="169"/>
    </row>
    <row r="5977" spans="2:5">
      <c r="B5977" s="187"/>
      <c r="C5977" s="169"/>
      <c r="D5977" s="169"/>
      <c r="E5977" s="169"/>
    </row>
    <row r="5978" spans="2:5">
      <c r="B5978" s="187"/>
      <c r="C5978" s="169"/>
      <c r="D5978" s="169"/>
      <c r="E5978" s="169"/>
    </row>
    <row r="5979" spans="2:5">
      <c r="B5979" s="187"/>
      <c r="C5979" s="169"/>
      <c r="D5979" s="169"/>
      <c r="E5979" s="169"/>
    </row>
    <row r="5980" spans="2:5">
      <c r="B5980" s="187"/>
      <c r="C5980" s="169"/>
      <c r="D5980" s="169"/>
      <c r="E5980" s="169"/>
    </row>
    <row r="5981" spans="2:5">
      <c r="B5981" s="187"/>
      <c r="C5981" s="169"/>
      <c r="D5981" s="169"/>
      <c r="E5981" s="169"/>
    </row>
    <row r="5982" spans="2:5">
      <c r="B5982" s="187"/>
      <c r="C5982" s="169"/>
      <c r="D5982" s="169"/>
      <c r="E5982" s="169"/>
    </row>
    <row r="5983" spans="2:5">
      <c r="B5983" s="187"/>
      <c r="C5983" s="169"/>
      <c r="D5983" s="169"/>
      <c r="E5983" s="169"/>
    </row>
    <row r="5984" spans="2:5">
      <c r="B5984" s="187"/>
      <c r="C5984" s="169"/>
      <c r="D5984" s="169"/>
      <c r="E5984" s="169"/>
    </row>
    <row r="5985" spans="2:5">
      <c r="B5985" s="187"/>
      <c r="C5985" s="169"/>
      <c r="D5985" s="169"/>
      <c r="E5985" s="169"/>
    </row>
    <row r="5986" spans="2:5">
      <c r="B5986" s="187"/>
      <c r="C5986" s="169"/>
      <c r="D5986" s="169"/>
      <c r="E5986" s="169"/>
    </row>
    <row r="5987" spans="2:5">
      <c r="B5987" s="187"/>
      <c r="C5987" s="169"/>
      <c r="D5987" s="169"/>
      <c r="E5987" s="169"/>
    </row>
    <row r="5988" spans="2:5">
      <c r="B5988" s="187"/>
      <c r="C5988" s="169"/>
      <c r="D5988" s="169"/>
      <c r="E5988" s="169"/>
    </row>
    <row r="5989" spans="2:5">
      <c r="B5989" s="187"/>
      <c r="C5989" s="169"/>
      <c r="D5989" s="169"/>
      <c r="E5989" s="169"/>
    </row>
    <row r="5990" spans="2:5">
      <c r="B5990" s="187"/>
      <c r="C5990" s="169"/>
      <c r="D5990" s="169"/>
      <c r="E5990" s="169"/>
    </row>
    <row r="5991" spans="2:5">
      <c r="B5991" s="187"/>
      <c r="C5991" s="169"/>
      <c r="D5991" s="169"/>
      <c r="E5991" s="169"/>
    </row>
    <row r="5992" spans="2:5">
      <c r="B5992" s="187"/>
      <c r="C5992" s="169"/>
      <c r="D5992" s="169"/>
      <c r="E5992" s="169"/>
    </row>
    <row r="5993" spans="2:5">
      <c r="B5993" s="187"/>
      <c r="C5993" s="169"/>
      <c r="D5993" s="169"/>
      <c r="E5993" s="169"/>
    </row>
    <row r="5994" spans="2:5">
      <c r="B5994" s="187"/>
      <c r="C5994" s="169"/>
      <c r="D5994" s="169"/>
      <c r="E5994" s="169"/>
    </row>
    <row r="5995" spans="2:5">
      <c r="B5995" s="187"/>
      <c r="C5995" s="169"/>
      <c r="D5995" s="169"/>
      <c r="E5995" s="169"/>
    </row>
    <row r="5996" spans="2:5">
      <c r="B5996" s="187"/>
      <c r="C5996" s="169"/>
      <c r="D5996" s="169"/>
      <c r="E5996" s="169"/>
    </row>
    <row r="5997" spans="2:5">
      <c r="B5997" s="187"/>
      <c r="C5997" s="169"/>
      <c r="D5997" s="169"/>
      <c r="E5997" s="169"/>
    </row>
    <row r="5998" spans="2:5">
      <c r="B5998" s="187"/>
      <c r="C5998" s="169"/>
      <c r="D5998" s="169"/>
      <c r="E5998" s="169"/>
    </row>
    <row r="5999" spans="2:5">
      <c r="B5999" s="187"/>
      <c r="C5999" s="169"/>
      <c r="D5999" s="169"/>
      <c r="E5999" s="169"/>
    </row>
    <row r="6000" spans="2:5">
      <c r="B6000" s="187"/>
      <c r="C6000" s="169"/>
      <c r="D6000" s="169"/>
      <c r="E6000" s="169"/>
    </row>
    <row r="6001" spans="2:5">
      <c r="B6001" s="187"/>
      <c r="C6001" s="169"/>
      <c r="D6001" s="169"/>
      <c r="E6001" s="169"/>
    </row>
    <row r="6002" spans="2:5">
      <c r="B6002" s="187"/>
      <c r="C6002" s="169"/>
      <c r="D6002" s="169"/>
      <c r="E6002" s="169"/>
    </row>
    <row r="6003" spans="2:5">
      <c r="B6003" s="187"/>
      <c r="C6003" s="169"/>
      <c r="D6003" s="169"/>
      <c r="E6003" s="169"/>
    </row>
    <row r="6004" spans="2:5">
      <c r="B6004" s="187"/>
      <c r="C6004" s="169"/>
      <c r="D6004" s="169"/>
      <c r="E6004" s="169"/>
    </row>
    <row r="6005" spans="2:5">
      <c r="B6005" s="187"/>
      <c r="C6005" s="169"/>
      <c r="D6005" s="169"/>
      <c r="E6005" s="169"/>
    </row>
    <row r="6006" spans="2:5">
      <c r="B6006" s="187"/>
      <c r="C6006" s="169"/>
      <c r="D6006" s="169"/>
      <c r="E6006" s="169"/>
    </row>
    <row r="6007" spans="2:5">
      <c r="B6007" s="187"/>
      <c r="C6007" s="169"/>
      <c r="D6007" s="169"/>
      <c r="E6007" s="169"/>
    </row>
    <row r="6008" spans="2:5">
      <c r="B6008" s="187"/>
      <c r="C6008" s="169"/>
      <c r="D6008" s="169"/>
      <c r="E6008" s="169"/>
    </row>
    <row r="6009" spans="2:5">
      <c r="B6009" s="187"/>
      <c r="C6009" s="169"/>
      <c r="D6009" s="169"/>
      <c r="E6009" s="169"/>
    </row>
    <row r="6010" spans="2:5">
      <c r="B6010" s="187"/>
      <c r="C6010" s="169"/>
      <c r="D6010" s="169"/>
      <c r="E6010" s="169"/>
    </row>
    <row r="6011" spans="2:5">
      <c r="B6011" s="187"/>
      <c r="C6011" s="169"/>
      <c r="D6011" s="169"/>
      <c r="E6011" s="169"/>
    </row>
    <row r="6012" spans="2:5">
      <c r="B6012" s="187"/>
      <c r="C6012" s="169"/>
      <c r="D6012" s="169"/>
      <c r="E6012" s="169"/>
    </row>
    <row r="6013" spans="2:5">
      <c r="B6013" s="187"/>
      <c r="C6013" s="169"/>
      <c r="D6013" s="169"/>
      <c r="E6013" s="169"/>
    </row>
    <row r="6014" spans="2:5">
      <c r="B6014" s="187"/>
      <c r="C6014" s="169"/>
      <c r="D6014" s="169"/>
      <c r="E6014" s="169"/>
    </row>
    <row r="6015" spans="2:5">
      <c r="B6015" s="187"/>
      <c r="C6015" s="169"/>
      <c r="D6015" s="169"/>
      <c r="E6015" s="169"/>
    </row>
    <row r="6016" spans="2:5">
      <c r="B6016" s="187"/>
      <c r="C6016" s="169"/>
      <c r="D6016" s="169"/>
      <c r="E6016" s="169"/>
    </row>
    <row r="6017" spans="2:5">
      <c r="B6017" s="187"/>
      <c r="C6017" s="169"/>
      <c r="D6017" s="169"/>
      <c r="E6017" s="169"/>
    </row>
    <row r="6018" spans="2:5">
      <c r="B6018" s="187"/>
      <c r="C6018" s="169"/>
      <c r="D6018" s="169"/>
      <c r="E6018" s="169"/>
    </row>
    <row r="6019" spans="2:5">
      <c r="B6019" s="187"/>
      <c r="C6019" s="169"/>
      <c r="D6019" s="169"/>
      <c r="E6019" s="169"/>
    </row>
    <row r="6020" spans="2:5">
      <c r="B6020" s="187"/>
      <c r="C6020" s="169"/>
      <c r="D6020" s="169"/>
      <c r="E6020" s="169"/>
    </row>
    <row r="6021" spans="2:5">
      <c r="B6021" s="187"/>
      <c r="C6021" s="169"/>
      <c r="D6021" s="169"/>
      <c r="E6021" s="169"/>
    </row>
    <row r="6022" spans="2:5">
      <c r="B6022" s="187"/>
      <c r="C6022" s="169"/>
      <c r="D6022" s="169"/>
      <c r="E6022" s="169"/>
    </row>
    <row r="6023" spans="2:5">
      <c r="B6023" s="187"/>
      <c r="C6023" s="169"/>
      <c r="D6023" s="169"/>
      <c r="E6023" s="169"/>
    </row>
    <row r="6024" spans="2:5">
      <c r="B6024" s="187"/>
      <c r="C6024" s="169"/>
      <c r="D6024" s="169"/>
      <c r="E6024" s="169"/>
    </row>
    <row r="6025" spans="2:5">
      <c r="B6025" s="187"/>
      <c r="C6025" s="169"/>
      <c r="D6025" s="169"/>
      <c r="E6025" s="169"/>
    </row>
    <row r="6026" spans="2:5">
      <c r="B6026" s="187"/>
      <c r="C6026" s="169"/>
      <c r="D6026" s="169"/>
      <c r="E6026" s="169"/>
    </row>
    <row r="6027" spans="2:5">
      <c r="B6027" s="187"/>
      <c r="C6027" s="169"/>
      <c r="D6027" s="169"/>
      <c r="E6027" s="169"/>
    </row>
    <row r="6028" spans="2:5">
      <c r="B6028" s="187"/>
      <c r="C6028" s="169"/>
      <c r="D6028" s="169"/>
      <c r="E6028" s="169"/>
    </row>
    <row r="6029" spans="2:5">
      <c r="B6029" s="187"/>
      <c r="C6029" s="169"/>
      <c r="D6029" s="169"/>
      <c r="E6029" s="169"/>
    </row>
    <row r="6030" spans="2:5">
      <c r="B6030" s="187"/>
      <c r="C6030" s="169"/>
      <c r="D6030" s="169"/>
      <c r="E6030" s="169"/>
    </row>
    <row r="6031" spans="2:5">
      <c r="B6031" s="187"/>
      <c r="C6031" s="169"/>
      <c r="D6031" s="169"/>
      <c r="E6031" s="169"/>
    </row>
    <row r="6032" spans="2:5">
      <c r="B6032" s="187"/>
      <c r="C6032" s="169"/>
      <c r="D6032" s="169"/>
      <c r="E6032" s="169"/>
    </row>
    <row r="6033" spans="2:5">
      <c r="B6033" s="187"/>
      <c r="C6033" s="169"/>
      <c r="D6033" s="169"/>
      <c r="E6033" s="169"/>
    </row>
    <row r="6034" spans="2:5">
      <c r="B6034" s="187"/>
      <c r="C6034" s="169"/>
      <c r="D6034" s="169"/>
      <c r="E6034" s="169"/>
    </row>
    <row r="6035" spans="2:5">
      <c r="B6035" s="187"/>
      <c r="C6035" s="169"/>
      <c r="D6035" s="169"/>
      <c r="E6035" s="169"/>
    </row>
    <row r="6036" spans="2:5">
      <c r="B6036" s="187"/>
      <c r="C6036" s="169"/>
      <c r="D6036" s="169"/>
      <c r="E6036" s="169"/>
    </row>
    <row r="6037" spans="2:5">
      <c r="B6037" s="187"/>
      <c r="C6037" s="169"/>
      <c r="D6037" s="169"/>
      <c r="E6037" s="169"/>
    </row>
    <row r="6038" spans="2:5">
      <c r="B6038" s="187"/>
      <c r="C6038" s="169"/>
      <c r="D6038" s="169"/>
      <c r="E6038" s="169"/>
    </row>
    <row r="6039" spans="2:5">
      <c r="B6039" s="187"/>
      <c r="C6039" s="169"/>
      <c r="D6039" s="169"/>
      <c r="E6039" s="169"/>
    </row>
    <row r="6040" spans="2:5">
      <c r="B6040" s="187"/>
      <c r="C6040" s="169"/>
      <c r="D6040" s="169"/>
      <c r="E6040" s="169"/>
    </row>
    <row r="6041" spans="2:5">
      <c r="B6041" s="187"/>
      <c r="C6041" s="169"/>
      <c r="D6041" s="169"/>
      <c r="E6041" s="169"/>
    </row>
    <row r="6042" spans="2:5">
      <c r="B6042" s="187"/>
      <c r="C6042" s="169"/>
      <c r="D6042" s="169"/>
      <c r="E6042" s="169"/>
    </row>
    <row r="6043" spans="2:5">
      <c r="B6043" s="187"/>
      <c r="C6043" s="169"/>
      <c r="D6043" s="169"/>
      <c r="E6043" s="169"/>
    </row>
    <row r="6044" spans="2:5">
      <c r="B6044" s="187"/>
      <c r="C6044" s="169"/>
      <c r="D6044" s="169"/>
      <c r="E6044" s="169"/>
    </row>
    <row r="6045" spans="2:5">
      <c r="B6045" s="187"/>
      <c r="C6045" s="169"/>
      <c r="D6045" s="169"/>
      <c r="E6045" s="169"/>
    </row>
    <row r="6046" spans="2:5">
      <c r="B6046" s="187"/>
      <c r="C6046" s="169"/>
      <c r="D6046" s="169"/>
      <c r="E6046" s="169"/>
    </row>
    <row r="6047" spans="2:5">
      <c r="B6047" s="187"/>
      <c r="C6047" s="169"/>
      <c r="D6047" s="169"/>
      <c r="E6047" s="169"/>
    </row>
    <row r="6048" spans="2:5">
      <c r="B6048" s="187"/>
      <c r="C6048" s="169"/>
      <c r="D6048" s="169"/>
      <c r="E6048" s="169"/>
    </row>
    <row r="6049" spans="2:5">
      <c r="B6049" s="187"/>
      <c r="C6049" s="169"/>
      <c r="D6049" s="169"/>
      <c r="E6049" s="169"/>
    </row>
    <row r="6050" spans="2:5">
      <c r="B6050" s="187"/>
      <c r="C6050" s="169"/>
      <c r="D6050" s="169"/>
      <c r="E6050" s="169"/>
    </row>
    <row r="6051" spans="2:5">
      <c r="B6051" s="187"/>
      <c r="C6051" s="169"/>
      <c r="D6051" s="169"/>
      <c r="E6051" s="169"/>
    </row>
    <row r="6052" spans="2:5">
      <c r="B6052" s="187"/>
      <c r="C6052" s="169"/>
      <c r="D6052" s="169"/>
      <c r="E6052" s="169"/>
    </row>
    <row r="6053" spans="2:5">
      <c r="B6053" s="187"/>
      <c r="C6053" s="169"/>
      <c r="D6053" s="169"/>
      <c r="E6053" s="169"/>
    </row>
    <row r="6054" spans="2:5">
      <c r="B6054" s="187"/>
      <c r="C6054" s="169"/>
      <c r="D6054" s="169"/>
      <c r="E6054" s="169"/>
    </row>
    <row r="6055" spans="2:5">
      <c r="B6055" s="187"/>
      <c r="C6055" s="169"/>
      <c r="D6055" s="169"/>
      <c r="E6055" s="169"/>
    </row>
    <row r="6056" spans="2:5">
      <c r="B6056" s="187"/>
      <c r="C6056" s="169"/>
      <c r="D6056" s="169"/>
      <c r="E6056" s="169"/>
    </row>
    <row r="6057" spans="2:5">
      <c r="B6057" s="187"/>
      <c r="C6057" s="169"/>
      <c r="D6057" s="169"/>
      <c r="E6057" s="169"/>
    </row>
    <row r="6058" spans="2:5">
      <c r="B6058" s="187"/>
      <c r="C6058" s="169"/>
      <c r="D6058" s="169"/>
      <c r="E6058" s="169"/>
    </row>
    <row r="6059" spans="2:5">
      <c r="B6059" s="187"/>
      <c r="C6059" s="169"/>
      <c r="D6059" s="169"/>
      <c r="E6059" s="169"/>
    </row>
    <row r="6060" spans="2:5">
      <c r="B6060" s="187"/>
      <c r="C6060" s="169"/>
      <c r="D6060" s="169"/>
      <c r="E6060" s="169"/>
    </row>
    <row r="6061" spans="2:5">
      <c r="B6061" s="187"/>
      <c r="C6061" s="169"/>
      <c r="D6061" s="169"/>
      <c r="E6061" s="169"/>
    </row>
    <row r="6062" spans="2:5">
      <c r="B6062" s="187"/>
      <c r="C6062" s="169"/>
      <c r="D6062" s="169"/>
      <c r="E6062" s="169"/>
    </row>
    <row r="6063" spans="2:5">
      <c r="B6063" s="187"/>
      <c r="C6063" s="169"/>
      <c r="D6063" s="169"/>
      <c r="E6063" s="169"/>
    </row>
    <row r="6064" spans="2:5">
      <c r="B6064" s="187"/>
      <c r="C6064" s="169"/>
      <c r="D6064" s="169"/>
      <c r="E6064" s="169"/>
    </row>
    <row r="6065" spans="2:5">
      <c r="B6065" s="187"/>
      <c r="C6065" s="169"/>
      <c r="D6065" s="169"/>
      <c r="E6065" s="169"/>
    </row>
    <row r="6066" spans="2:5">
      <c r="B6066" s="187"/>
      <c r="C6066" s="169"/>
      <c r="D6066" s="169"/>
      <c r="E6066" s="169"/>
    </row>
    <row r="6067" spans="2:5">
      <c r="B6067" s="187"/>
      <c r="C6067" s="169"/>
      <c r="D6067" s="169"/>
      <c r="E6067" s="169"/>
    </row>
    <row r="6068" spans="2:5">
      <c r="B6068" s="187"/>
      <c r="C6068" s="169"/>
      <c r="D6068" s="169"/>
      <c r="E6068" s="169"/>
    </row>
    <row r="6069" spans="2:5">
      <c r="B6069" s="187"/>
      <c r="C6069" s="169"/>
      <c r="D6069" s="169"/>
      <c r="E6069" s="169"/>
    </row>
    <row r="6070" spans="2:5">
      <c r="B6070" s="187"/>
      <c r="C6070" s="169"/>
      <c r="D6070" s="169"/>
      <c r="E6070" s="169"/>
    </row>
    <row r="6071" spans="2:5">
      <c r="B6071" s="187"/>
      <c r="C6071" s="169"/>
      <c r="D6071" s="169"/>
      <c r="E6071" s="169"/>
    </row>
    <row r="6072" spans="2:5">
      <c r="B6072" s="187"/>
      <c r="C6072" s="169"/>
      <c r="D6072" s="169"/>
      <c r="E6072" s="169"/>
    </row>
    <row r="6073" spans="2:5">
      <c r="B6073" s="187"/>
      <c r="C6073" s="169"/>
      <c r="D6073" s="169"/>
      <c r="E6073" s="169"/>
    </row>
    <row r="6074" spans="2:5">
      <c r="B6074" s="187"/>
      <c r="C6074" s="169"/>
      <c r="D6074" s="169"/>
      <c r="E6074" s="169"/>
    </row>
    <row r="6075" spans="2:5">
      <c r="B6075" s="187"/>
      <c r="C6075" s="169"/>
      <c r="D6075" s="169"/>
      <c r="E6075" s="169"/>
    </row>
    <row r="6076" spans="2:5">
      <c r="B6076" s="187"/>
      <c r="C6076" s="169"/>
      <c r="D6076" s="169"/>
      <c r="E6076" s="169"/>
    </row>
    <row r="6077" spans="2:5">
      <c r="B6077" s="187"/>
      <c r="C6077" s="169"/>
      <c r="D6077" s="169"/>
      <c r="E6077" s="169"/>
    </row>
    <row r="6078" spans="2:5">
      <c r="B6078" s="187"/>
      <c r="C6078" s="169"/>
      <c r="D6078" s="169"/>
      <c r="E6078" s="169"/>
    </row>
    <row r="6079" spans="2:5">
      <c r="B6079" s="187"/>
      <c r="C6079" s="169"/>
      <c r="D6079" s="169"/>
      <c r="E6079" s="169"/>
    </row>
    <row r="6080" spans="2:5">
      <c r="B6080" s="187"/>
      <c r="C6080" s="169"/>
      <c r="D6080" s="169"/>
      <c r="E6080" s="169"/>
    </row>
    <row r="6081" spans="2:5">
      <c r="B6081" s="187"/>
      <c r="C6081" s="169"/>
      <c r="D6081" s="169"/>
      <c r="E6081" s="169"/>
    </row>
    <row r="6082" spans="2:5">
      <c r="B6082" s="187"/>
      <c r="C6082" s="169"/>
      <c r="D6082" s="169"/>
      <c r="E6082" s="169"/>
    </row>
    <row r="6083" spans="2:5">
      <c r="B6083" s="187"/>
      <c r="C6083" s="169"/>
      <c r="D6083" s="169"/>
      <c r="E6083" s="169"/>
    </row>
    <row r="6084" spans="2:5">
      <c r="B6084" s="187"/>
      <c r="C6084" s="169"/>
      <c r="D6084" s="169"/>
      <c r="E6084" s="169"/>
    </row>
    <row r="6085" spans="2:5">
      <c r="B6085" s="187"/>
      <c r="C6085" s="169"/>
      <c r="D6085" s="169"/>
      <c r="E6085" s="169"/>
    </row>
    <row r="6086" spans="2:5">
      <c r="B6086" s="187"/>
      <c r="C6086" s="169"/>
      <c r="D6086" s="169"/>
      <c r="E6086" s="169"/>
    </row>
    <row r="6087" spans="2:5">
      <c r="B6087" s="187"/>
      <c r="C6087" s="169"/>
      <c r="D6087" s="169"/>
      <c r="E6087" s="169"/>
    </row>
    <row r="6088" spans="2:5">
      <c r="B6088" s="187"/>
      <c r="C6088" s="169"/>
      <c r="D6088" s="169"/>
      <c r="E6088" s="169"/>
    </row>
    <row r="6089" spans="2:5">
      <c r="B6089" s="187"/>
      <c r="C6089" s="169"/>
      <c r="D6089" s="169"/>
      <c r="E6089" s="169"/>
    </row>
    <row r="6090" spans="2:5">
      <c r="B6090" s="187"/>
      <c r="C6090" s="169"/>
      <c r="D6090" s="169"/>
      <c r="E6090" s="169"/>
    </row>
    <row r="6091" spans="2:5">
      <c r="B6091" s="187"/>
      <c r="C6091" s="169"/>
      <c r="D6091" s="169"/>
      <c r="E6091" s="169"/>
    </row>
    <row r="6092" spans="2:5">
      <c r="B6092" s="187"/>
      <c r="C6092" s="169"/>
      <c r="D6092" s="169"/>
      <c r="E6092" s="169"/>
    </row>
    <row r="6093" spans="2:5">
      <c r="B6093" s="187"/>
      <c r="C6093" s="169"/>
      <c r="D6093" s="169"/>
      <c r="E6093" s="169"/>
    </row>
    <row r="6094" spans="2:5">
      <c r="B6094" s="187"/>
      <c r="C6094" s="169"/>
      <c r="D6094" s="169"/>
      <c r="E6094" s="169"/>
    </row>
    <row r="6095" spans="2:5">
      <c r="B6095" s="187"/>
      <c r="C6095" s="169"/>
      <c r="D6095" s="169"/>
      <c r="E6095" s="169"/>
    </row>
    <row r="6096" spans="2:5">
      <c r="B6096" s="187"/>
      <c r="C6096" s="169"/>
      <c r="D6096" s="169"/>
      <c r="E6096" s="169"/>
    </row>
    <row r="6097" spans="2:5">
      <c r="B6097" s="187"/>
      <c r="C6097" s="169"/>
      <c r="D6097" s="169"/>
      <c r="E6097" s="169"/>
    </row>
    <row r="6098" spans="2:5">
      <c r="B6098" s="187"/>
      <c r="C6098" s="169"/>
      <c r="D6098" s="169"/>
      <c r="E6098" s="169"/>
    </row>
    <row r="6099" spans="2:5">
      <c r="B6099" s="187"/>
      <c r="C6099" s="169"/>
      <c r="D6099" s="169"/>
      <c r="E6099" s="169"/>
    </row>
    <row r="6100" spans="2:5">
      <c r="B6100" s="187"/>
      <c r="C6100" s="169"/>
      <c r="D6100" s="169"/>
      <c r="E6100" s="169"/>
    </row>
    <row r="6101" spans="2:5">
      <c r="B6101" s="187"/>
      <c r="C6101" s="169"/>
      <c r="D6101" s="169"/>
      <c r="E6101" s="169"/>
    </row>
    <row r="6102" spans="2:5">
      <c r="B6102" s="187"/>
      <c r="C6102" s="169"/>
      <c r="D6102" s="169"/>
      <c r="E6102" s="169"/>
    </row>
    <row r="6103" spans="2:5">
      <c r="B6103" s="187"/>
      <c r="C6103" s="169"/>
      <c r="D6103" s="169"/>
      <c r="E6103" s="169"/>
    </row>
    <row r="6104" spans="2:5">
      <c r="B6104" s="187"/>
      <c r="C6104" s="169"/>
      <c r="D6104" s="169"/>
      <c r="E6104" s="169"/>
    </row>
    <row r="6105" spans="2:5">
      <c r="B6105" s="187"/>
      <c r="C6105" s="169"/>
      <c r="D6105" s="169"/>
      <c r="E6105" s="169"/>
    </row>
    <row r="6106" spans="2:5">
      <c r="B6106" s="187"/>
      <c r="C6106" s="169"/>
      <c r="D6106" s="169"/>
      <c r="E6106" s="169"/>
    </row>
    <row r="6107" spans="2:5">
      <c r="B6107" s="187"/>
      <c r="C6107" s="169"/>
      <c r="D6107" s="169"/>
      <c r="E6107" s="169"/>
    </row>
    <row r="6108" spans="2:5">
      <c r="B6108" s="187"/>
      <c r="C6108" s="169"/>
      <c r="D6108" s="169"/>
      <c r="E6108" s="169"/>
    </row>
    <row r="6109" spans="2:5">
      <c r="B6109" s="187"/>
      <c r="C6109" s="169"/>
      <c r="D6109" s="169"/>
      <c r="E6109" s="169"/>
    </row>
    <row r="6110" spans="2:5">
      <c r="B6110" s="187"/>
      <c r="C6110" s="169"/>
      <c r="D6110" s="169"/>
      <c r="E6110" s="169"/>
    </row>
    <row r="6111" spans="2:5">
      <c r="B6111" s="187"/>
      <c r="C6111" s="169"/>
      <c r="D6111" s="169"/>
      <c r="E6111" s="169"/>
    </row>
    <row r="6112" spans="2:5">
      <c r="B6112" s="187"/>
      <c r="C6112" s="169"/>
      <c r="D6112" s="169"/>
      <c r="E6112" s="169"/>
    </row>
    <row r="6113" spans="2:5">
      <c r="B6113" s="187"/>
      <c r="C6113" s="169"/>
      <c r="D6113" s="169"/>
      <c r="E6113" s="169"/>
    </row>
    <row r="6114" spans="2:5">
      <c r="B6114" s="187"/>
      <c r="C6114" s="169"/>
      <c r="D6114" s="169"/>
      <c r="E6114" s="169"/>
    </row>
    <row r="6115" spans="2:5">
      <c r="B6115" s="187"/>
      <c r="C6115" s="169"/>
      <c r="D6115" s="169"/>
      <c r="E6115" s="169"/>
    </row>
    <row r="6116" spans="2:5">
      <c r="B6116" s="187"/>
      <c r="C6116" s="169"/>
      <c r="D6116" s="169"/>
      <c r="E6116" s="169"/>
    </row>
    <row r="6117" spans="2:5">
      <c r="B6117" s="187"/>
      <c r="C6117" s="169"/>
      <c r="D6117" s="169"/>
      <c r="E6117" s="169"/>
    </row>
    <row r="6118" spans="2:5">
      <c r="B6118" s="187"/>
      <c r="C6118" s="169"/>
      <c r="D6118" s="169"/>
      <c r="E6118" s="169"/>
    </row>
    <row r="6119" spans="2:5">
      <c r="B6119" s="187"/>
      <c r="C6119" s="169"/>
      <c r="D6119" s="169"/>
      <c r="E6119" s="169"/>
    </row>
    <row r="6120" spans="2:5">
      <c r="B6120" s="187"/>
      <c r="C6120" s="169"/>
      <c r="D6120" s="169"/>
      <c r="E6120" s="169"/>
    </row>
    <row r="6121" spans="2:5">
      <c r="B6121" s="187"/>
      <c r="C6121" s="169"/>
      <c r="D6121" s="169"/>
      <c r="E6121" s="169"/>
    </row>
    <row r="6122" spans="2:5">
      <c r="B6122" s="187"/>
      <c r="C6122" s="169"/>
      <c r="D6122" s="169"/>
      <c r="E6122" s="169"/>
    </row>
    <row r="6123" spans="2:5">
      <c r="B6123" s="187"/>
      <c r="C6123" s="169"/>
      <c r="D6123" s="169"/>
      <c r="E6123" s="169"/>
    </row>
    <row r="6124" spans="2:5">
      <c r="B6124" s="187"/>
      <c r="C6124" s="169"/>
      <c r="D6124" s="169"/>
      <c r="E6124" s="169"/>
    </row>
    <row r="6125" spans="2:5">
      <c r="B6125" s="187"/>
      <c r="C6125" s="169"/>
      <c r="D6125" s="169"/>
      <c r="E6125" s="169"/>
    </row>
    <row r="6126" spans="2:5">
      <c r="B6126" s="187"/>
      <c r="C6126" s="169"/>
      <c r="D6126" s="169"/>
      <c r="E6126" s="169"/>
    </row>
    <row r="6127" spans="2:5">
      <c r="B6127" s="187"/>
      <c r="C6127" s="169"/>
      <c r="D6127" s="169"/>
      <c r="E6127" s="169"/>
    </row>
    <row r="6128" spans="2:5">
      <c r="B6128" s="187"/>
      <c r="C6128" s="169"/>
      <c r="D6128" s="169"/>
      <c r="E6128" s="169"/>
    </row>
    <row r="6129" spans="2:5">
      <c r="B6129" s="187"/>
      <c r="C6129" s="169"/>
      <c r="D6129" s="169"/>
      <c r="E6129" s="169"/>
    </row>
    <row r="6130" spans="2:5">
      <c r="B6130" s="187"/>
      <c r="C6130" s="169"/>
      <c r="D6130" s="169"/>
      <c r="E6130" s="169"/>
    </row>
    <row r="6131" spans="2:5">
      <c r="B6131" s="187"/>
      <c r="C6131" s="169"/>
      <c r="D6131" s="169"/>
      <c r="E6131" s="169"/>
    </row>
    <row r="6132" spans="2:5">
      <c r="B6132" s="187"/>
      <c r="C6132" s="169"/>
      <c r="D6132" s="169"/>
      <c r="E6132" s="169"/>
    </row>
    <row r="6133" spans="2:5">
      <c r="B6133" s="187"/>
      <c r="C6133" s="169"/>
      <c r="D6133" s="169"/>
      <c r="E6133" s="169"/>
    </row>
    <row r="6134" spans="2:5">
      <c r="B6134" s="187"/>
      <c r="C6134" s="169"/>
      <c r="D6134" s="169"/>
      <c r="E6134" s="169"/>
    </row>
    <row r="6135" spans="2:5">
      <c r="B6135" s="187"/>
      <c r="C6135" s="169"/>
      <c r="D6135" s="169"/>
      <c r="E6135" s="169"/>
    </row>
    <row r="6136" spans="2:5">
      <c r="B6136" s="187"/>
      <c r="C6136" s="169"/>
      <c r="D6136" s="169"/>
      <c r="E6136" s="169"/>
    </row>
    <row r="6137" spans="2:5">
      <c r="B6137" s="187"/>
      <c r="C6137" s="169"/>
      <c r="D6137" s="169"/>
      <c r="E6137" s="169"/>
    </row>
    <row r="6138" spans="2:5">
      <c r="B6138" s="187"/>
      <c r="C6138" s="169"/>
      <c r="D6138" s="169"/>
      <c r="E6138" s="169"/>
    </row>
    <row r="6139" spans="2:5">
      <c r="B6139" s="187"/>
      <c r="C6139" s="169"/>
      <c r="D6139" s="169"/>
      <c r="E6139" s="169"/>
    </row>
    <row r="6140" spans="2:5">
      <c r="B6140" s="187"/>
      <c r="C6140" s="169"/>
      <c r="D6140" s="169"/>
      <c r="E6140" s="169"/>
    </row>
    <row r="6141" spans="2:5">
      <c r="B6141" s="187"/>
      <c r="C6141" s="169"/>
      <c r="D6141" s="169"/>
      <c r="E6141" s="169"/>
    </row>
    <row r="6142" spans="2:5">
      <c r="B6142" s="187"/>
      <c r="C6142" s="169"/>
      <c r="D6142" s="169"/>
      <c r="E6142" s="169"/>
    </row>
    <row r="6143" spans="2:5">
      <c r="B6143" s="187"/>
      <c r="C6143" s="169"/>
      <c r="D6143" s="169"/>
      <c r="E6143" s="169"/>
    </row>
    <row r="6144" spans="2:5">
      <c r="B6144" s="187"/>
      <c r="C6144" s="169"/>
      <c r="D6144" s="169"/>
      <c r="E6144" s="169"/>
    </row>
    <row r="6145" spans="2:5">
      <c r="B6145" s="187"/>
      <c r="C6145" s="169"/>
      <c r="D6145" s="169"/>
      <c r="E6145" s="169"/>
    </row>
    <row r="6146" spans="2:5">
      <c r="B6146" s="187"/>
      <c r="C6146" s="169"/>
      <c r="D6146" s="169"/>
      <c r="E6146" s="169"/>
    </row>
    <row r="6147" spans="2:5">
      <c r="B6147" s="187"/>
      <c r="C6147" s="169"/>
      <c r="D6147" s="169"/>
      <c r="E6147" s="169"/>
    </row>
    <row r="6148" spans="2:5">
      <c r="B6148" s="187"/>
      <c r="C6148" s="169"/>
      <c r="D6148" s="169"/>
      <c r="E6148" s="169"/>
    </row>
    <row r="6149" spans="2:5">
      <c r="B6149" s="187"/>
      <c r="C6149" s="169"/>
      <c r="D6149" s="169"/>
      <c r="E6149" s="169"/>
    </row>
    <row r="6150" spans="2:5">
      <c r="B6150" s="187"/>
      <c r="C6150" s="169"/>
      <c r="D6150" s="169"/>
      <c r="E6150" s="169"/>
    </row>
    <row r="6151" spans="2:5">
      <c r="B6151" s="187"/>
      <c r="C6151" s="169"/>
      <c r="D6151" s="169"/>
      <c r="E6151" s="169"/>
    </row>
    <row r="6152" spans="2:5">
      <c r="B6152" s="187"/>
      <c r="C6152" s="169"/>
      <c r="D6152" s="169"/>
      <c r="E6152" s="169"/>
    </row>
    <row r="6153" spans="2:5">
      <c r="B6153" s="187"/>
      <c r="C6153" s="169"/>
      <c r="D6153" s="169"/>
      <c r="E6153" s="169"/>
    </row>
    <row r="6154" spans="2:5">
      <c r="B6154" s="187"/>
      <c r="C6154" s="169"/>
      <c r="D6154" s="169"/>
      <c r="E6154" s="169"/>
    </row>
    <row r="6155" spans="2:5">
      <c r="B6155" s="187"/>
      <c r="C6155" s="169"/>
      <c r="D6155" s="169"/>
      <c r="E6155" s="169"/>
    </row>
    <row r="6156" spans="2:5">
      <c r="B6156" s="187"/>
      <c r="C6156" s="169"/>
      <c r="D6156" s="169"/>
      <c r="E6156" s="169"/>
    </row>
    <row r="6157" spans="2:5">
      <c r="B6157" s="187"/>
      <c r="C6157" s="169"/>
      <c r="D6157" s="169"/>
      <c r="E6157" s="169"/>
    </row>
    <row r="6158" spans="2:5">
      <c r="B6158" s="187"/>
      <c r="C6158" s="169"/>
      <c r="D6158" s="169"/>
      <c r="E6158" s="169"/>
    </row>
    <row r="6159" spans="2:5">
      <c r="B6159" s="187"/>
      <c r="C6159" s="169"/>
      <c r="D6159" s="169"/>
      <c r="E6159" s="169"/>
    </row>
    <row r="6160" spans="2:5">
      <c r="B6160" s="187"/>
      <c r="C6160" s="169"/>
      <c r="D6160" s="169"/>
      <c r="E6160" s="169"/>
    </row>
    <row r="6161" spans="2:5">
      <c r="B6161" s="187"/>
      <c r="C6161" s="169"/>
      <c r="D6161" s="169"/>
      <c r="E6161" s="169"/>
    </row>
    <row r="6162" spans="2:5">
      <c r="B6162" s="187"/>
      <c r="C6162" s="169"/>
      <c r="D6162" s="169"/>
      <c r="E6162" s="169"/>
    </row>
    <row r="6163" spans="2:5">
      <c r="B6163" s="187"/>
      <c r="C6163" s="169"/>
      <c r="D6163" s="169"/>
      <c r="E6163" s="169"/>
    </row>
    <row r="6164" spans="2:5">
      <c r="B6164" s="187"/>
      <c r="C6164" s="169"/>
      <c r="D6164" s="169"/>
      <c r="E6164" s="169"/>
    </row>
    <row r="6165" spans="2:5">
      <c r="B6165" s="187"/>
      <c r="C6165" s="169"/>
      <c r="D6165" s="169"/>
      <c r="E6165" s="169"/>
    </row>
    <row r="6166" spans="2:5">
      <c r="B6166" s="187"/>
      <c r="C6166" s="169"/>
      <c r="D6166" s="169"/>
      <c r="E6166" s="169"/>
    </row>
    <row r="6167" spans="2:5">
      <c r="B6167" s="187"/>
      <c r="C6167" s="169"/>
      <c r="D6167" s="169"/>
      <c r="E6167" s="169"/>
    </row>
    <row r="6168" spans="2:5">
      <c r="B6168" s="187"/>
      <c r="C6168" s="169"/>
      <c r="D6168" s="169"/>
      <c r="E6168" s="169"/>
    </row>
    <row r="6169" spans="2:5">
      <c r="B6169" s="187"/>
      <c r="C6169" s="169"/>
      <c r="D6169" s="169"/>
      <c r="E6169" s="169"/>
    </row>
    <row r="6170" spans="2:5">
      <c r="B6170" s="187"/>
      <c r="C6170" s="169"/>
      <c r="D6170" s="169"/>
      <c r="E6170" s="169"/>
    </row>
    <row r="6171" spans="2:5">
      <c r="B6171" s="187"/>
      <c r="C6171" s="169"/>
      <c r="D6171" s="169"/>
      <c r="E6171" s="169"/>
    </row>
    <row r="6172" spans="2:5">
      <c r="B6172" s="187"/>
      <c r="C6172" s="169"/>
      <c r="D6172" s="169"/>
      <c r="E6172" s="169"/>
    </row>
    <row r="6173" spans="2:5">
      <c r="B6173" s="187"/>
      <c r="C6173" s="169"/>
      <c r="D6173" s="169"/>
      <c r="E6173" s="169"/>
    </row>
    <row r="6174" spans="2:5">
      <c r="B6174" s="187"/>
      <c r="C6174" s="169"/>
      <c r="D6174" s="169"/>
      <c r="E6174" s="169"/>
    </row>
    <row r="6175" spans="2:5">
      <c r="B6175" s="187"/>
      <c r="C6175" s="169"/>
      <c r="D6175" s="169"/>
      <c r="E6175" s="169"/>
    </row>
    <row r="6176" spans="2:5">
      <c r="B6176" s="187"/>
      <c r="C6176" s="169"/>
      <c r="D6176" s="169"/>
      <c r="E6176" s="169"/>
    </row>
    <row r="6177" spans="2:5">
      <c r="B6177" s="187"/>
      <c r="C6177" s="169"/>
      <c r="D6177" s="169"/>
      <c r="E6177" s="169"/>
    </row>
    <row r="6178" spans="2:5">
      <c r="B6178" s="187"/>
      <c r="C6178" s="169"/>
      <c r="D6178" s="169"/>
      <c r="E6178" s="169"/>
    </row>
    <row r="6179" spans="2:5">
      <c r="B6179" s="187"/>
      <c r="C6179" s="169"/>
      <c r="D6179" s="169"/>
      <c r="E6179" s="169"/>
    </row>
    <row r="6180" spans="2:5">
      <c r="B6180" s="187"/>
      <c r="C6180" s="169"/>
      <c r="D6180" s="169"/>
      <c r="E6180" s="169"/>
    </row>
    <row r="6181" spans="2:5">
      <c r="B6181" s="187"/>
      <c r="C6181" s="169"/>
      <c r="D6181" s="169"/>
      <c r="E6181" s="169"/>
    </row>
    <row r="6182" spans="2:5">
      <c r="B6182" s="187"/>
      <c r="C6182" s="169"/>
      <c r="D6182" s="169"/>
      <c r="E6182" s="169"/>
    </row>
    <row r="6183" spans="2:5">
      <c r="B6183" s="187"/>
      <c r="C6183" s="169"/>
      <c r="D6183" s="169"/>
      <c r="E6183" s="169"/>
    </row>
    <row r="6184" spans="2:5">
      <c r="B6184" s="187"/>
      <c r="C6184" s="169"/>
      <c r="D6184" s="169"/>
      <c r="E6184" s="169"/>
    </row>
    <row r="6185" spans="2:5">
      <c r="B6185" s="187"/>
      <c r="C6185" s="169"/>
      <c r="D6185" s="169"/>
      <c r="E6185" s="169"/>
    </row>
    <row r="6186" spans="2:5">
      <c r="B6186" s="187"/>
      <c r="C6186" s="169"/>
      <c r="D6186" s="169"/>
      <c r="E6186" s="169"/>
    </row>
    <row r="6187" spans="2:5">
      <c r="B6187" s="187"/>
      <c r="C6187" s="169"/>
      <c r="D6187" s="169"/>
      <c r="E6187" s="169"/>
    </row>
    <row r="6188" spans="2:5">
      <c r="B6188" s="187"/>
      <c r="C6188" s="169"/>
      <c r="D6188" s="169"/>
      <c r="E6188" s="169"/>
    </row>
    <row r="6189" spans="2:5">
      <c r="B6189" s="187"/>
      <c r="C6189" s="169"/>
      <c r="D6189" s="169"/>
      <c r="E6189" s="169"/>
    </row>
    <row r="6190" spans="2:5">
      <c r="B6190" s="187"/>
      <c r="C6190" s="169"/>
      <c r="D6190" s="169"/>
      <c r="E6190" s="169"/>
    </row>
    <row r="6191" spans="2:5">
      <c r="B6191" s="187"/>
      <c r="C6191" s="169"/>
      <c r="D6191" s="169"/>
      <c r="E6191" s="169"/>
    </row>
    <row r="6192" spans="2:5">
      <c r="B6192" s="187"/>
      <c r="C6192" s="169"/>
      <c r="D6192" s="169"/>
      <c r="E6192" s="169"/>
    </row>
    <row r="6193" spans="2:5">
      <c r="B6193" s="187"/>
      <c r="C6193" s="169"/>
      <c r="D6193" s="169"/>
      <c r="E6193" s="169"/>
    </row>
    <row r="6194" spans="2:5">
      <c r="B6194" s="187"/>
      <c r="C6194" s="169"/>
      <c r="D6194" s="169"/>
      <c r="E6194" s="169"/>
    </row>
    <row r="6195" spans="2:5">
      <c r="B6195" s="187"/>
      <c r="C6195" s="169"/>
      <c r="D6195" s="169"/>
      <c r="E6195" s="169"/>
    </row>
    <row r="6196" spans="2:5">
      <c r="B6196" s="187"/>
      <c r="C6196" s="169"/>
      <c r="D6196" s="169"/>
      <c r="E6196" s="169"/>
    </row>
    <row r="6197" spans="2:5">
      <c r="B6197" s="187"/>
      <c r="C6197" s="169"/>
      <c r="D6197" s="169"/>
      <c r="E6197" s="169"/>
    </row>
    <row r="6198" spans="2:5">
      <c r="B6198" s="187"/>
      <c r="C6198" s="169"/>
      <c r="D6198" s="169"/>
      <c r="E6198" s="169"/>
    </row>
    <row r="6199" spans="2:5">
      <c r="B6199" s="187"/>
      <c r="C6199" s="169"/>
      <c r="D6199" s="169"/>
      <c r="E6199" s="169"/>
    </row>
    <row r="6200" spans="2:5">
      <c r="B6200" s="187"/>
      <c r="C6200" s="169"/>
      <c r="D6200" s="169"/>
      <c r="E6200" s="169"/>
    </row>
    <row r="6201" spans="2:5">
      <c r="B6201" s="187"/>
      <c r="C6201" s="169"/>
      <c r="D6201" s="169"/>
      <c r="E6201" s="169"/>
    </row>
    <row r="6202" spans="2:5">
      <c r="B6202" s="187"/>
      <c r="C6202" s="169"/>
      <c r="D6202" s="169"/>
      <c r="E6202" s="169"/>
    </row>
    <row r="6203" spans="2:5">
      <c r="B6203" s="187"/>
      <c r="C6203" s="169"/>
      <c r="D6203" s="169"/>
      <c r="E6203" s="169"/>
    </row>
    <row r="6204" spans="2:5">
      <c r="B6204" s="187"/>
      <c r="C6204" s="169"/>
      <c r="D6204" s="169"/>
      <c r="E6204" s="169"/>
    </row>
    <row r="6205" spans="2:5">
      <c r="B6205" s="187"/>
      <c r="C6205" s="169"/>
      <c r="D6205" s="169"/>
      <c r="E6205" s="169"/>
    </row>
    <row r="6206" spans="2:5">
      <c r="B6206" s="187"/>
      <c r="C6206" s="169"/>
      <c r="D6206" s="169"/>
      <c r="E6206" s="169"/>
    </row>
    <row r="6207" spans="2:5">
      <c r="B6207" s="187"/>
      <c r="C6207" s="169"/>
      <c r="D6207" s="169"/>
      <c r="E6207" s="169"/>
    </row>
    <row r="6208" spans="2:5">
      <c r="B6208" s="187"/>
      <c r="C6208" s="169"/>
      <c r="D6208" s="169"/>
      <c r="E6208" s="169"/>
    </row>
    <row r="6209" spans="2:5">
      <c r="B6209" s="187"/>
      <c r="C6209" s="169"/>
      <c r="D6209" s="169"/>
      <c r="E6209" s="169"/>
    </row>
    <row r="6210" spans="2:5">
      <c r="B6210" s="187"/>
      <c r="C6210" s="169"/>
      <c r="D6210" s="169"/>
      <c r="E6210" s="169"/>
    </row>
    <row r="6211" spans="2:5">
      <c r="B6211" s="187"/>
      <c r="C6211" s="169"/>
      <c r="D6211" s="169"/>
      <c r="E6211" s="169"/>
    </row>
    <row r="6212" spans="2:5">
      <c r="B6212" s="187"/>
      <c r="C6212" s="169"/>
      <c r="D6212" s="169"/>
      <c r="E6212" s="169"/>
    </row>
    <row r="6213" spans="2:5">
      <c r="B6213" s="187"/>
      <c r="C6213" s="169"/>
      <c r="D6213" s="169"/>
      <c r="E6213" s="169"/>
    </row>
    <row r="6214" spans="2:5">
      <c r="B6214" s="187"/>
      <c r="C6214" s="169"/>
      <c r="D6214" s="169"/>
      <c r="E6214" s="169"/>
    </row>
    <row r="6215" spans="2:5">
      <c r="B6215" s="187"/>
      <c r="C6215" s="169"/>
      <c r="D6215" s="169"/>
      <c r="E6215" s="169"/>
    </row>
    <row r="6216" spans="2:5">
      <c r="B6216" s="187"/>
      <c r="C6216" s="169"/>
      <c r="D6216" s="169"/>
      <c r="E6216" s="169"/>
    </row>
    <row r="6217" spans="2:5">
      <c r="B6217" s="187"/>
      <c r="C6217" s="169"/>
      <c r="D6217" s="169"/>
      <c r="E6217" s="169"/>
    </row>
    <row r="6218" spans="2:5">
      <c r="B6218" s="187"/>
      <c r="C6218" s="169"/>
      <c r="D6218" s="169"/>
      <c r="E6218" s="169"/>
    </row>
    <row r="6219" spans="2:5">
      <c r="B6219" s="187"/>
      <c r="C6219" s="169"/>
      <c r="D6219" s="169"/>
      <c r="E6219" s="169"/>
    </row>
    <row r="6220" spans="2:5">
      <c r="B6220" s="187"/>
      <c r="C6220" s="169"/>
      <c r="D6220" s="169"/>
      <c r="E6220" s="169"/>
    </row>
    <row r="6221" spans="2:5">
      <c r="B6221" s="187"/>
      <c r="C6221" s="169"/>
      <c r="D6221" s="169"/>
      <c r="E6221" s="169"/>
    </row>
    <row r="6222" spans="2:5">
      <c r="B6222" s="187"/>
      <c r="C6222" s="169"/>
      <c r="D6222" s="169"/>
      <c r="E6222" s="169"/>
    </row>
    <row r="6223" spans="2:5">
      <c r="B6223" s="187"/>
      <c r="C6223" s="169"/>
      <c r="D6223" s="169"/>
      <c r="E6223" s="169"/>
    </row>
    <row r="6224" spans="2:5">
      <c r="B6224" s="187"/>
      <c r="C6224" s="169"/>
      <c r="D6224" s="169"/>
      <c r="E6224" s="169"/>
    </row>
    <row r="6225" spans="2:5">
      <c r="B6225" s="187"/>
      <c r="C6225" s="169"/>
      <c r="D6225" s="169"/>
      <c r="E6225" s="169"/>
    </row>
    <row r="6226" spans="2:5">
      <c r="B6226" s="187"/>
      <c r="C6226" s="169"/>
      <c r="D6226" s="169"/>
      <c r="E6226" s="169"/>
    </row>
    <row r="6227" spans="2:5">
      <c r="B6227" s="187"/>
      <c r="C6227" s="169"/>
      <c r="D6227" s="169"/>
      <c r="E6227" s="169"/>
    </row>
    <row r="6228" spans="2:5">
      <c r="B6228" s="187"/>
      <c r="C6228" s="169"/>
      <c r="D6228" s="169"/>
      <c r="E6228" s="169"/>
    </row>
    <row r="6229" spans="2:5">
      <c r="B6229" s="187"/>
      <c r="C6229" s="169"/>
      <c r="D6229" s="169"/>
      <c r="E6229" s="169"/>
    </row>
    <row r="6230" spans="2:5">
      <c r="B6230" s="187"/>
      <c r="C6230" s="169"/>
      <c r="D6230" s="169"/>
      <c r="E6230" s="169"/>
    </row>
    <row r="6231" spans="2:5">
      <c r="B6231" s="187"/>
      <c r="C6231" s="169"/>
      <c r="D6231" s="169"/>
      <c r="E6231" s="169"/>
    </row>
    <row r="6232" spans="2:5">
      <c r="B6232" s="187"/>
      <c r="C6232" s="169"/>
      <c r="D6232" s="169"/>
      <c r="E6232" s="169"/>
    </row>
    <row r="6233" spans="2:5">
      <c r="B6233" s="187"/>
      <c r="C6233" s="169"/>
      <c r="D6233" s="169"/>
      <c r="E6233" s="169"/>
    </row>
    <row r="6234" spans="2:5">
      <c r="B6234" s="187"/>
      <c r="C6234" s="169"/>
      <c r="D6234" s="169"/>
      <c r="E6234" s="169"/>
    </row>
    <row r="6235" spans="2:5">
      <c r="B6235" s="187"/>
      <c r="C6235" s="169"/>
      <c r="D6235" s="169"/>
      <c r="E6235" s="169"/>
    </row>
    <row r="6236" spans="2:5">
      <c r="B6236" s="187"/>
      <c r="C6236" s="169"/>
      <c r="D6236" s="169"/>
      <c r="E6236" s="169"/>
    </row>
    <row r="6237" spans="2:5">
      <c r="B6237" s="187"/>
      <c r="C6237" s="169"/>
      <c r="D6237" s="169"/>
      <c r="E6237" s="169"/>
    </row>
    <row r="6238" spans="2:5">
      <c r="B6238" s="187"/>
      <c r="C6238" s="169"/>
      <c r="D6238" s="169"/>
      <c r="E6238" s="169"/>
    </row>
    <row r="6239" spans="2:5">
      <c r="B6239" s="187"/>
      <c r="C6239" s="169"/>
      <c r="D6239" s="169"/>
      <c r="E6239" s="169"/>
    </row>
    <row r="6240" spans="2:5">
      <c r="B6240" s="187"/>
      <c r="C6240" s="169"/>
      <c r="D6240" s="169"/>
      <c r="E6240" s="169"/>
    </row>
    <row r="6241" spans="2:5">
      <c r="B6241" s="187"/>
      <c r="C6241" s="169"/>
      <c r="D6241" s="169"/>
      <c r="E6241" s="169"/>
    </row>
    <row r="6242" spans="2:5">
      <c r="B6242" s="187"/>
      <c r="C6242" s="169"/>
      <c r="D6242" s="169"/>
      <c r="E6242" s="169"/>
    </row>
    <row r="6243" spans="2:5">
      <c r="B6243" s="187"/>
      <c r="C6243" s="169"/>
      <c r="D6243" s="169"/>
      <c r="E6243" s="169"/>
    </row>
    <row r="6244" spans="2:5">
      <c r="B6244" s="187"/>
      <c r="C6244" s="169"/>
      <c r="D6244" s="169"/>
      <c r="E6244" s="169"/>
    </row>
    <row r="6245" spans="2:5">
      <c r="B6245" s="187"/>
      <c r="C6245" s="169"/>
      <c r="D6245" s="169"/>
      <c r="E6245" s="169"/>
    </row>
    <row r="6246" spans="2:5">
      <c r="B6246" s="187"/>
      <c r="C6246" s="169"/>
      <c r="D6246" s="169"/>
      <c r="E6246" s="169"/>
    </row>
    <row r="6247" spans="2:5">
      <c r="B6247" s="187"/>
      <c r="C6247" s="169"/>
      <c r="D6247" s="169"/>
      <c r="E6247" s="169"/>
    </row>
    <row r="6248" spans="2:5">
      <c r="B6248" s="187"/>
      <c r="C6248" s="169"/>
      <c r="D6248" s="169"/>
      <c r="E6248" s="169"/>
    </row>
    <row r="6249" spans="2:5">
      <c r="B6249" s="187"/>
      <c r="C6249" s="169"/>
      <c r="D6249" s="169"/>
      <c r="E6249" s="169"/>
    </row>
    <row r="6250" spans="2:5">
      <c r="B6250" s="187"/>
      <c r="C6250" s="169"/>
      <c r="D6250" s="169"/>
      <c r="E6250" s="169"/>
    </row>
    <row r="6251" spans="2:5">
      <c r="B6251" s="187"/>
      <c r="C6251" s="169"/>
      <c r="D6251" s="169"/>
      <c r="E6251" s="169"/>
    </row>
    <row r="6252" spans="2:5">
      <c r="B6252" s="187"/>
      <c r="C6252" s="169"/>
      <c r="D6252" s="169"/>
      <c r="E6252" s="169"/>
    </row>
    <row r="6253" spans="2:5">
      <c r="B6253" s="187"/>
      <c r="C6253" s="169"/>
      <c r="D6253" s="169"/>
      <c r="E6253" s="169"/>
    </row>
    <row r="6254" spans="2:5">
      <c r="B6254" s="187"/>
      <c r="C6254" s="169"/>
      <c r="D6254" s="169"/>
      <c r="E6254" s="169"/>
    </row>
    <row r="6255" spans="2:5">
      <c r="B6255" s="187"/>
      <c r="C6255" s="169"/>
      <c r="D6255" s="169"/>
      <c r="E6255" s="169"/>
    </row>
    <row r="6256" spans="2:5">
      <c r="B6256" s="187"/>
      <c r="C6256" s="169"/>
      <c r="D6256" s="169"/>
      <c r="E6256" s="169"/>
    </row>
    <row r="6257" spans="2:5">
      <c r="B6257" s="187"/>
      <c r="C6257" s="169"/>
      <c r="D6257" s="169"/>
      <c r="E6257" s="169"/>
    </row>
    <row r="6258" spans="2:5">
      <c r="B6258" s="187"/>
      <c r="C6258" s="169"/>
      <c r="D6258" s="169"/>
      <c r="E6258" s="169"/>
    </row>
    <row r="6259" spans="2:5">
      <c r="B6259" s="187"/>
      <c r="C6259" s="169"/>
      <c r="D6259" s="169"/>
      <c r="E6259" s="169"/>
    </row>
    <row r="6260" spans="2:5">
      <c r="B6260" s="187"/>
      <c r="C6260" s="169"/>
      <c r="D6260" s="169"/>
      <c r="E6260" s="169"/>
    </row>
    <row r="6261" spans="2:5">
      <c r="B6261" s="187"/>
      <c r="C6261" s="169"/>
      <c r="D6261" s="169"/>
      <c r="E6261" s="169"/>
    </row>
    <row r="6262" spans="2:5">
      <c r="B6262" s="187"/>
      <c r="C6262" s="169"/>
      <c r="D6262" s="169"/>
      <c r="E6262" s="169"/>
    </row>
    <row r="6263" spans="2:5">
      <c r="B6263" s="187"/>
      <c r="C6263" s="169"/>
      <c r="D6263" s="169"/>
      <c r="E6263" s="169"/>
    </row>
    <row r="6264" spans="2:5">
      <c r="B6264" s="187"/>
      <c r="C6264" s="169"/>
      <c r="D6264" s="169"/>
      <c r="E6264" s="169"/>
    </row>
    <row r="6265" spans="2:5">
      <c r="B6265" s="187"/>
      <c r="C6265" s="169"/>
      <c r="D6265" s="169"/>
      <c r="E6265" s="169"/>
    </row>
    <row r="6266" spans="2:5">
      <c r="B6266" s="187"/>
      <c r="C6266" s="169"/>
      <c r="D6266" s="169"/>
      <c r="E6266" s="169"/>
    </row>
    <row r="6267" spans="2:5">
      <c r="B6267" s="187"/>
      <c r="C6267" s="169"/>
      <c r="D6267" s="169"/>
      <c r="E6267" s="169"/>
    </row>
    <row r="6268" spans="2:5">
      <c r="B6268" s="187"/>
      <c r="C6268" s="169"/>
      <c r="D6268" s="169"/>
      <c r="E6268" s="169"/>
    </row>
    <row r="6269" spans="2:5">
      <c r="B6269" s="187"/>
      <c r="C6269" s="169"/>
      <c r="D6269" s="169"/>
      <c r="E6269" s="169"/>
    </row>
    <row r="6270" spans="2:5">
      <c r="B6270" s="187"/>
      <c r="C6270" s="169"/>
      <c r="D6270" s="169"/>
      <c r="E6270" s="169"/>
    </row>
    <row r="6271" spans="2:5">
      <c r="B6271" s="187"/>
      <c r="C6271" s="169"/>
      <c r="D6271" s="169"/>
      <c r="E6271" s="169"/>
    </row>
    <row r="6272" spans="2:5">
      <c r="B6272" s="187"/>
      <c r="C6272" s="169"/>
      <c r="D6272" s="169"/>
      <c r="E6272" s="169"/>
    </row>
    <row r="6273" spans="2:5">
      <c r="B6273" s="187"/>
      <c r="C6273" s="169"/>
      <c r="D6273" s="169"/>
      <c r="E6273" s="169"/>
    </row>
    <row r="6274" spans="2:5">
      <c r="B6274" s="187"/>
      <c r="C6274" s="169"/>
      <c r="D6274" s="169"/>
      <c r="E6274" s="169"/>
    </row>
    <row r="6275" spans="2:5">
      <c r="B6275" s="187"/>
      <c r="C6275" s="169"/>
      <c r="D6275" s="169"/>
      <c r="E6275" s="169"/>
    </row>
    <row r="6276" spans="2:5">
      <c r="B6276" s="187"/>
      <c r="C6276" s="169"/>
      <c r="D6276" s="169"/>
      <c r="E6276" s="169"/>
    </row>
    <row r="6277" spans="2:5">
      <c r="B6277" s="187"/>
      <c r="C6277" s="169"/>
      <c r="D6277" s="169"/>
      <c r="E6277" s="169"/>
    </row>
    <row r="6278" spans="2:5">
      <c r="B6278" s="187"/>
      <c r="C6278" s="169"/>
      <c r="D6278" s="169"/>
      <c r="E6278" s="169"/>
    </row>
    <row r="6279" spans="2:5">
      <c r="B6279" s="187"/>
      <c r="C6279" s="169"/>
      <c r="D6279" s="169"/>
      <c r="E6279" s="169"/>
    </row>
    <row r="6280" spans="2:5">
      <c r="B6280" s="187"/>
      <c r="C6280" s="169"/>
      <c r="D6280" s="169"/>
      <c r="E6280" s="169"/>
    </row>
    <row r="6281" spans="2:5">
      <c r="B6281" s="187"/>
      <c r="C6281" s="169"/>
      <c r="D6281" s="169"/>
      <c r="E6281" s="169"/>
    </row>
    <row r="6282" spans="2:5">
      <c r="B6282" s="187"/>
      <c r="C6282" s="169"/>
      <c r="D6282" s="169"/>
      <c r="E6282" s="169"/>
    </row>
    <row r="6283" spans="2:5">
      <c r="B6283" s="187"/>
      <c r="C6283" s="169"/>
      <c r="D6283" s="169"/>
      <c r="E6283" s="169"/>
    </row>
    <row r="6284" spans="2:5">
      <c r="B6284" s="187"/>
      <c r="C6284" s="169"/>
      <c r="D6284" s="169"/>
      <c r="E6284" s="169"/>
    </row>
    <row r="6285" spans="2:5">
      <c r="B6285" s="187"/>
      <c r="C6285" s="169"/>
      <c r="D6285" s="169"/>
      <c r="E6285" s="169"/>
    </row>
    <row r="6286" spans="2:5">
      <c r="B6286" s="187"/>
      <c r="C6286" s="169"/>
      <c r="D6286" s="169"/>
      <c r="E6286" s="169"/>
    </row>
    <row r="6287" spans="2:5">
      <c r="B6287" s="187"/>
      <c r="C6287" s="169"/>
      <c r="D6287" s="169"/>
      <c r="E6287" s="169"/>
    </row>
    <row r="6288" spans="2:5">
      <c r="B6288" s="187"/>
      <c r="C6288" s="169"/>
      <c r="D6288" s="169"/>
      <c r="E6288" s="169"/>
    </row>
    <row r="6289" spans="2:5">
      <c r="B6289" s="187"/>
      <c r="C6289" s="169"/>
      <c r="D6289" s="169"/>
      <c r="E6289" s="169"/>
    </row>
    <row r="6290" spans="2:5">
      <c r="B6290" s="187"/>
      <c r="C6290" s="169"/>
      <c r="D6290" s="169"/>
      <c r="E6290" s="169"/>
    </row>
    <row r="6291" spans="2:5">
      <c r="B6291" s="187"/>
      <c r="C6291" s="169"/>
      <c r="D6291" s="169"/>
      <c r="E6291" s="169"/>
    </row>
    <row r="6292" spans="2:5">
      <c r="B6292" s="187"/>
      <c r="C6292" s="169"/>
      <c r="D6292" s="169"/>
      <c r="E6292" s="169"/>
    </row>
    <row r="6293" spans="2:5">
      <c r="B6293" s="187"/>
      <c r="C6293" s="169"/>
      <c r="D6293" s="169"/>
      <c r="E6293" s="169"/>
    </row>
    <row r="6294" spans="2:5">
      <c r="B6294" s="187"/>
      <c r="C6294" s="169"/>
      <c r="D6294" s="169"/>
      <c r="E6294" s="169"/>
    </row>
    <row r="6295" spans="2:5">
      <c r="B6295" s="187"/>
      <c r="C6295" s="169"/>
      <c r="D6295" s="169"/>
      <c r="E6295" s="169"/>
    </row>
    <row r="6296" spans="2:5">
      <c r="B6296" s="187"/>
      <c r="C6296" s="169"/>
      <c r="D6296" s="169"/>
      <c r="E6296" s="169"/>
    </row>
    <row r="6297" spans="2:5">
      <c r="B6297" s="187"/>
      <c r="C6297" s="169"/>
      <c r="D6297" s="169"/>
      <c r="E6297" s="169"/>
    </row>
    <row r="6298" spans="2:5">
      <c r="B6298" s="187"/>
      <c r="C6298" s="169"/>
      <c r="D6298" s="169"/>
      <c r="E6298" s="169"/>
    </row>
    <row r="6299" spans="2:5">
      <c r="B6299" s="187"/>
      <c r="C6299" s="169"/>
      <c r="D6299" s="169"/>
      <c r="E6299" s="169"/>
    </row>
    <row r="6300" spans="2:5">
      <c r="B6300" s="187"/>
      <c r="C6300" s="169"/>
      <c r="D6300" s="169"/>
      <c r="E6300" s="169"/>
    </row>
    <row r="6301" spans="2:5">
      <c r="B6301" s="187"/>
      <c r="C6301" s="169"/>
      <c r="D6301" s="169"/>
      <c r="E6301" s="169"/>
    </row>
    <row r="6302" spans="2:5">
      <c r="B6302" s="187"/>
      <c r="C6302" s="169"/>
      <c r="D6302" s="169"/>
      <c r="E6302" s="169"/>
    </row>
    <row r="6303" spans="2:5">
      <c r="B6303" s="187"/>
      <c r="C6303" s="169"/>
      <c r="D6303" s="169"/>
      <c r="E6303" s="169"/>
    </row>
    <row r="6304" spans="2:5">
      <c r="B6304" s="187"/>
      <c r="C6304" s="169"/>
      <c r="D6304" s="169"/>
      <c r="E6304" s="169"/>
    </row>
    <row r="6305" spans="2:5">
      <c r="B6305" s="187"/>
      <c r="C6305" s="169"/>
      <c r="D6305" s="169"/>
      <c r="E6305" s="169"/>
    </row>
    <row r="6306" spans="2:5">
      <c r="B6306" s="187"/>
      <c r="C6306" s="169"/>
      <c r="D6306" s="169"/>
      <c r="E6306" s="169"/>
    </row>
    <row r="6307" spans="2:5">
      <c r="B6307" s="187"/>
      <c r="C6307" s="169"/>
      <c r="D6307" s="169"/>
      <c r="E6307" s="169"/>
    </row>
    <row r="6308" spans="2:5">
      <c r="B6308" s="187"/>
      <c r="C6308" s="169"/>
      <c r="D6308" s="169"/>
      <c r="E6308" s="169"/>
    </row>
    <row r="6309" spans="2:5">
      <c r="B6309" s="187"/>
      <c r="C6309" s="169"/>
      <c r="D6309" s="169"/>
      <c r="E6309" s="169"/>
    </row>
    <row r="6310" spans="2:5">
      <c r="B6310" s="187"/>
      <c r="C6310" s="169"/>
      <c r="D6310" s="169"/>
      <c r="E6310" s="169"/>
    </row>
    <row r="6311" spans="2:5">
      <c r="B6311" s="187"/>
      <c r="C6311" s="169"/>
      <c r="D6311" s="169"/>
      <c r="E6311" s="169"/>
    </row>
    <row r="6312" spans="2:5">
      <c r="B6312" s="187"/>
      <c r="C6312" s="169"/>
      <c r="D6312" s="169"/>
      <c r="E6312" s="169"/>
    </row>
    <row r="6313" spans="2:5">
      <c r="B6313" s="187"/>
      <c r="C6313" s="169"/>
      <c r="D6313" s="169"/>
      <c r="E6313" s="169"/>
    </row>
    <row r="6314" spans="2:5">
      <c r="B6314" s="187"/>
      <c r="C6314" s="169"/>
      <c r="D6314" s="169"/>
      <c r="E6314" s="169"/>
    </row>
    <row r="6315" spans="2:5">
      <c r="B6315" s="187"/>
      <c r="C6315" s="169"/>
      <c r="D6315" s="169"/>
      <c r="E6315" s="169"/>
    </row>
    <row r="6316" spans="2:5">
      <c r="B6316" s="187"/>
      <c r="C6316" s="169"/>
      <c r="D6316" s="169"/>
      <c r="E6316" s="169"/>
    </row>
    <row r="6317" spans="2:5">
      <c r="B6317" s="187"/>
      <c r="C6317" s="169"/>
      <c r="D6317" s="169"/>
      <c r="E6317" s="169"/>
    </row>
    <row r="6318" spans="2:5">
      <c r="B6318" s="187"/>
      <c r="C6318" s="169"/>
      <c r="D6318" s="169"/>
      <c r="E6318" s="169"/>
    </row>
    <row r="6319" spans="2:5">
      <c r="B6319" s="187"/>
      <c r="C6319" s="169"/>
      <c r="D6319" s="169"/>
      <c r="E6319" s="169"/>
    </row>
    <row r="6320" spans="2:5">
      <c r="B6320" s="187"/>
      <c r="C6320" s="169"/>
      <c r="D6320" s="169"/>
      <c r="E6320" s="169"/>
    </row>
    <row r="6321" spans="2:5">
      <c r="B6321" s="187"/>
      <c r="C6321" s="169"/>
      <c r="D6321" s="169"/>
      <c r="E6321" s="169"/>
    </row>
    <row r="6322" spans="2:5">
      <c r="B6322" s="187"/>
      <c r="C6322" s="169"/>
      <c r="D6322" s="169"/>
      <c r="E6322" s="169"/>
    </row>
    <row r="6323" spans="2:5">
      <c r="B6323" s="187"/>
      <c r="C6323" s="169"/>
      <c r="D6323" s="169"/>
      <c r="E6323" s="169"/>
    </row>
    <row r="6324" spans="2:5">
      <c r="B6324" s="187"/>
      <c r="C6324" s="169"/>
      <c r="D6324" s="169"/>
      <c r="E6324" s="169"/>
    </row>
    <row r="6325" spans="2:5">
      <c r="B6325" s="187"/>
      <c r="C6325" s="169"/>
      <c r="D6325" s="169"/>
      <c r="E6325" s="169"/>
    </row>
    <row r="6326" spans="2:5">
      <c r="B6326" s="187"/>
      <c r="C6326" s="169"/>
      <c r="D6326" s="169"/>
      <c r="E6326" s="169"/>
    </row>
    <row r="6327" spans="2:5">
      <c r="B6327" s="187"/>
      <c r="C6327" s="169"/>
      <c r="D6327" s="169"/>
      <c r="E6327" s="169"/>
    </row>
    <row r="6328" spans="2:5">
      <c r="B6328" s="187"/>
      <c r="C6328" s="169"/>
      <c r="D6328" s="169"/>
      <c r="E6328" s="169"/>
    </row>
    <row r="6329" spans="2:5">
      <c r="B6329" s="187"/>
      <c r="C6329" s="169"/>
      <c r="D6329" s="169"/>
      <c r="E6329" s="169"/>
    </row>
    <row r="6330" spans="2:5">
      <c r="B6330" s="187"/>
      <c r="C6330" s="169"/>
      <c r="D6330" s="169"/>
      <c r="E6330" s="169"/>
    </row>
    <row r="6331" spans="2:5">
      <c r="B6331" s="187"/>
      <c r="C6331" s="169"/>
      <c r="D6331" s="169"/>
      <c r="E6331" s="169"/>
    </row>
    <row r="6332" spans="2:5">
      <c r="B6332" s="187"/>
      <c r="C6332" s="169"/>
      <c r="D6332" s="169"/>
      <c r="E6332" s="169"/>
    </row>
    <row r="6333" spans="2:5">
      <c r="B6333" s="187"/>
      <c r="C6333" s="169"/>
      <c r="D6333" s="169"/>
      <c r="E6333" s="169"/>
    </row>
    <row r="6334" spans="2:5">
      <c r="B6334" s="187"/>
      <c r="C6334" s="169"/>
      <c r="D6334" s="169"/>
      <c r="E6334" s="169"/>
    </row>
    <row r="6335" spans="2:5">
      <c r="B6335" s="187"/>
      <c r="C6335" s="169"/>
      <c r="D6335" s="169"/>
      <c r="E6335" s="169"/>
    </row>
    <row r="6336" spans="2:5">
      <c r="B6336" s="187"/>
      <c r="C6336" s="169"/>
      <c r="D6336" s="169"/>
      <c r="E6336" s="169"/>
    </row>
    <row r="6337" spans="2:5">
      <c r="B6337" s="187"/>
      <c r="C6337" s="169"/>
      <c r="D6337" s="169"/>
      <c r="E6337" s="169"/>
    </row>
    <row r="6338" spans="2:5">
      <c r="B6338" s="187"/>
      <c r="C6338" s="169"/>
      <c r="D6338" s="169"/>
      <c r="E6338" s="169"/>
    </row>
    <row r="6339" spans="2:5">
      <c r="B6339" s="187"/>
      <c r="C6339" s="169"/>
      <c r="D6339" s="169"/>
      <c r="E6339" s="169"/>
    </row>
    <row r="6340" spans="2:5">
      <c r="B6340" s="187"/>
      <c r="C6340" s="169"/>
      <c r="D6340" s="169"/>
      <c r="E6340" s="169"/>
    </row>
    <row r="6341" spans="2:5">
      <c r="B6341" s="187"/>
      <c r="C6341" s="169"/>
      <c r="D6341" s="169"/>
      <c r="E6341" s="169"/>
    </row>
    <row r="6342" spans="2:5">
      <c r="B6342" s="187"/>
      <c r="C6342" s="169"/>
      <c r="D6342" s="169"/>
      <c r="E6342" s="169"/>
    </row>
    <row r="6343" spans="2:5">
      <c r="B6343" s="187"/>
      <c r="C6343" s="169"/>
      <c r="D6343" s="169"/>
      <c r="E6343" s="169"/>
    </row>
    <row r="6344" spans="2:5">
      <c r="B6344" s="187"/>
      <c r="C6344" s="169"/>
      <c r="D6344" s="169"/>
      <c r="E6344" s="169"/>
    </row>
    <row r="6345" spans="2:5">
      <c r="B6345" s="187"/>
      <c r="C6345" s="169"/>
      <c r="D6345" s="169"/>
      <c r="E6345" s="169"/>
    </row>
    <row r="6346" spans="2:5">
      <c r="B6346" s="187"/>
      <c r="C6346" s="169"/>
      <c r="D6346" s="169"/>
      <c r="E6346" s="169"/>
    </row>
    <row r="6347" spans="2:5">
      <c r="B6347" s="187"/>
      <c r="C6347" s="169"/>
      <c r="D6347" s="169"/>
      <c r="E6347" s="169"/>
    </row>
    <row r="6348" spans="2:5">
      <c r="B6348" s="187"/>
      <c r="C6348" s="169"/>
      <c r="D6348" s="169"/>
      <c r="E6348" s="169"/>
    </row>
    <row r="6349" spans="2:5">
      <c r="B6349" s="187"/>
      <c r="C6349" s="169"/>
      <c r="D6349" s="169"/>
      <c r="E6349" s="169"/>
    </row>
    <row r="6350" spans="2:5">
      <c r="B6350" s="187"/>
      <c r="C6350" s="169"/>
      <c r="D6350" s="169"/>
      <c r="E6350" s="169"/>
    </row>
    <row r="6351" spans="2:5">
      <c r="B6351" s="187"/>
      <c r="C6351" s="169"/>
      <c r="D6351" s="169"/>
      <c r="E6351" s="169"/>
    </row>
    <row r="6352" spans="2:5">
      <c r="B6352" s="187"/>
      <c r="C6352" s="169"/>
      <c r="D6352" s="169"/>
      <c r="E6352" s="169"/>
    </row>
    <row r="6353" spans="2:5">
      <c r="B6353" s="187"/>
      <c r="C6353" s="169"/>
      <c r="D6353" s="169"/>
      <c r="E6353" s="169"/>
    </row>
    <row r="6354" spans="2:5">
      <c r="B6354" s="187"/>
      <c r="C6354" s="169"/>
      <c r="D6354" s="169"/>
      <c r="E6354" s="169"/>
    </row>
    <row r="6355" spans="2:5">
      <c r="B6355" s="187"/>
      <c r="C6355" s="169"/>
      <c r="D6355" s="169"/>
      <c r="E6355" s="169"/>
    </row>
    <row r="6356" spans="2:5">
      <c r="B6356" s="187"/>
      <c r="C6356" s="169"/>
      <c r="D6356" s="169"/>
      <c r="E6356" s="169"/>
    </row>
    <row r="6357" spans="2:5">
      <c r="B6357" s="187"/>
      <c r="C6357" s="169"/>
      <c r="D6357" s="169"/>
      <c r="E6357" s="169"/>
    </row>
    <row r="6358" spans="2:5">
      <c r="B6358" s="187"/>
      <c r="C6358" s="169"/>
      <c r="D6358" s="169"/>
      <c r="E6358" s="169"/>
    </row>
    <row r="6359" spans="2:5">
      <c r="B6359" s="187"/>
      <c r="C6359" s="169"/>
      <c r="D6359" s="169"/>
      <c r="E6359" s="169"/>
    </row>
    <row r="6360" spans="2:5">
      <c r="B6360" s="187"/>
      <c r="C6360" s="169"/>
      <c r="D6360" s="169"/>
      <c r="E6360" s="169"/>
    </row>
    <row r="6361" spans="2:5">
      <c r="B6361" s="187"/>
      <c r="C6361" s="169"/>
      <c r="D6361" s="169"/>
      <c r="E6361" s="169"/>
    </row>
    <row r="6362" spans="2:5">
      <c r="B6362" s="187"/>
      <c r="C6362" s="169"/>
      <c r="D6362" s="169"/>
      <c r="E6362" s="169"/>
    </row>
    <row r="6363" spans="2:5">
      <c r="B6363" s="187"/>
      <c r="C6363" s="169"/>
      <c r="D6363" s="169"/>
      <c r="E6363" s="169"/>
    </row>
    <row r="6364" spans="2:5">
      <c r="B6364" s="187"/>
      <c r="C6364" s="169"/>
      <c r="D6364" s="169"/>
      <c r="E6364" s="169"/>
    </row>
    <row r="6365" spans="2:5">
      <c r="B6365" s="187"/>
      <c r="C6365" s="169"/>
      <c r="D6365" s="169"/>
      <c r="E6365" s="169"/>
    </row>
    <row r="6366" spans="2:5">
      <c r="B6366" s="187"/>
      <c r="C6366" s="169"/>
      <c r="D6366" s="169"/>
      <c r="E6366" s="169"/>
    </row>
    <row r="6367" spans="2:5">
      <c r="B6367" s="187"/>
      <c r="C6367" s="169"/>
      <c r="D6367" s="169"/>
      <c r="E6367" s="169"/>
    </row>
    <row r="6368" spans="2:5">
      <c r="B6368" s="187"/>
      <c r="C6368" s="169"/>
      <c r="D6368" s="169"/>
      <c r="E6368" s="169"/>
    </row>
    <row r="6369" spans="2:5">
      <c r="B6369" s="187"/>
      <c r="C6369" s="169"/>
      <c r="D6369" s="169"/>
      <c r="E6369" s="169"/>
    </row>
    <row r="6370" spans="2:5">
      <c r="B6370" s="187"/>
      <c r="C6370" s="169"/>
      <c r="D6370" s="169"/>
      <c r="E6370" s="169"/>
    </row>
    <row r="6371" spans="2:5">
      <c r="B6371" s="187"/>
      <c r="C6371" s="169"/>
      <c r="D6371" s="169"/>
      <c r="E6371" s="169"/>
    </row>
    <row r="6372" spans="2:5">
      <c r="B6372" s="187"/>
      <c r="C6372" s="169"/>
      <c r="D6372" s="169"/>
      <c r="E6372" s="169"/>
    </row>
    <row r="6373" spans="2:5">
      <c r="B6373" s="187"/>
      <c r="C6373" s="169"/>
      <c r="D6373" s="169"/>
      <c r="E6373" s="169"/>
    </row>
    <row r="6374" spans="2:5">
      <c r="B6374" s="187"/>
      <c r="C6374" s="169"/>
      <c r="D6374" s="169"/>
      <c r="E6374" s="169"/>
    </row>
    <row r="6375" spans="2:5">
      <c r="B6375" s="187"/>
      <c r="C6375" s="169"/>
      <c r="D6375" s="169"/>
      <c r="E6375" s="169"/>
    </row>
    <row r="6376" spans="2:5">
      <c r="B6376" s="187"/>
      <c r="C6376" s="169"/>
      <c r="D6376" s="169"/>
      <c r="E6376" s="169"/>
    </row>
    <row r="6377" spans="2:5">
      <c r="B6377" s="187"/>
      <c r="C6377" s="169"/>
      <c r="D6377" s="169"/>
      <c r="E6377" s="169"/>
    </row>
    <row r="6378" spans="2:5">
      <c r="B6378" s="187"/>
      <c r="C6378" s="169"/>
      <c r="D6378" s="169"/>
      <c r="E6378" s="169"/>
    </row>
    <row r="6379" spans="2:5">
      <c r="B6379" s="187"/>
      <c r="C6379" s="169"/>
      <c r="D6379" s="169"/>
      <c r="E6379" s="169"/>
    </row>
    <row r="6380" spans="2:5">
      <c r="B6380" s="187"/>
      <c r="C6380" s="169"/>
      <c r="D6380" s="169"/>
      <c r="E6380" s="169"/>
    </row>
    <row r="6381" spans="2:5">
      <c r="B6381" s="187"/>
      <c r="C6381" s="169"/>
      <c r="D6381" s="169"/>
      <c r="E6381" s="169"/>
    </row>
    <row r="6382" spans="2:5">
      <c r="B6382" s="187"/>
      <c r="C6382" s="169"/>
      <c r="D6382" s="169"/>
      <c r="E6382" s="169"/>
    </row>
    <row r="6383" spans="2:5">
      <c r="B6383" s="187"/>
      <c r="C6383" s="169"/>
      <c r="D6383" s="169"/>
      <c r="E6383" s="169"/>
    </row>
    <row r="6384" spans="2:5">
      <c r="B6384" s="187"/>
      <c r="C6384" s="169"/>
      <c r="D6384" s="169"/>
      <c r="E6384" s="169"/>
    </row>
    <row r="6385" spans="2:5">
      <c r="B6385" s="187"/>
      <c r="C6385" s="169"/>
      <c r="D6385" s="169"/>
      <c r="E6385" s="169"/>
    </row>
    <row r="6386" spans="2:5">
      <c r="B6386" s="187"/>
      <c r="C6386" s="169"/>
      <c r="D6386" s="169"/>
      <c r="E6386" s="169"/>
    </row>
    <row r="6387" spans="2:5">
      <c r="B6387" s="187"/>
      <c r="C6387" s="169"/>
      <c r="D6387" s="169"/>
      <c r="E6387" s="169"/>
    </row>
    <row r="6388" spans="2:5">
      <c r="B6388" s="187"/>
      <c r="C6388" s="169"/>
      <c r="D6388" s="169"/>
      <c r="E6388" s="169"/>
    </row>
    <row r="6389" spans="2:5">
      <c r="B6389" s="187"/>
      <c r="C6389" s="169"/>
      <c r="D6389" s="169"/>
      <c r="E6389" s="169"/>
    </row>
    <row r="6390" spans="2:5">
      <c r="B6390" s="187"/>
      <c r="C6390" s="169"/>
      <c r="D6390" s="169"/>
      <c r="E6390" s="169"/>
    </row>
    <row r="6391" spans="2:5">
      <c r="B6391" s="187"/>
      <c r="C6391" s="169"/>
      <c r="D6391" s="169"/>
      <c r="E6391" s="169"/>
    </row>
    <row r="6392" spans="2:5">
      <c r="B6392" s="187"/>
      <c r="C6392" s="169"/>
      <c r="D6392" s="169"/>
      <c r="E6392" s="169"/>
    </row>
    <row r="6393" spans="2:5">
      <c r="B6393" s="187"/>
      <c r="C6393" s="169"/>
      <c r="D6393" s="169"/>
      <c r="E6393" s="169"/>
    </row>
    <row r="6394" spans="2:5">
      <c r="B6394" s="187"/>
      <c r="C6394" s="169"/>
      <c r="D6394" s="169"/>
      <c r="E6394" s="169"/>
    </row>
    <row r="6395" spans="2:5">
      <c r="B6395" s="187"/>
      <c r="C6395" s="169"/>
      <c r="D6395" s="169"/>
      <c r="E6395" s="169"/>
    </row>
    <row r="6396" spans="2:5">
      <c r="B6396" s="187"/>
      <c r="C6396" s="169"/>
      <c r="D6396" s="169"/>
      <c r="E6396" s="169"/>
    </row>
    <row r="6397" spans="2:5">
      <c r="B6397" s="187"/>
      <c r="C6397" s="169"/>
      <c r="D6397" s="169"/>
      <c r="E6397" s="169"/>
    </row>
    <row r="6398" spans="2:5">
      <c r="B6398" s="187"/>
      <c r="C6398" s="169"/>
      <c r="D6398" s="169"/>
      <c r="E6398" s="169"/>
    </row>
    <row r="6399" spans="2:5">
      <c r="B6399" s="187"/>
      <c r="C6399" s="169"/>
      <c r="D6399" s="169"/>
      <c r="E6399" s="169"/>
    </row>
    <row r="6400" spans="2:5">
      <c r="B6400" s="187"/>
      <c r="C6400" s="169"/>
      <c r="D6400" s="169"/>
      <c r="E6400" s="169"/>
    </row>
    <row r="6401" spans="2:5">
      <c r="B6401" s="187"/>
      <c r="C6401" s="169"/>
      <c r="D6401" s="169"/>
      <c r="E6401" s="169"/>
    </row>
    <row r="6402" spans="2:5">
      <c r="B6402" s="187"/>
      <c r="C6402" s="169"/>
      <c r="D6402" s="169"/>
      <c r="E6402" s="169"/>
    </row>
    <row r="6403" spans="2:5">
      <c r="B6403" s="187"/>
      <c r="C6403" s="169"/>
      <c r="D6403" s="169"/>
      <c r="E6403" s="169"/>
    </row>
    <row r="6404" spans="2:5">
      <c r="B6404" s="187"/>
      <c r="C6404" s="169"/>
      <c r="D6404" s="169"/>
      <c r="E6404" s="169"/>
    </row>
    <row r="6405" spans="2:5">
      <c r="B6405" s="187"/>
      <c r="C6405" s="169"/>
      <c r="D6405" s="169"/>
      <c r="E6405" s="169"/>
    </row>
    <row r="6406" spans="2:5">
      <c r="B6406" s="187"/>
      <c r="C6406" s="169"/>
      <c r="D6406" s="169"/>
      <c r="E6406" s="169"/>
    </row>
    <row r="6407" spans="2:5">
      <c r="B6407" s="187"/>
      <c r="C6407" s="169"/>
      <c r="D6407" s="169"/>
      <c r="E6407" s="169"/>
    </row>
    <row r="6408" spans="2:5">
      <c r="B6408" s="187"/>
      <c r="C6408" s="169"/>
      <c r="D6408" s="169"/>
      <c r="E6408" s="169"/>
    </row>
    <row r="6409" spans="2:5">
      <c r="B6409" s="187"/>
      <c r="C6409" s="169"/>
      <c r="D6409" s="169"/>
      <c r="E6409" s="169"/>
    </row>
    <row r="6410" spans="2:5">
      <c r="B6410" s="187"/>
      <c r="C6410" s="169"/>
      <c r="D6410" s="169"/>
      <c r="E6410" s="169"/>
    </row>
    <row r="6411" spans="2:5">
      <c r="B6411" s="187"/>
      <c r="C6411" s="169"/>
      <c r="D6411" s="169"/>
      <c r="E6411" s="169"/>
    </row>
    <row r="6412" spans="2:5">
      <c r="B6412" s="187"/>
      <c r="C6412" s="169"/>
      <c r="D6412" s="169"/>
      <c r="E6412" s="169"/>
    </row>
    <row r="6413" spans="2:5">
      <c r="B6413" s="187"/>
      <c r="C6413" s="169"/>
      <c r="D6413" s="169"/>
      <c r="E6413" s="169"/>
    </row>
    <row r="6414" spans="2:5">
      <c r="B6414" s="187"/>
      <c r="C6414" s="169"/>
      <c r="D6414" s="169"/>
      <c r="E6414" s="169"/>
    </row>
    <row r="6415" spans="2:5">
      <c r="B6415" s="187"/>
      <c r="C6415" s="169"/>
      <c r="D6415" s="169"/>
      <c r="E6415" s="169"/>
    </row>
    <row r="6416" spans="2:5">
      <c r="B6416" s="187"/>
      <c r="C6416" s="169"/>
      <c r="D6416" s="169"/>
      <c r="E6416" s="169"/>
    </row>
    <row r="6417" spans="2:5">
      <c r="B6417" s="187"/>
      <c r="C6417" s="169"/>
      <c r="D6417" s="169"/>
      <c r="E6417" s="169"/>
    </row>
    <row r="6418" spans="2:5">
      <c r="B6418" s="187"/>
      <c r="C6418" s="169"/>
      <c r="D6418" s="169"/>
      <c r="E6418" s="169"/>
    </row>
    <row r="6419" spans="2:5">
      <c r="B6419" s="187"/>
      <c r="C6419" s="169"/>
      <c r="D6419" s="169"/>
      <c r="E6419" s="169"/>
    </row>
    <row r="6420" spans="2:5">
      <c r="B6420" s="187"/>
      <c r="C6420" s="169"/>
      <c r="D6420" s="169"/>
      <c r="E6420" s="169"/>
    </row>
    <row r="6421" spans="2:5">
      <c r="B6421" s="187"/>
      <c r="C6421" s="169"/>
      <c r="D6421" s="169"/>
      <c r="E6421" s="169"/>
    </row>
    <row r="6422" spans="2:5">
      <c r="B6422" s="187"/>
      <c r="C6422" s="169"/>
      <c r="D6422" s="169"/>
      <c r="E6422" s="169"/>
    </row>
    <row r="6423" spans="2:5">
      <c r="B6423" s="187"/>
      <c r="C6423" s="169"/>
      <c r="D6423" s="169"/>
      <c r="E6423" s="169"/>
    </row>
    <row r="6424" spans="2:5">
      <c r="B6424" s="187"/>
      <c r="C6424" s="169"/>
      <c r="D6424" s="169"/>
      <c r="E6424" s="169"/>
    </row>
    <row r="6425" spans="2:5">
      <c r="B6425" s="187"/>
      <c r="C6425" s="169"/>
      <c r="D6425" s="169"/>
      <c r="E6425" s="169"/>
    </row>
    <row r="6426" spans="2:5">
      <c r="B6426" s="187"/>
      <c r="C6426" s="169"/>
      <c r="D6426" s="169"/>
      <c r="E6426" s="169"/>
    </row>
    <row r="6427" spans="2:5">
      <c r="B6427" s="187"/>
      <c r="C6427" s="169"/>
      <c r="D6427" s="169"/>
      <c r="E6427" s="169"/>
    </row>
    <row r="6428" spans="2:5">
      <c r="B6428" s="187"/>
      <c r="C6428" s="169"/>
      <c r="D6428" s="169"/>
      <c r="E6428" s="169"/>
    </row>
    <row r="6429" spans="2:5">
      <c r="B6429" s="187"/>
      <c r="C6429" s="169"/>
      <c r="D6429" s="169"/>
      <c r="E6429" s="169"/>
    </row>
    <row r="6430" spans="2:5">
      <c r="B6430" s="187"/>
      <c r="C6430" s="169"/>
      <c r="D6430" s="169"/>
      <c r="E6430" s="169"/>
    </row>
    <row r="6431" spans="2:5">
      <c r="B6431" s="187"/>
      <c r="C6431" s="169"/>
      <c r="D6431" s="169"/>
      <c r="E6431" s="169"/>
    </row>
    <row r="6432" spans="2:5">
      <c r="B6432" s="187"/>
      <c r="C6432" s="169"/>
      <c r="D6432" s="169"/>
      <c r="E6432" s="169"/>
    </row>
    <row r="6433" spans="2:5">
      <c r="B6433" s="187"/>
      <c r="C6433" s="169"/>
      <c r="D6433" s="169"/>
      <c r="E6433" s="169"/>
    </row>
    <row r="6434" spans="2:5">
      <c r="B6434" s="187"/>
      <c r="C6434" s="169"/>
      <c r="D6434" s="169"/>
      <c r="E6434" s="169"/>
    </row>
    <row r="6435" spans="2:5">
      <c r="B6435" s="187"/>
      <c r="C6435" s="169"/>
      <c r="D6435" s="169"/>
      <c r="E6435" s="169"/>
    </row>
    <row r="6436" spans="2:5">
      <c r="B6436" s="187"/>
      <c r="C6436" s="169"/>
      <c r="D6436" s="169"/>
      <c r="E6436" s="169"/>
    </row>
    <row r="6437" spans="2:5">
      <c r="B6437" s="187"/>
      <c r="C6437" s="169"/>
      <c r="D6437" s="169"/>
      <c r="E6437" s="169"/>
    </row>
    <row r="6438" spans="2:5">
      <c r="B6438" s="187"/>
      <c r="C6438" s="169"/>
      <c r="D6438" s="169"/>
      <c r="E6438" s="169"/>
    </row>
    <row r="6439" spans="2:5">
      <c r="B6439" s="187"/>
      <c r="C6439" s="169"/>
      <c r="D6439" s="169"/>
      <c r="E6439" s="169"/>
    </row>
    <row r="6440" spans="2:5">
      <c r="B6440" s="187"/>
      <c r="C6440" s="169"/>
      <c r="D6440" s="169"/>
      <c r="E6440" s="169"/>
    </row>
    <row r="6441" spans="2:5">
      <c r="B6441" s="187"/>
      <c r="C6441" s="169"/>
      <c r="D6441" s="169"/>
      <c r="E6441" s="169"/>
    </row>
    <row r="6442" spans="2:5">
      <c r="B6442" s="187"/>
      <c r="C6442" s="169"/>
      <c r="D6442" s="169"/>
      <c r="E6442" s="169"/>
    </row>
    <row r="6443" spans="2:5">
      <c r="B6443" s="187"/>
      <c r="C6443" s="169"/>
      <c r="D6443" s="169"/>
      <c r="E6443" s="169"/>
    </row>
    <row r="6444" spans="2:5">
      <c r="B6444" s="187"/>
      <c r="C6444" s="169"/>
      <c r="D6444" s="169"/>
      <c r="E6444" s="169"/>
    </row>
    <row r="6445" spans="2:5">
      <c r="B6445" s="187"/>
      <c r="C6445" s="169"/>
      <c r="D6445" s="169"/>
      <c r="E6445" s="169"/>
    </row>
    <row r="6446" spans="2:5">
      <c r="B6446" s="187"/>
      <c r="C6446" s="169"/>
      <c r="D6446" s="169"/>
      <c r="E6446" s="169"/>
    </row>
    <row r="6447" spans="2:5">
      <c r="B6447" s="187"/>
      <c r="C6447" s="169"/>
      <c r="D6447" s="169"/>
      <c r="E6447" s="169"/>
    </row>
    <row r="6448" spans="2:5">
      <c r="B6448" s="187"/>
      <c r="C6448" s="169"/>
      <c r="D6448" s="169"/>
      <c r="E6448" s="169"/>
    </row>
    <row r="6449" spans="2:5">
      <c r="B6449" s="187"/>
      <c r="C6449" s="169"/>
      <c r="D6449" s="169"/>
      <c r="E6449" s="169"/>
    </row>
    <row r="6450" spans="2:5">
      <c r="B6450" s="187"/>
      <c r="C6450" s="169"/>
      <c r="D6450" s="169"/>
      <c r="E6450" s="169"/>
    </row>
    <row r="6451" spans="2:5">
      <c r="B6451" s="187"/>
      <c r="C6451" s="169"/>
      <c r="D6451" s="169"/>
      <c r="E6451" s="169"/>
    </row>
    <row r="6452" spans="2:5">
      <c r="B6452" s="187"/>
      <c r="C6452" s="169"/>
      <c r="D6452" s="169"/>
      <c r="E6452" s="169"/>
    </row>
    <row r="6453" spans="2:5">
      <c r="B6453" s="187"/>
      <c r="C6453" s="169"/>
      <c r="D6453" s="169"/>
      <c r="E6453" s="169"/>
    </row>
    <row r="6454" spans="2:5">
      <c r="B6454" s="187"/>
      <c r="C6454" s="169"/>
      <c r="D6454" s="169"/>
      <c r="E6454" s="169"/>
    </row>
    <row r="6455" spans="2:5">
      <c r="B6455" s="187"/>
      <c r="C6455" s="169"/>
      <c r="D6455" s="169"/>
      <c r="E6455" s="169"/>
    </row>
    <row r="6456" spans="2:5">
      <c r="B6456" s="187"/>
      <c r="C6456" s="169"/>
      <c r="D6456" s="169"/>
      <c r="E6456" s="169"/>
    </row>
    <row r="6457" spans="2:5">
      <c r="B6457" s="187"/>
      <c r="C6457" s="169"/>
      <c r="D6457" s="169"/>
      <c r="E6457" s="169"/>
    </row>
    <row r="6458" spans="2:5">
      <c r="B6458" s="187"/>
      <c r="C6458" s="169"/>
      <c r="D6458" s="169"/>
      <c r="E6458" s="169"/>
    </row>
    <row r="6459" spans="2:5">
      <c r="B6459" s="187"/>
      <c r="C6459" s="169"/>
      <c r="D6459" s="169"/>
      <c r="E6459" s="169"/>
    </row>
    <row r="6460" spans="2:5">
      <c r="B6460" s="187"/>
      <c r="C6460" s="169"/>
      <c r="D6460" s="169"/>
      <c r="E6460" s="169"/>
    </row>
    <row r="6461" spans="2:5">
      <c r="B6461" s="187"/>
      <c r="C6461" s="169"/>
      <c r="D6461" s="169"/>
      <c r="E6461" s="169"/>
    </row>
    <row r="6462" spans="2:5">
      <c r="B6462" s="187"/>
      <c r="C6462" s="169"/>
      <c r="D6462" s="169"/>
      <c r="E6462" s="169"/>
    </row>
    <row r="6463" spans="2:5">
      <c r="B6463" s="187"/>
      <c r="C6463" s="169"/>
      <c r="D6463" s="169"/>
      <c r="E6463" s="169"/>
    </row>
    <row r="6464" spans="2:5">
      <c r="B6464" s="187"/>
      <c r="C6464" s="169"/>
      <c r="D6464" s="169"/>
      <c r="E6464" s="169"/>
    </row>
    <row r="6465" spans="2:5">
      <c r="B6465" s="187"/>
      <c r="C6465" s="169"/>
      <c r="D6465" s="169"/>
      <c r="E6465" s="169"/>
    </row>
    <row r="6466" spans="2:5">
      <c r="B6466" s="187"/>
      <c r="C6466" s="169"/>
      <c r="D6466" s="169"/>
      <c r="E6466" s="169"/>
    </row>
    <row r="6467" spans="2:5">
      <c r="B6467" s="187"/>
      <c r="C6467" s="169"/>
      <c r="D6467" s="169"/>
      <c r="E6467" s="169"/>
    </row>
    <row r="6468" spans="2:5">
      <c r="B6468" s="187"/>
      <c r="C6468" s="169"/>
      <c r="D6468" s="169"/>
      <c r="E6468" s="169"/>
    </row>
    <row r="6469" spans="2:5">
      <c r="B6469" s="187"/>
      <c r="C6469" s="169"/>
      <c r="D6469" s="169"/>
      <c r="E6469" s="169"/>
    </row>
    <row r="6470" spans="2:5">
      <c r="B6470" s="187"/>
      <c r="C6470" s="169"/>
      <c r="D6470" s="169"/>
      <c r="E6470" s="169"/>
    </row>
    <row r="6471" spans="2:5">
      <c r="B6471" s="187"/>
      <c r="C6471" s="169"/>
      <c r="D6471" s="169"/>
      <c r="E6471" s="169"/>
    </row>
    <row r="6472" spans="2:5">
      <c r="B6472" s="187"/>
      <c r="C6472" s="169"/>
      <c r="D6472" s="169"/>
      <c r="E6472" s="169"/>
    </row>
    <row r="6473" spans="2:5">
      <c r="B6473" s="187"/>
      <c r="C6473" s="169"/>
      <c r="D6473" s="169"/>
      <c r="E6473" s="169"/>
    </row>
    <row r="6474" spans="2:5">
      <c r="B6474" s="187"/>
      <c r="C6474" s="169"/>
      <c r="D6474" s="169"/>
      <c r="E6474" s="169"/>
    </row>
    <row r="6475" spans="2:5">
      <c r="B6475" s="187"/>
      <c r="C6475" s="169"/>
      <c r="D6475" s="169"/>
      <c r="E6475" s="169"/>
    </row>
    <row r="6476" spans="2:5">
      <c r="B6476" s="187"/>
      <c r="C6476" s="169"/>
      <c r="D6476" s="169"/>
      <c r="E6476" s="169"/>
    </row>
    <row r="6477" spans="2:5">
      <c r="B6477" s="187"/>
      <c r="C6477" s="169"/>
      <c r="D6477" s="169"/>
      <c r="E6477" s="169"/>
    </row>
    <row r="6478" spans="2:5">
      <c r="B6478" s="187"/>
      <c r="C6478" s="169"/>
      <c r="D6478" s="169"/>
      <c r="E6478" s="169"/>
    </row>
    <row r="6479" spans="2:5">
      <c r="B6479" s="187"/>
      <c r="C6479" s="169"/>
      <c r="D6479" s="169"/>
      <c r="E6479" s="169"/>
    </row>
    <row r="6480" spans="2:5">
      <c r="B6480" s="187"/>
      <c r="C6480" s="169"/>
      <c r="D6480" s="169"/>
      <c r="E6480" s="169"/>
    </row>
    <row r="6481" spans="2:5">
      <c r="B6481" s="187"/>
      <c r="C6481" s="169"/>
      <c r="D6481" s="169"/>
      <c r="E6481" s="169"/>
    </row>
    <row r="6482" spans="2:5">
      <c r="B6482" s="187"/>
      <c r="C6482" s="169"/>
      <c r="D6482" s="169"/>
      <c r="E6482" s="169"/>
    </row>
    <row r="6483" spans="2:5">
      <c r="B6483" s="187"/>
      <c r="C6483" s="169"/>
      <c r="D6483" s="169"/>
      <c r="E6483" s="169"/>
    </row>
    <row r="6484" spans="2:5">
      <c r="B6484" s="187"/>
      <c r="C6484" s="169"/>
      <c r="D6484" s="169"/>
      <c r="E6484" s="169"/>
    </row>
    <row r="6485" spans="2:5">
      <c r="B6485" s="187"/>
      <c r="C6485" s="169"/>
      <c r="D6485" s="169"/>
      <c r="E6485" s="169"/>
    </row>
    <row r="6486" spans="2:5">
      <c r="B6486" s="187"/>
      <c r="C6486" s="169"/>
      <c r="D6486" s="169"/>
      <c r="E6486" s="169"/>
    </row>
    <row r="6487" spans="2:5">
      <c r="B6487" s="187"/>
      <c r="C6487" s="169"/>
      <c r="D6487" s="169"/>
      <c r="E6487" s="169"/>
    </row>
    <row r="6488" spans="2:5">
      <c r="B6488" s="187"/>
      <c r="C6488" s="169"/>
      <c r="D6488" s="169"/>
      <c r="E6488" s="169"/>
    </row>
    <row r="6489" spans="2:5">
      <c r="B6489" s="187"/>
      <c r="C6489" s="169"/>
      <c r="D6489" s="169"/>
      <c r="E6489" s="169"/>
    </row>
    <row r="6490" spans="2:5">
      <c r="B6490" s="187"/>
      <c r="C6490" s="169"/>
      <c r="D6490" s="169"/>
      <c r="E6490" s="169"/>
    </row>
    <row r="6491" spans="2:5">
      <c r="B6491" s="187"/>
      <c r="C6491" s="169"/>
      <c r="D6491" s="169"/>
      <c r="E6491" s="169"/>
    </row>
    <row r="6492" spans="2:5">
      <c r="B6492" s="187"/>
      <c r="C6492" s="169"/>
      <c r="D6492" s="169"/>
      <c r="E6492" s="169"/>
    </row>
    <row r="6493" spans="2:5">
      <c r="B6493" s="187"/>
      <c r="C6493" s="169"/>
      <c r="D6493" s="169"/>
      <c r="E6493" s="169"/>
    </row>
    <row r="6494" spans="2:5">
      <c r="B6494" s="187"/>
      <c r="C6494" s="169"/>
      <c r="D6494" s="169"/>
      <c r="E6494" s="169"/>
    </row>
    <row r="6495" spans="2:5">
      <c r="B6495" s="187"/>
      <c r="C6495" s="169"/>
      <c r="D6495" s="169"/>
      <c r="E6495" s="169"/>
    </row>
    <row r="6496" spans="2:5">
      <c r="B6496" s="187"/>
      <c r="C6496" s="169"/>
      <c r="D6496" s="169"/>
      <c r="E6496" s="169"/>
    </row>
    <row r="6497" spans="2:5">
      <c r="B6497" s="187"/>
      <c r="C6497" s="169"/>
      <c r="D6497" s="169"/>
      <c r="E6497" s="169"/>
    </row>
    <row r="6498" spans="2:5">
      <c r="B6498" s="187"/>
      <c r="C6498" s="169"/>
      <c r="D6498" s="169"/>
      <c r="E6498" s="169"/>
    </row>
    <row r="6499" spans="2:5">
      <c r="B6499" s="187"/>
      <c r="C6499" s="169"/>
      <c r="D6499" s="169"/>
      <c r="E6499" s="169"/>
    </row>
    <row r="6500" spans="2:5">
      <c r="B6500" s="187"/>
      <c r="C6500" s="169"/>
      <c r="D6500" s="169"/>
      <c r="E6500" s="169"/>
    </row>
    <row r="6501" spans="2:5">
      <c r="B6501" s="187"/>
      <c r="C6501" s="169"/>
      <c r="D6501" s="169"/>
      <c r="E6501" s="169"/>
    </row>
    <row r="6502" spans="2:5">
      <c r="B6502" s="187"/>
      <c r="C6502" s="169"/>
      <c r="D6502" s="169"/>
      <c r="E6502" s="169"/>
    </row>
    <row r="6503" spans="2:5">
      <c r="B6503" s="187"/>
      <c r="C6503" s="169"/>
      <c r="D6503" s="169"/>
      <c r="E6503" s="169"/>
    </row>
    <row r="6504" spans="2:5">
      <c r="B6504" s="187"/>
      <c r="C6504" s="169"/>
      <c r="D6504" s="169"/>
      <c r="E6504" s="169"/>
    </row>
    <row r="6505" spans="2:5">
      <c r="B6505" s="187"/>
      <c r="C6505" s="169"/>
      <c r="D6505" s="169"/>
      <c r="E6505" s="169"/>
    </row>
    <row r="6506" spans="2:5">
      <c r="B6506" s="187"/>
      <c r="C6506" s="169"/>
      <c r="D6506" s="169"/>
      <c r="E6506" s="169"/>
    </row>
    <row r="6507" spans="2:5">
      <c r="B6507" s="187"/>
      <c r="C6507" s="169"/>
      <c r="D6507" s="169"/>
      <c r="E6507" s="169"/>
    </row>
    <row r="6508" spans="2:5">
      <c r="B6508" s="187"/>
      <c r="C6508" s="169"/>
      <c r="D6508" s="169"/>
      <c r="E6508" s="169"/>
    </row>
    <row r="6509" spans="2:5">
      <c r="B6509" s="187"/>
      <c r="C6509" s="169"/>
      <c r="D6509" s="169"/>
      <c r="E6509" s="169"/>
    </row>
    <row r="6510" spans="2:5">
      <c r="B6510" s="187"/>
      <c r="C6510" s="169"/>
      <c r="D6510" s="169"/>
      <c r="E6510" s="169"/>
    </row>
    <row r="6511" spans="2:5">
      <c r="B6511" s="187"/>
      <c r="C6511" s="169"/>
      <c r="D6511" s="169"/>
      <c r="E6511" s="169"/>
    </row>
    <row r="6512" spans="2:5">
      <c r="B6512" s="187"/>
      <c r="C6512" s="169"/>
      <c r="D6512" s="169"/>
      <c r="E6512" s="169"/>
    </row>
    <row r="6513" spans="2:5">
      <c r="B6513" s="187"/>
      <c r="C6513" s="169"/>
      <c r="D6513" s="169"/>
      <c r="E6513" s="169"/>
    </row>
    <row r="6514" spans="2:5">
      <c r="B6514" s="187"/>
      <c r="C6514" s="169"/>
      <c r="D6514" s="169"/>
      <c r="E6514" s="169"/>
    </row>
    <row r="6515" spans="2:5">
      <c r="B6515" s="187"/>
      <c r="C6515" s="169"/>
      <c r="D6515" s="169"/>
      <c r="E6515" s="169"/>
    </row>
    <row r="6516" spans="2:5">
      <c r="B6516" s="187"/>
      <c r="C6516" s="169"/>
      <c r="D6516" s="169"/>
      <c r="E6516" s="169"/>
    </row>
    <row r="6517" spans="2:5">
      <c r="B6517" s="187"/>
      <c r="C6517" s="169"/>
      <c r="D6517" s="169"/>
      <c r="E6517" s="169"/>
    </row>
    <row r="6518" spans="2:5">
      <c r="B6518" s="187"/>
      <c r="C6518" s="169"/>
      <c r="D6518" s="169"/>
      <c r="E6518" s="169"/>
    </row>
    <row r="6519" spans="2:5">
      <c r="B6519" s="187"/>
      <c r="C6519" s="169"/>
      <c r="D6519" s="169"/>
      <c r="E6519" s="169"/>
    </row>
    <row r="6520" spans="2:5">
      <c r="B6520" s="187"/>
      <c r="C6520" s="169"/>
      <c r="D6520" s="169"/>
      <c r="E6520" s="169"/>
    </row>
    <row r="6521" spans="2:5">
      <c r="B6521" s="187"/>
      <c r="C6521" s="169"/>
      <c r="D6521" s="169"/>
      <c r="E6521" s="169"/>
    </row>
    <row r="6522" spans="2:5">
      <c r="B6522" s="187"/>
      <c r="C6522" s="169"/>
      <c r="D6522" s="169"/>
      <c r="E6522" s="169"/>
    </row>
    <row r="6523" spans="2:5">
      <c r="B6523" s="187"/>
      <c r="C6523" s="169"/>
      <c r="D6523" s="169"/>
      <c r="E6523" s="169"/>
    </row>
    <row r="6524" spans="2:5">
      <c r="B6524" s="187"/>
      <c r="C6524" s="169"/>
      <c r="D6524" s="169"/>
      <c r="E6524" s="169"/>
    </row>
    <row r="6525" spans="2:5">
      <c r="B6525" s="187"/>
      <c r="C6525" s="169"/>
      <c r="D6525" s="169"/>
      <c r="E6525" s="169"/>
    </row>
    <row r="6526" spans="2:5">
      <c r="B6526" s="187"/>
      <c r="C6526" s="169"/>
      <c r="D6526" s="169"/>
      <c r="E6526" s="169"/>
    </row>
    <row r="6527" spans="2:5">
      <c r="B6527" s="187"/>
      <c r="C6527" s="169"/>
      <c r="D6527" s="169"/>
      <c r="E6527" s="169"/>
    </row>
    <row r="6528" spans="2:5">
      <c r="B6528" s="187"/>
      <c r="C6528" s="169"/>
      <c r="D6528" s="169"/>
      <c r="E6528" s="169"/>
    </row>
    <row r="6529" spans="2:5">
      <c r="B6529" s="187"/>
      <c r="C6529" s="169"/>
      <c r="D6529" s="169"/>
      <c r="E6529" s="169"/>
    </row>
    <row r="6530" spans="2:5">
      <c r="B6530" s="187"/>
      <c r="C6530" s="169"/>
      <c r="D6530" s="169"/>
      <c r="E6530" s="169"/>
    </row>
    <row r="6531" spans="2:5">
      <c r="B6531" s="187"/>
      <c r="C6531" s="169"/>
      <c r="D6531" s="169"/>
      <c r="E6531" s="169"/>
    </row>
    <row r="6532" spans="2:5">
      <c r="B6532" s="187"/>
      <c r="C6532" s="169"/>
      <c r="D6532" s="169"/>
      <c r="E6532" s="169"/>
    </row>
    <row r="6533" spans="2:5">
      <c r="B6533" s="187"/>
      <c r="C6533" s="169"/>
      <c r="D6533" s="169"/>
      <c r="E6533" s="169"/>
    </row>
    <row r="6534" spans="2:5">
      <c r="B6534" s="187"/>
      <c r="C6534" s="169"/>
      <c r="D6534" s="169"/>
      <c r="E6534" s="169"/>
    </row>
    <row r="6535" spans="2:5">
      <c r="B6535" s="187"/>
      <c r="C6535" s="169"/>
      <c r="D6535" s="169"/>
      <c r="E6535" s="169"/>
    </row>
    <row r="6536" spans="2:5">
      <c r="B6536" s="187"/>
      <c r="C6536" s="169"/>
      <c r="D6536" s="169"/>
      <c r="E6536" s="169"/>
    </row>
    <row r="6537" spans="2:5">
      <c r="B6537" s="187"/>
      <c r="C6537" s="169"/>
      <c r="D6537" s="169"/>
      <c r="E6537" s="169"/>
    </row>
    <row r="6538" spans="2:5">
      <c r="B6538" s="187"/>
      <c r="C6538" s="169"/>
      <c r="D6538" s="169"/>
      <c r="E6538" s="169"/>
    </row>
    <row r="6539" spans="2:5">
      <c r="B6539" s="187"/>
      <c r="C6539" s="169"/>
      <c r="D6539" s="169"/>
      <c r="E6539" s="169"/>
    </row>
    <row r="6540" spans="2:5">
      <c r="B6540" s="187"/>
      <c r="C6540" s="169"/>
      <c r="D6540" s="169"/>
      <c r="E6540" s="169"/>
    </row>
    <row r="6541" spans="2:5">
      <c r="B6541" s="187"/>
      <c r="C6541" s="169"/>
      <c r="D6541" s="169"/>
      <c r="E6541" s="169"/>
    </row>
    <row r="6542" spans="2:5">
      <c r="B6542" s="187"/>
      <c r="C6542" s="169"/>
      <c r="D6542" s="169"/>
      <c r="E6542" s="169"/>
    </row>
    <row r="6543" spans="2:5">
      <c r="B6543" s="187"/>
      <c r="C6543" s="169"/>
      <c r="D6543" s="169"/>
      <c r="E6543" s="169"/>
    </row>
    <row r="6544" spans="2:5">
      <c r="B6544" s="187"/>
      <c r="C6544" s="169"/>
      <c r="D6544" s="169"/>
      <c r="E6544" s="169"/>
    </row>
    <row r="6545" spans="2:5">
      <c r="B6545" s="187"/>
      <c r="C6545" s="169"/>
      <c r="D6545" s="169"/>
      <c r="E6545" s="169"/>
    </row>
    <row r="6546" spans="2:5">
      <c r="B6546" s="187"/>
      <c r="C6546" s="169"/>
      <c r="D6546" s="169"/>
      <c r="E6546" s="169"/>
    </row>
    <row r="6547" spans="2:5">
      <c r="B6547" s="187"/>
      <c r="C6547" s="169"/>
      <c r="D6547" s="169"/>
      <c r="E6547" s="169"/>
    </row>
    <row r="6548" spans="2:5">
      <c r="B6548" s="187"/>
      <c r="C6548" s="169"/>
      <c r="D6548" s="169"/>
      <c r="E6548" s="169"/>
    </row>
    <row r="6549" spans="2:5">
      <c r="B6549" s="187"/>
      <c r="C6549" s="169"/>
      <c r="D6549" s="169"/>
      <c r="E6549" s="169"/>
    </row>
    <row r="6550" spans="2:5">
      <c r="B6550" s="187"/>
      <c r="C6550" s="169"/>
      <c r="D6550" s="169"/>
      <c r="E6550" s="169"/>
    </row>
    <row r="6551" spans="2:5">
      <c r="B6551" s="187"/>
      <c r="C6551" s="169"/>
      <c r="D6551" s="169"/>
      <c r="E6551" s="169"/>
    </row>
    <row r="6552" spans="2:5">
      <c r="B6552" s="187"/>
      <c r="C6552" s="169"/>
      <c r="D6552" s="169"/>
      <c r="E6552" s="169"/>
    </row>
    <row r="6553" spans="2:5">
      <c r="B6553" s="187"/>
      <c r="C6553" s="169"/>
      <c r="D6553" s="169"/>
      <c r="E6553" s="169"/>
    </row>
    <row r="6554" spans="2:5">
      <c r="B6554" s="187"/>
      <c r="C6554" s="169"/>
      <c r="D6554" s="169"/>
      <c r="E6554" s="169"/>
    </row>
    <row r="6555" spans="2:5">
      <c r="B6555" s="187"/>
      <c r="C6555" s="169"/>
      <c r="D6555" s="169"/>
      <c r="E6555" s="169"/>
    </row>
    <row r="6556" spans="2:5">
      <c r="B6556" s="187"/>
      <c r="C6556" s="169"/>
      <c r="D6556" s="169"/>
      <c r="E6556" s="169"/>
    </row>
    <row r="6557" spans="2:5">
      <c r="B6557" s="187"/>
      <c r="C6557" s="169"/>
      <c r="D6557" s="169"/>
      <c r="E6557" s="169"/>
    </row>
    <row r="6558" spans="2:5">
      <c r="B6558" s="187"/>
      <c r="C6558" s="169"/>
      <c r="D6558" s="169"/>
      <c r="E6558" s="169"/>
    </row>
    <row r="6559" spans="2:5">
      <c r="B6559" s="187"/>
      <c r="C6559" s="169"/>
      <c r="D6559" s="169"/>
      <c r="E6559" s="169"/>
    </row>
    <row r="6560" spans="2:5">
      <c r="B6560" s="187"/>
      <c r="C6560" s="169"/>
      <c r="D6560" s="169"/>
      <c r="E6560" s="169"/>
    </row>
    <row r="6561" spans="2:5">
      <c r="B6561" s="187"/>
      <c r="C6561" s="169"/>
      <c r="D6561" s="169"/>
      <c r="E6561" s="169"/>
    </row>
    <row r="6562" spans="2:5">
      <c r="B6562" s="187"/>
      <c r="C6562" s="169"/>
      <c r="D6562" s="169"/>
      <c r="E6562" s="169"/>
    </row>
    <row r="6563" spans="2:5">
      <c r="B6563" s="187"/>
      <c r="C6563" s="169"/>
      <c r="D6563" s="169"/>
      <c r="E6563" s="169"/>
    </row>
    <row r="6564" spans="2:5">
      <c r="B6564" s="187"/>
      <c r="C6564" s="169"/>
      <c r="D6564" s="169"/>
      <c r="E6564" s="169"/>
    </row>
    <row r="6565" spans="2:5">
      <c r="B6565" s="187"/>
      <c r="C6565" s="169"/>
      <c r="D6565" s="169"/>
      <c r="E6565" s="169"/>
    </row>
    <row r="6566" spans="2:5">
      <c r="B6566" s="187"/>
      <c r="C6566" s="169"/>
      <c r="D6566" s="169"/>
      <c r="E6566" s="169"/>
    </row>
    <row r="6567" spans="2:5">
      <c r="B6567" s="187"/>
      <c r="C6567" s="169"/>
      <c r="D6567" s="169"/>
      <c r="E6567" s="169"/>
    </row>
    <row r="6568" spans="2:5">
      <c r="B6568" s="187"/>
      <c r="C6568" s="169"/>
      <c r="D6568" s="169"/>
      <c r="E6568" s="169"/>
    </row>
    <row r="6569" spans="2:5">
      <c r="B6569" s="187"/>
      <c r="C6569" s="169"/>
      <c r="D6569" s="169"/>
      <c r="E6569" s="169"/>
    </row>
    <row r="6570" spans="2:5">
      <c r="B6570" s="187"/>
      <c r="C6570" s="169"/>
      <c r="D6570" s="169"/>
      <c r="E6570" s="169"/>
    </row>
    <row r="6571" spans="2:5">
      <c r="B6571" s="187"/>
      <c r="C6571" s="169"/>
      <c r="D6571" s="169"/>
      <c r="E6571" s="169"/>
    </row>
    <row r="6572" spans="2:5">
      <c r="B6572" s="187"/>
      <c r="C6572" s="169"/>
      <c r="D6572" s="169"/>
      <c r="E6572" s="169"/>
    </row>
    <row r="6573" spans="2:5">
      <c r="B6573" s="187"/>
      <c r="C6573" s="169"/>
      <c r="D6573" s="169"/>
      <c r="E6573" s="169"/>
    </row>
    <row r="6574" spans="2:5">
      <c r="B6574" s="187"/>
      <c r="C6574" s="169"/>
      <c r="D6574" s="169"/>
      <c r="E6574" s="169"/>
    </row>
    <row r="6575" spans="2:5">
      <c r="B6575" s="187"/>
      <c r="C6575" s="169"/>
      <c r="D6575" s="169"/>
      <c r="E6575" s="169"/>
    </row>
    <row r="6576" spans="2:5">
      <c r="B6576" s="187"/>
      <c r="C6576" s="169"/>
      <c r="D6576" s="169"/>
      <c r="E6576" s="169"/>
    </row>
    <row r="6577" spans="2:5">
      <c r="B6577" s="187"/>
      <c r="C6577" s="169"/>
      <c r="D6577" s="169"/>
      <c r="E6577" s="169"/>
    </row>
    <row r="6578" spans="2:5">
      <c r="B6578" s="187"/>
      <c r="C6578" s="169"/>
      <c r="D6578" s="169"/>
      <c r="E6578" s="169"/>
    </row>
    <row r="6579" spans="2:5">
      <c r="B6579" s="187"/>
      <c r="C6579" s="169"/>
      <c r="D6579" s="169"/>
      <c r="E6579" s="169"/>
    </row>
    <row r="6580" spans="2:5">
      <c r="B6580" s="187"/>
      <c r="C6580" s="169"/>
      <c r="D6580" s="169"/>
      <c r="E6580" s="169"/>
    </row>
    <row r="6581" spans="2:5">
      <c r="B6581" s="187"/>
      <c r="C6581" s="169"/>
      <c r="D6581" s="169"/>
      <c r="E6581" s="169"/>
    </row>
    <row r="6582" spans="2:5">
      <c r="B6582" s="187"/>
      <c r="C6582" s="169"/>
      <c r="D6582" s="169"/>
      <c r="E6582" s="169"/>
    </row>
    <row r="6583" spans="2:5">
      <c r="B6583" s="187"/>
      <c r="C6583" s="169"/>
      <c r="D6583" s="169"/>
      <c r="E6583" s="169"/>
    </row>
    <row r="6584" spans="2:5">
      <c r="B6584" s="187"/>
      <c r="C6584" s="169"/>
      <c r="D6584" s="169"/>
      <c r="E6584" s="169"/>
    </row>
    <row r="6585" spans="2:5">
      <c r="B6585" s="187"/>
      <c r="C6585" s="169"/>
      <c r="D6585" s="169"/>
      <c r="E6585" s="169"/>
    </row>
    <row r="6586" spans="2:5">
      <c r="B6586" s="187"/>
      <c r="C6586" s="169"/>
      <c r="D6586" s="169"/>
      <c r="E6586" s="169"/>
    </row>
    <row r="6587" spans="2:5">
      <c r="B6587" s="187"/>
      <c r="C6587" s="169"/>
      <c r="D6587" s="169"/>
      <c r="E6587" s="169"/>
    </row>
    <row r="6588" spans="2:5">
      <c r="B6588" s="187"/>
      <c r="C6588" s="169"/>
      <c r="D6588" s="169"/>
      <c r="E6588" s="169"/>
    </row>
    <row r="6589" spans="2:5">
      <c r="B6589" s="187"/>
      <c r="C6589" s="169"/>
      <c r="D6589" s="169"/>
      <c r="E6589" s="169"/>
    </row>
    <row r="6590" spans="2:5">
      <c r="B6590" s="187"/>
      <c r="C6590" s="169"/>
      <c r="D6590" s="169"/>
      <c r="E6590" s="169"/>
    </row>
    <row r="6591" spans="2:5">
      <c r="B6591" s="187"/>
      <c r="C6591" s="169"/>
      <c r="D6591" s="169"/>
      <c r="E6591" s="169"/>
    </row>
    <row r="6592" spans="2:5">
      <c r="B6592" s="187"/>
      <c r="C6592" s="169"/>
      <c r="D6592" s="169"/>
      <c r="E6592" s="169"/>
    </row>
    <row r="6593" spans="2:5">
      <c r="B6593" s="187"/>
      <c r="C6593" s="169"/>
      <c r="D6593" s="169"/>
      <c r="E6593" s="169"/>
    </row>
    <row r="6594" spans="2:5">
      <c r="B6594" s="187"/>
      <c r="C6594" s="169"/>
      <c r="D6594" s="169"/>
      <c r="E6594" s="169"/>
    </row>
    <row r="6595" spans="2:5">
      <c r="B6595" s="187"/>
      <c r="C6595" s="169"/>
      <c r="D6595" s="169"/>
      <c r="E6595" s="169"/>
    </row>
    <row r="6596" spans="2:5">
      <c r="B6596" s="187"/>
      <c r="C6596" s="169"/>
      <c r="D6596" s="169"/>
      <c r="E6596" s="169"/>
    </row>
    <row r="6597" spans="2:5">
      <c r="B6597" s="187"/>
      <c r="C6597" s="169"/>
      <c r="D6597" s="169"/>
      <c r="E6597" s="169"/>
    </row>
    <row r="6598" spans="2:5">
      <c r="B6598" s="187"/>
      <c r="C6598" s="169"/>
      <c r="D6598" s="169"/>
      <c r="E6598" s="169"/>
    </row>
    <row r="6599" spans="2:5">
      <c r="B6599" s="187"/>
      <c r="C6599" s="169"/>
      <c r="D6599" s="169"/>
      <c r="E6599" s="169"/>
    </row>
    <row r="6600" spans="2:5">
      <c r="B6600" s="187"/>
      <c r="C6600" s="169"/>
      <c r="D6600" s="169"/>
      <c r="E6600" s="169"/>
    </row>
    <row r="6601" spans="2:5">
      <c r="B6601" s="187"/>
      <c r="C6601" s="169"/>
      <c r="D6601" s="169"/>
      <c r="E6601" s="169"/>
    </row>
    <row r="6602" spans="2:5">
      <c r="B6602" s="187"/>
      <c r="C6602" s="169"/>
      <c r="D6602" s="169"/>
      <c r="E6602" s="169"/>
    </row>
    <row r="6603" spans="2:5">
      <c r="B6603" s="187"/>
      <c r="C6603" s="169"/>
      <c r="D6603" s="169"/>
      <c r="E6603" s="169"/>
    </row>
    <row r="6604" spans="2:5">
      <c r="B6604" s="187"/>
      <c r="C6604" s="169"/>
      <c r="D6604" s="169"/>
      <c r="E6604" s="169"/>
    </row>
    <row r="6605" spans="2:5">
      <c r="B6605" s="187"/>
      <c r="C6605" s="169"/>
      <c r="D6605" s="169"/>
      <c r="E6605" s="169"/>
    </row>
    <row r="6606" spans="2:5">
      <c r="B6606" s="187"/>
      <c r="C6606" s="169"/>
      <c r="D6606" s="169"/>
      <c r="E6606" s="169"/>
    </row>
    <row r="6607" spans="2:5">
      <c r="B6607" s="187"/>
      <c r="C6607" s="169"/>
      <c r="D6607" s="169"/>
      <c r="E6607" s="169"/>
    </row>
    <row r="6608" spans="2:5">
      <c r="B6608" s="187"/>
      <c r="C6608" s="169"/>
      <c r="D6608" s="169"/>
      <c r="E6608" s="169"/>
    </row>
    <row r="6609" spans="2:5">
      <c r="B6609" s="187"/>
      <c r="C6609" s="169"/>
      <c r="D6609" s="169"/>
      <c r="E6609" s="169"/>
    </row>
    <row r="6610" spans="2:5">
      <c r="B6610" s="187"/>
      <c r="C6610" s="169"/>
      <c r="D6610" s="169"/>
      <c r="E6610" s="169"/>
    </row>
    <row r="6611" spans="2:5">
      <c r="B6611" s="187"/>
      <c r="C6611" s="169"/>
      <c r="D6611" s="169"/>
      <c r="E6611" s="169"/>
    </row>
    <row r="6612" spans="2:5">
      <c r="B6612" s="187"/>
      <c r="C6612" s="169"/>
      <c r="D6612" s="169"/>
      <c r="E6612" s="169"/>
    </row>
    <row r="6613" spans="2:5">
      <c r="B6613" s="187"/>
      <c r="C6613" s="169"/>
      <c r="D6613" s="169"/>
      <c r="E6613" s="169"/>
    </row>
    <row r="6614" spans="2:5">
      <c r="B6614" s="187"/>
      <c r="C6614" s="169"/>
      <c r="D6614" s="169"/>
      <c r="E6614" s="169"/>
    </row>
    <row r="6615" spans="2:5">
      <c r="B6615" s="187"/>
      <c r="C6615" s="169"/>
      <c r="D6615" s="169"/>
      <c r="E6615" s="169"/>
    </row>
    <row r="6616" spans="2:5">
      <c r="B6616" s="187"/>
      <c r="C6616" s="169"/>
      <c r="D6616" s="169"/>
      <c r="E6616" s="169"/>
    </row>
    <row r="6617" spans="2:5">
      <c r="B6617" s="187"/>
      <c r="C6617" s="169"/>
      <c r="D6617" s="169"/>
      <c r="E6617" s="169"/>
    </row>
    <row r="6618" spans="2:5">
      <c r="B6618" s="187"/>
      <c r="C6618" s="169"/>
      <c r="D6618" s="169"/>
      <c r="E6618" s="169"/>
    </row>
    <row r="6619" spans="2:5">
      <c r="B6619" s="187"/>
      <c r="C6619" s="169"/>
      <c r="D6619" s="169"/>
      <c r="E6619" s="169"/>
    </row>
    <row r="6620" spans="2:5">
      <c r="B6620" s="187"/>
      <c r="C6620" s="169"/>
      <c r="D6620" s="169"/>
      <c r="E6620" s="169"/>
    </row>
    <row r="6621" spans="2:5">
      <c r="B6621" s="187"/>
      <c r="C6621" s="169"/>
      <c r="D6621" s="169"/>
      <c r="E6621" s="169"/>
    </row>
    <row r="6622" spans="2:5">
      <c r="B6622" s="187"/>
      <c r="C6622" s="169"/>
      <c r="D6622" s="169"/>
      <c r="E6622" s="169"/>
    </row>
    <row r="6623" spans="2:5">
      <c r="B6623" s="187"/>
      <c r="C6623" s="169"/>
      <c r="D6623" s="169"/>
      <c r="E6623" s="169"/>
    </row>
    <row r="6624" spans="2:5">
      <c r="B6624" s="187"/>
      <c r="C6624" s="169"/>
      <c r="D6624" s="169"/>
      <c r="E6624" s="169"/>
    </row>
    <row r="6625" spans="2:5">
      <c r="B6625" s="187"/>
      <c r="C6625" s="169"/>
      <c r="D6625" s="169"/>
      <c r="E6625" s="169"/>
    </row>
    <row r="6626" spans="2:5">
      <c r="B6626" s="187"/>
      <c r="C6626" s="169"/>
      <c r="D6626" s="169"/>
      <c r="E6626" s="169"/>
    </row>
    <row r="6627" spans="2:5">
      <c r="B6627" s="187"/>
      <c r="C6627" s="169"/>
      <c r="D6627" s="169"/>
      <c r="E6627" s="169"/>
    </row>
    <row r="6628" spans="2:5">
      <c r="B6628" s="187"/>
      <c r="C6628" s="169"/>
      <c r="D6628" s="169"/>
      <c r="E6628" s="169"/>
    </row>
    <row r="6629" spans="2:5">
      <c r="B6629" s="187"/>
      <c r="C6629" s="169"/>
      <c r="D6629" s="169"/>
      <c r="E6629" s="169"/>
    </row>
    <row r="6630" spans="2:5">
      <c r="B6630" s="187"/>
      <c r="C6630" s="169"/>
      <c r="D6630" s="169"/>
      <c r="E6630" s="169"/>
    </row>
    <row r="6631" spans="2:5">
      <c r="B6631" s="187"/>
      <c r="C6631" s="169"/>
      <c r="D6631" s="169"/>
      <c r="E6631" s="169"/>
    </row>
    <row r="6632" spans="2:5">
      <c r="B6632" s="187"/>
      <c r="C6632" s="169"/>
      <c r="D6632" s="169"/>
      <c r="E6632" s="169"/>
    </row>
    <row r="6633" spans="2:5">
      <c r="B6633" s="187"/>
      <c r="C6633" s="169"/>
      <c r="D6633" s="169"/>
      <c r="E6633" s="169"/>
    </row>
    <row r="6634" spans="2:5">
      <c r="B6634" s="187"/>
      <c r="C6634" s="169"/>
      <c r="D6634" s="169"/>
      <c r="E6634" s="169"/>
    </row>
    <row r="6635" spans="2:5">
      <c r="B6635" s="187"/>
      <c r="C6635" s="169"/>
      <c r="D6635" s="169"/>
      <c r="E6635" s="169"/>
    </row>
    <row r="6636" spans="2:5">
      <c r="B6636" s="187"/>
      <c r="C6636" s="169"/>
      <c r="D6636" s="169"/>
      <c r="E6636" s="169"/>
    </row>
    <row r="6637" spans="2:5">
      <c r="B6637" s="187"/>
      <c r="C6637" s="169"/>
      <c r="D6637" s="169"/>
      <c r="E6637" s="169"/>
    </row>
    <row r="6638" spans="2:5">
      <c r="B6638" s="187"/>
      <c r="C6638" s="169"/>
      <c r="D6638" s="169"/>
      <c r="E6638" s="169"/>
    </row>
    <row r="6639" spans="2:5">
      <c r="B6639" s="187"/>
      <c r="C6639" s="169"/>
      <c r="D6639" s="169"/>
      <c r="E6639" s="169"/>
    </row>
    <row r="6640" spans="2:5">
      <c r="B6640" s="187"/>
      <c r="C6640" s="169"/>
      <c r="D6640" s="169"/>
      <c r="E6640" s="169"/>
    </row>
    <row r="6641" spans="2:5">
      <c r="B6641" s="187"/>
      <c r="C6641" s="169"/>
      <c r="D6641" s="169"/>
      <c r="E6641" s="169"/>
    </row>
    <row r="6642" spans="2:5">
      <c r="B6642" s="187"/>
      <c r="C6642" s="169"/>
      <c r="D6642" s="169"/>
      <c r="E6642" s="169"/>
    </row>
    <row r="6643" spans="2:5">
      <c r="B6643" s="187"/>
      <c r="C6643" s="169"/>
      <c r="D6643" s="169"/>
      <c r="E6643" s="169"/>
    </row>
    <row r="6644" spans="2:5">
      <c r="B6644" s="187"/>
      <c r="C6644" s="169"/>
      <c r="D6644" s="169"/>
      <c r="E6644" s="169"/>
    </row>
    <row r="6645" spans="2:5">
      <c r="B6645" s="187"/>
      <c r="C6645" s="169"/>
      <c r="D6645" s="169"/>
      <c r="E6645" s="169"/>
    </row>
    <row r="6646" spans="2:5">
      <c r="B6646" s="187"/>
      <c r="C6646" s="169"/>
      <c r="D6646" s="169"/>
      <c r="E6646" s="169"/>
    </row>
    <row r="6647" spans="2:5">
      <c r="B6647" s="187"/>
      <c r="C6647" s="169"/>
      <c r="D6647" s="169"/>
      <c r="E6647" s="169"/>
    </row>
    <row r="6648" spans="2:5">
      <c r="B6648" s="187"/>
      <c r="C6648" s="169"/>
      <c r="D6648" s="169"/>
      <c r="E6648" s="169"/>
    </row>
    <row r="6649" spans="2:5">
      <c r="B6649" s="187"/>
      <c r="C6649" s="169"/>
      <c r="D6649" s="169"/>
      <c r="E6649" s="169"/>
    </row>
    <row r="6650" spans="2:5">
      <c r="B6650" s="187"/>
      <c r="C6650" s="169"/>
      <c r="D6650" s="169"/>
      <c r="E6650" s="169"/>
    </row>
    <row r="6651" spans="2:5">
      <c r="B6651" s="187"/>
      <c r="C6651" s="169"/>
      <c r="D6651" s="169"/>
      <c r="E6651" s="169"/>
    </row>
    <row r="6652" spans="2:5">
      <c r="B6652" s="187"/>
      <c r="C6652" s="169"/>
      <c r="D6652" s="169"/>
      <c r="E6652" s="169"/>
    </row>
    <row r="6653" spans="2:5">
      <c r="B6653" s="187"/>
      <c r="C6653" s="169"/>
      <c r="D6653" s="169"/>
      <c r="E6653" s="169"/>
    </row>
    <row r="6654" spans="2:5">
      <c r="B6654" s="187"/>
      <c r="C6654" s="169"/>
      <c r="D6654" s="169"/>
      <c r="E6654" s="169"/>
    </row>
    <row r="6655" spans="2:5">
      <c r="B6655" s="187"/>
      <c r="C6655" s="169"/>
      <c r="D6655" s="169"/>
      <c r="E6655" s="169"/>
    </row>
    <row r="6656" spans="2:5">
      <c r="B6656" s="187"/>
      <c r="C6656" s="169"/>
      <c r="D6656" s="169"/>
      <c r="E6656" s="169"/>
    </row>
    <row r="6657" spans="2:5">
      <c r="B6657" s="187"/>
      <c r="C6657" s="169"/>
      <c r="D6657" s="169"/>
      <c r="E6657" s="169"/>
    </row>
    <row r="6658" spans="2:5">
      <c r="B6658" s="187"/>
      <c r="C6658" s="169"/>
      <c r="D6658" s="169"/>
      <c r="E6658" s="169"/>
    </row>
    <row r="6659" spans="2:5">
      <c r="B6659" s="187"/>
      <c r="C6659" s="169"/>
      <c r="D6659" s="169"/>
      <c r="E6659" s="169"/>
    </row>
    <row r="6660" spans="2:5">
      <c r="B6660" s="187"/>
      <c r="C6660" s="169"/>
      <c r="D6660" s="169"/>
      <c r="E6660" s="169"/>
    </row>
    <row r="6661" spans="2:5">
      <c r="B6661" s="187"/>
      <c r="C6661" s="169"/>
      <c r="D6661" s="169"/>
      <c r="E6661" s="169"/>
    </row>
    <row r="6662" spans="2:5">
      <c r="B6662" s="187"/>
      <c r="C6662" s="169"/>
      <c r="D6662" s="169"/>
      <c r="E6662" s="169"/>
    </row>
    <row r="6663" spans="2:5">
      <c r="B6663" s="187"/>
      <c r="C6663" s="169"/>
      <c r="D6663" s="169"/>
      <c r="E6663" s="169"/>
    </row>
    <row r="6664" spans="2:5">
      <c r="B6664" s="187"/>
      <c r="C6664" s="169"/>
      <c r="D6664" s="169"/>
      <c r="E6664" s="169"/>
    </row>
    <row r="6665" spans="2:5">
      <c r="B6665" s="187"/>
      <c r="C6665" s="169"/>
      <c r="D6665" s="169"/>
      <c r="E6665" s="169"/>
    </row>
    <row r="6666" spans="2:5">
      <c r="B6666" s="187"/>
      <c r="C6666" s="169"/>
      <c r="D6666" s="169"/>
      <c r="E6666" s="169"/>
    </row>
    <row r="6667" spans="2:5">
      <c r="B6667" s="187"/>
      <c r="C6667" s="169"/>
      <c r="D6667" s="169"/>
      <c r="E6667" s="169"/>
    </row>
    <row r="6668" spans="2:5">
      <c r="B6668" s="187"/>
      <c r="C6668" s="169"/>
      <c r="D6668" s="169"/>
      <c r="E6668" s="169"/>
    </row>
    <row r="6669" spans="2:5">
      <c r="B6669" s="187"/>
      <c r="C6669" s="169"/>
      <c r="D6669" s="169"/>
      <c r="E6669" s="169"/>
    </row>
    <row r="6670" spans="2:5">
      <c r="B6670" s="187"/>
      <c r="C6670" s="169"/>
      <c r="D6670" s="169"/>
      <c r="E6670" s="169"/>
    </row>
    <row r="6671" spans="2:5">
      <c r="B6671" s="187"/>
      <c r="C6671" s="169"/>
      <c r="D6671" s="169"/>
      <c r="E6671" s="169"/>
    </row>
    <row r="6672" spans="2:5">
      <c r="B6672" s="187"/>
      <c r="C6672" s="169"/>
      <c r="D6672" s="169"/>
      <c r="E6672" s="169"/>
    </row>
    <row r="6673" spans="2:5">
      <c r="B6673" s="187"/>
      <c r="C6673" s="169"/>
      <c r="D6673" s="169"/>
      <c r="E6673" s="169"/>
    </row>
    <row r="6674" spans="2:5">
      <c r="B6674" s="187"/>
      <c r="C6674" s="169"/>
      <c r="D6674" s="169"/>
      <c r="E6674" s="169"/>
    </row>
    <row r="6675" spans="2:5">
      <c r="B6675" s="187"/>
      <c r="C6675" s="169"/>
      <c r="D6675" s="169"/>
      <c r="E6675" s="169"/>
    </row>
    <row r="6676" spans="2:5">
      <c r="B6676" s="187"/>
      <c r="C6676" s="169"/>
      <c r="D6676" s="169"/>
      <c r="E6676" s="169"/>
    </row>
    <row r="6677" spans="2:5">
      <c r="B6677" s="187"/>
      <c r="C6677" s="169"/>
      <c r="D6677" s="169"/>
      <c r="E6677" s="169"/>
    </row>
    <row r="6678" spans="2:5">
      <c r="B6678" s="187"/>
      <c r="C6678" s="169"/>
      <c r="D6678" s="169"/>
      <c r="E6678" s="169"/>
    </row>
    <row r="6679" spans="2:5">
      <c r="B6679" s="187"/>
      <c r="C6679" s="169"/>
      <c r="D6679" s="169"/>
      <c r="E6679" s="169"/>
    </row>
    <row r="6680" spans="2:5">
      <c r="B6680" s="187"/>
      <c r="C6680" s="169"/>
      <c r="D6680" s="169"/>
      <c r="E6680" s="169"/>
    </row>
    <row r="6681" spans="2:5">
      <c r="B6681" s="187"/>
      <c r="C6681" s="169"/>
      <c r="D6681" s="169"/>
      <c r="E6681" s="169"/>
    </row>
    <row r="6682" spans="2:5">
      <c r="B6682" s="187"/>
      <c r="C6682" s="169"/>
      <c r="D6682" s="169"/>
      <c r="E6682" s="169"/>
    </row>
    <row r="6683" spans="2:5">
      <c r="B6683" s="187"/>
      <c r="C6683" s="169"/>
      <c r="D6683" s="169"/>
      <c r="E6683" s="169"/>
    </row>
    <row r="6684" spans="2:5">
      <c r="B6684" s="187"/>
      <c r="C6684" s="169"/>
      <c r="D6684" s="169"/>
      <c r="E6684" s="169"/>
    </row>
    <row r="6685" spans="2:5">
      <c r="B6685" s="187"/>
      <c r="C6685" s="169"/>
      <c r="D6685" s="169"/>
      <c r="E6685" s="169"/>
    </row>
    <row r="6686" spans="2:5">
      <c r="B6686" s="187"/>
      <c r="C6686" s="169"/>
      <c r="D6686" s="169"/>
      <c r="E6686" s="169"/>
    </row>
    <row r="6687" spans="2:5">
      <c r="B6687" s="187"/>
      <c r="C6687" s="169"/>
      <c r="D6687" s="169"/>
      <c r="E6687" s="169"/>
    </row>
    <row r="6688" spans="2:5">
      <c r="B6688" s="187"/>
      <c r="C6688" s="169"/>
      <c r="D6688" s="169"/>
      <c r="E6688" s="169"/>
    </row>
    <row r="6689" spans="2:5">
      <c r="B6689" s="187"/>
      <c r="C6689" s="169"/>
      <c r="D6689" s="169"/>
      <c r="E6689" s="169"/>
    </row>
    <row r="6690" spans="2:5">
      <c r="B6690" s="187"/>
      <c r="C6690" s="169"/>
      <c r="D6690" s="169"/>
      <c r="E6690" s="169"/>
    </row>
    <row r="6691" spans="2:5">
      <c r="B6691" s="187"/>
      <c r="C6691" s="169"/>
      <c r="D6691" s="169"/>
      <c r="E6691" s="169"/>
    </row>
    <row r="6692" spans="2:5">
      <c r="B6692" s="187"/>
      <c r="C6692" s="169"/>
      <c r="D6692" s="169"/>
      <c r="E6692" s="169"/>
    </row>
    <row r="6693" spans="2:5">
      <c r="B6693" s="187"/>
      <c r="C6693" s="169"/>
      <c r="D6693" s="169"/>
      <c r="E6693" s="169"/>
    </row>
    <row r="6694" spans="2:5">
      <c r="B6694" s="187"/>
      <c r="C6694" s="169"/>
      <c r="D6694" s="169"/>
      <c r="E6694" s="169"/>
    </row>
    <row r="6695" spans="2:5">
      <c r="B6695" s="187"/>
      <c r="C6695" s="169"/>
      <c r="D6695" s="169"/>
      <c r="E6695" s="169"/>
    </row>
    <row r="6696" spans="2:5">
      <c r="B6696" s="187"/>
      <c r="C6696" s="169"/>
      <c r="D6696" s="169"/>
      <c r="E6696" s="169"/>
    </row>
    <row r="6697" spans="2:5">
      <c r="B6697" s="187"/>
      <c r="C6697" s="169"/>
      <c r="D6697" s="169"/>
      <c r="E6697" s="169"/>
    </row>
    <row r="6698" spans="2:5">
      <c r="B6698" s="187"/>
      <c r="C6698" s="169"/>
      <c r="D6698" s="169"/>
      <c r="E6698" s="169"/>
    </row>
    <row r="6699" spans="2:5">
      <c r="B6699" s="187"/>
      <c r="C6699" s="169"/>
      <c r="D6699" s="169"/>
      <c r="E6699" s="169"/>
    </row>
    <row r="6700" spans="2:5">
      <c r="B6700" s="187"/>
      <c r="C6700" s="169"/>
      <c r="D6700" s="169"/>
      <c r="E6700" s="169"/>
    </row>
    <row r="6701" spans="2:5">
      <c r="B6701" s="187"/>
      <c r="C6701" s="169"/>
      <c r="D6701" s="169"/>
      <c r="E6701" s="169"/>
    </row>
    <row r="6702" spans="2:5">
      <c r="B6702" s="187"/>
      <c r="C6702" s="169"/>
      <c r="D6702" s="169"/>
      <c r="E6702" s="169"/>
    </row>
    <row r="6703" spans="2:5">
      <c r="B6703" s="187"/>
      <c r="C6703" s="169"/>
      <c r="D6703" s="169"/>
      <c r="E6703" s="169"/>
    </row>
    <row r="6704" spans="2:5">
      <c r="B6704" s="187"/>
      <c r="C6704" s="169"/>
      <c r="D6704" s="169"/>
      <c r="E6704" s="169"/>
    </row>
    <row r="6705" spans="2:5">
      <c r="B6705" s="187"/>
      <c r="C6705" s="169"/>
      <c r="D6705" s="169"/>
      <c r="E6705" s="169"/>
    </row>
    <row r="6706" spans="2:5">
      <c r="B6706" s="187"/>
      <c r="C6706" s="169"/>
      <c r="D6706" s="169"/>
      <c r="E6706" s="169"/>
    </row>
    <row r="6707" spans="2:5">
      <c r="B6707" s="187"/>
      <c r="C6707" s="169"/>
      <c r="D6707" s="169"/>
      <c r="E6707" s="169"/>
    </row>
    <row r="6708" spans="2:5">
      <c r="B6708" s="187"/>
      <c r="C6708" s="169"/>
      <c r="D6708" s="169"/>
      <c r="E6708" s="169"/>
    </row>
    <row r="6709" spans="2:5">
      <c r="B6709" s="187"/>
      <c r="C6709" s="169"/>
      <c r="D6709" s="169"/>
      <c r="E6709" s="169"/>
    </row>
    <row r="6710" spans="2:5">
      <c r="B6710" s="187"/>
      <c r="C6710" s="169"/>
      <c r="D6710" s="169"/>
      <c r="E6710" s="169"/>
    </row>
    <row r="6711" spans="2:5">
      <c r="B6711" s="187"/>
      <c r="C6711" s="169"/>
      <c r="D6711" s="169"/>
      <c r="E6711" s="169"/>
    </row>
    <row r="6712" spans="2:5">
      <c r="B6712" s="187"/>
      <c r="C6712" s="169"/>
      <c r="D6712" s="169"/>
      <c r="E6712" s="169"/>
    </row>
    <row r="6713" spans="2:5">
      <c r="B6713" s="187"/>
      <c r="C6713" s="169"/>
      <c r="D6713" s="169"/>
      <c r="E6713" s="169"/>
    </row>
    <row r="6714" spans="2:5">
      <c r="B6714" s="187"/>
      <c r="C6714" s="169"/>
      <c r="D6714" s="169"/>
      <c r="E6714" s="169"/>
    </row>
    <row r="6715" spans="2:5">
      <c r="B6715" s="187"/>
      <c r="C6715" s="169"/>
      <c r="D6715" s="169"/>
      <c r="E6715" s="169"/>
    </row>
    <row r="6716" spans="2:5">
      <c r="B6716" s="187"/>
      <c r="C6716" s="169"/>
      <c r="D6716" s="169"/>
      <c r="E6716" s="169"/>
    </row>
    <row r="6717" spans="2:5">
      <c r="B6717" s="187"/>
      <c r="C6717" s="169"/>
      <c r="D6717" s="169"/>
      <c r="E6717" s="169"/>
    </row>
    <row r="6718" spans="2:5">
      <c r="B6718" s="187"/>
      <c r="C6718" s="169"/>
      <c r="D6718" s="169"/>
      <c r="E6718" s="169"/>
    </row>
    <row r="6719" spans="2:5">
      <c r="B6719" s="187"/>
      <c r="C6719" s="169"/>
      <c r="D6719" s="169"/>
      <c r="E6719" s="169"/>
    </row>
    <row r="6720" spans="2:5">
      <c r="B6720" s="187"/>
      <c r="C6720" s="169"/>
      <c r="D6720" s="169"/>
      <c r="E6720" s="169"/>
    </row>
    <row r="6721" spans="2:5">
      <c r="B6721" s="187"/>
      <c r="C6721" s="169"/>
      <c r="D6721" s="169"/>
      <c r="E6721" s="169"/>
    </row>
    <row r="6722" spans="2:5">
      <c r="B6722" s="187"/>
      <c r="C6722" s="169"/>
      <c r="D6722" s="169"/>
      <c r="E6722" s="169"/>
    </row>
    <row r="6723" spans="2:5">
      <c r="B6723" s="187"/>
      <c r="C6723" s="169"/>
      <c r="D6723" s="169"/>
      <c r="E6723" s="169"/>
    </row>
    <row r="6724" spans="2:5">
      <c r="B6724" s="187"/>
      <c r="C6724" s="169"/>
      <c r="D6724" s="169"/>
      <c r="E6724" s="169"/>
    </row>
    <row r="6725" spans="2:5">
      <c r="B6725" s="187"/>
      <c r="C6725" s="169"/>
      <c r="D6725" s="169"/>
      <c r="E6725" s="169"/>
    </row>
    <row r="6726" spans="2:5">
      <c r="B6726" s="187"/>
      <c r="C6726" s="169"/>
      <c r="D6726" s="169"/>
      <c r="E6726" s="169"/>
    </row>
    <row r="6727" spans="2:5">
      <c r="B6727" s="187"/>
      <c r="C6727" s="169"/>
      <c r="D6727" s="169"/>
      <c r="E6727" s="169"/>
    </row>
    <row r="6728" spans="2:5">
      <c r="B6728" s="187"/>
      <c r="C6728" s="169"/>
      <c r="D6728" s="169"/>
      <c r="E6728" s="169"/>
    </row>
    <row r="6729" spans="2:5">
      <c r="B6729" s="187"/>
      <c r="C6729" s="169"/>
      <c r="D6729" s="169"/>
      <c r="E6729" s="169"/>
    </row>
    <row r="6730" spans="2:5">
      <c r="B6730" s="187"/>
      <c r="C6730" s="169"/>
      <c r="D6730" s="169"/>
      <c r="E6730" s="169"/>
    </row>
    <row r="6731" spans="2:5">
      <c r="B6731" s="187"/>
      <c r="C6731" s="169"/>
      <c r="D6731" s="169"/>
      <c r="E6731" s="169"/>
    </row>
    <row r="6732" spans="2:5">
      <c r="B6732" s="187"/>
      <c r="C6732" s="169"/>
      <c r="D6732" s="169"/>
      <c r="E6732" s="169"/>
    </row>
    <row r="6733" spans="2:5">
      <c r="B6733" s="187"/>
      <c r="C6733" s="169"/>
      <c r="D6733" s="169"/>
      <c r="E6733" s="169"/>
    </row>
    <row r="6734" spans="2:5">
      <c r="B6734" s="187"/>
      <c r="C6734" s="169"/>
      <c r="D6734" s="169"/>
      <c r="E6734" s="169"/>
    </row>
    <row r="6735" spans="2:5">
      <c r="B6735" s="187"/>
      <c r="C6735" s="169"/>
      <c r="D6735" s="169"/>
      <c r="E6735" s="169"/>
    </row>
    <row r="6736" spans="2:5">
      <c r="B6736" s="187"/>
      <c r="C6736" s="169"/>
      <c r="D6736" s="169"/>
      <c r="E6736" s="169"/>
    </row>
    <row r="6737" spans="2:5">
      <c r="B6737" s="187"/>
      <c r="C6737" s="169"/>
      <c r="D6737" s="169"/>
      <c r="E6737" s="169"/>
    </row>
    <row r="6738" spans="2:5">
      <c r="B6738" s="187"/>
      <c r="C6738" s="169"/>
      <c r="D6738" s="169"/>
      <c r="E6738" s="169"/>
    </row>
    <row r="6739" spans="2:5">
      <c r="B6739" s="187"/>
      <c r="C6739" s="169"/>
      <c r="D6739" s="169"/>
      <c r="E6739" s="169"/>
    </row>
    <row r="6740" spans="2:5">
      <c r="B6740" s="187"/>
      <c r="C6740" s="169"/>
      <c r="D6740" s="169"/>
      <c r="E6740" s="169"/>
    </row>
    <row r="6741" spans="2:5">
      <c r="B6741" s="187"/>
      <c r="C6741" s="169"/>
      <c r="D6741" s="169"/>
      <c r="E6741" s="169"/>
    </row>
    <row r="6742" spans="2:5">
      <c r="B6742" s="187"/>
      <c r="C6742" s="169"/>
      <c r="D6742" s="169"/>
      <c r="E6742" s="169"/>
    </row>
    <row r="6743" spans="2:5">
      <c r="B6743" s="187"/>
      <c r="C6743" s="169"/>
      <c r="D6743" s="169"/>
      <c r="E6743" s="169"/>
    </row>
    <row r="6744" spans="2:5">
      <c r="B6744" s="187"/>
      <c r="C6744" s="169"/>
      <c r="D6744" s="169"/>
      <c r="E6744" s="169"/>
    </row>
    <row r="6745" spans="2:5">
      <c r="B6745" s="187"/>
      <c r="C6745" s="169"/>
      <c r="D6745" s="169"/>
      <c r="E6745" s="169"/>
    </row>
    <row r="6746" spans="2:5">
      <c r="B6746" s="187"/>
      <c r="C6746" s="169"/>
      <c r="D6746" s="169"/>
      <c r="E6746" s="169"/>
    </row>
    <row r="6747" spans="2:5">
      <c r="B6747" s="187"/>
      <c r="C6747" s="169"/>
      <c r="D6747" s="169"/>
      <c r="E6747" s="169"/>
    </row>
    <row r="6748" spans="2:5">
      <c r="B6748" s="187"/>
      <c r="C6748" s="169"/>
      <c r="D6748" s="169"/>
      <c r="E6748" s="169"/>
    </row>
    <row r="6749" spans="2:5">
      <c r="B6749" s="187"/>
      <c r="C6749" s="169"/>
      <c r="D6749" s="169"/>
      <c r="E6749" s="169"/>
    </row>
    <row r="6750" spans="2:5">
      <c r="B6750" s="187"/>
      <c r="C6750" s="169"/>
      <c r="D6750" s="169"/>
      <c r="E6750" s="169"/>
    </row>
    <row r="6751" spans="2:5">
      <c r="B6751" s="187"/>
      <c r="C6751" s="169"/>
      <c r="D6751" s="169"/>
      <c r="E6751" s="169"/>
    </row>
    <row r="6752" spans="2:5">
      <c r="B6752" s="187"/>
      <c r="C6752" s="169"/>
      <c r="D6752" s="169"/>
      <c r="E6752" s="169"/>
    </row>
    <row r="6753" spans="2:5">
      <c r="B6753" s="187"/>
      <c r="C6753" s="169"/>
      <c r="D6753" s="169"/>
      <c r="E6753" s="169"/>
    </row>
    <row r="6754" spans="2:5">
      <c r="B6754" s="187"/>
      <c r="C6754" s="169"/>
      <c r="D6754" s="169"/>
      <c r="E6754" s="169"/>
    </row>
    <row r="6755" spans="2:5">
      <c r="B6755" s="187"/>
      <c r="C6755" s="169"/>
      <c r="D6755" s="169"/>
      <c r="E6755" s="169"/>
    </row>
    <row r="6756" spans="2:5">
      <c r="B6756" s="187"/>
      <c r="C6756" s="169"/>
      <c r="D6756" s="169"/>
      <c r="E6756" s="169"/>
    </row>
    <row r="6757" spans="2:5">
      <c r="B6757" s="187"/>
      <c r="C6757" s="169"/>
      <c r="D6757" s="169"/>
      <c r="E6757" s="169"/>
    </row>
    <row r="6758" spans="2:5">
      <c r="B6758" s="187"/>
      <c r="C6758" s="169"/>
      <c r="D6758" s="169"/>
      <c r="E6758" s="169"/>
    </row>
    <row r="6759" spans="2:5">
      <c r="B6759" s="187"/>
      <c r="C6759" s="169"/>
      <c r="D6759" s="169"/>
      <c r="E6759" s="169"/>
    </row>
    <row r="6760" spans="2:5">
      <c r="B6760" s="187"/>
      <c r="C6760" s="169"/>
      <c r="D6760" s="169"/>
      <c r="E6760" s="169"/>
    </row>
    <row r="6761" spans="2:5">
      <c r="B6761" s="187"/>
      <c r="C6761" s="169"/>
      <c r="D6761" s="169"/>
      <c r="E6761" s="169"/>
    </row>
    <row r="6762" spans="2:5">
      <c r="B6762" s="187"/>
      <c r="C6762" s="169"/>
      <c r="D6762" s="169"/>
      <c r="E6762" s="169"/>
    </row>
    <row r="6763" spans="2:5">
      <c r="B6763" s="187"/>
      <c r="C6763" s="169"/>
      <c r="D6763" s="169"/>
      <c r="E6763" s="169"/>
    </row>
    <row r="6764" spans="2:5">
      <c r="B6764" s="187"/>
      <c r="C6764" s="169"/>
      <c r="D6764" s="169"/>
      <c r="E6764" s="169"/>
    </row>
    <row r="6765" spans="2:5">
      <c r="B6765" s="187"/>
      <c r="C6765" s="169"/>
      <c r="D6765" s="169"/>
      <c r="E6765" s="169"/>
    </row>
    <row r="6766" spans="2:5">
      <c r="B6766" s="187"/>
      <c r="C6766" s="169"/>
      <c r="D6766" s="169"/>
      <c r="E6766" s="169"/>
    </row>
    <row r="6767" spans="2:5">
      <c r="B6767" s="187"/>
      <c r="C6767" s="169"/>
      <c r="D6767" s="169"/>
      <c r="E6767" s="169"/>
    </row>
    <row r="6768" spans="2:5">
      <c r="B6768" s="187"/>
      <c r="C6768" s="169"/>
      <c r="D6768" s="169"/>
      <c r="E6768" s="169"/>
    </row>
    <row r="6769" spans="2:5">
      <c r="B6769" s="187"/>
      <c r="C6769" s="169"/>
      <c r="D6769" s="169"/>
      <c r="E6769" s="169"/>
    </row>
    <row r="6770" spans="2:5">
      <c r="B6770" s="187"/>
      <c r="C6770" s="169"/>
      <c r="D6770" s="169"/>
      <c r="E6770" s="169"/>
    </row>
    <row r="6771" spans="2:5">
      <c r="B6771" s="187"/>
      <c r="C6771" s="169"/>
      <c r="D6771" s="169"/>
      <c r="E6771" s="169"/>
    </row>
    <row r="6772" spans="2:5">
      <c r="B6772" s="187"/>
      <c r="C6772" s="169"/>
      <c r="D6772" s="169"/>
      <c r="E6772" s="169"/>
    </row>
    <row r="6773" spans="2:5">
      <c r="B6773" s="187"/>
      <c r="C6773" s="169"/>
      <c r="D6773" s="169"/>
      <c r="E6773" s="169"/>
    </row>
    <row r="6774" spans="2:5">
      <c r="B6774" s="187"/>
      <c r="C6774" s="169"/>
      <c r="D6774" s="169"/>
      <c r="E6774" s="169"/>
    </row>
    <row r="6775" spans="2:5">
      <c r="B6775" s="187"/>
      <c r="C6775" s="169"/>
      <c r="D6775" s="169"/>
      <c r="E6775" s="169"/>
    </row>
    <row r="6776" spans="2:5">
      <c r="B6776" s="187"/>
      <c r="C6776" s="169"/>
      <c r="D6776" s="169"/>
      <c r="E6776" s="169"/>
    </row>
    <row r="6777" spans="2:5">
      <c r="B6777" s="187"/>
      <c r="C6777" s="169"/>
      <c r="D6777" s="169"/>
      <c r="E6777" s="169"/>
    </row>
    <row r="6778" spans="2:5">
      <c r="B6778" s="187"/>
      <c r="C6778" s="169"/>
      <c r="D6778" s="169"/>
      <c r="E6778" s="169"/>
    </row>
    <row r="6779" spans="2:5">
      <c r="B6779" s="187"/>
      <c r="C6779" s="169"/>
      <c r="D6779" s="169"/>
      <c r="E6779" s="169"/>
    </row>
    <row r="6780" spans="2:5">
      <c r="B6780" s="187"/>
      <c r="C6780" s="169"/>
      <c r="D6780" s="169"/>
      <c r="E6780" s="169"/>
    </row>
    <row r="6781" spans="2:5">
      <c r="B6781" s="187"/>
      <c r="C6781" s="169"/>
      <c r="D6781" s="169"/>
      <c r="E6781" s="169"/>
    </row>
    <row r="6782" spans="2:5">
      <c r="B6782" s="187"/>
      <c r="C6782" s="169"/>
      <c r="D6782" s="169"/>
      <c r="E6782" s="169"/>
    </row>
    <row r="6783" spans="2:5">
      <c r="B6783" s="187"/>
      <c r="C6783" s="169"/>
      <c r="D6783" s="169"/>
      <c r="E6783" s="169"/>
    </row>
    <row r="6784" spans="2:5">
      <c r="B6784" s="187"/>
      <c r="C6784" s="169"/>
      <c r="D6784" s="169"/>
      <c r="E6784" s="169"/>
    </row>
    <row r="6785" spans="2:5">
      <c r="B6785" s="187"/>
      <c r="C6785" s="169"/>
      <c r="D6785" s="169"/>
      <c r="E6785" s="169"/>
    </row>
    <row r="6786" spans="2:5">
      <c r="B6786" s="187"/>
      <c r="C6786" s="169"/>
      <c r="D6786" s="169"/>
      <c r="E6786" s="169"/>
    </row>
    <row r="6787" spans="2:5">
      <c r="B6787" s="187"/>
      <c r="C6787" s="169"/>
      <c r="D6787" s="169"/>
      <c r="E6787" s="169"/>
    </row>
    <row r="6788" spans="2:5">
      <c r="B6788" s="187"/>
      <c r="C6788" s="169"/>
      <c r="D6788" s="169"/>
      <c r="E6788" s="169"/>
    </row>
    <row r="6789" spans="2:5">
      <c r="B6789" s="187"/>
      <c r="C6789" s="169"/>
      <c r="D6789" s="169"/>
      <c r="E6789" s="169"/>
    </row>
    <row r="6790" spans="2:5">
      <c r="B6790" s="187"/>
      <c r="C6790" s="169"/>
      <c r="D6790" s="169"/>
      <c r="E6790" s="169"/>
    </row>
    <row r="6791" spans="2:5">
      <c r="B6791" s="187"/>
      <c r="C6791" s="169"/>
      <c r="D6791" s="169"/>
      <c r="E6791" s="169"/>
    </row>
    <row r="6792" spans="2:5">
      <c r="B6792" s="187"/>
      <c r="C6792" s="169"/>
      <c r="D6792" s="169"/>
      <c r="E6792" s="169"/>
    </row>
    <row r="6793" spans="2:5">
      <c r="B6793" s="187"/>
      <c r="C6793" s="169"/>
      <c r="D6793" s="169"/>
      <c r="E6793" s="169"/>
    </row>
    <row r="6794" spans="2:5">
      <c r="B6794" s="187"/>
      <c r="C6794" s="169"/>
      <c r="D6794" s="169"/>
      <c r="E6794" s="169"/>
    </row>
    <row r="6795" spans="2:5">
      <c r="B6795" s="187"/>
      <c r="C6795" s="169"/>
      <c r="D6795" s="169"/>
      <c r="E6795" s="169"/>
    </row>
    <row r="6796" spans="2:5">
      <c r="B6796" s="187"/>
      <c r="C6796" s="169"/>
      <c r="D6796" s="169"/>
      <c r="E6796" s="169"/>
    </row>
    <row r="6797" spans="2:5">
      <c r="B6797" s="187"/>
      <c r="C6797" s="169"/>
      <c r="D6797" s="169"/>
      <c r="E6797" s="169"/>
    </row>
    <row r="6798" spans="2:5">
      <c r="B6798" s="187"/>
      <c r="C6798" s="169"/>
      <c r="D6798" s="169"/>
      <c r="E6798" s="169"/>
    </row>
    <row r="6799" spans="2:5">
      <c r="B6799" s="187"/>
      <c r="C6799" s="169"/>
      <c r="D6799" s="169"/>
      <c r="E6799" s="169"/>
    </row>
    <row r="6800" spans="2:5">
      <c r="B6800" s="187"/>
      <c r="C6800" s="169"/>
      <c r="D6800" s="169"/>
      <c r="E6800" s="169"/>
    </row>
    <row r="6801" spans="2:5">
      <c r="B6801" s="187"/>
      <c r="C6801" s="169"/>
      <c r="D6801" s="169"/>
      <c r="E6801" s="169"/>
    </row>
    <row r="6802" spans="2:5">
      <c r="B6802" s="187"/>
      <c r="C6802" s="169"/>
      <c r="D6802" s="169"/>
      <c r="E6802" s="169"/>
    </row>
    <row r="6803" spans="2:5">
      <c r="B6803" s="187"/>
      <c r="C6803" s="169"/>
      <c r="D6803" s="169"/>
      <c r="E6803" s="169"/>
    </row>
    <row r="6804" spans="2:5">
      <c r="B6804" s="187"/>
      <c r="C6804" s="169"/>
      <c r="D6804" s="169"/>
      <c r="E6804" s="169"/>
    </row>
    <row r="6805" spans="2:5">
      <c r="B6805" s="187"/>
      <c r="C6805" s="169"/>
      <c r="D6805" s="169"/>
      <c r="E6805" s="169"/>
    </row>
    <row r="6806" spans="2:5">
      <c r="B6806" s="187"/>
      <c r="C6806" s="169"/>
      <c r="D6806" s="169"/>
      <c r="E6806" s="169"/>
    </row>
    <row r="6807" spans="2:5">
      <c r="B6807" s="187"/>
      <c r="C6807" s="169"/>
      <c r="D6807" s="169"/>
      <c r="E6807" s="169"/>
    </row>
    <row r="6808" spans="2:5">
      <c r="B6808" s="187"/>
      <c r="C6808" s="169"/>
      <c r="D6808" s="169"/>
      <c r="E6808" s="169"/>
    </row>
    <row r="6809" spans="2:5">
      <c r="B6809" s="187"/>
      <c r="C6809" s="169"/>
      <c r="D6809" s="169"/>
      <c r="E6809" s="169"/>
    </row>
    <row r="6810" spans="2:5">
      <c r="B6810" s="187"/>
      <c r="C6810" s="169"/>
      <c r="D6810" s="169"/>
      <c r="E6810" s="169"/>
    </row>
    <row r="6811" spans="2:5">
      <c r="B6811" s="187"/>
      <c r="C6811" s="169"/>
      <c r="D6811" s="169"/>
      <c r="E6811" s="169"/>
    </row>
    <row r="6812" spans="2:5">
      <c r="B6812" s="187"/>
      <c r="C6812" s="169"/>
      <c r="D6812" s="169"/>
      <c r="E6812" s="169"/>
    </row>
    <row r="6813" spans="2:5">
      <c r="B6813" s="187"/>
      <c r="C6813" s="169"/>
      <c r="D6813" s="169"/>
      <c r="E6813" s="169"/>
    </row>
    <row r="6814" spans="2:5">
      <c r="B6814" s="187"/>
      <c r="C6814" s="169"/>
      <c r="D6814" s="169"/>
      <c r="E6814" s="169"/>
    </row>
    <row r="6815" spans="2:5">
      <c r="B6815" s="187"/>
      <c r="C6815" s="169"/>
      <c r="D6815" s="169"/>
      <c r="E6815" s="169"/>
    </row>
    <row r="6816" spans="2:5">
      <c r="B6816" s="187"/>
      <c r="C6816" s="169"/>
      <c r="D6816" s="169"/>
      <c r="E6816" s="169"/>
    </row>
    <row r="6817" spans="2:5">
      <c r="B6817" s="187"/>
      <c r="C6817" s="169"/>
      <c r="D6817" s="169"/>
      <c r="E6817" s="169"/>
    </row>
    <row r="6818" spans="2:5">
      <c r="B6818" s="187"/>
      <c r="C6818" s="169"/>
      <c r="D6818" s="169"/>
      <c r="E6818" s="169"/>
    </row>
    <row r="6819" spans="2:5">
      <c r="B6819" s="187"/>
      <c r="C6819" s="169"/>
      <c r="D6819" s="169"/>
      <c r="E6819" s="169"/>
    </row>
    <row r="6820" spans="2:5">
      <c r="B6820" s="187"/>
      <c r="C6820" s="169"/>
      <c r="D6820" s="169"/>
      <c r="E6820" s="169"/>
    </row>
    <row r="6821" spans="2:5">
      <c r="B6821" s="187"/>
      <c r="C6821" s="169"/>
      <c r="D6821" s="169"/>
      <c r="E6821" s="169"/>
    </row>
    <row r="6822" spans="2:5">
      <c r="B6822" s="187"/>
      <c r="C6822" s="169"/>
      <c r="D6822" s="169"/>
      <c r="E6822" s="169"/>
    </row>
    <row r="6823" spans="2:5">
      <c r="B6823" s="187"/>
      <c r="C6823" s="169"/>
      <c r="D6823" s="169"/>
      <c r="E6823" s="169"/>
    </row>
    <row r="6824" spans="2:5">
      <c r="B6824" s="187"/>
      <c r="C6824" s="169"/>
      <c r="D6824" s="169"/>
      <c r="E6824" s="169"/>
    </row>
    <row r="6825" spans="2:5">
      <c r="B6825" s="187"/>
      <c r="C6825" s="169"/>
      <c r="D6825" s="169"/>
      <c r="E6825" s="169"/>
    </row>
    <row r="6826" spans="2:5">
      <c r="B6826" s="187"/>
      <c r="C6826" s="169"/>
      <c r="D6826" s="169"/>
      <c r="E6826" s="169"/>
    </row>
    <row r="6827" spans="2:5">
      <c r="B6827" s="187"/>
      <c r="C6827" s="169"/>
      <c r="D6827" s="169"/>
      <c r="E6827" s="169"/>
    </row>
    <row r="6828" spans="2:5">
      <c r="B6828" s="187"/>
      <c r="C6828" s="169"/>
      <c r="D6828" s="169"/>
      <c r="E6828" s="169"/>
    </row>
    <row r="6829" spans="2:5">
      <c r="B6829" s="187"/>
      <c r="C6829" s="169"/>
      <c r="D6829" s="169"/>
      <c r="E6829" s="169"/>
    </row>
    <row r="6830" spans="2:5">
      <c r="B6830" s="187"/>
      <c r="C6830" s="169"/>
      <c r="D6830" s="169"/>
      <c r="E6830" s="169"/>
    </row>
    <row r="6831" spans="2:5">
      <c r="B6831" s="187"/>
      <c r="C6831" s="169"/>
      <c r="D6831" s="169"/>
      <c r="E6831" s="169"/>
    </row>
    <row r="6832" spans="2:5">
      <c r="B6832" s="187"/>
      <c r="C6832" s="169"/>
      <c r="D6832" s="169"/>
      <c r="E6832" s="169"/>
    </row>
    <row r="6833" spans="2:5">
      <c r="B6833" s="187"/>
      <c r="C6833" s="169"/>
      <c r="D6833" s="169"/>
      <c r="E6833" s="169"/>
    </row>
    <row r="6834" spans="2:5">
      <c r="B6834" s="187"/>
      <c r="C6834" s="169"/>
      <c r="D6834" s="169"/>
      <c r="E6834" s="169"/>
    </row>
    <row r="6835" spans="2:5">
      <c r="B6835" s="187"/>
      <c r="C6835" s="169"/>
      <c r="D6835" s="169"/>
      <c r="E6835" s="169"/>
    </row>
    <row r="6836" spans="2:5">
      <c r="B6836" s="187"/>
      <c r="C6836" s="169"/>
      <c r="D6836" s="169"/>
      <c r="E6836" s="169"/>
    </row>
    <row r="6837" spans="2:5">
      <c r="B6837" s="187"/>
      <c r="C6837" s="169"/>
      <c r="D6837" s="169"/>
      <c r="E6837" s="169"/>
    </row>
    <row r="6838" spans="2:5">
      <c r="B6838" s="187"/>
      <c r="C6838" s="169"/>
      <c r="D6838" s="169"/>
      <c r="E6838" s="169"/>
    </row>
    <row r="6839" spans="2:5">
      <c r="B6839" s="187"/>
      <c r="C6839" s="169"/>
      <c r="D6839" s="169"/>
      <c r="E6839" s="169"/>
    </row>
    <row r="6840" spans="2:5">
      <c r="B6840" s="187"/>
      <c r="C6840" s="169"/>
      <c r="D6840" s="169"/>
      <c r="E6840" s="169"/>
    </row>
    <row r="6841" spans="2:5">
      <c r="B6841" s="187"/>
      <c r="C6841" s="169"/>
      <c r="D6841" s="169"/>
      <c r="E6841" s="169"/>
    </row>
    <row r="6842" spans="2:5">
      <c r="B6842" s="187"/>
      <c r="C6842" s="169"/>
      <c r="D6842" s="169"/>
      <c r="E6842" s="169"/>
    </row>
    <row r="6843" spans="2:5">
      <c r="B6843" s="187"/>
      <c r="C6843" s="169"/>
      <c r="D6843" s="169"/>
      <c r="E6843" s="169"/>
    </row>
    <row r="6844" spans="2:5">
      <c r="B6844" s="187"/>
      <c r="C6844" s="169"/>
      <c r="D6844" s="169"/>
      <c r="E6844" s="169"/>
    </row>
    <row r="6845" spans="2:5">
      <c r="B6845" s="187"/>
      <c r="C6845" s="169"/>
      <c r="D6845" s="169"/>
      <c r="E6845" s="169"/>
    </row>
    <row r="6846" spans="2:5">
      <c r="B6846" s="187"/>
      <c r="C6846" s="169"/>
      <c r="D6846" s="169"/>
      <c r="E6846" s="169"/>
    </row>
    <row r="6847" spans="2:5">
      <c r="B6847" s="187"/>
      <c r="C6847" s="169"/>
      <c r="D6847" s="169"/>
      <c r="E6847" s="169"/>
    </row>
    <row r="6848" spans="2:5">
      <c r="B6848" s="187"/>
      <c r="C6848" s="169"/>
      <c r="D6848" s="169"/>
      <c r="E6848" s="169"/>
    </row>
    <row r="6849" spans="2:5">
      <c r="B6849" s="187"/>
      <c r="C6849" s="169"/>
      <c r="D6849" s="169"/>
      <c r="E6849" s="169"/>
    </row>
    <row r="6850" spans="2:5">
      <c r="B6850" s="187"/>
      <c r="C6850" s="169"/>
      <c r="D6850" s="169"/>
      <c r="E6850" s="169"/>
    </row>
    <row r="6851" spans="2:5">
      <c r="B6851" s="187"/>
      <c r="C6851" s="169"/>
      <c r="D6851" s="169"/>
      <c r="E6851" s="169"/>
    </row>
    <row r="6852" spans="2:5">
      <c r="B6852" s="187"/>
      <c r="C6852" s="169"/>
      <c r="D6852" s="169"/>
      <c r="E6852" s="169"/>
    </row>
    <row r="6853" spans="2:5">
      <c r="B6853" s="187"/>
      <c r="C6853" s="169"/>
      <c r="D6853" s="169"/>
      <c r="E6853" s="169"/>
    </row>
    <row r="6854" spans="2:5">
      <c r="B6854" s="187"/>
      <c r="C6854" s="169"/>
      <c r="D6854" s="169"/>
      <c r="E6854" s="169"/>
    </row>
    <row r="6855" spans="2:5">
      <c r="B6855" s="187"/>
      <c r="C6855" s="169"/>
      <c r="D6855" s="169"/>
      <c r="E6855" s="169"/>
    </row>
    <row r="6856" spans="2:5">
      <c r="B6856" s="187"/>
      <c r="C6856" s="169"/>
      <c r="D6856" s="169"/>
      <c r="E6856" s="169"/>
    </row>
    <row r="6857" spans="2:5">
      <c r="B6857" s="187"/>
      <c r="C6857" s="169"/>
      <c r="D6857" s="169"/>
      <c r="E6857" s="169"/>
    </row>
    <row r="6858" spans="2:5">
      <c r="B6858" s="187"/>
      <c r="C6858" s="169"/>
      <c r="D6858" s="169"/>
      <c r="E6858" s="169"/>
    </row>
    <row r="6859" spans="2:5">
      <c r="B6859" s="187"/>
      <c r="C6859" s="169"/>
      <c r="D6859" s="169"/>
      <c r="E6859" s="169"/>
    </row>
    <row r="6860" spans="2:5">
      <c r="B6860" s="187"/>
      <c r="C6860" s="169"/>
      <c r="D6860" s="169"/>
      <c r="E6860" s="169"/>
    </row>
    <row r="6861" spans="2:5">
      <c r="B6861" s="187"/>
      <c r="C6861" s="169"/>
      <c r="D6861" s="169"/>
      <c r="E6861" s="169"/>
    </row>
    <row r="6862" spans="2:5">
      <c r="B6862" s="187"/>
      <c r="C6862" s="169"/>
      <c r="D6862" s="169"/>
      <c r="E6862" s="169"/>
    </row>
    <row r="6863" spans="2:5">
      <c r="B6863" s="187"/>
      <c r="C6863" s="169"/>
      <c r="D6863" s="169"/>
      <c r="E6863" s="169"/>
    </row>
    <row r="6864" spans="2:5">
      <c r="B6864" s="187"/>
      <c r="C6864" s="169"/>
      <c r="D6864" s="169"/>
      <c r="E6864" s="169"/>
    </row>
    <row r="6865" spans="2:5">
      <c r="B6865" s="187"/>
      <c r="C6865" s="169"/>
      <c r="D6865" s="169"/>
      <c r="E6865" s="169"/>
    </row>
    <row r="6866" spans="2:5">
      <c r="B6866" s="187"/>
      <c r="C6866" s="169"/>
      <c r="D6866" s="169"/>
      <c r="E6866" s="169"/>
    </row>
    <row r="6867" spans="2:5">
      <c r="B6867" s="187"/>
      <c r="C6867" s="169"/>
      <c r="D6867" s="169"/>
      <c r="E6867" s="169"/>
    </row>
    <row r="6868" spans="2:5">
      <c r="B6868" s="187"/>
      <c r="C6868" s="169"/>
      <c r="D6868" s="169"/>
      <c r="E6868" s="169"/>
    </row>
    <row r="6869" spans="2:5">
      <c r="B6869" s="187"/>
      <c r="C6869" s="169"/>
      <c r="D6869" s="169"/>
      <c r="E6869" s="169"/>
    </row>
    <row r="6870" spans="2:5">
      <c r="B6870" s="187"/>
      <c r="C6870" s="169"/>
      <c r="D6870" s="169"/>
      <c r="E6870" s="169"/>
    </row>
    <row r="6871" spans="2:5">
      <c r="B6871" s="187"/>
      <c r="C6871" s="169"/>
      <c r="D6871" s="169"/>
      <c r="E6871" s="169"/>
    </row>
    <row r="6872" spans="2:5">
      <c r="B6872" s="187"/>
      <c r="C6872" s="169"/>
      <c r="D6872" s="169"/>
      <c r="E6872" s="169"/>
    </row>
    <row r="6873" spans="2:5">
      <c r="B6873" s="187"/>
      <c r="C6873" s="169"/>
      <c r="D6873" s="169"/>
      <c r="E6873" s="169"/>
    </row>
    <row r="6874" spans="2:5">
      <c r="B6874" s="187"/>
      <c r="C6874" s="169"/>
      <c r="D6874" s="169"/>
      <c r="E6874" s="169"/>
    </row>
    <row r="6875" spans="2:5">
      <c r="B6875" s="187"/>
      <c r="C6875" s="169"/>
      <c r="D6875" s="169"/>
      <c r="E6875" s="169"/>
    </row>
    <row r="6876" spans="2:5">
      <c r="B6876" s="187"/>
      <c r="C6876" s="169"/>
      <c r="D6876" s="169"/>
      <c r="E6876" s="169"/>
    </row>
    <row r="6877" spans="2:5">
      <c r="B6877" s="187"/>
      <c r="C6877" s="169"/>
      <c r="D6877" s="169"/>
      <c r="E6877" s="169"/>
    </row>
    <row r="6878" spans="2:5">
      <c r="B6878" s="187"/>
      <c r="C6878" s="169"/>
      <c r="D6878" s="169"/>
      <c r="E6878" s="169"/>
    </row>
    <row r="6879" spans="2:5">
      <c r="B6879" s="187"/>
      <c r="C6879" s="169"/>
      <c r="D6879" s="169"/>
      <c r="E6879" s="169"/>
    </row>
    <row r="6880" spans="2:5">
      <c r="B6880" s="187"/>
      <c r="C6880" s="169"/>
      <c r="D6880" s="169"/>
      <c r="E6880" s="169"/>
    </row>
    <row r="6881" spans="2:5">
      <c r="B6881" s="187"/>
      <c r="C6881" s="169"/>
      <c r="D6881" s="169"/>
      <c r="E6881" s="169"/>
    </row>
    <row r="6882" spans="2:5">
      <c r="B6882" s="187"/>
      <c r="C6882" s="169"/>
      <c r="D6882" s="169"/>
      <c r="E6882" s="169"/>
    </row>
    <row r="6883" spans="2:5">
      <c r="B6883" s="187"/>
      <c r="C6883" s="169"/>
      <c r="D6883" s="169"/>
      <c r="E6883" s="169"/>
    </row>
    <row r="6884" spans="2:5">
      <c r="B6884" s="187"/>
      <c r="C6884" s="169"/>
      <c r="D6884" s="169"/>
      <c r="E6884" s="169"/>
    </row>
    <row r="6885" spans="2:5">
      <c r="B6885" s="187"/>
      <c r="C6885" s="169"/>
      <c r="D6885" s="169"/>
      <c r="E6885" s="169"/>
    </row>
    <row r="6886" spans="2:5">
      <c r="B6886" s="187"/>
      <c r="C6886" s="169"/>
      <c r="D6886" s="169"/>
      <c r="E6886" s="169"/>
    </row>
    <row r="6887" spans="2:5">
      <c r="B6887" s="187"/>
      <c r="C6887" s="169"/>
      <c r="D6887" s="169"/>
      <c r="E6887" s="169"/>
    </row>
    <row r="6888" spans="2:5">
      <c r="B6888" s="187"/>
      <c r="C6888" s="169"/>
      <c r="D6888" s="169"/>
      <c r="E6888" s="169"/>
    </row>
    <row r="6889" spans="2:5">
      <c r="B6889" s="187"/>
      <c r="C6889" s="169"/>
      <c r="D6889" s="169"/>
      <c r="E6889" s="169"/>
    </row>
    <row r="6890" spans="2:5">
      <c r="B6890" s="187"/>
      <c r="C6890" s="169"/>
      <c r="D6890" s="169"/>
      <c r="E6890" s="169"/>
    </row>
    <row r="6891" spans="2:5">
      <c r="B6891" s="187"/>
      <c r="C6891" s="169"/>
      <c r="D6891" s="169"/>
      <c r="E6891" s="169"/>
    </row>
    <row r="6892" spans="2:5">
      <c r="B6892" s="187"/>
      <c r="C6892" s="169"/>
      <c r="D6892" s="169"/>
      <c r="E6892" s="169"/>
    </row>
    <row r="6893" spans="2:5">
      <c r="B6893" s="187"/>
      <c r="C6893" s="169"/>
      <c r="D6893" s="169"/>
      <c r="E6893" s="169"/>
    </row>
    <row r="6894" spans="2:5">
      <c r="B6894" s="187"/>
      <c r="C6894" s="169"/>
      <c r="D6894" s="169"/>
      <c r="E6894" s="169"/>
    </row>
    <row r="6895" spans="2:5">
      <c r="B6895" s="187"/>
      <c r="C6895" s="169"/>
      <c r="D6895" s="169"/>
      <c r="E6895" s="169"/>
    </row>
    <row r="6896" spans="2:5">
      <c r="B6896" s="187"/>
      <c r="C6896" s="169"/>
      <c r="D6896" s="169"/>
      <c r="E6896" s="169"/>
    </row>
    <row r="6897" spans="2:5">
      <c r="B6897" s="187"/>
      <c r="C6897" s="169"/>
      <c r="D6897" s="169"/>
      <c r="E6897" s="169"/>
    </row>
    <row r="6898" spans="2:5">
      <c r="B6898" s="187"/>
      <c r="C6898" s="169"/>
      <c r="D6898" s="169"/>
      <c r="E6898" s="169"/>
    </row>
    <row r="6899" spans="2:5">
      <c r="B6899" s="187"/>
      <c r="C6899" s="169"/>
      <c r="D6899" s="169"/>
      <c r="E6899" s="169"/>
    </row>
    <row r="6900" spans="2:5">
      <c r="B6900" s="187"/>
      <c r="C6900" s="169"/>
      <c r="D6900" s="169"/>
      <c r="E6900" s="169"/>
    </row>
    <row r="6901" spans="2:5">
      <c r="B6901" s="187"/>
      <c r="C6901" s="169"/>
      <c r="D6901" s="169"/>
      <c r="E6901" s="169"/>
    </row>
    <row r="6902" spans="2:5">
      <c r="B6902" s="187"/>
      <c r="C6902" s="169"/>
      <c r="D6902" s="169"/>
      <c r="E6902" s="169"/>
    </row>
    <row r="6903" spans="2:5">
      <c r="B6903" s="187"/>
      <c r="C6903" s="169"/>
      <c r="D6903" s="169"/>
      <c r="E6903" s="169"/>
    </row>
    <row r="6904" spans="2:5">
      <c r="B6904" s="187"/>
      <c r="C6904" s="169"/>
      <c r="D6904" s="169"/>
      <c r="E6904" s="169"/>
    </row>
    <row r="6905" spans="2:5">
      <c r="B6905" s="187"/>
      <c r="C6905" s="169"/>
      <c r="D6905" s="169"/>
      <c r="E6905" s="169"/>
    </row>
    <row r="6906" spans="2:5">
      <c r="B6906" s="187"/>
      <c r="C6906" s="169"/>
      <c r="D6906" s="169"/>
      <c r="E6906" s="169"/>
    </row>
    <row r="6907" spans="2:5">
      <c r="B6907" s="187"/>
      <c r="C6907" s="169"/>
      <c r="D6907" s="169"/>
      <c r="E6907" s="169"/>
    </row>
    <row r="6908" spans="2:5">
      <c r="B6908" s="187"/>
      <c r="C6908" s="169"/>
      <c r="D6908" s="169"/>
      <c r="E6908" s="169"/>
    </row>
    <row r="6909" spans="2:5">
      <c r="B6909" s="187"/>
      <c r="C6909" s="169"/>
      <c r="D6909" s="169"/>
      <c r="E6909" s="169"/>
    </row>
    <row r="6910" spans="2:5">
      <c r="B6910" s="187"/>
      <c r="C6910" s="169"/>
      <c r="D6910" s="169"/>
      <c r="E6910" s="169"/>
    </row>
    <row r="6911" spans="2:5">
      <c r="B6911" s="187"/>
      <c r="C6911" s="169"/>
      <c r="D6911" s="169"/>
      <c r="E6911" s="169"/>
    </row>
    <row r="6912" spans="2:5">
      <c r="B6912" s="187"/>
      <c r="C6912" s="169"/>
      <c r="D6912" s="169"/>
      <c r="E6912" s="169"/>
    </row>
    <row r="6913" spans="2:5">
      <c r="B6913" s="187"/>
      <c r="C6913" s="169"/>
      <c r="D6913" s="169"/>
      <c r="E6913" s="169"/>
    </row>
    <row r="6914" spans="2:5">
      <c r="B6914" s="187"/>
      <c r="C6914" s="169"/>
      <c r="D6914" s="169"/>
      <c r="E6914" s="169"/>
    </row>
    <row r="6915" spans="2:5">
      <c r="B6915" s="187"/>
      <c r="C6915" s="169"/>
      <c r="D6915" s="169"/>
      <c r="E6915" s="169"/>
    </row>
    <row r="6916" spans="2:5">
      <c r="B6916" s="187"/>
      <c r="C6916" s="169"/>
      <c r="D6916" s="169"/>
      <c r="E6916" s="169"/>
    </row>
    <row r="6917" spans="2:5">
      <c r="B6917" s="187"/>
      <c r="C6917" s="169"/>
      <c r="D6917" s="169"/>
      <c r="E6917" s="169"/>
    </row>
    <row r="6918" spans="2:5">
      <c r="B6918" s="187"/>
      <c r="C6918" s="169"/>
      <c r="D6918" s="169"/>
      <c r="E6918" s="169"/>
    </row>
    <row r="6919" spans="2:5">
      <c r="B6919" s="187"/>
      <c r="C6919" s="169"/>
      <c r="D6919" s="169"/>
      <c r="E6919" s="169"/>
    </row>
    <row r="6920" spans="2:5">
      <c r="B6920" s="187"/>
      <c r="C6920" s="169"/>
      <c r="D6920" s="169"/>
      <c r="E6920" s="169"/>
    </row>
    <row r="6921" spans="2:5">
      <c r="B6921" s="187"/>
      <c r="C6921" s="169"/>
      <c r="D6921" s="169"/>
      <c r="E6921" s="169"/>
    </row>
    <row r="6922" spans="2:5">
      <c r="B6922" s="187"/>
      <c r="C6922" s="169"/>
      <c r="D6922" s="169"/>
      <c r="E6922" s="169"/>
    </row>
    <row r="6923" spans="2:5">
      <c r="B6923" s="187"/>
      <c r="C6923" s="169"/>
      <c r="D6923" s="169"/>
      <c r="E6923" s="169"/>
    </row>
    <row r="6924" spans="2:5">
      <c r="B6924" s="187"/>
      <c r="C6924" s="169"/>
      <c r="D6924" s="169"/>
      <c r="E6924" s="169"/>
    </row>
    <row r="6925" spans="2:5">
      <c r="B6925" s="187"/>
      <c r="C6925" s="169"/>
      <c r="D6925" s="169"/>
      <c r="E6925" s="169"/>
    </row>
    <row r="6926" spans="2:5">
      <c r="B6926" s="187"/>
      <c r="C6926" s="169"/>
      <c r="D6926" s="169"/>
      <c r="E6926" s="169"/>
    </row>
    <row r="6927" spans="2:5">
      <c r="B6927" s="187"/>
      <c r="C6927" s="169"/>
      <c r="D6927" s="169"/>
      <c r="E6927" s="169"/>
    </row>
    <row r="6928" spans="2:5">
      <c r="B6928" s="187"/>
      <c r="C6928" s="169"/>
      <c r="D6928" s="169"/>
      <c r="E6928" s="169"/>
    </row>
    <row r="6929" spans="2:5">
      <c r="B6929" s="187"/>
      <c r="C6929" s="169"/>
      <c r="D6929" s="169"/>
      <c r="E6929" s="169"/>
    </row>
    <row r="6930" spans="2:5">
      <c r="B6930" s="187"/>
      <c r="C6930" s="169"/>
      <c r="D6930" s="169"/>
      <c r="E6930" s="169"/>
    </row>
    <row r="6931" spans="2:5">
      <c r="B6931" s="187"/>
      <c r="C6931" s="169"/>
      <c r="D6931" s="169"/>
      <c r="E6931" s="169"/>
    </row>
    <row r="6932" spans="2:5">
      <c r="B6932" s="187"/>
      <c r="C6932" s="169"/>
      <c r="D6932" s="169"/>
      <c r="E6932" s="169"/>
    </row>
    <row r="6933" spans="2:5">
      <c r="B6933" s="187"/>
      <c r="C6933" s="169"/>
      <c r="D6933" s="169"/>
      <c r="E6933" s="169"/>
    </row>
    <row r="6934" spans="2:5">
      <c r="B6934" s="187"/>
      <c r="C6934" s="169"/>
      <c r="D6934" s="169"/>
      <c r="E6934" s="169"/>
    </row>
    <row r="6935" spans="2:5">
      <c r="B6935" s="187"/>
      <c r="C6935" s="169"/>
      <c r="D6935" s="169"/>
      <c r="E6935" s="169"/>
    </row>
    <row r="6936" spans="2:5">
      <c r="B6936" s="187"/>
      <c r="C6936" s="169"/>
      <c r="D6936" s="169"/>
      <c r="E6936" s="169"/>
    </row>
    <row r="6937" spans="2:5">
      <c r="B6937" s="187"/>
      <c r="C6937" s="169"/>
      <c r="D6937" s="169"/>
      <c r="E6937" s="169"/>
    </row>
    <row r="6938" spans="2:5">
      <c r="B6938" s="187"/>
      <c r="C6938" s="169"/>
      <c r="D6938" s="169"/>
      <c r="E6938" s="169"/>
    </row>
    <row r="6939" spans="2:5">
      <c r="B6939" s="187"/>
      <c r="C6939" s="169"/>
      <c r="D6939" s="169"/>
      <c r="E6939" s="169"/>
    </row>
    <row r="6940" spans="2:5">
      <c r="B6940" s="187"/>
      <c r="C6940" s="169"/>
      <c r="D6940" s="169"/>
      <c r="E6940" s="169"/>
    </row>
    <row r="6941" spans="2:5">
      <c r="B6941" s="187"/>
      <c r="C6941" s="169"/>
      <c r="D6941" s="169"/>
      <c r="E6941" s="169"/>
    </row>
    <row r="6942" spans="2:5">
      <c r="B6942" s="187"/>
      <c r="C6942" s="169"/>
      <c r="D6942" s="169"/>
      <c r="E6942" s="169"/>
    </row>
    <row r="6943" spans="2:5">
      <c r="B6943" s="187"/>
      <c r="C6943" s="169"/>
      <c r="D6943" s="169"/>
      <c r="E6943" s="169"/>
    </row>
    <row r="6944" spans="2:5">
      <c r="B6944" s="187"/>
      <c r="C6944" s="169"/>
      <c r="D6944" s="169"/>
      <c r="E6944" s="169"/>
    </row>
    <row r="6945" spans="2:5">
      <c r="B6945" s="187"/>
      <c r="C6945" s="169"/>
      <c r="D6945" s="169"/>
      <c r="E6945" s="169"/>
    </row>
    <row r="6946" spans="2:5">
      <c r="B6946" s="187"/>
      <c r="C6946" s="169"/>
      <c r="D6946" s="169"/>
      <c r="E6946" s="169"/>
    </row>
    <row r="6947" spans="2:5">
      <c r="B6947" s="187"/>
      <c r="C6947" s="169"/>
      <c r="D6947" s="169"/>
      <c r="E6947" s="169"/>
    </row>
    <row r="6948" spans="2:5">
      <c r="B6948" s="187"/>
      <c r="C6948" s="169"/>
      <c r="D6948" s="169"/>
      <c r="E6948" s="169"/>
    </row>
    <row r="6949" spans="2:5">
      <c r="B6949" s="187"/>
      <c r="C6949" s="169"/>
      <c r="D6949" s="169"/>
      <c r="E6949" s="169"/>
    </row>
    <row r="6950" spans="2:5">
      <c r="B6950" s="187"/>
      <c r="C6950" s="169"/>
      <c r="D6950" s="169"/>
      <c r="E6950" s="169"/>
    </row>
    <row r="6951" spans="2:5">
      <c r="B6951" s="187"/>
      <c r="C6951" s="169"/>
      <c r="D6951" s="169"/>
      <c r="E6951" s="169"/>
    </row>
    <row r="6952" spans="2:5">
      <c r="B6952" s="187"/>
      <c r="C6952" s="169"/>
      <c r="D6952" s="169"/>
      <c r="E6952" s="169"/>
    </row>
    <row r="6953" spans="2:5">
      <c r="B6953" s="187"/>
      <c r="C6953" s="169"/>
      <c r="D6953" s="169"/>
      <c r="E6953" s="169"/>
    </row>
    <row r="6954" spans="2:5">
      <c r="B6954" s="187"/>
      <c r="C6954" s="169"/>
      <c r="D6954" s="169"/>
      <c r="E6954" s="169"/>
    </row>
    <row r="6955" spans="2:5">
      <c r="B6955" s="187"/>
      <c r="C6955" s="169"/>
      <c r="D6955" s="169"/>
      <c r="E6955" s="169"/>
    </row>
    <row r="6956" spans="2:5">
      <c r="B6956" s="187"/>
      <c r="C6956" s="169"/>
      <c r="D6956" s="169"/>
      <c r="E6956" s="169"/>
    </row>
    <row r="6957" spans="2:5">
      <c r="B6957" s="187"/>
      <c r="C6957" s="169"/>
      <c r="D6957" s="169"/>
      <c r="E6957" s="169"/>
    </row>
    <row r="6958" spans="2:5">
      <c r="B6958" s="187"/>
      <c r="C6958" s="169"/>
      <c r="D6958" s="169"/>
      <c r="E6958" s="169"/>
    </row>
    <row r="6959" spans="2:5">
      <c r="B6959" s="187"/>
      <c r="C6959" s="169"/>
      <c r="D6959" s="169"/>
      <c r="E6959" s="169"/>
    </row>
    <row r="6960" spans="2:5">
      <c r="B6960" s="187"/>
      <c r="C6960" s="169"/>
      <c r="D6960" s="169"/>
      <c r="E6960" s="169"/>
    </row>
    <row r="6961" spans="2:5">
      <c r="B6961" s="187"/>
      <c r="C6961" s="169"/>
      <c r="D6961" s="169"/>
      <c r="E6961" s="169"/>
    </row>
    <row r="6962" spans="2:5">
      <c r="B6962" s="187"/>
      <c r="C6962" s="169"/>
      <c r="D6962" s="169"/>
      <c r="E6962" s="169"/>
    </row>
    <row r="6963" spans="2:5">
      <c r="B6963" s="187"/>
      <c r="C6963" s="169"/>
      <c r="D6963" s="169"/>
      <c r="E6963" s="169"/>
    </row>
    <row r="6964" spans="2:5">
      <c r="B6964" s="187"/>
      <c r="C6964" s="169"/>
      <c r="D6964" s="169"/>
      <c r="E6964" s="169"/>
    </row>
    <row r="6965" spans="2:5">
      <c r="B6965" s="187"/>
      <c r="C6965" s="169"/>
      <c r="D6965" s="169"/>
      <c r="E6965" s="169"/>
    </row>
    <row r="6966" spans="2:5">
      <c r="B6966" s="187"/>
      <c r="C6966" s="169"/>
      <c r="D6966" s="169"/>
      <c r="E6966" s="169"/>
    </row>
    <row r="6967" spans="2:5">
      <c r="B6967" s="187"/>
      <c r="C6967" s="169"/>
      <c r="D6967" s="169"/>
      <c r="E6967" s="169"/>
    </row>
    <row r="6968" spans="2:5">
      <c r="B6968" s="187"/>
      <c r="C6968" s="169"/>
      <c r="D6968" s="169"/>
      <c r="E6968" s="169"/>
    </row>
    <row r="6969" spans="2:5">
      <c r="B6969" s="187"/>
      <c r="C6969" s="169"/>
      <c r="D6969" s="169"/>
      <c r="E6969" s="169"/>
    </row>
    <row r="6970" spans="2:5">
      <c r="B6970" s="187"/>
      <c r="C6970" s="169"/>
      <c r="D6970" s="169"/>
      <c r="E6970" s="169"/>
    </row>
    <row r="6971" spans="2:5">
      <c r="B6971" s="187"/>
      <c r="C6971" s="169"/>
      <c r="D6971" s="169"/>
      <c r="E6971" s="169"/>
    </row>
    <row r="6972" spans="2:5">
      <c r="B6972" s="187"/>
      <c r="C6972" s="169"/>
      <c r="D6972" s="169"/>
      <c r="E6972" s="169"/>
    </row>
    <row r="6973" spans="2:5">
      <c r="B6973" s="187"/>
      <c r="C6973" s="169"/>
      <c r="D6973" s="169"/>
      <c r="E6973" s="169"/>
    </row>
    <row r="6974" spans="2:5">
      <c r="B6974" s="187"/>
      <c r="C6974" s="169"/>
      <c r="D6974" s="169"/>
      <c r="E6974" s="169"/>
    </row>
    <row r="6975" spans="2:5">
      <c r="B6975" s="187"/>
      <c r="C6975" s="169"/>
      <c r="D6975" s="169"/>
      <c r="E6975" s="169"/>
    </row>
    <row r="6976" spans="2:5">
      <c r="B6976" s="187"/>
      <c r="C6976" s="169"/>
      <c r="D6976" s="169"/>
      <c r="E6976" s="169"/>
    </row>
    <row r="6977" spans="2:5">
      <c r="B6977" s="187"/>
      <c r="C6977" s="169"/>
      <c r="D6977" s="169"/>
      <c r="E6977" s="169"/>
    </row>
    <row r="6978" spans="2:5">
      <c r="B6978" s="187"/>
      <c r="C6978" s="169"/>
      <c r="D6978" s="169"/>
      <c r="E6978" s="169"/>
    </row>
    <row r="6979" spans="2:5">
      <c r="B6979" s="187"/>
      <c r="C6979" s="169"/>
      <c r="D6979" s="169"/>
      <c r="E6979" s="169"/>
    </row>
    <row r="6980" spans="2:5">
      <c r="B6980" s="187"/>
      <c r="C6980" s="169"/>
      <c r="D6980" s="169"/>
      <c r="E6980" s="169"/>
    </row>
    <row r="6981" spans="2:5">
      <c r="B6981" s="187"/>
      <c r="C6981" s="169"/>
      <c r="D6981" s="169"/>
      <c r="E6981" s="169"/>
    </row>
    <row r="6982" spans="2:5">
      <c r="B6982" s="187"/>
      <c r="C6982" s="169"/>
      <c r="D6982" s="169"/>
      <c r="E6982" s="169"/>
    </row>
    <row r="6983" spans="2:5">
      <c r="B6983" s="187"/>
      <c r="C6983" s="169"/>
      <c r="D6983" s="169"/>
      <c r="E6983" s="169"/>
    </row>
    <row r="6984" spans="2:5">
      <c r="B6984" s="187"/>
      <c r="C6984" s="169"/>
      <c r="D6984" s="169"/>
      <c r="E6984" s="169"/>
    </row>
    <row r="6985" spans="2:5">
      <c r="B6985" s="187"/>
      <c r="C6985" s="169"/>
      <c r="D6985" s="169"/>
      <c r="E6985" s="169"/>
    </row>
    <row r="6986" spans="2:5">
      <c r="B6986" s="187"/>
      <c r="C6986" s="169"/>
      <c r="D6986" s="169"/>
      <c r="E6986" s="169"/>
    </row>
    <row r="6987" spans="2:5">
      <c r="B6987" s="187"/>
      <c r="C6987" s="169"/>
      <c r="D6987" s="169"/>
      <c r="E6987" s="169"/>
    </row>
    <row r="6988" spans="2:5">
      <c r="B6988" s="187"/>
      <c r="C6988" s="169"/>
      <c r="D6988" s="169"/>
      <c r="E6988" s="169"/>
    </row>
    <row r="6989" spans="2:5">
      <c r="B6989" s="187"/>
      <c r="C6989" s="169"/>
      <c r="D6989" s="169"/>
      <c r="E6989" s="169"/>
    </row>
    <row r="6990" spans="2:5">
      <c r="B6990" s="187"/>
      <c r="C6990" s="169"/>
      <c r="D6990" s="169"/>
      <c r="E6990" s="169"/>
    </row>
    <row r="6991" spans="2:5">
      <c r="B6991" s="187"/>
      <c r="C6991" s="169"/>
      <c r="D6991" s="169"/>
      <c r="E6991" s="169"/>
    </row>
    <row r="6992" spans="2:5">
      <c r="B6992" s="187"/>
      <c r="C6992" s="169"/>
      <c r="D6992" s="169"/>
      <c r="E6992" s="169"/>
    </row>
    <row r="6993" spans="2:5">
      <c r="B6993" s="187"/>
      <c r="C6993" s="169"/>
      <c r="D6993" s="169"/>
      <c r="E6993" s="169"/>
    </row>
    <row r="6994" spans="2:5">
      <c r="B6994" s="187"/>
      <c r="C6994" s="169"/>
      <c r="D6994" s="169"/>
      <c r="E6994" s="169"/>
    </row>
    <row r="6995" spans="2:5">
      <c r="B6995" s="187"/>
      <c r="C6995" s="169"/>
      <c r="D6995" s="169"/>
      <c r="E6995" s="169"/>
    </row>
    <row r="6996" spans="2:5">
      <c r="B6996" s="187"/>
      <c r="C6996" s="169"/>
      <c r="D6996" s="169"/>
      <c r="E6996" s="169"/>
    </row>
    <row r="6997" spans="2:5">
      <c r="B6997" s="187"/>
      <c r="C6997" s="169"/>
      <c r="D6997" s="169"/>
      <c r="E6997" s="169"/>
    </row>
    <row r="6998" spans="2:5">
      <c r="B6998" s="187"/>
      <c r="C6998" s="169"/>
      <c r="D6998" s="169"/>
      <c r="E6998" s="169"/>
    </row>
    <row r="6999" spans="2:5">
      <c r="B6999" s="187"/>
      <c r="C6999" s="169"/>
      <c r="D6999" s="169"/>
      <c r="E6999" s="169"/>
    </row>
    <row r="7000" spans="2:5">
      <c r="B7000" s="187"/>
      <c r="C7000" s="169"/>
      <c r="D7000" s="169"/>
      <c r="E7000" s="169"/>
    </row>
    <row r="7001" spans="2:5">
      <c r="B7001" s="187"/>
      <c r="C7001" s="169"/>
      <c r="D7001" s="169"/>
      <c r="E7001" s="169"/>
    </row>
    <row r="7002" spans="2:5">
      <c r="B7002" s="187"/>
      <c r="C7002" s="169"/>
      <c r="D7002" s="169"/>
      <c r="E7002" s="169"/>
    </row>
    <row r="7003" spans="2:5">
      <c r="B7003" s="187"/>
      <c r="C7003" s="169"/>
      <c r="D7003" s="169"/>
      <c r="E7003" s="169"/>
    </row>
    <row r="7004" spans="2:5">
      <c r="B7004" s="187"/>
      <c r="C7004" s="169"/>
      <c r="D7004" s="169"/>
      <c r="E7004" s="169"/>
    </row>
    <row r="7005" spans="2:5">
      <c r="B7005" s="187"/>
      <c r="C7005" s="169"/>
      <c r="D7005" s="169"/>
      <c r="E7005" s="169"/>
    </row>
    <row r="7006" spans="2:5">
      <c r="B7006" s="187"/>
      <c r="C7006" s="169"/>
      <c r="D7006" s="169"/>
      <c r="E7006" s="169"/>
    </row>
    <row r="7007" spans="2:5">
      <c r="B7007" s="187"/>
      <c r="C7007" s="169"/>
      <c r="D7007" s="169"/>
      <c r="E7007" s="169"/>
    </row>
    <row r="7008" spans="2:5">
      <c r="B7008" s="187"/>
      <c r="C7008" s="169"/>
      <c r="D7008" s="169"/>
      <c r="E7008" s="169"/>
    </row>
    <row r="7009" spans="2:5">
      <c r="B7009" s="187"/>
      <c r="C7009" s="169"/>
      <c r="D7009" s="169"/>
      <c r="E7009" s="169"/>
    </row>
    <row r="7010" spans="2:5">
      <c r="B7010" s="187"/>
      <c r="C7010" s="169"/>
      <c r="D7010" s="169"/>
      <c r="E7010" s="169"/>
    </row>
    <row r="7011" spans="2:5">
      <c r="B7011" s="187"/>
      <c r="C7011" s="169"/>
      <c r="D7011" s="169"/>
      <c r="E7011" s="169"/>
    </row>
    <row r="7012" spans="2:5">
      <c r="B7012" s="187"/>
      <c r="C7012" s="169"/>
      <c r="D7012" s="169"/>
      <c r="E7012" s="169"/>
    </row>
    <row r="7013" spans="2:5">
      <c r="B7013" s="187"/>
      <c r="C7013" s="169"/>
      <c r="D7013" s="169"/>
      <c r="E7013" s="169"/>
    </row>
    <row r="7014" spans="2:5">
      <c r="B7014" s="187"/>
      <c r="C7014" s="169"/>
      <c r="D7014" s="169"/>
      <c r="E7014" s="169"/>
    </row>
    <row r="7015" spans="2:5">
      <c r="B7015" s="187"/>
      <c r="C7015" s="169"/>
      <c r="D7015" s="169"/>
      <c r="E7015" s="169"/>
    </row>
    <row r="7016" spans="2:5">
      <c r="B7016" s="187"/>
      <c r="C7016" s="169"/>
      <c r="D7016" s="169"/>
      <c r="E7016" s="169"/>
    </row>
    <row r="7017" spans="2:5">
      <c r="B7017" s="187"/>
      <c r="C7017" s="169"/>
      <c r="D7017" s="169"/>
      <c r="E7017" s="169"/>
    </row>
    <row r="7018" spans="2:5">
      <c r="B7018" s="187"/>
      <c r="C7018" s="169"/>
      <c r="D7018" s="169"/>
      <c r="E7018" s="169"/>
    </row>
    <row r="7019" spans="2:5">
      <c r="B7019" s="187"/>
      <c r="C7019" s="169"/>
      <c r="D7019" s="169"/>
      <c r="E7019" s="169"/>
    </row>
    <row r="7020" spans="2:5">
      <c r="B7020" s="187"/>
      <c r="C7020" s="169"/>
      <c r="D7020" s="169"/>
      <c r="E7020" s="169"/>
    </row>
    <row r="7021" spans="2:5">
      <c r="B7021" s="187"/>
      <c r="C7021" s="169"/>
      <c r="D7021" s="169"/>
      <c r="E7021" s="169"/>
    </row>
    <row r="7022" spans="2:5">
      <c r="B7022" s="187"/>
      <c r="C7022" s="169"/>
      <c r="D7022" s="169"/>
      <c r="E7022" s="169"/>
    </row>
    <row r="7023" spans="2:5">
      <c r="B7023" s="187"/>
      <c r="C7023" s="169"/>
      <c r="D7023" s="169"/>
      <c r="E7023" s="169"/>
    </row>
    <row r="7024" spans="2:5">
      <c r="B7024" s="187"/>
      <c r="C7024" s="169"/>
      <c r="D7024" s="169"/>
      <c r="E7024" s="169"/>
    </row>
    <row r="7025" spans="2:5">
      <c r="B7025" s="187"/>
      <c r="C7025" s="169"/>
      <c r="D7025" s="169"/>
      <c r="E7025" s="169"/>
    </row>
    <row r="7026" spans="2:5">
      <c r="B7026" s="187"/>
      <c r="C7026" s="169"/>
      <c r="D7026" s="169"/>
      <c r="E7026" s="169"/>
    </row>
    <row r="7027" spans="2:5">
      <c r="B7027" s="187"/>
      <c r="C7027" s="169"/>
      <c r="D7027" s="169"/>
      <c r="E7027" s="169"/>
    </row>
    <row r="7028" spans="2:5">
      <c r="B7028" s="187"/>
      <c r="C7028" s="169"/>
      <c r="D7028" s="169"/>
      <c r="E7028" s="169"/>
    </row>
    <row r="7029" spans="2:5">
      <c r="B7029" s="187"/>
      <c r="C7029" s="169"/>
      <c r="D7029" s="169"/>
      <c r="E7029" s="169"/>
    </row>
    <row r="7030" spans="2:5">
      <c r="B7030" s="187"/>
      <c r="C7030" s="169"/>
      <c r="D7030" s="169"/>
      <c r="E7030" s="169"/>
    </row>
    <row r="7031" spans="2:5">
      <c r="B7031" s="187"/>
      <c r="C7031" s="169"/>
      <c r="D7031" s="169"/>
      <c r="E7031" s="169"/>
    </row>
    <row r="7032" spans="2:5">
      <c r="B7032" s="187"/>
      <c r="C7032" s="169"/>
      <c r="D7032" s="169"/>
      <c r="E7032" s="169"/>
    </row>
    <row r="7033" spans="2:5">
      <c r="B7033" s="187"/>
      <c r="C7033" s="169"/>
      <c r="D7033" s="169"/>
      <c r="E7033" s="169"/>
    </row>
    <row r="7034" spans="2:5">
      <c r="B7034" s="187"/>
      <c r="C7034" s="169"/>
      <c r="D7034" s="169"/>
      <c r="E7034" s="169"/>
    </row>
    <row r="7035" spans="2:5">
      <c r="B7035" s="187"/>
      <c r="C7035" s="169"/>
      <c r="D7035" s="169"/>
      <c r="E7035" s="169"/>
    </row>
    <row r="7036" spans="2:5">
      <c r="B7036" s="187"/>
      <c r="C7036" s="169"/>
      <c r="D7036" s="169"/>
      <c r="E7036" s="169"/>
    </row>
    <row r="7037" spans="2:5">
      <c r="B7037" s="187"/>
      <c r="C7037" s="169"/>
      <c r="D7037" s="169"/>
      <c r="E7037" s="169"/>
    </row>
    <row r="7038" spans="2:5">
      <c r="B7038" s="187"/>
      <c r="C7038" s="169"/>
      <c r="D7038" s="169"/>
      <c r="E7038" s="169"/>
    </row>
    <row r="7039" spans="2:5">
      <c r="B7039" s="187"/>
      <c r="C7039" s="169"/>
      <c r="D7039" s="169"/>
      <c r="E7039" s="169"/>
    </row>
    <row r="7040" spans="2:5">
      <c r="B7040" s="187"/>
      <c r="C7040" s="169"/>
      <c r="D7040" s="169"/>
      <c r="E7040" s="169"/>
    </row>
    <row r="7041" spans="2:5">
      <c r="B7041" s="187"/>
      <c r="C7041" s="169"/>
      <c r="D7041" s="169"/>
      <c r="E7041" s="169"/>
    </row>
    <row r="7042" spans="2:5">
      <c r="B7042" s="187"/>
      <c r="C7042" s="169"/>
      <c r="D7042" s="169"/>
      <c r="E7042" s="169"/>
    </row>
    <row r="7043" spans="2:5">
      <c r="B7043" s="187"/>
      <c r="C7043" s="169"/>
      <c r="D7043" s="169"/>
      <c r="E7043" s="169"/>
    </row>
    <row r="7044" spans="2:5">
      <c r="B7044" s="187"/>
      <c r="C7044" s="169"/>
      <c r="D7044" s="169"/>
      <c r="E7044" s="169"/>
    </row>
    <row r="7045" spans="2:5">
      <c r="B7045" s="187"/>
      <c r="C7045" s="169"/>
      <c r="D7045" s="169"/>
      <c r="E7045" s="169"/>
    </row>
    <row r="7046" spans="2:5">
      <c r="B7046" s="187"/>
      <c r="C7046" s="169"/>
      <c r="D7046" s="169"/>
      <c r="E7046" s="169"/>
    </row>
    <row r="7047" spans="2:5">
      <c r="B7047" s="187"/>
      <c r="C7047" s="169"/>
      <c r="D7047" s="169"/>
      <c r="E7047" s="169"/>
    </row>
    <row r="7048" spans="2:5">
      <c r="B7048" s="187"/>
      <c r="C7048" s="169"/>
      <c r="D7048" s="169"/>
      <c r="E7048" s="169"/>
    </row>
    <row r="7049" spans="2:5">
      <c r="B7049" s="187"/>
      <c r="C7049" s="169"/>
      <c r="D7049" s="169"/>
      <c r="E7049" s="169"/>
    </row>
    <row r="7050" spans="2:5">
      <c r="B7050" s="187"/>
      <c r="C7050" s="169"/>
      <c r="D7050" s="169"/>
      <c r="E7050" s="169"/>
    </row>
    <row r="7051" spans="2:5">
      <c r="B7051" s="187"/>
      <c r="C7051" s="169"/>
      <c r="D7051" s="169"/>
      <c r="E7051" s="169"/>
    </row>
    <row r="7052" spans="2:5">
      <c r="B7052" s="187"/>
      <c r="C7052" s="169"/>
      <c r="D7052" s="169"/>
      <c r="E7052" s="169"/>
    </row>
    <row r="7053" spans="2:5">
      <c r="B7053" s="187"/>
      <c r="C7053" s="169"/>
      <c r="D7053" s="169"/>
      <c r="E7053" s="169"/>
    </row>
    <row r="7054" spans="2:5">
      <c r="B7054" s="187"/>
      <c r="C7054" s="169"/>
      <c r="D7054" s="169"/>
      <c r="E7054" s="169"/>
    </row>
    <row r="7055" spans="2:5">
      <c r="B7055" s="187"/>
      <c r="C7055" s="169"/>
      <c r="D7055" s="169"/>
      <c r="E7055" s="169"/>
    </row>
    <row r="7056" spans="2:5">
      <c r="B7056" s="187"/>
      <c r="C7056" s="169"/>
      <c r="D7056" s="169"/>
      <c r="E7056" s="169"/>
    </row>
    <row r="7057" spans="2:5">
      <c r="B7057" s="187"/>
      <c r="C7057" s="169"/>
      <c r="D7057" s="169"/>
      <c r="E7057" s="169"/>
    </row>
    <row r="7058" spans="2:5">
      <c r="B7058" s="187"/>
      <c r="C7058" s="169"/>
      <c r="D7058" s="169"/>
      <c r="E7058" s="169"/>
    </row>
    <row r="7059" spans="2:5">
      <c r="B7059" s="187"/>
      <c r="C7059" s="169"/>
      <c r="D7059" s="169"/>
      <c r="E7059" s="169"/>
    </row>
    <row r="7060" spans="2:5">
      <c r="B7060" s="187"/>
      <c r="C7060" s="169"/>
      <c r="D7060" s="169"/>
      <c r="E7060" s="169"/>
    </row>
    <row r="7061" spans="2:5">
      <c r="B7061" s="187"/>
      <c r="C7061" s="169"/>
      <c r="D7061" s="169"/>
      <c r="E7061" s="169"/>
    </row>
    <row r="7062" spans="2:5">
      <c r="B7062" s="187"/>
      <c r="C7062" s="169"/>
      <c r="D7062" s="169"/>
      <c r="E7062" s="169"/>
    </row>
    <row r="7063" spans="2:5">
      <c r="B7063" s="187"/>
      <c r="C7063" s="169"/>
      <c r="D7063" s="169"/>
      <c r="E7063" s="169"/>
    </row>
    <row r="7064" spans="2:5">
      <c r="B7064" s="187"/>
      <c r="C7064" s="169"/>
      <c r="D7064" s="169"/>
      <c r="E7064" s="169"/>
    </row>
    <row r="7065" spans="2:5">
      <c r="B7065" s="187"/>
      <c r="C7065" s="169"/>
      <c r="D7065" s="169"/>
      <c r="E7065" s="169"/>
    </row>
    <row r="7066" spans="2:5">
      <c r="B7066" s="187"/>
      <c r="C7066" s="169"/>
      <c r="D7066" s="169"/>
      <c r="E7066" s="169"/>
    </row>
    <row r="7067" spans="2:5">
      <c r="B7067" s="187"/>
      <c r="C7067" s="169"/>
      <c r="D7067" s="169"/>
      <c r="E7067" s="169"/>
    </row>
    <row r="7068" spans="2:5">
      <c r="B7068" s="187"/>
      <c r="C7068" s="169"/>
      <c r="D7068" s="169"/>
      <c r="E7068" s="169"/>
    </row>
    <row r="7069" spans="2:5">
      <c r="B7069" s="187"/>
      <c r="C7069" s="169"/>
      <c r="D7069" s="169"/>
      <c r="E7069" s="169"/>
    </row>
    <row r="7070" spans="2:5">
      <c r="B7070" s="187"/>
      <c r="C7070" s="169"/>
      <c r="D7070" s="169"/>
      <c r="E7070" s="169"/>
    </row>
    <row r="7071" spans="2:5">
      <c r="B7071" s="187"/>
      <c r="C7071" s="169"/>
      <c r="D7071" s="169"/>
      <c r="E7071" s="169"/>
    </row>
    <row r="7072" spans="2:5">
      <c r="B7072" s="187"/>
      <c r="C7072" s="169"/>
      <c r="D7072" s="169"/>
      <c r="E7072" s="169"/>
    </row>
    <row r="7073" spans="2:5">
      <c r="B7073" s="187"/>
      <c r="C7073" s="169"/>
      <c r="D7073" s="169"/>
      <c r="E7073" s="169"/>
    </row>
    <row r="7074" spans="2:5">
      <c r="B7074" s="187"/>
      <c r="C7074" s="169"/>
      <c r="D7074" s="169"/>
      <c r="E7074" s="169"/>
    </row>
    <row r="7075" spans="2:5">
      <c r="B7075" s="187"/>
      <c r="C7075" s="169"/>
      <c r="D7075" s="169"/>
      <c r="E7075" s="169"/>
    </row>
    <row r="7076" spans="2:5">
      <c r="B7076" s="187"/>
      <c r="C7076" s="169"/>
      <c r="D7076" s="169"/>
      <c r="E7076" s="169"/>
    </row>
    <row r="7077" spans="2:5">
      <c r="B7077" s="187"/>
      <c r="C7077" s="169"/>
      <c r="D7077" s="169"/>
      <c r="E7077" s="169"/>
    </row>
    <row r="7078" spans="2:5">
      <c r="B7078" s="187"/>
      <c r="C7078" s="169"/>
      <c r="D7078" s="169"/>
      <c r="E7078" s="169"/>
    </row>
    <row r="7079" spans="2:5">
      <c r="B7079" s="187"/>
      <c r="C7079" s="169"/>
      <c r="D7079" s="169"/>
      <c r="E7079" s="169"/>
    </row>
    <row r="7080" spans="2:5">
      <c r="B7080" s="187"/>
      <c r="C7080" s="169"/>
      <c r="D7080" s="169"/>
      <c r="E7080" s="169"/>
    </row>
    <row r="7081" spans="2:5">
      <c r="B7081" s="187"/>
      <c r="C7081" s="169"/>
      <c r="D7081" s="169"/>
      <c r="E7081" s="169"/>
    </row>
    <row r="7082" spans="2:5">
      <c r="B7082" s="187"/>
      <c r="C7082" s="169"/>
      <c r="D7082" s="169"/>
      <c r="E7082" s="169"/>
    </row>
    <row r="7083" spans="2:5">
      <c r="B7083" s="187"/>
      <c r="C7083" s="169"/>
      <c r="D7083" s="169"/>
      <c r="E7083" s="169"/>
    </row>
    <row r="7084" spans="2:5">
      <c r="B7084" s="187"/>
      <c r="C7084" s="169"/>
      <c r="D7084" s="169"/>
      <c r="E7084" s="169"/>
    </row>
    <row r="7085" spans="2:5">
      <c r="B7085" s="187"/>
      <c r="C7085" s="169"/>
      <c r="D7085" s="169"/>
      <c r="E7085" s="169"/>
    </row>
    <row r="7086" spans="2:5">
      <c r="B7086" s="187"/>
      <c r="C7086" s="169"/>
      <c r="D7086" s="169"/>
      <c r="E7086" s="169"/>
    </row>
    <row r="7087" spans="2:5">
      <c r="B7087" s="187"/>
      <c r="C7087" s="169"/>
      <c r="D7087" s="169"/>
      <c r="E7087" s="169"/>
    </row>
    <row r="7088" spans="2:5">
      <c r="B7088" s="187"/>
      <c r="C7088" s="169"/>
      <c r="D7088" s="169"/>
      <c r="E7088" s="169"/>
    </row>
    <row r="7089" spans="2:5">
      <c r="B7089" s="187"/>
      <c r="C7089" s="169"/>
      <c r="D7089" s="169"/>
      <c r="E7089" s="169"/>
    </row>
    <row r="7090" spans="2:5">
      <c r="B7090" s="187"/>
      <c r="C7090" s="169"/>
      <c r="D7090" s="169"/>
      <c r="E7090" s="169"/>
    </row>
    <row r="7091" spans="2:5">
      <c r="B7091" s="187"/>
      <c r="C7091" s="169"/>
      <c r="D7091" s="169"/>
      <c r="E7091" s="169"/>
    </row>
    <row r="7092" spans="2:5">
      <c r="B7092" s="187"/>
      <c r="C7092" s="169"/>
      <c r="D7092" s="169"/>
      <c r="E7092" s="169"/>
    </row>
    <row r="7093" spans="2:5">
      <c r="B7093" s="187"/>
      <c r="C7093" s="169"/>
      <c r="D7093" s="169"/>
      <c r="E7093" s="169"/>
    </row>
    <row r="7094" spans="2:5">
      <c r="B7094" s="187"/>
      <c r="C7094" s="169"/>
      <c r="D7094" s="169"/>
      <c r="E7094" s="169"/>
    </row>
    <row r="7095" spans="2:5">
      <c r="B7095" s="187"/>
      <c r="C7095" s="169"/>
      <c r="D7095" s="169"/>
      <c r="E7095" s="169"/>
    </row>
    <row r="7096" spans="2:5">
      <c r="B7096" s="187"/>
      <c r="C7096" s="169"/>
      <c r="D7096" s="169"/>
      <c r="E7096" s="169"/>
    </row>
    <row r="7097" spans="2:5">
      <c r="B7097" s="187"/>
      <c r="C7097" s="169"/>
      <c r="D7097" s="169"/>
      <c r="E7097" s="169"/>
    </row>
    <row r="7098" spans="2:5">
      <c r="B7098" s="187"/>
      <c r="C7098" s="169"/>
      <c r="D7098" s="169"/>
      <c r="E7098" s="169"/>
    </row>
    <row r="7099" spans="2:5">
      <c r="B7099" s="187"/>
      <c r="C7099" s="169"/>
      <c r="D7099" s="169"/>
      <c r="E7099" s="169"/>
    </row>
    <row r="7100" spans="2:5">
      <c r="B7100" s="187"/>
      <c r="C7100" s="169"/>
      <c r="D7100" s="169"/>
      <c r="E7100" s="169"/>
    </row>
    <row r="7101" spans="2:5">
      <c r="B7101" s="187"/>
      <c r="C7101" s="169"/>
      <c r="D7101" s="169"/>
      <c r="E7101" s="169"/>
    </row>
    <row r="7102" spans="2:5">
      <c r="B7102" s="187"/>
      <c r="C7102" s="169"/>
      <c r="D7102" s="169"/>
      <c r="E7102" s="169"/>
    </row>
    <row r="7103" spans="2:5">
      <c r="B7103" s="187"/>
      <c r="C7103" s="169"/>
      <c r="D7103" s="169"/>
      <c r="E7103" s="169"/>
    </row>
    <row r="7104" spans="2:5">
      <c r="B7104" s="187"/>
      <c r="C7104" s="169"/>
      <c r="D7104" s="169"/>
      <c r="E7104" s="169"/>
    </row>
    <row r="7105" spans="2:5">
      <c r="B7105" s="187"/>
      <c r="C7105" s="169"/>
      <c r="D7105" s="169"/>
      <c r="E7105" s="169"/>
    </row>
    <row r="7106" spans="2:5">
      <c r="B7106" s="187"/>
      <c r="C7106" s="169"/>
      <c r="D7106" s="169"/>
      <c r="E7106" s="169"/>
    </row>
    <row r="7107" spans="2:5">
      <c r="B7107" s="187"/>
      <c r="C7107" s="169"/>
      <c r="D7107" s="169"/>
      <c r="E7107" s="169"/>
    </row>
    <row r="7108" spans="2:5">
      <c r="B7108" s="187"/>
      <c r="C7108" s="169"/>
      <c r="D7108" s="169"/>
      <c r="E7108" s="169"/>
    </row>
    <row r="7109" spans="2:5">
      <c r="B7109" s="187"/>
      <c r="C7109" s="169"/>
      <c r="D7109" s="169"/>
      <c r="E7109" s="169"/>
    </row>
    <row r="7110" spans="2:5">
      <c r="B7110" s="187"/>
      <c r="C7110" s="169"/>
      <c r="D7110" s="169"/>
      <c r="E7110" s="169"/>
    </row>
    <row r="7111" spans="2:5">
      <c r="B7111" s="187"/>
      <c r="C7111" s="169"/>
      <c r="D7111" s="169"/>
      <c r="E7111" s="169"/>
    </row>
    <row r="7112" spans="2:5">
      <c r="B7112" s="187"/>
      <c r="C7112" s="169"/>
      <c r="D7112" s="169"/>
      <c r="E7112" s="169"/>
    </row>
    <row r="7113" spans="2:5">
      <c r="B7113" s="187"/>
      <c r="C7113" s="169"/>
      <c r="D7113" s="169"/>
      <c r="E7113" s="169"/>
    </row>
    <row r="7114" spans="2:5">
      <c r="B7114" s="187"/>
      <c r="C7114" s="169"/>
      <c r="D7114" s="169"/>
      <c r="E7114" s="169"/>
    </row>
    <row r="7115" spans="2:5">
      <c r="B7115" s="187"/>
      <c r="C7115" s="169"/>
      <c r="D7115" s="169"/>
      <c r="E7115" s="169"/>
    </row>
    <row r="7116" spans="2:5">
      <c r="B7116" s="187"/>
      <c r="C7116" s="169"/>
      <c r="D7116" s="169"/>
      <c r="E7116" s="169"/>
    </row>
    <row r="7117" spans="2:5">
      <c r="B7117" s="187"/>
      <c r="C7117" s="169"/>
      <c r="D7117" s="169"/>
      <c r="E7117" s="169"/>
    </row>
    <row r="7118" spans="2:5">
      <c r="B7118" s="187"/>
      <c r="C7118" s="169"/>
      <c r="D7118" s="169"/>
      <c r="E7118" s="169"/>
    </row>
    <row r="7119" spans="2:5">
      <c r="B7119" s="187"/>
      <c r="C7119" s="169"/>
      <c r="D7119" s="169"/>
      <c r="E7119" s="169"/>
    </row>
    <row r="7120" spans="2:5">
      <c r="B7120" s="187"/>
      <c r="C7120" s="169"/>
      <c r="D7120" s="169"/>
      <c r="E7120" s="169"/>
    </row>
    <row r="7121" spans="2:5">
      <c r="B7121" s="187"/>
      <c r="C7121" s="169"/>
      <c r="D7121" s="169"/>
      <c r="E7121" s="169"/>
    </row>
    <row r="7122" spans="2:5">
      <c r="B7122" s="187"/>
      <c r="C7122" s="169"/>
      <c r="D7122" s="169"/>
      <c r="E7122" s="169"/>
    </row>
    <row r="7123" spans="2:5">
      <c r="B7123" s="187"/>
      <c r="C7123" s="169"/>
      <c r="D7123" s="169"/>
      <c r="E7123" s="169"/>
    </row>
    <row r="7124" spans="2:5">
      <c r="B7124" s="187"/>
      <c r="C7124" s="169"/>
      <c r="D7124" s="169"/>
      <c r="E7124" s="169"/>
    </row>
    <row r="7125" spans="2:5">
      <c r="B7125" s="187"/>
      <c r="C7125" s="169"/>
      <c r="D7125" s="169"/>
      <c r="E7125" s="169"/>
    </row>
    <row r="7126" spans="2:5">
      <c r="B7126" s="187"/>
      <c r="C7126" s="169"/>
      <c r="D7126" s="169"/>
      <c r="E7126" s="169"/>
    </row>
    <row r="7127" spans="2:5">
      <c r="B7127" s="187"/>
      <c r="C7127" s="169"/>
      <c r="D7127" s="169"/>
      <c r="E7127" s="169"/>
    </row>
    <row r="7128" spans="2:5">
      <c r="B7128" s="187"/>
      <c r="C7128" s="169"/>
      <c r="D7128" s="169"/>
      <c r="E7128" s="169"/>
    </row>
    <row r="7129" spans="2:5">
      <c r="B7129" s="187"/>
      <c r="C7129" s="169"/>
      <c r="D7129" s="169"/>
      <c r="E7129" s="169"/>
    </row>
    <row r="7130" spans="2:5">
      <c r="B7130" s="187"/>
      <c r="C7130" s="169"/>
      <c r="D7130" s="169"/>
      <c r="E7130" s="169"/>
    </row>
    <row r="7131" spans="2:5">
      <c r="B7131" s="187"/>
      <c r="C7131" s="169"/>
      <c r="D7131" s="169"/>
      <c r="E7131" s="169"/>
    </row>
    <row r="7132" spans="2:5">
      <c r="B7132" s="187"/>
      <c r="C7132" s="169"/>
      <c r="D7132" s="169"/>
      <c r="E7132" s="169"/>
    </row>
    <row r="7133" spans="2:5">
      <c r="B7133" s="187"/>
      <c r="C7133" s="169"/>
      <c r="D7133" s="169"/>
      <c r="E7133" s="169"/>
    </row>
    <row r="7134" spans="2:5">
      <c r="B7134" s="187"/>
      <c r="C7134" s="169"/>
      <c r="D7134" s="169"/>
      <c r="E7134" s="169"/>
    </row>
    <row r="7135" spans="2:5">
      <c r="B7135" s="187"/>
      <c r="C7135" s="169"/>
      <c r="D7135" s="169"/>
      <c r="E7135" s="169"/>
    </row>
    <row r="7136" spans="2:5">
      <c r="B7136" s="187"/>
      <c r="C7136" s="169"/>
      <c r="D7136" s="169"/>
      <c r="E7136" s="169"/>
    </row>
    <row r="7137" spans="2:5">
      <c r="B7137" s="187"/>
      <c r="C7137" s="169"/>
      <c r="D7137" s="169"/>
      <c r="E7137" s="169"/>
    </row>
    <row r="7138" spans="2:5">
      <c r="B7138" s="187"/>
      <c r="C7138" s="169"/>
      <c r="D7138" s="169"/>
      <c r="E7138" s="169"/>
    </row>
    <row r="7139" spans="2:5">
      <c r="B7139" s="187"/>
      <c r="C7139" s="169"/>
      <c r="D7139" s="169"/>
      <c r="E7139" s="169"/>
    </row>
    <row r="7140" spans="2:5">
      <c r="B7140" s="187"/>
      <c r="C7140" s="169"/>
      <c r="D7140" s="169"/>
      <c r="E7140" s="169"/>
    </row>
    <row r="7141" spans="2:5">
      <c r="B7141" s="187"/>
      <c r="C7141" s="169"/>
      <c r="D7141" s="169"/>
      <c r="E7141" s="169"/>
    </row>
    <row r="7142" spans="2:5">
      <c r="B7142" s="187"/>
      <c r="C7142" s="169"/>
      <c r="D7142" s="169"/>
      <c r="E7142" s="169"/>
    </row>
    <row r="7143" spans="2:5">
      <c r="B7143" s="187"/>
      <c r="C7143" s="169"/>
      <c r="D7143" s="169"/>
      <c r="E7143" s="169"/>
    </row>
    <row r="7144" spans="2:5">
      <c r="B7144" s="187"/>
      <c r="C7144" s="169"/>
      <c r="D7144" s="169"/>
      <c r="E7144" s="169"/>
    </row>
    <row r="7145" spans="2:5">
      <c r="B7145" s="187"/>
      <c r="C7145" s="169"/>
      <c r="D7145" s="169"/>
      <c r="E7145" s="169"/>
    </row>
    <row r="7146" spans="2:5">
      <c r="B7146" s="187"/>
      <c r="C7146" s="169"/>
      <c r="D7146" s="169"/>
      <c r="E7146" s="169"/>
    </row>
    <row r="7147" spans="2:5">
      <c r="B7147" s="187"/>
      <c r="C7147" s="169"/>
      <c r="D7147" s="169"/>
      <c r="E7147" s="169"/>
    </row>
    <row r="7148" spans="2:5">
      <c r="B7148" s="187"/>
      <c r="C7148" s="169"/>
      <c r="D7148" s="169"/>
      <c r="E7148" s="169"/>
    </row>
    <row r="7149" spans="2:5">
      <c r="B7149" s="187"/>
      <c r="C7149" s="169"/>
      <c r="D7149" s="169"/>
      <c r="E7149" s="169"/>
    </row>
    <row r="7150" spans="2:5">
      <c r="B7150" s="187"/>
      <c r="C7150" s="169"/>
      <c r="D7150" s="169"/>
      <c r="E7150" s="169"/>
    </row>
    <row r="7151" spans="2:5">
      <c r="B7151" s="187"/>
      <c r="C7151" s="169"/>
      <c r="D7151" s="169"/>
      <c r="E7151" s="169"/>
    </row>
    <row r="7152" spans="2:5">
      <c r="B7152" s="187"/>
      <c r="C7152" s="169"/>
      <c r="D7152" s="169"/>
      <c r="E7152" s="169"/>
    </row>
    <row r="7153" spans="2:5">
      <c r="B7153" s="187"/>
      <c r="C7153" s="169"/>
      <c r="D7153" s="169"/>
      <c r="E7153" s="169"/>
    </row>
    <row r="7154" spans="2:5">
      <c r="B7154" s="187"/>
      <c r="C7154" s="169"/>
      <c r="D7154" s="169"/>
      <c r="E7154" s="169"/>
    </row>
    <row r="7155" spans="2:5">
      <c r="B7155" s="187"/>
      <c r="C7155" s="169"/>
      <c r="D7155" s="169"/>
      <c r="E7155" s="169"/>
    </row>
    <row r="7156" spans="2:5">
      <c r="B7156" s="187"/>
      <c r="C7156" s="169"/>
      <c r="D7156" s="169"/>
      <c r="E7156" s="169"/>
    </row>
    <row r="7157" spans="2:5">
      <c r="B7157" s="187"/>
      <c r="C7157" s="169"/>
      <c r="D7157" s="169"/>
      <c r="E7157" s="169"/>
    </row>
    <row r="7158" spans="2:5">
      <c r="B7158" s="187"/>
      <c r="C7158" s="169"/>
      <c r="D7158" s="169"/>
      <c r="E7158" s="169"/>
    </row>
    <row r="7159" spans="2:5">
      <c r="B7159" s="187"/>
      <c r="C7159" s="169"/>
      <c r="D7159" s="169"/>
      <c r="E7159" s="169"/>
    </row>
    <row r="7160" spans="2:5">
      <c r="B7160" s="187"/>
      <c r="C7160" s="169"/>
      <c r="D7160" s="169"/>
      <c r="E7160" s="169"/>
    </row>
    <row r="7161" spans="2:5">
      <c r="B7161" s="187"/>
      <c r="C7161" s="169"/>
      <c r="D7161" s="169"/>
      <c r="E7161" s="169"/>
    </row>
    <row r="7162" spans="2:5">
      <c r="B7162" s="187"/>
      <c r="C7162" s="169"/>
      <c r="D7162" s="169"/>
      <c r="E7162" s="169"/>
    </row>
    <row r="7163" spans="2:5">
      <c r="B7163" s="187"/>
      <c r="C7163" s="169"/>
      <c r="D7163" s="169"/>
      <c r="E7163" s="169"/>
    </row>
    <row r="7164" spans="2:5">
      <c r="B7164" s="187"/>
      <c r="C7164" s="169"/>
      <c r="D7164" s="169"/>
      <c r="E7164" s="169"/>
    </row>
    <row r="7165" spans="2:5">
      <c r="B7165" s="187"/>
      <c r="C7165" s="169"/>
      <c r="D7165" s="169"/>
      <c r="E7165" s="169"/>
    </row>
    <row r="7166" spans="2:5">
      <c r="B7166" s="187"/>
      <c r="C7166" s="169"/>
      <c r="D7166" s="169"/>
      <c r="E7166" s="169"/>
    </row>
    <row r="7167" spans="2:5">
      <c r="B7167" s="187"/>
      <c r="C7167" s="169"/>
      <c r="D7167" s="169"/>
      <c r="E7167" s="169"/>
    </row>
    <row r="7168" spans="2:5">
      <c r="B7168" s="187"/>
      <c r="C7168" s="169"/>
      <c r="D7168" s="169"/>
      <c r="E7168" s="169"/>
    </row>
    <row r="7169" spans="2:5">
      <c r="B7169" s="187"/>
      <c r="C7169" s="169"/>
      <c r="D7169" s="169"/>
      <c r="E7169" s="169"/>
    </row>
    <row r="7170" spans="2:5">
      <c r="B7170" s="187"/>
      <c r="C7170" s="169"/>
      <c r="D7170" s="169"/>
      <c r="E7170" s="169"/>
    </row>
    <row r="7171" spans="2:5">
      <c r="B7171" s="187"/>
      <c r="C7171" s="169"/>
      <c r="D7171" s="169"/>
      <c r="E7171" s="169"/>
    </row>
    <row r="7172" spans="2:5">
      <c r="B7172" s="187"/>
      <c r="C7172" s="169"/>
      <c r="D7172" s="169"/>
      <c r="E7172" s="169"/>
    </row>
    <row r="7173" spans="2:5">
      <c r="B7173" s="187"/>
      <c r="C7173" s="169"/>
      <c r="D7173" s="169"/>
      <c r="E7173" s="169"/>
    </row>
    <row r="7174" spans="2:5">
      <c r="B7174" s="187"/>
      <c r="C7174" s="169"/>
      <c r="D7174" s="169"/>
      <c r="E7174" s="169"/>
    </row>
    <row r="7175" spans="2:5">
      <c r="B7175" s="187"/>
      <c r="C7175" s="169"/>
      <c r="D7175" s="169"/>
      <c r="E7175" s="169"/>
    </row>
    <row r="7176" spans="2:5">
      <c r="B7176" s="187"/>
      <c r="C7176" s="169"/>
      <c r="D7176" s="169"/>
      <c r="E7176" s="169"/>
    </row>
    <row r="7177" spans="2:5">
      <c r="B7177" s="187"/>
      <c r="C7177" s="169"/>
      <c r="D7177" s="169"/>
      <c r="E7177" s="169"/>
    </row>
    <row r="7178" spans="2:5">
      <c r="B7178" s="187"/>
      <c r="C7178" s="169"/>
      <c r="D7178" s="169"/>
      <c r="E7178" s="169"/>
    </row>
    <row r="7179" spans="2:5">
      <c r="B7179" s="187"/>
      <c r="C7179" s="169"/>
      <c r="D7179" s="169"/>
      <c r="E7179" s="169"/>
    </row>
    <row r="7180" spans="2:5">
      <c r="B7180" s="187"/>
      <c r="C7180" s="169"/>
      <c r="D7180" s="169"/>
      <c r="E7180" s="169"/>
    </row>
    <row r="7181" spans="2:5">
      <c r="B7181" s="187"/>
      <c r="C7181" s="169"/>
      <c r="D7181" s="169"/>
      <c r="E7181" s="169"/>
    </row>
    <row r="7182" spans="2:5">
      <c r="B7182" s="187"/>
      <c r="C7182" s="169"/>
      <c r="D7182" s="169"/>
      <c r="E7182" s="169"/>
    </row>
    <row r="7183" spans="2:5">
      <c r="B7183" s="187"/>
      <c r="C7183" s="169"/>
      <c r="D7183" s="169"/>
      <c r="E7183" s="169"/>
    </row>
    <row r="7184" spans="2:5">
      <c r="B7184" s="187"/>
      <c r="C7184" s="169"/>
      <c r="D7184" s="169"/>
      <c r="E7184" s="169"/>
    </row>
    <row r="7185" spans="2:5">
      <c r="B7185" s="187"/>
      <c r="C7185" s="169"/>
      <c r="D7185" s="169"/>
      <c r="E7185" s="169"/>
    </row>
    <row r="7186" spans="2:5">
      <c r="B7186" s="187"/>
      <c r="C7186" s="169"/>
      <c r="D7186" s="169"/>
      <c r="E7186" s="169"/>
    </row>
    <row r="7187" spans="2:5">
      <c r="B7187" s="187"/>
      <c r="C7187" s="169"/>
      <c r="D7187" s="169"/>
      <c r="E7187" s="169"/>
    </row>
    <row r="7188" spans="2:5">
      <c r="B7188" s="187"/>
      <c r="C7188" s="169"/>
      <c r="D7188" s="169"/>
      <c r="E7188" s="169"/>
    </row>
    <row r="7189" spans="2:5">
      <c r="B7189" s="187"/>
      <c r="C7189" s="169"/>
      <c r="D7189" s="169"/>
      <c r="E7189" s="169"/>
    </row>
    <row r="7190" spans="2:5">
      <c r="B7190" s="187"/>
      <c r="C7190" s="169"/>
      <c r="D7190" s="169"/>
      <c r="E7190" s="169"/>
    </row>
    <row r="7191" spans="2:5">
      <c r="B7191" s="187"/>
      <c r="C7191" s="169"/>
      <c r="D7191" s="169"/>
      <c r="E7191" s="169"/>
    </row>
    <row r="7192" spans="2:5">
      <c r="B7192" s="187"/>
      <c r="C7192" s="169"/>
      <c r="D7192" s="169"/>
      <c r="E7192" s="169"/>
    </row>
    <row r="7193" spans="2:5">
      <c r="B7193" s="187"/>
      <c r="C7193" s="169"/>
      <c r="D7193" s="169"/>
      <c r="E7193" s="169"/>
    </row>
    <row r="7194" spans="2:5">
      <c r="B7194" s="187"/>
      <c r="C7194" s="169"/>
      <c r="D7194" s="169"/>
      <c r="E7194" s="169"/>
    </row>
    <row r="7195" spans="2:5">
      <c r="B7195" s="187"/>
      <c r="C7195" s="169"/>
      <c r="D7195" s="169"/>
      <c r="E7195" s="169"/>
    </row>
    <row r="7196" spans="2:5">
      <c r="B7196" s="187"/>
      <c r="C7196" s="169"/>
      <c r="D7196" s="169"/>
      <c r="E7196" s="169"/>
    </row>
    <row r="7197" spans="2:5">
      <c r="B7197" s="187"/>
      <c r="C7197" s="169"/>
      <c r="D7197" s="169"/>
      <c r="E7197" s="169"/>
    </row>
    <row r="7198" spans="2:5">
      <c r="B7198" s="187"/>
      <c r="C7198" s="169"/>
      <c r="D7198" s="169"/>
      <c r="E7198" s="169"/>
    </row>
    <row r="7199" spans="2:5">
      <c r="B7199" s="187"/>
      <c r="C7199" s="169"/>
      <c r="D7199" s="169"/>
      <c r="E7199" s="169"/>
    </row>
    <row r="7200" spans="2:5">
      <c r="B7200" s="187"/>
      <c r="C7200" s="169"/>
      <c r="D7200" s="169"/>
      <c r="E7200" s="169"/>
    </row>
    <row r="7201" spans="2:5">
      <c r="B7201" s="187"/>
      <c r="C7201" s="169"/>
      <c r="D7201" s="169"/>
      <c r="E7201" s="169"/>
    </row>
    <row r="7202" spans="2:5">
      <c r="B7202" s="187"/>
      <c r="C7202" s="169"/>
      <c r="D7202" s="169"/>
      <c r="E7202" s="169"/>
    </row>
    <row r="7203" spans="2:5">
      <c r="B7203" s="187"/>
      <c r="C7203" s="169"/>
      <c r="D7203" s="169"/>
      <c r="E7203" s="169"/>
    </row>
    <row r="7204" spans="2:5">
      <c r="B7204" s="187"/>
      <c r="C7204" s="169"/>
      <c r="D7204" s="169"/>
      <c r="E7204" s="169"/>
    </row>
    <row r="7205" spans="2:5">
      <c r="B7205" s="187"/>
      <c r="C7205" s="169"/>
      <c r="D7205" s="169"/>
      <c r="E7205" s="169"/>
    </row>
    <row r="7206" spans="2:5">
      <c r="B7206" s="187"/>
      <c r="C7206" s="169"/>
      <c r="D7206" s="169"/>
      <c r="E7206" s="169"/>
    </row>
    <row r="7207" spans="2:5">
      <c r="B7207" s="187"/>
      <c r="C7207" s="169"/>
      <c r="D7207" s="169"/>
      <c r="E7207" s="169"/>
    </row>
    <row r="7208" spans="2:5">
      <c r="B7208" s="187"/>
      <c r="C7208" s="169"/>
      <c r="D7208" s="169"/>
      <c r="E7208" s="169"/>
    </row>
    <row r="7209" spans="2:5">
      <c r="B7209" s="187"/>
      <c r="C7209" s="169"/>
      <c r="D7209" s="169"/>
      <c r="E7209" s="169"/>
    </row>
    <row r="7210" spans="2:5">
      <c r="B7210" s="187"/>
      <c r="C7210" s="169"/>
      <c r="D7210" s="169"/>
      <c r="E7210" s="169"/>
    </row>
    <row r="7211" spans="2:5">
      <c r="B7211" s="187"/>
      <c r="C7211" s="169"/>
      <c r="D7211" s="169"/>
      <c r="E7211" s="169"/>
    </row>
    <row r="7212" spans="2:5">
      <c r="B7212" s="187"/>
      <c r="C7212" s="169"/>
      <c r="D7212" s="169"/>
      <c r="E7212" s="169"/>
    </row>
    <row r="7213" spans="2:5">
      <c r="B7213" s="187"/>
      <c r="C7213" s="169"/>
      <c r="D7213" s="169"/>
      <c r="E7213" s="169"/>
    </row>
    <row r="7214" spans="2:5">
      <c r="B7214" s="187"/>
      <c r="C7214" s="169"/>
      <c r="D7214" s="169"/>
      <c r="E7214" s="169"/>
    </row>
    <row r="7215" spans="2:5">
      <c r="B7215" s="187"/>
      <c r="C7215" s="169"/>
      <c r="D7215" s="169"/>
      <c r="E7215" s="169"/>
    </row>
    <row r="7216" spans="2:5">
      <c r="B7216" s="187"/>
      <c r="C7216" s="169"/>
      <c r="D7216" s="169"/>
      <c r="E7216" s="169"/>
    </row>
    <row r="7217" spans="2:5">
      <c r="B7217" s="187"/>
      <c r="C7217" s="169"/>
      <c r="D7217" s="169"/>
      <c r="E7217" s="169"/>
    </row>
    <row r="7218" spans="2:5">
      <c r="B7218" s="187"/>
      <c r="C7218" s="169"/>
      <c r="D7218" s="169"/>
      <c r="E7218" s="169"/>
    </row>
    <row r="7219" spans="2:5">
      <c r="B7219" s="187"/>
      <c r="C7219" s="169"/>
      <c r="D7219" s="169"/>
      <c r="E7219" s="169"/>
    </row>
    <row r="7220" spans="2:5">
      <c r="B7220" s="187"/>
      <c r="C7220" s="169"/>
      <c r="D7220" s="169"/>
      <c r="E7220" s="169"/>
    </row>
    <row r="7221" spans="2:5">
      <c r="B7221" s="187"/>
      <c r="C7221" s="169"/>
      <c r="D7221" s="169"/>
      <c r="E7221" s="169"/>
    </row>
    <row r="7222" spans="2:5">
      <c r="B7222" s="187"/>
      <c r="C7222" s="169"/>
      <c r="D7222" s="169"/>
      <c r="E7222" s="169"/>
    </row>
    <row r="7223" spans="2:5">
      <c r="B7223" s="187"/>
      <c r="C7223" s="169"/>
      <c r="D7223" s="169"/>
      <c r="E7223" s="169"/>
    </row>
    <row r="7224" spans="2:5">
      <c r="B7224" s="187"/>
      <c r="C7224" s="169"/>
      <c r="D7224" s="169"/>
      <c r="E7224" s="169"/>
    </row>
    <row r="7225" spans="2:5">
      <c r="B7225" s="187"/>
      <c r="C7225" s="169"/>
      <c r="D7225" s="169"/>
      <c r="E7225" s="169"/>
    </row>
    <row r="7226" spans="2:5">
      <c r="B7226" s="187"/>
      <c r="C7226" s="169"/>
      <c r="D7226" s="169"/>
      <c r="E7226" s="169"/>
    </row>
    <row r="7227" spans="2:5">
      <c r="B7227" s="187"/>
      <c r="C7227" s="169"/>
      <c r="D7227" s="169"/>
      <c r="E7227" s="169"/>
    </row>
    <row r="7228" spans="2:5">
      <c r="B7228" s="187"/>
      <c r="C7228" s="169"/>
      <c r="D7228" s="169"/>
      <c r="E7228" s="169"/>
    </row>
    <row r="7229" spans="2:5">
      <c r="B7229" s="187"/>
      <c r="C7229" s="169"/>
      <c r="D7229" s="169"/>
      <c r="E7229" s="169"/>
    </row>
    <row r="7230" spans="2:5">
      <c r="B7230" s="187"/>
      <c r="C7230" s="169"/>
      <c r="D7230" s="169"/>
      <c r="E7230" s="169"/>
    </row>
    <row r="7231" spans="2:5">
      <c r="B7231" s="187"/>
      <c r="C7231" s="169"/>
      <c r="D7231" s="169"/>
      <c r="E7231" s="169"/>
    </row>
    <row r="7232" spans="2:5">
      <c r="B7232" s="187"/>
      <c r="C7232" s="169"/>
      <c r="D7232" s="169"/>
      <c r="E7232" s="169"/>
    </row>
    <row r="7233" spans="2:5">
      <c r="B7233" s="187"/>
      <c r="C7233" s="169"/>
      <c r="D7233" s="169"/>
      <c r="E7233" s="169"/>
    </row>
    <row r="7234" spans="2:5">
      <c r="B7234" s="187"/>
      <c r="C7234" s="169"/>
      <c r="D7234" s="169"/>
      <c r="E7234" s="169"/>
    </row>
    <row r="7235" spans="2:5">
      <c r="B7235" s="187"/>
      <c r="C7235" s="169"/>
      <c r="D7235" s="169"/>
      <c r="E7235" s="169"/>
    </row>
    <row r="7236" spans="2:5">
      <c r="B7236" s="187"/>
      <c r="C7236" s="169"/>
      <c r="D7236" s="169"/>
      <c r="E7236" s="169"/>
    </row>
    <row r="7237" spans="2:5">
      <c r="B7237" s="187"/>
      <c r="C7237" s="169"/>
      <c r="D7237" s="169"/>
      <c r="E7237" s="169"/>
    </row>
    <row r="7238" spans="2:5">
      <c r="B7238" s="187"/>
      <c r="C7238" s="169"/>
      <c r="D7238" s="169"/>
      <c r="E7238" s="169"/>
    </row>
    <row r="7239" spans="2:5">
      <c r="B7239" s="187"/>
      <c r="C7239" s="169"/>
      <c r="D7239" s="169"/>
      <c r="E7239" s="169"/>
    </row>
    <row r="7240" spans="2:5">
      <c r="B7240" s="187"/>
      <c r="C7240" s="169"/>
      <c r="D7240" s="169"/>
      <c r="E7240" s="169"/>
    </row>
    <row r="7241" spans="2:5">
      <c r="B7241" s="187"/>
      <c r="C7241" s="169"/>
      <c r="D7241" s="169"/>
      <c r="E7241" s="169"/>
    </row>
    <row r="7242" spans="2:5">
      <c r="B7242" s="187"/>
      <c r="C7242" s="169"/>
      <c r="D7242" s="169"/>
      <c r="E7242" s="169"/>
    </row>
    <row r="7243" spans="2:5">
      <c r="B7243" s="187"/>
      <c r="C7243" s="169"/>
      <c r="D7243" s="169"/>
      <c r="E7243" s="169"/>
    </row>
    <row r="7244" spans="2:5">
      <c r="B7244" s="187"/>
      <c r="C7244" s="169"/>
      <c r="D7244" s="169"/>
      <c r="E7244" s="169"/>
    </row>
    <row r="7245" spans="2:5">
      <c r="B7245" s="187"/>
      <c r="C7245" s="169"/>
      <c r="D7245" s="169"/>
      <c r="E7245" s="169"/>
    </row>
    <row r="7246" spans="2:5">
      <c r="B7246" s="187"/>
      <c r="C7246" s="169"/>
      <c r="D7246" s="169"/>
      <c r="E7246" s="169"/>
    </row>
    <row r="7247" spans="2:5">
      <c r="B7247" s="187"/>
      <c r="C7247" s="169"/>
      <c r="D7247" s="169"/>
      <c r="E7247" s="169"/>
    </row>
    <row r="7248" spans="2:5">
      <c r="B7248" s="187"/>
      <c r="C7248" s="169"/>
      <c r="D7248" s="169"/>
      <c r="E7248" s="169"/>
    </row>
    <row r="7249" spans="2:5">
      <c r="B7249" s="187"/>
      <c r="C7249" s="169"/>
      <c r="D7249" s="169"/>
      <c r="E7249" s="169"/>
    </row>
    <row r="7250" spans="2:5">
      <c r="B7250" s="187"/>
      <c r="C7250" s="169"/>
      <c r="D7250" s="169"/>
      <c r="E7250" s="169"/>
    </row>
    <row r="7251" spans="2:5">
      <c r="B7251" s="187"/>
      <c r="C7251" s="169"/>
      <c r="D7251" s="169"/>
      <c r="E7251" s="169"/>
    </row>
    <row r="7252" spans="2:5">
      <c r="B7252" s="187"/>
      <c r="C7252" s="169"/>
      <c r="D7252" s="169"/>
      <c r="E7252" s="169"/>
    </row>
    <row r="7253" spans="2:5">
      <c r="B7253" s="187"/>
      <c r="C7253" s="169"/>
      <c r="D7253" s="169"/>
      <c r="E7253" s="169"/>
    </row>
    <row r="7254" spans="2:5">
      <c r="B7254" s="187"/>
      <c r="C7254" s="169"/>
      <c r="D7254" s="169"/>
      <c r="E7254" s="169"/>
    </row>
    <row r="7255" spans="2:5">
      <c r="B7255" s="187"/>
      <c r="C7255" s="169"/>
      <c r="D7255" s="169"/>
      <c r="E7255" s="169"/>
    </row>
    <row r="7256" spans="2:5">
      <c r="B7256" s="187"/>
      <c r="C7256" s="169"/>
      <c r="D7256" s="169"/>
      <c r="E7256" s="169"/>
    </row>
    <row r="7257" spans="2:5">
      <c r="B7257" s="187"/>
      <c r="C7257" s="169"/>
      <c r="D7257" s="169"/>
      <c r="E7257" s="169"/>
    </row>
    <row r="7258" spans="2:5">
      <c r="B7258" s="187"/>
      <c r="C7258" s="169"/>
      <c r="D7258" s="169"/>
      <c r="E7258" s="169"/>
    </row>
    <row r="7259" spans="2:5">
      <c r="B7259" s="187"/>
      <c r="C7259" s="169"/>
      <c r="D7259" s="169"/>
      <c r="E7259" s="169"/>
    </row>
    <row r="7260" spans="2:5">
      <c r="B7260" s="187"/>
      <c r="C7260" s="169"/>
      <c r="D7260" s="169"/>
      <c r="E7260" s="169"/>
    </row>
    <row r="7261" spans="2:5">
      <c r="B7261" s="187"/>
      <c r="C7261" s="169"/>
      <c r="D7261" s="169"/>
      <c r="E7261" s="169"/>
    </row>
    <row r="7262" spans="2:5">
      <c r="B7262" s="187"/>
      <c r="C7262" s="169"/>
      <c r="D7262" s="169"/>
      <c r="E7262" s="169"/>
    </row>
    <row r="7263" spans="2:5">
      <c r="B7263" s="187"/>
      <c r="C7263" s="169"/>
      <c r="D7263" s="169"/>
      <c r="E7263" s="169"/>
    </row>
    <row r="7264" spans="2:5">
      <c r="B7264" s="187"/>
      <c r="C7264" s="169"/>
      <c r="D7264" s="169"/>
      <c r="E7264" s="169"/>
    </row>
    <row r="7265" spans="2:5">
      <c r="B7265" s="187"/>
      <c r="C7265" s="169"/>
      <c r="D7265" s="169"/>
      <c r="E7265" s="169"/>
    </row>
    <row r="7266" spans="2:5">
      <c r="B7266" s="187"/>
      <c r="C7266" s="169"/>
      <c r="D7266" s="169"/>
      <c r="E7266" s="169"/>
    </row>
    <row r="7267" spans="2:5">
      <c r="B7267" s="187"/>
      <c r="C7267" s="169"/>
      <c r="D7267" s="169"/>
      <c r="E7267" s="169"/>
    </row>
    <row r="7268" spans="2:5">
      <c r="B7268" s="187"/>
      <c r="C7268" s="169"/>
      <c r="D7268" s="169"/>
      <c r="E7268" s="169"/>
    </row>
    <row r="7269" spans="2:5">
      <c r="B7269" s="187"/>
      <c r="C7269" s="169"/>
      <c r="D7269" s="169"/>
      <c r="E7269" s="169"/>
    </row>
    <row r="7270" spans="2:5">
      <c r="B7270" s="187"/>
      <c r="C7270" s="169"/>
      <c r="D7270" s="169"/>
      <c r="E7270" s="169"/>
    </row>
    <row r="7271" spans="2:5">
      <c r="B7271" s="187"/>
      <c r="C7271" s="169"/>
      <c r="D7271" s="169"/>
      <c r="E7271" s="169"/>
    </row>
    <row r="7272" spans="2:5">
      <c r="B7272" s="187"/>
      <c r="C7272" s="169"/>
      <c r="D7272" s="169"/>
      <c r="E7272" s="169"/>
    </row>
    <row r="7273" spans="2:5">
      <c r="B7273" s="187"/>
      <c r="C7273" s="169"/>
      <c r="D7273" s="169"/>
      <c r="E7273" s="169"/>
    </row>
    <row r="7274" spans="2:5">
      <c r="B7274" s="187"/>
      <c r="C7274" s="169"/>
      <c r="D7274" s="169"/>
      <c r="E7274" s="169"/>
    </row>
    <row r="7275" spans="2:5">
      <c r="B7275" s="187"/>
      <c r="C7275" s="169"/>
      <c r="D7275" s="169"/>
      <c r="E7275" s="169"/>
    </row>
    <row r="7276" spans="2:5">
      <c r="B7276" s="187"/>
      <c r="C7276" s="169"/>
      <c r="D7276" s="169"/>
      <c r="E7276" s="169"/>
    </row>
    <row r="7277" spans="2:5">
      <c r="B7277" s="187"/>
      <c r="C7277" s="169"/>
      <c r="D7277" s="169"/>
      <c r="E7277" s="169"/>
    </row>
    <row r="7278" spans="2:5">
      <c r="B7278" s="187"/>
      <c r="C7278" s="169"/>
      <c r="D7278" s="169"/>
      <c r="E7278" s="169"/>
    </row>
    <row r="7279" spans="2:5">
      <c r="B7279" s="187"/>
      <c r="C7279" s="169"/>
      <c r="D7279" s="169"/>
      <c r="E7279" s="169"/>
    </row>
    <row r="7280" spans="2:5">
      <c r="B7280" s="187"/>
      <c r="C7280" s="169"/>
      <c r="D7280" s="169"/>
      <c r="E7280" s="169"/>
    </row>
    <row r="7281" spans="2:5">
      <c r="B7281" s="187"/>
      <c r="C7281" s="169"/>
      <c r="D7281" s="169"/>
      <c r="E7281" s="169"/>
    </row>
    <row r="7282" spans="2:5">
      <c r="B7282" s="187"/>
      <c r="C7282" s="169"/>
      <c r="D7282" s="169"/>
      <c r="E7282" s="169"/>
    </row>
    <row r="7283" spans="2:5">
      <c r="B7283" s="187"/>
      <c r="C7283" s="169"/>
      <c r="D7283" s="169"/>
      <c r="E7283" s="169"/>
    </row>
    <row r="7284" spans="2:5">
      <c r="B7284" s="187"/>
      <c r="C7284" s="169"/>
      <c r="D7284" s="169"/>
      <c r="E7284" s="169"/>
    </row>
    <row r="7285" spans="2:5">
      <c r="B7285" s="187"/>
      <c r="C7285" s="169"/>
      <c r="D7285" s="169"/>
      <c r="E7285" s="169"/>
    </row>
    <row r="7286" spans="2:5">
      <c r="B7286" s="187"/>
      <c r="C7286" s="169"/>
      <c r="D7286" s="169"/>
      <c r="E7286" s="169"/>
    </row>
    <row r="7287" spans="2:5">
      <c r="B7287" s="187"/>
      <c r="C7287" s="169"/>
      <c r="D7287" s="169"/>
      <c r="E7287" s="169"/>
    </row>
    <row r="7288" spans="2:5">
      <c r="B7288" s="187"/>
      <c r="C7288" s="169"/>
      <c r="D7288" s="169"/>
      <c r="E7288" s="169"/>
    </row>
    <row r="7289" spans="2:5">
      <c r="B7289" s="187"/>
      <c r="C7289" s="169"/>
      <c r="D7289" s="169"/>
      <c r="E7289" s="169"/>
    </row>
    <row r="7290" spans="2:5">
      <c r="B7290" s="187"/>
      <c r="C7290" s="169"/>
      <c r="D7290" s="169"/>
      <c r="E7290" s="169"/>
    </row>
    <row r="7291" spans="2:5">
      <c r="B7291" s="187"/>
      <c r="C7291" s="169"/>
      <c r="D7291" s="169"/>
      <c r="E7291" s="169"/>
    </row>
    <row r="7292" spans="2:5">
      <c r="B7292" s="187"/>
      <c r="C7292" s="169"/>
      <c r="D7292" s="169"/>
      <c r="E7292" s="169"/>
    </row>
    <row r="7293" spans="2:5">
      <c r="B7293" s="187"/>
      <c r="C7293" s="169"/>
      <c r="D7293" s="169"/>
      <c r="E7293" s="169"/>
    </row>
    <row r="7294" spans="2:5">
      <c r="B7294" s="187"/>
      <c r="C7294" s="169"/>
      <c r="D7294" s="169"/>
      <c r="E7294" s="169"/>
    </row>
    <row r="7295" spans="2:5">
      <c r="B7295" s="187"/>
      <c r="C7295" s="169"/>
      <c r="D7295" s="169"/>
      <c r="E7295" s="169"/>
    </row>
    <row r="7296" spans="2:5">
      <c r="B7296" s="187"/>
      <c r="C7296" s="169"/>
      <c r="D7296" s="169"/>
      <c r="E7296" s="169"/>
    </row>
    <row r="7297" spans="2:5">
      <c r="B7297" s="187"/>
      <c r="C7297" s="169"/>
      <c r="D7297" s="169"/>
      <c r="E7297" s="169"/>
    </row>
    <row r="7298" spans="2:5">
      <c r="B7298" s="187"/>
      <c r="C7298" s="169"/>
      <c r="D7298" s="169"/>
      <c r="E7298" s="169"/>
    </row>
    <row r="7299" spans="2:5">
      <c r="B7299" s="187"/>
      <c r="C7299" s="169"/>
      <c r="D7299" s="169"/>
      <c r="E7299" s="169"/>
    </row>
    <row r="7300" spans="2:5">
      <c r="B7300" s="187"/>
      <c r="C7300" s="169"/>
      <c r="D7300" s="169"/>
      <c r="E7300" s="169"/>
    </row>
    <row r="7301" spans="2:5">
      <c r="B7301" s="187"/>
      <c r="C7301" s="169"/>
      <c r="D7301" s="169"/>
      <c r="E7301" s="169"/>
    </row>
    <row r="7302" spans="2:5">
      <c r="B7302" s="187"/>
      <c r="C7302" s="169"/>
      <c r="D7302" s="169"/>
      <c r="E7302" s="169"/>
    </row>
    <row r="7303" spans="2:5">
      <c r="B7303" s="187"/>
      <c r="C7303" s="169"/>
      <c r="D7303" s="169"/>
      <c r="E7303" s="169"/>
    </row>
    <row r="7304" spans="2:5">
      <c r="B7304" s="187"/>
      <c r="C7304" s="169"/>
      <c r="D7304" s="169"/>
      <c r="E7304" s="169"/>
    </row>
    <row r="7305" spans="2:5">
      <c r="B7305" s="187"/>
      <c r="C7305" s="169"/>
      <c r="D7305" s="169"/>
      <c r="E7305" s="169"/>
    </row>
    <row r="7306" spans="2:5">
      <c r="B7306" s="187"/>
      <c r="C7306" s="169"/>
      <c r="D7306" s="169"/>
      <c r="E7306" s="169"/>
    </row>
    <row r="7307" spans="2:5">
      <c r="B7307" s="187"/>
      <c r="C7307" s="169"/>
      <c r="D7307" s="169"/>
      <c r="E7307" s="169"/>
    </row>
    <row r="7308" spans="2:5">
      <c r="B7308" s="187"/>
      <c r="C7308" s="169"/>
      <c r="D7308" s="169"/>
      <c r="E7308" s="169"/>
    </row>
    <row r="7309" spans="2:5">
      <c r="B7309" s="187"/>
      <c r="C7309" s="169"/>
      <c r="D7309" s="169"/>
      <c r="E7309" s="169"/>
    </row>
    <row r="7310" spans="2:5">
      <c r="B7310" s="187"/>
      <c r="C7310" s="169"/>
      <c r="D7310" s="169"/>
      <c r="E7310" s="169"/>
    </row>
    <row r="7311" spans="2:5">
      <c r="B7311" s="187"/>
      <c r="C7311" s="169"/>
      <c r="D7311" s="169"/>
      <c r="E7311" s="169"/>
    </row>
    <row r="7312" spans="2:5">
      <c r="B7312" s="187"/>
      <c r="C7312" s="169"/>
      <c r="D7312" s="169"/>
      <c r="E7312" s="169"/>
    </row>
    <row r="7313" spans="2:5">
      <c r="B7313" s="187"/>
      <c r="C7313" s="169"/>
      <c r="D7313" s="169"/>
      <c r="E7313" s="169"/>
    </row>
    <row r="7314" spans="2:5">
      <c r="B7314" s="187"/>
      <c r="C7314" s="169"/>
      <c r="D7314" s="169"/>
      <c r="E7314" s="169"/>
    </row>
    <row r="7315" spans="2:5">
      <c r="B7315" s="187"/>
      <c r="C7315" s="169"/>
      <c r="D7315" s="169"/>
      <c r="E7315" s="169"/>
    </row>
    <row r="7316" spans="2:5">
      <c r="B7316" s="187"/>
      <c r="C7316" s="169"/>
      <c r="D7316" s="169"/>
      <c r="E7316" s="169"/>
    </row>
    <row r="7317" spans="2:5">
      <c r="B7317" s="187"/>
      <c r="C7317" s="169"/>
      <c r="D7317" s="169"/>
      <c r="E7317" s="169"/>
    </row>
    <row r="7318" spans="2:5">
      <c r="B7318" s="187"/>
      <c r="C7318" s="169"/>
      <c r="D7318" s="169"/>
      <c r="E7318" s="169"/>
    </row>
    <row r="7319" spans="2:5">
      <c r="B7319" s="187"/>
      <c r="C7319" s="169"/>
      <c r="D7319" s="169"/>
      <c r="E7319" s="169"/>
    </row>
    <row r="7320" spans="2:5">
      <c r="B7320" s="187"/>
      <c r="C7320" s="169"/>
      <c r="D7320" s="169"/>
      <c r="E7320" s="169"/>
    </row>
    <row r="7321" spans="2:5">
      <c r="B7321" s="187"/>
      <c r="C7321" s="169"/>
      <c r="D7321" s="169"/>
      <c r="E7321" s="169"/>
    </row>
    <row r="7322" spans="2:5">
      <c r="B7322" s="187"/>
      <c r="C7322" s="169"/>
      <c r="D7322" s="169"/>
      <c r="E7322" s="169"/>
    </row>
    <row r="7323" spans="2:5">
      <c r="B7323" s="187"/>
      <c r="C7323" s="169"/>
      <c r="D7323" s="169"/>
      <c r="E7323" s="169"/>
    </row>
    <row r="7324" spans="2:5">
      <c r="B7324" s="187"/>
      <c r="C7324" s="169"/>
      <c r="D7324" s="169"/>
      <c r="E7324" s="169"/>
    </row>
    <row r="7325" spans="2:5">
      <c r="B7325" s="187"/>
      <c r="C7325" s="169"/>
      <c r="D7325" s="169"/>
      <c r="E7325" s="169"/>
    </row>
    <row r="7326" spans="2:5">
      <c r="B7326" s="187"/>
      <c r="C7326" s="169"/>
      <c r="D7326" s="169"/>
      <c r="E7326" s="169"/>
    </row>
    <row r="7327" spans="2:5">
      <c r="B7327" s="187"/>
      <c r="C7327" s="169"/>
      <c r="D7327" s="169"/>
      <c r="E7327" s="169"/>
    </row>
    <row r="7328" spans="2:5">
      <c r="B7328" s="187"/>
      <c r="C7328" s="169"/>
      <c r="D7328" s="169"/>
      <c r="E7328" s="169"/>
    </row>
    <row r="7329" spans="2:5">
      <c r="B7329" s="187"/>
      <c r="C7329" s="169"/>
      <c r="D7329" s="169"/>
      <c r="E7329" s="169"/>
    </row>
    <row r="7330" spans="2:5">
      <c r="B7330" s="187"/>
      <c r="C7330" s="169"/>
      <c r="D7330" s="169"/>
      <c r="E7330" s="169"/>
    </row>
    <row r="7331" spans="2:5">
      <c r="B7331" s="187"/>
      <c r="C7331" s="169"/>
      <c r="D7331" s="169"/>
      <c r="E7331" s="169"/>
    </row>
    <row r="7332" spans="2:5">
      <c r="B7332" s="187"/>
      <c r="C7332" s="169"/>
      <c r="D7332" s="169"/>
      <c r="E7332" s="169"/>
    </row>
    <row r="7333" spans="2:5">
      <c r="B7333" s="187"/>
      <c r="C7333" s="169"/>
      <c r="D7333" s="169"/>
      <c r="E7333" s="169"/>
    </row>
    <row r="7334" spans="2:5">
      <c r="B7334" s="187"/>
      <c r="C7334" s="169"/>
      <c r="D7334" s="169"/>
      <c r="E7334" s="169"/>
    </row>
    <row r="7335" spans="2:5">
      <c r="B7335" s="187"/>
      <c r="C7335" s="169"/>
      <c r="D7335" s="169"/>
      <c r="E7335" s="169"/>
    </row>
    <row r="7336" spans="2:5">
      <c r="B7336" s="187"/>
      <c r="C7336" s="169"/>
      <c r="D7336" s="169"/>
      <c r="E7336" s="169"/>
    </row>
    <row r="7337" spans="2:5">
      <c r="B7337" s="187"/>
      <c r="C7337" s="169"/>
      <c r="D7337" s="169"/>
      <c r="E7337" s="169"/>
    </row>
    <row r="7338" spans="2:5">
      <c r="B7338" s="187"/>
      <c r="C7338" s="169"/>
      <c r="D7338" s="169"/>
      <c r="E7338" s="169"/>
    </row>
    <row r="7339" spans="2:5">
      <c r="B7339" s="187"/>
      <c r="C7339" s="169"/>
      <c r="D7339" s="169"/>
      <c r="E7339" s="169"/>
    </row>
    <row r="7340" spans="2:5">
      <c r="B7340" s="187"/>
      <c r="C7340" s="169"/>
      <c r="D7340" s="169"/>
      <c r="E7340" s="169"/>
    </row>
    <row r="7341" spans="2:5">
      <c r="B7341" s="187"/>
      <c r="C7341" s="169"/>
      <c r="D7341" s="169"/>
      <c r="E7341" s="169"/>
    </row>
    <row r="7342" spans="2:5">
      <c r="B7342" s="187"/>
      <c r="C7342" s="169"/>
      <c r="D7342" s="169"/>
      <c r="E7342" s="169"/>
    </row>
    <row r="7343" spans="2:5">
      <c r="B7343" s="187"/>
      <c r="C7343" s="169"/>
      <c r="D7343" s="169"/>
      <c r="E7343" s="169"/>
    </row>
    <row r="7344" spans="2:5">
      <c r="B7344" s="187"/>
      <c r="C7344" s="169"/>
      <c r="D7344" s="169"/>
      <c r="E7344" s="169"/>
    </row>
    <row r="7345" spans="2:5">
      <c r="B7345" s="187"/>
      <c r="C7345" s="169"/>
      <c r="D7345" s="169"/>
      <c r="E7345" s="169"/>
    </row>
    <row r="7346" spans="2:5">
      <c r="B7346" s="187"/>
      <c r="C7346" s="169"/>
      <c r="D7346" s="169"/>
      <c r="E7346" s="169"/>
    </row>
    <row r="7347" spans="2:5">
      <c r="B7347" s="187"/>
      <c r="C7347" s="169"/>
      <c r="D7347" s="169"/>
      <c r="E7347" s="169"/>
    </row>
    <row r="7348" spans="2:5">
      <c r="B7348" s="187"/>
      <c r="C7348" s="169"/>
      <c r="D7348" s="169"/>
      <c r="E7348" s="169"/>
    </row>
    <row r="7349" spans="2:5">
      <c r="B7349" s="187"/>
      <c r="C7349" s="169"/>
      <c r="D7349" s="169"/>
      <c r="E7349" s="169"/>
    </row>
    <row r="7350" spans="2:5">
      <c r="B7350" s="187"/>
      <c r="C7350" s="169"/>
      <c r="D7350" s="169"/>
      <c r="E7350" s="169"/>
    </row>
    <row r="7351" spans="2:5">
      <c r="B7351" s="187"/>
      <c r="C7351" s="169"/>
      <c r="D7351" s="169"/>
      <c r="E7351" s="169"/>
    </row>
    <row r="7352" spans="2:5">
      <c r="B7352" s="187"/>
      <c r="C7352" s="169"/>
      <c r="D7352" s="169"/>
      <c r="E7352" s="169"/>
    </row>
    <row r="7353" spans="2:5">
      <c r="B7353" s="187"/>
      <c r="C7353" s="169"/>
      <c r="D7353" s="169"/>
      <c r="E7353" s="169"/>
    </row>
    <row r="7354" spans="2:5">
      <c r="B7354" s="187"/>
      <c r="C7354" s="169"/>
      <c r="D7354" s="169"/>
      <c r="E7354" s="169"/>
    </row>
    <row r="7355" spans="2:5">
      <c r="B7355" s="187"/>
      <c r="C7355" s="169"/>
      <c r="D7355" s="169"/>
      <c r="E7355" s="169"/>
    </row>
    <row r="7356" spans="2:5">
      <c r="B7356" s="187"/>
      <c r="C7356" s="169"/>
      <c r="D7356" s="169"/>
      <c r="E7356" s="169"/>
    </row>
    <row r="7357" spans="2:5">
      <c r="B7357" s="187"/>
      <c r="C7357" s="169"/>
      <c r="D7357" s="169"/>
      <c r="E7357" s="169"/>
    </row>
    <row r="7358" spans="2:5">
      <c r="B7358" s="187"/>
      <c r="C7358" s="169"/>
      <c r="D7358" s="169"/>
      <c r="E7358" s="169"/>
    </row>
    <row r="7359" spans="2:5">
      <c r="B7359" s="187"/>
      <c r="C7359" s="169"/>
      <c r="D7359" s="169"/>
      <c r="E7359" s="169"/>
    </row>
    <row r="7360" spans="2:5">
      <c r="B7360" s="187"/>
      <c r="C7360" s="169"/>
      <c r="D7360" s="169"/>
      <c r="E7360" s="169"/>
    </row>
    <row r="7361" spans="2:5">
      <c r="B7361" s="187"/>
      <c r="C7361" s="169"/>
      <c r="D7361" s="169"/>
      <c r="E7361" s="169"/>
    </row>
    <row r="7362" spans="2:5">
      <c r="B7362" s="187"/>
      <c r="C7362" s="169"/>
      <c r="D7362" s="169"/>
      <c r="E7362" s="169"/>
    </row>
    <row r="7363" spans="2:5">
      <c r="B7363" s="187"/>
      <c r="C7363" s="169"/>
      <c r="D7363" s="169"/>
      <c r="E7363" s="169"/>
    </row>
    <row r="7364" spans="2:5">
      <c r="B7364" s="187"/>
      <c r="C7364" s="169"/>
      <c r="D7364" s="169"/>
      <c r="E7364" s="169"/>
    </row>
    <row r="7365" spans="2:5">
      <c r="B7365" s="187"/>
      <c r="C7365" s="169"/>
      <c r="D7365" s="169"/>
      <c r="E7365" s="169"/>
    </row>
    <row r="7366" spans="2:5">
      <c r="B7366" s="187"/>
      <c r="C7366" s="169"/>
      <c r="D7366" s="169"/>
      <c r="E7366" s="169"/>
    </row>
    <row r="7367" spans="2:5">
      <c r="B7367" s="187"/>
      <c r="C7367" s="169"/>
      <c r="D7367" s="169"/>
      <c r="E7367" s="169"/>
    </row>
    <row r="7368" spans="2:5">
      <c r="B7368" s="187"/>
      <c r="C7368" s="169"/>
      <c r="D7368" s="169"/>
      <c r="E7368" s="169"/>
    </row>
    <row r="7369" spans="2:5">
      <c r="B7369" s="187"/>
      <c r="C7369" s="169"/>
      <c r="D7369" s="169"/>
      <c r="E7369" s="169"/>
    </row>
    <row r="7370" spans="2:5">
      <c r="B7370" s="187"/>
      <c r="C7370" s="169"/>
      <c r="D7370" s="169"/>
      <c r="E7370" s="169"/>
    </row>
    <row r="7371" spans="2:5">
      <c r="B7371" s="187"/>
      <c r="C7371" s="169"/>
      <c r="D7371" s="169"/>
      <c r="E7371" s="169"/>
    </row>
    <row r="7372" spans="2:5">
      <c r="B7372" s="187"/>
      <c r="C7372" s="169"/>
      <c r="D7372" s="169"/>
      <c r="E7372" s="169"/>
    </row>
    <row r="7373" spans="2:5">
      <c r="B7373" s="187"/>
      <c r="C7373" s="169"/>
      <c r="D7373" s="169"/>
      <c r="E7373" s="169"/>
    </row>
    <row r="7374" spans="2:5">
      <c r="B7374" s="187"/>
      <c r="C7374" s="169"/>
      <c r="D7374" s="169"/>
      <c r="E7374" s="169"/>
    </row>
    <row r="7375" spans="2:5">
      <c r="B7375" s="187"/>
      <c r="C7375" s="169"/>
      <c r="D7375" s="169"/>
      <c r="E7375" s="169"/>
    </row>
    <row r="7376" spans="2:5">
      <c r="B7376" s="187"/>
      <c r="C7376" s="169"/>
      <c r="D7376" s="169"/>
      <c r="E7376" s="169"/>
    </row>
    <row r="7377" spans="2:5">
      <c r="B7377" s="187"/>
      <c r="C7377" s="169"/>
      <c r="D7377" s="169"/>
      <c r="E7377" s="169"/>
    </row>
    <row r="7378" spans="2:5">
      <c r="B7378" s="187"/>
      <c r="C7378" s="169"/>
      <c r="D7378" s="169"/>
      <c r="E7378" s="169"/>
    </row>
    <row r="7379" spans="2:5">
      <c r="B7379" s="187"/>
      <c r="C7379" s="169"/>
      <c r="D7379" s="169"/>
      <c r="E7379" s="169"/>
    </row>
    <row r="7380" spans="2:5">
      <c r="B7380" s="187"/>
      <c r="C7380" s="169"/>
      <c r="D7380" s="169"/>
      <c r="E7380" s="169"/>
    </row>
    <row r="7381" spans="2:5">
      <c r="B7381" s="187"/>
      <c r="C7381" s="169"/>
      <c r="D7381" s="169"/>
      <c r="E7381" s="169"/>
    </row>
    <row r="7382" spans="2:5">
      <c r="B7382" s="187"/>
      <c r="C7382" s="169"/>
      <c r="D7382" s="169"/>
      <c r="E7382" s="169"/>
    </row>
    <row r="7383" spans="2:5">
      <c r="B7383" s="187"/>
      <c r="C7383" s="169"/>
      <c r="D7383" s="169"/>
      <c r="E7383" s="169"/>
    </row>
    <row r="7384" spans="2:5">
      <c r="B7384" s="187"/>
      <c r="C7384" s="169"/>
      <c r="D7384" s="169"/>
      <c r="E7384" s="169"/>
    </row>
    <row r="7385" spans="2:5">
      <c r="B7385" s="187"/>
      <c r="C7385" s="169"/>
      <c r="D7385" s="169"/>
      <c r="E7385" s="169"/>
    </row>
    <row r="7386" spans="2:5">
      <c r="B7386" s="187"/>
      <c r="C7386" s="169"/>
      <c r="D7386" s="169"/>
      <c r="E7386" s="169"/>
    </row>
    <row r="7387" spans="2:5">
      <c r="B7387" s="187"/>
      <c r="C7387" s="169"/>
      <c r="D7387" s="169"/>
      <c r="E7387" s="169"/>
    </row>
    <row r="7388" spans="2:5">
      <c r="B7388" s="187"/>
      <c r="C7388" s="169"/>
      <c r="D7388" s="169"/>
      <c r="E7388" s="169"/>
    </row>
    <row r="7389" spans="2:5">
      <c r="B7389" s="187"/>
      <c r="C7389" s="169"/>
      <c r="D7389" s="169"/>
      <c r="E7389" s="169"/>
    </row>
    <row r="7390" spans="2:5">
      <c r="B7390" s="187"/>
      <c r="C7390" s="169"/>
      <c r="D7390" s="169"/>
      <c r="E7390" s="169"/>
    </row>
    <row r="7391" spans="2:5">
      <c r="B7391" s="187"/>
      <c r="C7391" s="169"/>
      <c r="D7391" s="169"/>
      <c r="E7391" s="169"/>
    </row>
    <row r="7392" spans="2:5">
      <c r="B7392" s="187"/>
      <c r="C7392" s="169"/>
      <c r="D7392" s="169"/>
      <c r="E7392" s="169"/>
    </row>
    <row r="7393" spans="2:5">
      <c r="B7393" s="187"/>
      <c r="C7393" s="169"/>
      <c r="D7393" s="169"/>
      <c r="E7393" s="169"/>
    </row>
    <row r="7394" spans="2:5">
      <c r="B7394" s="187"/>
      <c r="C7394" s="169"/>
      <c r="D7394" s="169"/>
      <c r="E7394" s="169"/>
    </row>
    <row r="7395" spans="2:5">
      <c r="B7395" s="187"/>
      <c r="C7395" s="169"/>
      <c r="D7395" s="169"/>
      <c r="E7395" s="169"/>
    </row>
    <row r="7396" spans="2:5">
      <c r="B7396" s="187"/>
      <c r="C7396" s="169"/>
      <c r="D7396" s="169"/>
      <c r="E7396" s="169"/>
    </row>
    <row r="7397" spans="2:5">
      <c r="B7397" s="187"/>
      <c r="C7397" s="169"/>
      <c r="D7397" s="169"/>
      <c r="E7397" s="169"/>
    </row>
    <row r="7398" spans="2:5">
      <c r="B7398" s="187"/>
      <c r="C7398" s="169"/>
      <c r="D7398" s="169"/>
      <c r="E7398" s="169"/>
    </row>
    <row r="7399" spans="2:5">
      <c r="B7399" s="187"/>
      <c r="C7399" s="169"/>
      <c r="D7399" s="169"/>
      <c r="E7399" s="169"/>
    </row>
    <row r="7400" spans="2:5">
      <c r="B7400" s="187"/>
      <c r="C7400" s="169"/>
      <c r="D7400" s="169"/>
      <c r="E7400" s="169"/>
    </row>
    <row r="7401" spans="2:5">
      <c r="B7401" s="187"/>
      <c r="C7401" s="169"/>
      <c r="D7401" s="169"/>
      <c r="E7401" s="169"/>
    </row>
    <row r="7402" spans="2:5">
      <c r="B7402" s="187"/>
      <c r="C7402" s="169"/>
      <c r="D7402" s="169"/>
      <c r="E7402" s="169"/>
    </row>
    <row r="7403" spans="2:5">
      <c r="B7403" s="187"/>
      <c r="C7403" s="169"/>
      <c r="D7403" s="169"/>
      <c r="E7403" s="169"/>
    </row>
    <row r="7404" spans="2:5">
      <c r="B7404" s="187"/>
      <c r="C7404" s="169"/>
      <c r="D7404" s="169"/>
      <c r="E7404" s="169"/>
    </row>
    <row r="7405" spans="2:5">
      <c r="B7405" s="187"/>
      <c r="C7405" s="169"/>
      <c r="D7405" s="169"/>
      <c r="E7405" s="169"/>
    </row>
    <row r="7406" spans="2:5">
      <c r="B7406" s="187"/>
      <c r="C7406" s="169"/>
      <c r="D7406" s="169"/>
      <c r="E7406" s="169"/>
    </row>
    <row r="7407" spans="2:5">
      <c r="B7407" s="187"/>
      <c r="C7407" s="169"/>
      <c r="D7407" s="169"/>
      <c r="E7407" s="169"/>
    </row>
    <row r="7408" spans="2:5">
      <c r="B7408" s="187"/>
      <c r="C7408" s="169"/>
      <c r="D7408" s="169"/>
      <c r="E7408" s="169"/>
    </row>
    <row r="7409" spans="2:5">
      <c r="B7409" s="187"/>
      <c r="C7409" s="169"/>
      <c r="D7409" s="169"/>
      <c r="E7409" s="169"/>
    </row>
    <row r="7410" spans="2:5">
      <c r="B7410" s="187"/>
      <c r="C7410" s="169"/>
      <c r="D7410" s="169"/>
      <c r="E7410" s="169"/>
    </row>
    <row r="7411" spans="2:5">
      <c r="B7411" s="187"/>
      <c r="C7411" s="169"/>
      <c r="D7411" s="169"/>
      <c r="E7411" s="169"/>
    </row>
    <row r="7412" spans="2:5">
      <c r="B7412" s="187"/>
      <c r="C7412" s="169"/>
      <c r="D7412" s="169"/>
      <c r="E7412" s="169"/>
    </row>
    <row r="7413" spans="2:5">
      <c r="B7413" s="187"/>
      <c r="C7413" s="169"/>
      <c r="D7413" s="169"/>
      <c r="E7413" s="169"/>
    </row>
    <row r="7414" spans="2:5">
      <c r="B7414" s="187"/>
      <c r="C7414" s="169"/>
      <c r="D7414" s="169"/>
      <c r="E7414" s="169"/>
    </row>
    <row r="7415" spans="2:5">
      <c r="B7415" s="187"/>
      <c r="C7415" s="169"/>
      <c r="D7415" s="169"/>
      <c r="E7415" s="169"/>
    </row>
    <row r="7416" spans="2:5">
      <c r="B7416" s="187"/>
      <c r="C7416" s="169"/>
      <c r="D7416" s="169"/>
      <c r="E7416" s="169"/>
    </row>
    <row r="7417" spans="2:5">
      <c r="B7417" s="187"/>
      <c r="C7417" s="169"/>
      <c r="D7417" s="169"/>
      <c r="E7417" s="169"/>
    </row>
    <row r="7418" spans="2:5">
      <c r="B7418" s="187"/>
      <c r="C7418" s="169"/>
      <c r="D7418" s="169"/>
      <c r="E7418" s="169"/>
    </row>
    <row r="7419" spans="2:5">
      <c r="B7419" s="187"/>
      <c r="C7419" s="169"/>
      <c r="D7419" s="169"/>
      <c r="E7419" s="169"/>
    </row>
    <row r="7420" spans="2:5">
      <c r="B7420" s="187"/>
      <c r="C7420" s="169"/>
      <c r="D7420" s="169"/>
      <c r="E7420" s="169"/>
    </row>
    <row r="7421" spans="2:5">
      <c r="B7421" s="187"/>
      <c r="C7421" s="169"/>
      <c r="D7421" s="169"/>
      <c r="E7421" s="169"/>
    </row>
    <row r="7422" spans="2:5">
      <c r="B7422" s="187"/>
      <c r="C7422" s="169"/>
      <c r="D7422" s="169"/>
      <c r="E7422" s="169"/>
    </row>
    <row r="7423" spans="2:5">
      <c r="B7423" s="187"/>
      <c r="C7423" s="169"/>
      <c r="D7423" s="169"/>
      <c r="E7423" s="169"/>
    </row>
    <row r="7424" spans="2:5">
      <c r="B7424" s="187"/>
      <c r="C7424" s="169"/>
      <c r="D7424" s="169"/>
      <c r="E7424" s="169"/>
    </row>
    <row r="7425" spans="2:5">
      <c r="B7425" s="187"/>
      <c r="C7425" s="169"/>
      <c r="D7425" s="169"/>
      <c r="E7425" s="169"/>
    </row>
    <row r="7426" spans="2:5">
      <c r="B7426" s="187"/>
      <c r="C7426" s="169"/>
      <c r="D7426" s="169"/>
      <c r="E7426" s="169"/>
    </row>
    <row r="7427" spans="2:5">
      <c r="B7427" s="187"/>
      <c r="C7427" s="169"/>
      <c r="D7427" s="169"/>
      <c r="E7427" s="169"/>
    </row>
    <row r="7428" spans="2:5">
      <c r="B7428" s="187"/>
      <c r="C7428" s="169"/>
      <c r="D7428" s="169"/>
      <c r="E7428" s="169"/>
    </row>
    <row r="7429" spans="2:5">
      <c r="B7429" s="187"/>
      <c r="C7429" s="169"/>
      <c r="D7429" s="169"/>
      <c r="E7429" s="169"/>
    </row>
    <row r="7430" spans="2:5">
      <c r="B7430" s="187"/>
      <c r="C7430" s="169"/>
      <c r="D7430" s="169"/>
      <c r="E7430" s="169"/>
    </row>
    <row r="7431" spans="2:5">
      <c r="B7431" s="187"/>
      <c r="C7431" s="169"/>
      <c r="D7431" s="169"/>
      <c r="E7431" s="169"/>
    </row>
    <row r="7432" spans="2:5">
      <c r="B7432" s="187"/>
      <c r="C7432" s="169"/>
      <c r="D7432" s="169"/>
      <c r="E7432" s="169"/>
    </row>
    <row r="7433" spans="2:5">
      <c r="B7433" s="187"/>
      <c r="C7433" s="169"/>
      <c r="D7433" s="169"/>
      <c r="E7433" s="169"/>
    </row>
    <row r="7434" spans="2:5">
      <c r="B7434" s="187"/>
      <c r="C7434" s="169"/>
      <c r="D7434" s="169"/>
      <c r="E7434" s="169"/>
    </row>
    <row r="7435" spans="2:5">
      <c r="B7435" s="187"/>
      <c r="C7435" s="169"/>
      <c r="D7435" s="169"/>
      <c r="E7435" s="169"/>
    </row>
    <row r="7436" spans="2:5">
      <c r="B7436" s="187"/>
      <c r="C7436" s="169"/>
      <c r="D7436" s="169"/>
      <c r="E7436" s="169"/>
    </row>
    <row r="7437" spans="2:5">
      <c r="B7437" s="187"/>
      <c r="C7437" s="169"/>
      <c r="D7437" s="169"/>
      <c r="E7437" s="169"/>
    </row>
    <row r="7438" spans="2:5">
      <c r="B7438" s="187"/>
      <c r="C7438" s="169"/>
      <c r="D7438" s="169"/>
      <c r="E7438" s="169"/>
    </row>
    <row r="7439" spans="2:5">
      <c r="B7439" s="187"/>
      <c r="C7439" s="169"/>
      <c r="D7439" s="169"/>
      <c r="E7439" s="169"/>
    </row>
    <row r="7440" spans="2:5">
      <c r="B7440" s="187"/>
      <c r="C7440" s="169"/>
      <c r="D7440" s="169"/>
      <c r="E7440" s="169"/>
    </row>
    <row r="7441" spans="2:5">
      <c r="B7441" s="187"/>
      <c r="C7441" s="169"/>
      <c r="D7441" s="169"/>
      <c r="E7441" s="169"/>
    </row>
    <row r="7442" spans="2:5">
      <c r="B7442" s="187"/>
      <c r="C7442" s="169"/>
      <c r="D7442" s="169"/>
      <c r="E7442" s="169"/>
    </row>
    <row r="7443" spans="2:5">
      <c r="B7443" s="187"/>
      <c r="C7443" s="169"/>
      <c r="D7443" s="169"/>
      <c r="E7443" s="169"/>
    </row>
    <row r="7444" spans="2:5">
      <c r="B7444" s="187"/>
      <c r="C7444" s="169"/>
      <c r="D7444" s="169"/>
      <c r="E7444" s="169"/>
    </row>
    <row r="7445" spans="2:5">
      <c r="B7445" s="187"/>
      <c r="C7445" s="169"/>
      <c r="D7445" s="169"/>
      <c r="E7445" s="169"/>
    </row>
    <row r="7446" spans="2:5">
      <c r="B7446" s="187"/>
      <c r="C7446" s="169"/>
      <c r="D7446" s="169"/>
      <c r="E7446" s="169"/>
    </row>
    <row r="7447" spans="2:5">
      <c r="B7447" s="187"/>
      <c r="C7447" s="169"/>
      <c r="D7447" s="169"/>
      <c r="E7447" s="169"/>
    </row>
    <row r="7448" spans="2:5">
      <c r="B7448" s="187"/>
      <c r="C7448" s="169"/>
      <c r="D7448" s="169"/>
      <c r="E7448" s="169"/>
    </row>
    <row r="7449" spans="2:5">
      <c r="B7449" s="187"/>
      <c r="C7449" s="169"/>
      <c r="D7449" s="169"/>
      <c r="E7449" s="169"/>
    </row>
    <row r="7450" spans="2:5">
      <c r="B7450" s="187"/>
      <c r="C7450" s="169"/>
      <c r="D7450" s="169"/>
      <c r="E7450" s="169"/>
    </row>
    <row r="7451" spans="2:5">
      <c r="B7451" s="187"/>
      <c r="C7451" s="169"/>
      <c r="D7451" s="169"/>
      <c r="E7451" s="169"/>
    </row>
    <row r="7452" spans="2:5">
      <c r="B7452" s="187"/>
      <c r="C7452" s="169"/>
      <c r="D7452" s="169"/>
      <c r="E7452" s="169"/>
    </row>
    <row r="7453" spans="2:5">
      <c r="B7453" s="187"/>
      <c r="C7453" s="169"/>
      <c r="D7453" s="169"/>
      <c r="E7453" s="169"/>
    </row>
    <row r="7454" spans="2:5">
      <c r="B7454" s="187"/>
      <c r="C7454" s="169"/>
      <c r="D7454" s="169"/>
      <c r="E7454" s="169"/>
    </row>
    <row r="7455" spans="2:5">
      <c r="B7455" s="187"/>
      <c r="C7455" s="169"/>
      <c r="D7455" s="169"/>
      <c r="E7455" s="169"/>
    </row>
    <row r="7456" spans="2:5">
      <c r="B7456" s="187"/>
      <c r="C7456" s="169"/>
      <c r="D7456" s="169"/>
      <c r="E7456" s="169"/>
    </row>
    <row r="7457" spans="2:5">
      <c r="B7457" s="187"/>
      <c r="C7457" s="169"/>
      <c r="D7457" s="169"/>
      <c r="E7457" s="169"/>
    </row>
    <row r="7458" spans="2:5">
      <c r="B7458" s="187"/>
      <c r="C7458" s="169"/>
      <c r="D7458" s="169"/>
      <c r="E7458" s="169"/>
    </row>
    <row r="7459" spans="2:5">
      <c r="B7459" s="187"/>
      <c r="C7459" s="169"/>
      <c r="D7459" s="169"/>
      <c r="E7459" s="169"/>
    </row>
    <row r="7460" spans="2:5">
      <c r="B7460" s="187"/>
      <c r="C7460" s="169"/>
      <c r="D7460" s="169"/>
      <c r="E7460" s="169"/>
    </row>
    <row r="7461" spans="2:5">
      <c r="B7461" s="187"/>
      <c r="C7461" s="169"/>
      <c r="D7461" s="169"/>
      <c r="E7461" s="169"/>
    </row>
    <row r="7462" spans="2:5">
      <c r="B7462" s="187"/>
      <c r="C7462" s="169"/>
      <c r="D7462" s="169"/>
      <c r="E7462" s="169"/>
    </row>
    <row r="7463" spans="2:5">
      <c r="B7463" s="187"/>
      <c r="C7463" s="169"/>
      <c r="D7463" s="169"/>
      <c r="E7463" s="169"/>
    </row>
    <row r="7464" spans="2:5">
      <c r="B7464" s="187"/>
      <c r="C7464" s="169"/>
      <c r="D7464" s="169"/>
      <c r="E7464" s="169"/>
    </row>
    <row r="7465" spans="2:5">
      <c r="B7465" s="187"/>
      <c r="C7465" s="169"/>
      <c r="D7465" s="169"/>
      <c r="E7465" s="169"/>
    </row>
    <row r="7466" spans="2:5">
      <c r="B7466" s="187"/>
      <c r="C7466" s="169"/>
      <c r="D7466" s="169"/>
      <c r="E7466" s="169"/>
    </row>
    <row r="7467" spans="2:5">
      <c r="B7467" s="187"/>
      <c r="C7467" s="169"/>
      <c r="D7467" s="169"/>
      <c r="E7467" s="169"/>
    </row>
    <row r="7468" spans="2:5">
      <c r="B7468" s="187"/>
      <c r="C7468" s="169"/>
      <c r="D7468" s="169"/>
      <c r="E7468" s="169"/>
    </row>
    <row r="7469" spans="2:5">
      <c r="B7469" s="187"/>
      <c r="C7469" s="169"/>
      <c r="D7469" s="169"/>
      <c r="E7469" s="169"/>
    </row>
    <row r="7470" spans="2:5">
      <c r="B7470" s="187"/>
      <c r="C7470" s="169"/>
      <c r="D7470" s="169"/>
      <c r="E7470" s="169"/>
    </row>
    <row r="7471" spans="2:5">
      <c r="B7471" s="187"/>
      <c r="C7471" s="169"/>
      <c r="D7471" s="169"/>
      <c r="E7471" s="169"/>
    </row>
    <row r="7472" spans="2:5">
      <c r="B7472" s="187"/>
      <c r="C7472" s="169"/>
      <c r="D7472" s="169"/>
      <c r="E7472" s="169"/>
    </row>
    <row r="7473" spans="2:5">
      <c r="B7473" s="187"/>
      <c r="C7473" s="169"/>
      <c r="D7473" s="169"/>
      <c r="E7473" s="169"/>
    </row>
    <row r="7474" spans="2:5">
      <c r="B7474" s="187"/>
      <c r="C7474" s="169"/>
      <c r="D7474" s="169"/>
      <c r="E7474" s="169"/>
    </row>
    <row r="7475" spans="2:5">
      <c r="B7475" s="187"/>
      <c r="C7475" s="169"/>
      <c r="D7475" s="169"/>
      <c r="E7475" s="169"/>
    </row>
    <row r="7476" spans="2:5">
      <c r="B7476" s="187"/>
      <c r="C7476" s="169"/>
      <c r="D7476" s="169"/>
      <c r="E7476" s="169"/>
    </row>
    <row r="7477" spans="2:5">
      <c r="B7477" s="187"/>
      <c r="C7477" s="169"/>
      <c r="D7477" s="169"/>
      <c r="E7477" s="169"/>
    </row>
    <row r="7478" spans="2:5">
      <c r="B7478" s="187"/>
      <c r="C7478" s="169"/>
      <c r="D7478" s="169"/>
      <c r="E7478" s="169"/>
    </row>
    <row r="7479" spans="2:5">
      <c r="B7479" s="187"/>
      <c r="C7479" s="169"/>
      <c r="D7479" s="169"/>
      <c r="E7479" s="169"/>
    </row>
    <row r="7480" spans="2:5">
      <c r="B7480" s="187"/>
      <c r="C7480" s="169"/>
      <c r="D7480" s="169"/>
      <c r="E7480" s="169"/>
    </row>
    <row r="7481" spans="2:5">
      <c r="B7481" s="187"/>
      <c r="C7481" s="169"/>
      <c r="D7481" s="169"/>
      <c r="E7481" s="169"/>
    </row>
    <row r="7482" spans="2:5">
      <c r="B7482" s="187"/>
      <c r="C7482" s="169"/>
      <c r="D7482" s="169"/>
      <c r="E7482" s="169"/>
    </row>
    <row r="7483" spans="2:5">
      <c r="B7483" s="187"/>
      <c r="C7483" s="169"/>
      <c r="D7483" s="169"/>
      <c r="E7483" s="169"/>
    </row>
    <row r="7484" spans="2:5">
      <c r="B7484" s="187"/>
      <c r="C7484" s="169"/>
      <c r="D7484" s="169"/>
      <c r="E7484" s="169"/>
    </row>
    <row r="7485" spans="2:5">
      <c r="B7485" s="187"/>
      <c r="C7485" s="169"/>
      <c r="D7485" s="169"/>
      <c r="E7485" s="169"/>
    </row>
    <row r="7486" spans="2:5">
      <c r="B7486" s="187"/>
      <c r="C7486" s="169"/>
      <c r="D7486" s="169"/>
      <c r="E7486" s="169"/>
    </row>
    <row r="7487" spans="2:5">
      <c r="B7487" s="187"/>
      <c r="C7487" s="169"/>
      <c r="D7487" s="169"/>
      <c r="E7487" s="169"/>
    </row>
    <row r="7488" spans="2:5">
      <c r="B7488" s="187"/>
      <c r="C7488" s="169"/>
      <c r="D7488" s="169"/>
      <c r="E7488" s="169"/>
    </row>
    <row r="7489" spans="2:5">
      <c r="B7489" s="187"/>
      <c r="C7489" s="169"/>
      <c r="D7489" s="169"/>
      <c r="E7489" s="169"/>
    </row>
    <row r="7490" spans="2:5">
      <c r="B7490" s="187"/>
      <c r="C7490" s="169"/>
      <c r="D7490" s="169"/>
      <c r="E7490" s="169"/>
    </row>
    <row r="7491" spans="2:5">
      <c r="B7491" s="187"/>
      <c r="C7491" s="169"/>
      <c r="D7491" s="169"/>
      <c r="E7491" s="169"/>
    </row>
    <row r="7492" spans="2:5">
      <c r="B7492" s="187"/>
      <c r="C7492" s="169"/>
      <c r="D7492" s="169"/>
      <c r="E7492" s="169"/>
    </row>
    <row r="7493" spans="2:5">
      <c r="B7493" s="187"/>
      <c r="C7493" s="169"/>
      <c r="D7493" s="169"/>
      <c r="E7493" s="169"/>
    </row>
    <row r="7494" spans="2:5">
      <c r="B7494" s="187"/>
      <c r="C7494" s="169"/>
      <c r="D7494" s="169"/>
      <c r="E7494" s="169"/>
    </row>
    <row r="7495" spans="2:5">
      <c r="B7495" s="187"/>
      <c r="C7495" s="169"/>
      <c r="D7495" s="169"/>
      <c r="E7495" s="169"/>
    </row>
    <row r="7496" spans="2:5">
      <c r="B7496" s="187"/>
      <c r="C7496" s="169"/>
      <c r="D7496" s="169"/>
      <c r="E7496" s="169"/>
    </row>
    <row r="7497" spans="2:5">
      <c r="B7497" s="187"/>
      <c r="C7497" s="169"/>
      <c r="D7497" s="169"/>
      <c r="E7497" s="169"/>
    </row>
    <row r="7498" spans="2:5">
      <c r="B7498" s="187"/>
      <c r="C7498" s="169"/>
      <c r="D7498" s="169"/>
      <c r="E7498" s="169"/>
    </row>
    <row r="7499" spans="2:5">
      <c r="B7499" s="187"/>
      <c r="C7499" s="169"/>
      <c r="D7499" s="169"/>
      <c r="E7499" s="169"/>
    </row>
    <row r="7500" spans="2:5">
      <c r="B7500" s="187"/>
      <c r="C7500" s="169"/>
      <c r="D7500" s="169"/>
      <c r="E7500" s="169"/>
    </row>
    <row r="7501" spans="2:5">
      <c r="B7501" s="187"/>
      <c r="C7501" s="169"/>
      <c r="D7501" s="169"/>
      <c r="E7501" s="169"/>
    </row>
    <row r="7502" spans="2:5">
      <c r="B7502" s="187"/>
      <c r="C7502" s="169"/>
      <c r="D7502" s="169"/>
      <c r="E7502" s="169"/>
    </row>
    <row r="7503" spans="2:5">
      <c r="B7503" s="187"/>
      <c r="C7503" s="169"/>
      <c r="D7503" s="169"/>
      <c r="E7503" s="169"/>
    </row>
    <row r="7504" spans="2:5">
      <c r="B7504" s="187"/>
      <c r="C7504" s="169"/>
      <c r="D7504" s="169"/>
      <c r="E7504" s="169"/>
    </row>
    <row r="7505" spans="2:5">
      <c r="B7505" s="187"/>
      <c r="C7505" s="169"/>
      <c r="D7505" s="169"/>
      <c r="E7505" s="169"/>
    </row>
    <row r="7506" spans="2:5">
      <c r="B7506" s="187"/>
      <c r="C7506" s="169"/>
      <c r="D7506" s="169"/>
      <c r="E7506" s="169"/>
    </row>
    <row r="7507" spans="2:5">
      <c r="B7507" s="187"/>
      <c r="C7507" s="169"/>
      <c r="D7507" s="169"/>
      <c r="E7507" s="169"/>
    </row>
    <row r="7508" spans="2:5">
      <c r="B7508" s="187"/>
      <c r="C7508" s="169"/>
      <c r="D7508" s="169"/>
      <c r="E7508" s="169"/>
    </row>
    <row r="7509" spans="2:5">
      <c r="B7509" s="187"/>
      <c r="C7509" s="169"/>
      <c r="D7509" s="169"/>
      <c r="E7509" s="169"/>
    </row>
    <row r="7510" spans="2:5">
      <c r="B7510" s="187"/>
      <c r="C7510" s="169"/>
      <c r="D7510" s="169"/>
      <c r="E7510" s="169"/>
    </row>
    <row r="7511" spans="2:5">
      <c r="B7511" s="187"/>
      <c r="C7511" s="169"/>
      <c r="D7511" s="169"/>
      <c r="E7511" s="169"/>
    </row>
    <row r="7512" spans="2:5">
      <c r="B7512" s="187"/>
      <c r="C7512" s="169"/>
      <c r="D7512" s="169"/>
      <c r="E7512" s="169"/>
    </row>
    <row r="7513" spans="2:5">
      <c r="B7513" s="187"/>
      <c r="C7513" s="169"/>
      <c r="D7513" s="169"/>
      <c r="E7513" s="169"/>
    </row>
    <row r="7514" spans="2:5">
      <c r="B7514" s="187"/>
      <c r="C7514" s="169"/>
      <c r="D7514" s="169"/>
      <c r="E7514" s="169"/>
    </row>
    <row r="7515" spans="2:5">
      <c r="B7515" s="187"/>
      <c r="C7515" s="169"/>
      <c r="D7515" s="169"/>
      <c r="E7515" s="169"/>
    </row>
    <row r="7516" spans="2:5">
      <c r="B7516" s="187"/>
      <c r="C7516" s="169"/>
      <c r="D7516" s="169"/>
      <c r="E7516" s="169"/>
    </row>
    <row r="7517" spans="2:5">
      <c r="B7517" s="187"/>
      <c r="C7517" s="169"/>
      <c r="D7517" s="169"/>
      <c r="E7517" s="169"/>
    </row>
    <row r="7518" spans="2:5">
      <c r="B7518" s="187"/>
      <c r="C7518" s="169"/>
      <c r="D7518" s="169"/>
      <c r="E7518" s="169"/>
    </row>
    <row r="7519" spans="2:5">
      <c r="B7519" s="187"/>
      <c r="C7519" s="169"/>
      <c r="D7519" s="169"/>
      <c r="E7519" s="169"/>
    </row>
    <row r="7520" spans="2:5">
      <c r="B7520" s="187"/>
      <c r="C7520" s="169"/>
      <c r="D7520" s="169"/>
      <c r="E7520" s="169"/>
    </row>
    <row r="7521" spans="2:5">
      <c r="B7521" s="187"/>
      <c r="C7521" s="169"/>
      <c r="D7521" s="169"/>
      <c r="E7521" s="169"/>
    </row>
    <row r="7522" spans="2:5">
      <c r="B7522" s="187"/>
      <c r="C7522" s="169"/>
      <c r="D7522" s="169"/>
      <c r="E7522" s="169"/>
    </row>
    <row r="7523" spans="2:5">
      <c r="B7523" s="187"/>
      <c r="C7523" s="169"/>
      <c r="D7523" s="169"/>
      <c r="E7523" s="169"/>
    </row>
    <row r="7524" spans="2:5">
      <c r="B7524" s="187"/>
      <c r="C7524" s="169"/>
      <c r="D7524" s="169"/>
      <c r="E7524" s="169"/>
    </row>
    <row r="7525" spans="2:5">
      <c r="B7525" s="187"/>
      <c r="C7525" s="169"/>
      <c r="D7525" s="169"/>
      <c r="E7525" s="169"/>
    </row>
    <row r="7526" spans="2:5">
      <c r="B7526" s="187"/>
      <c r="C7526" s="169"/>
      <c r="D7526" s="169"/>
      <c r="E7526" s="169"/>
    </row>
    <row r="7527" spans="2:5">
      <c r="B7527" s="187"/>
      <c r="C7527" s="169"/>
      <c r="D7527" s="169"/>
      <c r="E7527" s="169"/>
    </row>
    <row r="7528" spans="2:5">
      <c r="B7528" s="187"/>
      <c r="C7528" s="169"/>
      <c r="D7528" s="169"/>
      <c r="E7528" s="169"/>
    </row>
    <row r="7529" spans="2:5">
      <c r="B7529" s="187"/>
      <c r="C7529" s="169"/>
      <c r="D7529" s="169"/>
      <c r="E7529" s="169"/>
    </row>
    <row r="7530" spans="2:5">
      <c r="B7530" s="187"/>
      <c r="C7530" s="169"/>
      <c r="D7530" s="169"/>
      <c r="E7530" s="169"/>
    </row>
    <row r="7531" spans="2:5">
      <c r="B7531" s="187"/>
      <c r="C7531" s="169"/>
      <c r="D7531" s="169"/>
      <c r="E7531" s="169"/>
    </row>
    <row r="7532" spans="2:5">
      <c r="B7532" s="187"/>
      <c r="C7532" s="169"/>
      <c r="D7532" s="169"/>
      <c r="E7532" s="169"/>
    </row>
    <row r="7533" spans="2:5">
      <c r="B7533" s="187"/>
      <c r="C7533" s="169"/>
      <c r="D7533" s="169"/>
      <c r="E7533" s="169"/>
    </row>
    <row r="7534" spans="2:5">
      <c r="B7534" s="187"/>
      <c r="C7534" s="169"/>
      <c r="D7534" s="169"/>
      <c r="E7534" s="169"/>
    </row>
    <row r="7535" spans="2:5">
      <c r="B7535" s="187"/>
      <c r="C7535" s="169"/>
      <c r="D7535" s="169"/>
      <c r="E7535" s="169"/>
    </row>
    <row r="7536" spans="2:5">
      <c r="B7536" s="187"/>
      <c r="C7536" s="169"/>
      <c r="D7536" s="169"/>
      <c r="E7536" s="169"/>
    </row>
    <row r="7537" spans="2:5">
      <c r="B7537" s="187"/>
      <c r="C7537" s="169"/>
      <c r="D7537" s="169"/>
      <c r="E7537" s="169"/>
    </row>
    <row r="7538" spans="2:5">
      <c r="B7538" s="187"/>
      <c r="C7538" s="169"/>
      <c r="D7538" s="169"/>
      <c r="E7538" s="169"/>
    </row>
    <row r="7539" spans="2:5">
      <c r="B7539" s="187"/>
      <c r="C7539" s="169"/>
      <c r="D7539" s="169"/>
      <c r="E7539" s="169"/>
    </row>
    <row r="7540" spans="2:5">
      <c r="B7540" s="187"/>
      <c r="C7540" s="169"/>
      <c r="D7540" s="169"/>
      <c r="E7540" s="169"/>
    </row>
    <row r="7541" spans="2:5">
      <c r="B7541" s="187"/>
      <c r="C7541" s="169"/>
      <c r="D7541" s="169"/>
      <c r="E7541" s="169"/>
    </row>
    <row r="7542" spans="2:5">
      <c r="B7542" s="187"/>
      <c r="C7542" s="169"/>
      <c r="D7542" s="169"/>
      <c r="E7542" s="169"/>
    </row>
    <row r="7543" spans="2:5">
      <c r="B7543" s="187"/>
      <c r="C7543" s="169"/>
      <c r="D7543" s="169"/>
      <c r="E7543" s="169"/>
    </row>
    <row r="7544" spans="2:5">
      <c r="B7544" s="187"/>
      <c r="C7544" s="169"/>
      <c r="D7544" s="169"/>
      <c r="E7544" s="169"/>
    </row>
    <row r="7545" spans="2:5">
      <c r="B7545" s="187"/>
      <c r="C7545" s="169"/>
      <c r="D7545" s="169"/>
      <c r="E7545" s="169"/>
    </row>
    <row r="7546" spans="2:5">
      <c r="B7546" s="187"/>
      <c r="C7546" s="169"/>
      <c r="D7546" s="169"/>
      <c r="E7546" s="169"/>
    </row>
    <row r="7547" spans="2:5">
      <c r="B7547" s="187"/>
      <c r="C7547" s="169"/>
      <c r="D7547" s="169"/>
      <c r="E7547" s="169"/>
    </row>
    <row r="7548" spans="2:5">
      <c r="B7548" s="187"/>
      <c r="C7548" s="169"/>
      <c r="D7548" s="169"/>
      <c r="E7548" s="169"/>
    </row>
    <row r="7549" spans="2:5">
      <c r="B7549" s="187"/>
      <c r="C7549" s="169"/>
      <c r="D7549" s="169"/>
      <c r="E7549" s="169"/>
    </row>
    <row r="7550" spans="2:5">
      <c r="B7550" s="187"/>
      <c r="C7550" s="169"/>
      <c r="D7550" s="169"/>
      <c r="E7550" s="169"/>
    </row>
    <row r="7551" spans="2:5">
      <c r="B7551" s="187"/>
      <c r="C7551" s="169"/>
      <c r="D7551" s="169"/>
      <c r="E7551" s="169"/>
    </row>
    <row r="7552" spans="2:5">
      <c r="B7552" s="187"/>
      <c r="C7552" s="169"/>
      <c r="D7552" s="169"/>
      <c r="E7552" s="169"/>
    </row>
    <row r="7553" spans="2:5">
      <c r="B7553" s="187"/>
      <c r="C7553" s="169"/>
      <c r="D7553" s="169"/>
      <c r="E7553" s="169"/>
    </row>
    <row r="7554" spans="2:5">
      <c r="B7554" s="187"/>
      <c r="C7554" s="169"/>
      <c r="D7554" s="169"/>
      <c r="E7554" s="169"/>
    </row>
    <row r="7555" spans="2:5">
      <c r="B7555" s="187"/>
      <c r="C7555" s="169"/>
      <c r="D7555" s="169"/>
      <c r="E7555" s="169"/>
    </row>
    <row r="7556" spans="2:5">
      <c r="B7556" s="187"/>
      <c r="C7556" s="169"/>
      <c r="D7556" s="169"/>
      <c r="E7556" s="169"/>
    </row>
    <row r="7557" spans="2:5">
      <c r="B7557" s="187"/>
      <c r="C7557" s="169"/>
      <c r="D7557" s="169"/>
      <c r="E7557" s="169"/>
    </row>
    <row r="7558" spans="2:5">
      <c r="B7558" s="187"/>
      <c r="C7558" s="169"/>
      <c r="D7558" s="169"/>
      <c r="E7558" s="169"/>
    </row>
    <row r="7559" spans="2:5">
      <c r="B7559" s="187"/>
      <c r="C7559" s="169"/>
      <c r="D7559" s="169"/>
      <c r="E7559" s="169"/>
    </row>
    <row r="7560" spans="2:5">
      <c r="B7560" s="187"/>
      <c r="C7560" s="169"/>
      <c r="D7560" s="169"/>
      <c r="E7560" s="169"/>
    </row>
    <row r="7561" spans="2:5">
      <c r="B7561" s="187"/>
      <c r="C7561" s="169"/>
      <c r="D7561" s="169"/>
      <c r="E7561" s="169"/>
    </row>
    <row r="7562" spans="2:5">
      <c r="B7562" s="187"/>
      <c r="C7562" s="169"/>
      <c r="D7562" s="169"/>
      <c r="E7562" s="169"/>
    </row>
    <row r="7563" spans="2:5">
      <c r="B7563" s="187"/>
      <c r="C7563" s="169"/>
      <c r="D7563" s="169"/>
      <c r="E7563" s="169"/>
    </row>
    <row r="7564" spans="2:5">
      <c r="B7564" s="187"/>
      <c r="C7564" s="169"/>
      <c r="D7564" s="169"/>
      <c r="E7564" s="169"/>
    </row>
    <row r="7565" spans="2:5">
      <c r="B7565" s="187"/>
      <c r="C7565" s="169"/>
      <c r="D7565" s="169"/>
      <c r="E7565" s="169"/>
    </row>
    <row r="7566" spans="2:5">
      <c r="B7566" s="187"/>
      <c r="C7566" s="169"/>
      <c r="D7566" s="169"/>
      <c r="E7566" s="169"/>
    </row>
    <row r="7567" spans="2:5">
      <c r="B7567" s="187"/>
      <c r="C7567" s="169"/>
      <c r="D7567" s="169"/>
      <c r="E7567" s="169"/>
    </row>
    <row r="7568" spans="2:5">
      <c r="B7568" s="187"/>
      <c r="C7568" s="169"/>
      <c r="D7568" s="169"/>
      <c r="E7568" s="169"/>
    </row>
    <row r="7569" spans="2:5">
      <c r="B7569" s="187"/>
      <c r="C7569" s="169"/>
      <c r="D7569" s="169"/>
      <c r="E7569" s="169"/>
    </row>
    <row r="7570" spans="2:5">
      <c r="B7570" s="187"/>
      <c r="C7570" s="169"/>
      <c r="D7570" s="169"/>
      <c r="E7570" s="169"/>
    </row>
    <row r="7571" spans="2:5">
      <c r="B7571" s="187"/>
      <c r="C7571" s="169"/>
      <c r="D7571" s="169"/>
      <c r="E7571" s="169"/>
    </row>
    <row r="7572" spans="2:5">
      <c r="B7572" s="187"/>
      <c r="C7572" s="169"/>
      <c r="D7572" s="169"/>
      <c r="E7572" s="169"/>
    </row>
    <row r="7573" spans="2:5">
      <c r="B7573" s="187"/>
      <c r="C7573" s="169"/>
      <c r="D7573" s="169"/>
      <c r="E7573" s="169"/>
    </row>
    <row r="7574" spans="2:5">
      <c r="B7574" s="187"/>
      <c r="C7574" s="169"/>
      <c r="D7574" s="169"/>
      <c r="E7574" s="169"/>
    </row>
    <row r="7575" spans="2:5">
      <c r="B7575" s="187"/>
      <c r="C7575" s="169"/>
      <c r="D7575" s="169"/>
      <c r="E7575" s="169"/>
    </row>
    <row r="7576" spans="2:5">
      <c r="B7576" s="187"/>
      <c r="C7576" s="169"/>
      <c r="D7576" s="169"/>
      <c r="E7576" s="169"/>
    </row>
    <row r="7577" spans="2:5">
      <c r="B7577" s="187"/>
      <c r="C7577" s="169"/>
      <c r="D7577" s="169"/>
      <c r="E7577" s="169"/>
    </row>
    <row r="7578" spans="2:5">
      <c r="B7578" s="187"/>
      <c r="C7578" s="169"/>
      <c r="D7578" s="169"/>
      <c r="E7578" s="169"/>
    </row>
    <row r="7579" spans="2:5">
      <c r="B7579" s="187"/>
      <c r="C7579" s="169"/>
      <c r="D7579" s="169"/>
      <c r="E7579" s="169"/>
    </row>
    <row r="7580" spans="2:5">
      <c r="B7580" s="187"/>
      <c r="C7580" s="169"/>
      <c r="D7580" s="169"/>
      <c r="E7580" s="169"/>
    </row>
    <row r="7581" spans="2:5">
      <c r="B7581" s="187"/>
      <c r="C7581" s="169"/>
      <c r="D7581" s="169"/>
      <c r="E7581" s="169"/>
    </row>
    <row r="7582" spans="2:5">
      <c r="B7582" s="187"/>
      <c r="C7582" s="169"/>
      <c r="D7582" s="169"/>
      <c r="E7582" s="169"/>
    </row>
    <row r="7583" spans="2:5">
      <c r="B7583" s="187"/>
      <c r="C7583" s="169"/>
      <c r="D7583" s="169"/>
      <c r="E7583" s="169"/>
    </row>
    <row r="7584" spans="2:5">
      <c r="B7584" s="187"/>
      <c r="C7584" s="169"/>
      <c r="D7584" s="169"/>
      <c r="E7584" s="169"/>
    </row>
    <row r="7585" spans="2:5">
      <c r="B7585" s="187"/>
      <c r="C7585" s="169"/>
      <c r="D7585" s="169"/>
      <c r="E7585" s="169"/>
    </row>
    <row r="7586" spans="2:5">
      <c r="B7586" s="187"/>
      <c r="C7586" s="169"/>
      <c r="D7586" s="169"/>
      <c r="E7586" s="169"/>
    </row>
    <row r="7587" spans="2:5">
      <c r="B7587" s="187"/>
      <c r="C7587" s="169"/>
      <c r="D7587" s="169"/>
      <c r="E7587" s="169"/>
    </row>
    <row r="7588" spans="2:5">
      <c r="B7588" s="187"/>
      <c r="C7588" s="169"/>
      <c r="D7588" s="169"/>
      <c r="E7588" s="169"/>
    </row>
    <row r="7589" spans="2:5">
      <c r="B7589" s="187"/>
      <c r="C7589" s="169"/>
      <c r="D7589" s="169"/>
      <c r="E7589" s="169"/>
    </row>
    <row r="7590" spans="2:5">
      <c r="B7590" s="187"/>
      <c r="C7590" s="169"/>
      <c r="D7590" s="169"/>
      <c r="E7590" s="169"/>
    </row>
    <row r="7591" spans="2:5">
      <c r="B7591" s="187"/>
      <c r="C7591" s="169"/>
      <c r="D7591" s="169"/>
      <c r="E7591" s="169"/>
    </row>
    <row r="7592" spans="2:5">
      <c r="B7592" s="187"/>
      <c r="C7592" s="169"/>
      <c r="D7592" s="169"/>
      <c r="E7592" s="169"/>
    </row>
    <row r="7593" spans="2:5">
      <c r="B7593" s="187"/>
      <c r="C7593" s="169"/>
      <c r="D7593" s="169"/>
      <c r="E7593" s="169"/>
    </row>
    <row r="7594" spans="2:5">
      <c r="B7594" s="187"/>
      <c r="C7594" s="169"/>
      <c r="D7594" s="169"/>
      <c r="E7594" s="169"/>
    </row>
    <row r="7595" spans="2:5">
      <c r="B7595" s="187"/>
      <c r="C7595" s="169"/>
      <c r="D7595" s="169"/>
      <c r="E7595" s="169"/>
    </row>
    <row r="7596" spans="2:5">
      <c r="B7596" s="187"/>
      <c r="C7596" s="169"/>
      <c r="D7596" s="169"/>
      <c r="E7596" s="169"/>
    </row>
    <row r="7597" spans="2:5">
      <c r="B7597" s="187"/>
      <c r="C7597" s="169"/>
      <c r="D7597" s="169"/>
      <c r="E7597" s="169"/>
    </row>
    <row r="7598" spans="2:5">
      <c r="B7598" s="187"/>
      <c r="C7598" s="169"/>
      <c r="D7598" s="169"/>
      <c r="E7598" s="169"/>
    </row>
    <row r="7599" spans="2:5">
      <c r="B7599" s="187"/>
      <c r="C7599" s="169"/>
      <c r="D7599" s="169"/>
      <c r="E7599" s="169"/>
    </row>
    <row r="7600" spans="2:5">
      <c r="B7600" s="187"/>
      <c r="C7600" s="169"/>
      <c r="D7600" s="169"/>
      <c r="E7600" s="169"/>
    </row>
    <row r="7601" spans="2:5">
      <c r="B7601" s="187"/>
      <c r="C7601" s="169"/>
      <c r="D7601" s="169"/>
      <c r="E7601" s="169"/>
    </row>
    <row r="7602" spans="2:5">
      <c r="B7602" s="187"/>
      <c r="C7602" s="169"/>
      <c r="D7602" s="169"/>
      <c r="E7602" s="169"/>
    </row>
    <row r="7603" spans="2:5">
      <c r="B7603" s="187"/>
      <c r="C7603" s="169"/>
      <c r="D7603" s="169"/>
      <c r="E7603" s="169"/>
    </row>
    <row r="7604" spans="2:5">
      <c r="B7604" s="187"/>
      <c r="C7604" s="169"/>
      <c r="D7604" s="169"/>
      <c r="E7604" s="169"/>
    </row>
    <row r="7605" spans="2:5">
      <c r="B7605" s="187"/>
      <c r="C7605" s="169"/>
      <c r="D7605" s="169"/>
      <c r="E7605" s="169"/>
    </row>
    <row r="7606" spans="2:5">
      <c r="B7606" s="187"/>
      <c r="C7606" s="169"/>
      <c r="D7606" s="169"/>
      <c r="E7606" s="169"/>
    </row>
    <row r="7607" spans="2:5">
      <c r="B7607" s="187"/>
      <c r="C7607" s="169"/>
      <c r="D7607" s="169"/>
      <c r="E7607" s="169"/>
    </row>
    <row r="7608" spans="2:5">
      <c r="B7608" s="187"/>
      <c r="C7608" s="169"/>
      <c r="D7608" s="169"/>
      <c r="E7608" s="169"/>
    </row>
    <row r="7609" spans="2:5">
      <c r="B7609" s="187"/>
      <c r="C7609" s="169"/>
      <c r="D7609" s="169"/>
      <c r="E7609" s="169"/>
    </row>
    <row r="7610" spans="2:5">
      <c r="B7610" s="187"/>
      <c r="C7610" s="169"/>
      <c r="D7610" s="169"/>
      <c r="E7610" s="169"/>
    </row>
    <row r="7611" spans="2:5">
      <c r="B7611" s="187"/>
      <c r="C7611" s="169"/>
      <c r="D7611" s="169"/>
      <c r="E7611" s="169"/>
    </row>
    <row r="7612" spans="2:5">
      <c r="B7612" s="187"/>
      <c r="C7612" s="169"/>
      <c r="D7612" s="169"/>
      <c r="E7612" s="169"/>
    </row>
    <row r="7613" spans="2:5">
      <c r="B7613" s="187"/>
      <c r="C7613" s="169"/>
      <c r="D7613" s="169"/>
      <c r="E7613" s="169"/>
    </row>
    <row r="7614" spans="2:5">
      <c r="B7614" s="187"/>
      <c r="C7614" s="169"/>
      <c r="D7614" s="169"/>
      <c r="E7614" s="169"/>
    </row>
    <row r="7615" spans="2:5">
      <c r="B7615" s="187"/>
      <c r="C7615" s="169"/>
      <c r="D7615" s="169"/>
      <c r="E7615" s="169"/>
    </row>
    <row r="7616" spans="2:5">
      <c r="B7616" s="187"/>
      <c r="C7616" s="169"/>
      <c r="D7616" s="169"/>
      <c r="E7616" s="169"/>
    </row>
    <row r="7617" spans="2:5">
      <c r="B7617" s="187"/>
      <c r="C7617" s="169"/>
      <c r="D7617" s="169"/>
      <c r="E7617" s="169"/>
    </row>
    <row r="7618" spans="2:5">
      <c r="B7618" s="187"/>
      <c r="C7618" s="169"/>
      <c r="D7618" s="169"/>
      <c r="E7618" s="169"/>
    </row>
    <row r="7619" spans="2:5">
      <c r="B7619" s="187"/>
      <c r="C7619" s="169"/>
      <c r="D7619" s="169"/>
      <c r="E7619" s="169"/>
    </row>
    <row r="7620" spans="2:5">
      <c r="B7620" s="187"/>
      <c r="C7620" s="169"/>
      <c r="D7620" s="169"/>
      <c r="E7620" s="169"/>
    </row>
    <row r="7621" spans="2:5">
      <c r="B7621" s="187"/>
      <c r="C7621" s="169"/>
      <c r="D7621" s="169"/>
      <c r="E7621" s="169"/>
    </row>
    <row r="7622" spans="2:5">
      <c r="B7622" s="187"/>
      <c r="C7622" s="169"/>
      <c r="D7622" s="169"/>
      <c r="E7622" s="169"/>
    </row>
    <row r="7623" spans="2:5">
      <c r="B7623" s="187"/>
      <c r="C7623" s="169"/>
      <c r="D7623" s="169"/>
      <c r="E7623" s="169"/>
    </row>
    <row r="7624" spans="2:5">
      <c r="B7624" s="187"/>
      <c r="C7624" s="169"/>
      <c r="D7624" s="169"/>
      <c r="E7624" s="169"/>
    </row>
    <row r="7625" spans="2:5">
      <c r="B7625" s="187"/>
      <c r="C7625" s="169"/>
      <c r="D7625" s="169"/>
      <c r="E7625" s="169"/>
    </row>
    <row r="7626" spans="2:5">
      <c r="B7626" s="187"/>
      <c r="C7626" s="169"/>
      <c r="D7626" s="169"/>
      <c r="E7626" s="169"/>
    </row>
    <row r="7627" spans="2:5">
      <c r="B7627" s="187"/>
      <c r="C7627" s="169"/>
      <c r="D7627" s="169"/>
      <c r="E7627" s="169"/>
    </row>
    <row r="7628" spans="2:5">
      <c r="B7628" s="187"/>
      <c r="C7628" s="169"/>
      <c r="D7628" s="169"/>
      <c r="E7628" s="169"/>
    </row>
    <row r="7629" spans="2:5">
      <c r="B7629" s="187"/>
      <c r="C7629" s="169"/>
      <c r="D7629" s="169"/>
      <c r="E7629" s="169"/>
    </row>
    <row r="7630" spans="2:5">
      <c r="B7630" s="187"/>
      <c r="C7630" s="169"/>
      <c r="D7630" s="169"/>
      <c r="E7630" s="169"/>
    </row>
    <row r="7631" spans="2:5">
      <c r="B7631" s="187"/>
      <c r="C7631" s="169"/>
      <c r="D7631" s="169"/>
      <c r="E7631" s="169"/>
    </row>
    <row r="7632" spans="2:5">
      <c r="B7632" s="187"/>
      <c r="C7632" s="169"/>
      <c r="D7632" s="169"/>
      <c r="E7632" s="169"/>
    </row>
    <row r="7633" spans="2:5">
      <c r="B7633" s="187"/>
      <c r="C7633" s="169"/>
      <c r="D7633" s="169"/>
      <c r="E7633" s="169"/>
    </row>
    <row r="7634" spans="2:5">
      <c r="B7634" s="187"/>
      <c r="C7634" s="169"/>
      <c r="D7634" s="169"/>
      <c r="E7634" s="169"/>
    </row>
    <row r="7635" spans="2:5">
      <c r="B7635" s="187"/>
      <c r="C7635" s="169"/>
      <c r="D7635" s="169"/>
      <c r="E7635" s="169"/>
    </row>
    <row r="7636" spans="2:5">
      <c r="B7636" s="187"/>
      <c r="C7636" s="169"/>
      <c r="D7636" s="169"/>
      <c r="E7636" s="169"/>
    </row>
    <row r="7637" spans="2:5">
      <c r="B7637" s="187"/>
      <c r="C7637" s="169"/>
      <c r="D7637" s="169"/>
      <c r="E7637" s="169"/>
    </row>
    <row r="7638" spans="2:5">
      <c r="B7638" s="187"/>
      <c r="C7638" s="169"/>
      <c r="D7638" s="169"/>
      <c r="E7638" s="169"/>
    </row>
    <row r="7639" spans="2:5">
      <c r="B7639" s="187"/>
      <c r="C7639" s="169"/>
      <c r="D7639" s="169"/>
      <c r="E7639" s="169"/>
    </row>
    <row r="7640" spans="2:5">
      <c r="B7640" s="187"/>
      <c r="C7640" s="169"/>
      <c r="D7640" s="169"/>
      <c r="E7640" s="169"/>
    </row>
    <row r="7641" spans="2:5">
      <c r="B7641" s="187"/>
      <c r="C7641" s="169"/>
      <c r="D7641" s="169"/>
      <c r="E7641" s="169"/>
    </row>
    <row r="7642" spans="2:5">
      <c r="B7642" s="187"/>
      <c r="C7642" s="169"/>
      <c r="D7642" s="169"/>
      <c r="E7642" s="169"/>
    </row>
    <row r="7643" spans="2:5">
      <c r="B7643" s="187"/>
      <c r="C7643" s="169"/>
      <c r="D7643" s="169"/>
      <c r="E7643" s="169"/>
    </row>
    <row r="7644" spans="2:5">
      <c r="B7644" s="187"/>
      <c r="C7644" s="169"/>
      <c r="D7644" s="169"/>
      <c r="E7644" s="169"/>
    </row>
    <row r="7645" spans="2:5">
      <c r="B7645" s="187"/>
      <c r="C7645" s="169"/>
      <c r="D7645" s="169"/>
      <c r="E7645" s="169"/>
    </row>
    <row r="7646" spans="2:5">
      <c r="B7646" s="187"/>
      <c r="C7646" s="169"/>
      <c r="D7646" s="169"/>
      <c r="E7646" s="169"/>
    </row>
    <row r="7647" spans="2:5">
      <c r="B7647" s="187"/>
      <c r="C7647" s="169"/>
      <c r="D7647" s="169"/>
      <c r="E7647" s="169"/>
    </row>
    <row r="7648" spans="2:5">
      <c r="B7648" s="187"/>
      <c r="C7648" s="169"/>
      <c r="D7648" s="169"/>
      <c r="E7648" s="169"/>
    </row>
    <row r="7649" spans="2:5">
      <c r="B7649" s="187"/>
      <c r="C7649" s="169"/>
      <c r="D7649" s="169"/>
      <c r="E7649" s="169"/>
    </row>
    <row r="7650" spans="2:5">
      <c r="B7650" s="187"/>
      <c r="C7650" s="169"/>
      <c r="D7650" s="169"/>
      <c r="E7650" s="169"/>
    </row>
    <row r="7651" spans="2:5">
      <c r="B7651" s="187"/>
      <c r="C7651" s="169"/>
      <c r="D7651" s="169"/>
      <c r="E7651" s="169"/>
    </row>
    <row r="7652" spans="2:5">
      <c r="B7652" s="187"/>
      <c r="C7652" s="169"/>
      <c r="D7652" s="169"/>
      <c r="E7652" s="169"/>
    </row>
    <row r="7653" spans="2:5">
      <c r="B7653" s="187"/>
      <c r="C7653" s="169"/>
      <c r="D7653" s="169"/>
      <c r="E7653" s="169"/>
    </row>
    <row r="7654" spans="2:5">
      <c r="B7654" s="187"/>
      <c r="C7654" s="169"/>
      <c r="D7654" s="169"/>
      <c r="E7654" s="169"/>
    </row>
    <row r="7655" spans="2:5">
      <c r="B7655" s="187"/>
      <c r="C7655" s="169"/>
      <c r="D7655" s="169"/>
      <c r="E7655" s="169"/>
    </row>
    <row r="7656" spans="2:5">
      <c r="B7656" s="187"/>
      <c r="C7656" s="169"/>
      <c r="D7656" s="169"/>
      <c r="E7656" s="169"/>
    </row>
    <row r="7657" spans="2:5">
      <c r="B7657" s="187"/>
      <c r="C7657" s="169"/>
      <c r="D7657" s="169"/>
      <c r="E7657" s="169"/>
    </row>
    <row r="7658" spans="2:5">
      <c r="B7658" s="187"/>
      <c r="C7658" s="169"/>
      <c r="D7658" s="169"/>
      <c r="E7658" s="169"/>
    </row>
    <row r="7659" spans="2:5">
      <c r="B7659" s="187"/>
      <c r="C7659" s="169"/>
      <c r="D7659" s="169"/>
      <c r="E7659" s="169"/>
    </row>
    <row r="7660" spans="2:5">
      <c r="B7660" s="187"/>
      <c r="C7660" s="169"/>
      <c r="D7660" s="169"/>
      <c r="E7660" s="169"/>
    </row>
    <row r="7661" spans="2:5">
      <c r="B7661" s="187"/>
      <c r="C7661" s="169"/>
      <c r="D7661" s="169"/>
      <c r="E7661" s="169"/>
    </row>
    <row r="7662" spans="2:5">
      <c r="B7662" s="187"/>
      <c r="C7662" s="169"/>
      <c r="D7662" s="169"/>
      <c r="E7662" s="169"/>
    </row>
    <row r="7663" spans="2:5">
      <c r="B7663" s="187"/>
      <c r="C7663" s="169"/>
      <c r="D7663" s="169"/>
      <c r="E7663" s="169"/>
    </row>
    <row r="7664" spans="2:5">
      <c r="B7664" s="187"/>
      <c r="C7664" s="169"/>
      <c r="D7664" s="169"/>
      <c r="E7664" s="169"/>
    </row>
    <row r="7665" spans="2:5">
      <c r="B7665" s="187"/>
      <c r="C7665" s="169"/>
      <c r="D7665" s="169"/>
      <c r="E7665" s="169"/>
    </row>
    <row r="7666" spans="2:5">
      <c r="B7666" s="187"/>
      <c r="C7666" s="169"/>
      <c r="D7666" s="169"/>
      <c r="E7666" s="169"/>
    </row>
    <row r="7667" spans="2:5">
      <c r="B7667" s="187"/>
      <c r="C7667" s="169"/>
      <c r="D7667" s="169"/>
      <c r="E7667" s="169"/>
    </row>
    <row r="7668" spans="2:5">
      <c r="B7668" s="187"/>
      <c r="C7668" s="169"/>
      <c r="D7668" s="169"/>
      <c r="E7668" s="169"/>
    </row>
    <row r="7669" spans="2:5">
      <c r="B7669" s="187"/>
      <c r="C7669" s="169"/>
      <c r="D7669" s="169"/>
      <c r="E7669" s="169"/>
    </row>
    <row r="7670" spans="2:5">
      <c r="B7670" s="187"/>
      <c r="C7670" s="169"/>
      <c r="D7670" s="169"/>
      <c r="E7670" s="169"/>
    </row>
    <row r="7671" spans="2:5">
      <c r="B7671" s="187"/>
      <c r="C7671" s="169"/>
      <c r="D7671" s="169"/>
      <c r="E7671" s="169"/>
    </row>
    <row r="7672" spans="2:5">
      <c r="B7672" s="187"/>
      <c r="C7672" s="169"/>
      <c r="D7672" s="169"/>
      <c r="E7672" s="169"/>
    </row>
    <row r="7673" spans="2:5">
      <c r="B7673" s="187"/>
      <c r="C7673" s="169"/>
      <c r="D7673" s="169"/>
      <c r="E7673" s="169"/>
    </row>
    <row r="7674" spans="2:5">
      <c r="B7674" s="187"/>
      <c r="C7674" s="169"/>
      <c r="D7674" s="169"/>
      <c r="E7674" s="169"/>
    </row>
    <row r="7675" spans="2:5">
      <c r="B7675" s="187"/>
      <c r="C7675" s="169"/>
      <c r="D7675" s="169"/>
      <c r="E7675" s="169"/>
    </row>
    <row r="7676" spans="2:5">
      <c r="B7676" s="187"/>
      <c r="C7676" s="169"/>
      <c r="D7676" s="169"/>
      <c r="E7676" s="169"/>
    </row>
    <row r="7677" spans="2:5">
      <c r="B7677" s="187"/>
      <c r="C7677" s="169"/>
      <c r="D7677" s="169"/>
      <c r="E7677" s="169"/>
    </row>
    <row r="7678" spans="2:5">
      <c r="B7678" s="187"/>
      <c r="C7678" s="169"/>
      <c r="D7678" s="169"/>
      <c r="E7678" s="169"/>
    </row>
    <row r="7679" spans="2:5">
      <c r="B7679" s="187"/>
      <c r="C7679" s="169"/>
      <c r="D7679" s="169"/>
      <c r="E7679" s="169"/>
    </row>
    <row r="7680" spans="2:5">
      <c r="B7680" s="187"/>
      <c r="C7680" s="169"/>
      <c r="D7680" s="169"/>
      <c r="E7680" s="169"/>
    </row>
    <row r="7681" spans="2:5">
      <c r="B7681" s="187"/>
      <c r="C7681" s="169"/>
      <c r="D7681" s="169"/>
      <c r="E7681" s="169"/>
    </row>
    <row r="7682" spans="2:5">
      <c r="B7682" s="187"/>
      <c r="C7682" s="169"/>
      <c r="D7682" s="169"/>
      <c r="E7682" s="169"/>
    </row>
    <row r="7683" spans="2:5">
      <c r="B7683" s="187"/>
      <c r="C7683" s="169"/>
      <c r="D7683" s="169"/>
      <c r="E7683" s="169"/>
    </row>
    <row r="7684" spans="2:5">
      <c r="B7684" s="187"/>
      <c r="C7684" s="169"/>
      <c r="D7684" s="169"/>
      <c r="E7684" s="169"/>
    </row>
    <row r="7685" spans="2:5">
      <c r="B7685" s="187"/>
      <c r="C7685" s="169"/>
      <c r="D7685" s="169"/>
      <c r="E7685" s="169"/>
    </row>
    <row r="7686" spans="2:5">
      <c r="B7686" s="187"/>
      <c r="C7686" s="169"/>
      <c r="D7686" s="169"/>
      <c r="E7686" s="169"/>
    </row>
    <row r="7687" spans="2:5">
      <c r="B7687" s="187"/>
      <c r="C7687" s="169"/>
      <c r="D7687" s="169"/>
      <c r="E7687" s="169"/>
    </row>
    <row r="7688" spans="2:5">
      <c r="B7688" s="187"/>
      <c r="C7688" s="169"/>
      <c r="D7688" s="169"/>
      <c r="E7688" s="169"/>
    </row>
    <row r="7689" spans="2:5">
      <c r="B7689" s="187"/>
      <c r="C7689" s="169"/>
      <c r="D7689" s="169"/>
      <c r="E7689" s="169"/>
    </row>
    <row r="7690" spans="2:5">
      <c r="B7690" s="187"/>
      <c r="C7690" s="169"/>
      <c r="D7690" s="169"/>
      <c r="E7690" s="169"/>
    </row>
    <row r="7691" spans="2:5">
      <c r="B7691" s="187"/>
      <c r="C7691" s="169"/>
      <c r="D7691" s="169"/>
      <c r="E7691" s="169"/>
    </row>
    <row r="7692" spans="2:5">
      <c r="B7692" s="187"/>
      <c r="C7692" s="169"/>
      <c r="D7692" s="169"/>
      <c r="E7692" s="169"/>
    </row>
    <row r="7693" spans="2:5">
      <c r="B7693" s="187"/>
      <c r="C7693" s="169"/>
      <c r="D7693" s="169"/>
      <c r="E7693" s="169"/>
    </row>
    <row r="7694" spans="2:5">
      <c r="B7694" s="187"/>
      <c r="C7694" s="169"/>
      <c r="D7694" s="169"/>
      <c r="E7694" s="169"/>
    </row>
    <row r="7695" spans="2:5">
      <c r="B7695" s="187"/>
      <c r="C7695" s="169"/>
      <c r="D7695" s="169"/>
      <c r="E7695" s="169"/>
    </row>
    <row r="7696" spans="2:5">
      <c r="B7696" s="187"/>
      <c r="C7696" s="169"/>
      <c r="D7696" s="169"/>
      <c r="E7696" s="169"/>
    </row>
    <row r="7697" spans="2:5">
      <c r="B7697" s="187"/>
      <c r="C7697" s="169"/>
      <c r="D7697" s="169"/>
      <c r="E7697" s="169"/>
    </row>
    <row r="7698" spans="2:5">
      <c r="B7698" s="187"/>
      <c r="C7698" s="169"/>
      <c r="D7698" s="169"/>
      <c r="E7698" s="169"/>
    </row>
    <row r="7699" spans="2:5">
      <c r="B7699" s="187"/>
      <c r="C7699" s="169"/>
      <c r="D7699" s="169"/>
      <c r="E7699" s="169"/>
    </row>
    <row r="7700" spans="2:5">
      <c r="B7700" s="187"/>
      <c r="C7700" s="169"/>
      <c r="D7700" s="169"/>
      <c r="E7700" s="169"/>
    </row>
    <row r="7701" spans="2:5">
      <c r="B7701" s="187"/>
      <c r="C7701" s="169"/>
      <c r="D7701" s="169"/>
      <c r="E7701" s="169"/>
    </row>
    <row r="7702" spans="2:5">
      <c r="B7702" s="187"/>
      <c r="C7702" s="169"/>
      <c r="D7702" s="169"/>
      <c r="E7702" s="169"/>
    </row>
    <row r="7703" spans="2:5">
      <c r="B7703" s="187"/>
      <c r="C7703" s="169"/>
      <c r="D7703" s="169"/>
      <c r="E7703" s="169"/>
    </row>
    <row r="7704" spans="2:5">
      <c r="B7704" s="187"/>
      <c r="C7704" s="169"/>
      <c r="D7704" s="169"/>
      <c r="E7704" s="169"/>
    </row>
    <row r="7705" spans="2:5">
      <c r="B7705" s="187"/>
      <c r="C7705" s="169"/>
      <c r="D7705" s="169"/>
      <c r="E7705" s="169"/>
    </row>
    <row r="7706" spans="2:5">
      <c r="B7706" s="187"/>
      <c r="C7706" s="169"/>
      <c r="D7706" s="169"/>
      <c r="E7706" s="169"/>
    </row>
    <row r="7707" spans="2:5">
      <c r="B7707" s="187"/>
      <c r="C7707" s="169"/>
      <c r="D7707" s="169"/>
      <c r="E7707" s="169"/>
    </row>
    <row r="7708" spans="2:5">
      <c r="B7708" s="187"/>
      <c r="C7708" s="169"/>
      <c r="D7708" s="169"/>
      <c r="E7708" s="169"/>
    </row>
    <row r="7709" spans="2:5">
      <c r="B7709" s="187"/>
      <c r="C7709" s="169"/>
      <c r="D7709" s="169"/>
      <c r="E7709" s="169"/>
    </row>
    <row r="7710" spans="2:5">
      <c r="B7710" s="187"/>
      <c r="C7710" s="169"/>
      <c r="D7710" s="169"/>
      <c r="E7710" s="169"/>
    </row>
    <row r="7711" spans="2:5">
      <c r="B7711" s="187"/>
      <c r="C7711" s="169"/>
      <c r="D7711" s="169"/>
      <c r="E7711" s="169"/>
    </row>
    <row r="7712" spans="2:5">
      <c r="B7712" s="187"/>
      <c r="C7712" s="169"/>
      <c r="D7712" s="169"/>
      <c r="E7712" s="169"/>
    </row>
    <row r="7713" spans="2:5">
      <c r="B7713" s="187"/>
      <c r="C7713" s="169"/>
      <c r="D7713" s="169"/>
      <c r="E7713" s="169"/>
    </row>
    <row r="7714" spans="2:5">
      <c r="B7714" s="187"/>
      <c r="C7714" s="169"/>
      <c r="D7714" s="169"/>
      <c r="E7714" s="169"/>
    </row>
    <row r="7715" spans="2:5">
      <c r="B7715" s="187"/>
      <c r="C7715" s="169"/>
      <c r="D7715" s="169"/>
      <c r="E7715" s="169"/>
    </row>
    <row r="7716" spans="2:5">
      <c r="B7716" s="187"/>
      <c r="C7716" s="169"/>
      <c r="D7716" s="169"/>
      <c r="E7716" s="169"/>
    </row>
    <row r="7717" spans="2:5">
      <c r="B7717" s="187"/>
      <c r="C7717" s="169"/>
      <c r="D7717" s="169"/>
      <c r="E7717" s="169"/>
    </row>
    <row r="7718" spans="2:5">
      <c r="B7718" s="187"/>
      <c r="C7718" s="169"/>
      <c r="D7718" s="169"/>
      <c r="E7718" s="169"/>
    </row>
    <row r="7719" spans="2:5">
      <c r="B7719" s="187"/>
      <c r="C7719" s="169"/>
      <c r="D7719" s="169"/>
      <c r="E7719" s="169"/>
    </row>
    <row r="7720" spans="2:5">
      <c r="B7720" s="187"/>
      <c r="C7720" s="169"/>
      <c r="D7720" s="169"/>
      <c r="E7720" s="169"/>
    </row>
    <row r="7721" spans="2:5">
      <c r="B7721" s="187"/>
      <c r="C7721" s="169"/>
      <c r="D7721" s="169"/>
      <c r="E7721" s="169"/>
    </row>
    <row r="7722" spans="2:5">
      <c r="B7722" s="187"/>
      <c r="C7722" s="169"/>
      <c r="D7722" s="169"/>
      <c r="E7722" s="169"/>
    </row>
    <row r="7723" spans="2:5">
      <c r="B7723" s="187"/>
      <c r="C7723" s="169"/>
      <c r="D7723" s="169"/>
      <c r="E7723" s="169"/>
    </row>
    <row r="7724" spans="2:5">
      <c r="B7724" s="187"/>
      <c r="C7724" s="169"/>
      <c r="D7724" s="169"/>
      <c r="E7724" s="169"/>
    </row>
    <row r="7725" spans="2:5">
      <c r="B7725" s="187"/>
      <c r="C7725" s="169"/>
      <c r="D7725" s="169"/>
      <c r="E7725" s="169"/>
    </row>
    <row r="7726" spans="2:5">
      <c r="B7726" s="187"/>
      <c r="C7726" s="169"/>
      <c r="D7726" s="169"/>
      <c r="E7726" s="169"/>
    </row>
    <row r="7727" spans="2:5">
      <c r="B7727" s="187"/>
      <c r="C7727" s="169"/>
      <c r="D7727" s="169"/>
      <c r="E7727" s="169"/>
    </row>
    <row r="7728" spans="2:5">
      <c r="B7728" s="187"/>
      <c r="C7728" s="169"/>
      <c r="D7728" s="169"/>
      <c r="E7728" s="169"/>
    </row>
    <row r="7729" spans="2:5">
      <c r="B7729" s="187"/>
      <c r="C7729" s="169"/>
      <c r="D7729" s="169"/>
      <c r="E7729" s="169"/>
    </row>
    <row r="7730" spans="2:5">
      <c r="B7730" s="187"/>
      <c r="C7730" s="169"/>
      <c r="D7730" s="169"/>
      <c r="E7730" s="169"/>
    </row>
    <row r="7731" spans="2:5">
      <c r="B7731" s="187"/>
      <c r="C7731" s="169"/>
      <c r="D7731" s="169"/>
      <c r="E7731" s="169"/>
    </row>
    <row r="7732" spans="2:5">
      <c r="B7732" s="187"/>
      <c r="C7732" s="169"/>
      <c r="D7732" s="169"/>
      <c r="E7732" s="169"/>
    </row>
    <row r="7733" spans="2:5">
      <c r="B7733" s="187"/>
      <c r="C7733" s="169"/>
      <c r="D7733" s="169"/>
      <c r="E7733" s="169"/>
    </row>
    <row r="7734" spans="2:5">
      <c r="B7734" s="187"/>
      <c r="C7734" s="169"/>
      <c r="D7734" s="169"/>
      <c r="E7734" s="169"/>
    </row>
    <row r="7735" spans="2:5">
      <c r="B7735" s="187"/>
      <c r="C7735" s="169"/>
      <c r="D7735" s="169"/>
      <c r="E7735" s="169"/>
    </row>
    <row r="7736" spans="2:5">
      <c r="B7736" s="187"/>
      <c r="C7736" s="169"/>
      <c r="D7736" s="169"/>
      <c r="E7736" s="169"/>
    </row>
    <row r="7737" spans="2:5">
      <c r="B7737" s="187"/>
      <c r="C7737" s="169"/>
      <c r="D7737" s="169"/>
      <c r="E7737" s="169"/>
    </row>
    <row r="7738" spans="2:5">
      <c r="B7738" s="187"/>
      <c r="C7738" s="169"/>
      <c r="D7738" s="169"/>
      <c r="E7738" s="169"/>
    </row>
    <row r="7739" spans="2:5">
      <c r="B7739" s="187"/>
      <c r="C7739" s="169"/>
      <c r="D7739" s="169"/>
      <c r="E7739" s="169"/>
    </row>
    <row r="7740" spans="2:5">
      <c r="B7740" s="187"/>
      <c r="C7740" s="169"/>
      <c r="D7740" s="169"/>
      <c r="E7740" s="169"/>
    </row>
    <row r="7741" spans="2:5">
      <c r="B7741" s="187"/>
      <c r="C7741" s="169"/>
      <c r="D7741" s="169"/>
      <c r="E7741" s="169"/>
    </row>
    <row r="7742" spans="2:5">
      <c r="B7742" s="187"/>
      <c r="C7742" s="169"/>
      <c r="D7742" s="169"/>
      <c r="E7742" s="169"/>
    </row>
    <row r="7743" spans="2:5">
      <c r="B7743" s="187"/>
      <c r="C7743" s="169"/>
      <c r="D7743" s="169"/>
      <c r="E7743" s="169"/>
    </row>
    <row r="7744" spans="2:5">
      <c r="B7744" s="187"/>
      <c r="C7744" s="169"/>
      <c r="D7744" s="169"/>
      <c r="E7744" s="169"/>
    </row>
    <row r="7745" spans="2:5">
      <c r="B7745" s="187"/>
      <c r="C7745" s="169"/>
      <c r="D7745" s="169"/>
      <c r="E7745" s="169"/>
    </row>
    <row r="7746" spans="2:5">
      <c r="B7746" s="187"/>
      <c r="C7746" s="169"/>
      <c r="D7746" s="169"/>
      <c r="E7746" s="169"/>
    </row>
    <row r="7747" spans="2:5">
      <c r="B7747" s="187"/>
      <c r="C7747" s="169"/>
      <c r="D7747" s="169"/>
      <c r="E7747" s="169"/>
    </row>
    <row r="7748" spans="2:5">
      <c r="B7748" s="187"/>
      <c r="C7748" s="169"/>
      <c r="D7748" s="169"/>
      <c r="E7748" s="169"/>
    </row>
    <row r="7749" spans="2:5">
      <c r="B7749" s="187"/>
      <c r="C7749" s="169"/>
      <c r="D7749" s="169"/>
      <c r="E7749" s="169"/>
    </row>
    <row r="7750" spans="2:5">
      <c r="B7750" s="187"/>
      <c r="C7750" s="169"/>
      <c r="D7750" s="169"/>
      <c r="E7750" s="169"/>
    </row>
    <row r="7751" spans="2:5">
      <c r="B7751" s="187"/>
      <c r="C7751" s="169"/>
      <c r="D7751" s="169"/>
      <c r="E7751" s="169"/>
    </row>
    <row r="7752" spans="2:5">
      <c r="B7752" s="187"/>
      <c r="C7752" s="169"/>
      <c r="D7752" s="169"/>
      <c r="E7752" s="169"/>
    </row>
    <row r="7753" spans="2:5">
      <c r="B7753" s="187"/>
      <c r="C7753" s="169"/>
      <c r="D7753" s="169"/>
      <c r="E7753" s="169"/>
    </row>
    <row r="7754" spans="2:5">
      <c r="B7754" s="187"/>
      <c r="C7754" s="169"/>
      <c r="D7754" s="169"/>
      <c r="E7754" s="169"/>
    </row>
    <row r="7755" spans="2:5">
      <c r="B7755" s="187"/>
      <c r="C7755" s="169"/>
      <c r="D7755" s="169"/>
      <c r="E7755" s="169"/>
    </row>
    <row r="7756" spans="2:5">
      <c r="B7756" s="187"/>
      <c r="C7756" s="169"/>
      <c r="D7756" s="169"/>
      <c r="E7756" s="169"/>
    </row>
    <row r="7757" spans="2:5">
      <c r="B7757" s="187"/>
      <c r="C7757" s="169"/>
      <c r="D7757" s="169"/>
      <c r="E7757" s="169"/>
    </row>
    <row r="7758" spans="2:5">
      <c r="B7758" s="187"/>
      <c r="C7758" s="169"/>
      <c r="D7758" s="169"/>
      <c r="E7758" s="169"/>
    </row>
    <row r="7759" spans="2:5">
      <c r="B7759" s="187"/>
      <c r="C7759" s="169"/>
      <c r="D7759" s="169"/>
      <c r="E7759" s="169"/>
    </row>
    <row r="7760" spans="2:5">
      <c r="B7760" s="187"/>
      <c r="C7760" s="169"/>
      <c r="D7760" s="169"/>
      <c r="E7760" s="169"/>
    </row>
    <row r="7761" spans="2:5">
      <c r="B7761" s="187"/>
      <c r="C7761" s="169"/>
      <c r="D7761" s="169"/>
      <c r="E7761" s="169"/>
    </row>
    <row r="7762" spans="2:5">
      <c r="B7762" s="187"/>
      <c r="C7762" s="169"/>
      <c r="D7762" s="169"/>
      <c r="E7762" s="169"/>
    </row>
    <row r="7763" spans="2:5">
      <c r="B7763" s="187"/>
      <c r="C7763" s="169"/>
      <c r="D7763" s="169"/>
      <c r="E7763" s="169"/>
    </row>
    <row r="7764" spans="2:5">
      <c r="B7764" s="187"/>
      <c r="C7764" s="169"/>
      <c r="D7764" s="169"/>
      <c r="E7764" s="169"/>
    </row>
    <row r="7765" spans="2:5">
      <c r="B7765" s="187"/>
      <c r="C7765" s="169"/>
      <c r="D7765" s="169"/>
      <c r="E7765" s="169"/>
    </row>
    <row r="7766" spans="2:5">
      <c r="B7766" s="187"/>
      <c r="C7766" s="169"/>
      <c r="D7766" s="169"/>
      <c r="E7766" s="169"/>
    </row>
    <row r="7767" spans="2:5">
      <c r="B7767" s="187"/>
      <c r="C7767" s="169"/>
      <c r="D7767" s="169"/>
      <c r="E7767" s="169"/>
    </row>
    <row r="7768" spans="2:5">
      <c r="B7768" s="187"/>
      <c r="C7768" s="169"/>
      <c r="D7768" s="169"/>
      <c r="E7768" s="169"/>
    </row>
    <row r="7769" spans="2:5">
      <c r="B7769" s="187"/>
      <c r="C7769" s="169"/>
      <c r="D7769" s="169"/>
      <c r="E7769" s="169"/>
    </row>
    <row r="7770" spans="2:5">
      <c r="B7770" s="187"/>
      <c r="C7770" s="169"/>
      <c r="D7770" s="169"/>
      <c r="E7770" s="169"/>
    </row>
    <row r="7771" spans="2:5">
      <c r="B7771" s="187"/>
      <c r="C7771" s="169"/>
      <c r="D7771" s="169"/>
      <c r="E7771" s="169"/>
    </row>
    <row r="7772" spans="2:5">
      <c r="B7772" s="187"/>
      <c r="C7772" s="169"/>
      <c r="D7772" s="169"/>
      <c r="E7772" s="169"/>
    </row>
    <row r="7773" spans="2:5">
      <c r="B7773" s="187"/>
      <c r="C7773" s="169"/>
      <c r="D7773" s="169"/>
      <c r="E7773" s="169"/>
    </row>
    <row r="7774" spans="2:5">
      <c r="B7774" s="187"/>
      <c r="C7774" s="169"/>
      <c r="D7774" s="169"/>
      <c r="E7774" s="169"/>
    </row>
    <row r="7775" spans="2:5">
      <c r="B7775" s="187"/>
      <c r="C7775" s="169"/>
      <c r="D7775" s="169"/>
      <c r="E7775" s="169"/>
    </row>
    <row r="7776" spans="2:5">
      <c r="B7776" s="187"/>
      <c r="C7776" s="169"/>
      <c r="D7776" s="169"/>
      <c r="E7776" s="169"/>
    </row>
    <row r="7777" spans="2:5">
      <c r="B7777" s="187"/>
      <c r="C7777" s="169"/>
      <c r="D7777" s="169"/>
      <c r="E7777" s="169"/>
    </row>
    <row r="7778" spans="2:5">
      <c r="B7778" s="187"/>
      <c r="C7778" s="169"/>
      <c r="D7778" s="169"/>
      <c r="E7778" s="169"/>
    </row>
    <row r="7779" spans="2:5">
      <c r="B7779" s="187"/>
      <c r="C7779" s="169"/>
      <c r="D7779" s="169"/>
      <c r="E7779" s="169"/>
    </row>
    <row r="7780" spans="2:5">
      <c r="B7780" s="187"/>
      <c r="C7780" s="169"/>
      <c r="D7780" s="169"/>
      <c r="E7780" s="169"/>
    </row>
    <row r="7781" spans="2:5">
      <c r="B7781" s="187"/>
      <c r="C7781" s="169"/>
      <c r="D7781" s="169"/>
      <c r="E7781" s="169"/>
    </row>
    <row r="7782" spans="2:5">
      <c r="B7782" s="187"/>
      <c r="C7782" s="169"/>
      <c r="D7782" s="169"/>
      <c r="E7782" s="169"/>
    </row>
    <row r="7783" spans="2:5">
      <c r="B7783" s="187"/>
      <c r="C7783" s="169"/>
      <c r="D7783" s="169"/>
      <c r="E7783" s="169"/>
    </row>
    <row r="7784" spans="2:5">
      <c r="B7784" s="187"/>
      <c r="C7784" s="169"/>
      <c r="D7784" s="169"/>
      <c r="E7784" s="169"/>
    </row>
    <row r="7785" spans="2:5">
      <c r="B7785" s="187"/>
      <c r="C7785" s="169"/>
      <c r="D7785" s="169"/>
      <c r="E7785" s="169"/>
    </row>
    <row r="7786" spans="2:5">
      <c r="B7786" s="187"/>
      <c r="C7786" s="169"/>
      <c r="D7786" s="169"/>
      <c r="E7786" s="169"/>
    </row>
    <row r="7787" spans="2:5">
      <c r="B7787" s="187"/>
      <c r="C7787" s="169"/>
      <c r="D7787" s="169"/>
      <c r="E7787" s="169"/>
    </row>
    <row r="7788" spans="2:5">
      <c r="B7788" s="187"/>
      <c r="C7788" s="169"/>
      <c r="D7788" s="169"/>
      <c r="E7788" s="169"/>
    </row>
    <row r="7789" spans="2:5">
      <c r="B7789" s="187"/>
      <c r="C7789" s="169"/>
      <c r="D7789" s="169"/>
      <c r="E7789" s="169"/>
    </row>
    <row r="7790" spans="2:5">
      <c r="B7790" s="187"/>
      <c r="C7790" s="169"/>
      <c r="D7790" s="169"/>
      <c r="E7790" s="169"/>
    </row>
    <row r="7791" spans="2:5">
      <c r="B7791" s="187"/>
      <c r="C7791" s="169"/>
      <c r="D7791" s="169"/>
      <c r="E7791" s="169"/>
    </row>
    <row r="7792" spans="2:5">
      <c r="B7792" s="187"/>
      <c r="C7792" s="169"/>
      <c r="D7792" s="169"/>
      <c r="E7792" s="169"/>
    </row>
    <row r="7793" spans="2:5">
      <c r="B7793" s="187"/>
      <c r="C7793" s="169"/>
      <c r="D7793" s="169"/>
      <c r="E7793" s="169"/>
    </row>
    <row r="7794" spans="2:5">
      <c r="B7794" s="187"/>
      <c r="C7794" s="169"/>
      <c r="D7794" s="169"/>
      <c r="E7794" s="169"/>
    </row>
    <row r="7795" spans="2:5">
      <c r="B7795" s="187"/>
      <c r="C7795" s="169"/>
      <c r="D7795" s="169"/>
      <c r="E7795" s="169"/>
    </row>
    <row r="7796" spans="2:5">
      <c r="B7796" s="187"/>
      <c r="C7796" s="169"/>
      <c r="D7796" s="169"/>
      <c r="E7796" s="169"/>
    </row>
    <row r="7797" spans="2:5">
      <c r="B7797" s="187"/>
      <c r="C7797" s="169"/>
      <c r="D7797" s="169"/>
      <c r="E7797" s="169"/>
    </row>
    <row r="7798" spans="2:5">
      <c r="B7798" s="187"/>
      <c r="C7798" s="169"/>
      <c r="D7798" s="169"/>
      <c r="E7798" s="169"/>
    </row>
    <row r="7799" spans="2:5">
      <c r="B7799" s="187"/>
      <c r="C7799" s="169"/>
      <c r="D7799" s="169"/>
      <c r="E7799" s="169"/>
    </row>
    <row r="7800" spans="2:5">
      <c r="B7800" s="187"/>
      <c r="C7800" s="169"/>
      <c r="D7800" s="169"/>
      <c r="E7800" s="169"/>
    </row>
    <row r="7801" spans="2:5">
      <c r="B7801" s="187"/>
      <c r="C7801" s="169"/>
      <c r="D7801" s="169"/>
      <c r="E7801" s="169"/>
    </row>
    <row r="7802" spans="2:5">
      <c r="B7802" s="187"/>
      <c r="C7802" s="169"/>
      <c r="D7802" s="169"/>
      <c r="E7802" s="169"/>
    </row>
    <row r="7803" spans="2:5">
      <c r="B7803" s="187"/>
      <c r="C7803" s="169"/>
      <c r="D7803" s="169"/>
      <c r="E7803" s="169"/>
    </row>
    <row r="7804" spans="2:5">
      <c r="B7804" s="187"/>
      <c r="C7804" s="169"/>
      <c r="D7804" s="169"/>
      <c r="E7804" s="169"/>
    </row>
    <row r="7805" spans="2:5">
      <c r="B7805" s="187"/>
      <c r="C7805" s="169"/>
      <c r="D7805" s="169"/>
      <c r="E7805" s="169"/>
    </row>
    <row r="7806" spans="2:5">
      <c r="B7806" s="187"/>
      <c r="C7806" s="169"/>
      <c r="D7806" s="169"/>
      <c r="E7806" s="169"/>
    </row>
    <row r="7807" spans="2:5">
      <c r="B7807" s="187"/>
      <c r="C7807" s="169"/>
      <c r="D7807" s="169"/>
      <c r="E7807" s="169"/>
    </row>
    <row r="7808" spans="2:5">
      <c r="B7808" s="187"/>
      <c r="C7808" s="169"/>
      <c r="D7808" s="169"/>
      <c r="E7808" s="169"/>
    </row>
    <row r="7809" spans="2:5">
      <c r="B7809" s="187"/>
      <c r="C7809" s="169"/>
      <c r="D7809" s="169"/>
      <c r="E7809" s="169"/>
    </row>
    <row r="7810" spans="2:5">
      <c r="B7810" s="187"/>
      <c r="C7810" s="169"/>
      <c r="D7810" s="169"/>
      <c r="E7810" s="169"/>
    </row>
    <row r="7811" spans="2:5">
      <c r="B7811" s="187"/>
      <c r="C7811" s="169"/>
      <c r="D7811" s="169"/>
      <c r="E7811" s="169"/>
    </row>
    <row r="7812" spans="2:5">
      <c r="B7812" s="187"/>
      <c r="C7812" s="169"/>
      <c r="D7812" s="169"/>
      <c r="E7812" s="169"/>
    </row>
    <row r="7813" spans="2:5">
      <c r="B7813" s="187"/>
      <c r="C7813" s="169"/>
      <c r="D7813" s="169"/>
      <c r="E7813" s="169"/>
    </row>
    <row r="7814" spans="2:5">
      <c r="B7814" s="187"/>
      <c r="C7814" s="169"/>
      <c r="D7814" s="169"/>
      <c r="E7814" s="169"/>
    </row>
    <row r="7815" spans="2:5">
      <c r="B7815" s="187"/>
      <c r="C7815" s="169"/>
      <c r="D7815" s="169"/>
      <c r="E7815" s="169"/>
    </row>
    <row r="7816" spans="2:5">
      <c r="B7816" s="187"/>
      <c r="C7816" s="169"/>
      <c r="D7816" s="169"/>
      <c r="E7816" s="169"/>
    </row>
    <row r="7817" spans="2:5">
      <c r="B7817" s="187"/>
      <c r="C7817" s="169"/>
      <c r="D7817" s="169"/>
      <c r="E7817" s="169"/>
    </row>
    <row r="7818" spans="2:5">
      <c r="B7818" s="187"/>
      <c r="C7818" s="169"/>
      <c r="D7818" s="169"/>
      <c r="E7818" s="169"/>
    </row>
    <row r="7819" spans="2:5">
      <c r="B7819" s="187"/>
      <c r="C7819" s="169"/>
      <c r="D7819" s="169"/>
      <c r="E7819" s="169"/>
    </row>
    <row r="7820" spans="2:5">
      <c r="B7820" s="187"/>
      <c r="C7820" s="169"/>
      <c r="D7820" s="169"/>
      <c r="E7820" s="169"/>
    </row>
    <row r="7821" spans="2:5">
      <c r="B7821" s="187"/>
      <c r="C7821" s="169"/>
      <c r="D7821" s="169"/>
      <c r="E7821" s="169"/>
    </row>
    <row r="7822" spans="2:5">
      <c r="B7822" s="187"/>
      <c r="C7822" s="169"/>
      <c r="D7822" s="169"/>
      <c r="E7822" s="169"/>
    </row>
    <row r="7823" spans="2:5">
      <c r="B7823" s="187"/>
      <c r="C7823" s="169"/>
      <c r="D7823" s="169"/>
      <c r="E7823" s="169"/>
    </row>
    <row r="7824" spans="2:5">
      <c r="B7824" s="187"/>
      <c r="C7824" s="169"/>
      <c r="D7824" s="169"/>
      <c r="E7824" s="169"/>
    </row>
    <row r="7825" spans="2:5">
      <c r="B7825" s="187"/>
      <c r="C7825" s="169"/>
      <c r="D7825" s="169"/>
      <c r="E7825" s="169"/>
    </row>
    <row r="7826" spans="2:5">
      <c r="B7826" s="187"/>
      <c r="C7826" s="169"/>
      <c r="D7826" s="169"/>
      <c r="E7826" s="169"/>
    </row>
    <row r="7827" spans="2:5">
      <c r="B7827" s="187"/>
      <c r="C7827" s="169"/>
      <c r="D7827" s="169"/>
      <c r="E7827" s="169"/>
    </row>
    <row r="7828" spans="2:5">
      <c r="B7828" s="187"/>
      <c r="C7828" s="169"/>
      <c r="D7828" s="169"/>
      <c r="E7828" s="169"/>
    </row>
    <row r="7829" spans="2:5">
      <c r="B7829" s="187"/>
      <c r="C7829" s="169"/>
      <c r="D7829" s="169"/>
      <c r="E7829" s="169"/>
    </row>
    <row r="7830" spans="2:5">
      <c r="B7830" s="187"/>
      <c r="C7830" s="169"/>
      <c r="D7830" s="169"/>
      <c r="E7830" s="169"/>
    </row>
    <row r="7831" spans="2:5">
      <c r="B7831" s="187"/>
      <c r="C7831" s="169"/>
      <c r="D7831" s="169"/>
      <c r="E7831" s="169"/>
    </row>
    <row r="7832" spans="2:5">
      <c r="B7832" s="187"/>
      <c r="C7832" s="169"/>
      <c r="D7832" s="169"/>
      <c r="E7832" s="169"/>
    </row>
    <row r="7833" spans="2:5">
      <c r="B7833" s="187"/>
      <c r="C7833" s="169"/>
      <c r="D7833" s="169"/>
      <c r="E7833" s="169"/>
    </row>
    <row r="7834" spans="2:5">
      <c r="B7834" s="187"/>
      <c r="C7834" s="169"/>
      <c r="D7834" s="169"/>
      <c r="E7834" s="169"/>
    </row>
    <row r="7835" spans="2:5">
      <c r="B7835" s="187"/>
      <c r="C7835" s="169"/>
      <c r="D7835" s="169"/>
      <c r="E7835" s="169"/>
    </row>
    <row r="7836" spans="2:5">
      <c r="B7836" s="187"/>
      <c r="C7836" s="169"/>
      <c r="D7836" s="169"/>
      <c r="E7836" s="169"/>
    </row>
    <row r="7837" spans="2:5">
      <c r="B7837" s="187"/>
      <c r="C7837" s="169"/>
      <c r="D7837" s="169"/>
      <c r="E7837" s="169"/>
    </row>
    <row r="7838" spans="2:5">
      <c r="B7838" s="187"/>
      <c r="C7838" s="169"/>
      <c r="D7838" s="169"/>
      <c r="E7838" s="169"/>
    </row>
    <row r="7839" spans="2:5">
      <c r="B7839" s="187"/>
      <c r="C7839" s="169"/>
      <c r="D7839" s="169"/>
      <c r="E7839" s="169"/>
    </row>
    <row r="7840" spans="2:5">
      <c r="B7840" s="187"/>
      <c r="C7840" s="169"/>
      <c r="D7840" s="169"/>
      <c r="E7840" s="169"/>
    </row>
    <row r="7841" spans="2:5">
      <c r="B7841" s="187"/>
      <c r="C7841" s="169"/>
      <c r="D7841" s="169"/>
      <c r="E7841" s="169"/>
    </row>
    <row r="7842" spans="2:5">
      <c r="B7842" s="187"/>
      <c r="C7842" s="169"/>
      <c r="D7842" s="169"/>
      <c r="E7842" s="169"/>
    </row>
    <row r="7843" spans="2:5">
      <c r="B7843" s="187"/>
      <c r="C7843" s="169"/>
      <c r="D7843" s="169"/>
      <c r="E7843" s="169"/>
    </row>
    <row r="7844" spans="2:5">
      <c r="B7844" s="187"/>
      <c r="C7844" s="169"/>
      <c r="D7844" s="169"/>
      <c r="E7844" s="169"/>
    </row>
    <row r="7845" spans="2:5">
      <c r="B7845" s="187"/>
      <c r="C7845" s="169"/>
      <c r="D7845" s="169"/>
      <c r="E7845" s="169"/>
    </row>
    <row r="7846" spans="2:5">
      <c r="B7846" s="187"/>
      <c r="C7846" s="169"/>
      <c r="D7846" s="169"/>
      <c r="E7846" s="169"/>
    </row>
    <row r="7847" spans="2:5">
      <c r="B7847" s="187"/>
      <c r="C7847" s="169"/>
      <c r="D7847" s="169"/>
      <c r="E7847" s="169"/>
    </row>
    <row r="7848" spans="2:5">
      <c r="B7848" s="187"/>
      <c r="C7848" s="169"/>
      <c r="D7848" s="169"/>
      <c r="E7848" s="169"/>
    </row>
    <row r="7849" spans="2:5">
      <c r="B7849" s="187"/>
      <c r="C7849" s="169"/>
      <c r="D7849" s="169"/>
      <c r="E7849" s="169"/>
    </row>
    <row r="7850" spans="2:5">
      <c r="B7850" s="187"/>
      <c r="C7850" s="169"/>
      <c r="D7850" s="169"/>
      <c r="E7850" s="169"/>
    </row>
    <row r="7851" spans="2:5">
      <c r="B7851" s="187"/>
      <c r="C7851" s="169"/>
      <c r="D7851" s="169"/>
      <c r="E7851" s="169"/>
    </row>
    <row r="7852" spans="2:5">
      <c r="B7852" s="187"/>
      <c r="C7852" s="169"/>
      <c r="D7852" s="169"/>
      <c r="E7852" s="169"/>
    </row>
    <row r="7853" spans="2:5">
      <c r="B7853" s="187"/>
      <c r="C7853" s="169"/>
      <c r="D7853" s="169"/>
      <c r="E7853" s="169"/>
    </row>
    <row r="7854" spans="2:5">
      <c r="B7854" s="187"/>
      <c r="C7854" s="169"/>
      <c r="D7854" s="169"/>
      <c r="E7854" s="169"/>
    </row>
    <row r="7855" spans="2:5">
      <c r="B7855" s="187"/>
      <c r="C7855" s="169"/>
      <c r="D7855" s="169"/>
      <c r="E7855" s="169"/>
    </row>
    <row r="7856" spans="2:5">
      <c r="B7856" s="187"/>
      <c r="C7856" s="169"/>
      <c r="D7856" s="169"/>
      <c r="E7856" s="169"/>
    </row>
    <row r="7857" spans="2:5">
      <c r="B7857" s="187"/>
      <c r="C7857" s="169"/>
      <c r="D7857" s="169"/>
      <c r="E7857" s="169"/>
    </row>
    <row r="7858" spans="2:5">
      <c r="B7858" s="187"/>
      <c r="C7858" s="169"/>
      <c r="D7858" s="169"/>
      <c r="E7858" s="169"/>
    </row>
    <row r="7859" spans="2:5">
      <c r="B7859" s="187"/>
      <c r="C7859" s="169"/>
      <c r="D7859" s="169"/>
      <c r="E7859" s="169"/>
    </row>
    <row r="7860" spans="2:5">
      <c r="B7860" s="187"/>
      <c r="C7860" s="169"/>
      <c r="D7860" s="169"/>
      <c r="E7860" s="169"/>
    </row>
    <row r="7861" spans="2:5">
      <c r="B7861" s="187"/>
      <c r="C7861" s="169"/>
      <c r="D7861" s="169"/>
      <c r="E7861" s="169"/>
    </row>
    <row r="7862" spans="2:5">
      <c r="B7862" s="187"/>
      <c r="C7862" s="169"/>
      <c r="D7862" s="169"/>
      <c r="E7862" s="169"/>
    </row>
    <row r="7863" spans="2:5">
      <c r="B7863" s="187"/>
      <c r="C7863" s="169"/>
      <c r="D7863" s="169"/>
      <c r="E7863" s="169"/>
    </row>
    <row r="7864" spans="2:5">
      <c r="B7864" s="187"/>
      <c r="C7864" s="169"/>
      <c r="D7864" s="169"/>
      <c r="E7864" s="169"/>
    </row>
    <row r="7865" spans="2:5">
      <c r="B7865" s="187"/>
      <c r="C7865" s="169"/>
      <c r="D7865" s="169"/>
      <c r="E7865" s="169"/>
    </row>
    <row r="7866" spans="2:5">
      <c r="B7866" s="187"/>
      <c r="C7866" s="169"/>
      <c r="D7866" s="169"/>
      <c r="E7866" s="169"/>
    </row>
    <row r="7867" spans="2:5">
      <c r="B7867" s="187"/>
      <c r="C7867" s="169"/>
      <c r="D7867" s="169"/>
      <c r="E7867" s="169"/>
    </row>
    <row r="7868" spans="2:5">
      <c r="B7868" s="187"/>
      <c r="C7868" s="169"/>
      <c r="D7868" s="169"/>
      <c r="E7868" s="169"/>
    </row>
    <row r="7869" spans="2:5">
      <c r="B7869" s="187"/>
      <c r="C7869" s="169"/>
      <c r="D7869" s="169"/>
      <c r="E7869" s="169"/>
    </row>
    <row r="7870" spans="2:5">
      <c r="B7870" s="187"/>
      <c r="C7870" s="169"/>
      <c r="D7870" s="169"/>
      <c r="E7870" s="169"/>
    </row>
    <row r="7871" spans="2:5">
      <c r="B7871" s="187"/>
      <c r="C7871" s="169"/>
      <c r="D7871" s="169"/>
      <c r="E7871" s="169"/>
    </row>
    <row r="7872" spans="2:5">
      <c r="B7872" s="187"/>
      <c r="C7872" s="169"/>
      <c r="D7872" s="169"/>
      <c r="E7872" s="169"/>
    </row>
    <row r="7873" spans="2:5">
      <c r="B7873" s="187"/>
      <c r="C7873" s="169"/>
      <c r="D7873" s="169"/>
      <c r="E7873" s="169"/>
    </row>
    <row r="7874" spans="2:5">
      <c r="B7874" s="187"/>
      <c r="C7874" s="169"/>
      <c r="D7874" s="169"/>
      <c r="E7874" s="169"/>
    </row>
    <row r="7875" spans="2:5">
      <c r="B7875" s="187"/>
      <c r="C7875" s="169"/>
      <c r="D7875" s="169"/>
      <c r="E7875" s="169"/>
    </row>
    <row r="7876" spans="2:5">
      <c r="B7876" s="187"/>
      <c r="C7876" s="169"/>
      <c r="D7876" s="169"/>
      <c r="E7876" s="169"/>
    </row>
    <row r="7877" spans="2:5">
      <c r="B7877" s="187"/>
      <c r="C7877" s="169"/>
      <c r="D7877" s="169"/>
      <c r="E7877" s="169"/>
    </row>
    <row r="7878" spans="2:5">
      <c r="B7878" s="187"/>
      <c r="C7878" s="169"/>
      <c r="D7878" s="169"/>
      <c r="E7878" s="169"/>
    </row>
    <row r="7879" spans="2:5">
      <c r="B7879" s="187"/>
      <c r="C7879" s="169"/>
      <c r="D7879" s="169"/>
      <c r="E7879" s="169"/>
    </row>
    <row r="7880" spans="2:5">
      <c r="B7880" s="187"/>
      <c r="C7880" s="169"/>
      <c r="D7880" s="169"/>
      <c r="E7880" s="169"/>
    </row>
    <row r="7881" spans="2:5">
      <c r="B7881" s="187"/>
      <c r="C7881" s="169"/>
      <c r="D7881" s="169"/>
      <c r="E7881" s="169"/>
    </row>
    <row r="7882" spans="2:5">
      <c r="B7882" s="187"/>
      <c r="C7882" s="169"/>
      <c r="D7882" s="169"/>
      <c r="E7882" s="169"/>
    </row>
    <row r="7883" spans="2:5">
      <c r="B7883" s="187"/>
      <c r="C7883" s="169"/>
      <c r="D7883" s="169"/>
      <c r="E7883" s="169"/>
    </row>
    <row r="7884" spans="2:5">
      <c r="B7884" s="187"/>
      <c r="C7884" s="169"/>
      <c r="D7884" s="169"/>
      <c r="E7884" s="169"/>
    </row>
    <row r="7885" spans="2:5">
      <c r="B7885" s="187"/>
      <c r="C7885" s="169"/>
      <c r="D7885" s="169"/>
      <c r="E7885" s="169"/>
    </row>
    <row r="7886" spans="2:5">
      <c r="B7886" s="187"/>
      <c r="C7886" s="169"/>
      <c r="D7886" s="169"/>
      <c r="E7886" s="169"/>
    </row>
    <row r="7887" spans="2:5">
      <c r="B7887" s="187"/>
      <c r="C7887" s="169"/>
      <c r="D7887" s="169"/>
      <c r="E7887" s="169"/>
    </row>
    <row r="7888" spans="2:5">
      <c r="B7888" s="187"/>
      <c r="C7888" s="169"/>
      <c r="D7888" s="169"/>
      <c r="E7888" s="169"/>
    </row>
    <row r="7889" spans="2:5">
      <c r="B7889" s="187"/>
      <c r="C7889" s="169"/>
      <c r="D7889" s="169"/>
      <c r="E7889" s="169"/>
    </row>
    <row r="7890" spans="2:5">
      <c r="B7890" s="187"/>
      <c r="C7890" s="169"/>
      <c r="D7890" s="169"/>
      <c r="E7890" s="169"/>
    </row>
    <row r="7891" spans="2:5">
      <c r="B7891" s="187"/>
      <c r="C7891" s="169"/>
      <c r="D7891" s="169"/>
      <c r="E7891" s="169"/>
    </row>
    <row r="7892" spans="2:5">
      <c r="B7892" s="187"/>
      <c r="C7892" s="169"/>
      <c r="D7892" s="169"/>
      <c r="E7892" s="169"/>
    </row>
    <row r="7893" spans="2:5">
      <c r="B7893" s="187"/>
      <c r="C7893" s="169"/>
      <c r="D7893" s="169"/>
      <c r="E7893" s="169"/>
    </row>
    <row r="7894" spans="2:5">
      <c r="B7894" s="187"/>
      <c r="C7894" s="169"/>
      <c r="D7894" s="169"/>
      <c r="E7894" s="169"/>
    </row>
    <row r="7895" spans="2:5">
      <c r="B7895" s="187"/>
      <c r="C7895" s="169"/>
      <c r="D7895" s="169"/>
      <c r="E7895" s="169"/>
    </row>
    <row r="7896" spans="2:5">
      <c r="B7896" s="187"/>
      <c r="C7896" s="169"/>
      <c r="D7896" s="169"/>
      <c r="E7896" s="169"/>
    </row>
    <row r="7897" spans="2:5">
      <c r="B7897" s="187"/>
      <c r="C7897" s="169"/>
      <c r="D7897" s="169"/>
      <c r="E7897" s="169"/>
    </row>
    <row r="7898" spans="2:5">
      <c r="B7898" s="187"/>
      <c r="C7898" s="169"/>
      <c r="D7898" s="169"/>
      <c r="E7898" s="169"/>
    </row>
    <row r="7899" spans="2:5">
      <c r="B7899" s="187"/>
      <c r="C7899" s="169"/>
      <c r="D7899" s="169"/>
      <c r="E7899" s="169"/>
    </row>
    <row r="7900" spans="2:5">
      <c r="B7900" s="187"/>
      <c r="C7900" s="169"/>
      <c r="D7900" s="169"/>
      <c r="E7900" s="169"/>
    </row>
    <row r="7901" spans="2:5">
      <c r="B7901" s="187"/>
      <c r="C7901" s="169"/>
      <c r="D7901" s="169"/>
      <c r="E7901" s="169"/>
    </row>
    <row r="7902" spans="2:5">
      <c r="B7902" s="187"/>
      <c r="C7902" s="169"/>
      <c r="D7902" s="169"/>
      <c r="E7902" s="169"/>
    </row>
    <row r="7903" spans="2:5">
      <c r="B7903" s="187"/>
      <c r="C7903" s="169"/>
      <c r="D7903" s="169"/>
      <c r="E7903" s="169"/>
    </row>
    <row r="7904" spans="2:5">
      <c r="B7904" s="187"/>
      <c r="C7904" s="169"/>
      <c r="D7904" s="169"/>
      <c r="E7904" s="169"/>
    </row>
    <row r="7905" spans="2:5">
      <c r="B7905" s="187"/>
      <c r="C7905" s="169"/>
      <c r="D7905" s="169"/>
      <c r="E7905" s="169"/>
    </row>
    <row r="7906" spans="2:5">
      <c r="B7906" s="187"/>
      <c r="C7906" s="169"/>
      <c r="D7906" s="169"/>
      <c r="E7906" s="169"/>
    </row>
    <row r="7907" spans="2:5">
      <c r="B7907" s="187"/>
      <c r="C7907" s="169"/>
      <c r="D7907" s="169"/>
      <c r="E7907" s="169"/>
    </row>
    <row r="7908" spans="2:5">
      <c r="B7908" s="187"/>
      <c r="C7908" s="169"/>
      <c r="D7908" s="169"/>
      <c r="E7908" s="169"/>
    </row>
    <row r="7909" spans="2:5">
      <c r="B7909" s="187"/>
      <c r="C7909" s="169"/>
      <c r="D7909" s="169"/>
      <c r="E7909" s="169"/>
    </row>
    <row r="7910" spans="2:5">
      <c r="B7910" s="187"/>
      <c r="C7910" s="169"/>
      <c r="D7910" s="169"/>
      <c r="E7910" s="169"/>
    </row>
    <row r="7911" spans="2:5">
      <c r="B7911" s="187"/>
      <c r="C7911" s="169"/>
      <c r="D7911" s="169"/>
      <c r="E7911" s="169"/>
    </row>
    <row r="7912" spans="2:5">
      <c r="B7912" s="187"/>
      <c r="C7912" s="169"/>
      <c r="D7912" s="169"/>
      <c r="E7912" s="169"/>
    </row>
    <row r="7913" spans="2:5">
      <c r="B7913" s="187"/>
      <c r="C7913" s="169"/>
      <c r="D7913" s="169"/>
      <c r="E7913" s="169"/>
    </row>
    <row r="7914" spans="2:5">
      <c r="B7914" s="187"/>
      <c r="C7914" s="169"/>
      <c r="D7914" s="169"/>
      <c r="E7914" s="169"/>
    </row>
    <row r="7915" spans="2:5">
      <c r="B7915" s="187"/>
      <c r="C7915" s="169"/>
      <c r="D7915" s="169"/>
      <c r="E7915" s="169"/>
    </row>
    <row r="7916" spans="2:5">
      <c r="B7916" s="187"/>
      <c r="C7916" s="169"/>
      <c r="D7916" s="169"/>
      <c r="E7916" s="169"/>
    </row>
    <row r="7917" spans="2:5">
      <c r="B7917" s="187"/>
      <c r="C7917" s="169"/>
      <c r="D7917" s="169"/>
      <c r="E7917" s="169"/>
    </row>
    <row r="7918" spans="2:5">
      <c r="B7918" s="187"/>
      <c r="C7918" s="169"/>
      <c r="D7918" s="169"/>
      <c r="E7918" s="169"/>
    </row>
    <row r="7919" spans="2:5">
      <c r="B7919" s="187"/>
      <c r="C7919" s="169"/>
      <c r="D7919" s="169"/>
      <c r="E7919" s="169"/>
    </row>
    <row r="7920" spans="2:5">
      <c r="B7920" s="187"/>
      <c r="C7920" s="169"/>
      <c r="D7920" s="169"/>
      <c r="E7920" s="169"/>
    </row>
    <row r="7921" spans="2:5">
      <c r="B7921" s="187"/>
      <c r="C7921" s="169"/>
      <c r="D7921" s="169"/>
      <c r="E7921" s="169"/>
    </row>
    <row r="7922" spans="2:5">
      <c r="B7922" s="187"/>
      <c r="C7922" s="169"/>
      <c r="D7922" s="169"/>
      <c r="E7922" s="169"/>
    </row>
    <row r="7923" spans="2:5">
      <c r="B7923" s="187"/>
      <c r="C7923" s="169"/>
      <c r="D7923" s="169"/>
      <c r="E7923" s="169"/>
    </row>
    <row r="7924" spans="2:5">
      <c r="B7924" s="187"/>
      <c r="C7924" s="169"/>
      <c r="D7924" s="169"/>
      <c r="E7924" s="169"/>
    </row>
    <row r="7925" spans="2:5">
      <c r="B7925" s="187"/>
      <c r="C7925" s="169"/>
      <c r="D7925" s="169"/>
      <c r="E7925" s="169"/>
    </row>
    <row r="7926" spans="2:5">
      <c r="B7926" s="187"/>
      <c r="C7926" s="169"/>
      <c r="D7926" s="169"/>
      <c r="E7926" s="169"/>
    </row>
    <row r="7927" spans="2:5">
      <c r="B7927" s="187"/>
      <c r="C7927" s="169"/>
      <c r="D7927" s="169"/>
      <c r="E7927" s="169"/>
    </row>
    <row r="7928" spans="2:5">
      <c r="B7928" s="187"/>
      <c r="C7928" s="169"/>
      <c r="D7928" s="169"/>
      <c r="E7928" s="169"/>
    </row>
    <row r="7929" spans="2:5">
      <c r="B7929" s="187"/>
      <c r="C7929" s="169"/>
      <c r="D7929" s="169"/>
      <c r="E7929" s="169"/>
    </row>
    <row r="7930" spans="2:5">
      <c r="B7930" s="187"/>
      <c r="C7930" s="169"/>
      <c r="D7930" s="169"/>
      <c r="E7930" s="169"/>
    </row>
    <row r="7931" spans="2:5">
      <c r="B7931" s="187"/>
      <c r="C7931" s="169"/>
      <c r="D7931" s="169"/>
      <c r="E7931" s="169"/>
    </row>
    <row r="7932" spans="2:5">
      <c r="B7932" s="187"/>
      <c r="C7932" s="169"/>
      <c r="D7932" s="169"/>
      <c r="E7932" s="169"/>
    </row>
    <row r="7933" spans="2:5">
      <c r="B7933" s="187"/>
      <c r="C7933" s="169"/>
      <c r="D7933" s="169"/>
      <c r="E7933" s="169"/>
    </row>
    <row r="7934" spans="2:5">
      <c r="B7934" s="187"/>
      <c r="C7934" s="169"/>
      <c r="D7934" s="169"/>
      <c r="E7934" s="169"/>
    </row>
    <row r="7935" spans="2:5">
      <c r="B7935" s="187"/>
      <c r="C7935" s="169"/>
      <c r="D7935" s="169"/>
      <c r="E7935" s="169"/>
    </row>
    <row r="7936" spans="2:5">
      <c r="B7936" s="187"/>
      <c r="C7936" s="169"/>
      <c r="D7936" s="169"/>
      <c r="E7936" s="169"/>
    </row>
    <row r="7937" spans="2:5">
      <c r="B7937" s="187"/>
      <c r="C7937" s="169"/>
      <c r="D7937" s="169"/>
      <c r="E7937" s="169"/>
    </row>
    <row r="7938" spans="2:5">
      <c r="B7938" s="187"/>
      <c r="C7938" s="169"/>
      <c r="D7938" s="169"/>
      <c r="E7938" s="169"/>
    </row>
    <row r="7939" spans="2:5">
      <c r="B7939" s="187"/>
      <c r="C7939" s="169"/>
      <c r="D7939" s="169"/>
      <c r="E7939" s="169"/>
    </row>
    <row r="7940" spans="2:5">
      <c r="B7940" s="187"/>
      <c r="C7940" s="169"/>
      <c r="D7940" s="169"/>
      <c r="E7940" s="169"/>
    </row>
    <row r="7941" spans="2:5">
      <c r="B7941" s="187"/>
      <c r="C7941" s="169"/>
      <c r="D7941" s="169"/>
      <c r="E7941" s="169"/>
    </row>
    <row r="7942" spans="2:5">
      <c r="B7942" s="187"/>
      <c r="C7942" s="169"/>
      <c r="D7942" s="169"/>
      <c r="E7942" s="169"/>
    </row>
    <row r="7943" spans="2:5">
      <c r="B7943" s="187"/>
      <c r="C7943" s="169"/>
      <c r="D7943" s="169"/>
      <c r="E7943" s="169"/>
    </row>
    <row r="7944" spans="2:5">
      <c r="B7944" s="187"/>
      <c r="C7944" s="169"/>
      <c r="D7944" s="169"/>
      <c r="E7944" s="169"/>
    </row>
    <row r="7945" spans="2:5">
      <c r="B7945" s="187"/>
      <c r="C7945" s="169"/>
      <c r="D7945" s="169"/>
      <c r="E7945" s="169"/>
    </row>
    <row r="7946" spans="2:5">
      <c r="B7946" s="187"/>
      <c r="C7946" s="169"/>
      <c r="D7946" s="169"/>
      <c r="E7946" s="169"/>
    </row>
    <row r="7947" spans="2:5">
      <c r="B7947" s="187"/>
      <c r="C7947" s="169"/>
      <c r="D7947" s="169"/>
      <c r="E7947" s="169"/>
    </row>
    <row r="7948" spans="2:5">
      <c r="B7948" s="187"/>
      <c r="C7948" s="169"/>
      <c r="D7948" s="169"/>
      <c r="E7948" s="169"/>
    </row>
    <row r="7949" spans="2:5">
      <c r="B7949" s="187"/>
      <c r="C7949" s="169"/>
      <c r="D7949" s="169"/>
      <c r="E7949" s="169"/>
    </row>
    <row r="7950" spans="2:5">
      <c r="B7950" s="187"/>
      <c r="C7950" s="169"/>
      <c r="D7950" s="169"/>
      <c r="E7950" s="169"/>
    </row>
    <row r="7951" spans="2:5">
      <c r="B7951" s="187"/>
      <c r="C7951" s="169"/>
      <c r="D7951" s="169"/>
      <c r="E7951" s="169"/>
    </row>
    <row r="7952" spans="2:5">
      <c r="B7952" s="187"/>
      <c r="C7952" s="169"/>
      <c r="D7952" s="169"/>
      <c r="E7952" s="169"/>
    </row>
    <row r="7953" spans="2:5">
      <c r="B7953" s="187"/>
      <c r="C7953" s="169"/>
      <c r="D7953" s="169"/>
      <c r="E7953" s="169"/>
    </row>
    <row r="7954" spans="2:5">
      <c r="B7954" s="187"/>
      <c r="C7954" s="169"/>
      <c r="D7954" s="169"/>
      <c r="E7954" s="169"/>
    </row>
    <row r="7955" spans="2:5">
      <c r="B7955" s="187"/>
      <c r="C7955" s="169"/>
      <c r="D7955" s="169"/>
      <c r="E7955" s="169"/>
    </row>
    <row r="7956" spans="2:5">
      <c r="B7956" s="187"/>
      <c r="C7956" s="169"/>
      <c r="D7956" s="169"/>
      <c r="E7956" s="169"/>
    </row>
    <row r="7957" spans="2:5">
      <c r="B7957" s="187"/>
      <c r="C7957" s="169"/>
      <c r="D7957" s="169"/>
      <c r="E7957" s="169"/>
    </row>
    <row r="7958" spans="2:5">
      <c r="B7958" s="187"/>
      <c r="C7958" s="169"/>
      <c r="D7958" s="169"/>
      <c r="E7958" s="169"/>
    </row>
    <row r="7959" spans="2:5">
      <c r="B7959" s="187"/>
      <c r="C7959" s="169"/>
      <c r="D7959" s="169"/>
      <c r="E7959" s="169"/>
    </row>
    <row r="7960" spans="2:5">
      <c r="B7960" s="187"/>
      <c r="C7960" s="169"/>
      <c r="D7960" s="169"/>
      <c r="E7960" s="169"/>
    </row>
    <row r="7961" spans="2:5">
      <c r="B7961" s="187"/>
      <c r="C7961" s="169"/>
      <c r="D7961" s="169"/>
      <c r="E7961" s="169"/>
    </row>
    <row r="7962" spans="2:5">
      <c r="B7962" s="187"/>
      <c r="C7962" s="169"/>
      <c r="D7962" s="169"/>
      <c r="E7962" s="169"/>
    </row>
    <row r="7963" spans="2:5">
      <c r="B7963" s="187"/>
      <c r="C7963" s="169"/>
      <c r="D7963" s="169"/>
      <c r="E7963" s="169"/>
    </row>
    <row r="7964" spans="2:5">
      <c r="B7964" s="187"/>
      <c r="C7964" s="169"/>
      <c r="D7964" s="169"/>
      <c r="E7964" s="169"/>
    </row>
    <row r="7965" spans="2:5">
      <c r="B7965" s="187"/>
      <c r="C7965" s="169"/>
      <c r="D7965" s="169"/>
      <c r="E7965" s="169"/>
    </row>
    <row r="7966" spans="2:5">
      <c r="B7966" s="187"/>
      <c r="C7966" s="169"/>
      <c r="D7966" s="169"/>
      <c r="E7966" s="169"/>
    </row>
    <row r="7967" spans="2:5">
      <c r="B7967" s="187"/>
      <c r="C7967" s="169"/>
      <c r="D7967" s="169"/>
      <c r="E7967" s="169"/>
    </row>
    <row r="7968" spans="2:5">
      <c r="B7968" s="187"/>
      <c r="C7968" s="169"/>
      <c r="D7968" s="169"/>
      <c r="E7968" s="169"/>
    </row>
    <row r="7969" spans="2:5">
      <c r="B7969" s="187"/>
      <c r="C7969" s="169"/>
      <c r="D7969" s="169"/>
      <c r="E7969" s="169"/>
    </row>
    <row r="7970" spans="2:5">
      <c r="B7970" s="187"/>
      <c r="C7970" s="169"/>
      <c r="D7970" s="169"/>
      <c r="E7970" s="169"/>
    </row>
    <row r="7971" spans="2:5">
      <c r="B7971" s="187"/>
      <c r="C7971" s="169"/>
      <c r="D7971" s="169"/>
      <c r="E7971" s="169"/>
    </row>
    <row r="7972" spans="2:5">
      <c r="B7972" s="187"/>
      <c r="C7972" s="169"/>
      <c r="D7972" s="169"/>
      <c r="E7972" s="169"/>
    </row>
    <row r="7973" spans="2:5">
      <c r="B7973" s="187"/>
      <c r="C7973" s="169"/>
      <c r="D7973" s="169"/>
      <c r="E7973" s="169"/>
    </row>
    <row r="7974" spans="2:5">
      <c r="B7974" s="187"/>
      <c r="C7974" s="169"/>
      <c r="D7974" s="169"/>
      <c r="E7974" s="169"/>
    </row>
    <row r="7975" spans="2:5">
      <c r="B7975" s="187"/>
      <c r="C7975" s="169"/>
      <c r="D7975" s="169"/>
      <c r="E7975" s="169"/>
    </row>
    <row r="7976" spans="2:5">
      <c r="B7976" s="187"/>
      <c r="C7976" s="169"/>
      <c r="D7976" s="169"/>
      <c r="E7976" s="169"/>
    </row>
    <row r="7977" spans="2:5">
      <c r="B7977" s="187"/>
      <c r="C7977" s="169"/>
      <c r="D7977" s="169"/>
      <c r="E7977" s="169"/>
    </row>
    <row r="7978" spans="2:5">
      <c r="B7978" s="187"/>
      <c r="C7978" s="169"/>
      <c r="D7978" s="169"/>
      <c r="E7978" s="169"/>
    </row>
    <row r="7979" spans="2:5">
      <c r="B7979" s="187"/>
      <c r="C7979" s="169"/>
      <c r="D7979" s="169"/>
      <c r="E7979" s="169"/>
    </row>
    <row r="7980" spans="2:5">
      <c r="B7980" s="187"/>
      <c r="C7980" s="169"/>
      <c r="D7980" s="169"/>
      <c r="E7980" s="169"/>
    </row>
    <row r="7981" spans="2:5">
      <c r="B7981" s="187"/>
      <c r="C7981" s="169"/>
      <c r="D7981" s="169"/>
      <c r="E7981" s="169"/>
    </row>
    <row r="7982" spans="2:5">
      <c r="B7982" s="187"/>
      <c r="C7982" s="169"/>
      <c r="D7982" s="169"/>
      <c r="E7982" s="169"/>
    </row>
    <row r="7983" spans="2:5">
      <c r="B7983" s="187"/>
      <c r="C7983" s="169"/>
      <c r="D7983" s="169"/>
      <c r="E7983" s="169"/>
    </row>
    <row r="7984" spans="2:5">
      <c r="B7984" s="187"/>
      <c r="C7984" s="169"/>
      <c r="D7984" s="169"/>
      <c r="E7984" s="169"/>
    </row>
    <row r="7985" spans="2:5">
      <c r="B7985" s="187"/>
      <c r="C7985" s="169"/>
      <c r="D7985" s="169"/>
      <c r="E7985" s="169"/>
    </row>
    <row r="7986" spans="2:5">
      <c r="B7986" s="187"/>
      <c r="C7986" s="169"/>
      <c r="D7986" s="169"/>
      <c r="E7986" s="169"/>
    </row>
    <row r="7987" spans="2:5">
      <c r="B7987" s="187"/>
      <c r="C7987" s="169"/>
      <c r="D7987" s="169"/>
      <c r="E7987" s="169"/>
    </row>
    <row r="7988" spans="2:5">
      <c r="B7988" s="187"/>
      <c r="C7988" s="169"/>
      <c r="D7988" s="169"/>
      <c r="E7988" s="169"/>
    </row>
    <row r="7989" spans="2:5">
      <c r="B7989" s="187"/>
      <c r="C7989" s="169"/>
      <c r="D7989" s="169"/>
      <c r="E7989" s="169"/>
    </row>
    <row r="7990" spans="2:5">
      <c r="B7990" s="187"/>
      <c r="C7990" s="169"/>
      <c r="D7990" s="169"/>
      <c r="E7990" s="169"/>
    </row>
    <row r="7991" spans="2:5">
      <c r="B7991" s="187"/>
      <c r="C7991" s="169"/>
      <c r="D7991" s="169"/>
      <c r="E7991" s="169"/>
    </row>
    <row r="7992" spans="2:5">
      <c r="B7992" s="187"/>
      <c r="C7992" s="169"/>
      <c r="D7992" s="169"/>
      <c r="E7992" s="169"/>
    </row>
    <row r="7993" spans="2:5">
      <c r="B7993" s="187"/>
      <c r="C7993" s="169"/>
      <c r="D7993" s="169"/>
      <c r="E7993" s="169"/>
    </row>
    <row r="7994" spans="2:5">
      <c r="B7994" s="187"/>
      <c r="C7994" s="169"/>
      <c r="D7994" s="169"/>
      <c r="E7994" s="169"/>
    </row>
    <row r="7995" spans="2:5">
      <c r="B7995" s="187"/>
      <c r="C7995" s="169"/>
      <c r="D7995" s="169"/>
      <c r="E7995" s="169"/>
    </row>
    <row r="7996" spans="2:5">
      <c r="B7996" s="187"/>
      <c r="C7996" s="169"/>
      <c r="D7996" s="169"/>
      <c r="E7996" s="169"/>
    </row>
    <row r="7997" spans="2:5">
      <c r="B7997" s="187"/>
      <c r="C7997" s="169"/>
      <c r="D7997" s="169"/>
      <c r="E7997" s="169"/>
    </row>
    <row r="7998" spans="2:5">
      <c r="B7998" s="187"/>
      <c r="C7998" s="169"/>
      <c r="D7998" s="169"/>
      <c r="E7998" s="169"/>
    </row>
    <row r="7999" spans="2:5">
      <c r="B7999" s="187"/>
      <c r="C7999" s="169"/>
      <c r="D7999" s="169"/>
      <c r="E7999" s="169"/>
    </row>
    <row r="8000" spans="2:5">
      <c r="B8000" s="187"/>
      <c r="C8000" s="169"/>
      <c r="D8000" s="169"/>
      <c r="E8000" s="169"/>
    </row>
    <row r="8001" spans="2:5">
      <c r="B8001" s="187"/>
      <c r="C8001" s="169"/>
      <c r="D8001" s="169"/>
      <c r="E8001" s="169"/>
    </row>
    <row r="8002" spans="2:5">
      <c r="B8002" s="187"/>
      <c r="C8002" s="169"/>
      <c r="D8002" s="169"/>
      <c r="E8002" s="169"/>
    </row>
    <row r="8003" spans="2:5">
      <c r="B8003" s="187"/>
      <c r="C8003" s="169"/>
      <c r="D8003" s="169"/>
      <c r="E8003" s="169"/>
    </row>
    <row r="8004" spans="2:5">
      <c r="B8004" s="187"/>
      <c r="C8004" s="169"/>
      <c r="D8004" s="169"/>
      <c r="E8004" s="169"/>
    </row>
    <row r="8005" spans="2:5">
      <c r="B8005" s="187"/>
      <c r="C8005" s="169"/>
      <c r="D8005" s="169"/>
      <c r="E8005" s="169"/>
    </row>
    <row r="8006" spans="2:5">
      <c r="B8006" s="187"/>
      <c r="C8006" s="169"/>
      <c r="D8006" s="169"/>
      <c r="E8006" s="169"/>
    </row>
    <row r="8007" spans="2:5">
      <c r="B8007" s="187"/>
      <c r="C8007" s="169"/>
      <c r="D8007" s="169"/>
      <c r="E8007" s="169"/>
    </row>
    <row r="8008" spans="2:5">
      <c r="B8008" s="187"/>
      <c r="C8008" s="169"/>
      <c r="D8008" s="169"/>
      <c r="E8008" s="169"/>
    </row>
    <row r="8009" spans="2:5">
      <c r="B8009" s="187"/>
      <c r="C8009" s="169"/>
      <c r="D8009" s="169"/>
      <c r="E8009" s="169"/>
    </row>
    <row r="8010" spans="2:5">
      <c r="B8010" s="187"/>
      <c r="C8010" s="169"/>
      <c r="D8010" s="169"/>
      <c r="E8010" s="169"/>
    </row>
    <row r="8011" spans="2:5">
      <c r="B8011" s="187"/>
      <c r="C8011" s="169"/>
      <c r="D8011" s="169"/>
      <c r="E8011" s="169"/>
    </row>
    <row r="8012" spans="2:5">
      <c r="B8012" s="187"/>
      <c r="C8012" s="169"/>
      <c r="D8012" s="169"/>
      <c r="E8012" s="169"/>
    </row>
    <row r="8013" spans="2:5">
      <c r="B8013" s="187"/>
      <c r="C8013" s="169"/>
      <c r="D8013" s="169"/>
      <c r="E8013" s="169"/>
    </row>
    <row r="8014" spans="2:5">
      <c r="B8014" s="187"/>
      <c r="C8014" s="169"/>
      <c r="D8014" s="169"/>
      <c r="E8014" s="169"/>
    </row>
    <row r="8015" spans="2:5">
      <c r="B8015" s="187"/>
      <c r="C8015" s="169"/>
      <c r="D8015" s="169"/>
      <c r="E8015" s="169"/>
    </row>
    <row r="8016" spans="2:5">
      <c r="B8016" s="187"/>
      <c r="C8016" s="169"/>
      <c r="D8016" s="169"/>
      <c r="E8016" s="169"/>
    </row>
    <row r="8017" spans="2:5">
      <c r="B8017" s="187"/>
      <c r="C8017" s="169"/>
      <c r="D8017" s="169"/>
      <c r="E8017" s="169"/>
    </row>
    <row r="8018" spans="2:5">
      <c r="B8018" s="187"/>
      <c r="C8018" s="169"/>
      <c r="D8018" s="169"/>
      <c r="E8018" s="169"/>
    </row>
    <row r="8019" spans="2:5">
      <c r="B8019" s="187"/>
      <c r="C8019" s="169"/>
      <c r="D8019" s="169"/>
      <c r="E8019" s="169"/>
    </row>
    <row r="8020" spans="2:5">
      <c r="B8020" s="187"/>
      <c r="C8020" s="169"/>
      <c r="D8020" s="169"/>
      <c r="E8020" s="169"/>
    </row>
    <row r="8021" spans="2:5">
      <c r="B8021" s="187"/>
      <c r="C8021" s="169"/>
      <c r="D8021" s="169"/>
      <c r="E8021" s="169"/>
    </row>
    <row r="8022" spans="2:5">
      <c r="B8022" s="187"/>
      <c r="C8022" s="169"/>
      <c r="D8022" s="169"/>
      <c r="E8022" s="169"/>
    </row>
    <row r="8023" spans="2:5">
      <c r="B8023" s="187"/>
      <c r="C8023" s="169"/>
      <c r="D8023" s="169"/>
      <c r="E8023" s="169"/>
    </row>
    <row r="8024" spans="2:5">
      <c r="B8024" s="187"/>
      <c r="C8024" s="169"/>
      <c r="D8024" s="169"/>
      <c r="E8024" s="169"/>
    </row>
    <row r="8025" spans="2:5">
      <c r="B8025" s="187"/>
      <c r="C8025" s="169"/>
      <c r="D8025" s="169"/>
      <c r="E8025" s="169"/>
    </row>
    <row r="8026" spans="2:5">
      <c r="B8026" s="187"/>
      <c r="C8026" s="169"/>
      <c r="D8026" s="169"/>
      <c r="E8026" s="169"/>
    </row>
    <row r="8027" spans="2:5">
      <c r="B8027" s="187"/>
      <c r="C8027" s="169"/>
      <c r="D8027" s="169"/>
      <c r="E8027" s="169"/>
    </row>
    <row r="8028" spans="2:5">
      <c r="B8028" s="187"/>
      <c r="C8028" s="169"/>
      <c r="D8028" s="169"/>
      <c r="E8028" s="169"/>
    </row>
    <row r="8029" spans="2:5">
      <c r="B8029" s="187"/>
      <c r="C8029" s="169"/>
      <c r="D8029" s="169"/>
      <c r="E8029" s="169"/>
    </row>
    <row r="8030" spans="2:5">
      <c r="B8030" s="187"/>
      <c r="C8030" s="169"/>
      <c r="D8030" s="169"/>
      <c r="E8030" s="169"/>
    </row>
    <row r="8031" spans="2:5">
      <c r="B8031" s="187"/>
      <c r="C8031" s="169"/>
      <c r="D8031" s="169"/>
      <c r="E8031" s="169"/>
    </row>
    <row r="8032" spans="2:5">
      <c r="B8032" s="187"/>
      <c r="C8032" s="169"/>
      <c r="D8032" s="169"/>
      <c r="E8032" s="169"/>
    </row>
    <row r="8033" spans="2:5">
      <c r="B8033" s="187"/>
      <c r="C8033" s="169"/>
      <c r="D8033" s="169"/>
      <c r="E8033" s="169"/>
    </row>
    <row r="8034" spans="2:5">
      <c r="B8034" s="187"/>
      <c r="C8034" s="169"/>
      <c r="D8034" s="169"/>
      <c r="E8034" s="169"/>
    </row>
    <row r="8035" spans="2:5">
      <c r="B8035" s="187"/>
      <c r="C8035" s="169"/>
      <c r="D8035" s="169"/>
      <c r="E8035" s="169"/>
    </row>
    <row r="8036" spans="2:5">
      <c r="B8036" s="187"/>
      <c r="C8036" s="169"/>
      <c r="D8036" s="169"/>
      <c r="E8036" s="169"/>
    </row>
    <row r="8037" spans="2:5">
      <c r="B8037" s="187"/>
      <c r="C8037" s="169"/>
      <c r="D8037" s="169"/>
      <c r="E8037" s="169"/>
    </row>
    <row r="8038" spans="2:5">
      <c r="B8038" s="187"/>
      <c r="C8038" s="169"/>
      <c r="D8038" s="169"/>
      <c r="E8038" s="169"/>
    </row>
    <row r="8039" spans="2:5">
      <c r="B8039" s="187"/>
      <c r="C8039" s="169"/>
      <c r="D8039" s="169"/>
      <c r="E8039" s="169"/>
    </row>
    <row r="8040" spans="2:5">
      <c r="B8040" s="187"/>
      <c r="C8040" s="169"/>
      <c r="D8040" s="169"/>
      <c r="E8040" s="169"/>
    </row>
    <row r="8041" spans="2:5">
      <c r="B8041" s="187"/>
      <c r="C8041" s="169"/>
      <c r="D8041" s="169"/>
      <c r="E8041" s="169"/>
    </row>
    <row r="8042" spans="2:5">
      <c r="B8042" s="187"/>
      <c r="C8042" s="169"/>
      <c r="D8042" s="169"/>
      <c r="E8042" s="169"/>
    </row>
    <row r="8043" spans="2:5">
      <c r="B8043" s="187"/>
      <c r="C8043" s="169"/>
      <c r="D8043" s="169"/>
      <c r="E8043" s="169"/>
    </row>
    <row r="8044" spans="2:5">
      <c r="B8044" s="187"/>
      <c r="C8044" s="169"/>
      <c r="D8044" s="169"/>
      <c r="E8044" s="169"/>
    </row>
    <row r="8045" spans="2:5">
      <c r="B8045" s="187"/>
      <c r="C8045" s="169"/>
      <c r="D8045" s="169"/>
      <c r="E8045" s="169"/>
    </row>
    <row r="8046" spans="2:5">
      <c r="B8046" s="187"/>
      <c r="C8046" s="169"/>
      <c r="D8046" s="169"/>
      <c r="E8046" s="169"/>
    </row>
    <row r="8047" spans="2:5">
      <c r="B8047" s="187"/>
      <c r="C8047" s="169"/>
      <c r="D8047" s="169"/>
      <c r="E8047" s="169"/>
    </row>
    <row r="8048" spans="2:5">
      <c r="B8048" s="187"/>
      <c r="C8048" s="169"/>
      <c r="D8048" s="169"/>
      <c r="E8048" s="169"/>
    </row>
    <row r="8049" spans="2:5">
      <c r="B8049" s="187"/>
      <c r="C8049" s="169"/>
      <c r="D8049" s="169"/>
      <c r="E8049" s="169"/>
    </row>
    <row r="8050" spans="2:5">
      <c r="B8050" s="187"/>
      <c r="C8050" s="169"/>
      <c r="D8050" s="169"/>
      <c r="E8050" s="169"/>
    </row>
    <row r="8051" spans="2:5">
      <c r="B8051" s="187"/>
      <c r="C8051" s="169"/>
      <c r="D8051" s="169"/>
      <c r="E8051" s="169"/>
    </row>
    <row r="8052" spans="2:5">
      <c r="B8052" s="187"/>
      <c r="C8052" s="169"/>
      <c r="D8052" s="169"/>
      <c r="E8052" s="169"/>
    </row>
    <row r="8053" spans="2:5">
      <c r="B8053" s="187"/>
      <c r="C8053" s="169"/>
      <c r="D8053" s="169"/>
      <c r="E8053" s="169"/>
    </row>
    <row r="8054" spans="2:5">
      <c r="B8054" s="187"/>
      <c r="C8054" s="169"/>
      <c r="D8054" s="169"/>
      <c r="E8054" s="169"/>
    </row>
    <row r="8055" spans="2:5">
      <c r="B8055" s="187"/>
      <c r="C8055" s="169"/>
      <c r="D8055" s="169"/>
      <c r="E8055" s="169"/>
    </row>
    <row r="8056" spans="2:5">
      <c r="B8056" s="187"/>
      <c r="C8056" s="169"/>
      <c r="D8056" s="169"/>
      <c r="E8056" s="169"/>
    </row>
    <row r="8057" spans="2:5">
      <c r="B8057" s="187"/>
      <c r="C8057" s="169"/>
      <c r="D8057" s="169"/>
      <c r="E8057" s="169"/>
    </row>
    <row r="8058" spans="2:5">
      <c r="B8058" s="187"/>
      <c r="C8058" s="169"/>
      <c r="D8058" s="169"/>
      <c r="E8058" s="169"/>
    </row>
    <row r="8059" spans="2:5">
      <c r="B8059" s="187"/>
      <c r="C8059" s="169"/>
      <c r="D8059" s="169"/>
      <c r="E8059" s="169"/>
    </row>
    <row r="8060" spans="2:5">
      <c r="B8060" s="187"/>
      <c r="C8060" s="169"/>
      <c r="D8060" s="169"/>
      <c r="E8060" s="169"/>
    </row>
    <row r="8061" spans="2:5">
      <c r="B8061" s="187"/>
      <c r="C8061" s="169"/>
      <c r="D8061" s="169"/>
      <c r="E8061" s="169"/>
    </row>
    <row r="8062" spans="2:5">
      <c r="B8062" s="187"/>
      <c r="C8062" s="169"/>
      <c r="D8062" s="169"/>
      <c r="E8062" s="169"/>
    </row>
    <row r="8063" spans="2:5">
      <c r="B8063" s="187"/>
      <c r="C8063" s="169"/>
      <c r="D8063" s="169"/>
      <c r="E8063" s="169"/>
    </row>
    <row r="8064" spans="2:5">
      <c r="B8064" s="187"/>
      <c r="C8064" s="169"/>
      <c r="D8064" s="169"/>
      <c r="E8064" s="169"/>
    </row>
    <row r="8065" spans="2:5">
      <c r="B8065" s="187"/>
      <c r="C8065" s="169"/>
      <c r="D8065" s="169"/>
      <c r="E8065" s="169"/>
    </row>
    <row r="8066" spans="2:5">
      <c r="B8066" s="187"/>
      <c r="C8066" s="169"/>
      <c r="D8066" s="169"/>
      <c r="E8066" s="169"/>
    </row>
    <row r="8067" spans="2:5">
      <c r="B8067" s="187"/>
      <c r="C8067" s="169"/>
      <c r="D8067" s="169"/>
      <c r="E8067" s="169"/>
    </row>
    <row r="8068" spans="2:5">
      <c r="B8068" s="187"/>
      <c r="C8068" s="169"/>
      <c r="D8068" s="169"/>
      <c r="E8068" s="169"/>
    </row>
    <row r="8069" spans="2:5">
      <c r="B8069" s="187"/>
      <c r="C8069" s="169"/>
      <c r="D8069" s="169"/>
      <c r="E8069" s="169"/>
    </row>
    <row r="8070" spans="2:5">
      <c r="B8070" s="187"/>
      <c r="C8070" s="169"/>
      <c r="D8070" s="169"/>
      <c r="E8070" s="169"/>
    </row>
    <row r="8071" spans="2:5">
      <c r="B8071" s="187"/>
      <c r="C8071" s="169"/>
      <c r="D8071" s="169"/>
      <c r="E8071" s="169"/>
    </row>
    <row r="8072" spans="2:5">
      <c r="B8072" s="187"/>
      <c r="C8072" s="169"/>
      <c r="D8072" s="169"/>
      <c r="E8072" s="169"/>
    </row>
    <row r="8073" spans="2:5">
      <c r="B8073" s="187"/>
      <c r="C8073" s="169"/>
      <c r="D8073" s="169"/>
      <c r="E8073" s="169"/>
    </row>
    <row r="8074" spans="2:5">
      <c r="B8074" s="187"/>
      <c r="C8074" s="169"/>
      <c r="D8074" s="169"/>
      <c r="E8074" s="169"/>
    </row>
    <row r="8075" spans="2:5">
      <c r="B8075" s="187"/>
      <c r="C8075" s="169"/>
      <c r="D8075" s="169"/>
      <c r="E8075" s="169"/>
    </row>
    <row r="8076" spans="2:5">
      <c r="B8076" s="187"/>
      <c r="C8076" s="169"/>
      <c r="D8076" s="169"/>
      <c r="E8076" s="169"/>
    </row>
    <row r="8077" spans="2:5">
      <c r="B8077" s="187"/>
      <c r="C8077" s="169"/>
      <c r="D8077" s="169"/>
      <c r="E8077" s="169"/>
    </row>
    <row r="8078" spans="2:5">
      <c r="B8078" s="187"/>
      <c r="C8078" s="169"/>
      <c r="D8078" s="169"/>
      <c r="E8078" s="169"/>
    </row>
    <row r="8079" spans="2:5">
      <c r="B8079" s="187"/>
      <c r="C8079" s="169"/>
      <c r="D8079" s="169"/>
      <c r="E8079" s="169"/>
    </row>
    <row r="8080" spans="2:5">
      <c r="B8080" s="187"/>
      <c r="C8080" s="169"/>
      <c r="D8080" s="169"/>
      <c r="E8080" s="169"/>
    </row>
    <row r="8081" spans="2:5">
      <c r="B8081" s="187"/>
      <c r="C8081" s="169"/>
      <c r="D8081" s="169"/>
      <c r="E8081" s="169"/>
    </row>
    <row r="8082" spans="2:5">
      <c r="B8082" s="187"/>
      <c r="C8082" s="169"/>
      <c r="D8082" s="169"/>
      <c r="E8082" s="169"/>
    </row>
    <row r="8083" spans="2:5">
      <c r="B8083" s="187"/>
      <c r="C8083" s="169"/>
      <c r="D8083" s="169"/>
      <c r="E8083" s="169"/>
    </row>
    <row r="8084" spans="2:5">
      <c r="B8084" s="187"/>
      <c r="C8084" s="169"/>
      <c r="D8084" s="169"/>
      <c r="E8084" s="169"/>
    </row>
    <row r="8085" spans="2:5">
      <c r="B8085" s="187"/>
      <c r="C8085" s="169"/>
      <c r="D8085" s="169"/>
      <c r="E8085" s="169"/>
    </row>
    <row r="8086" spans="2:5">
      <c r="B8086" s="187"/>
      <c r="C8086" s="169"/>
      <c r="D8086" s="169"/>
      <c r="E8086" s="169"/>
    </row>
    <row r="8087" spans="2:5">
      <c r="B8087" s="187"/>
      <c r="C8087" s="169"/>
      <c r="D8087" s="169"/>
      <c r="E8087" s="169"/>
    </row>
    <row r="8088" spans="2:5">
      <c r="B8088" s="187"/>
      <c r="C8088" s="169"/>
      <c r="D8088" s="169"/>
      <c r="E8088" s="169"/>
    </row>
    <row r="8089" spans="2:5">
      <c r="B8089" s="187"/>
      <c r="C8089" s="169"/>
      <c r="D8089" s="169"/>
      <c r="E8089" s="169"/>
    </row>
    <row r="8090" spans="2:5">
      <c r="B8090" s="187"/>
      <c r="C8090" s="169"/>
      <c r="D8090" s="169"/>
      <c r="E8090" s="169"/>
    </row>
    <row r="8091" spans="2:5">
      <c r="B8091" s="187"/>
      <c r="C8091" s="169"/>
      <c r="D8091" s="169"/>
      <c r="E8091" s="169"/>
    </row>
    <row r="8092" spans="2:5">
      <c r="B8092" s="187"/>
      <c r="C8092" s="169"/>
      <c r="D8092" s="169"/>
      <c r="E8092" s="169"/>
    </row>
    <row r="8093" spans="2:5">
      <c r="B8093" s="187"/>
      <c r="C8093" s="169"/>
      <c r="D8093" s="169"/>
      <c r="E8093" s="169"/>
    </row>
    <row r="8094" spans="2:5">
      <c r="B8094" s="187"/>
      <c r="C8094" s="169"/>
      <c r="D8094" s="169"/>
      <c r="E8094" s="169"/>
    </row>
    <row r="8095" spans="2:5">
      <c r="B8095" s="187"/>
      <c r="C8095" s="169"/>
      <c r="D8095" s="169"/>
      <c r="E8095" s="169"/>
    </row>
    <row r="8096" spans="2:5">
      <c r="B8096" s="187"/>
      <c r="C8096" s="169"/>
      <c r="D8096" s="169"/>
      <c r="E8096" s="169"/>
    </row>
    <row r="8097" spans="2:5">
      <c r="B8097" s="187"/>
      <c r="C8097" s="169"/>
      <c r="D8097" s="169"/>
      <c r="E8097" s="169"/>
    </row>
    <row r="8098" spans="2:5">
      <c r="B8098" s="187"/>
      <c r="C8098" s="169"/>
      <c r="D8098" s="169"/>
      <c r="E8098" s="169"/>
    </row>
    <row r="8099" spans="2:5">
      <c r="B8099" s="187"/>
      <c r="C8099" s="169"/>
      <c r="D8099" s="169"/>
      <c r="E8099" s="169"/>
    </row>
    <row r="8100" spans="2:5">
      <c r="B8100" s="187"/>
      <c r="C8100" s="169"/>
      <c r="D8100" s="169"/>
      <c r="E8100" s="169"/>
    </row>
    <row r="8101" spans="2:5">
      <c r="B8101" s="187"/>
      <c r="C8101" s="169"/>
      <c r="D8101" s="169"/>
      <c r="E8101" s="169"/>
    </row>
    <row r="8102" spans="2:5">
      <c r="B8102" s="187"/>
      <c r="C8102" s="169"/>
      <c r="D8102" s="169"/>
      <c r="E8102" s="169"/>
    </row>
    <row r="8103" spans="2:5">
      <c r="B8103" s="187"/>
      <c r="C8103" s="169"/>
      <c r="D8103" s="169"/>
      <c r="E8103" s="169"/>
    </row>
    <row r="8104" spans="2:5">
      <c r="B8104" s="187"/>
      <c r="C8104" s="169"/>
      <c r="D8104" s="169"/>
      <c r="E8104" s="169"/>
    </row>
    <row r="8105" spans="2:5">
      <c r="B8105" s="187"/>
      <c r="C8105" s="169"/>
      <c r="D8105" s="169"/>
      <c r="E8105" s="169"/>
    </row>
    <row r="8106" spans="2:5">
      <c r="B8106" s="187"/>
      <c r="C8106" s="169"/>
      <c r="D8106" s="169"/>
      <c r="E8106" s="169"/>
    </row>
    <row r="8107" spans="2:5">
      <c r="B8107" s="187"/>
      <c r="C8107" s="169"/>
      <c r="D8107" s="169"/>
      <c r="E8107" s="169"/>
    </row>
    <row r="8108" spans="2:5">
      <c r="B8108" s="187"/>
      <c r="C8108" s="169"/>
      <c r="D8108" s="169"/>
      <c r="E8108" s="169"/>
    </row>
    <row r="8109" spans="2:5">
      <c r="B8109" s="187"/>
      <c r="C8109" s="169"/>
      <c r="D8109" s="169"/>
      <c r="E8109" s="169"/>
    </row>
    <row r="8110" spans="2:5">
      <c r="B8110" s="187"/>
      <c r="C8110" s="169"/>
      <c r="D8110" s="169"/>
      <c r="E8110" s="169"/>
    </row>
    <row r="8111" spans="2:5">
      <c r="B8111" s="187"/>
      <c r="C8111" s="169"/>
      <c r="D8111" s="169"/>
      <c r="E8111" s="169"/>
    </row>
    <row r="8112" spans="2:5">
      <c r="B8112" s="187"/>
      <c r="C8112" s="169"/>
      <c r="D8112" s="169"/>
      <c r="E8112" s="169"/>
    </row>
    <row r="8113" spans="2:5">
      <c r="B8113" s="187"/>
      <c r="C8113" s="169"/>
      <c r="D8113" s="169"/>
      <c r="E8113" s="169"/>
    </row>
    <row r="8114" spans="2:5">
      <c r="B8114" s="187"/>
      <c r="C8114" s="169"/>
      <c r="D8114" s="169"/>
      <c r="E8114" s="169"/>
    </row>
    <row r="8115" spans="2:5">
      <c r="B8115" s="187"/>
      <c r="C8115" s="169"/>
      <c r="D8115" s="169"/>
      <c r="E8115" s="169"/>
    </row>
    <row r="8116" spans="2:5">
      <c r="B8116" s="187"/>
      <c r="C8116" s="169"/>
      <c r="D8116" s="169"/>
      <c r="E8116" s="169"/>
    </row>
    <row r="8117" spans="2:5">
      <c r="B8117" s="187"/>
      <c r="C8117" s="169"/>
      <c r="D8117" s="169"/>
      <c r="E8117" s="169"/>
    </row>
    <row r="8118" spans="2:5">
      <c r="B8118" s="187"/>
      <c r="C8118" s="169"/>
      <c r="D8118" s="169"/>
      <c r="E8118" s="169"/>
    </row>
    <row r="8119" spans="2:5">
      <c r="B8119" s="187"/>
      <c r="C8119" s="169"/>
      <c r="D8119" s="169"/>
      <c r="E8119" s="169"/>
    </row>
    <row r="8120" spans="2:5">
      <c r="B8120" s="187"/>
      <c r="C8120" s="169"/>
      <c r="D8120" s="169"/>
      <c r="E8120" s="169"/>
    </row>
    <row r="8121" spans="2:5">
      <c r="B8121" s="187"/>
      <c r="C8121" s="169"/>
      <c r="D8121" s="169"/>
      <c r="E8121" s="169"/>
    </row>
    <row r="8122" spans="2:5">
      <c r="B8122" s="187"/>
      <c r="C8122" s="169"/>
      <c r="D8122" s="169"/>
      <c r="E8122" s="169"/>
    </row>
    <row r="8123" spans="2:5">
      <c r="B8123" s="187"/>
      <c r="C8123" s="169"/>
      <c r="D8123" s="169"/>
      <c r="E8123" s="169"/>
    </row>
    <row r="8124" spans="2:5">
      <c r="B8124" s="187"/>
      <c r="C8124" s="169"/>
      <c r="D8124" s="169"/>
      <c r="E8124" s="169"/>
    </row>
    <row r="8125" spans="2:5">
      <c r="B8125" s="187"/>
      <c r="C8125" s="169"/>
      <c r="D8125" s="169"/>
      <c r="E8125" s="169"/>
    </row>
    <row r="8126" spans="2:5">
      <c r="B8126" s="187"/>
      <c r="C8126" s="169"/>
      <c r="D8126" s="169"/>
      <c r="E8126" s="169"/>
    </row>
    <row r="8127" spans="2:5">
      <c r="B8127" s="187"/>
      <c r="C8127" s="169"/>
      <c r="D8127" s="169"/>
      <c r="E8127" s="169"/>
    </row>
    <row r="8128" spans="2:5">
      <c r="B8128" s="187"/>
      <c r="C8128" s="169"/>
      <c r="D8128" s="169"/>
      <c r="E8128" s="169"/>
    </row>
    <row r="8129" spans="2:5">
      <c r="B8129" s="187"/>
      <c r="C8129" s="169"/>
      <c r="D8129" s="169"/>
      <c r="E8129" s="169"/>
    </row>
    <row r="8130" spans="2:5">
      <c r="B8130" s="187"/>
      <c r="C8130" s="169"/>
      <c r="D8130" s="169"/>
      <c r="E8130" s="169"/>
    </row>
    <row r="8131" spans="2:5">
      <c r="B8131" s="187"/>
      <c r="C8131" s="169"/>
      <c r="D8131" s="169"/>
      <c r="E8131" s="169"/>
    </row>
    <row r="8132" spans="2:5">
      <c r="B8132" s="187"/>
      <c r="C8132" s="169"/>
      <c r="D8132" s="169"/>
      <c r="E8132" s="169"/>
    </row>
    <row r="8133" spans="2:5">
      <c r="B8133" s="187"/>
      <c r="C8133" s="169"/>
      <c r="D8133" s="169"/>
      <c r="E8133" s="169"/>
    </row>
    <row r="8134" spans="2:5">
      <c r="B8134" s="187"/>
      <c r="C8134" s="169"/>
      <c r="D8134" s="169"/>
      <c r="E8134" s="169"/>
    </row>
    <row r="8135" spans="2:5">
      <c r="B8135" s="187"/>
      <c r="C8135" s="169"/>
      <c r="D8135" s="169"/>
      <c r="E8135" s="169"/>
    </row>
    <row r="8136" spans="2:5">
      <c r="B8136" s="187"/>
      <c r="C8136" s="169"/>
      <c r="D8136" s="169"/>
      <c r="E8136" s="169"/>
    </row>
    <row r="8137" spans="2:5">
      <c r="B8137" s="187"/>
      <c r="C8137" s="169"/>
      <c r="D8137" s="169"/>
      <c r="E8137" s="169"/>
    </row>
    <row r="8138" spans="2:5">
      <c r="B8138" s="187"/>
      <c r="C8138" s="169"/>
      <c r="D8138" s="169"/>
      <c r="E8138" s="169"/>
    </row>
    <row r="8139" spans="2:5">
      <c r="B8139" s="187"/>
      <c r="C8139" s="169"/>
      <c r="D8139" s="169"/>
      <c r="E8139" s="169"/>
    </row>
    <row r="8140" spans="2:5">
      <c r="B8140" s="187"/>
      <c r="C8140" s="169"/>
      <c r="D8140" s="169"/>
      <c r="E8140" s="169"/>
    </row>
    <row r="8141" spans="2:5">
      <c r="B8141" s="187"/>
      <c r="C8141" s="169"/>
      <c r="D8141" s="169"/>
      <c r="E8141" s="169"/>
    </row>
    <row r="8142" spans="2:5">
      <c r="B8142" s="187"/>
      <c r="C8142" s="169"/>
      <c r="D8142" s="169"/>
      <c r="E8142" s="169"/>
    </row>
    <row r="8143" spans="2:5">
      <c r="B8143" s="187"/>
      <c r="C8143" s="169"/>
      <c r="D8143" s="169"/>
      <c r="E8143" s="169"/>
    </row>
    <row r="8144" spans="2:5">
      <c r="B8144" s="187"/>
      <c r="C8144" s="169"/>
      <c r="D8144" s="169"/>
      <c r="E8144" s="169"/>
    </row>
    <row r="8145" spans="2:5">
      <c r="B8145" s="187"/>
      <c r="C8145" s="169"/>
      <c r="D8145" s="169"/>
      <c r="E8145" s="169"/>
    </row>
    <row r="8146" spans="2:5">
      <c r="B8146" s="187"/>
      <c r="C8146" s="169"/>
      <c r="D8146" s="169"/>
      <c r="E8146" s="169"/>
    </row>
    <row r="8147" spans="2:5">
      <c r="B8147" s="187"/>
      <c r="C8147" s="169"/>
      <c r="D8147" s="169"/>
      <c r="E8147" s="169"/>
    </row>
    <row r="8148" spans="2:5">
      <c r="B8148" s="187"/>
      <c r="C8148" s="169"/>
      <c r="D8148" s="169"/>
      <c r="E8148" s="169"/>
    </row>
    <row r="8149" spans="2:5">
      <c r="B8149" s="187"/>
      <c r="C8149" s="169"/>
      <c r="D8149" s="169"/>
      <c r="E8149" s="169"/>
    </row>
    <row r="8150" spans="2:5">
      <c r="B8150" s="187"/>
      <c r="C8150" s="169"/>
      <c r="D8150" s="169"/>
      <c r="E8150" s="169"/>
    </row>
    <row r="8151" spans="2:5">
      <c r="B8151" s="187"/>
      <c r="C8151" s="169"/>
      <c r="D8151" s="169"/>
      <c r="E8151" s="169"/>
    </row>
    <row r="8152" spans="2:5">
      <c r="B8152" s="187"/>
      <c r="C8152" s="169"/>
      <c r="D8152" s="169"/>
      <c r="E8152" s="169"/>
    </row>
    <row r="8153" spans="2:5">
      <c r="B8153" s="187"/>
      <c r="C8153" s="169"/>
      <c r="D8153" s="169"/>
      <c r="E8153" s="169"/>
    </row>
    <row r="8154" spans="2:5">
      <c r="B8154" s="187"/>
      <c r="C8154" s="169"/>
      <c r="D8154" s="169"/>
      <c r="E8154" s="169"/>
    </row>
    <row r="8155" spans="2:5">
      <c r="B8155" s="187"/>
      <c r="C8155" s="169"/>
      <c r="D8155" s="169"/>
      <c r="E8155" s="169"/>
    </row>
    <row r="8156" spans="2:5">
      <c r="B8156" s="187"/>
      <c r="C8156" s="169"/>
      <c r="D8156" s="169"/>
      <c r="E8156" s="169"/>
    </row>
    <row r="8157" spans="2:5">
      <c r="B8157" s="187"/>
      <c r="C8157" s="169"/>
      <c r="D8157" s="169"/>
      <c r="E8157" s="169"/>
    </row>
    <row r="8158" spans="2:5">
      <c r="B8158" s="187"/>
      <c r="C8158" s="169"/>
      <c r="D8158" s="169"/>
      <c r="E8158" s="169"/>
    </row>
    <row r="8159" spans="2:5">
      <c r="B8159" s="187"/>
      <c r="C8159" s="169"/>
      <c r="D8159" s="169"/>
      <c r="E8159" s="169"/>
    </row>
    <row r="8160" spans="2:5">
      <c r="B8160" s="187"/>
      <c r="C8160" s="169"/>
      <c r="D8160" s="169"/>
      <c r="E8160" s="169"/>
    </row>
    <row r="8161" spans="2:5">
      <c r="B8161" s="187"/>
      <c r="C8161" s="169"/>
      <c r="D8161" s="169"/>
      <c r="E8161" s="169"/>
    </row>
    <row r="8162" spans="2:5">
      <c r="B8162" s="187"/>
      <c r="C8162" s="169"/>
      <c r="D8162" s="169"/>
      <c r="E8162" s="169"/>
    </row>
    <row r="8163" spans="2:5">
      <c r="B8163" s="187"/>
      <c r="C8163" s="169"/>
      <c r="D8163" s="169"/>
      <c r="E8163" s="169"/>
    </row>
    <row r="8164" spans="2:5">
      <c r="B8164" s="187"/>
      <c r="C8164" s="169"/>
      <c r="D8164" s="169"/>
      <c r="E8164" s="169"/>
    </row>
    <row r="8165" spans="2:5">
      <c r="B8165" s="187"/>
      <c r="C8165" s="169"/>
      <c r="D8165" s="169"/>
      <c r="E8165" s="169"/>
    </row>
    <row r="8166" spans="2:5">
      <c r="B8166" s="187"/>
      <c r="C8166" s="169"/>
      <c r="D8166" s="169"/>
      <c r="E8166" s="169"/>
    </row>
    <row r="8167" spans="2:5">
      <c r="B8167" s="187"/>
      <c r="C8167" s="169"/>
      <c r="D8167" s="169"/>
      <c r="E8167" s="169"/>
    </row>
    <row r="8168" spans="2:5">
      <c r="B8168" s="187"/>
      <c r="C8168" s="169"/>
      <c r="D8168" s="169"/>
      <c r="E8168" s="169"/>
    </row>
    <row r="8169" spans="2:5">
      <c r="B8169" s="187"/>
      <c r="C8169" s="169"/>
      <c r="D8169" s="169"/>
      <c r="E8169" s="169"/>
    </row>
    <row r="8170" spans="2:5">
      <c r="B8170" s="187"/>
      <c r="C8170" s="169"/>
      <c r="D8170" s="169"/>
      <c r="E8170" s="169"/>
    </row>
    <row r="8171" spans="2:5">
      <c r="B8171" s="187"/>
      <c r="C8171" s="169"/>
      <c r="D8171" s="169"/>
      <c r="E8171" s="169"/>
    </row>
    <row r="8172" spans="2:5">
      <c r="B8172" s="187"/>
      <c r="C8172" s="169"/>
      <c r="D8172" s="169"/>
      <c r="E8172" s="169"/>
    </row>
    <row r="8173" spans="2:5">
      <c r="B8173" s="187"/>
      <c r="C8173" s="169"/>
      <c r="D8173" s="169"/>
      <c r="E8173" s="169"/>
    </row>
    <row r="8174" spans="2:5">
      <c r="B8174" s="187"/>
      <c r="C8174" s="169"/>
      <c r="D8174" s="169"/>
      <c r="E8174" s="169"/>
    </row>
    <row r="8175" spans="2:5">
      <c r="B8175" s="187"/>
      <c r="C8175" s="169"/>
      <c r="D8175" s="169"/>
      <c r="E8175" s="169"/>
    </row>
    <row r="8176" spans="2:5">
      <c r="B8176" s="187"/>
      <c r="C8176" s="169"/>
      <c r="D8176" s="169"/>
      <c r="E8176" s="169"/>
    </row>
    <row r="8177" spans="2:5">
      <c r="B8177" s="187"/>
      <c r="C8177" s="169"/>
      <c r="D8177" s="169"/>
      <c r="E8177" s="169"/>
    </row>
    <row r="8178" spans="2:5">
      <c r="B8178" s="187"/>
      <c r="C8178" s="169"/>
      <c r="D8178" s="169"/>
      <c r="E8178" s="169"/>
    </row>
    <row r="8179" spans="2:5">
      <c r="B8179" s="187"/>
      <c r="C8179" s="169"/>
      <c r="D8179" s="169"/>
      <c r="E8179" s="169"/>
    </row>
    <row r="8180" spans="2:5">
      <c r="B8180" s="187"/>
      <c r="C8180" s="169"/>
      <c r="D8180" s="169"/>
      <c r="E8180" s="169"/>
    </row>
    <row r="8181" spans="2:5">
      <c r="B8181" s="187"/>
      <c r="C8181" s="169"/>
      <c r="D8181" s="169"/>
      <c r="E8181" s="169"/>
    </row>
    <row r="8182" spans="2:5">
      <c r="B8182" s="187"/>
      <c r="C8182" s="169"/>
      <c r="D8182" s="169"/>
      <c r="E8182" s="169"/>
    </row>
    <row r="8183" spans="2:5">
      <c r="B8183" s="187"/>
      <c r="C8183" s="169"/>
      <c r="D8183" s="169"/>
      <c r="E8183" s="169"/>
    </row>
    <row r="8184" spans="2:5">
      <c r="B8184" s="187"/>
      <c r="C8184" s="169"/>
      <c r="D8184" s="169"/>
      <c r="E8184" s="169"/>
    </row>
    <row r="8185" spans="2:5">
      <c r="B8185" s="187"/>
      <c r="C8185" s="169"/>
      <c r="D8185" s="169"/>
      <c r="E8185" s="169"/>
    </row>
    <row r="8186" spans="2:5">
      <c r="B8186" s="187"/>
      <c r="C8186" s="169"/>
      <c r="D8186" s="169"/>
      <c r="E8186" s="169"/>
    </row>
    <row r="8187" spans="2:5">
      <c r="B8187" s="187"/>
      <c r="C8187" s="169"/>
      <c r="D8187" s="169"/>
      <c r="E8187" s="169"/>
    </row>
    <row r="8188" spans="2:5">
      <c r="B8188" s="187"/>
      <c r="C8188" s="169"/>
      <c r="D8188" s="169"/>
      <c r="E8188" s="169"/>
    </row>
    <row r="8189" spans="2:5">
      <c r="B8189" s="187"/>
      <c r="C8189" s="169"/>
      <c r="D8189" s="169"/>
      <c r="E8189" s="169"/>
    </row>
    <row r="8190" spans="2:5">
      <c r="B8190" s="187"/>
      <c r="C8190" s="169"/>
      <c r="D8190" s="169"/>
      <c r="E8190" s="169"/>
    </row>
    <row r="8191" spans="2:5">
      <c r="B8191" s="187"/>
      <c r="C8191" s="169"/>
      <c r="D8191" s="169"/>
      <c r="E8191" s="169"/>
    </row>
    <row r="8192" spans="2:5">
      <c r="B8192" s="187"/>
      <c r="C8192" s="169"/>
      <c r="D8192" s="169"/>
      <c r="E8192" s="169"/>
    </row>
    <row r="8193" spans="2:5">
      <c r="B8193" s="187"/>
      <c r="C8193" s="169"/>
      <c r="D8193" s="169"/>
      <c r="E8193" s="169"/>
    </row>
    <row r="8194" spans="2:5">
      <c r="B8194" s="187"/>
      <c r="C8194" s="169"/>
      <c r="D8194" s="169"/>
      <c r="E8194" s="169"/>
    </row>
    <row r="8195" spans="2:5">
      <c r="B8195" s="187"/>
      <c r="C8195" s="169"/>
      <c r="D8195" s="169"/>
      <c r="E8195" s="169"/>
    </row>
    <row r="8196" spans="2:5">
      <c r="B8196" s="187"/>
      <c r="C8196" s="169"/>
      <c r="D8196" s="169"/>
      <c r="E8196" s="169"/>
    </row>
    <row r="8197" spans="2:5">
      <c r="B8197" s="187"/>
      <c r="C8197" s="169"/>
      <c r="D8197" s="169"/>
      <c r="E8197" s="169"/>
    </row>
    <row r="8198" spans="2:5">
      <c r="B8198" s="187"/>
      <c r="C8198" s="169"/>
      <c r="D8198" s="169"/>
      <c r="E8198" s="169"/>
    </row>
    <row r="8199" spans="2:5">
      <c r="B8199" s="187"/>
      <c r="C8199" s="169"/>
      <c r="D8199" s="169"/>
      <c r="E8199" s="169"/>
    </row>
    <row r="8200" spans="2:5">
      <c r="B8200" s="187"/>
      <c r="C8200" s="169"/>
      <c r="D8200" s="169"/>
      <c r="E8200" s="169"/>
    </row>
    <row r="8201" spans="2:5">
      <c r="B8201" s="187"/>
      <c r="C8201" s="169"/>
      <c r="D8201" s="169"/>
      <c r="E8201" s="169"/>
    </row>
    <row r="8202" spans="2:5">
      <c r="B8202" s="187"/>
      <c r="C8202" s="169"/>
      <c r="D8202" s="169"/>
      <c r="E8202" s="169"/>
    </row>
    <row r="8203" spans="2:5">
      <c r="B8203" s="187"/>
      <c r="C8203" s="169"/>
      <c r="D8203" s="169"/>
      <c r="E8203" s="169"/>
    </row>
    <row r="8204" spans="2:5">
      <c r="B8204" s="187"/>
      <c r="C8204" s="169"/>
      <c r="D8204" s="169"/>
      <c r="E8204" s="169"/>
    </row>
    <row r="8205" spans="2:5">
      <c r="B8205" s="187"/>
      <c r="C8205" s="169"/>
      <c r="D8205" s="169"/>
      <c r="E8205" s="169"/>
    </row>
    <row r="8206" spans="2:5">
      <c r="B8206" s="187"/>
      <c r="C8206" s="169"/>
      <c r="D8206" s="169"/>
      <c r="E8206" s="169"/>
    </row>
    <row r="8207" spans="2:5">
      <c r="B8207" s="187"/>
      <c r="C8207" s="169"/>
      <c r="D8207" s="169"/>
      <c r="E8207" s="169"/>
    </row>
    <row r="8208" spans="2:5">
      <c r="B8208" s="187"/>
      <c r="C8208" s="169"/>
      <c r="D8208" s="169"/>
      <c r="E8208" s="169"/>
    </row>
    <row r="8209" spans="2:5">
      <c r="B8209" s="187"/>
      <c r="C8209" s="169"/>
      <c r="D8209" s="169"/>
      <c r="E8209" s="169"/>
    </row>
    <row r="8210" spans="2:5">
      <c r="B8210" s="187"/>
      <c r="C8210" s="169"/>
      <c r="D8210" s="169"/>
      <c r="E8210" s="169"/>
    </row>
    <row r="8211" spans="2:5">
      <c r="B8211" s="187"/>
      <c r="C8211" s="169"/>
      <c r="D8211" s="169"/>
      <c r="E8211" s="169"/>
    </row>
    <row r="8212" spans="2:5">
      <c r="B8212" s="187"/>
      <c r="C8212" s="169"/>
      <c r="D8212" s="169"/>
      <c r="E8212" s="169"/>
    </row>
    <row r="8213" spans="2:5">
      <c r="B8213" s="187"/>
      <c r="C8213" s="169"/>
      <c r="D8213" s="169"/>
      <c r="E8213" s="169"/>
    </row>
    <row r="8214" spans="2:5">
      <c r="B8214" s="187"/>
      <c r="C8214" s="169"/>
      <c r="D8214" s="169"/>
      <c r="E8214" s="169"/>
    </row>
    <row r="8215" spans="2:5">
      <c r="B8215" s="187"/>
      <c r="C8215" s="169"/>
      <c r="D8215" s="169"/>
      <c r="E8215" s="169"/>
    </row>
    <row r="8216" spans="2:5">
      <c r="B8216" s="187"/>
      <c r="C8216" s="169"/>
      <c r="D8216" s="169"/>
      <c r="E8216" s="169"/>
    </row>
    <row r="8217" spans="2:5">
      <c r="B8217" s="187"/>
      <c r="C8217" s="169"/>
      <c r="D8217" s="169"/>
      <c r="E8217" s="169"/>
    </row>
    <row r="8218" spans="2:5">
      <c r="B8218" s="187"/>
      <c r="C8218" s="169"/>
      <c r="D8218" s="169"/>
      <c r="E8218" s="169"/>
    </row>
    <row r="8219" spans="2:5">
      <c r="B8219" s="187"/>
      <c r="C8219" s="169"/>
      <c r="D8219" s="169"/>
      <c r="E8219" s="169"/>
    </row>
    <row r="8220" spans="2:5">
      <c r="B8220" s="187"/>
      <c r="C8220" s="169"/>
      <c r="D8220" s="169"/>
      <c r="E8220" s="169"/>
    </row>
    <row r="8221" spans="2:5">
      <c r="B8221" s="187"/>
      <c r="C8221" s="169"/>
      <c r="D8221" s="169"/>
      <c r="E8221" s="169"/>
    </row>
    <row r="8222" spans="2:5">
      <c r="B8222" s="187"/>
      <c r="C8222" s="169"/>
      <c r="D8222" s="169"/>
      <c r="E8222" s="169"/>
    </row>
    <row r="8223" spans="2:5">
      <c r="B8223" s="187"/>
      <c r="C8223" s="169"/>
      <c r="D8223" s="169"/>
      <c r="E8223" s="169"/>
    </row>
    <row r="8224" spans="2:5">
      <c r="B8224" s="187"/>
      <c r="C8224" s="169"/>
      <c r="D8224" s="169"/>
      <c r="E8224" s="169"/>
    </row>
    <row r="8225" spans="2:5">
      <c r="B8225" s="187"/>
      <c r="C8225" s="169"/>
      <c r="D8225" s="169"/>
      <c r="E8225" s="169"/>
    </row>
    <row r="8226" spans="2:5">
      <c r="B8226" s="187"/>
      <c r="C8226" s="169"/>
      <c r="D8226" s="169"/>
      <c r="E8226" s="169"/>
    </row>
    <row r="8227" spans="2:5">
      <c r="B8227" s="187"/>
      <c r="C8227" s="169"/>
      <c r="D8227" s="169"/>
      <c r="E8227" s="169"/>
    </row>
    <row r="8228" spans="2:5">
      <c r="B8228" s="187"/>
      <c r="C8228" s="169"/>
      <c r="D8228" s="169"/>
      <c r="E8228" s="169"/>
    </row>
    <row r="8229" spans="2:5">
      <c r="B8229" s="187"/>
      <c r="C8229" s="169"/>
      <c r="D8229" s="169"/>
      <c r="E8229" s="169"/>
    </row>
    <row r="8230" spans="2:5">
      <c r="B8230" s="187"/>
      <c r="C8230" s="169"/>
      <c r="D8230" s="169"/>
      <c r="E8230" s="169"/>
    </row>
    <row r="8231" spans="2:5">
      <c r="B8231" s="187"/>
      <c r="C8231" s="169"/>
      <c r="D8231" s="169"/>
      <c r="E8231" s="169"/>
    </row>
    <row r="8232" spans="2:5">
      <c r="B8232" s="187"/>
      <c r="C8232" s="169"/>
      <c r="D8232" s="169"/>
      <c r="E8232" s="169"/>
    </row>
    <row r="8233" spans="2:5">
      <c r="B8233" s="187"/>
      <c r="C8233" s="169"/>
      <c r="D8233" s="169"/>
      <c r="E8233" s="169"/>
    </row>
    <row r="8234" spans="2:5">
      <c r="B8234" s="187"/>
      <c r="C8234" s="169"/>
      <c r="D8234" s="169"/>
      <c r="E8234" s="169"/>
    </row>
    <row r="8235" spans="2:5">
      <c r="B8235" s="187"/>
      <c r="C8235" s="169"/>
      <c r="D8235" s="169"/>
      <c r="E8235" s="169"/>
    </row>
    <row r="8236" spans="2:5">
      <c r="B8236" s="187"/>
      <c r="C8236" s="169"/>
      <c r="D8236" s="169"/>
      <c r="E8236" s="169"/>
    </row>
    <row r="8237" spans="2:5">
      <c r="B8237" s="187"/>
      <c r="C8237" s="169"/>
      <c r="D8237" s="169"/>
      <c r="E8237" s="169"/>
    </row>
    <row r="8238" spans="2:5">
      <c r="B8238" s="187"/>
      <c r="C8238" s="169"/>
      <c r="D8238" s="169"/>
      <c r="E8238" s="169"/>
    </row>
    <row r="8239" spans="2:5">
      <c r="B8239" s="187"/>
      <c r="C8239" s="169"/>
      <c r="D8239" s="169"/>
      <c r="E8239" s="169"/>
    </row>
    <row r="8240" spans="2:5">
      <c r="B8240" s="187"/>
      <c r="C8240" s="169"/>
      <c r="D8240" s="169"/>
      <c r="E8240" s="169"/>
    </row>
    <row r="8241" spans="2:5">
      <c r="B8241" s="187"/>
      <c r="C8241" s="169"/>
      <c r="D8241" s="169"/>
      <c r="E8241" s="169"/>
    </row>
    <row r="8242" spans="2:5">
      <c r="B8242" s="187"/>
      <c r="C8242" s="169"/>
      <c r="D8242" s="169"/>
      <c r="E8242" s="169"/>
    </row>
    <row r="8243" spans="2:5">
      <c r="B8243" s="187"/>
      <c r="C8243" s="169"/>
      <c r="D8243" s="169"/>
      <c r="E8243" s="169"/>
    </row>
    <row r="8244" spans="2:5">
      <c r="B8244" s="187"/>
      <c r="C8244" s="169"/>
      <c r="D8244" s="169"/>
      <c r="E8244" s="169"/>
    </row>
    <row r="8245" spans="2:5">
      <c r="B8245" s="187"/>
      <c r="C8245" s="169"/>
      <c r="D8245" s="169"/>
      <c r="E8245" s="169"/>
    </row>
    <row r="8246" spans="2:5">
      <c r="B8246" s="187"/>
      <c r="C8246" s="169"/>
      <c r="D8246" s="169"/>
      <c r="E8246" s="169"/>
    </row>
    <row r="8247" spans="2:5">
      <c r="B8247" s="187"/>
      <c r="C8247" s="169"/>
      <c r="D8247" s="169"/>
      <c r="E8247" s="169"/>
    </row>
    <row r="8248" spans="2:5">
      <c r="B8248" s="187"/>
      <c r="C8248" s="169"/>
      <c r="D8248" s="169"/>
      <c r="E8248" s="169"/>
    </row>
    <row r="8249" spans="2:5">
      <c r="B8249" s="187"/>
      <c r="C8249" s="169"/>
      <c r="D8249" s="169"/>
      <c r="E8249" s="169"/>
    </row>
    <row r="8250" spans="2:5">
      <c r="B8250" s="187"/>
      <c r="C8250" s="169"/>
      <c r="D8250" s="169"/>
      <c r="E8250" s="169"/>
    </row>
    <row r="8251" spans="2:5">
      <c r="B8251" s="187"/>
      <c r="C8251" s="169"/>
      <c r="D8251" s="169"/>
      <c r="E8251" s="169"/>
    </row>
    <row r="8252" spans="2:5">
      <c r="B8252" s="187"/>
      <c r="C8252" s="169"/>
      <c r="D8252" s="169"/>
      <c r="E8252" s="169"/>
    </row>
    <row r="8253" spans="2:5">
      <c r="B8253" s="187"/>
      <c r="C8253" s="169"/>
      <c r="D8253" s="169"/>
      <c r="E8253" s="169"/>
    </row>
    <row r="8254" spans="2:5">
      <c r="B8254" s="187"/>
      <c r="C8254" s="169"/>
      <c r="D8254" s="169"/>
      <c r="E8254" s="169"/>
    </row>
    <row r="8255" spans="2:5">
      <c r="B8255" s="187"/>
      <c r="C8255" s="169"/>
      <c r="D8255" s="169"/>
      <c r="E8255" s="169"/>
    </row>
    <row r="8256" spans="2:5">
      <c r="B8256" s="187"/>
      <c r="C8256" s="169"/>
      <c r="D8256" s="169"/>
      <c r="E8256" s="169"/>
    </row>
    <row r="8257" spans="2:5">
      <c r="B8257" s="187"/>
      <c r="C8257" s="169"/>
      <c r="D8257" s="169"/>
      <c r="E8257" s="169"/>
    </row>
    <row r="8258" spans="2:5">
      <c r="B8258" s="187"/>
      <c r="C8258" s="169"/>
      <c r="D8258" s="169"/>
      <c r="E8258" s="169"/>
    </row>
    <row r="8259" spans="2:5">
      <c r="B8259" s="187"/>
      <c r="C8259" s="169"/>
      <c r="D8259" s="169"/>
      <c r="E8259" s="169"/>
    </row>
    <row r="8260" spans="2:5">
      <c r="B8260" s="187"/>
      <c r="C8260" s="169"/>
      <c r="D8260" s="169"/>
      <c r="E8260" s="169"/>
    </row>
    <row r="8261" spans="2:5">
      <c r="B8261" s="187"/>
      <c r="C8261" s="169"/>
      <c r="D8261" s="169"/>
      <c r="E8261" s="169"/>
    </row>
    <row r="8262" spans="2:5">
      <c r="B8262" s="187"/>
      <c r="C8262" s="169"/>
      <c r="D8262" s="169"/>
      <c r="E8262" s="169"/>
    </row>
    <row r="8263" spans="2:5">
      <c r="B8263" s="187"/>
      <c r="C8263" s="169"/>
      <c r="D8263" s="169"/>
      <c r="E8263" s="169"/>
    </row>
    <row r="8264" spans="2:5">
      <c r="B8264" s="187"/>
      <c r="C8264" s="169"/>
      <c r="D8264" s="169"/>
      <c r="E8264" s="169"/>
    </row>
    <row r="8265" spans="2:5">
      <c r="B8265" s="187"/>
      <c r="C8265" s="169"/>
      <c r="D8265" s="169"/>
      <c r="E8265" s="169"/>
    </row>
    <row r="8266" spans="2:5">
      <c r="B8266" s="187"/>
      <c r="C8266" s="169"/>
      <c r="D8266" s="169"/>
      <c r="E8266" s="169"/>
    </row>
    <row r="8267" spans="2:5">
      <c r="B8267" s="187"/>
      <c r="C8267" s="169"/>
      <c r="D8267" s="169"/>
      <c r="E8267" s="169"/>
    </row>
    <row r="8268" spans="2:5">
      <c r="B8268" s="187"/>
      <c r="C8268" s="169"/>
      <c r="D8268" s="169"/>
      <c r="E8268" s="169"/>
    </row>
    <row r="8269" spans="2:5">
      <c r="B8269" s="187"/>
      <c r="C8269" s="169"/>
      <c r="D8269" s="169"/>
      <c r="E8269" s="169"/>
    </row>
    <row r="8270" spans="2:5">
      <c r="B8270" s="187"/>
      <c r="C8270" s="169"/>
      <c r="D8270" s="169"/>
      <c r="E8270" s="169"/>
    </row>
    <row r="8271" spans="2:5">
      <c r="B8271" s="187"/>
      <c r="C8271" s="169"/>
      <c r="D8271" s="169"/>
      <c r="E8271" s="169"/>
    </row>
    <row r="8272" spans="2:5">
      <c r="B8272" s="187"/>
      <c r="C8272" s="169"/>
      <c r="D8272" s="169"/>
      <c r="E8272" s="169"/>
    </row>
    <row r="8273" spans="2:5">
      <c r="B8273" s="187"/>
      <c r="C8273" s="169"/>
      <c r="D8273" s="169"/>
      <c r="E8273" s="169"/>
    </row>
    <row r="8274" spans="2:5">
      <c r="B8274" s="187"/>
      <c r="C8274" s="169"/>
      <c r="D8274" s="169"/>
      <c r="E8274" s="169"/>
    </row>
    <row r="8275" spans="2:5">
      <c r="B8275" s="187"/>
      <c r="C8275" s="169"/>
      <c r="D8275" s="169"/>
      <c r="E8275" s="169"/>
    </row>
    <row r="8276" spans="2:5">
      <c r="B8276" s="187"/>
      <c r="C8276" s="169"/>
      <c r="D8276" s="169"/>
      <c r="E8276" s="169"/>
    </row>
    <row r="8277" spans="2:5">
      <c r="B8277" s="187"/>
      <c r="C8277" s="169"/>
      <c r="D8277" s="169"/>
      <c r="E8277" s="169"/>
    </row>
    <row r="8278" spans="2:5">
      <c r="B8278" s="187"/>
      <c r="C8278" s="169"/>
      <c r="D8278" s="169"/>
      <c r="E8278" s="169"/>
    </row>
    <row r="8279" spans="2:5">
      <c r="B8279" s="187"/>
      <c r="C8279" s="169"/>
      <c r="D8279" s="169"/>
      <c r="E8279" s="169"/>
    </row>
    <row r="8280" spans="2:5">
      <c r="B8280" s="187"/>
      <c r="C8280" s="169"/>
      <c r="D8280" s="169"/>
      <c r="E8280" s="169"/>
    </row>
    <row r="8281" spans="2:5">
      <c r="B8281" s="187"/>
      <c r="C8281" s="169"/>
      <c r="D8281" s="169"/>
      <c r="E8281" s="169"/>
    </row>
    <row r="8282" spans="2:5">
      <c r="B8282" s="187"/>
      <c r="C8282" s="169"/>
      <c r="D8282" s="169"/>
      <c r="E8282" s="169"/>
    </row>
    <row r="8283" spans="2:5">
      <c r="B8283" s="187"/>
      <c r="C8283" s="169"/>
      <c r="D8283" s="169"/>
      <c r="E8283" s="169"/>
    </row>
    <row r="8284" spans="2:5">
      <c r="B8284" s="187"/>
      <c r="C8284" s="169"/>
      <c r="D8284" s="169"/>
      <c r="E8284" s="169"/>
    </row>
    <row r="8285" spans="2:5">
      <c r="B8285" s="187"/>
      <c r="C8285" s="169"/>
      <c r="D8285" s="169"/>
      <c r="E8285" s="169"/>
    </row>
    <row r="8286" spans="2:5">
      <c r="B8286" s="187"/>
      <c r="C8286" s="169"/>
      <c r="D8286" s="169"/>
      <c r="E8286" s="169"/>
    </row>
    <row r="8287" spans="2:5">
      <c r="B8287" s="187"/>
      <c r="C8287" s="169"/>
      <c r="D8287" s="169"/>
      <c r="E8287" s="169"/>
    </row>
    <row r="8288" spans="2:5">
      <c r="B8288" s="187"/>
      <c r="C8288" s="169"/>
      <c r="D8288" s="169"/>
      <c r="E8288" s="169"/>
    </row>
    <row r="8289" spans="2:5">
      <c r="B8289" s="187"/>
      <c r="C8289" s="169"/>
      <c r="D8289" s="169"/>
      <c r="E8289" s="169"/>
    </row>
    <row r="8290" spans="2:5">
      <c r="B8290" s="187"/>
      <c r="C8290" s="169"/>
      <c r="D8290" s="169"/>
      <c r="E8290" s="169"/>
    </row>
    <row r="8291" spans="2:5">
      <c r="B8291" s="187"/>
      <c r="C8291" s="169"/>
      <c r="D8291" s="169"/>
      <c r="E8291" s="169"/>
    </row>
    <row r="8292" spans="2:5">
      <c r="B8292" s="187"/>
      <c r="C8292" s="169"/>
      <c r="D8292" s="169"/>
      <c r="E8292" s="169"/>
    </row>
    <row r="8293" spans="2:5">
      <c r="B8293" s="187"/>
      <c r="C8293" s="169"/>
      <c r="D8293" s="169"/>
      <c r="E8293" s="169"/>
    </row>
    <row r="8294" spans="2:5">
      <c r="B8294" s="187"/>
      <c r="C8294" s="169"/>
      <c r="D8294" s="169"/>
      <c r="E8294" s="169"/>
    </row>
    <row r="8295" spans="2:5">
      <c r="B8295" s="187"/>
      <c r="C8295" s="169"/>
      <c r="D8295" s="169"/>
      <c r="E8295" s="169"/>
    </row>
    <row r="8296" spans="2:5">
      <c r="B8296" s="187"/>
      <c r="C8296" s="169"/>
      <c r="D8296" s="169"/>
      <c r="E8296" s="169"/>
    </row>
    <row r="8297" spans="2:5">
      <c r="B8297" s="187"/>
      <c r="C8297" s="169"/>
      <c r="D8297" s="169"/>
      <c r="E8297" s="169"/>
    </row>
    <row r="8298" spans="2:5">
      <c r="B8298" s="187"/>
      <c r="C8298" s="169"/>
      <c r="D8298" s="169"/>
      <c r="E8298" s="169"/>
    </row>
    <row r="8299" spans="2:5">
      <c r="B8299" s="187"/>
      <c r="C8299" s="169"/>
      <c r="D8299" s="169"/>
      <c r="E8299" s="169"/>
    </row>
    <row r="8300" spans="2:5">
      <c r="B8300" s="187"/>
      <c r="C8300" s="169"/>
      <c r="D8300" s="169"/>
      <c r="E8300" s="169"/>
    </row>
    <row r="8301" spans="2:5">
      <c r="B8301" s="187"/>
      <c r="C8301" s="169"/>
      <c r="D8301" s="169"/>
      <c r="E8301" s="169"/>
    </row>
    <row r="8302" spans="2:5">
      <c r="B8302" s="187"/>
      <c r="C8302" s="169"/>
      <c r="D8302" s="169"/>
      <c r="E8302" s="169"/>
    </row>
    <row r="8303" spans="2:5">
      <c r="B8303" s="187"/>
      <c r="C8303" s="169"/>
      <c r="D8303" s="169"/>
      <c r="E8303" s="169"/>
    </row>
    <row r="8304" spans="2:5">
      <c r="B8304" s="187"/>
      <c r="C8304" s="169"/>
      <c r="D8304" s="169"/>
      <c r="E8304" s="169"/>
    </row>
    <row r="8305" spans="2:5">
      <c r="B8305" s="187"/>
      <c r="C8305" s="169"/>
      <c r="D8305" s="169"/>
      <c r="E8305" s="169"/>
    </row>
    <row r="8306" spans="2:5">
      <c r="B8306" s="187"/>
      <c r="C8306" s="169"/>
      <c r="D8306" s="169"/>
      <c r="E8306" s="169"/>
    </row>
    <row r="8307" spans="2:5">
      <c r="B8307" s="187"/>
      <c r="C8307" s="169"/>
      <c r="D8307" s="169"/>
      <c r="E8307" s="169"/>
    </row>
    <row r="8308" spans="2:5">
      <c r="B8308" s="187"/>
      <c r="C8308" s="169"/>
      <c r="D8308" s="169"/>
      <c r="E8308" s="169"/>
    </row>
    <row r="8309" spans="2:5">
      <c r="B8309" s="187"/>
      <c r="C8309" s="169"/>
      <c r="D8309" s="169"/>
      <c r="E8309" s="169"/>
    </row>
    <row r="8310" spans="2:5">
      <c r="B8310" s="187"/>
      <c r="C8310" s="169"/>
      <c r="D8310" s="169"/>
      <c r="E8310" s="169"/>
    </row>
    <row r="8311" spans="2:5">
      <c r="B8311" s="187"/>
      <c r="C8311" s="169"/>
      <c r="D8311" s="169"/>
      <c r="E8311" s="169"/>
    </row>
    <row r="8312" spans="2:5">
      <c r="B8312" s="187"/>
      <c r="C8312" s="169"/>
      <c r="D8312" s="169"/>
      <c r="E8312" s="169"/>
    </row>
    <row r="8313" spans="2:5">
      <c r="B8313" s="187"/>
      <c r="C8313" s="169"/>
      <c r="D8313" s="169"/>
      <c r="E8313" s="169"/>
    </row>
    <row r="8314" spans="2:5">
      <c r="B8314" s="187"/>
      <c r="C8314" s="169"/>
      <c r="D8314" s="169"/>
      <c r="E8314" s="169"/>
    </row>
    <row r="8315" spans="2:5">
      <c r="B8315" s="187"/>
      <c r="C8315" s="169"/>
      <c r="D8315" s="169"/>
      <c r="E8315" s="169"/>
    </row>
    <row r="8316" spans="2:5">
      <c r="B8316" s="187"/>
      <c r="C8316" s="169"/>
      <c r="D8316" s="169"/>
      <c r="E8316" s="169"/>
    </row>
    <row r="8317" spans="2:5">
      <c r="B8317" s="187"/>
      <c r="C8317" s="169"/>
      <c r="D8317" s="169"/>
      <c r="E8317" s="169"/>
    </row>
    <row r="8318" spans="2:5">
      <c r="B8318" s="187"/>
      <c r="C8318" s="169"/>
      <c r="D8318" s="169"/>
      <c r="E8318" s="169"/>
    </row>
    <row r="8319" spans="2:5">
      <c r="B8319" s="187"/>
      <c r="C8319" s="169"/>
      <c r="D8319" s="169"/>
      <c r="E8319" s="169"/>
    </row>
    <row r="8320" spans="2:5">
      <c r="B8320" s="187"/>
      <c r="C8320" s="169"/>
      <c r="D8320" s="169"/>
      <c r="E8320" s="169"/>
    </row>
    <row r="8321" spans="2:5">
      <c r="B8321" s="187"/>
      <c r="C8321" s="169"/>
      <c r="D8321" s="169"/>
      <c r="E8321" s="169"/>
    </row>
    <row r="8322" spans="2:5">
      <c r="B8322" s="187"/>
      <c r="C8322" s="169"/>
      <c r="D8322" s="169"/>
      <c r="E8322" s="169"/>
    </row>
    <row r="8323" spans="2:5">
      <c r="B8323" s="187"/>
      <c r="C8323" s="169"/>
      <c r="D8323" s="169"/>
      <c r="E8323" s="169"/>
    </row>
    <row r="8324" spans="2:5">
      <c r="B8324" s="187"/>
      <c r="C8324" s="169"/>
      <c r="D8324" s="169"/>
      <c r="E8324" s="169"/>
    </row>
    <row r="8325" spans="2:5">
      <c r="B8325" s="187"/>
      <c r="C8325" s="169"/>
      <c r="D8325" s="169"/>
      <c r="E8325" s="169"/>
    </row>
    <row r="8326" spans="2:5">
      <c r="B8326" s="187"/>
      <c r="C8326" s="169"/>
      <c r="D8326" s="169"/>
      <c r="E8326" s="169"/>
    </row>
    <row r="8327" spans="2:5">
      <c r="B8327" s="187"/>
      <c r="C8327" s="169"/>
      <c r="D8327" s="169"/>
      <c r="E8327" s="169"/>
    </row>
    <row r="8328" spans="2:5">
      <c r="B8328" s="187"/>
      <c r="C8328" s="169"/>
      <c r="D8328" s="169"/>
      <c r="E8328" s="169"/>
    </row>
    <row r="8329" spans="2:5">
      <c r="B8329" s="187"/>
      <c r="C8329" s="169"/>
      <c r="D8329" s="169"/>
      <c r="E8329" s="169"/>
    </row>
    <row r="8330" spans="2:5">
      <c r="B8330" s="187"/>
      <c r="C8330" s="169"/>
      <c r="D8330" s="169"/>
      <c r="E8330" s="169"/>
    </row>
    <row r="8331" spans="2:5">
      <c r="B8331" s="187"/>
      <c r="C8331" s="169"/>
      <c r="D8331" s="169"/>
      <c r="E8331" s="169"/>
    </row>
    <row r="8332" spans="2:5">
      <c r="B8332" s="187"/>
      <c r="C8332" s="169"/>
      <c r="D8332" s="169"/>
      <c r="E8332" s="169"/>
    </row>
    <row r="8333" spans="2:5">
      <c r="B8333" s="187"/>
      <c r="C8333" s="169"/>
      <c r="D8333" s="169"/>
      <c r="E8333" s="169"/>
    </row>
    <row r="8334" spans="2:5">
      <c r="B8334" s="187"/>
      <c r="C8334" s="169"/>
      <c r="D8334" s="169"/>
      <c r="E8334" s="169"/>
    </row>
    <row r="8335" spans="2:5">
      <c r="B8335" s="187"/>
      <c r="C8335" s="169"/>
      <c r="D8335" s="169"/>
      <c r="E8335" s="169"/>
    </row>
    <row r="8336" spans="2:5">
      <c r="B8336" s="187"/>
      <c r="C8336" s="169"/>
      <c r="D8336" s="169"/>
      <c r="E8336" s="169"/>
    </row>
    <row r="8337" spans="2:5">
      <c r="B8337" s="187"/>
      <c r="C8337" s="169"/>
      <c r="D8337" s="169"/>
      <c r="E8337" s="169"/>
    </row>
    <row r="8338" spans="2:5">
      <c r="B8338" s="187"/>
      <c r="C8338" s="169"/>
      <c r="D8338" s="169"/>
      <c r="E8338" s="169"/>
    </row>
    <row r="8339" spans="2:5">
      <c r="B8339" s="187"/>
      <c r="C8339" s="169"/>
      <c r="D8339" s="169"/>
      <c r="E8339" s="169"/>
    </row>
    <row r="8340" spans="2:5">
      <c r="B8340" s="187"/>
      <c r="C8340" s="169"/>
      <c r="D8340" s="169"/>
      <c r="E8340" s="169"/>
    </row>
    <row r="8341" spans="2:5">
      <c r="B8341" s="187"/>
      <c r="C8341" s="169"/>
      <c r="D8341" s="169"/>
      <c r="E8341" s="169"/>
    </row>
    <row r="8342" spans="2:5">
      <c r="B8342" s="187"/>
      <c r="C8342" s="169"/>
      <c r="D8342" s="169"/>
      <c r="E8342" s="169"/>
    </row>
    <row r="8343" spans="2:5">
      <c r="B8343" s="187"/>
      <c r="C8343" s="169"/>
      <c r="D8343" s="169"/>
      <c r="E8343" s="169"/>
    </row>
    <row r="8344" spans="2:5">
      <c r="B8344" s="187"/>
      <c r="C8344" s="169"/>
      <c r="D8344" s="169"/>
      <c r="E8344" s="169"/>
    </row>
    <row r="8345" spans="2:5">
      <c r="B8345" s="187"/>
      <c r="C8345" s="169"/>
      <c r="D8345" s="169"/>
      <c r="E8345" s="169"/>
    </row>
    <row r="8346" spans="2:5">
      <c r="B8346" s="187"/>
      <c r="C8346" s="169"/>
      <c r="D8346" s="169"/>
      <c r="E8346" s="169"/>
    </row>
    <row r="8347" spans="2:5">
      <c r="B8347" s="187"/>
      <c r="C8347" s="169"/>
      <c r="D8347" s="169"/>
      <c r="E8347" s="169"/>
    </row>
    <row r="8348" spans="2:5">
      <c r="B8348" s="187"/>
      <c r="C8348" s="169"/>
      <c r="D8348" s="169"/>
      <c r="E8348" s="169"/>
    </row>
    <row r="8349" spans="2:5">
      <c r="B8349" s="187"/>
      <c r="C8349" s="169"/>
      <c r="D8349" s="169"/>
      <c r="E8349" s="169"/>
    </row>
    <row r="8350" spans="2:5">
      <c r="B8350" s="187"/>
      <c r="C8350" s="169"/>
      <c r="D8350" s="169"/>
      <c r="E8350" s="169"/>
    </row>
    <row r="8351" spans="2:5">
      <c r="B8351" s="187"/>
      <c r="C8351" s="169"/>
      <c r="D8351" s="169"/>
      <c r="E8351" s="169"/>
    </row>
    <row r="8352" spans="2:5">
      <c r="B8352" s="187"/>
      <c r="C8352" s="169"/>
      <c r="D8352" s="169"/>
      <c r="E8352" s="169"/>
    </row>
    <row r="8353" spans="2:5">
      <c r="B8353" s="187"/>
      <c r="C8353" s="169"/>
      <c r="D8353" s="169"/>
      <c r="E8353" s="169"/>
    </row>
    <row r="8354" spans="2:5">
      <c r="B8354" s="187"/>
      <c r="C8354" s="169"/>
      <c r="D8354" s="169"/>
      <c r="E8354" s="169"/>
    </row>
    <row r="8355" spans="2:5">
      <c r="B8355" s="187"/>
      <c r="C8355" s="169"/>
      <c r="D8355" s="169"/>
      <c r="E8355" s="169"/>
    </row>
    <row r="8356" spans="2:5">
      <c r="B8356" s="187"/>
      <c r="C8356" s="169"/>
      <c r="D8356" s="169"/>
      <c r="E8356" s="169"/>
    </row>
    <row r="8357" spans="2:5">
      <c r="B8357" s="187"/>
      <c r="C8357" s="169"/>
      <c r="D8357" s="169"/>
      <c r="E8357" s="169"/>
    </row>
    <row r="8358" spans="2:5">
      <c r="B8358" s="187"/>
      <c r="C8358" s="169"/>
      <c r="D8358" s="169"/>
      <c r="E8358" s="169"/>
    </row>
    <row r="8359" spans="2:5">
      <c r="B8359" s="187"/>
      <c r="C8359" s="169"/>
      <c r="D8359" s="169"/>
      <c r="E8359" s="169"/>
    </row>
    <row r="8360" spans="2:5">
      <c r="B8360" s="187"/>
      <c r="C8360" s="169"/>
      <c r="D8360" s="169"/>
      <c r="E8360" s="169"/>
    </row>
    <row r="8361" spans="2:5">
      <c r="B8361" s="187"/>
      <c r="C8361" s="169"/>
      <c r="D8361" s="169"/>
      <c r="E8361" s="169"/>
    </row>
    <row r="8362" spans="2:5">
      <c r="B8362" s="187"/>
      <c r="C8362" s="169"/>
      <c r="D8362" s="169"/>
      <c r="E8362" s="169"/>
    </row>
    <row r="8363" spans="2:5">
      <c r="B8363" s="187"/>
      <c r="C8363" s="169"/>
      <c r="D8363" s="169"/>
      <c r="E8363" s="169"/>
    </row>
    <row r="8364" spans="2:5">
      <c r="B8364" s="187"/>
      <c r="C8364" s="169"/>
      <c r="D8364" s="169"/>
      <c r="E8364" s="169"/>
    </row>
    <row r="8365" spans="2:5">
      <c r="B8365" s="187"/>
      <c r="C8365" s="169"/>
      <c r="D8365" s="169"/>
      <c r="E8365" s="169"/>
    </row>
    <row r="8366" spans="2:5">
      <c r="B8366" s="187"/>
      <c r="C8366" s="169"/>
      <c r="D8366" s="169"/>
      <c r="E8366" s="169"/>
    </row>
    <row r="8367" spans="2:5">
      <c r="B8367" s="187"/>
      <c r="C8367" s="169"/>
      <c r="D8367" s="169"/>
      <c r="E8367" s="169"/>
    </row>
    <row r="8368" spans="2:5">
      <c r="B8368" s="187"/>
      <c r="C8368" s="169"/>
      <c r="D8368" s="169"/>
      <c r="E8368" s="169"/>
    </row>
    <row r="8369" spans="2:5">
      <c r="B8369" s="187"/>
      <c r="C8369" s="169"/>
      <c r="D8369" s="169"/>
      <c r="E8369" s="169"/>
    </row>
    <row r="8370" spans="2:5">
      <c r="B8370" s="187"/>
      <c r="C8370" s="169"/>
      <c r="D8370" s="169"/>
      <c r="E8370" s="169"/>
    </row>
    <row r="8371" spans="2:5">
      <c r="B8371" s="187"/>
      <c r="C8371" s="169"/>
      <c r="D8371" s="169"/>
      <c r="E8371" s="169"/>
    </row>
    <row r="8372" spans="2:5">
      <c r="B8372" s="187"/>
      <c r="C8372" s="169"/>
      <c r="D8372" s="169"/>
      <c r="E8372" s="169"/>
    </row>
    <row r="8373" spans="2:5">
      <c r="B8373" s="187"/>
      <c r="C8373" s="169"/>
      <c r="D8373" s="169"/>
      <c r="E8373" s="169"/>
    </row>
    <row r="8374" spans="2:5">
      <c r="B8374" s="187"/>
      <c r="C8374" s="169"/>
      <c r="D8374" s="169"/>
      <c r="E8374" s="169"/>
    </row>
    <row r="8375" spans="2:5">
      <c r="B8375" s="187"/>
      <c r="C8375" s="169"/>
      <c r="D8375" s="169"/>
      <c r="E8375" s="169"/>
    </row>
    <row r="8376" spans="2:5">
      <c r="B8376" s="187"/>
      <c r="C8376" s="169"/>
      <c r="D8376" s="169"/>
      <c r="E8376" s="169"/>
    </row>
    <row r="8377" spans="2:5">
      <c r="B8377" s="187"/>
      <c r="C8377" s="169"/>
      <c r="D8377" s="169"/>
      <c r="E8377" s="169"/>
    </row>
    <row r="8378" spans="2:5">
      <c r="B8378" s="187"/>
      <c r="C8378" s="169"/>
      <c r="D8378" s="169"/>
      <c r="E8378" s="169"/>
    </row>
    <row r="8379" spans="2:5">
      <c r="B8379" s="187"/>
      <c r="C8379" s="169"/>
      <c r="D8379" s="169"/>
      <c r="E8379" s="169"/>
    </row>
    <row r="8380" spans="2:5">
      <c r="B8380" s="187"/>
      <c r="C8380" s="169"/>
      <c r="D8380" s="169"/>
      <c r="E8380" s="169"/>
    </row>
    <row r="8381" spans="2:5">
      <c r="B8381" s="187"/>
      <c r="C8381" s="169"/>
      <c r="D8381" s="169"/>
      <c r="E8381" s="169"/>
    </row>
    <row r="8382" spans="2:5">
      <c r="B8382" s="187"/>
      <c r="C8382" s="169"/>
      <c r="D8382" s="169"/>
      <c r="E8382" s="169"/>
    </row>
    <row r="8383" spans="2:5">
      <c r="B8383" s="187"/>
      <c r="C8383" s="169"/>
      <c r="D8383" s="169"/>
      <c r="E8383" s="169"/>
    </row>
    <row r="8384" spans="2:5">
      <c r="B8384" s="187"/>
      <c r="C8384" s="169"/>
      <c r="D8384" s="169"/>
      <c r="E8384" s="169"/>
    </row>
    <row r="8385" spans="2:5">
      <c r="B8385" s="187"/>
      <c r="C8385" s="169"/>
      <c r="D8385" s="169"/>
      <c r="E8385" s="169"/>
    </row>
    <row r="8386" spans="2:5">
      <c r="B8386" s="187"/>
      <c r="C8386" s="169"/>
      <c r="D8386" s="169"/>
      <c r="E8386" s="169"/>
    </row>
    <row r="8387" spans="2:5">
      <c r="B8387" s="187"/>
      <c r="C8387" s="169"/>
      <c r="D8387" s="169"/>
      <c r="E8387" s="169"/>
    </row>
    <row r="8388" spans="2:5">
      <c r="B8388" s="187"/>
      <c r="C8388" s="169"/>
      <c r="D8388" s="169"/>
      <c r="E8388" s="169"/>
    </row>
    <row r="8389" spans="2:5">
      <c r="B8389" s="187"/>
      <c r="C8389" s="169"/>
      <c r="D8389" s="169"/>
      <c r="E8389" s="169"/>
    </row>
    <row r="8390" spans="2:5">
      <c r="B8390" s="187"/>
      <c r="C8390" s="169"/>
      <c r="D8390" s="169"/>
      <c r="E8390" s="169"/>
    </row>
    <row r="8391" spans="2:5">
      <c r="B8391" s="187"/>
      <c r="C8391" s="169"/>
      <c r="D8391" s="169"/>
      <c r="E8391" s="169"/>
    </row>
    <row r="8392" spans="2:5">
      <c r="B8392" s="187"/>
      <c r="C8392" s="169"/>
      <c r="D8392" s="169"/>
      <c r="E8392" s="169"/>
    </row>
    <row r="8393" spans="2:5">
      <c r="B8393" s="187"/>
      <c r="C8393" s="169"/>
      <c r="D8393" s="169"/>
      <c r="E8393" s="169"/>
    </row>
    <row r="8394" spans="2:5">
      <c r="B8394" s="187"/>
      <c r="C8394" s="169"/>
      <c r="D8394" s="169"/>
      <c r="E8394" s="169"/>
    </row>
    <row r="8395" spans="2:5">
      <c r="B8395" s="187"/>
      <c r="C8395" s="169"/>
      <c r="D8395" s="169"/>
      <c r="E8395" s="169"/>
    </row>
    <row r="8396" spans="2:5">
      <c r="B8396" s="187"/>
      <c r="C8396" s="169"/>
      <c r="D8396" s="169"/>
      <c r="E8396" s="169"/>
    </row>
    <row r="8397" spans="2:5">
      <c r="B8397" s="187"/>
      <c r="C8397" s="169"/>
      <c r="D8397" s="169"/>
      <c r="E8397" s="169"/>
    </row>
    <row r="8398" spans="2:5">
      <c r="B8398" s="187"/>
      <c r="C8398" s="169"/>
      <c r="D8398" s="169"/>
      <c r="E8398" s="169"/>
    </row>
    <row r="8399" spans="2:5">
      <c r="B8399" s="187"/>
      <c r="C8399" s="169"/>
      <c r="D8399" s="169"/>
      <c r="E8399" s="169"/>
    </row>
    <row r="8400" spans="2:5">
      <c r="B8400" s="187"/>
      <c r="C8400" s="169"/>
      <c r="D8400" s="169"/>
      <c r="E8400" s="169"/>
    </row>
    <row r="8401" spans="2:5">
      <c r="B8401" s="187"/>
      <c r="C8401" s="169"/>
      <c r="D8401" s="169"/>
      <c r="E8401" s="169"/>
    </row>
    <row r="8402" spans="2:5">
      <c r="B8402" s="187"/>
      <c r="C8402" s="169"/>
      <c r="D8402" s="169"/>
      <c r="E8402" s="169"/>
    </row>
    <row r="8403" spans="2:5">
      <c r="B8403" s="187"/>
      <c r="C8403" s="169"/>
      <c r="D8403" s="169"/>
      <c r="E8403" s="169"/>
    </row>
    <row r="8404" spans="2:5">
      <c r="B8404" s="187"/>
      <c r="C8404" s="169"/>
      <c r="D8404" s="169"/>
      <c r="E8404" s="169"/>
    </row>
    <row r="8405" spans="2:5">
      <c r="B8405" s="187"/>
      <c r="C8405" s="169"/>
      <c r="D8405" s="169"/>
      <c r="E8405" s="169"/>
    </row>
    <row r="8406" spans="2:5">
      <c r="B8406" s="187"/>
      <c r="C8406" s="169"/>
      <c r="D8406" s="169"/>
      <c r="E8406" s="169"/>
    </row>
    <row r="8407" spans="2:5">
      <c r="B8407" s="187"/>
      <c r="C8407" s="169"/>
      <c r="D8407" s="169"/>
      <c r="E8407" s="169"/>
    </row>
    <row r="8408" spans="2:5">
      <c r="B8408" s="187"/>
      <c r="C8408" s="169"/>
      <c r="D8408" s="169"/>
      <c r="E8408" s="169"/>
    </row>
    <row r="8409" spans="2:5">
      <c r="B8409" s="187"/>
      <c r="C8409" s="169"/>
      <c r="D8409" s="169"/>
      <c r="E8409" s="169"/>
    </row>
    <row r="8410" spans="2:5">
      <c r="B8410" s="187"/>
      <c r="C8410" s="169"/>
      <c r="D8410" s="169"/>
      <c r="E8410" s="169"/>
    </row>
    <row r="8411" spans="2:5">
      <c r="B8411" s="187"/>
      <c r="C8411" s="169"/>
      <c r="D8411" s="169"/>
      <c r="E8411" s="169"/>
    </row>
    <row r="8412" spans="2:5">
      <c r="B8412" s="187"/>
      <c r="C8412" s="169"/>
      <c r="D8412" s="169"/>
      <c r="E8412" s="169"/>
    </row>
    <row r="8413" spans="2:5">
      <c r="B8413" s="187"/>
      <c r="C8413" s="169"/>
      <c r="D8413" s="169"/>
      <c r="E8413" s="169"/>
    </row>
    <row r="8414" spans="2:5">
      <c r="B8414" s="187"/>
      <c r="C8414" s="169"/>
      <c r="D8414" s="169"/>
      <c r="E8414" s="169"/>
    </row>
    <row r="8415" spans="2:5">
      <c r="B8415" s="187"/>
      <c r="C8415" s="169"/>
      <c r="D8415" s="169"/>
      <c r="E8415" s="169"/>
    </row>
    <row r="8416" spans="2:5">
      <c r="B8416" s="187"/>
      <c r="C8416" s="169"/>
      <c r="D8416" s="169"/>
      <c r="E8416" s="169"/>
    </row>
    <row r="8417" spans="2:5">
      <c r="B8417" s="187"/>
      <c r="C8417" s="169"/>
      <c r="D8417" s="169"/>
      <c r="E8417" s="169"/>
    </row>
    <row r="8418" spans="2:5">
      <c r="B8418" s="187"/>
      <c r="C8418" s="169"/>
      <c r="D8418" s="169"/>
      <c r="E8418" s="169"/>
    </row>
    <row r="8419" spans="2:5">
      <c r="B8419" s="187"/>
      <c r="C8419" s="169"/>
      <c r="D8419" s="169"/>
      <c r="E8419" s="169"/>
    </row>
    <row r="8420" spans="2:5">
      <c r="B8420" s="187"/>
      <c r="C8420" s="169"/>
      <c r="D8420" s="169"/>
      <c r="E8420" s="169"/>
    </row>
    <row r="8421" spans="2:5">
      <c r="B8421" s="187"/>
      <c r="C8421" s="169"/>
      <c r="D8421" s="169"/>
      <c r="E8421" s="169"/>
    </row>
    <row r="8422" spans="2:5">
      <c r="B8422" s="187"/>
      <c r="C8422" s="169"/>
      <c r="D8422" s="169"/>
      <c r="E8422" s="169"/>
    </row>
    <row r="8423" spans="2:5">
      <c r="B8423" s="187"/>
      <c r="C8423" s="169"/>
      <c r="D8423" s="169"/>
      <c r="E8423" s="169"/>
    </row>
    <row r="8424" spans="2:5">
      <c r="B8424" s="187"/>
      <c r="C8424" s="169"/>
      <c r="D8424" s="169"/>
      <c r="E8424" s="169"/>
    </row>
    <row r="8425" spans="2:5">
      <c r="B8425" s="187"/>
      <c r="C8425" s="169"/>
      <c r="D8425" s="169"/>
      <c r="E8425" s="169"/>
    </row>
    <row r="8426" spans="2:5">
      <c r="B8426" s="187"/>
      <c r="C8426" s="169"/>
      <c r="D8426" s="169"/>
      <c r="E8426" s="169"/>
    </row>
    <row r="8427" spans="2:5">
      <c r="B8427" s="187"/>
      <c r="C8427" s="169"/>
      <c r="D8427" s="169"/>
      <c r="E8427" s="169"/>
    </row>
    <row r="8428" spans="2:5">
      <c r="B8428" s="187"/>
      <c r="C8428" s="169"/>
      <c r="D8428" s="169"/>
      <c r="E8428" s="169"/>
    </row>
    <row r="8429" spans="2:5">
      <c r="B8429" s="187"/>
      <c r="C8429" s="169"/>
      <c r="D8429" s="169"/>
      <c r="E8429" s="169"/>
    </row>
    <row r="8430" spans="2:5">
      <c r="B8430" s="187"/>
      <c r="C8430" s="169"/>
      <c r="D8430" s="169"/>
      <c r="E8430" s="169"/>
    </row>
    <row r="8431" spans="2:5">
      <c r="B8431" s="187"/>
      <c r="C8431" s="169"/>
      <c r="D8431" s="169"/>
      <c r="E8431" s="169"/>
    </row>
    <row r="8432" spans="2:5">
      <c r="B8432" s="187"/>
      <c r="C8432" s="169"/>
      <c r="D8432" s="169"/>
      <c r="E8432" s="169"/>
    </row>
    <row r="8433" spans="2:5">
      <c r="B8433" s="187"/>
      <c r="C8433" s="169"/>
      <c r="D8433" s="169"/>
      <c r="E8433" s="169"/>
    </row>
    <row r="8434" spans="2:5">
      <c r="B8434" s="187"/>
      <c r="C8434" s="169"/>
      <c r="D8434" s="169"/>
      <c r="E8434" s="169"/>
    </row>
    <row r="8435" spans="2:5">
      <c r="B8435" s="187"/>
      <c r="C8435" s="169"/>
      <c r="D8435" s="169"/>
      <c r="E8435" s="169"/>
    </row>
    <row r="8436" spans="2:5">
      <c r="B8436" s="187"/>
      <c r="C8436" s="169"/>
      <c r="D8436" s="169"/>
      <c r="E8436" s="169"/>
    </row>
    <row r="8437" spans="2:5">
      <c r="B8437" s="187"/>
      <c r="C8437" s="169"/>
      <c r="D8437" s="169"/>
      <c r="E8437" s="169"/>
    </row>
    <row r="8438" spans="2:5">
      <c r="B8438" s="187"/>
      <c r="C8438" s="169"/>
      <c r="D8438" s="169"/>
      <c r="E8438" s="169"/>
    </row>
    <row r="8439" spans="2:5">
      <c r="B8439" s="187"/>
      <c r="C8439" s="169"/>
      <c r="D8439" s="169"/>
      <c r="E8439" s="169"/>
    </row>
    <row r="8440" spans="2:5">
      <c r="B8440" s="187"/>
      <c r="C8440" s="169"/>
      <c r="D8440" s="169"/>
      <c r="E8440" s="169"/>
    </row>
    <row r="8441" spans="2:5">
      <c r="B8441" s="187"/>
      <c r="C8441" s="169"/>
      <c r="D8441" s="169"/>
      <c r="E8441" s="169"/>
    </row>
    <row r="8442" spans="2:5">
      <c r="B8442" s="187"/>
      <c r="C8442" s="169"/>
      <c r="D8442" s="169"/>
      <c r="E8442" s="169"/>
    </row>
    <row r="8443" spans="2:5">
      <c r="B8443" s="187"/>
      <c r="C8443" s="169"/>
      <c r="D8443" s="169"/>
      <c r="E8443" s="169"/>
    </row>
    <row r="8444" spans="2:5">
      <c r="B8444" s="187"/>
      <c r="C8444" s="169"/>
      <c r="D8444" s="169"/>
      <c r="E8444" s="169"/>
    </row>
    <row r="8445" spans="2:5">
      <c r="B8445" s="187"/>
      <c r="C8445" s="169"/>
      <c r="D8445" s="169"/>
      <c r="E8445" s="169"/>
    </row>
    <row r="8446" spans="2:5">
      <c r="B8446" s="187"/>
      <c r="C8446" s="169"/>
      <c r="D8446" s="169"/>
      <c r="E8446" s="169"/>
    </row>
    <row r="8447" spans="2:5">
      <c r="B8447" s="187"/>
      <c r="C8447" s="169"/>
      <c r="D8447" s="169"/>
      <c r="E8447" s="169"/>
    </row>
    <row r="8448" spans="2:5">
      <c r="B8448" s="187"/>
      <c r="C8448" s="169"/>
      <c r="D8448" s="169"/>
      <c r="E8448" s="169"/>
    </row>
    <row r="8449" spans="2:5">
      <c r="B8449" s="187"/>
      <c r="C8449" s="169"/>
      <c r="D8449" s="169"/>
      <c r="E8449" s="169"/>
    </row>
    <row r="8450" spans="2:5">
      <c r="B8450" s="187"/>
      <c r="C8450" s="169"/>
      <c r="D8450" s="169"/>
      <c r="E8450" s="169"/>
    </row>
    <row r="8451" spans="2:5">
      <c r="B8451" s="187"/>
      <c r="C8451" s="169"/>
      <c r="D8451" s="169"/>
      <c r="E8451" s="169"/>
    </row>
    <row r="8452" spans="2:5">
      <c r="B8452" s="187"/>
      <c r="C8452" s="169"/>
      <c r="D8452" s="169"/>
      <c r="E8452" s="169"/>
    </row>
    <row r="8453" spans="2:5">
      <c r="B8453" s="187"/>
      <c r="C8453" s="169"/>
      <c r="D8453" s="169"/>
      <c r="E8453" s="169"/>
    </row>
    <row r="8454" spans="2:5">
      <c r="B8454" s="187"/>
      <c r="C8454" s="169"/>
      <c r="D8454" s="169"/>
      <c r="E8454" s="169"/>
    </row>
    <row r="8455" spans="2:5">
      <c r="B8455" s="187"/>
      <c r="C8455" s="169"/>
      <c r="D8455" s="169"/>
      <c r="E8455" s="169"/>
    </row>
    <row r="8456" spans="2:5">
      <c r="B8456" s="187"/>
      <c r="C8456" s="169"/>
      <c r="D8456" s="169"/>
      <c r="E8456" s="169"/>
    </row>
    <row r="8457" spans="2:5">
      <c r="B8457" s="187"/>
      <c r="C8457" s="169"/>
      <c r="D8457" s="169"/>
      <c r="E8457" s="169"/>
    </row>
    <row r="8458" spans="2:5">
      <c r="B8458" s="187"/>
      <c r="C8458" s="169"/>
      <c r="D8458" s="169"/>
      <c r="E8458" s="169"/>
    </row>
    <row r="8459" spans="2:5">
      <c r="B8459" s="187"/>
      <c r="C8459" s="169"/>
      <c r="D8459" s="169"/>
      <c r="E8459" s="169"/>
    </row>
    <row r="8460" spans="2:5">
      <c r="B8460" s="187"/>
      <c r="C8460" s="169"/>
      <c r="D8460" s="169"/>
      <c r="E8460" s="169"/>
    </row>
    <row r="8461" spans="2:5">
      <c r="B8461" s="187"/>
      <c r="C8461" s="169"/>
      <c r="D8461" s="169"/>
      <c r="E8461" s="169"/>
    </row>
    <row r="8462" spans="2:5">
      <c r="B8462" s="187"/>
      <c r="C8462" s="169"/>
      <c r="D8462" s="169"/>
      <c r="E8462" s="169"/>
    </row>
    <row r="8463" spans="2:5">
      <c r="B8463" s="187"/>
      <c r="C8463" s="169"/>
      <c r="D8463" s="169"/>
      <c r="E8463" s="169"/>
    </row>
    <row r="8464" spans="2:5">
      <c r="B8464" s="187"/>
      <c r="C8464" s="169"/>
      <c r="D8464" s="169"/>
      <c r="E8464" s="169"/>
    </row>
    <row r="8465" spans="2:5">
      <c r="B8465" s="187"/>
      <c r="C8465" s="169"/>
      <c r="D8465" s="169"/>
      <c r="E8465" s="169"/>
    </row>
    <row r="8466" spans="2:5">
      <c r="B8466" s="187"/>
      <c r="C8466" s="169"/>
      <c r="D8466" s="169"/>
      <c r="E8466" s="169"/>
    </row>
    <row r="8467" spans="2:5">
      <c r="B8467" s="187"/>
      <c r="C8467" s="169"/>
      <c r="D8467" s="169"/>
      <c r="E8467" s="169"/>
    </row>
    <row r="8468" spans="2:5">
      <c r="B8468" s="187"/>
      <c r="C8468" s="169"/>
      <c r="D8468" s="169"/>
      <c r="E8468" s="169"/>
    </row>
    <row r="8469" spans="2:5">
      <c r="B8469" s="187"/>
      <c r="C8469" s="169"/>
      <c r="D8469" s="169"/>
      <c r="E8469" s="169"/>
    </row>
    <row r="8470" spans="2:5">
      <c r="B8470" s="187"/>
      <c r="C8470" s="169"/>
      <c r="D8470" s="169"/>
      <c r="E8470" s="169"/>
    </row>
    <row r="8471" spans="2:5">
      <c r="B8471" s="187"/>
      <c r="C8471" s="169"/>
      <c r="D8471" s="169"/>
      <c r="E8471" s="169"/>
    </row>
    <row r="8472" spans="2:5">
      <c r="B8472" s="187"/>
      <c r="C8472" s="169"/>
      <c r="D8472" s="169"/>
      <c r="E8472" s="169"/>
    </row>
    <row r="8473" spans="2:5">
      <c r="B8473" s="187"/>
      <c r="C8473" s="169"/>
      <c r="D8473" s="169"/>
      <c r="E8473" s="169"/>
    </row>
    <row r="8474" spans="2:5">
      <c r="B8474" s="187"/>
      <c r="C8474" s="169"/>
      <c r="D8474" s="169"/>
      <c r="E8474" s="169"/>
    </row>
    <row r="8475" spans="2:5">
      <c r="B8475" s="187"/>
      <c r="C8475" s="169"/>
      <c r="D8475" s="169"/>
      <c r="E8475" s="169"/>
    </row>
    <row r="8476" spans="2:5">
      <c r="B8476" s="187"/>
      <c r="C8476" s="169"/>
      <c r="D8476" s="169"/>
      <c r="E8476" s="169"/>
    </row>
    <row r="8477" spans="2:5">
      <c r="B8477" s="187"/>
      <c r="C8477" s="169"/>
      <c r="D8477" s="169"/>
      <c r="E8477" s="169"/>
    </row>
    <row r="8478" spans="2:5">
      <c r="B8478" s="187"/>
      <c r="C8478" s="169"/>
      <c r="D8478" s="169"/>
      <c r="E8478" s="169"/>
    </row>
    <row r="8479" spans="2:5">
      <c r="B8479" s="187"/>
      <c r="C8479" s="169"/>
      <c r="D8479" s="169"/>
      <c r="E8479" s="169"/>
    </row>
    <row r="8480" spans="2:5">
      <c r="B8480" s="187"/>
      <c r="C8480" s="169"/>
      <c r="D8480" s="169"/>
      <c r="E8480" s="169"/>
    </row>
    <row r="8481" spans="2:5">
      <c r="B8481" s="187"/>
      <c r="C8481" s="169"/>
      <c r="D8481" s="169"/>
      <c r="E8481" s="169"/>
    </row>
    <row r="8482" spans="2:5">
      <c r="B8482" s="187"/>
      <c r="C8482" s="169"/>
      <c r="D8482" s="169"/>
      <c r="E8482" s="169"/>
    </row>
    <row r="8483" spans="2:5">
      <c r="B8483" s="187"/>
      <c r="C8483" s="169"/>
      <c r="D8483" s="169"/>
      <c r="E8483" s="169"/>
    </row>
    <row r="8484" spans="2:5">
      <c r="B8484" s="187"/>
      <c r="C8484" s="169"/>
      <c r="D8484" s="169"/>
      <c r="E8484" s="169"/>
    </row>
    <row r="8485" spans="2:5">
      <c r="B8485" s="187"/>
      <c r="C8485" s="169"/>
      <c r="D8485" s="169"/>
      <c r="E8485" s="169"/>
    </row>
    <row r="8486" spans="2:5">
      <c r="B8486" s="187"/>
      <c r="C8486" s="169"/>
      <c r="D8486" s="169"/>
      <c r="E8486" s="169"/>
    </row>
    <row r="8487" spans="2:5">
      <c r="B8487" s="187"/>
      <c r="C8487" s="169"/>
      <c r="D8487" s="169"/>
      <c r="E8487" s="169"/>
    </row>
    <row r="8488" spans="2:5">
      <c r="B8488" s="187"/>
      <c r="C8488" s="169"/>
      <c r="D8488" s="169"/>
      <c r="E8488" s="169"/>
    </row>
    <row r="8489" spans="2:5">
      <c r="B8489" s="187"/>
      <c r="C8489" s="169"/>
      <c r="D8489" s="169"/>
      <c r="E8489" s="169"/>
    </row>
    <row r="8490" spans="2:5">
      <c r="B8490" s="187"/>
      <c r="C8490" s="169"/>
      <c r="D8490" s="169"/>
      <c r="E8490" s="169"/>
    </row>
    <row r="8491" spans="2:5">
      <c r="B8491" s="187"/>
      <c r="C8491" s="169"/>
      <c r="D8491" s="169"/>
      <c r="E8491" s="169"/>
    </row>
    <row r="8492" spans="2:5">
      <c r="B8492" s="187"/>
      <c r="C8492" s="169"/>
      <c r="D8492" s="169"/>
      <c r="E8492" s="169"/>
    </row>
    <row r="8493" spans="2:5">
      <c r="B8493" s="187"/>
      <c r="C8493" s="169"/>
      <c r="D8493" s="169"/>
      <c r="E8493" s="169"/>
    </row>
    <row r="8494" spans="2:5">
      <c r="B8494" s="187"/>
      <c r="C8494" s="169"/>
      <c r="D8494" s="169"/>
      <c r="E8494" s="169"/>
    </row>
    <row r="8495" spans="2:5">
      <c r="B8495" s="187"/>
      <c r="C8495" s="169"/>
      <c r="D8495" s="169"/>
      <c r="E8495" s="169"/>
    </row>
    <row r="8496" spans="2:5">
      <c r="B8496" s="187"/>
      <c r="C8496" s="169"/>
      <c r="D8496" s="169"/>
      <c r="E8496" s="169"/>
    </row>
    <row r="8497" spans="2:5">
      <c r="B8497" s="187"/>
      <c r="C8497" s="169"/>
      <c r="D8497" s="169"/>
      <c r="E8497" s="169"/>
    </row>
    <row r="8498" spans="2:5">
      <c r="B8498" s="187"/>
      <c r="C8498" s="169"/>
      <c r="D8498" s="169"/>
      <c r="E8498" s="169"/>
    </row>
    <row r="8499" spans="2:5">
      <c r="B8499" s="187"/>
      <c r="C8499" s="169"/>
      <c r="D8499" s="169"/>
      <c r="E8499" s="169"/>
    </row>
    <row r="8500" spans="2:5">
      <c r="B8500" s="187"/>
      <c r="C8500" s="169"/>
      <c r="D8500" s="169"/>
      <c r="E8500" s="169"/>
    </row>
    <row r="8501" spans="2:5">
      <c r="B8501" s="187"/>
      <c r="C8501" s="169"/>
      <c r="D8501" s="169"/>
      <c r="E8501" s="169"/>
    </row>
    <row r="8502" spans="2:5">
      <c r="B8502" s="187"/>
      <c r="C8502" s="169"/>
      <c r="D8502" s="169"/>
      <c r="E8502" s="169"/>
    </row>
    <row r="8503" spans="2:5">
      <c r="B8503" s="187"/>
      <c r="C8503" s="169"/>
      <c r="D8503" s="169"/>
      <c r="E8503" s="169"/>
    </row>
    <row r="8504" spans="2:5">
      <c r="B8504" s="187"/>
      <c r="C8504" s="169"/>
      <c r="D8504" s="169"/>
      <c r="E8504" s="169"/>
    </row>
    <row r="8505" spans="2:5">
      <c r="B8505" s="187"/>
      <c r="C8505" s="169"/>
      <c r="D8505" s="169"/>
      <c r="E8505" s="169"/>
    </row>
    <row r="8506" spans="2:5">
      <c r="B8506" s="187"/>
      <c r="C8506" s="169"/>
      <c r="D8506" s="169"/>
      <c r="E8506" s="169"/>
    </row>
    <row r="8507" spans="2:5">
      <c r="B8507" s="187"/>
      <c r="C8507" s="169"/>
      <c r="D8507" s="169"/>
      <c r="E8507" s="169"/>
    </row>
    <row r="8508" spans="2:5">
      <c r="B8508" s="187"/>
      <c r="C8508" s="169"/>
      <c r="D8508" s="169"/>
      <c r="E8508" s="169"/>
    </row>
    <row r="8509" spans="2:5">
      <c r="B8509" s="187"/>
      <c r="C8509" s="169"/>
      <c r="D8509" s="169"/>
      <c r="E8509" s="169"/>
    </row>
    <row r="8510" spans="2:5">
      <c r="B8510" s="187"/>
      <c r="C8510" s="169"/>
      <c r="D8510" s="169"/>
      <c r="E8510" s="169"/>
    </row>
    <row r="8511" spans="2:5">
      <c r="B8511" s="187"/>
      <c r="C8511" s="169"/>
      <c r="D8511" s="169"/>
      <c r="E8511" s="169"/>
    </row>
    <row r="8512" spans="2:5">
      <c r="B8512" s="187"/>
      <c r="C8512" s="169"/>
      <c r="D8512" s="169"/>
      <c r="E8512" s="169"/>
    </row>
    <row r="8513" spans="2:5">
      <c r="B8513" s="187"/>
      <c r="C8513" s="169"/>
      <c r="D8513" s="169"/>
      <c r="E8513" s="169"/>
    </row>
    <row r="8514" spans="2:5">
      <c r="B8514" s="187"/>
      <c r="C8514" s="169"/>
      <c r="D8514" s="169"/>
      <c r="E8514" s="169"/>
    </row>
    <row r="8515" spans="2:5">
      <c r="B8515" s="187"/>
      <c r="C8515" s="169"/>
      <c r="D8515" s="169"/>
      <c r="E8515" s="169"/>
    </row>
    <row r="8516" spans="2:5">
      <c r="B8516" s="187"/>
      <c r="C8516" s="169"/>
      <c r="D8516" s="169"/>
      <c r="E8516" s="169"/>
    </row>
    <row r="8517" spans="2:5">
      <c r="B8517" s="187"/>
      <c r="C8517" s="169"/>
      <c r="D8517" s="169"/>
      <c r="E8517" s="169"/>
    </row>
    <row r="8518" spans="2:5">
      <c r="B8518" s="187"/>
      <c r="C8518" s="169"/>
      <c r="D8518" s="169"/>
      <c r="E8518" s="169"/>
    </row>
    <row r="8519" spans="2:5">
      <c r="B8519" s="187"/>
      <c r="C8519" s="169"/>
      <c r="D8519" s="169"/>
      <c r="E8519" s="169"/>
    </row>
    <row r="8520" spans="2:5">
      <c r="B8520" s="187"/>
      <c r="C8520" s="169"/>
      <c r="D8520" s="169"/>
      <c r="E8520" s="169"/>
    </row>
    <row r="8521" spans="2:5">
      <c r="B8521" s="187"/>
      <c r="C8521" s="169"/>
      <c r="D8521" s="169"/>
      <c r="E8521" s="169"/>
    </row>
    <row r="8522" spans="2:5">
      <c r="B8522" s="187"/>
      <c r="C8522" s="169"/>
      <c r="D8522" s="169"/>
      <c r="E8522" s="169"/>
    </row>
    <row r="8523" spans="2:5">
      <c r="B8523" s="187"/>
      <c r="C8523" s="169"/>
      <c r="D8523" s="169"/>
      <c r="E8523" s="169"/>
    </row>
    <row r="8524" spans="2:5">
      <c r="B8524" s="187"/>
      <c r="C8524" s="169"/>
      <c r="D8524" s="169"/>
      <c r="E8524" s="169"/>
    </row>
    <row r="8525" spans="2:5">
      <c r="B8525" s="187"/>
      <c r="C8525" s="169"/>
      <c r="D8525" s="169"/>
      <c r="E8525" s="169"/>
    </row>
    <row r="8526" spans="2:5">
      <c r="B8526" s="187"/>
      <c r="C8526" s="169"/>
      <c r="D8526" s="169"/>
      <c r="E8526" s="169"/>
    </row>
    <row r="8527" spans="2:5">
      <c r="B8527" s="187"/>
      <c r="C8527" s="169"/>
      <c r="D8527" s="169"/>
      <c r="E8527" s="169"/>
    </row>
    <row r="8528" spans="2:5">
      <c r="B8528" s="187"/>
      <c r="C8528" s="169"/>
      <c r="D8528" s="169"/>
      <c r="E8528" s="169"/>
    </row>
    <row r="8529" spans="2:5">
      <c r="B8529" s="187"/>
      <c r="C8529" s="169"/>
      <c r="D8529" s="169"/>
      <c r="E8529" s="169"/>
    </row>
    <row r="8530" spans="2:5">
      <c r="B8530" s="187"/>
      <c r="C8530" s="169"/>
      <c r="D8530" s="169"/>
      <c r="E8530" s="169"/>
    </row>
    <row r="8531" spans="2:5">
      <c r="B8531" s="187"/>
      <c r="C8531" s="169"/>
      <c r="D8531" s="169"/>
      <c r="E8531" s="169"/>
    </row>
    <row r="8532" spans="2:5">
      <c r="B8532" s="187"/>
      <c r="C8532" s="169"/>
      <c r="D8532" s="169"/>
      <c r="E8532" s="169"/>
    </row>
    <row r="8533" spans="2:5">
      <c r="B8533" s="187"/>
      <c r="C8533" s="169"/>
      <c r="D8533" s="169"/>
      <c r="E8533" s="169"/>
    </row>
    <row r="8534" spans="2:5">
      <c r="B8534" s="187"/>
      <c r="C8534" s="169"/>
      <c r="D8534" s="169"/>
      <c r="E8534" s="169"/>
    </row>
    <row r="8535" spans="2:5">
      <c r="B8535" s="187"/>
      <c r="C8535" s="169"/>
      <c r="D8535" s="169"/>
      <c r="E8535" s="169"/>
    </row>
    <row r="8536" spans="2:5">
      <c r="B8536" s="187"/>
      <c r="C8536" s="169"/>
      <c r="D8536" s="169"/>
      <c r="E8536" s="169"/>
    </row>
    <row r="8537" spans="2:5">
      <c r="B8537" s="187"/>
      <c r="C8537" s="169"/>
      <c r="D8537" s="169"/>
      <c r="E8537" s="169"/>
    </row>
    <row r="8538" spans="2:5">
      <c r="B8538" s="187"/>
      <c r="C8538" s="169"/>
      <c r="D8538" s="169"/>
      <c r="E8538" s="169"/>
    </row>
    <row r="8539" spans="2:5">
      <c r="B8539" s="187"/>
      <c r="C8539" s="169"/>
      <c r="D8539" s="169"/>
      <c r="E8539" s="169"/>
    </row>
    <row r="8540" spans="2:5">
      <c r="B8540" s="187"/>
      <c r="C8540" s="169"/>
      <c r="D8540" s="169"/>
      <c r="E8540" s="169"/>
    </row>
    <row r="8541" spans="2:5">
      <c r="B8541" s="187"/>
      <c r="C8541" s="169"/>
      <c r="D8541" s="169"/>
      <c r="E8541" s="169"/>
    </row>
    <row r="8542" spans="2:5">
      <c r="B8542" s="187"/>
      <c r="C8542" s="169"/>
      <c r="D8542" s="169"/>
      <c r="E8542" s="169"/>
    </row>
    <row r="8543" spans="2:5">
      <c r="B8543" s="187"/>
      <c r="C8543" s="169"/>
      <c r="D8543" s="169"/>
      <c r="E8543" s="169"/>
    </row>
    <row r="8544" spans="2:5">
      <c r="B8544" s="187"/>
      <c r="C8544" s="169"/>
      <c r="D8544" s="169"/>
      <c r="E8544" s="169"/>
    </row>
    <row r="8545" spans="2:5">
      <c r="B8545" s="187"/>
      <c r="C8545" s="169"/>
      <c r="D8545" s="169"/>
      <c r="E8545" s="169"/>
    </row>
    <row r="8546" spans="2:5">
      <c r="B8546" s="187"/>
      <c r="C8546" s="169"/>
      <c r="D8546" s="169"/>
      <c r="E8546" s="169"/>
    </row>
    <row r="8547" spans="2:5">
      <c r="B8547" s="187"/>
      <c r="C8547" s="169"/>
      <c r="D8547" s="169"/>
      <c r="E8547" s="169"/>
    </row>
    <row r="8548" spans="2:5">
      <c r="B8548" s="187"/>
      <c r="C8548" s="169"/>
      <c r="D8548" s="169"/>
      <c r="E8548" s="169"/>
    </row>
    <row r="8549" spans="2:5">
      <c r="B8549" s="187"/>
      <c r="C8549" s="169"/>
      <c r="D8549" s="169"/>
      <c r="E8549" s="169"/>
    </row>
    <row r="8550" spans="2:5">
      <c r="B8550" s="187"/>
      <c r="C8550" s="169"/>
      <c r="D8550" s="169"/>
      <c r="E8550" s="169"/>
    </row>
    <row r="8551" spans="2:5">
      <c r="B8551" s="187"/>
      <c r="C8551" s="169"/>
      <c r="D8551" s="169"/>
      <c r="E8551" s="169"/>
    </row>
    <row r="8552" spans="2:5">
      <c r="B8552" s="187"/>
      <c r="C8552" s="169"/>
      <c r="D8552" s="169"/>
      <c r="E8552" s="169"/>
    </row>
    <row r="8553" spans="2:5">
      <c r="B8553" s="187"/>
      <c r="C8553" s="169"/>
      <c r="D8553" s="169"/>
      <c r="E8553" s="169"/>
    </row>
    <row r="8554" spans="2:5">
      <c r="B8554" s="187"/>
      <c r="C8554" s="169"/>
      <c r="D8554" s="169"/>
      <c r="E8554" s="169"/>
    </row>
    <row r="8555" spans="2:5">
      <c r="B8555" s="187"/>
      <c r="C8555" s="169"/>
      <c r="D8555" s="169"/>
      <c r="E8555" s="169"/>
    </row>
    <row r="8556" spans="2:5">
      <c r="B8556" s="187"/>
      <c r="C8556" s="169"/>
      <c r="D8556" s="169"/>
      <c r="E8556" s="169"/>
    </row>
    <row r="8557" spans="2:5">
      <c r="B8557" s="187"/>
      <c r="C8557" s="169"/>
      <c r="D8557" s="169"/>
      <c r="E8557" s="169"/>
    </row>
    <row r="8558" spans="2:5">
      <c r="B8558" s="187"/>
      <c r="C8558" s="169"/>
      <c r="D8558" s="169"/>
      <c r="E8558" s="169"/>
    </row>
    <row r="8559" spans="2:5">
      <c r="B8559" s="187"/>
      <c r="C8559" s="169"/>
      <c r="D8559" s="169"/>
      <c r="E8559" s="169"/>
    </row>
    <row r="8560" spans="2:5">
      <c r="B8560" s="187"/>
      <c r="C8560" s="169"/>
      <c r="D8560" s="169"/>
      <c r="E8560" s="169"/>
    </row>
    <row r="8561" spans="2:5">
      <c r="B8561" s="187"/>
      <c r="C8561" s="169"/>
      <c r="D8561" s="169"/>
      <c r="E8561" s="169"/>
    </row>
    <row r="8562" spans="2:5">
      <c r="B8562" s="187"/>
      <c r="C8562" s="169"/>
      <c r="D8562" s="169"/>
      <c r="E8562" s="169"/>
    </row>
    <row r="8563" spans="2:5">
      <c r="B8563" s="187"/>
      <c r="C8563" s="169"/>
      <c r="D8563" s="169"/>
      <c r="E8563" s="169"/>
    </row>
    <row r="8564" spans="2:5">
      <c r="B8564" s="187"/>
      <c r="C8564" s="169"/>
      <c r="D8564" s="169"/>
      <c r="E8564" s="169"/>
    </row>
    <row r="8565" spans="2:5">
      <c r="B8565" s="187"/>
      <c r="C8565" s="169"/>
      <c r="D8565" s="169"/>
      <c r="E8565" s="169"/>
    </row>
    <row r="8566" spans="2:5">
      <c r="B8566" s="187"/>
      <c r="C8566" s="169"/>
      <c r="D8566" s="169"/>
      <c r="E8566" s="169"/>
    </row>
    <row r="8567" spans="2:5">
      <c r="B8567" s="187"/>
      <c r="C8567" s="169"/>
      <c r="D8567" s="169"/>
      <c r="E8567" s="169"/>
    </row>
    <row r="8568" spans="2:5">
      <c r="B8568" s="187"/>
      <c r="C8568" s="169"/>
      <c r="D8568" s="169"/>
      <c r="E8568" s="169"/>
    </row>
    <row r="8569" spans="2:5">
      <c r="B8569" s="187"/>
      <c r="C8569" s="169"/>
      <c r="D8569" s="169"/>
      <c r="E8569" s="169"/>
    </row>
    <row r="8570" spans="2:5">
      <c r="B8570" s="187"/>
      <c r="C8570" s="169"/>
      <c r="D8570" s="169"/>
      <c r="E8570" s="169"/>
    </row>
    <row r="8571" spans="2:5">
      <c r="B8571" s="187"/>
      <c r="C8571" s="169"/>
      <c r="D8571" s="169"/>
      <c r="E8571" s="169"/>
    </row>
    <row r="8572" spans="2:5">
      <c r="B8572" s="187"/>
      <c r="C8572" s="169"/>
      <c r="D8572" s="169"/>
      <c r="E8572" s="169"/>
    </row>
    <row r="8573" spans="2:5">
      <c r="B8573" s="187"/>
      <c r="C8573" s="169"/>
      <c r="D8573" s="169"/>
      <c r="E8573" s="169"/>
    </row>
    <row r="8574" spans="2:5">
      <c r="B8574" s="187"/>
      <c r="C8574" s="169"/>
      <c r="D8574" s="169"/>
      <c r="E8574" s="169"/>
    </row>
    <row r="8575" spans="2:5">
      <c r="B8575" s="187"/>
      <c r="C8575" s="169"/>
      <c r="D8575" s="169"/>
      <c r="E8575" s="169"/>
    </row>
    <row r="8576" spans="2:5">
      <c r="B8576" s="187"/>
      <c r="C8576" s="169"/>
      <c r="D8576" s="169"/>
      <c r="E8576" s="169"/>
    </row>
    <row r="8577" spans="2:5">
      <c r="B8577" s="187"/>
      <c r="C8577" s="169"/>
      <c r="D8577" s="169"/>
      <c r="E8577" s="169"/>
    </row>
    <row r="8578" spans="2:5">
      <c r="B8578" s="187"/>
      <c r="C8578" s="169"/>
      <c r="D8578" s="169"/>
      <c r="E8578" s="169"/>
    </row>
    <row r="8579" spans="2:5">
      <c r="B8579" s="187"/>
      <c r="C8579" s="169"/>
      <c r="D8579" s="169"/>
      <c r="E8579" s="169"/>
    </row>
    <row r="8580" spans="2:5">
      <c r="B8580" s="187"/>
      <c r="C8580" s="169"/>
      <c r="D8580" s="169"/>
      <c r="E8580" s="169"/>
    </row>
    <row r="8581" spans="2:5">
      <c r="B8581" s="187"/>
      <c r="C8581" s="169"/>
      <c r="D8581" s="169"/>
      <c r="E8581" s="169"/>
    </row>
    <row r="8582" spans="2:5">
      <c r="B8582" s="187"/>
      <c r="C8582" s="169"/>
      <c r="D8582" s="169"/>
      <c r="E8582" s="169"/>
    </row>
    <row r="8583" spans="2:5">
      <c r="B8583" s="187"/>
      <c r="C8583" s="169"/>
      <c r="D8583" s="169"/>
      <c r="E8583" s="169"/>
    </row>
    <row r="8584" spans="2:5">
      <c r="B8584" s="187"/>
      <c r="C8584" s="169"/>
      <c r="D8584" s="169"/>
      <c r="E8584" s="169"/>
    </row>
    <row r="8585" spans="2:5">
      <c r="B8585" s="187"/>
      <c r="C8585" s="169"/>
      <c r="D8585" s="169"/>
      <c r="E8585" s="169"/>
    </row>
    <row r="8586" spans="2:5">
      <c r="B8586" s="187"/>
      <c r="C8586" s="169"/>
      <c r="D8586" s="169"/>
      <c r="E8586" s="169"/>
    </row>
    <row r="8587" spans="2:5">
      <c r="B8587" s="187"/>
      <c r="C8587" s="169"/>
      <c r="D8587" s="169"/>
      <c r="E8587" s="169"/>
    </row>
    <row r="8588" spans="2:5">
      <c r="B8588" s="187"/>
      <c r="C8588" s="169"/>
      <c r="D8588" s="169"/>
      <c r="E8588" s="169"/>
    </row>
    <row r="8589" spans="2:5">
      <c r="B8589" s="187"/>
      <c r="C8589" s="169"/>
      <c r="D8589" s="169"/>
      <c r="E8589" s="169"/>
    </row>
    <row r="8590" spans="2:5">
      <c r="B8590" s="187"/>
      <c r="C8590" s="169"/>
      <c r="D8590" s="169"/>
      <c r="E8590" s="169"/>
    </row>
    <row r="8591" spans="2:5">
      <c r="B8591" s="187"/>
      <c r="C8591" s="169"/>
      <c r="D8591" s="169"/>
      <c r="E8591" s="169"/>
    </row>
    <row r="8592" spans="2:5">
      <c r="B8592" s="187"/>
      <c r="C8592" s="169"/>
      <c r="D8592" s="169"/>
      <c r="E8592" s="169"/>
    </row>
    <row r="8593" spans="2:5">
      <c r="B8593" s="187"/>
      <c r="C8593" s="169"/>
      <c r="D8593" s="169"/>
      <c r="E8593" s="169"/>
    </row>
    <row r="8594" spans="2:5">
      <c r="B8594" s="187"/>
      <c r="C8594" s="169"/>
      <c r="D8594" s="169"/>
      <c r="E8594" s="169"/>
    </row>
    <row r="8595" spans="2:5">
      <c r="B8595" s="187"/>
      <c r="C8595" s="169"/>
      <c r="D8595" s="169"/>
      <c r="E8595" s="169"/>
    </row>
    <row r="8596" spans="2:5">
      <c r="B8596" s="187"/>
      <c r="C8596" s="169"/>
      <c r="D8596" s="169"/>
      <c r="E8596" s="169"/>
    </row>
    <row r="8597" spans="2:5">
      <c r="B8597" s="187"/>
      <c r="C8597" s="169"/>
      <c r="D8597" s="169"/>
      <c r="E8597" s="169"/>
    </row>
    <row r="8598" spans="2:5">
      <c r="B8598" s="187"/>
      <c r="C8598" s="169"/>
      <c r="D8598" s="169"/>
      <c r="E8598" s="169"/>
    </row>
    <row r="8599" spans="2:5">
      <c r="B8599" s="187"/>
      <c r="C8599" s="169"/>
      <c r="D8599" s="169"/>
      <c r="E8599" s="169"/>
    </row>
    <row r="8600" spans="2:5">
      <c r="B8600" s="187"/>
      <c r="C8600" s="169"/>
      <c r="D8600" s="169"/>
      <c r="E8600" s="169"/>
    </row>
    <row r="8601" spans="2:5">
      <c r="B8601" s="187"/>
      <c r="C8601" s="169"/>
      <c r="D8601" s="169"/>
      <c r="E8601" s="169"/>
    </row>
    <row r="8602" spans="2:5">
      <c r="B8602" s="187"/>
      <c r="C8602" s="169"/>
      <c r="D8602" s="169"/>
      <c r="E8602" s="169"/>
    </row>
    <row r="8603" spans="2:5">
      <c r="B8603" s="187"/>
      <c r="C8603" s="169"/>
      <c r="D8603" s="169"/>
      <c r="E8603" s="169"/>
    </row>
    <row r="8604" spans="2:5">
      <c r="B8604" s="187"/>
      <c r="C8604" s="169"/>
      <c r="D8604" s="169"/>
      <c r="E8604" s="169"/>
    </row>
    <row r="8605" spans="2:5">
      <c r="B8605" s="187"/>
      <c r="C8605" s="169"/>
      <c r="D8605" s="169"/>
      <c r="E8605" s="169"/>
    </row>
    <row r="8606" spans="2:5">
      <c r="B8606" s="187"/>
      <c r="C8606" s="169"/>
      <c r="D8606" s="169"/>
      <c r="E8606" s="169"/>
    </row>
    <row r="8607" spans="2:5">
      <c r="B8607" s="187"/>
      <c r="C8607" s="169"/>
      <c r="D8607" s="169"/>
      <c r="E8607" s="169"/>
    </row>
    <row r="8608" spans="2:5">
      <c r="B8608" s="187"/>
      <c r="C8608" s="169"/>
      <c r="D8608" s="169"/>
      <c r="E8608" s="169"/>
    </row>
    <row r="8609" spans="2:5">
      <c r="B8609" s="187"/>
      <c r="C8609" s="169"/>
      <c r="D8609" s="169"/>
      <c r="E8609" s="169"/>
    </row>
    <row r="8610" spans="2:5">
      <c r="B8610" s="187"/>
      <c r="C8610" s="169"/>
      <c r="D8610" s="169"/>
      <c r="E8610" s="169"/>
    </row>
    <row r="8611" spans="2:5">
      <c r="B8611" s="187"/>
      <c r="C8611" s="169"/>
      <c r="D8611" s="169"/>
      <c r="E8611" s="169"/>
    </row>
    <row r="8612" spans="2:5">
      <c r="B8612" s="187"/>
      <c r="C8612" s="169"/>
      <c r="D8612" s="169"/>
      <c r="E8612" s="169"/>
    </row>
    <row r="8613" spans="2:5">
      <c r="B8613" s="187"/>
      <c r="C8613" s="169"/>
      <c r="D8613" s="169"/>
      <c r="E8613" s="169"/>
    </row>
    <row r="8614" spans="2:5">
      <c r="B8614" s="187"/>
      <c r="C8614" s="169"/>
      <c r="D8614" s="169"/>
      <c r="E8614" s="169"/>
    </row>
    <row r="8615" spans="2:5">
      <c r="B8615" s="187"/>
      <c r="C8615" s="169"/>
      <c r="D8615" s="169"/>
      <c r="E8615" s="169"/>
    </row>
    <row r="8616" spans="2:5">
      <c r="B8616" s="187"/>
      <c r="C8616" s="169"/>
      <c r="D8616" s="169"/>
      <c r="E8616" s="169"/>
    </row>
    <row r="8617" spans="2:5">
      <c r="B8617" s="187"/>
      <c r="C8617" s="169"/>
      <c r="D8617" s="169"/>
      <c r="E8617" s="169"/>
    </row>
    <row r="8618" spans="2:5">
      <c r="B8618" s="187"/>
      <c r="C8618" s="169"/>
      <c r="D8618" s="169"/>
      <c r="E8618" s="169"/>
    </row>
    <row r="8619" spans="2:5">
      <c r="B8619" s="187"/>
      <c r="C8619" s="169"/>
      <c r="D8619" s="169"/>
      <c r="E8619" s="169"/>
    </row>
    <row r="8620" spans="2:5">
      <c r="B8620" s="187"/>
      <c r="C8620" s="169"/>
      <c r="D8620" s="169"/>
      <c r="E8620" s="169"/>
    </row>
    <row r="8621" spans="2:5">
      <c r="B8621" s="187"/>
      <c r="C8621" s="169"/>
      <c r="D8621" s="169"/>
      <c r="E8621" s="169"/>
    </row>
    <row r="8622" spans="2:5">
      <c r="B8622" s="187"/>
      <c r="C8622" s="169"/>
      <c r="D8622" s="169"/>
      <c r="E8622" s="169"/>
    </row>
    <row r="8623" spans="2:5">
      <c r="B8623" s="187"/>
      <c r="C8623" s="169"/>
      <c r="D8623" s="169"/>
      <c r="E8623" s="169"/>
    </row>
    <row r="8624" spans="2:5">
      <c r="B8624" s="187"/>
      <c r="C8624" s="169"/>
      <c r="D8624" s="169"/>
      <c r="E8624" s="169"/>
    </row>
    <row r="8625" spans="2:5">
      <c r="B8625" s="187"/>
      <c r="C8625" s="169"/>
      <c r="D8625" s="169"/>
      <c r="E8625" s="169"/>
    </row>
    <row r="8626" spans="2:5">
      <c r="B8626" s="187"/>
      <c r="C8626" s="169"/>
      <c r="D8626" s="169"/>
      <c r="E8626" s="169"/>
    </row>
    <row r="8627" spans="2:5">
      <c r="B8627" s="187"/>
      <c r="C8627" s="169"/>
      <c r="D8627" s="169"/>
      <c r="E8627" s="169"/>
    </row>
    <row r="8628" spans="2:5">
      <c r="B8628" s="187"/>
      <c r="C8628" s="169"/>
      <c r="D8628" s="169"/>
      <c r="E8628" s="169"/>
    </row>
    <row r="8629" spans="2:5">
      <c r="B8629" s="187"/>
      <c r="C8629" s="169"/>
      <c r="D8629" s="169"/>
      <c r="E8629" s="169"/>
    </row>
    <row r="8630" spans="2:5">
      <c r="B8630" s="187"/>
      <c r="C8630" s="169"/>
      <c r="D8630" s="169"/>
      <c r="E8630" s="169"/>
    </row>
    <row r="8631" spans="2:5">
      <c r="B8631" s="187"/>
      <c r="C8631" s="169"/>
      <c r="D8631" s="169"/>
      <c r="E8631" s="169"/>
    </row>
    <row r="8632" spans="2:5">
      <c r="B8632" s="187"/>
      <c r="C8632" s="169"/>
      <c r="D8632" s="169"/>
      <c r="E8632" s="169"/>
    </row>
    <row r="8633" spans="2:5">
      <c r="B8633" s="187"/>
      <c r="C8633" s="169"/>
      <c r="D8633" s="169"/>
      <c r="E8633" s="169"/>
    </row>
    <row r="8634" spans="2:5">
      <c r="B8634" s="187"/>
      <c r="C8634" s="169"/>
      <c r="D8634" s="169"/>
      <c r="E8634" s="169"/>
    </row>
    <row r="8635" spans="2:5">
      <c r="B8635" s="187"/>
      <c r="C8635" s="169"/>
      <c r="D8635" s="169"/>
      <c r="E8635" s="169"/>
    </row>
    <row r="8636" spans="2:5">
      <c r="B8636" s="187"/>
      <c r="C8636" s="169"/>
      <c r="D8636" s="169"/>
      <c r="E8636" s="169"/>
    </row>
    <row r="8637" spans="2:5">
      <c r="B8637" s="187"/>
      <c r="C8637" s="169"/>
      <c r="D8637" s="169"/>
      <c r="E8637" s="169"/>
    </row>
    <row r="8638" spans="2:5">
      <c r="B8638" s="187"/>
      <c r="C8638" s="169"/>
      <c r="D8638" s="169"/>
      <c r="E8638" s="169"/>
    </row>
    <row r="8639" spans="2:5">
      <c r="B8639" s="187"/>
      <c r="C8639" s="169"/>
      <c r="D8639" s="169"/>
      <c r="E8639" s="169"/>
    </row>
    <row r="8640" spans="2:5">
      <c r="B8640" s="187"/>
      <c r="C8640" s="169"/>
      <c r="D8640" s="169"/>
      <c r="E8640" s="169"/>
    </row>
    <row r="8641" spans="2:5">
      <c r="B8641" s="187"/>
      <c r="C8641" s="169"/>
      <c r="D8641" s="169"/>
      <c r="E8641" s="169"/>
    </row>
    <row r="8642" spans="2:5">
      <c r="B8642" s="187"/>
      <c r="C8642" s="169"/>
      <c r="D8642" s="169"/>
      <c r="E8642" s="169"/>
    </row>
    <row r="8643" spans="2:5">
      <c r="B8643" s="187"/>
      <c r="C8643" s="169"/>
      <c r="D8643" s="169"/>
      <c r="E8643" s="169"/>
    </row>
    <row r="8644" spans="2:5">
      <c r="B8644" s="187"/>
      <c r="C8644" s="169"/>
      <c r="D8644" s="169"/>
      <c r="E8644" s="169"/>
    </row>
    <row r="8645" spans="2:5">
      <c r="B8645" s="187"/>
      <c r="C8645" s="169"/>
      <c r="D8645" s="169"/>
      <c r="E8645" s="169"/>
    </row>
    <row r="8646" spans="2:5">
      <c r="B8646" s="187"/>
      <c r="C8646" s="169"/>
      <c r="D8646" s="169"/>
      <c r="E8646" s="169"/>
    </row>
    <row r="8647" spans="2:5">
      <c r="B8647" s="187"/>
      <c r="C8647" s="169"/>
      <c r="D8647" s="169"/>
      <c r="E8647" s="169"/>
    </row>
    <row r="8648" spans="2:5">
      <c r="B8648" s="187"/>
      <c r="C8648" s="169"/>
      <c r="D8648" s="169"/>
      <c r="E8648" s="169"/>
    </row>
    <row r="8649" spans="2:5">
      <c r="B8649" s="187"/>
      <c r="C8649" s="169"/>
      <c r="D8649" s="169"/>
      <c r="E8649" s="169"/>
    </row>
    <row r="8650" spans="2:5">
      <c r="B8650" s="187"/>
      <c r="C8650" s="169"/>
      <c r="D8650" s="169"/>
      <c r="E8650" s="169"/>
    </row>
    <row r="8651" spans="2:5">
      <c r="B8651" s="187"/>
      <c r="C8651" s="169"/>
      <c r="D8651" s="169"/>
      <c r="E8651" s="169"/>
    </row>
    <row r="8652" spans="2:5">
      <c r="B8652" s="187"/>
      <c r="C8652" s="169"/>
      <c r="D8652" s="169"/>
      <c r="E8652" s="169"/>
    </row>
    <row r="8653" spans="2:5">
      <c r="B8653" s="187"/>
      <c r="C8653" s="169"/>
      <c r="D8653" s="169"/>
      <c r="E8653" s="169"/>
    </row>
    <row r="8654" spans="2:5">
      <c r="B8654" s="187"/>
      <c r="C8654" s="169"/>
      <c r="D8654" s="169"/>
      <c r="E8654" s="169"/>
    </row>
    <row r="8655" spans="2:5">
      <c r="B8655" s="187"/>
      <c r="C8655" s="169"/>
      <c r="D8655" s="169"/>
      <c r="E8655" s="169"/>
    </row>
    <row r="8656" spans="2:5">
      <c r="B8656" s="187"/>
      <c r="C8656" s="169"/>
      <c r="D8656" s="169"/>
      <c r="E8656" s="169"/>
    </row>
    <row r="8657" spans="2:5">
      <c r="B8657" s="187"/>
      <c r="C8657" s="169"/>
      <c r="D8657" s="169"/>
      <c r="E8657" s="169"/>
    </row>
    <row r="8658" spans="2:5">
      <c r="B8658" s="187"/>
      <c r="C8658" s="169"/>
      <c r="D8658" s="169"/>
      <c r="E8658" s="169"/>
    </row>
    <row r="8659" spans="2:5">
      <c r="B8659" s="187"/>
      <c r="C8659" s="169"/>
      <c r="D8659" s="169"/>
      <c r="E8659" s="169"/>
    </row>
    <row r="8660" spans="2:5">
      <c r="B8660" s="187"/>
      <c r="C8660" s="169"/>
      <c r="D8660" s="169"/>
      <c r="E8660" s="169"/>
    </row>
    <row r="8661" spans="2:5">
      <c r="B8661" s="187"/>
      <c r="C8661" s="169"/>
      <c r="D8661" s="169"/>
      <c r="E8661" s="169"/>
    </row>
    <row r="8662" spans="2:5">
      <c r="B8662" s="187"/>
      <c r="C8662" s="169"/>
      <c r="D8662" s="169"/>
      <c r="E8662" s="169"/>
    </row>
    <row r="8663" spans="2:5">
      <c r="B8663" s="187"/>
      <c r="C8663" s="169"/>
      <c r="D8663" s="169"/>
      <c r="E8663" s="169"/>
    </row>
    <row r="8664" spans="2:5">
      <c r="B8664" s="187"/>
      <c r="C8664" s="169"/>
      <c r="D8664" s="169"/>
      <c r="E8664" s="169"/>
    </row>
    <row r="8665" spans="2:5">
      <c r="B8665" s="187"/>
      <c r="C8665" s="169"/>
      <c r="D8665" s="169"/>
      <c r="E8665" s="169"/>
    </row>
    <row r="8666" spans="2:5">
      <c r="B8666" s="187"/>
      <c r="C8666" s="169"/>
      <c r="D8666" s="169"/>
      <c r="E8666" s="169"/>
    </row>
    <row r="8667" spans="2:5">
      <c r="B8667" s="187"/>
      <c r="C8667" s="169"/>
      <c r="D8667" s="169"/>
      <c r="E8667" s="169"/>
    </row>
    <row r="8668" spans="2:5">
      <c r="B8668" s="187"/>
      <c r="C8668" s="169"/>
      <c r="D8668" s="169"/>
      <c r="E8668" s="169"/>
    </row>
    <row r="8669" spans="2:5">
      <c r="B8669" s="187"/>
      <c r="C8669" s="169"/>
      <c r="D8669" s="169"/>
      <c r="E8669" s="169"/>
    </row>
    <row r="8670" spans="2:5">
      <c r="B8670" s="187"/>
      <c r="C8670" s="169"/>
      <c r="D8670" s="169"/>
      <c r="E8670" s="169"/>
    </row>
    <row r="8671" spans="2:5">
      <c r="B8671" s="187"/>
      <c r="C8671" s="169"/>
      <c r="D8671" s="169"/>
      <c r="E8671" s="169"/>
    </row>
    <row r="8672" spans="2:5">
      <c r="B8672" s="187"/>
      <c r="C8672" s="169"/>
      <c r="D8672" s="169"/>
      <c r="E8672" s="169"/>
    </row>
    <row r="8673" spans="2:5">
      <c r="B8673" s="187"/>
      <c r="C8673" s="169"/>
      <c r="D8673" s="169"/>
      <c r="E8673" s="169"/>
    </row>
    <row r="8674" spans="2:5">
      <c r="B8674" s="187"/>
      <c r="C8674" s="169"/>
      <c r="D8674" s="169"/>
      <c r="E8674" s="169"/>
    </row>
    <row r="8675" spans="2:5">
      <c r="B8675" s="187"/>
      <c r="C8675" s="169"/>
      <c r="D8675" s="169"/>
      <c r="E8675" s="169"/>
    </row>
    <row r="8676" spans="2:5">
      <c r="B8676" s="187"/>
      <c r="C8676" s="169"/>
      <c r="D8676" s="169"/>
      <c r="E8676" s="169"/>
    </row>
    <row r="8677" spans="2:5">
      <c r="B8677" s="187"/>
      <c r="C8677" s="169"/>
      <c r="D8677" s="169"/>
      <c r="E8677" s="169"/>
    </row>
    <row r="8678" spans="2:5">
      <c r="B8678" s="187"/>
      <c r="C8678" s="169"/>
      <c r="D8678" s="169"/>
      <c r="E8678" s="169"/>
    </row>
    <row r="8679" spans="2:5">
      <c r="B8679" s="187"/>
      <c r="C8679" s="169"/>
      <c r="D8679" s="169"/>
      <c r="E8679" s="169"/>
    </row>
    <row r="8680" spans="2:5">
      <c r="B8680" s="187"/>
      <c r="C8680" s="169"/>
      <c r="D8680" s="169"/>
      <c r="E8680" s="169"/>
    </row>
    <row r="8681" spans="2:5">
      <c r="B8681" s="187"/>
      <c r="C8681" s="169"/>
      <c r="D8681" s="169"/>
      <c r="E8681" s="169"/>
    </row>
    <row r="8682" spans="2:5">
      <c r="B8682" s="187"/>
      <c r="C8682" s="169"/>
      <c r="D8682" s="169"/>
      <c r="E8682" s="169"/>
    </row>
    <row r="8683" spans="2:5">
      <c r="B8683" s="187"/>
      <c r="C8683" s="169"/>
      <c r="D8683" s="169"/>
      <c r="E8683" s="169"/>
    </row>
    <row r="8684" spans="2:5">
      <c r="B8684" s="187"/>
      <c r="C8684" s="169"/>
      <c r="D8684" s="169"/>
      <c r="E8684" s="169"/>
    </row>
    <row r="8685" spans="2:5">
      <c r="B8685" s="187"/>
      <c r="C8685" s="169"/>
      <c r="D8685" s="169"/>
      <c r="E8685" s="169"/>
    </row>
    <row r="8686" spans="2:5">
      <c r="B8686" s="187"/>
      <c r="C8686" s="169"/>
      <c r="D8686" s="169"/>
      <c r="E8686" s="169"/>
    </row>
    <row r="8687" spans="2:5">
      <c r="B8687" s="187"/>
      <c r="C8687" s="169"/>
      <c r="D8687" s="169"/>
      <c r="E8687" s="169"/>
    </row>
    <row r="8688" spans="2:5">
      <c r="B8688" s="187"/>
      <c r="C8688" s="169"/>
      <c r="D8688" s="169"/>
      <c r="E8688" s="169"/>
    </row>
    <row r="8689" spans="2:5">
      <c r="B8689" s="187"/>
      <c r="C8689" s="169"/>
      <c r="D8689" s="169"/>
      <c r="E8689" s="169"/>
    </row>
    <row r="8690" spans="2:5">
      <c r="B8690" s="187"/>
      <c r="C8690" s="169"/>
      <c r="D8690" s="169"/>
      <c r="E8690" s="169"/>
    </row>
    <row r="8691" spans="2:5">
      <c r="B8691" s="187"/>
      <c r="C8691" s="169"/>
      <c r="D8691" s="169"/>
      <c r="E8691" s="169"/>
    </row>
    <row r="8692" spans="2:5">
      <c r="B8692" s="187"/>
      <c r="C8692" s="169"/>
      <c r="D8692" s="169"/>
      <c r="E8692" s="169"/>
    </row>
    <row r="8693" spans="2:5">
      <c r="B8693" s="187"/>
      <c r="C8693" s="169"/>
      <c r="D8693" s="169"/>
      <c r="E8693" s="169"/>
    </row>
    <row r="8694" spans="2:5">
      <c r="B8694" s="187"/>
      <c r="C8694" s="169"/>
      <c r="D8694" s="169"/>
      <c r="E8694" s="169"/>
    </row>
    <row r="8695" spans="2:5">
      <c r="B8695" s="187"/>
      <c r="C8695" s="169"/>
      <c r="D8695" s="169"/>
      <c r="E8695" s="169"/>
    </row>
    <row r="8696" spans="2:5">
      <c r="B8696" s="187"/>
      <c r="C8696" s="169"/>
      <c r="D8696" s="169"/>
      <c r="E8696" s="169"/>
    </row>
    <row r="8697" spans="2:5">
      <c r="B8697" s="187"/>
      <c r="C8697" s="169"/>
      <c r="D8697" s="169"/>
      <c r="E8697" s="169"/>
    </row>
    <row r="8698" spans="2:5">
      <c r="B8698" s="187"/>
      <c r="C8698" s="169"/>
      <c r="D8698" s="169"/>
      <c r="E8698" s="169"/>
    </row>
    <row r="8699" spans="2:5">
      <c r="B8699" s="187"/>
      <c r="C8699" s="169"/>
      <c r="D8699" s="169"/>
      <c r="E8699" s="169"/>
    </row>
    <row r="8700" spans="2:5">
      <c r="B8700" s="187"/>
      <c r="C8700" s="169"/>
      <c r="D8700" s="169"/>
      <c r="E8700" s="169"/>
    </row>
    <row r="8701" spans="2:5">
      <c r="B8701" s="187"/>
      <c r="C8701" s="169"/>
      <c r="D8701" s="169"/>
      <c r="E8701" s="169"/>
    </row>
    <row r="8702" spans="2:5">
      <c r="B8702" s="187"/>
      <c r="C8702" s="169"/>
      <c r="D8702" s="169"/>
      <c r="E8702" s="169"/>
    </row>
    <row r="8703" spans="2:5">
      <c r="B8703" s="187"/>
      <c r="C8703" s="169"/>
      <c r="D8703" s="169"/>
      <c r="E8703" s="169"/>
    </row>
    <row r="8704" spans="2:5">
      <c r="B8704" s="187"/>
      <c r="C8704" s="169"/>
      <c r="D8704" s="169"/>
      <c r="E8704" s="169"/>
    </row>
    <row r="8705" spans="2:5">
      <c r="B8705" s="187"/>
      <c r="C8705" s="169"/>
      <c r="D8705" s="169"/>
      <c r="E8705" s="169"/>
    </row>
    <row r="8706" spans="2:5">
      <c r="B8706" s="187"/>
      <c r="C8706" s="169"/>
      <c r="D8706" s="169"/>
      <c r="E8706" s="169"/>
    </row>
    <row r="8707" spans="2:5">
      <c r="B8707" s="187"/>
      <c r="C8707" s="169"/>
      <c r="D8707" s="169"/>
      <c r="E8707" s="169"/>
    </row>
    <row r="8708" spans="2:5">
      <c r="B8708" s="187"/>
      <c r="C8708" s="169"/>
      <c r="D8708" s="169"/>
      <c r="E8708" s="169"/>
    </row>
    <row r="8709" spans="2:5">
      <c r="B8709" s="187"/>
      <c r="C8709" s="169"/>
      <c r="D8709" s="169"/>
      <c r="E8709" s="169"/>
    </row>
    <row r="8710" spans="2:5">
      <c r="B8710" s="187"/>
      <c r="C8710" s="169"/>
      <c r="D8710" s="169"/>
      <c r="E8710" s="169"/>
    </row>
    <row r="8711" spans="2:5">
      <c r="B8711" s="187"/>
      <c r="C8711" s="169"/>
      <c r="D8711" s="169"/>
      <c r="E8711" s="169"/>
    </row>
    <row r="8712" spans="2:5">
      <c r="B8712" s="187"/>
      <c r="C8712" s="169"/>
      <c r="D8712" s="169"/>
      <c r="E8712" s="169"/>
    </row>
    <row r="8713" spans="2:5">
      <c r="B8713" s="187"/>
      <c r="C8713" s="169"/>
      <c r="D8713" s="169"/>
      <c r="E8713" s="169"/>
    </row>
    <row r="8714" spans="2:5">
      <c r="B8714" s="187"/>
      <c r="C8714" s="169"/>
      <c r="D8714" s="169"/>
      <c r="E8714" s="169"/>
    </row>
    <row r="8715" spans="2:5">
      <c r="B8715" s="187"/>
      <c r="C8715" s="169"/>
      <c r="D8715" s="169"/>
      <c r="E8715" s="169"/>
    </row>
    <row r="8716" spans="2:5">
      <c r="B8716" s="187"/>
      <c r="C8716" s="169"/>
      <c r="D8716" s="169"/>
      <c r="E8716" s="169"/>
    </row>
    <row r="8717" spans="2:5">
      <c r="B8717" s="187"/>
      <c r="C8717" s="169"/>
      <c r="D8717" s="169"/>
      <c r="E8717" s="169"/>
    </row>
    <row r="8718" spans="2:5">
      <c r="B8718" s="187"/>
      <c r="C8718" s="169"/>
      <c r="D8718" s="169"/>
      <c r="E8718" s="169"/>
    </row>
    <row r="8719" spans="2:5">
      <c r="B8719" s="187"/>
      <c r="C8719" s="169"/>
      <c r="D8719" s="169"/>
      <c r="E8719" s="169"/>
    </row>
    <row r="8720" spans="2:5">
      <c r="B8720" s="187"/>
      <c r="C8720" s="169"/>
      <c r="D8720" s="169"/>
      <c r="E8720" s="169"/>
    </row>
    <row r="8721" spans="2:5">
      <c r="B8721" s="187"/>
      <c r="C8721" s="169"/>
      <c r="D8721" s="169"/>
      <c r="E8721" s="169"/>
    </row>
    <row r="8722" spans="2:5">
      <c r="B8722" s="187"/>
      <c r="C8722" s="169"/>
      <c r="D8722" s="169"/>
      <c r="E8722" s="169"/>
    </row>
    <row r="8723" spans="2:5">
      <c r="B8723" s="187"/>
      <c r="C8723" s="169"/>
      <c r="D8723" s="169"/>
      <c r="E8723" s="169"/>
    </row>
    <row r="8724" spans="2:5">
      <c r="B8724" s="187"/>
      <c r="C8724" s="169"/>
      <c r="D8724" s="169"/>
      <c r="E8724" s="169"/>
    </row>
    <row r="8725" spans="2:5">
      <c r="B8725" s="187"/>
      <c r="C8725" s="169"/>
      <c r="D8725" s="169"/>
      <c r="E8725" s="169"/>
    </row>
    <row r="8726" spans="2:5">
      <c r="B8726" s="187"/>
      <c r="C8726" s="169"/>
      <c r="D8726" s="169"/>
      <c r="E8726" s="169"/>
    </row>
    <row r="8727" spans="2:5">
      <c r="B8727" s="187"/>
      <c r="C8727" s="169"/>
      <c r="D8727" s="169"/>
      <c r="E8727" s="169"/>
    </row>
    <row r="8728" spans="2:5">
      <c r="B8728" s="187"/>
      <c r="C8728" s="169"/>
      <c r="D8728" s="169"/>
      <c r="E8728" s="169"/>
    </row>
    <row r="8729" spans="2:5">
      <c r="B8729" s="187"/>
      <c r="C8729" s="169"/>
      <c r="D8729" s="169"/>
      <c r="E8729" s="169"/>
    </row>
    <row r="8730" spans="2:5">
      <c r="B8730" s="187"/>
      <c r="C8730" s="169"/>
      <c r="D8730" s="169"/>
      <c r="E8730" s="169"/>
    </row>
    <row r="8731" spans="2:5">
      <c r="B8731" s="187"/>
      <c r="C8731" s="169"/>
      <c r="D8731" s="169"/>
      <c r="E8731" s="169"/>
    </row>
    <row r="8732" spans="2:5">
      <c r="B8732" s="187"/>
      <c r="C8732" s="169"/>
      <c r="D8732" s="169"/>
      <c r="E8732" s="169"/>
    </row>
    <row r="8733" spans="2:5">
      <c r="B8733" s="187"/>
      <c r="C8733" s="169"/>
      <c r="D8733" s="169"/>
      <c r="E8733" s="169"/>
    </row>
    <row r="8734" spans="2:5">
      <c r="B8734" s="187"/>
      <c r="C8734" s="169"/>
      <c r="D8734" s="169"/>
      <c r="E8734" s="169"/>
    </row>
    <row r="8735" spans="2:5">
      <c r="B8735" s="187"/>
      <c r="C8735" s="169"/>
      <c r="D8735" s="169"/>
      <c r="E8735" s="169"/>
    </row>
    <row r="8736" spans="2:5">
      <c r="B8736" s="187"/>
      <c r="C8736" s="169"/>
      <c r="D8736" s="169"/>
      <c r="E8736" s="169"/>
    </row>
    <row r="8737" spans="2:5">
      <c r="B8737" s="187"/>
      <c r="C8737" s="169"/>
      <c r="D8737" s="169"/>
      <c r="E8737" s="169"/>
    </row>
    <row r="8738" spans="2:5">
      <c r="B8738" s="187"/>
      <c r="C8738" s="169"/>
      <c r="D8738" s="169"/>
      <c r="E8738" s="169"/>
    </row>
    <row r="8739" spans="2:5">
      <c r="B8739" s="187"/>
      <c r="C8739" s="169"/>
      <c r="D8739" s="169"/>
      <c r="E8739" s="169"/>
    </row>
    <row r="8740" spans="2:5">
      <c r="B8740" s="187"/>
      <c r="C8740" s="169"/>
      <c r="D8740" s="169"/>
      <c r="E8740" s="169"/>
    </row>
    <row r="8741" spans="2:5">
      <c r="B8741" s="187"/>
      <c r="C8741" s="169"/>
      <c r="D8741" s="169"/>
      <c r="E8741" s="169"/>
    </row>
    <row r="8742" spans="2:5">
      <c r="B8742" s="187"/>
      <c r="C8742" s="169"/>
      <c r="D8742" s="169"/>
      <c r="E8742" s="169"/>
    </row>
    <row r="8743" spans="2:5">
      <c r="B8743" s="187"/>
      <c r="C8743" s="169"/>
      <c r="D8743" s="169"/>
      <c r="E8743" s="169"/>
    </row>
    <row r="8744" spans="2:5">
      <c r="B8744" s="187"/>
      <c r="C8744" s="169"/>
      <c r="D8744" s="169"/>
      <c r="E8744" s="169"/>
    </row>
    <row r="8745" spans="2:5">
      <c r="B8745" s="187"/>
      <c r="C8745" s="169"/>
      <c r="D8745" s="169"/>
      <c r="E8745" s="169"/>
    </row>
    <row r="8746" spans="2:5">
      <c r="B8746" s="187"/>
      <c r="C8746" s="169"/>
      <c r="D8746" s="169"/>
      <c r="E8746" s="169"/>
    </row>
    <row r="8747" spans="2:5">
      <c r="B8747" s="187"/>
      <c r="C8747" s="169"/>
      <c r="D8747" s="169"/>
      <c r="E8747" s="169"/>
    </row>
    <row r="8748" spans="2:5">
      <c r="B8748" s="187"/>
      <c r="C8748" s="169"/>
      <c r="D8748" s="169"/>
      <c r="E8748" s="169"/>
    </row>
    <row r="8749" spans="2:5">
      <c r="B8749" s="187"/>
      <c r="C8749" s="169"/>
      <c r="D8749" s="169"/>
      <c r="E8749" s="169"/>
    </row>
    <row r="8750" spans="2:5">
      <c r="B8750" s="187"/>
      <c r="C8750" s="169"/>
      <c r="D8750" s="169"/>
      <c r="E8750" s="169"/>
    </row>
    <row r="8751" spans="2:5">
      <c r="B8751" s="187"/>
      <c r="C8751" s="169"/>
      <c r="D8751" s="169"/>
      <c r="E8751" s="169"/>
    </row>
    <row r="8752" spans="2:5">
      <c r="B8752" s="187"/>
      <c r="C8752" s="169"/>
      <c r="D8752" s="169"/>
      <c r="E8752" s="169"/>
    </row>
    <row r="8753" spans="2:5">
      <c r="B8753" s="187"/>
      <c r="C8753" s="169"/>
      <c r="D8753" s="169"/>
      <c r="E8753" s="169"/>
    </row>
    <row r="8754" spans="2:5">
      <c r="B8754" s="187"/>
      <c r="C8754" s="169"/>
      <c r="D8754" s="169"/>
      <c r="E8754" s="169"/>
    </row>
    <row r="8755" spans="2:5">
      <c r="B8755" s="187"/>
      <c r="C8755" s="169"/>
      <c r="D8755" s="169"/>
      <c r="E8755" s="169"/>
    </row>
    <row r="8756" spans="2:5">
      <c r="B8756" s="187"/>
      <c r="C8756" s="169"/>
      <c r="D8756" s="169"/>
      <c r="E8756" s="169"/>
    </row>
    <row r="8757" spans="2:5">
      <c r="B8757" s="187"/>
      <c r="C8757" s="169"/>
      <c r="D8757" s="169"/>
      <c r="E8757" s="169"/>
    </row>
    <row r="8758" spans="2:5">
      <c r="B8758" s="187"/>
      <c r="C8758" s="169"/>
      <c r="D8758" s="169"/>
      <c r="E8758" s="169"/>
    </row>
    <row r="8759" spans="2:5">
      <c r="B8759" s="187"/>
      <c r="C8759" s="169"/>
      <c r="D8759" s="169"/>
      <c r="E8759" s="169"/>
    </row>
    <row r="8760" spans="2:5">
      <c r="B8760" s="187"/>
      <c r="C8760" s="169"/>
      <c r="D8760" s="169"/>
      <c r="E8760" s="169"/>
    </row>
    <row r="8761" spans="2:5">
      <c r="B8761" s="187"/>
      <c r="C8761" s="169"/>
      <c r="D8761" s="169"/>
      <c r="E8761" s="169"/>
    </row>
    <row r="8762" spans="2:5">
      <c r="B8762" s="187"/>
      <c r="C8762" s="169"/>
      <c r="D8762" s="169"/>
      <c r="E8762" s="169"/>
    </row>
    <row r="8763" spans="2:5">
      <c r="B8763" s="187"/>
      <c r="C8763" s="169"/>
      <c r="D8763" s="169"/>
      <c r="E8763" s="169"/>
    </row>
    <row r="8764" spans="2:5">
      <c r="B8764" s="187"/>
      <c r="C8764" s="169"/>
      <c r="D8764" s="169"/>
      <c r="E8764" s="169"/>
    </row>
    <row r="8765" spans="2:5">
      <c r="B8765" s="187"/>
      <c r="C8765" s="169"/>
      <c r="D8765" s="169"/>
      <c r="E8765" s="169"/>
    </row>
    <row r="8766" spans="2:5">
      <c r="B8766" s="187"/>
      <c r="C8766" s="169"/>
      <c r="D8766" s="169"/>
      <c r="E8766" s="169"/>
    </row>
    <row r="8767" spans="2:5">
      <c r="B8767" s="187"/>
      <c r="C8767" s="169"/>
      <c r="D8767" s="169"/>
      <c r="E8767" s="169"/>
    </row>
    <row r="8768" spans="2:5">
      <c r="B8768" s="187"/>
      <c r="C8768" s="169"/>
      <c r="D8768" s="169"/>
      <c r="E8768" s="169"/>
    </row>
    <row r="8769" spans="2:5">
      <c r="B8769" s="187"/>
      <c r="C8769" s="169"/>
      <c r="D8769" s="169"/>
      <c r="E8769" s="169"/>
    </row>
    <row r="8770" spans="2:5">
      <c r="B8770" s="187"/>
      <c r="C8770" s="169"/>
      <c r="D8770" s="169"/>
      <c r="E8770" s="169"/>
    </row>
    <row r="8771" spans="2:5">
      <c r="B8771" s="187"/>
      <c r="C8771" s="169"/>
      <c r="D8771" s="169"/>
      <c r="E8771" s="169"/>
    </row>
    <row r="8772" spans="2:5">
      <c r="B8772" s="187"/>
      <c r="C8772" s="169"/>
      <c r="D8772" s="169"/>
      <c r="E8772" s="169"/>
    </row>
    <row r="8773" spans="2:5">
      <c r="B8773" s="187"/>
      <c r="C8773" s="169"/>
      <c r="D8773" s="169"/>
      <c r="E8773" s="169"/>
    </row>
    <row r="8774" spans="2:5">
      <c r="B8774" s="187"/>
      <c r="C8774" s="169"/>
      <c r="D8774" s="169"/>
      <c r="E8774" s="169"/>
    </row>
    <row r="8775" spans="2:5">
      <c r="B8775" s="187"/>
      <c r="C8775" s="169"/>
      <c r="D8775" s="169"/>
      <c r="E8775" s="169"/>
    </row>
    <row r="8776" spans="2:5">
      <c r="B8776" s="187"/>
      <c r="C8776" s="169"/>
      <c r="D8776" s="169"/>
      <c r="E8776" s="169"/>
    </row>
    <row r="8777" spans="2:5">
      <c r="B8777" s="187"/>
      <c r="C8777" s="169"/>
      <c r="D8777" s="169"/>
      <c r="E8777" s="169"/>
    </row>
    <row r="8778" spans="2:5">
      <c r="B8778" s="187"/>
      <c r="C8778" s="169"/>
      <c r="D8778" s="169"/>
      <c r="E8778" s="169"/>
    </row>
    <row r="8779" spans="2:5">
      <c r="B8779" s="187"/>
      <c r="C8779" s="169"/>
      <c r="D8779" s="169"/>
      <c r="E8779" s="169"/>
    </row>
    <row r="8780" spans="2:5">
      <c r="B8780" s="187"/>
      <c r="C8780" s="169"/>
      <c r="D8780" s="169"/>
      <c r="E8780" s="169"/>
    </row>
    <row r="8781" spans="2:5">
      <c r="B8781" s="187"/>
      <c r="C8781" s="169"/>
      <c r="D8781" s="169"/>
      <c r="E8781" s="169"/>
    </row>
    <row r="8782" spans="2:5">
      <c r="B8782" s="187"/>
      <c r="C8782" s="169"/>
      <c r="D8782" s="169"/>
      <c r="E8782" s="169"/>
    </row>
    <row r="8783" spans="2:5">
      <c r="B8783" s="187"/>
      <c r="C8783" s="169"/>
      <c r="D8783" s="169"/>
      <c r="E8783" s="169"/>
    </row>
    <row r="8784" spans="2:5">
      <c r="B8784" s="187"/>
      <c r="C8784" s="169"/>
      <c r="D8784" s="169"/>
      <c r="E8784" s="169"/>
    </row>
    <row r="8785" spans="2:5">
      <c r="B8785" s="187"/>
      <c r="C8785" s="169"/>
      <c r="D8785" s="169"/>
      <c r="E8785" s="169"/>
    </row>
    <row r="8786" spans="2:5">
      <c r="B8786" s="187"/>
      <c r="C8786" s="169"/>
      <c r="D8786" s="169"/>
      <c r="E8786" s="169"/>
    </row>
    <row r="8787" spans="2:5">
      <c r="B8787" s="187"/>
      <c r="C8787" s="169"/>
      <c r="D8787" s="169"/>
      <c r="E8787" s="169"/>
    </row>
    <row r="8788" spans="2:5">
      <c r="B8788" s="187"/>
      <c r="C8788" s="169"/>
      <c r="D8788" s="169"/>
      <c r="E8788" s="169"/>
    </row>
    <row r="8789" spans="2:5">
      <c r="B8789" s="187"/>
      <c r="C8789" s="169"/>
      <c r="D8789" s="169"/>
      <c r="E8789" s="169"/>
    </row>
    <row r="8790" spans="2:5">
      <c r="B8790" s="187"/>
      <c r="C8790" s="169"/>
      <c r="D8790" s="169"/>
      <c r="E8790" s="169"/>
    </row>
    <row r="8791" spans="2:5">
      <c r="B8791" s="187"/>
      <c r="C8791" s="169"/>
      <c r="D8791" s="169"/>
      <c r="E8791" s="169"/>
    </row>
    <row r="8792" spans="2:5">
      <c r="B8792" s="187"/>
      <c r="C8792" s="169"/>
      <c r="D8792" s="169"/>
      <c r="E8792" s="169"/>
    </row>
    <row r="8793" spans="2:5">
      <c r="B8793" s="187"/>
      <c r="C8793" s="169"/>
      <c r="D8793" s="169"/>
      <c r="E8793" s="169"/>
    </row>
    <row r="8794" spans="2:5">
      <c r="B8794" s="187"/>
      <c r="C8794" s="169"/>
      <c r="D8794" s="169"/>
      <c r="E8794" s="169"/>
    </row>
    <row r="8795" spans="2:5">
      <c r="B8795" s="187"/>
      <c r="C8795" s="169"/>
      <c r="D8795" s="169"/>
      <c r="E8795" s="169"/>
    </row>
    <row r="8796" spans="2:5">
      <c r="B8796" s="187"/>
      <c r="C8796" s="169"/>
      <c r="D8796" s="169"/>
      <c r="E8796" s="169"/>
    </row>
    <row r="8797" spans="2:5">
      <c r="B8797" s="187"/>
      <c r="C8797" s="169"/>
      <c r="D8797" s="169"/>
      <c r="E8797" s="169"/>
    </row>
    <row r="8798" spans="2:5">
      <c r="B8798" s="187"/>
      <c r="C8798" s="169"/>
      <c r="D8798" s="169"/>
      <c r="E8798" s="169"/>
    </row>
    <row r="8799" spans="2:5">
      <c r="B8799" s="187"/>
      <c r="C8799" s="169"/>
      <c r="D8799" s="169"/>
      <c r="E8799" s="169"/>
    </row>
    <row r="8800" spans="2:5">
      <c r="B8800" s="187"/>
      <c r="C8800" s="169"/>
      <c r="D8800" s="169"/>
      <c r="E8800" s="169"/>
    </row>
    <row r="8801" spans="2:5">
      <c r="B8801" s="187"/>
      <c r="C8801" s="169"/>
      <c r="D8801" s="169"/>
      <c r="E8801" s="169"/>
    </row>
    <row r="8802" spans="2:5">
      <c r="B8802" s="187"/>
      <c r="C8802" s="169"/>
      <c r="D8802" s="169"/>
      <c r="E8802" s="169"/>
    </row>
    <row r="8803" spans="2:5">
      <c r="B8803" s="187"/>
      <c r="C8803" s="169"/>
      <c r="D8803" s="169"/>
      <c r="E8803" s="169"/>
    </row>
    <row r="8804" spans="2:5">
      <c r="B8804" s="187"/>
      <c r="C8804" s="169"/>
      <c r="D8804" s="169"/>
      <c r="E8804" s="169"/>
    </row>
    <row r="8805" spans="2:5">
      <c r="B8805" s="187"/>
      <c r="C8805" s="169"/>
      <c r="D8805" s="169"/>
      <c r="E8805" s="169"/>
    </row>
    <row r="8806" spans="2:5">
      <c r="B8806" s="187"/>
      <c r="C8806" s="169"/>
      <c r="D8806" s="169"/>
      <c r="E8806" s="169"/>
    </row>
    <row r="8807" spans="2:5">
      <c r="B8807" s="187"/>
      <c r="C8807" s="169"/>
      <c r="D8807" s="169"/>
      <c r="E8807" s="169"/>
    </row>
    <row r="8808" spans="2:5">
      <c r="B8808" s="187"/>
      <c r="C8808" s="169"/>
      <c r="D8808" s="169"/>
      <c r="E8808" s="169"/>
    </row>
    <row r="8809" spans="2:5">
      <c r="B8809" s="187"/>
      <c r="C8809" s="169"/>
      <c r="D8809" s="169"/>
      <c r="E8809" s="169"/>
    </row>
    <row r="8810" spans="2:5">
      <c r="B8810" s="187"/>
      <c r="C8810" s="169"/>
      <c r="D8810" s="169"/>
      <c r="E8810" s="169"/>
    </row>
    <row r="8811" spans="2:5">
      <c r="B8811" s="187"/>
      <c r="C8811" s="169"/>
      <c r="D8811" s="169"/>
      <c r="E8811" s="169"/>
    </row>
    <row r="8812" spans="2:5">
      <c r="B8812" s="187"/>
      <c r="C8812" s="169"/>
      <c r="D8812" s="169"/>
      <c r="E8812" s="169"/>
    </row>
    <row r="8813" spans="2:5">
      <c r="B8813" s="187"/>
      <c r="C8813" s="169"/>
      <c r="D8813" s="169"/>
      <c r="E8813" s="169"/>
    </row>
    <row r="8814" spans="2:5">
      <c r="B8814" s="187"/>
      <c r="C8814" s="169"/>
      <c r="D8814" s="169"/>
      <c r="E8814" s="169"/>
    </row>
    <row r="8815" spans="2:5">
      <c r="B8815" s="187"/>
      <c r="C8815" s="169"/>
      <c r="D8815" s="169"/>
      <c r="E8815" s="169"/>
    </row>
    <row r="8816" spans="2:5">
      <c r="B8816" s="187"/>
      <c r="C8816" s="169"/>
      <c r="D8816" s="169"/>
      <c r="E8816" s="169"/>
    </row>
    <row r="8817" spans="2:5">
      <c r="B8817" s="187"/>
      <c r="C8817" s="169"/>
      <c r="D8817" s="169"/>
      <c r="E8817" s="169"/>
    </row>
    <row r="8818" spans="2:5">
      <c r="B8818" s="187"/>
      <c r="C8818" s="169"/>
      <c r="D8818" s="169"/>
      <c r="E8818" s="169"/>
    </row>
    <row r="8819" spans="2:5">
      <c r="B8819" s="187"/>
      <c r="C8819" s="169"/>
      <c r="D8819" s="169"/>
      <c r="E8819" s="169"/>
    </row>
    <row r="8820" spans="2:5">
      <c r="B8820" s="187"/>
      <c r="C8820" s="169"/>
      <c r="D8820" s="169"/>
      <c r="E8820" s="169"/>
    </row>
    <row r="8821" spans="2:5">
      <c r="B8821" s="187"/>
      <c r="C8821" s="169"/>
      <c r="D8821" s="169"/>
      <c r="E8821" s="169"/>
    </row>
    <row r="8822" spans="2:5">
      <c r="B8822" s="187"/>
      <c r="C8822" s="169"/>
      <c r="D8822" s="169"/>
      <c r="E8822" s="169"/>
    </row>
    <row r="8823" spans="2:5">
      <c r="B8823" s="187"/>
      <c r="C8823" s="169"/>
      <c r="D8823" s="169"/>
      <c r="E8823" s="169"/>
    </row>
    <row r="8824" spans="2:5">
      <c r="B8824" s="187"/>
      <c r="C8824" s="169"/>
      <c r="D8824" s="169"/>
      <c r="E8824" s="169"/>
    </row>
    <row r="8825" spans="2:5">
      <c r="B8825" s="187"/>
      <c r="C8825" s="169"/>
      <c r="D8825" s="169"/>
      <c r="E8825" s="169"/>
    </row>
    <row r="8826" spans="2:5">
      <c r="B8826" s="187"/>
      <c r="C8826" s="169"/>
      <c r="D8826" s="169"/>
      <c r="E8826" s="169"/>
    </row>
    <row r="8827" spans="2:5">
      <c r="B8827" s="187"/>
      <c r="C8827" s="169"/>
      <c r="D8827" s="169"/>
      <c r="E8827" s="169"/>
    </row>
    <row r="8828" spans="2:5">
      <c r="B8828" s="187"/>
      <c r="C8828" s="169"/>
      <c r="D8828" s="169"/>
      <c r="E8828" s="169"/>
    </row>
    <row r="8829" spans="2:5">
      <c r="B8829" s="187"/>
      <c r="C8829" s="169"/>
      <c r="D8829" s="169"/>
      <c r="E8829" s="169"/>
    </row>
    <row r="8830" spans="2:5">
      <c r="B8830" s="187"/>
      <c r="C8830" s="169"/>
      <c r="D8830" s="169"/>
      <c r="E8830" s="169"/>
    </row>
    <row r="8831" spans="2:5">
      <c r="B8831" s="187"/>
      <c r="C8831" s="169"/>
      <c r="D8831" s="169"/>
      <c r="E8831" s="169"/>
    </row>
    <row r="8832" spans="2:5">
      <c r="B8832" s="187"/>
      <c r="C8832" s="169"/>
      <c r="D8832" s="169"/>
      <c r="E8832" s="169"/>
    </row>
    <row r="8833" spans="2:5">
      <c r="B8833" s="187"/>
      <c r="C8833" s="169"/>
      <c r="D8833" s="169"/>
      <c r="E8833" s="169"/>
    </row>
    <row r="8834" spans="2:5">
      <c r="B8834" s="187"/>
      <c r="C8834" s="169"/>
      <c r="D8834" s="169"/>
      <c r="E8834" s="169"/>
    </row>
    <row r="8835" spans="2:5">
      <c r="B8835" s="187"/>
      <c r="C8835" s="169"/>
      <c r="D8835" s="169"/>
      <c r="E8835" s="169"/>
    </row>
    <row r="8836" spans="2:5">
      <c r="B8836" s="187"/>
      <c r="C8836" s="169"/>
      <c r="D8836" s="169"/>
      <c r="E8836" s="169"/>
    </row>
    <row r="8837" spans="2:5">
      <c r="B8837" s="187"/>
      <c r="C8837" s="169"/>
      <c r="D8837" s="169"/>
      <c r="E8837" s="169"/>
    </row>
    <row r="8838" spans="2:5">
      <c r="B8838" s="187"/>
      <c r="C8838" s="169"/>
      <c r="D8838" s="169"/>
      <c r="E8838" s="169"/>
    </row>
    <row r="8839" spans="2:5">
      <c r="B8839" s="187"/>
      <c r="C8839" s="169"/>
      <c r="D8839" s="169"/>
      <c r="E8839" s="169"/>
    </row>
    <row r="8840" spans="2:5">
      <c r="B8840" s="187"/>
      <c r="C8840" s="169"/>
      <c r="D8840" s="169"/>
      <c r="E8840" s="169"/>
    </row>
    <row r="8841" spans="2:5">
      <c r="B8841" s="187"/>
      <c r="C8841" s="169"/>
      <c r="D8841" s="169"/>
      <c r="E8841" s="169"/>
    </row>
    <row r="8842" spans="2:5">
      <c r="B8842" s="187"/>
      <c r="C8842" s="169"/>
      <c r="D8842" s="169"/>
      <c r="E8842" s="169"/>
    </row>
    <row r="8843" spans="2:5">
      <c r="B8843" s="187"/>
      <c r="C8843" s="169"/>
      <c r="D8843" s="169"/>
      <c r="E8843" s="169"/>
    </row>
    <row r="8844" spans="2:5">
      <c r="B8844" s="187"/>
      <c r="C8844" s="169"/>
      <c r="D8844" s="169"/>
      <c r="E8844" s="169"/>
    </row>
    <row r="8845" spans="2:5">
      <c r="B8845" s="187"/>
      <c r="C8845" s="169"/>
      <c r="D8845" s="169"/>
      <c r="E8845" s="169"/>
    </row>
    <row r="8846" spans="2:5">
      <c r="B8846" s="187"/>
      <c r="C8846" s="169"/>
      <c r="D8846" s="169"/>
      <c r="E8846" s="169"/>
    </row>
    <row r="8847" spans="2:5">
      <c r="B8847" s="187"/>
      <c r="C8847" s="169"/>
      <c r="D8847" s="169"/>
      <c r="E8847" s="169"/>
    </row>
    <row r="8848" spans="2:5">
      <c r="B8848" s="187"/>
      <c r="C8848" s="169"/>
      <c r="D8848" s="169"/>
      <c r="E8848" s="169"/>
    </row>
    <row r="8849" spans="2:5">
      <c r="B8849" s="187"/>
      <c r="C8849" s="169"/>
      <c r="D8849" s="169"/>
      <c r="E8849" s="169"/>
    </row>
    <row r="8850" spans="2:5">
      <c r="B8850" s="187"/>
      <c r="C8850" s="169"/>
      <c r="D8850" s="169"/>
      <c r="E8850" s="169"/>
    </row>
    <row r="8851" spans="2:5">
      <c r="B8851" s="187"/>
      <c r="C8851" s="169"/>
      <c r="D8851" s="169"/>
      <c r="E8851" s="169"/>
    </row>
    <row r="8852" spans="2:5">
      <c r="B8852" s="187"/>
      <c r="C8852" s="169"/>
      <c r="D8852" s="169"/>
      <c r="E8852" s="169"/>
    </row>
    <row r="8853" spans="2:5">
      <c r="B8853" s="187"/>
      <c r="C8853" s="169"/>
      <c r="D8853" s="169"/>
      <c r="E8853" s="169"/>
    </row>
    <row r="8854" spans="2:5">
      <c r="B8854" s="187"/>
      <c r="C8854" s="169"/>
      <c r="D8854" s="169"/>
      <c r="E8854" s="169"/>
    </row>
    <row r="8855" spans="2:5">
      <c r="B8855" s="187"/>
      <c r="C8855" s="169"/>
      <c r="D8855" s="169"/>
      <c r="E8855" s="169"/>
    </row>
    <row r="8856" spans="2:5">
      <c r="B8856" s="187"/>
      <c r="C8856" s="169"/>
      <c r="D8856" s="169"/>
      <c r="E8856" s="169"/>
    </row>
    <row r="8857" spans="2:5">
      <c r="B8857" s="187"/>
      <c r="C8857" s="169"/>
      <c r="D8857" s="169"/>
      <c r="E8857" s="169"/>
    </row>
    <row r="8858" spans="2:5">
      <c r="B8858" s="187"/>
      <c r="C8858" s="169"/>
      <c r="D8858" s="169"/>
      <c r="E8858" s="169"/>
    </row>
    <row r="8859" spans="2:5">
      <c r="B8859" s="187"/>
      <c r="C8859" s="169"/>
      <c r="D8859" s="169"/>
      <c r="E8859" s="169"/>
    </row>
    <row r="8860" spans="2:5">
      <c r="B8860" s="187"/>
      <c r="C8860" s="169"/>
      <c r="D8860" s="169"/>
      <c r="E8860" s="169"/>
    </row>
    <row r="8861" spans="2:5">
      <c r="B8861" s="187"/>
      <c r="C8861" s="169"/>
      <c r="D8861" s="169"/>
      <c r="E8861" s="169"/>
    </row>
    <row r="8862" spans="2:5">
      <c r="B8862" s="187"/>
      <c r="C8862" s="169"/>
      <c r="D8862" s="169"/>
      <c r="E8862" s="169"/>
    </row>
    <row r="8863" spans="2:5">
      <c r="B8863" s="187"/>
      <c r="C8863" s="169"/>
      <c r="D8863" s="169"/>
      <c r="E8863" s="169"/>
    </row>
    <row r="8864" spans="2:5">
      <c r="B8864" s="187"/>
      <c r="C8864" s="169"/>
      <c r="D8864" s="169"/>
      <c r="E8864" s="169"/>
    </row>
    <row r="8865" spans="2:5">
      <c r="B8865" s="187"/>
      <c r="C8865" s="169"/>
      <c r="D8865" s="169"/>
      <c r="E8865" s="169"/>
    </row>
    <row r="8866" spans="2:5">
      <c r="B8866" s="187"/>
      <c r="C8866" s="169"/>
      <c r="D8866" s="169"/>
      <c r="E8866" s="169"/>
    </row>
    <row r="8867" spans="2:5">
      <c r="B8867" s="187"/>
      <c r="C8867" s="169"/>
      <c r="D8867" s="169"/>
      <c r="E8867" s="169"/>
    </row>
    <row r="8868" spans="2:5">
      <c r="B8868" s="187"/>
      <c r="C8868" s="169"/>
      <c r="D8868" s="169"/>
      <c r="E8868" s="169"/>
    </row>
    <row r="8869" spans="2:5">
      <c r="B8869" s="187"/>
      <c r="C8869" s="169"/>
      <c r="D8869" s="169"/>
      <c r="E8869" s="169"/>
    </row>
    <row r="8870" spans="2:5">
      <c r="B8870" s="187"/>
      <c r="C8870" s="169"/>
      <c r="D8870" s="169"/>
      <c r="E8870" s="169"/>
    </row>
    <row r="8871" spans="2:5">
      <c r="B8871" s="187"/>
      <c r="C8871" s="169"/>
      <c r="D8871" s="169"/>
      <c r="E8871" s="169"/>
    </row>
    <row r="8872" spans="2:5">
      <c r="B8872" s="187"/>
      <c r="C8872" s="169"/>
      <c r="D8872" s="169"/>
      <c r="E8872" s="169"/>
    </row>
    <row r="8873" spans="2:5">
      <c r="B8873" s="187"/>
      <c r="C8873" s="169"/>
      <c r="D8873" s="169"/>
      <c r="E8873" s="169"/>
    </row>
    <row r="8874" spans="2:5">
      <c r="B8874" s="187"/>
      <c r="C8874" s="169"/>
      <c r="D8874" s="169"/>
      <c r="E8874" s="169"/>
    </row>
    <row r="8875" spans="2:5">
      <c r="B8875" s="187"/>
      <c r="C8875" s="169"/>
      <c r="D8875" s="169"/>
      <c r="E8875" s="169"/>
    </row>
    <row r="8876" spans="2:5">
      <c r="B8876" s="187"/>
      <c r="C8876" s="169"/>
      <c r="D8876" s="169"/>
      <c r="E8876" s="169"/>
    </row>
    <row r="8877" spans="2:5">
      <c r="B8877" s="187"/>
      <c r="C8877" s="169"/>
      <c r="D8877" s="169"/>
      <c r="E8877" s="169"/>
    </row>
    <row r="8878" spans="2:5">
      <c r="B8878" s="187"/>
      <c r="C8878" s="169"/>
      <c r="D8878" s="169"/>
      <c r="E8878" s="169"/>
    </row>
    <row r="8879" spans="2:5">
      <c r="B8879" s="187"/>
      <c r="C8879" s="169"/>
      <c r="D8879" s="169"/>
      <c r="E8879" s="169"/>
    </row>
    <row r="8880" spans="2:5">
      <c r="B8880" s="187"/>
      <c r="C8880" s="169"/>
      <c r="D8880" s="169"/>
      <c r="E8880" s="169"/>
    </row>
    <row r="8881" spans="2:5">
      <c r="B8881" s="187"/>
      <c r="C8881" s="169"/>
      <c r="D8881" s="169"/>
      <c r="E8881" s="169"/>
    </row>
    <row r="8882" spans="2:5">
      <c r="B8882" s="187"/>
      <c r="C8882" s="169"/>
      <c r="D8882" s="169"/>
      <c r="E8882" s="169"/>
    </row>
    <row r="8883" spans="2:5">
      <c r="B8883" s="187"/>
      <c r="C8883" s="169"/>
      <c r="D8883" s="169"/>
      <c r="E8883" s="169"/>
    </row>
    <row r="8884" spans="2:5">
      <c r="B8884" s="187"/>
      <c r="C8884" s="169"/>
      <c r="D8884" s="169"/>
      <c r="E8884" s="169"/>
    </row>
    <row r="8885" spans="2:5">
      <c r="B8885" s="187"/>
      <c r="C8885" s="169"/>
      <c r="D8885" s="169"/>
      <c r="E8885" s="169"/>
    </row>
    <row r="8886" spans="2:5">
      <c r="B8886" s="187"/>
      <c r="C8886" s="169"/>
      <c r="D8886" s="169"/>
      <c r="E8886" s="169"/>
    </row>
    <row r="8887" spans="2:5">
      <c r="B8887" s="187"/>
      <c r="C8887" s="169"/>
      <c r="D8887" s="169"/>
      <c r="E8887" s="169"/>
    </row>
    <row r="8888" spans="2:5">
      <c r="B8888" s="187"/>
      <c r="C8888" s="169"/>
      <c r="D8888" s="169"/>
      <c r="E8888" s="169"/>
    </row>
    <row r="8889" spans="2:5">
      <c r="B8889" s="187"/>
      <c r="C8889" s="169"/>
      <c r="D8889" s="169"/>
      <c r="E8889" s="169"/>
    </row>
    <row r="8890" spans="2:5">
      <c r="B8890" s="187"/>
      <c r="C8890" s="169"/>
      <c r="D8890" s="169"/>
      <c r="E8890" s="169"/>
    </row>
    <row r="8891" spans="2:5">
      <c r="B8891" s="187"/>
      <c r="C8891" s="169"/>
      <c r="D8891" s="169"/>
      <c r="E8891" s="169"/>
    </row>
    <row r="8892" spans="2:5">
      <c r="B8892" s="187"/>
      <c r="C8892" s="169"/>
      <c r="D8892" s="169"/>
      <c r="E8892" s="169"/>
    </row>
    <row r="8893" spans="2:5">
      <c r="B8893" s="187"/>
      <c r="C8893" s="169"/>
      <c r="D8893" s="169"/>
      <c r="E8893" s="169"/>
    </row>
    <row r="8894" spans="2:5">
      <c r="B8894" s="187"/>
      <c r="C8894" s="169"/>
      <c r="D8894" s="169"/>
      <c r="E8894" s="169"/>
    </row>
    <row r="8895" spans="2:5">
      <c r="B8895" s="187"/>
      <c r="C8895" s="169"/>
      <c r="D8895" s="169"/>
      <c r="E8895" s="169"/>
    </row>
    <row r="8896" spans="2:5">
      <c r="B8896" s="187"/>
      <c r="C8896" s="169"/>
      <c r="D8896" s="169"/>
      <c r="E8896" s="169"/>
    </row>
    <row r="8897" spans="2:5">
      <c r="B8897" s="187"/>
      <c r="C8897" s="169"/>
      <c r="D8897" s="169"/>
      <c r="E8897" s="169"/>
    </row>
    <row r="8898" spans="2:5">
      <c r="B8898" s="187"/>
      <c r="C8898" s="169"/>
      <c r="D8898" s="169"/>
      <c r="E8898" s="169"/>
    </row>
    <row r="8899" spans="2:5">
      <c r="B8899" s="187"/>
      <c r="C8899" s="169"/>
      <c r="D8899" s="169"/>
      <c r="E8899" s="169"/>
    </row>
    <row r="8900" spans="2:5">
      <c r="B8900" s="187"/>
      <c r="C8900" s="169"/>
      <c r="D8900" s="169"/>
      <c r="E8900" s="169"/>
    </row>
    <row r="8901" spans="2:5">
      <c r="B8901" s="187"/>
      <c r="C8901" s="169"/>
      <c r="D8901" s="169"/>
      <c r="E8901" s="169"/>
    </row>
    <row r="8902" spans="2:5">
      <c r="B8902" s="187"/>
      <c r="C8902" s="169"/>
      <c r="D8902" s="169"/>
      <c r="E8902" s="169"/>
    </row>
    <row r="8903" spans="2:5">
      <c r="B8903" s="187"/>
      <c r="C8903" s="169"/>
      <c r="D8903" s="169"/>
      <c r="E8903" s="169"/>
    </row>
    <row r="8904" spans="2:5">
      <c r="B8904" s="187"/>
      <c r="C8904" s="169"/>
      <c r="D8904" s="169"/>
      <c r="E8904" s="169"/>
    </row>
    <row r="8905" spans="2:5">
      <c r="B8905" s="187"/>
      <c r="C8905" s="169"/>
      <c r="D8905" s="169"/>
      <c r="E8905" s="169"/>
    </row>
    <row r="8906" spans="2:5">
      <c r="B8906" s="187"/>
      <c r="C8906" s="169"/>
      <c r="D8906" s="169"/>
      <c r="E8906" s="169"/>
    </row>
    <row r="8907" spans="2:5">
      <c r="B8907" s="187"/>
      <c r="C8907" s="169"/>
      <c r="D8907" s="169"/>
      <c r="E8907" s="169"/>
    </row>
    <row r="8908" spans="2:5">
      <c r="B8908" s="187"/>
      <c r="C8908" s="169"/>
      <c r="D8908" s="169"/>
      <c r="E8908" s="169"/>
    </row>
    <row r="8909" spans="2:5">
      <c r="B8909" s="187"/>
      <c r="C8909" s="169"/>
      <c r="D8909" s="169"/>
      <c r="E8909" s="169"/>
    </row>
    <row r="8910" spans="2:5">
      <c r="B8910" s="187"/>
      <c r="C8910" s="169"/>
      <c r="D8910" s="169"/>
      <c r="E8910" s="169"/>
    </row>
    <row r="8911" spans="2:5">
      <c r="B8911" s="187"/>
      <c r="C8911" s="169"/>
      <c r="D8911" s="169"/>
      <c r="E8911" s="169"/>
    </row>
    <row r="8912" spans="2:5">
      <c r="B8912" s="187"/>
      <c r="C8912" s="169"/>
      <c r="D8912" s="169"/>
      <c r="E8912" s="169"/>
    </row>
    <row r="8913" spans="2:5">
      <c r="B8913" s="187"/>
      <c r="C8913" s="169"/>
      <c r="D8913" s="169"/>
      <c r="E8913" s="169"/>
    </row>
    <row r="8914" spans="2:5">
      <c r="B8914" s="187"/>
      <c r="C8914" s="169"/>
      <c r="D8914" s="169"/>
      <c r="E8914" s="169"/>
    </row>
    <row r="8915" spans="2:5">
      <c r="B8915" s="187"/>
      <c r="C8915" s="169"/>
      <c r="D8915" s="169"/>
      <c r="E8915" s="169"/>
    </row>
    <row r="8916" spans="2:5">
      <c r="B8916" s="187"/>
      <c r="C8916" s="169"/>
      <c r="D8916" s="169"/>
      <c r="E8916" s="169"/>
    </row>
    <row r="8917" spans="2:5">
      <c r="B8917" s="187"/>
      <c r="C8917" s="169"/>
      <c r="D8917" s="169"/>
      <c r="E8917" s="169"/>
    </row>
    <row r="8918" spans="2:5">
      <c r="B8918" s="187"/>
      <c r="C8918" s="169"/>
      <c r="D8918" s="169"/>
      <c r="E8918" s="169"/>
    </row>
    <row r="8919" spans="2:5">
      <c r="B8919" s="187"/>
      <c r="C8919" s="169"/>
      <c r="D8919" s="169"/>
      <c r="E8919" s="169"/>
    </row>
    <row r="8920" spans="2:5">
      <c r="B8920" s="187"/>
      <c r="C8920" s="169"/>
      <c r="D8920" s="169"/>
      <c r="E8920" s="169"/>
    </row>
    <row r="8921" spans="2:5">
      <c r="B8921" s="187"/>
      <c r="C8921" s="169"/>
      <c r="D8921" s="169"/>
      <c r="E8921" s="169"/>
    </row>
    <row r="8922" spans="2:5">
      <c r="B8922" s="187"/>
      <c r="C8922" s="169"/>
      <c r="D8922" s="169"/>
      <c r="E8922" s="169"/>
    </row>
    <row r="8923" spans="2:5">
      <c r="B8923" s="187"/>
      <c r="C8923" s="169"/>
      <c r="D8923" s="169"/>
      <c r="E8923" s="169"/>
    </row>
    <row r="8924" spans="2:5">
      <c r="B8924" s="187"/>
      <c r="C8924" s="169"/>
      <c r="D8924" s="169"/>
      <c r="E8924" s="169"/>
    </row>
    <row r="8925" spans="2:5">
      <c r="B8925" s="187"/>
      <c r="C8925" s="169"/>
      <c r="D8925" s="169"/>
      <c r="E8925" s="169"/>
    </row>
    <row r="8926" spans="2:5">
      <c r="B8926" s="187"/>
      <c r="C8926" s="169"/>
      <c r="D8926" s="169"/>
      <c r="E8926" s="169"/>
    </row>
    <row r="8927" spans="2:5">
      <c r="B8927" s="187"/>
      <c r="C8927" s="169"/>
      <c r="D8927" s="169"/>
      <c r="E8927" s="169"/>
    </row>
    <row r="8928" spans="2:5">
      <c r="B8928" s="187"/>
      <c r="C8928" s="169"/>
      <c r="D8928" s="169"/>
      <c r="E8928" s="169"/>
    </row>
    <row r="8929" spans="2:5">
      <c r="B8929" s="187"/>
      <c r="C8929" s="169"/>
      <c r="D8929" s="169"/>
      <c r="E8929" s="169"/>
    </row>
    <row r="8930" spans="2:5">
      <c r="B8930" s="187"/>
      <c r="C8930" s="169"/>
      <c r="D8930" s="169"/>
      <c r="E8930" s="169"/>
    </row>
    <row r="8931" spans="2:5">
      <c r="B8931" s="187"/>
      <c r="C8931" s="169"/>
      <c r="D8931" s="169"/>
      <c r="E8931" s="169"/>
    </row>
    <row r="8932" spans="2:5">
      <c r="B8932" s="187"/>
      <c r="C8932" s="169"/>
      <c r="D8932" s="169"/>
      <c r="E8932" s="169"/>
    </row>
    <row r="8933" spans="2:5">
      <c r="B8933" s="187"/>
      <c r="C8933" s="169"/>
      <c r="D8933" s="169"/>
      <c r="E8933" s="169"/>
    </row>
    <row r="8934" spans="2:5">
      <c r="B8934" s="187"/>
      <c r="C8934" s="169"/>
      <c r="D8934" s="169"/>
      <c r="E8934" s="169"/>
    </row>
    <row r="8935" spans="2:5">
      <c r="B8935" s="187"/>
      <c r="C8935" s="169"/>
      <c r="D8935" s="169"/>
      <c r="E8935" s="169"/>
    </row>
    <row r="8936" spans="2:5">
      <c r="B8936" s="187"/>
      <c r="C8936" s="169"/>
      <c r="D8936" s="169"/>
      <c r="E8936" s="169"/>
    </row>
    <row r="8937" spans="2:5">
      <c r="B8937" s="187"/>
      <c r="C8937" s="169"/>
      <c r="D8937" s="169"/>
      <c r="E8937" s="169"/>
    </row>
    <row r="8938" spans="2:5">
      <c r="B8938" s="187"/>
      <c r="C8938" s="169"/>
      <c r="D8938" s="169"/>
      <c r="E8938" s="169"/>
    </row>
    <row r="8939" spans="2:5">
      <c r="B8939" s="187"/>
      <c r="C8939" s="169"/>
      <c r="D8939" s="169"/>
      <c r="E8939" s="169"/>
    </row>
    <row r="8940" spans="2:5">
      <c r="B8940" s="187"/>
      <c r="C8940" s="169"/>
      <c r="D8940" s="169"/>
      <c r="E8940" s="169"/>
    </row>
    <row r="8941" spans="2:5">
      <c r="B8941" s="187"/>
      <c r="C8941" s="169"/>
      <c r="D8941" s="169"/>
      <c r="E8941" s="169"/>
    </row>
    <row r="8942" spans="2:5">
      <c r="B8942" s="187"/>
      <c r="C8942" s="169"/>
      <c r="D8942" s="169"/>
      <c r="E8942" s="169"/>
    </row>
    <row r="8943" spans="2:5">
      <c r="B8943" s="187"/>
      <c r="C8943" s="169"/>
      <c r="D8943" s="169"/>
      <c r="E8943" s="169"/>
    </row>
    <row r="8944" spans="2:5">
      <c r="B8944" s="187"/>
      <c r="C8944" s="169"/>
      <c r="D8944" s="169"/>
      <c r="E8944" s="169"/>
    </row>
    <row r="8945" spans="2:5">
      <c r="B8945" s="187"/>
      <c r="C8945" s="169"/>
      <c r="D8945" s="169"/>
      <c r="E8945" s="169"/>
    </row>
    <row r="8946" spans="2:5">
      <c r="B8946" s="187"/>
      <c r="C8946" s="169"/>
      <c r="D8946" s="169"/>
      <c r="E8946" s="169"/>
    </row>
    <row r="8947" spans="2:5">
      <c r="B8947" s="187"/>
      <c r="C8947" s="169"/>
      <c r="D8947" s="169"/>
      <c r="E8947" s="169"/>
    </row>
    <row r="8948" spans="2:5">
      <c r="B8948" s="187"/>
      <c r="C8948" s="169"/>
      <c r="D8948" s="169"/>
      <c r="E8948" s="169"/>
    </row>
    <row r="8949" spans="2:5">
      <c r="B8949" s="187"/>
      <c r="C8949" s="169"/>
      <c r="D8949" s="169"/>
      <c r="E8949" s="169"/>
    </row>
    <row r="8950" spans="2:5">
      <c r="B8950" s="187"/>
      <c r="C8950" s="169"/>
      <c r="D8950" s="169"/>
      <c r="E8950" s="169"/>
    </row>
    <row r="8951" spans="2:5">
      <c r="B8951" s="187"/>
      <c r="C8951" s="169"/>
      <c r="D8951" s="169"/>
      <c r="E8951" s="169"/>
    </row>
    <row r="8952" spans="2:5">
      <c r="B8952" s="187"/>
      <c r="C8952" s="169"/>
      <c r="D8952" s="169"/>
      <c r="E8952" s="169"/>
    </row>
    <row r="8953" spans="2:5">
      <c r="B8953" s="187"/>
      <c r="C8953" s="169"/>
      <c r="D8953" s="169"/>
      <c r="E8953" s="169"/>
    </row>
    <row r="8954" spans="2:5">
      <c r="B8954" s="187"/>
      <c r="C8954" s="169"/>
      <c r="D8954" s="169"/>
      <c r="E8954" s="169"/>
    </row>
    <row r="8955" spans="2:5">
      <c r="B8955" s="187"/>
      <c r="C8955" s="169"/>
      <c r="D8955" s="169"/>
      <c r="E8955" s="169"/>
    </row>
    <row r="8956" spans="2:5">
      <c r="B8956" s="187"/>
      <c r="C8956" s="169"/>
      <c r="D8956" s="169"/>
      <c r="E8956" s="169"/>
    </row>
    <row r="8957" spans="2:5">
      <c r="B8957" s="187"/>
      <c r="C8957" s="169"/>
      <c r="D8957" s="169"/>
      <c r="E8957" s="169"/>
    </row>
    <row r="8958" spans="2:5">
      <c r="B8958" s="187"/>
      <c r="C8958" s="169"/>
      <c r="D8958" s="169"/>
      <c r="E8958" s="169"/>
    </row>
    <row r="8959" spans="2:5">
      <c r="B8959" s="187"/>
      <c r="C8959" s="169"/>
      <c r="D8959" s="169"/>
      <c r="E8959" s="169"/>
    </row>
    <row r="8960" spans="2:5">
      <c r="B8960" s="187"/>
      <c r="C8960" s="169"/>
      <c r="D8960" s="169"/>
      <c r="E8960" s="169"/>
    </row>
    <row r="8961" spans="2:5">
      <c r="B8961" s="187"/>
      <c r="C8961" s="169"/>
      <c r="D8961" s="169"/>
      <c r="E8961" s="169"/>
    </row>
    <row r="8962" spans="2:5">
      <c r="B8962" s="187"/>
      <c r="C8962" s="169"/>
      <c r="D8962" s="169"/>
      <c r="E8962" s="169"/>
    </row>
    <row r="8963" spans="2:5">
      <c r="B8963" s="187"/>
      <c r="C8963" s="169"/>
      <c r="D8963" s="169"/>
      <c r="E8963" s="169"/>
    </row>
    <row r="8964" spans="2:5">
      <c r="B8964" s="187"/>
      <c r="C8964" s="169"/>
      <c r="D8964" s="169"/>
      <c r="E8964" s="169"/>
    </row>
    <row r="8965" spans="2:5">
      <c r="B8965" s="187"/>
      <c r="C8965" s="169"/>
      <c r="D8965" s="169"/>
      <c r="E8965" s="169"/>
    </row>
    <row r="8966" spans="2:5">
      <c r="B8966" s="187"/>
      <c r="C8966" s="169"/>
      <c r="D8966" s="169"/>
      <c r="E8966" s="169"/>
    </row>
    <row r="8967" spans="2:5">
      <c r="B8967" s="187"/>
      <c r="C8967" s="169"/>
      <c r="D8967" s="169"/>
      <c r="E8967" s="169"/>
    </row>
    <row r="8968" spans="2:5">
      <c r="B8968" s="187"/>
      <c r="C8968" s="169"/>
      <c r="D8968" s="169"/>
      <c r="E8968" s="169"/>
    </row>
    <row r="8969" spans="2:5">
      <c r="B8969" s="187"/>
      <c r="C8969" s="169"/>
      <c r="D8969" s="169"/>
      <c r="E8969" s="169"/>
    </row>
    <row r="8970" spans="2:5">
      <c r="B8970" s="187"/>
      <c r="C8970" s="169"/>
      <c r="D8970" s="169"/>
      <c r="E8970" s="169"/>
    </row>
    <row r="8971" spans="2:5">
      <c r="B8971" s="187"/>
      <c r="C8971" s="169"/>
      <c r="D8971" s="169"/>
      <c r="E8971" s="169"/>
    </row>
    <row r="8972" spans="2:5">
      <c r="B8972" s="187"/>
      <c r="C8972" s="169"/>
      <c r="D8972" s="169"/>
      <c r="E8972" s="169"/>
    </row>
    <row r="8973" spans="2:5">
      <c r="B8973" s="187"/>
      <c r="C8973" s="169"/>
      <c r="D8973" s="169"/>
      <c r="E8973" s="169"/>
    </row>
    <row r="8974" spans="2:5">
      <c r="B8974" s="187"/>
      <c r="C8974" s="169"/>
      <c r="D8974" s="169"/>
      <c r="E8974" s="169"/>
    </row>
    <row r="8975" spans="2:5">
      <c r="B8975" s="187"/>
      <c r="C8975" s="169"/>
      <c r="D8975" s="169"/>
      <c r="E8975" s="169"/>
    </row>
    <row r="8976" spans="2:5">
      <c r="B8976" s="187"/>
      <c r="C8976" s="169"/>
      <c r="D8976" s="169"/>
      <c r="E8976" s="169"/>
    </row>
    <row r="8977" spans="2:5">
      <c r="B8977" s="187"/>
      <c r="C8977" s="169"/>
      <c r="D8977" s="169"/>
      <c r="E8977" s="169"/>
    </row>
    <row r="8978" spans="2:5">
      <c r="B8978" s="187"/>
      <c r="C8978" s="169"/>
      <c r="D8978" s="169"/>
      <c r="E8978" s="169"/>
    </row>
    <row r="8979" spans="2:5">
      <c r="B8979" s="187"/>
      <c r="C8979" s="169"/>
      <c r="D8979" s="169"/>
      <c r="E8979" s="169"/>
    </row>
    <row r="8980" spans="2:5">
      <c r="B8980" s="187"/>
      <c r="C8980" s="169"/>
      <c r="D8980" s="169"/>
      <c r="E8980" s="169"/>
    </row>
    <row r="8981" spans="2:5">
      <c r="B8981" s="187"/>
      <c r="C8981" s="169"/>
      <c r="D8981" s="169"/>
      <c r="E8981" s="169"/>
    </row>
    <row r="8982" spans="2:5">
      <c r="B8982" s="187"/>
      <c r="C8982" s="169"/>
      <c r="D8982" s="169"/>
      <c r="E8982" s="169"/>
    </row>
    <row r="8983" spans="2:5">
      <c r="B8983" s="187"/>
      <c r="C8983" s="169"/>
      <c r="D8983" s="169"/>
      <c r="E8983" s="169"/>
    </row>
    <row r="8984" spans="2:5">
      <c r="B8984" s="187"/>
      <c r="C8984" s="169"/>
      <c r="D8984" s="169"/>
      <c r="E8984" s="169"/>
    </row>
    <row r="8985" spans="2:5">
      <c r="B8985" s="187"/>
      <c r="C8985" s="169"/>
      <c r="D8985" s="169"/>
      <c r="E8985" s="169"/>
    </row>
    <row r="8986" spans="2:5">
      <c r="B8986" s="187"/>
      <c r="C8986" s="169"/>
      <c r="D8986" s="169"/>
      <c r="E8986" s="169"/>
    </row>
    <row r="8987" spans="2:5">
      <c r="B8987" s="187"/>
      <c r="C8987" s="169"/>
      <c r="D8987" s="169"/>
      <c r="E8987" s="169"/>
    </row>
    <row r="8988" spans="2:5">
      <c r="B8988" s="187"/>
      <c r="C8988" s="169"/>
      <c r="D8988" s="169"/>
      <c r="E8988" s="169"/>
    </row>
    <row r="8989" spans="2:5">
      <c r="B8989" s="187"/>
      <c r="C8989" s="169"/>
      <c r="D8989" s="169"/>
      <c r="E8989" s="169"/>
    </row>
    <row r="8990" spans="2:5">
      <c r="B8990" s="187"/>
      <c r="C8990" s="169"/>
      <c r="D8990" s="169"/>
      <c r="E8990" s="169"/>
    </row>
    <row r="8991" spans="2:5">
      <c r="B8991" s="187"/>
      <c r="C8991" s="169"/>
      <c r="D8991" s="169"/>
      <c r="E8991" s="169"/>
    </row>
    <row r="8992" spans="2:5">
      <c r="B8992" s="187"/>
      <c r="C8992" s="169"/>
      <c r="D8992" s="169"/>
      <c r="E8992" s="169"/>
    </row>
    <row r="8993" spans="2:5">
      <c r="B8993" s="187"/>
      <c r="C8993" s="169"/>
      <c r="D8993" s="169"/>
      <c r="E8993" s="169"/>
    </row>
    <row r="8994" spans="2:5">
      <c r="B8994" s="187"/>
      <c r="C8994" s="169"/>
      <c r="D8994" s="169"/>
      <c r="E8994" s="169"/>
    </row>
    <row r="8995" spans="2:5">
      <c r="B8995" s="187"/>
      <c r="C8995" s="169"/>
      <c r="D8995" s="169"/>
      <c r="E8995" s="169"/>
    </row>
    <row r="8996" spans="2:5">
      <c r="B8996" s="187"/>
      <c r="C8996" s="169"/>
      <c r="D8996" s="169"/>
      <c r="E8996" s="169"/>
    </row>
    <row r="8997" spans="2:5">
      <c r="B8997" s="187"/>
      <c r="C8997" s="169"/>
      <c r="D8997" s="169"/>
      <c r="E8997" s="169"/>
    </row>
    <row r="8998" spans="2:5">
      <c r="B8998" s="187"/>
      <c r="C8998" s="169"/>
      <c r="D8998" s="169"/>
      <c r="E8998" s="169"/>
    </row>
    <row r="8999" spans="2:5">
      <c r="B8999" s="187"/>
      <c r="C8999" s="169"/>
      <c r="D8999" s="169"/>
      <c r="E8999" s="169"/>
    </row>
    <row r="9000" spans="2:5">
      <c r="B9000" s="187"/>
      <c r="C9000" s="169"/>
      <c r="D9000" s="169"/>
      <c r="E9000" s="169"/>
    </row>
    <row r="9001" spans="2:5">
      <c r="B9001" s="187"/>
      <c r="C9001" s="169"/>
      <c r="D9001" s="169"/>
      <c r="E9001" s="169"/>
    </row>
    <row r="9002" spans="2:5">
      <c r="B9002" s="187"/>
      <c r="C9002" s="169"/>
      <c r="D9002" s="169"/>
      <c r="E9002" s="169"/>
    </row>
    <row r="9003" spans="2:5">
      <c r="B9003" s="187"/>
      <c r="C9003" s="169"/>
      <c r="D9003" s="169"/>
      <c r="E9003" s="169"/>
    </row>
    <row r="9004" spans="2:5">
      <c r="B9004" s="187"/>
      <c r="C9004" s="169"/>
      <c r="D9004" s="169"/>
      <c r="E9004" s="169"/>
    </row>
    <row r="9005" spans="2:5">
      <c r="B9005" s="187"/>
      <c r="C9005" s="169"/>
      <c r="D9005" s="169"/>
      <c r="E9005" s="169"/>
    </row>
    <row r="9006" spans="2:5">
      <c r="B9006" s="187"/>
      <c r="C9006" s="169"/>
      <c r="D9006" s="169"/>
      <c r="E9006" s="169"/>
    </row>
    <row r="9007" spans="2:5">
      <c r="B9007" s="187"/>
      <c r="C9007" s="169"/>
      <c r="D9007" s="169"/>
      <c r="E9007" s="169"/>
    </row>
    <row r="9008" spans="2:5">
      <c r="B9008" s="187"/>
      <c r="C9008" s="169"/>
      <c r="D9008" s="169"/>
      <c r="E9008" s="169"/>
    </row>
    <row r="9009" spans="2:5">
      <c r="B9009" s="187"/>
      <c r="C9009" s="169"/>
      <c r="D9009" s="169"/>
      <c r="E9009" s="169"/>
    </row>
    <row r="9010" spans="2:5">
      <c r="B9010" s="187"/>
      <c r="C9010" s="169"/>
      <c r="D9010" s="169"/>
      <c r="E9010" s="169"/>
    </row>
    <row r="9011" spans="2:5">
      <c r="B9011" s="187"/>
      <c r="C9011" s="169"/>
      <c r="D9011" s="169"/>
      <c r="E9011" s="169"/>
    </row>
    <row r="9012" spans="2:5">
      <c r="B9012" s="187"/>
      <c r="C9012" s="169"/>
      <c r="D9012" s="169"/>
      <c r="E9012" s="169"/>
    </row>
    <row r="9013" spans="2:5">
      <c r="B9013" s="187"/>
      <c r="C9013" s="169"/>
      <c r="D9013" s="169"/>
      <c r="E9013" s="169"/>
    </row>
    <row r="9014" spans="2:5">
      <c r="B9014" s="187"/>
      <c r="C9014" s="169"/>
      <c r="D9014" s="169"/>
      <c r="E9014" s="169"/>
    </row>
    <row r="9015" spans="2:5">
      <c r="B9015" s="187"/>
      <c r="C9015" s="169"/>
      <c r="D9015" s="169"/>
      <c r="E9015" s="169"/>
    </row>
    <row r="9016" spans="2:5">
      <c r="B9016" s="187"/>
      <c r="C9016" s="169"/>
      <c r="D9016" s="169"/>
      <c r="E9016" s="169"/>
    </row>
    <row r="9017" spans="2:5">
      <c r="B9017" s="187"/>
      <c r="C9017" s="169"/>
      <c r="D9017" s="169"/>
      <c r="E9017" s="169"/>
    </row>
    <row r="9018" spans="2:5">
      <c r="B9018" s="187"/>
      <c r="C9018" s="169"/>
      <c r="D9018" s="169"/>
      <c r="E9018" s="169"/>
    </row>
    <row r="9019" spans="2:5">
      <c r="B9019" s="187"/>
      <c r="C9019" s="169"/>
      <c r="D9019" s="169"/>
      <c r="E9019" s="169"/>
    </row>
    <row r="9020" spans="2:5">
      <c r="B9020" s="187"/>
      <c r="C9020" s="169"/>
      <c r="D9020" s="169"/>
      <c r="E9020" s="169"/>
    </row>
    <row r="9021" spans="2:5">
      <c r="B9021" s="187"/>
      <c r="C9021" s="169"/>
      <c r="D9021" s="169"/>
      <c r="E9021" s="169"/>
    </row>
    <row r="9022" spans="2:5">
      <c r="B9022" s="187"/>
      <c r="C9022" s="169"/>
      <c r="D9022" s="169"/>
      <c r="E9022" s="169"/>
    </row>
    <row r="9023" spans="2:5">
      <c r="B9023" s="187"/>
      <c r="C9023" s="169"/>
      <c r="D9023" s="169"/>
      <c r="E9023" s="169"/>
    </row>
    <row r="9024" spans="2:5">
      <c r="B9024" s="187"/>
      <c r="C9024" s="169"/>
      <c r="D9024" s="169"/>
      <c r="E9024" s="169"/>
    </row>
    <row r="9025" spans="2:5">
      <c r="B9025" s="187"/>
      <c r="C9025" s="169"/>
      <c r="D9025" s="169"/>
      <c r="E9025" s="169"/>
    </row>
    <row r="9026" spans="2:5">
      <c r="B9026" s="187"/>
      <c r="C9026" s="169"/>
      <c r="D9026" s="169"/>
      <c r="E9026" s="169"/>
    </row>
    <row r="9027" spans="2:5">
      <c r="B9027" s="187"/>
      <c r="C9027" s="169"/>
      <c r="D9027" s="169"/>
      <c r="E9027" s="169"/>
    </row>
    <row r="9028" spans="2:5">
      <c r="B9028" s="187"/>
      <c r="C9028" s="169"/>
      <c r="D9028" s="169"/>
      <c r="E9028" s="169"/>
    </row>
    <row r="9029" spans="2:5">
      <c r="B9029" s="187"/>
      <c r="C9029" s="169"/>
      <c r="D9029" s="169"/>
      <c r="E9029" s="169"/>
    </row>
    <row r="9030" spans="2:5">
      <c r="B9030" s="187"/>
      <c r="C9030" s="169"/>
      <c r="D9030" s="169"/>
      <c r="E9030" s="169"/>
    </row>
    <row r="9031" spans="2:5">
      <c r="B9031" s="187"/>
      <c r="C9031" s="169"/>
      <c r="D9031" s="169"/>
      <c r="E9031" s="169"/>
    </row>
    <row r="9032" spans="2:5">
      <c r="B9032" s="187"/>
      <c r="C9032" s="169"/>
      <c r="D9032" s="169"/>
      <c r="E9032" s="169"/>
    </row>
    <row r="9033" spans="2:5">
      <c r="B9033" s="187"/>
      <c r="C9033" s="169"/>
      <c r="D9033" s="169"/>
      <c r="E9033" s="169"/>
    </row>
    <row r="9034" spans="2:5">
      <c r="B9034" s="187"/>
      <c r="C9034" s="169"/>
      <c r="D9034" s="169"/>
      <c r="E9034" s="169"/>
    </row>
    <row r="9035" spans="2:5">
      <c r="B9035" s="187"/>
      <c r="C9035" s="169"/>
      <c r="D9035" s="169"/>
      <c r="E9035" s="169"/>
    </row>
    <row r="9036" spans="2:5">
      <c r="B9036" s="187"/>
      <c r="C9036" s="169"/>
      <c r="D9036" s="169"/>
      <c r="E9036" s="169"/>
    </row>
    <row r="9037" spans="2:5">
      <c r="B9037" s="187"/>
      <c r="C9037" s="169"/>
      <c r="D9037" s="169"/>
      <c r="E9037" s="169"/>
    </row>
    <row r="9038" spans="2:5">
      <c r="B9038" s="187"/>
      <c r="C9038" s="169"/>
      <c r="D9038" s="169"/>
      <c r="E9038" s="169"/>
    </row>
    <row r="9039" spans="2:5">
      <c r="B9039" s="187"/>
      <c r="C9039" s="169"/>
      <c r="D9039" s="169"/>
      <c r="E9039" s="169"/>
    </row>
    <row r="9040" spans="2:5">
      <c r="B9040" s="187"/>
      <c r="C9040" s="169"/>
      <c r="D9040" s="169"/>
      <c r="E9040" s="169"/>
    </row>
    <row r="9041" spans="2:5">
      <c r="B9041" s="187"/>
      <c r="C9041" s="169"/>
      <c r="D9041" s="169"/>
      <c r="E9041" s="169"/>
    </row>
    <row r="9042" spans="2:5">
      <c r="B9042" s="187"/>
      <c r="C9042" s="169"/>
      <c r="D9042" s="169"/>
      <c r="E9042" s="169"/>
    </row>
    <row r="9043" spans="2:5">
      <c r="B9043" s="187"/>
      <c r="C9043" s="169"/>
      <c r="D9043" s="169"/>
      <c r="E9043" s="169"/>
    </row>
    <row r="9044" spans="2:5">
      <c r="B9044" s="187"/>
      <c r="C9044" s="169"/>
      <c r="D9044" s="169"/>
      <c r="E9044" s="169"/>
    </row>
    <row r="9045" spans="2:5">
      <c r="B9045" s="187"/>
      <c r="C9045" s="169"/>
      <c r="D9045" s="169"/>
      <c r="E9045" s="169"/>
    </row>
    <row r="9046" spans="2:5">
      <c r="B9046" s="187"/>
      <c r="C9046" s="169"/>
      <c r="D9046" s="169"/>
      <c r="E9046" s="169"/>
    </row>
    <row r="9047" spans="2:5">
      <c r="B9047" s="187"/>
      <c r="C9047" s="169"/>
      <c r="D9047" s="169"/>
      <c r="E9047" s="169"/>
    </row>
    <row r="9048" spans="2:5">
      <c r="B9048" s="187"/>
      <c r="C9048" s="169"/>
      <c r="D9048" s="169"/>
      <c r="E9048" s="169"/>
    </row>
    <row r="9049" spans="2:5">
      <c r="B9049" s="187"/>
      <c r="C9049" s="169"/>
      <c r="D9049" s="169"/>
      <c r="E9049" s="169"/>
    </row>
    <row r="9050" spans="2:5">
      <c r="B9050" s="187"/>
      <c r="C9050" s="169"/>
      <c r="D9050" s="169"/>
      <c r="E9050" s="169"/>
    </row>
    <row r="9051" spans="2:5">
      <c r="B9051" s="187"/>
      <c r="C9051" s="169"/>
      <c r="D9051" s="169"/>
      <c r="E9051" s="169"/>
    </row>
    <row r="9052" spans="2:5">
      <c r="B9052" s="187"/>
      <c r="C9052" s="169"/>
      <c r="D9052" s="169"/>
      <c r="E9052" s="169"/>
    </row>
    <row r="9053" spans="2:5">
      <c r="B9053" s="187"/>
      <c r="C9053" s="169"/>
      <c r="D9053" s="169"/>
      <c r="E9053" s="169"/>
    </row>
    <row r="9054" spans="2:5">
      <c r="B9054" s="187"/>
      <c r="C9054" s="169"/>
      <c r="D9054" s="169"/>
      <c r="E9054" s="169"/>
    </row>
    <row r="9055" spans="2:5">
      <c r="B9055" s="187"/>
      <c r="C9055" s="169"/>
      <c r="D9055" s="169"/>
      <c r="E9055" s="169"/>
    </row>
    <row r="9056" spans="2:5">
      <c r="B9056" s="187"/>
      <c r="C9056" s="169"/>
      <c r="D9056" s="169"/>
      <c r="E9056" s="169"/>
    </row>
    <row r="9057" spans="2:5">
      <c r="B9057" s="187"/>
      <c r="C9057" s="169"/>
      <c r="D9057" s="169"/>
      <c r="E9057" s="169"/>
    </row>
    <row r="9058" spans="2:5">
      <c r="B9058" s="187"/>
      <c r="C9058" s="169"/>
      <c r="D9058" s="169"/>
      <c r="E9058" s="169"/>
    </row>
    <row r="9059" spans="2:5">
      <c r="B9059" s="187"/>
      <c r="C9059" s="169"/>
      <c r="D9059" s="169"/>
      <c r="E9059" s="169"/>
    </row>
    <row r="9060" spans="2:5">
      <c r="B9060" s="187"/>
      <c r="C9060" s="169"/>
      <c r="D9060" s="169"/>
      <c r="E9060" s="169"/>
    </row>
    <row r="9061" spans="2:5">
      <c r="B9061" s="187"/>
      <c r="C9061" s="169"/>
      <c r="D9061" s="169"/>
      <c r="E9061" s="169"/>
    </row>
    <row r="9062" spans="2:5">
      <c r="B9062" s="187"/>
      <c r="C9062" s="169"/>
      <c r="D9062" s="169"/>
      <c r="E9062" s="169"/>
    </row>
    <row r="9063" spans="2:5">
      <c r="B9063" s="187"/>
      <c r="C9063" s="169"/>
      <c r="D9063" s="169"/>
      <c r="E9063" s="169"/>
    </row>
    <row r="9064" spans="2:5">
      <c r="B9064" s="187"/>
      <c r="C9064" s="169"/>
      <c r="D9064" s="169"/>
      <c r="E9064" s="169"/>
    </row>
    <row r="9065" spans="2:5">
      <c r="B9065" s="187"/>
      <c r="C9065" s="169"/>
      <c r="D9065" s="169"/>
      <c r="E9065" s="169"/>
    </row>
    <row r="9066" spans="2:5">
      <c r="B9066" s="187"/>
      <c r="C9066" s="169"/>
      <c r="D9066" s="169"/>
      <c r="E9066" s="169"/>
    </row>
    <row r="9067" spans="2:5">
      <c r="B9067" s="187"/>
      <c r="C9067" s="169"/>
      <c r="D9067" s="169"/>
      <c r="E9067" s="169"/>
    </row>
    <row r="9068" spans="2:5">
      <c r="B9068" s="187"/>
      <c r="C9068" s="169"/>
      <c r="D9068" s="169"/>
      <c r="E9068" s="169"/>
    </row>
    <row r="9069" spans="2:5">
      <c r="B9069" s="187"/>
      <c r="C9069" s="169"/>
      <c r="D9069" s="169"/>
      <c r="E9069" s="169"/>
    </row>
    <row r="9070" spans="2:5">
      <c r="B9070" s="187"/>
      <c r="C9070" s="169"/>
      <c r="D9070" s="169"/>
      <c r="E9070" s="169"/>
    </row>
    <row r="9071" spans="2:5">
      <c r="B9071" s="187"/>
      <c r="C9071" s="169"/>
      <c r="D9071" s="169"/>
      <c r="E9071" s="169"/>
    </row>
    <row r="9072" spans="2:5">
      <c r="B9072" s="187"/>
      <c r="C9072" s="169"/>
      <c r="D9072" s="169"/>
      <c r="E9072" s="169"/>
    </row>
    <row r="9073" spans="2:5">
      <c r="B9073" s="187"/>
      <c r="C9073" s="169"/>
      <c r="D9073" s="169"/>
      <c r="E9073" s="169"/>
    </row>
    <row r="9074" spans="2:5">
      <c r="B9074" s="187"/>
      <c r="C9074" s="169"/>
      <c r="D9074" s="169"/>
      <c r="E9074" s="169"/>
    </row>
    <row r="9075" spans="2:5">
      <c r="B9075" s="187"/>
      <c r="C9075" s="169"/>
      <c r="D9075" s="169"/>
      <c r="E9075" s="169"/>
    </row>
    <row r="9076" spans="2:5">
      <c r="B9076" s="187"/>
      <c r="C9076" s="169"/>
      <c r="D9076" s="169"/>
      <c r="E9076" s="169"/>
    </row>
    <row r="9077" spans="2:5">
      <c r="B9077" s="187"/>
      <c r="C9077" s="169"/>
      <c r="D9077" s="169"/>
      <c r="E9077" s="169"/>
    </row>
    <row r="9078" spans="2:5">
      <c r="B9078" s="187"/>
      <c r="C9078" s="169"/>
      <c r="D9078" s="169"/>
      <c r="E9078" s="169"/>
    </row>
    <row r="9079" spans="2:5">
      <c r="B9079" s="187"/>
      <c r="C9079" s="169"/>
      <c r="D9079" s="169"/>
      <c r="E9079" s="169"/>
    </row>
    <row r="9080" spans="2:5">
      <c r="B9080" s="187"/>
      <c r="C9080" s="169"/>
      <c r="D9080" s="169"/>
      <c r="E9080" s="169"/>
    </row>
    <row r="9081" spans="2:5">
      <c r="B9081" s="187"/>
      <c r="C9081" s="169"/>
      <c r="D9081" s="169"/>
      <c r="E9081" s="169"/>
    </row>
    <row r="9082" spans="2:5">
      <c r="B9082" s="187"/>
      <c r="C9082" s="169"/>
      <c r="D9082" s="169"/>
      <c r="E9082" s="169"/>
    </row>
    <row r="9083" spans="2:5">
      <c r="B9083" s="187"/>
      <c r="C9083" s="169"/>
      <c r="D9083" s="169"/>
      <c r="E9083" s="169"/>
    </row>
    <row r="9084" spans="2:5">
      <c r="B9084" s="187"/>
      <c r="C9084" s="169"/>
      <c r="D9084" s="169"/>
      <c r="E9084" s="169"/>
    </row>
    <row r="9085" spans="2:5">
      <c r="B9085" s="187"/>
      <c r="C9085" s="169"/>
      <c r="D9085" s="169"/>
      <c r="E9085" s="169"/>
    </row>
    <row r="9086" spans="2:5">
      <c r="B9086" s="187"/>
      <c r="C9086" s="169"/>
      <c r="D9086" s="169"/>
      <c r="E9086" s="169"/>
    </row>
    <row r="9087" spans="2:5">
      <c r="B9087" s="187"/>
      <c r="C9087" s="169"/>
      <c r="D9087" s="169"/>
      <c r="E9087" s="169"/>
    </row>
    <row r="9088" spans="2:5">
      <c r="B9088" s="187"/>
      <c r="C9088" s="169"/>
      <c r="D9088" s="169"/>
      <c r="E9088" s="169"/>
    </row>
    <row r="9089" spans="2:5">
      <c r="B9089" s="187"/>
      <c r="C9089" s="169"/>
      <c r="D9089" s="169"/>
      <c r="E9089" s="169"/>
    </row>
    <row r="9090" spans="2:5">
      <c r="B9090" s="187"/>
      <c r="C9090" s="169"/>
      <c r="D9090" s="169"/>
      <c r="E9090" s="169"/>
    </row>
    <row r="9091" spans="2:5">
      <c r="B9091" s="187"/>
      <c r="C9091" s="169"/>
      <c r="D9091" s="169"/>
      <c r="E9091" s="169"/>
    </row>
    <row r="9092" spans="2:5">
      <c r="B9092" s="187"/>
      <c r="C9092" s="169"/>
      <c r="D9092" s="169"/>
      <c r="E9092" s="169"/>
    </row>
    <row r="9093" spans="2:5">
      <c r="B9093" s="187"/>
      <c r="C9093" s="169"/>
      <c r="D9093" s="169"/>
      <c r="E9093" s="169"/>
    </row>
    <row r="9094" spans="2:5">
      <c r="B9094" s="187"/>
      <c r="C9094" s="169"/>
      <c r="D9094" s="169"/>
      <c r="E9094" s="169"/>
    </row>
    <row r="9095" spans="2:5">
      <c r="B9095" s="187"/>
      <c r="C9095" s="169"/>
      <c r="D9095" s="169"/>
      <c r="E9095" s="169"/>
    </row>
    <row r="9096" spans="2:5">
      <c r="B9096" s="187"/>
      <c r="C9096" s="169"/>
      <c r="D9096" s="169"/>
      <c r="E9096" s="169"/>
    </row>
    <row r="9097" spans="2:5">
      <c r="B9097" s="187"/>
      <c r="C9097" s="169"/>
      <c r="D9097" s="169"/>
      <c r="E9097" s="169"/>
    </row>
    <row r="9098" spans="2:5">
      <c r="B9098" s="187"/>
      <c r="C9098" s="169"/>
      <c r="D9098" s="169"/>
      <c r="E9098" s="169"/>
    </row>
    <row r="9099" spans="2:5">
      <c r="B9099" s="187"/>
      <c r="C9099" s="169"/>
      <c r="D9099" s="169"/>
      <c r="E9099" s="169"/>
    </row>
    <row r="9100" spans="2:5">
      <c r="B9100" s="187"/>
      <c r="C9100" s="169"/>
      <c r="D9100" s="169"/>
      <c r="E9100" s="169"/>
    </row>
    <row r="9101" spans="2:5">
      <c r="B9101" s="187"/>
      <c r="C9101" s="169"/>
      <c r="D9101" s="169"/>
      <c r="E9101" s="169"/>
    </row>
    <row r="9102" spans="2:5">
      <c r="B9102" s="187"/>
      <c r="C9102" s="169"/>
      <c r="D9102" s="169"/>
      <c r="E9102" s="169"/>
    </row>
    <row r="9103" spans="2:5">
      <c r="B9103" s="187"/>
      <c r="C9103" s="169"/>
      <c r="D9103" s="169"/>
      <c r="E9103" s="169"/>
    </row>
    <row r="9104" spans="2:5">
      <c r="B9104" s="187"/>
      <c r="C9104" s="169"/>
      <c r="D9104" s="169"/>
      <c r="E9104" s="169"/>
    </row>
    <row r="9105" spans="2:5">
      <c r="B9105" s="187"/>
      <c r="C9105" s="169"/>
      <c r="D9105" s="169"/>
      <c r="E9105" s="169"/>
    </row>
    <row r="9106" spans="2:5">
      <c r="B9106" s="187"/>
      <c r="C9106" s="169"/>
      <c r="D9106" s="169"/>
      <c r="E9106" s="169"/>
    </row>
    <row r="9107" spans="2:5">
      <c r="B9107" s="187"/>
      <c r="C9107" s="169"/>
      <c r="D9107" s="169"/>
      <c r="E9107" s="169"/>
    </row>
    <row r="9108" spans="2:5">
      <c r="B9108" s="187"/>
      <c r="C9108" s="169"/>
      <c r="D9108" s="169"/>
      <c r="E9108" s="169"/>
    </row>
    <row r="9109" spans="2:5">
      <c r="B9109" s="187"/>
      <c r="C9109" s="169"/>
      <c r="D9109" s="169"/>
      <c r="E9109" s="169"/>
    </row>
    <row r="9110" spans="2:5">
      <c r="B9110" s="187"/>
      <c r="C9110" s="169"/>
      <c r="D9110" s="169"/>
      <c r="E9110" s="169"/>
    </row>
    <row r="9111" spans="2:5">
      <c r="B9111" s="187"/>
      <c r="C9111" s="169"/>
      <c r="D9111" s="169"/>
      <c r="E9111" s="169"/>
    </row>
    <row r="9112" spans="2:5">
      <c r="B9112" s="187"/>
      <c r="C9112" s="169"/>
      <c r="D9112" s="169"/>
      <c r="E9112" s="169"/>
    </row>
    <row r="9113" spans="2:5">
      <c r="B9113" s="187"/>
      <c r="C9113" s="169"/>
      <c r="D9113" s="169"/>
      <c r="E9113" s="169"/>
    </row>
    <row r="9114" spans="2:5">
      <c r="B9114" s="187"/>
      <c r="C9114" s="169"/>
      <c r="D9114" s="169"/>
      <c r="E9114" s="169"/>
    </row>
    <row r="9115" spans="2:5">
      <c r="B9115" s="187"/>
      <c r="C9115" s="169"/>
      <c r="D9115" s="169"/>
      <c r="E9115" s="169"/>
    </row>
    <row r="9116" spans="2:5">
      <c r="B9116" s="187"/>
      <c r="C9116" s="169"/>
      <c r="D9116" s="169"/>
      <c r="E9116" s="169"/>
    </row>
    <row r="9117" spans="2:5">
      <c r="B9117" s="187"/>
      <c r="C9117" s="169"/>
      <c r="D9117" s="169"/>
      <c r="E9117" s="169"/>
    </row>
    <row r="9118" spans="2:5">
      <c r="B9118" s="187"/>
      <c r="C9118" s="169"/>
      <c r="D9118" s="169"/>
      <c r="E9118" s="169"/>
    </row>
    <row r="9119" spans="2:5">
      <c r="B9119" s="187"/>
      <c r="C9119" s="169"/>
      <c r="D9119" s="169"/>
      <c r="E9119" s="169"/>
    </row>
    <row r="9120" spans="2:5">
      <c r="B9120" s="187"/>
      <c r="C9120" s="169"/>
      <c r="D9120" s="169"/>
      <c r="E9120" s="169"/>
    </row>
    <row r="9121" spans="2:5">
      <c r="B9121" s="187"/>
      <c r="C9121" s="169"/>
      <c r="D9121" s="169"/>
      <c r="E9121" s="169"/>
    </row>
    <row r="9122" spans="2:5">
      <c r="B9122" s="187"/>
      <c r="C9122" s="169"/>
      <c r="D9122" s="169"/>
      <c r="E9122" s="169"/>
    </row>
    <row r="9123" spans="2:5">
      <c r="B9123" s="187"/>
      <c r="C9123" s="169"/>
      <c r="D9123" s="169"/>
      <c r="E9123" s="169"/>
    </row>
    <row r="9124" spans="2:5">
      <c r="B9124" s="187"/>
      <c r="C9124" s="169"/>
      <c r="D9124" s="169"/>
      <c r="E9124" s="169"/>
    </row>
    <row r="9125" spans="2:5">
      <c r="B9125" s="187"/>
      <c r="C9125" s="169"/>
      <c r="D9125" s="169"/>
      <c r="E9125" s="169"/>
    </row>
    <row r="9126" spans="2:5">
      <c r="B9126" s="187"/>
      <c r="C9126" s="169"/>
      <c r="D9126" s="169"/>
      <c r="E9126" s="169"/>
    </row>
    <row r="9127" spans="2:5">
      <c r="B9127" s="187"/>
      <c r="C9127" s="169"/>
      <c r="D9127" s="169"/>
      <c r="E9127" s="169"/>
    </row>
    <row r="9128" spans="2:5">
      <c r="B9128" s="187"/>
      <c r="C9128" s="169"/>
      <c r="D9128" s="169"/>
      <c r="E9128" s="169"/>
    </row>
    <row r="9129" spans="2:5">
      <c r="B9129" s="187"/>
      <c r="C9129" s="169"/>
      <c r="D9129" s="169"/>
      <c r="E9129" s="169"/>
    </row>
    <row r="9130" spans="2:5">
      <c r="B9130" s="187"/>
      <c r="C9130" s="169"/>
      <c r="D9130" s="169"/>
      <c r="E9130" s="169"/>
    </row>
    <row r="9131" spans="2:5">
      <c r="B9131" s="187"/>
      <c r="C9131" s="169"/>
      <c r="D9131" s="169"/>
      <c r="E9131" s="169"/>
    </row>
    <row r="9132" spans="2:5">
      <c r="B9132" s="187"/>
      <c r="C9132" s="169"/>
      <c r="D9132" s="169"/>
      <c r="E9132" s="169"/>
    </row>
    <row r="9133" spans="2:5">
      <c r="B9133" s="187"/>
      <c r="C9133" s="169"/>
      <c r="D9133" s="169"/>
      <c r="E9133" s="169"/>
    </row>
    <row r="9134" spans="2:5">
      <c r="B9134" s="187"/>
      <c r="C9134" s="169"/>
      <c r="D9134" s="169"/>
      <c r="E9134" s="169"/>
    </row>
    <row r="9135" spans="2:5">
      <c r="B9135" s="187"/>
      <c r="C9135" s="169"/>
      <c r="D9135" s="169"/>
      <c r="E9135" s="169"/>
    </row>
    <row r="9136" spans="2:5">
      <c r="B9136" s="187"/>
      <c r="C9136" s="169"/>
      <c r="D9136" s="169"/>
      <c r="E9136" s="169"/>
    </row>
    <row r="9137" spans="2:5">
      <c r="B9137" s="187"/>
      <c r="C9137" s="169"/>
      <c r="D9137" s="169"/>
      <c r="E9137" s="169"/>
    </row>
    <row r="9138" spans="2:5">
      <c r="B9138" s="187"/>
      <c r="C9138" s="169"/>
      <c r="D9138" s="169"/>
      <c r="E9138" s="169"/>
    </row>
    <row r="9139" spans="2:5">
      <c r="B9139" s="187"/>
      <c r="C9139" s="169"/>
      <c r="D9139" s="169"/>
      <c r="E9139" s="169"/>
    </row>
    <row r="9140" spans="2:5">
      <c r="B9140" s="187"/>
      <c r="C9140" s="169"/>
      <c r="D9140" s="169"/>
      <c r="E9140" s="169"/>
    </row>
    <row r="9141" spans="2:5">
      <c r="B9141" s="187"/>
      <c r="C9141" s="169"/>
      <c r="D9141" s="169"/>
      <c r="E9141" s="169"/>
    </row>
    <row r="9142" spans="2:5">
      <c r="B9142" s="187"/>
      <c r="C9142" s="169"/>
      <c r="D9142" s="169"/>
      <c r="E9142" s="169"/>
    </row>
    <row r="9143" spans="2:5">
      <c r="B9143" s="187"/>
      <c r="C9143" s="169"/>
      <c r="D9143" s="169"/>
      <c r="E9143" s="169"/>
    </row>
    <row r="9144" spans="2:5">
      <c r="B9144" s="187"/>
      <c r="C9144" s="169"/>
      <c r="D9144" s="169"/>
      <c r="E9144" s="169"/>
    </row>
    <row r="9145" spans="2:5">
      <c r="B9145" s="187"/>
      <c r="C9145" s="169"/>
      <c r="D9145" s="169"/>
      <c r="E9145" s="169"/>
    </row>
    <row r="9146" spans="2:5">
      <c r="B9146" s="187"/>
      <c r="C9146" s="169"/>
      <c r="D9146" s="169"/>
      <c r="E9146" s="169"/>
    </row>
    <row r="9147" spans="2:5">
      <c r="B9147" s="187"/>
      <c r="C9147" s="169"/>
      <c r="D9147" s="169"/>
      <c r="E9147" s="169"/>
    </row>
    <row r="9148" spans="2:5">
      <c r="B9148" s="187"/>
      <c r="C9148" s="169"/>
      <c r="D9148" s="169"/>
      <c r="E9148" s="169"/>
    </row>
    <row r="9149" spans="2:5">
      <c r="B9149" s="187"/>
      <c r="C9149" s="169"/>
      <c r="D9149" s="169"/>
      <c r="E9149" s="169"/>
    </row>
    <row r="9150" spans="2:5">
      <c r="B9150" s="187"/>
      <c r="C9150" s="169"/>
      <c r="D9150" s="169"/>
      <c r="E9150" s="169"/>
    </row>
    <row r="9151" spans="2:5">
      <c r="B9151" s="187"/>
      <c r="C9151" s="169"/>
      <c r="D9151" s="169"/>
      <c r="E9151" s="169"/>
    </row>
    <row r="9152" spans="2:5">
      <c r="B9152" s="187"/>
      <c r="C9152" s="169"/>
      <c r="D9152" s="169"/>
      <c r="E9152" s="169"/>
    </row>
    <row r="9153" spans="2:5">
      <c r="B9153" s="187"/>
      <c r="C9153" s="169"/>
      <c r="D9153" s="169"/>
      <c r="E9153" s="169"/>
    </row>
    <row r="9154" spans="2:5">
      <c r="B9154" s="187"/>
      <c r="C9154" s="169"/>
      <c r="D9154" s="169"/>
      <c r="E9154" s="169"/>
    </row>
    <row r="9155" spans="2:5">
      <c r="B9155" s="187"/>
      <c r="C9155" s="169"/>
      <c r="D9155" s="169"/>
      <c r="E9155" s="169"/>
    </row>
    <row r="9156" spans="2:5">
      <c r="B9156" s="187"/>
      <c r="C9156" s="169"/>
      <c r="D9156" s="169"/>
      <c r="E9156" s="169"/>
    </row>
    <row r="9157" spans="2:5">
      <c r="B9157" s="187"/>
      <c r="C9157" s="169"/>
      <c r="D9157" s="169"/>
      <c r="E9157" s="169"/>
    </row>
    <row r="9158" spans="2:5">
      <c r="B9158" s="187"/>
      <c r="C9158" s="169"/>
      <c r="D9158" s="169"/>
      <c r="E9158" s="169"/>
    </row>
    <row r="9159" spans="2:5">
      <c r="B9159" s="187"/>
      <c r="C9159" s="169"/>
      <c r="D9159" s="169"/>
      <c r="E9159" s="169"/>
    </row>
    <row r="9160" spans="2:5">
      <c r="B9160" s="187"/>
      <c r="C9160" s="169"/>
      <c r="D9160" s="169"/>
      <c r="E9160" s="169"/>
    </row>
    <row r="9161" spans="2:5">
      <c r="B9161" s="187"/>
      <c r="C9161" s="169"/>
      <c r="D9161" s="169"/>
      <c r="E9161" s="169"/>
    </row>
    <row r="9162" spans="2:5">
      <c r="B9162" s="187"/>
      <c r="C9162" s="169"/>
      <c r="D9162" s="169"/>
      <c r="E9162" s="169"/>
    </row>
    <row r="9163" spans="2:5">
      <c r="B9163" s="187"/>
      <c r="C9163" s="169"/>
      <c r="D9163" s="169"/>
      <c r="E9163" s="169"/>
    </row>
    <row r="9164" spans="2:5">
      <c r="B9164" s="187"/>
      <c r="C9164" s="169"/>
      <c r="D9164" s="169"/>
      <c r="E9164" s="169"/>
    </row>
    <row r="9165" spans="2:5">
      <c r="B9165" s="187"/>
      <c r="C9165" s="169"/>
      <c r="D9165" s="169"/>
      <c r="E9165" s="169"/>
    </row>
    <row r="9166" spans="2:5">
      <c r="B9166" s="187"/>
      <c r="C9166" s="169"/>
      <c r="D9166" s="169"/>
      <c r="E9166" s="169"/>
    </row>
    <row r="9167" spans="2:5">
      <c r="B9167" s="187"/>
      <c r="C9167" s="169"/>
      <c r="D9167" s="169"/>
      <c r="E9167" s="169"/>
    </row>
    <row r="9168" spans="2:5">
      <c r="B9168" s="187"/>
      <c r="C9168" s="169"/>
      <c r="D9168" s="169"/>
      <c r="E9168" s="169"/>
    </row>
    <row r="9169" spans="2:5">
      <c r="B9169" s="187"/>
      <c r="C9169" s="169"/>
      <c r="D9169" s="169"/>
      <c r="E9169" s="169"/>
    </row>
    <row r="9170" spans="2:5">
      <c r="B9170" s="187"/>
      <c r="C9170" s="169"/>
      <c r="D9170" s="169"/>
      <c r="E9170" s="169"/>
    </row>
    <row r="9171" spans="2:5">
      <c r="B9171" s="187"/>
      <c r="C9171" s="169"/>
      <c r="D9171" s="169"/>
      <c r="E9171" s="169"/>
    </row>
    <row r="9172" spans="2:5">
      <c r="B9172" s="187"/>
      <c r="C9172" s="169"/>
      <c r="D9172" s="169"/>
      <c r="E9172" s="169"/>
    </row>
    <row r="9173" spans="2:5">
      <c r="B9173" s="187"/>
      <c r="C9173" s="169"/>
      <c r="D9173" s="169"/>
      <c r="E9173" s="169"/>
    </row>
    <row r="9174" spans="2:5">
      <c r="B9174" s="187"/>
      <c r="C9174" s="169"/>
      <c r="D9174" s="169"/>
      <c r="E9174" s="169"/>
    </row>
    <row r="9175" spans="2:5">
      <c r="B9175" s="187"/>
      <c r="C9175" s="169"/>
      <c r="D9175" s="169"/>
      <c r="E9175" s="169"/>
    </row>
    <row r="9176" spans="2:5">
      <c r="B9176" s="187"/>
      <c r="C9176" s="169"/>
      <c r="D9176" s="169"/>
      <c r="E9176" s="169"/>
    </row>
    <row r="9177" spans="2:5">
      <c r="B9177" s="187"/>
      <c r="C9177" s="169"/>
      <c r="D9177" s="169"/>
      <c r="E9177" s="169"/>
    </row>
    <row r="9178" spans="2:5">
      <c r="B9178" s="187"/>
      <c r="C9178" s="169"/>
      <c r="D9178" s="169"/>
      <c r="E9178" s="169"/>
    </row>
    <row r="9179" spans="2:5">
      <c r="B9179" s="187"/>
      <c r="C9179" s="169"/>
      <c r="D9179" s="169"/>
      <c r="E9179" s="169"/>
    </row>
    <row r="9180" spans="2:5">
      <c r="B9180" s="187"/>
      <c r="C9180" s="169"/>
      <c r="D9180" s="169"/>
      <c r="E9180" s="169"/>
    </row>
    <row r="9181" spans="2:5">
      <c r="B9181" s="187"/>
      <c r="C9181" s="169"/>
      <c r="D9181" s="169"/>
      <c r="E9181" s="169"/>
    </row>
    <row r="9182" spans="2:5">
      <c r="B9182" s="187"/>
      <c r="C9182" s="169"/>
      <c r="D9182" s="169"/>
      <c r="E9182" s="169"/>
    </row>
    <row r="9183" spans="2:5">
      <c r="B9183" s="187"/>
      <c r="C9183" s="169"/>
      <c r="D9183" s="169"/>
      <c r="E9183" s="169"/>
    </row>
    <row r="9184" spans="2:5">
      <c r="B9184" s="187"/>
      <c r="C9184" s="169"/>
      <c r="D9184" s="169"/>
      <c r="E9184" s="169"/>
    </row>
    <row r="9185" spans="2:5">
      <c r="B9185" s="187"/>
      <c r="C9185" s="169"/>
      <c r="D9185" s="169"/>
      <c r="E9185" s="169"/>
    </row>
    <row r="9186" spans="2:5">
      <c r="B9186" s="187"/>
      <c r="C9186" s="169"/>
      <c r="D9186" s="169"/>
      <c r="E9186" s="169"/>
    </row>
    <row r="9187" spans="2:5">
      <c r="B9187" s="187"/>
      <c r="C9187" s="169"/>
      <c r="D9187" s="169"/>
      <c r="E9187" s="169"/>
    </row>
    <row r="9188" spans="2:5">
      <c r="B9188" s="187"/>
      <c r="C9188" s="169"/>
      <c r="D9188" s="169"/>
      <c r="E9188" s="169"/>
    </row>
    <row r="9189" spans="2:5">
      <c r="B9189" s="187"/>
      <c r="C9189" s="169"/>
      <c r="D9189" s="169"/>
      <c r="E9189" s="169"/>
    </row>
    <row r="9190" spans="2:5">
      <c r="B9190" s="187"/>
      <c r="C9190" s="169"/>
      <c r="D9190" s="169"/>
      <c r="E9190" s="169"/>
    </row>
    <row r="9191" spans="2:5">
      <c r="B9191" s="187"/>
      <c r="C9191" s="169"/>
      <c r="D9191" s="169"/>
      <c r="E9191" s="169"/>
    </row>
    <row r="9192" spans="2:5">
      <c r="B9192" s="187"/>
      <c r="C9192" s="169"/>
      <c r="D9192" s="169"/>
      <c r="E9192" s="169"/>
    </row>
    <row r="9193" spans="2:5">
      <c r="B9193" s="187"/>
      <c r="C9193" s="169"/>
      <c r="D9193" s="169"/>
      <c r="E9193" s="169"/>
    </row>
    <row r="9194" spans="2:5">
      <c r="B9194" s="187"/>
      <c r="C9194" s="169"/>
      <c r="D9194" s="169"/>
      <c r="E9194" s="169"/>
    </row>
    <row r="9195" spans="2:5">
      <c r="B9195" s="187"/>
      <c r="C9195" s="169"/>
      <c r="D9195" s="169"/>
      <c r="E9195" s="169"/>
    </row>
    <row r="9196" spans="2:5">
      <c r="B9196" s="187"/>
      <c r="C9196" s="169"/>
      <c r="D9196" s="169"/>
      <c r="E9196" s="169"/>
    </row>
    <row r="9197" spans="2:5">
      <c r="B9197" s="187"/>
      <c r="C9197" s="169"/>
      <c r="D9197" s="169"/>
      <c r="E9197" s="169"/>
    </row>
    <row r="9198" spans="2:5">
      <c r="B9198" s="187"/>
      <c r="C9198" s="169"/>
      <c r="D9198" s="169"/>
      <c r="E9198" s="169"/>
    </row>
    <row r="9199" spans="2:5">
      <c r="B9199" s="187"/>
      <c r="C9199" s="169"/>
      <c r="D9199" s="169"/>
      <c r="E9199" s="169"/>
    </row>
    <row r="9200" spans="2:5">
      <c r="B9200" s="187"/>
      <c r="C9200" s="169"/>
      <c r="D9200" s="169"/>
      <c r="E9200" s="169"/>
    </row>
    <row r="9201" spans="2:5">
      <c r="B9201" s="187"/>
      <c r="C9201" s="169"/>
      <c r="D9201" s="169"/>
      <c r="E9201" s="169"/>
    </row>
    <row r="9202" spans="2:5">
      <c r="B9202" s="187"/>
      <c r="C9202" s="169"/>
      <c r="D9202" s="169"/>
      <c r="E9202" s="169"/>
    </row>
    <row r="9203" spans="2:5">
      <c r="B9203" s="187"/>
      <c r="C9203" s="169"/>
      <c r="D9203" s="169"/>
      <c r="E9203" s="169"/>
    </row>
    <row r="9204" spans="2:5">
      <c r="B9204" s="187"/>
      <c r="C9204" s="169"/>
      <c r="D9204" s="169"/>
      <c r="E9204" s="169"/>
    </row>
    <row r="9205" spans="2:5">
      <c r="B9205" s="187"/>
      <c r="C9205" s="169"/>
      <c r="D9205" s="169"/>
      <c r="E9205" s="169"/>
    </row>
    <row r="9206" spans="2:5">
      <c r="B9206" s="187"/>
      <c r="C9206" s="169"/>
      <c r="D9206" s="169"/>
      <c r="E9206" s="169"/>
    </row>
    <row r="9207" spans="2:5">
      <c r="B9207" s="187"/>
      <c r="C9207" s="169"/>
      <c r="D9207" s="169"/>
      <c r="E9207" s="169"/>
    </row>
    <row r="9208" spans="2:5">
      <c r="B9208" s="187"/>
      <c r="C9208" s="169"/>
      <c r="D9208" s="169"/>
      <c r="E9208" s="169"/>
    </row>
    <row r="9209" spans="2:5">
      <c r="B9209" s="187"/>
      <c r="C9209" s="169"/>
      <c r="D9209" s="169"/>
      <c r="E9209" s="169"/>
    </row>
    <row r="9210" spans="2:5">
      <c r="B9210" s="187"/>
      <c r="C9210" s="169"/>
      <c r="D9210" s="169"/>
      <c r="E9210" s="169"/>
    </row>
    <row r="9211" spans="2:5">
      <c r="B9211" s="187"/>
      <c r="C9211" s="169"/>
      <c r="D9211" s="169"/>
      <c r="E9211" s="169"/>
    </row>
    <row r="9212" spans="2:5">
      <c r="B9212" s="187"/>
      <c r="C9212" s="169"/>
      <c r="D9212" s="169"/>
      <c r="E9212" s="169"/>
    </row>
    <row r="9213" spans="2:5">
      <c r="B9213" s="187"/>
      <c r="C9213" s="169"/>
      <c r="D9213" s="169"/>
      <c r="E9213" s="169"/>
    </row>
    <row r="9214" spans="2:5">
      <c r="B9214" s="187"/>
      <c r="C9214" s="169"/>
      <c r="D9214" s="169"/>
      <c r="E9214" s="169"/>
    </row>
    <row r="9215" spans="2:5">
      <c r="B9215" s="187"/>
      <c r="C9215" s="169"/>
      <c r="D9215" s="169"/>
      <c r="E9215" s="169"/>
    </row>
    <row r="9216" spans="2:5">
      <c r="B9216" s="187"/>
      <c r="C9216" s="169"/>
      <c r="D9216" s="169"/>
      <c r="E9216" s="169"/>
    </row>
    <row r="9217" spans="2:5">
      <c r="B9217" s="187"/>
      <c r="C9217" s="169"/>
      <c r="D9217" s="169"/>
      <c r="E9217" s="169"/>
    </row>
    <row r="9218" spans="2:5">
      <c r="B9218" s="187"/>
      <c r="C9218" s="169"/>
      <c r="D9218" s="169"/>
      <c r="E9218" s="169"/>
    </row>
    <row r="9219" spans="2:5">
      <c r="B9219" s="187"/>
      <c r="C9219" s="169"/>
      <c r="D9219" s="169"/>
      <c r="E9219" s="169"/>
    </row>
    <row r="9220" spans="2:5">
      <c r="B9220" s="187"/>
      <c r="C9220" s="169"/>
      <c r="D9220" s="169"/>
      <c r="E9220" s="169"/>
    </row>
    <row r="9221" spans="2:5">
      <c r="B9221" s="187"/>
      <c r="C9221" s="169"/>
      <c r="D9221" s="169"/>
      <c r="E9221" s="169"/>
    </row>
    <row r="9222" spans="2:5">
      <c r="B9222" s="187"/>
      <c r="C9222" s="169"/>
      <c r="D9222" s="169"/>
      <c r="E9222" s="169"/>
    </row>
    <row r="9223" spans="2:5">
      <c r="B9223" s="187"/>
      <c r="C9223" s="169"/>
      <c r="D9223" s="169"/>
      <c r="E9223" s="169"/>
    </row>
    <row r="9224" spans="2:5">
      <c r="B9224" s="187"/>
      <c r="C9224" s="169"/>
      <c r="D9224" s="169"/>
      <c r="E9224" s="169"/>
    </row>
    <row r="9225" spans="2:5">
      <c r="B9225" s="187"/>
      <c r="C9225" s="169"/>
      <c r="D9225" s="169"/>
      <c r="E9225" s="169"/>
    </row>
    <row r="9226" spans="2:5">
      <c r="B9226" s="187"/>
      <c r="C9226" s="169"/>
      <c r="D9226" s="169"/>
      <c r="E9226" s="169"/>
    </row>
    <row r="9227" spans="2:5">
      <c r="B9227" s="187"/>
      <c r="C9227" s="169"/>
      <c r="D9227" s="169"/>
      <c r="E9227" s="169"/>
    </row>
    <row r="9228" spans="2:5">
      <c r="B9228" s="187"/>
      <c r="C9228" s="169"/>
      <c r="D9228" s="169"/>
      <c r="E9228" s="169"/>
    </row>
    <row r="9229" spans="2:5">
      <c r="B9229" s="187"/>
      <c r="C9229" s="169"/>
      <c r="D9229" s="169"/>
      <c r="E9229" s="169"/>
    </row>
    <row r="9230" spans="2:5">
      <c r="B9230" s="187"/>
      <c r="C9230" s="169"/>
      <c r="D9230" s="169"/>
      <c r="E9230" s="169"/>
    </row>
    <row r="9231" spans="2:5">
      <c r="B9231" s="187"/>
      <c r="C9231" s="169"/>
      <c r="D9231" s="169"/>
      <c r="E9231" s="169"/>
    </row>
    <row r="9232" spans="2:5">
      <c r="B9232" s="187"/>
      <c r="C9232" s="169"/>
      <c r="D9232" s="169"/>
      <c r="E9232" s="169"/>
    </row>
    <row r="9233" spans="2:5">
      <c r="B9233" s="187"/>
      <c r="C9233" s="169"/>
      <c r="D9233" s="169"/>
      <c r="E9233" s="169"/>
    </row>
    <row r="9234" spans="2:5">
      <c r="B9234" s="187"/>
      <c r="C9234" s="169"/>
      <c r="D9234" s="169"/>
      <c r="E9234" s="169"/>
    </row>
    <row r="9235" spans="2:5">
      <c r="B9235" s="187"/>
      <c r="C9235" s="169"/>
      <c r="D9235" s="169"/>
      <c r="E9235" s="169"/>
    </row>
    <row r="9236" spans="2:5">
      <c r="B9236" s="187"/>
      <c r="C9236" s="169"/>
      <c r="D9236" s="169"/>
      <c r="E9236" s="169"/>
    </row>
    <row r="9237" spans="2:5">
      <c r="B9237" s="187"/>
      <c r="C9237" s="169"/>
      <c r="D9237" s="169"/>
      <c r="E9237" s="169"/>
    </row>
    <row r="9238" spans="2:5">
      <c r="B9238" s="187"/>
      <c r="C9238" s="169"/>
      <c r="D9238" s="169"/>
      <c r="E9238" s="169"/>
    </row>
    <row r="9239" spans="2:5">
      <c r="B9239" s="187"/>
      <c r="C9239" s="169"/>
      <c r="D9239" s="169"/>
      <c r="E9239" s="169"/>
    </row>
    <row r="9240" spans="2:5">
      <c r="B9240" s="187"/>
      <c r="C9240" s="169"/>
      <c r="D9240" s="169"/>
      <c r="E9240" s="169"/>
    </row>
    <row r="9241" spans="2:5">
      <c r="B9241" s="187"/>
      <c r="C9241" s="169"/>
      <c r="D9241" s="169"/>
      <c r="E9241" s="169"/>
    </row>
    <row r="9242" spans="2:5">
      <c r="B9242" s="187"/>
      <c r="C9242" s="169"/>
      <c r="D9242" s="169"/>
      <c r="E9242" s="169"/>
    </row>
    <row r="9243" spans="2:5">
      <c r="B9243" s="187"/>
      <c r="C9243" s="169"/>
      <c r="D9243" s="169"/>
      <c r="E9243" s="169"/>
    </row>
    <row r="9244" spans="2:5">
      <c r="B9244" s="187"/>
      <c r="C9244" s="169"/>
      <c r="D9244" s="169"/>
      <c r="E9244" s="169"/>
    </row>
    <row r="9245" spans="2:5">
      <c r="B9245" s="187"/>
      <c r="C9245" s="169"/>
      <c r="D9245" s="169"/>
      <c r="E9245" s="169"/>
    </row>
    <row r="9246" spans="2:5">
      <c r="B9246" s="187"/>
      <c r="C9246" s="169"/>
      <c r="D9246" s="169"/>
      <c r="E9246" s="169"/>
    </row>
    <row r="9247" spans="2:5">
      <c r="B9247" s="187"/>
      <c r="C9247" s="169"/>
      <c r="D9247" s="169"/>
      <c r="E9247" s="169"/>
    </row>
    <row r="9248" spans="2:5">
      <c r="B9248" s="187"/>
      <c r="C9248" s="169"/>
      <c r="D9248" s="169"/>
      <c r="E9248" s="169"/>
    </row>
    <row r="9249" spans="2:5">
      <c r="B9249" s="187"/>
      <c r="C9249" s="169"/>
      <c r="D9249" s="169"/>
      <c r="E9249" s="169"/>
    </row>
    <row r="9250" spans="2:5">
      <c r="B9250" s="187"/>
      <c r="C9250" s="169"/>
      <c r="D9250" s="169"/>
      <c r="E9250" s="169"/>
    </row>
    <row r="9251" spans="2:5">
      <c r="B9251" s="187"/>
      <c r="C9251" s="169"/>
      <c r="D9251" s="169"/>
      <c r="E9251" s="169"/>
    </row>
    <row r="9252" spans="2:5">
      <c r="B9252" s="187"/>
      <c r="C9252" s="169"/>
      <c r="D9252" s="169"/>
      <c r="E9252" s="169"/>
    </row>
    <row r="9253" spans="2:5">
      <c r="B9253" s="187"/>
      <c r="C9253" s="169"/>
      <c r="D9253" s="169"/>
      <c r="E9253" s="169"/>
    </row>
    <row r="9254" spans="2:5">
      <c r="B9254" s="187"/>
      <c r="C9254" s="169"/>
      <c r="D9254" s="169"/>
      <c r="E9254" s="169"/>
    </row>
    <row r="9255" spans="2:5">
      <c r="B9255" s="187"/>
      <c r="C9255" s="169"/>
      <c r="D9255" s="169"/>
      <c r="E9255" s="169"/>
    </row>
    <row r="9256" spans="2:5">
      <c r="B9256" s="187"/>
      <c r="C9256" s="169"/>
      <c r="D9256" s="169"/>
      <c r="E9256" s="169"/>
    </row>
    <row r="9257" spans="2:5">
      <c r="B9257" s="187"/>
      <c r="C9257" s="169"/>
      <c r="D9257" s="169"/>
      <c r="E9257" s="169"/>
    </row>
    <row r="9258" spans="2:5">
      <c r="B9258" s="187"/>
      <c r="C9258" s="169"/>
      <c r="D9258" s="169"/>
      <c r="E9258" s="169"/>
    </row>
    <row r="9259" spans="2:5">
      <c r="B9259" s="187"/>
      <c r="C9259" s="169"/>
      <c r="D9259" s="169"/>
      <c r="E9259" s="169"/>
    </row>
    <row r="9260" spans="2:5">
      <c r="B9260" s="187"/>
      <c r="C9260" s="169"/>
      <c r="D9260" s="169"/>
      <c r="E9260" s="169"/>
    </row>
    <row r="9261" spans="2:5">
      <c r="B9261" s="187"/>
      <c r="C9261" s="169"/>
      <c r="D9261" s="169"/>
      <c r="E9261" s="169"/>
    </row>
    <row r="9262" spans="2:5">
      <c r="B9262" s="187"/>
      <c r="C9262" s="169"/>
      <c r="D9262" s="169"/>
      <c r="E9262" s="169"/>
    </row>
    <row r="9263" spans="2:5">
      <c r="B9263" s="187"/>
      <c r="C9263" s="169"/>
      <c r="D9263" s="169"/>
      <c r="E9263" s="169"/>
    </row>
    <row r="9264" spans="2:5">
      <c r="B9264" s="187"/>
      <c r="C9264" s="169"/>
      <c r="D9264" s="169"/>
      <c r="E9264" s="169"/>
    </row>
    <row r="9265" spans="2:5">
      <c r="B9265" s="187"/>
      <c r="C9265" s="169"/>
      <c r="D9265" s="169"/>
      <c r="E9265" s="169"/>
    </row>
    <row r="9266" spans="2:5">
      <c r="B9266" s="187"/>
      <c r="C9266" s="169"/>
      <c r="D9266" s="169"/>
      <c r="E9266" s="169"/>
    </row>
    <row r="9267" spans="2:5">
      <c r="B9267" s="187"/>
      <c r="C9267" s="169"/>
      <c r="D9267" s="169"/>
      <c r="E9267" s="169"/>
    </row>
    <row r="9268" spans="2:5">
      <c r="B9268" s="187"/>
      <c r="C9268" s="169"/>
      <c r="D9268" s="169"/>
      <c r="E9268" s="169"/>
    </row>
    <row r="9269" spans="2:5">
      <c r="B9269" s="187"/>
      <c r="C9269" s="169"/>
      <c r="D9269" s="169"/>
      <c r="E9269" s="169"/>
    </row>
    <row r="9270" spans="2:5">
      <c r="B9270" s="187"/>
      <c r="C9270" s="169"/>
      <c r="D9270" s="169"/>
      <c r="E9270" s="169"/>
    </row>
    <row r="9271" spans="2:5">
      <c r="B9271" s="187"/>
      <c r="C9271" s="169"/>
      <c r="D9271" s="169"/>
      <c r="E9271" s="169"/>
    </row>
    <row r="9272" spans="2:5">
      <c r="B9272" s="187"/>
      <c r="C9272" s="169"/>
      <c r="D9272" s="169"/>
      <c r="E9272" s="169"/>
    </row>
    <row r="9273" spans="2:5">
      <c r="B9273" s="187"/>
      <c r="C9273" s="169"/>
      <c r="D9273" s="169"/>
      <c r="E9273" s="169"/>
    </row>
    <row r="9274" spans="2:5">
      <c r="B9274" s="187"/>
      <c r="C9274" s="169"/>
      <c r="D9274" s="169"/>
      <c r="E9274" s="169"/>
    </row>
    <row r="9275" spans="2:5">
      <c r="B9275" s="187"/>
      <c r="C9275" s="169"/>
      <c r="D9275" s="169"/>
      <c r="E9275" s="169"/>
    </row>
    <row r="9276" spans="2:5">
      <c r="B9276" s="187"/>
      <c r="C9276" s="169"/>
      <c r="D9276" s="169"/>
      <c r="E9276" s="169"/>
    </row>
    <row r="9277" spans="2:5">
      <c r="B9277" s="187"/>
      <c r="C9277" s="169"/>
      <c r="D9277" s="169"/>
      <c r="E9277" s="169"/>
    </row>
    <row r="9278" spans="2:5">
      <c r="B9278" s="187"/>
      <c r="C9278" s="169"/>
      <c r="D9278" s="169"/>
      <c r="E9278" s="169"/>
    </row>
    <row r="9279" spans="2:5">
      <c r="B9279" s="187"/>
      <c r="C9279" s="169"/>
      <c r="D9279" s="169"/>
      <c r="E9279" s="169"/>
    </row>
    <row r="9280" spans="2:5">
      <c r="B9280" s="187"/>
      <c r="C9280" s="169"/>
      <c r="D9280" s="169"/>
      <c r="E9280" s="169"/>
    </row>
    <row r="9281" spans="2:5">
      <c r="B9281" s="187"/>
      <c r="C9281" s="169"/>
      <c r="D9281" s="169"/>
      <c r="E9281" s="169"/>
    </row>
    <row r="9282" spans="2:5">
      <c r="B9282" s="187"/>
      <c r="C9282" s="169"/>
      <c r="D9282" s="169"/>
      <c r="E9282" s="169"/>
    </row>
    <row r="9283" spans="2:5">
      <c r="B9283" s="187"/>
      <c r="C9283" s="169"/>
      <c r="D9283" s="169"/>
      <c r="E9283" s="169"/>
    </row>
    <row r="9284" spans="2:5">
      <c r="B9284" s="187"/>
      <c r="C9284" s="169"/>
      <c r="D9284" s="169"/>
      <c r="E9284" s="169"/>
    </row>
    <row r="9285" spans="2:5">
      <c r="B9285" s="187"/>
      <c r="C9285" s="169"/>
      <c r="D9285" s="169"/>
      <c r="E9285" s="169"/>
    </row>
    <row r="9286" spans="2:5">
      <c r="B9286" s="187"/>
      <c r="C9286" s="169"/>
      <c r="D9286" s="169"/>
      <c r="E9286" s="169"/>
    </row>
    <row r="9287" spans="2:5">
      <c r="B9287" s="187"/>
      <c r="C9287" s="169"/>
      <c r="D9287" s="169"/>
      <c r="E9287" s="169"/>
    </row>
    <row r="9288" spans="2:5">
      <c r="B9288" s="187"/>
      <c r="C9288" s="169"/>
      <c r="D9288" s="169"/>
      <c r="E9288" s="169"/>
    </row>
    <row r="9289" spans="2:5">
      <c r="B9289" s="187"/>
      <c r="C9289" s="169"/>
      <c r="D9289" s="169"/>
      <c r="E9289" s="169"/>
    </row>
    <row r="9290" spans="2:5">
      <c r="B9290" s="187"/>
      <c r="C9290" s="169"/>
      <c r="D9290" s="169"/>
      <c r="E9290" s="169"/>
    </row>
    <row r="9291" spans="2:5">
      <c r="B9291" s="187"/>
      <c r="C9291" s="169"/>
      <c r="D9291" s="169"/>
      <c r="E9291" s="169"/>
    </row>
    <row r="9292" spans="2:5">
      <c r="B9292" s="187"/>
      <c r="C9292" s="169"/>
      <c r="D9292" s="169"/>
      <c r="E9292" s="169"/>
    </row>
    <row r="9293" spans="2:5">
      <c r="B9293" s="187"/>
      <c r="C9293" s="169"/>
      <c r="D9293" s="169"/>
      <c r="E9293" s="169"/>
    </row>
    <row r="9294" spans="2:5">
      <c r="B9294" s="187"/>
      <c r="C9294" s="169"/>
      <c r="D9294" s="169"/>
      <c r="E9294" s="169"/>
    </row>
    <row r="9295" spans="2:5">
      <c r="B9295" s="187"/>
      <c r="C9295" s="169"/>
      <c r="D9295" s="169"/>
      <c r="E9295" s="169"/>
    </row>
    <row r="9296" spans="2:5">
      <c r="B9296" s="187"/>
      <c r="C9296" s="169"/>
      <c r="D9296" s="169"/>
      <c r="E9296" s="169"/>
    </row>
    <row r="9297" spans="2:5">
      <c r="B9297" s="187"/>
      <c r="C9297" s="169"/>
      <c r="D9297" s="169"/>
      <c r="E9297" s="169"/>
    </row>
    <row r="9298" spans="2:5">
      <c r="B9298" s="187"/>
      <c r="C9298" s="169"/>
      <c r="D9298" s="169"/>
      <c r="E9298" s="169"/>
    </row>
    <row r="9299" spans="2:5">
      <c r="B9299" s="187"/>
      <c r="C9299" s="169"/>
      <c r="D9299" s="169"/>
      <c r="E9299" s="169"/>
    </row>
    <row r="9300" spans="2:5">
      <c r="B9300" s="187"/>
      <c r="C9300" s="169"/>
      <c r="D9300" s="169"/>
      <c r="E9300" s="169"/>
    </row>
    <row r="9301" spans="2:5">
      <c r="B9301" s="187"/>
      <c r="C9301" s="169"/>
      <c r="D9301" s="169"/>
      <c r="E9301" s="169"/>
    </row>
    <row r="9302" spans="2:5">
      <c r="B9302" s="187"/>
      <c r="C9302" s="169"/>
      <c r="D9302" s="169"/>
      <c r="E9302" s="169"/>
    </row>
    <row r="9303" spans="2:5">
      <c r="B9303" s="187"/>
      <c r="C9303" s="169"/>
      <c r="D9303" s="169"/>
      <c r="E9303" s="169"/>
    </row>
    <row r="9304" spans="2:5">
      <c r="B9304" s="187"/>
      <c r="C9304" s="169"/>
      <c r="D9304" s="169"/>
      <c r="E9304" s="169"/>
    </row>
    <row r="9305" spans="2:5">
      <c r="B9305" s="187"/>
      <c r="C9305" s="169"/>
      <c r="D9305" s="169"/>
      <c r="E9305" s="169"/>
    </row>
    <row r="9306" spans="2:5">
      <c r="B9306" s="187"/>
      <c r="C9306" s="169"/>
      <c r="D9306" s="169"/>
      <c r="E9306" s="169"/>
    </row>
    <row r="9307" spans="2:5">
      <c r="B9307" s="187"/>
      <c r="C9307" s="169"/>
      <c r="D9307" s="169"/>
      <c r="E9307" s="169"/>
    </row>
    <row r="9308" spans="2:5">
      <c r="B9308" s="187"/>
      <c r="C9308" s="169"/>
      <c r="D9308" s="169"/>
      <c r="E9308" s="169"/>
    </row>
    <row r="9309" spans="2:5">
      <c r="B9309" s="187"/>
      <c r="C9309" s="169"/>
      <c r="D9309" s="169"/>
      <c r="E9309" s="169"/>
    </row>
    <row r="9310" spans="2:5">
      <c r="B9310" s="187"/>
      <c r="C9310" s="169"/>
      <c r="D9310" s="169"/>
      <c r="E9310" s="169"/>
    </row>
    <row r="9311" spans="2:5">
      <c r="B9311" s="187"/>
      <c r="C9311" s="169"/>
      <c r="D9311" s="169"/>
      <c r="E9311" s="169"/>
    </row>
    <row r="9312" spans="2:5">
      <c r="B9312" s="187"/>
      <c r="C9312" s="169"/>
      <c r="D9312" s="169"/>
      <c r="E9312" s="169"/>
    </row>
    <row r="9313" spans="2:5">
      <c r="B9313" s="187"/>
      <c r="C9313" s="169"/>
      <c r="D9313" s="169"/>
      <c r="E9313" s="169"/>
    </row>
    <row r="9314" spans="2:5">
      <c r="B9314" s="187"/>
      <c r="C9314" s="169"/>
      <c r="D9314" s="169"/>
      <c r="E9314" s="169"/>
    </row>
    <row r="9315" spans="2:5">
      <c r="B9315" s="187"/>
      <c r="C9315" s="169"/>
      <c r="D9315" s="169"/>
      <c r="E9315" s="169"/>
    </row>
    <row r="9316" spans="2:5">
      <c r="B9316" s="187"/>
      <c r="C9316" s="169"/>
      <c r="D9316" s="169"/>
      <c r="E9316" s="169"/>
    </row>
    <row r="9317" spans="2:5">
      <c r="B9317" s="187"/>
      <c r="C9317" s="169"/>
      <c r="D9317" s="169"/>
      <c r="E9317" s="169"/>
    </row>
    <row r="9318" spans="2:5">
      <c r="B9318" s="187"/>
      <c r="C9318" s="169"/>
      <c r="D9318" s="169"/>
      <c r="E9318" s="169"/>
    </row>
    <row r="9319" spans="2:5">
      <c r="B9319" s="187"/>
      <c r="C9319" s="169"/>
      <c r="D9319" s="169"/>
      <c r="E9319" s="169"/>
    </row>
    <row r="9320" spans="2:5">
      <c r="B9320" s="187"/>
      <c r="C9320" s="169"/>
      <c r="D9320" s="169"/>
      <c r="E9320" s="169"/>
    </row>
    <row r="9321" spans="2:5">
      <c r="B9321" s="187"/>
      <c r="C9321" s="169"/>
      <c r="D9321" s="169"/>
      <c r="E9321" s="169"/>
    </row>
    <row r="9322" spans="2:5">
      <c r="B9322" s="187"/>
      <c r="C9322" s="169"/>
      <c r="D9322" s="169"/>
      <c r="E9322" s="169"/>
    </row>
    <row r="9323" spans="2:5">
      <c r="B9323" s="187"/>
      <c r="C9323" s="169"/>
      <c r="D9323" s="169"/>
      <c r="E9323" s="169"/>
    </row>
    <row r="9324" spans="2:5">
      <c r="B9324" s="187"/>
      <c r="C9324" s="169"/>
      <c r="D9324" s="169"/>
      <c r="E9324" s="169"/>
    </row>
    <row r="9325" spans="2:5">
      <c r="B9325" s="187"/>
      <c r="C9325" s="169"/>
      <c r="D9325" s="169"/>
      <c r="E9325" s="169"/>
    </row>
    <row r="9326" spans="2:5">
      <c r="B9326" s="187"/>
      <c r="C9326" s="169"/>
      <c r="D9326" s="169"/>
      <c r="E9326" s="169"/>
    </row>
    <row r="9327" spans="2:5">
      <c r="B9327" s="187"/>
      <c r="C9327" s="169"/>
      <c r="D9327" s="169"/>
      <c r="E9327" s="169"/>
    </row>
    <row r="9328" spans="2:5">
      <c r="B9328" s="187"/>
      <c r="C9328" s="169"/>
      <c r="D9328" s="169"/>
      <c r="E9328" s="169"/>
    </row>
    <row r="9329" spans="2:5">
      <c r="B9329" s="187"/>
      <c r="C9329" s="169"/>
      <c r="D9329" s="169"/>
      <c r="E9329" s="169"/>
    </row>
    <row r="9330" spans="2:5">
      <c r="B9330" s="187"/>
      <c r="C9330" s="169"/>
      <c r="D9330" s="169"/>
      <c r="E9330" s="169"/>
    </row>
    <row r="9331" spans="2:5">
      <c r="B9331" s="187"/>
      <c r="C9331" s="169"/>
      <c r="D9331" s="169"/>
      <c r="E9331" s="169"/>
    </row>
    <row r="9332" spans="2:5">
      <c r="B9332" s="187"/>
      <c r="C9332" s="169"/>
      <c r="D9332" s="169"/>
      <c r="E9332" s="169"/>
    </row>
    <row r="9333" spans="2:5">
      <c r="B9333" s="187"/>
      <c r="C9333" s="169"/>
      <c r="D9333" s="169"/>
      <c r="E9333" s="169"/>
    </row>
    <row r="9334" spans="2:5">
      <c r="B9334" s="187"/>
      <c r="C9334" s="169"/>
      <c r="D9334" s="169"/>
      <c r="E9334" s="169"/>
    </row>
    <row r="9335" spans="2:5">
      <c r="B9335" s="187"/>
      <c r="C9335" s="169"/>
      <c r="D9335" s="169"/>
      <c r="E9335" s="169"/>
    </row>
    <row r="9336" spans="2:5">
      <c r="B9336" s="187"/>
      <c r="C9336" s="169"/>
      <c r="D9336" s="169"/>
      <c r="E9336" s="169"/>
    </row>
    <row r="9337" spans="2:5">
      <c r="B9337" s="187"/>
      <c r="C9337" s="169"/>
      <c r="D9337" s="169"/>
      <c r="E9337" s="169"/>
    </row>
    <row r="9338" spans="2:5">
      <c r="B9338" s="187"/>
      <c r="C9338" s="169"/>
      <c r="D9338" s="169"/>
      <c r="E9338" s="169"/>
    </row>
    <row r="9339" spans="2:5">
      <c r="B9339" s="187"/>
      <c r="C9339" s="169"/>
      <c r="D9339" s="169"/>
      <c r="E9339" s="169"/>
    </row>
    <row r="9340" spans="2:5">
      <c r="B9340" s="187"/>
      <c r="C9340" s="169"/>
      <c r="D9340" s="169"/>
      <c r="E9340" s="169"/>
    </row>
    <row r="9341" spans="2:5">
      <c r="B9341" s="187"/>
      <c r="C9341" s="169"/>
      <c r="D9341" s="169"/>
      <c r="E9341" s="169"/>
    </row>
    <row r="9342" spans="2:5">
      <c r="B9342" s="187"/>
      <c r="C9342" s="169"/>
      <c r="D9342" s="169"/>
      <c r="E9342" s="169"/>
    </row>
    <row r="9343" spans="2:5">
      <c r="B9343" s="187"/>
      <c r="C9343" s="169"/>
      <c r="D9343" s="169"/>
      <c r="E9343" s="169"/>
    </row>
    <row r="9344" spans="2:5">
      <c r="B9344" s="187"/>
      <c r="C9344" s="169"/>
      <c r="D9344" s="169"/>
      <c r="E9344" s="169"/>
    </row>
    <row r="9345" spans="2:5">
      <c r="B9345" s="187"/>
      <c r="C9345" s="169"/>
      <c r="D9345" s="169"/>
      <c r="E9345" s="169"/>
    </row>
    <row r="9346" spans="2:5">
      <c r="B9346" s="187"/>
      <c r="C9346" s="169"/>
      <c r="D9346" s="169"/>
      <c r="E9346" s="169"/>
    </row>
    <row r="9347" spans="2:5">
      <c r="B9347" s="187"/>
      <c r="C9347" s="169"/>
      <c r="D9347" s="169"/>
      <c r="E9347" s="169"/>
    </row>
    <row r="9348" spans="2:5">
      <c r="B9348" s="187"/>
      <c r="C9348" s="169"/>
      <c r="D9348" s="169"/>
      <c r="E9348" s="169"/>
    </row>
    <row r="9349" spans="2:5">
      <c r="B9349" s="187"/>
      <c r="C9349" s="169"/>
      <c r="D9349" s="169"/>
      <c r="E9349" s="169"/>
    </row>
    <row r="9350" spans="2:5">
      <c r="B9350" s="187"/>
      <c r="C9350" s="169"/>
      <c r="D9350" s="169"/>
      <c r="E9350" s="169"/>
    </row>
    <row r="9351" spans="2:5">
      <c r="B9351" s="187"/>
      <c r="C9351" s="169"/>
      <c r="D9351" s="169"/>
      <c r="E9351" s="169"/>
    </row>
    <row r="9352" spans="2:5">
      <c r="B9352" s="187"/>
      <c r="C9352" s="169"/>
      <c r="D9352" s="169"/>
      <c r="E9352" s="169"/>
    </row>
    <row r="9353" spans="2:5">
      <c r="B9353" s="187"/>
      <c r="C9353" s="169"/>
      <c r="D9353" s="169"/>
      <c r="E9353" s="169"/>
    </row>
    <row r="9354" spans="2:5">
      <c r="B9354" s="187"/>
      <c r="C9354" s="169"/>
      <c r="D9354" s="169"/>
      <c r="E9354" s="169"/>
    </row>
    <row r="9355" spans="2:5">
      <c r="B9355" s="187"/>
      <c r="C9355" s="169"/>
      <c r="D9355" s="169"/>
      <c r="E9355" s="169"/>
    </row>
    <row r="9356" spans="2:5">
      <c r="B9356" s="187"/>
      <c r="C9356" s="169"/>
      <c r="D9356" s="169"/>
      <c r="E9356" s="169"/>
    </row>
    <row r="9357" spans="2:5">
      <c r="B9357" s="187"/>
      <c r="C9357" s="169"/>
      <c r="D9357" s="169"/>
      <c r="E9357" s="169"/>
    </row>
    <row r="9358" spans="2:5">
      <c r="B9358" s="187"/>
      <c r="C9358" s="169"/>
      <c r="D9358" s="169"/>
      <c r="E9358" s="169"/>
    </row>
    <row r="9359" spans="2:5">
      <c r="B9359" s="187"/>
      <c r="C9359" s="169"/>
      <c r="D9359" s="169"/>
      <c r="E9359" s="169"/>
    </row>
    <row r="9360" spans="2:5">
      <c r="B9360" s="187"/>
      <c r="C9360" s="169"/>
      <c r="D9360" s="169"/>
      <c r="E9360" s="169"/>
    </row>
    <row r="9361" spans="2:5">
      <c r="B9361" s="187"/>
      <c r="C9361" s="169"/>
      <c r="D9361" s="169"/>
      <c r="E9361" s="169"/>
    </row>
    <row r="9362" spans="2:5">
      <c r="B9362" s="187"/>
      <c r="C9362" s="169"/>
      <c r="D9362" s="169"/>
      <c r="E9362" s="169"/>
    </row>
    <row r="9363" spans="2:5">
      <c r="B9363" s="187"/>
      <c r="C9363" s="169"/>
      <c r="D9363" s="169"/>
      <c r="E9363" s="169"/>
    </row>
    <row r="9364" spans="2:5">
      <c r="B9364" s="187"/>
      <c r="C9364" s="169"/>
      <c r="D9364" s="169"/>
      <c r="E9364" s="169"/>
    </row>
    <row r="9365" spans="2:5">
      <c r="B9365" s="187"/>
      <c r="C9365" s="169"/>
      <c r="D9365" s="169"/>
      <c r="E9365" s="169"/>
    </row>
    <row r="9366" spans="2:5">
      <c r="B9366" s="187"/>
      <c r="C9366" s="169"/>
      <c r="D9366" s="169"/>
      <c r="E9366" s="169"/>
    </row>
    <row r="9367" spans="2:5">
      <c r="B9367" s="187"/>
      <c r="C9367" s="169"/>
      <c r="D9367" s="169"/>
      <c r="E9367" s="169"/>
    </row>
    <row r="9368" spans="2:5">
      <c r="B9368" s="187"/>
      <c r="C9368" s="169"/>
      <c r="D9368" s="169"/>
      <c r="E9368" s="169"/>
    </row>
    <row r="9369" spans="2:5">
      <c r="B9369" s="187"/>
      <c r="C9369" s="169"/>
      <c r="D9369" s="169"/>
      <c r="E9369" s="169"/>
    </row>
    <row r="9370" spans="2:5">
      <c r="B9370" s="187"/>
      <c r="C9370" s="169"/>
      <c r="D9370" s="169"/>
      <c r="E9370" s="169"/>
    </row>
    <row r="9371" spans="2:5">
      <c r="B9371" s="187"/>
      <c r="C9371" s="169"/>
      <c r="D9371" s="169"/>
      <c r="E9371" s="169"/>
    </row>
    <row r="9372" spans="2:5">
      <c r="B9372" s="187"/>
      <c r="C9372" s="169"/>
      <c r="D9372" s="169"/>
      <c r="E9372" s="169"/>
    </row>
    <row r="9373" spans="2:5">
      <c r="B9373" s="187"/>
      <c r="C9373" s="169"/>
      <c r="D9373" s="169"/>
      <c r="E9373" s="169"/>
    </row>
    <row r="9374" spans="2:5">
      <c r="B9374" s="187"/>
      <c r="C9374" s="169"/>
      <c r="D9374" s="169"/>
      <c r="E9374" s="169"/>
    </row>
    <row r="9375" spans="2:5">
      <c r="B9375" s="187"/>
      <c r="C9375" s="169"/>
      <c r="D9375" s="169"/>
      <c r="E9375" s="169"/>
    </row>
    <row r="9376" spans="2:5">
      <c r="B9376" s="187"/>
      <c r="C9376" s="169"/>
      <c r="D9376" s="169"/>
      <c r="E9376" s="169"/>
    </row>
    <row r="9377" spans="2:5">
      <c r="B9377" s="187"/>
      <c r="C9377" s="169"/>
      <c r="D9377" s="169"/>
      <c r="E9377" s="169"/>
    </row>
    <row r="9378" spans="2:5">
      <c r="B9378" s="187"/>
      <c r="C9378" s="169"/>
      <c r="D9378" s="169"/>
      <c r="E9378" s="169"/>
    </row>
    <row r="9379" spans="2:5">
      <c r="B9379" s="187"/>
      <c r="C9379" s="169"/>
      <c r="D9379" s="169"/>
      <c r="E9379" s="169"/>
    </row>
    <row r="9380" spans="2:5">
      <c r="B9380" s="187"/>
      <c r="C9380" s="169"/>
      <c r="D9380" s="169"/>
      <c r="E9380" s="169"/>
    </row>
    <row r="9381" spans="2:5">
      <c r="B9381" s="187"/>
      <c r="C9381" s="169"/>
      <c r="D9381" s="169"/>
      <c r="E9381" s="169"/>
    </row>
    <row r="9382" spans="2:5">
      <c r="B9382" s="187"/>
      <c r="C9382" s="169"/>
      <c r="D9382" s="169"/>
      <c r="E9382" s="169"/>
    </row>
    <row r="9383" spans="2:5">
      <c r="B9383" s="187"/>
      <c r="C9383" s="169"/>
      <c r="D9383" s="169"/>
      <c r="E9383" s="169"/>
    </row>
    <row r="9384" spans="2:5">
      <c r="B9384" s="187"/>
      <c r="C9384" s="169"/>
      <c r="D9384" s="169"/>
      <c r="E9384" s="169"/>
    </row>
    <row r="9385" spans="2:5">
      <c r="B9385" s="187"/>
      <c r="C9385" s="169"/>
      <c r="D9385" s="169"/>
      <c r="E9385" s="169"/>
    </row>
    <row r="9386" spans="2:5">
      <c r="B9386" s="187"/>
      <c r="C9386" s="169"/>
      <c r="D9386" s="169"/>
      <c r="E9386" s="169"/>
    </row>
    <row r="9387" spans="2:5">
      <c r="B9387" s="187"/>
      <c r="C9387" s="169"/>
      <c r="D9387" s="169"/>
      <c r="E9387" s="169"/>
    </row>
    <row r="9388" spans="2:5">
      <c r="B9388" s="187"/>
      <c r="C9388" s="169"/>
      <c r="D9388" s="169"/>
      <c r="E9388" s="169"/>
    </row>
    <row r="9389" spans="2:5">
      <c r="B9389" s="187"/>
      <c r="C9389" s="169"/>
      <c r="D9389" s="169"/>
      <c r="E9389" s="169"/>
    </row>
    <row r="9390" spans="2:5">
      <c r="B9390" s="187"/>
      <c r="C9390" s="169"/>
      <c r="D9390" s="169"/>
      <c r="E9390" s="169"/>
    </row>
    <row r="9391" spans="2:5">
      <c r="B9391" s="187"/>
      <c r="C9391" s="169"/>
      <c r="D9391" s="169"/>
      <c r="E9391" s="169"/>
    </row>
    <row r="9392" spans="2:5">
      <c r="B9392" s="187"/>
      <c r="C9392" s="169"/>
      <c r="D9392" s="169"/>
      <c r="E9392" s="169"/>
    </row>
    <row r="9393" spans="2:5">
      <c r="B9393" s="187"/>
      <c r="C9393" s="169"/>
      <c r="D9393" s="169"/>
      <c r="E9393" s="169"/>
    </row>
    <row r="9394" spans="2:5">
      <c r="B9394" s="187"/>
      <c r="C9394" s="169"/>
      <c r="D9394" s="169"/>
      <c r="E9394" s="169"/>
    </row>
    <row r="9395" spans="2:5">
      <c r="B9395" s="187"/>
      <c r="C9395" s="169"/>
      <c r="D9395" s="169"/>
      <c r="E9395" s="169"/>
    </row>
    <row r="9396" spans="2:5">
      <c r="B9396" s="187"/>
      <c r="C9396" s="169"/>
      <c r="D9396" s="169"/>
      <c r="E9396" s="169"/>
    </row>
    <row r="9397" spans="2:5">
      <c r="B9397" s="187"/>
      <c r="C9397" s="169"/>
      <c r="D9397" s="169"/>
      <c r="E9397" s="169"/>
    </row>
    <row r="9398" spans="2:5">
      <c r="B9398" s="187"/>
      <c r="C9398" s="169"/>
      <c r="D9398" s="169"/>
      <c r="E9398" s="169"/>
    </row>
    <row r="9399" spans="2:5">
      <c r="B9399" s="187"/>
      <c r="C9399" s="169"/>
      <c r="D9399" s="169"/>
      <c r="E9399" s="169"/>
    </row>
    <row r="9400" spans="2:5">
      <c r="B9400" s="187"/>
      <c r="C9400" s="169"/>
      <c r="D9400" s="169"/>
      <c r="E9400" s="169"/>
    </row>
    <row r="9401" spans="2:5">
      <c r="B9401" s="187"/>
      <c r="C9401" s="169"/>
      <c r="D9401" s="169"/>
      <c r="E9401" s="169"/>
    </row>
    <row r="9402" spans="2:5">
      <c r="B9402" s="187"/>
      <c r="C9402" s="169"/>
      <c r="D9402" s="169"/>
      <c r="E9402" s="169"/>
    </row>
    <row r="9403" spans="2:5">
      <c r="B9403" s="187"/>
      <c r="C9403" s="169"/>
      <c r="D9403" s="169"/>
      <c r="E9403" s="169"/>
    </row>
    <row r="9404" spans="2:5">
      <c r="B9404" s="187"/>
      <c r="C9404" s="169"/>
      <c r="D9404" s="169"/>
      <c r="E9404" s="169"/>
    </row>
    <row r="9405" spans="2:5">
      <c r="B9405" s="187"/>
      <c r="C9405" s="169"/>
      <c r="D9405" s="169"/>
      <c r="E9405" s="169"/>
    </row>
    <row r="9406" spans="2:5">
      <c r="B9406" s="187"/>
      <c r="C9406" s="169"/>
      <c r="D9406" s="169"/>
      <c r="E9406" s="169"/>
    </row>
    <row r="9407" spans="2:5">
      <c r="B9407" s="187"/>
      <c r="C9407" s="169"/>
      <c r="D9407" s="169"/>
      <c r="E9407" s="169"/>
    </row>
    <row r="9408" spans="2:5">
      <c r="B9408" s="187"/>
      <c r="C9408" s="169"/>
      <c r="D9408" s="169"/>
      <c r="E9408" s="169"/>
    </row>
    <row r="9409" spans="2:5">
      <c r="B9409" s="187"/>
      <c r="C9409" s="169"/>
      <c r="D9409" s="169"/>
      <c r="E9409" s="169"/>
    </row>
    <row r="9410" spans="2:5">
      <c r="B9410" s="187"/>
      <c r="C9410" s="169"/>
      <c r="D9410" s="169"/>
      <c r="E9410" s="169"/>
    </row>
    <row r="9411" spans="2:5">
      <c r="B9411" s="187"/>
      <c r="C9411" s="169"/>
      <c r="D9411" s="169"/>
      <c r="E9411" s="169"/>
    </row>
    <row r="9412" spans="2:5">
      <c r="B9412" s="187"/>
      <c r="C9412" s="169"/>
      <c r="D9412" s="169"/>
      <c r="E9412" s="169"/>
    </row>
    <row r="9413" spans="2:5">
      <c r="B9413" s="187"/>
      <c r="C9413" s="169"/>
      <c r="D9413" s="169"/>
      <c r="E9413" s="169"/>
    </row>
    <row r="9414" spans="2:5">
      <c r="B9414" s="187"/>
      <c r="C9414" s="169"/>
      <c r="D9414" s="169"/>
      <c r="E9414" s="169"/>
    </row>
    <row r="9415" spans="2:5">
      <c r="B9415" s="187"/>
      <c r="C9415" s="169"/>
      <c r="D9415" s="169"/>
      <c r="E9415" s="169"/>
    </row>
    <row r="9416" spans="2:5">
      <c r="B9416" s="187"/>
      <c r="C9416" s="169"/>
      <c r="D9416" s="169"/>
      <c r="E9416" s="169"/>
    </row>
    <row r="9417" spans="2:5">
      <c r="B9417" s="187"/>
      <c r="C9417" s="169"/>
      <c r="D9417" s="169"/>
      <c r="E9417" s="169"/>
    </row>
    <row r="9418" spans="2:5">
      <c r="B9418" s="187"/>
      <c r="C9418" s="169"/>
      <c r="D9418" s="169"/>
      <c r="E9418" s="169"/>
    </row>
    <row r="9419" spans="2:5">
      <c r="B9419" s="187"/>
      <c r="C9419" s="169"/>
      <c r="D9419" s="169"/>
      <c r="E9419" s="169"/>
    </row>
    <row r="9420" spans="2:5">
      <c r="B9420" s="187"/>
      <c r="C9420" s="169"/>
      <c r="D9420" s="169"/>
      <c r="E9420" s="169"/>
    </row>
    <row r="9421" spans="2:5">
      <c r="B9421" s="187"/>
      <c r="C9421" s="169"/>
      <c r="D9421" s="169"/>
      <c r="E9421" s="169"/>
    </row>
    <row r="9422" spans="2:5">
      <c r="B9422" s="187"/>
      <c r="C9422" s="169"/>
      <c r="D9422" s="169"/>
      <c r="E9422" s="169"/>
    </row>
    <row r="9423" spans="2:5">
      <c r="B9423" s="187"/>
      <c r="C9423" s="169"/>
      <c r="D9423" s="169"/>
      <c r="E9423" s="169"/>
    </row>
    <row r="9424" spans="2:5">
      <c r="B9424" s="187"/>
      <c r="C9424" s="169"/>
      <c r="D9424" s="169"/>
      <c r="E9424" s="169"/>
    </row>
    <row r="9425" spans="2:5">
      <c r="B9425" s="187"/>
      <c r="C9425" s="169"/>
      <c r="D9425" s="169"/>
      <c r="E9425" s="169"/>
    </row>
    <row r="9426" spans="2:5">
      <c r="B9426" s="187"/>
      <c r="C9426" s="169"/>
      <c r="D9426" s="169"/>
      <c r="E9426" s="169"/>
    </row>
    <row r="9427" spans="2:5">
      <c r="B9427" s="187"/>
      <c r="C9427" s="169"/>
      <c r="D9427" s="169"/>
      <c r="E9427" s="169"/>
    </row>
    <row r="9428" spans="2:5">
      <c r="B9428" s="187"/>
      <c r="C9428" s="169"/>
      <c r="D9428" s="169"/>
      <c r="E9428" s="169"/>
    </row>
    <row r="9429" spans="2:5">
      <c r="B9429" s="187"/>
      <c r="C9429" s="169"/>
      <c r="D9429" s="169"/>
      <c r="E9429" s="169"/>
    </row>
    <row r="9430" spans="2:5">
      <c r="B9430" s="187"/>
      <c r="C9430" s="169"/>
      <c r="D9430" s="169"/>
      <c r="E9430" s="169"/>
    </row>
    <row r="9431" spans="2:5">
      <c r="B9431" s="187"/>
      <c r="C9431" s="169"/>
      <c r="D9431" s="169"/>
      <c r="E9431" s="169"/>
    </row>
    <row r="9432" spans="2:5">
      <c r="B9432" s="187"/>
      <c r="C9432" s="169"/>
      <c r="D9432" s="169"/>
      <c r="E9432" s="169"/>
    </row>
    <row r="9433" spans="2:5">
      <c r="B9433" s="187"/>
      <c r="C9433" s="169"/>
      <c r="D9433" s="169"/>
      <c r="E9433" s="169"/>
    </row>
    <row r="9434" spans="2:5">
      <c r="B9434" s="187"/>
      <c r="C9434" s="169"/>
      <c r="D9434" s="169"/>
      <c r="E9434" s="169"/>
    </row>
    <row r="9435" spans="2:5">
      <c r="B9435" s="187"/>
      <c r="C9435" s="169"/>
      <c r="D9435" s="169"/>
      <c r="E9435" s="169"/>
    </row>
    <row r="9436" spans="2:5">
      <c r="B9436" s="187"/>
      <c r="C9436" s="169"/>
      <c r="D9436" s="169"/>
      <c r="E9436" s="169"/>
    </row>
    <row r="9437" spans="2:5">
      <c r="B9437" s="187"/>
      <c r="C9437" s="169"/>
      <c r="D9437" s="169"/>
      <c r="E9437" s="169"/>
    </row>
    <row r="9438" spans="2:5">
      <c r="B9438" s="187"/>
      <c r="C9438" s="169"/>
      <c r="D9438" s="169"/>
      <c r="E9438" s="169"/>
    </row>
    <row r="9439" spans="2:5">
      <c r="B9439" s="187"/>
      <c r="C9439" s="169"/>
      <c r="D9439" s="169"/>
      <c r="E9439" s="169"/>
    </row>
    <row r="9440" spans="2:5">
      <c r="B9440" s="187"/>
      <c r="C9440" s="169"/>
      <c r="D9440" s="169"/>
      <c r="E9440" s="169"/>
    </row>
    <row r="9441" spans="2:5">
      <c r="B9441" s="187"/>
      <c r="C9441" s="169"/>
      <c r="D9441" s="169"/>
      <c r="E9441" s="169"/>
    </row>
    <row r="9442" spans="2:5">
      <c r="B9442" s="187"/>
      <c r="C9442" s="169"/>
      <c r="D9442" s="169"/>
      <c r="E9442" s="169"/>
    </row>
    <row r="9443" spans="2:5">
      <c r="B9443" s="187"/>
      <c r="C9443" s="169"/>
      <c r="D9443" s="169"/>
      <c r="E9443" s="169"/>
    </row>
    <row r="9444" spans="2:5">
      <c r="B9444" s="187"/>
      <c r="C9444" s="169"/>
      <c r="D9444" s="169"/>
      <c r="E9444" s="169"/>
    </row>
    <row r="9445" spans="2:5">
      <c r="B9445" s="187"/>
      <c r="C9445" s="169"/>
      <c r="D9445" s="169"/>
      <c r="E9445" s="169"/>
    </row>
    <row r="9446" spans="2:5">
      <c r="B9446" s="187"/>
      <c r="C9446" s="169"/>
      <c r="D9446" s="169"/>
      <c r="E9446" s="169"/>
    </row>
    <row r="9447" spans="2:5">
      <c r="B9447" s="187"/>
      <c r="C9447" s="169"/>
      <c r="D9447" s="169"/>
      <c r="E9447" s="169"/>
    </row>
    <row r="9448" spans="2:5">
      <c r="B9448" s="187"/>
      <c r="C9448" s="169"/>
      <c r="D9448" s="169"/>
      <c r="E9448" s="169"/>
    </row>
    <row r="9449" spans="2:5">
      <c r="B9449" s="187"/>
      <c r="C9449" s="169"/>
      <c r="D9449" s="169"/>
      <c r="E9449" s="169"/>
    </row>
    <row r="9450" spans="2:5">
      <c r="B9450" s="187"/>
      <c r="C9450" s="169"/>
      <c r="D9450" s="169"/>
      <c r="E9450" s="169"/>
    </row>
    <row r="9451" spans="2:5">
      <c r="B9451" s="187"/>
      <c r="C9451" s="169"/>
      <c r="D9451" s="169"/>
      <c r="E9451" s="169"/>
    </row>
    <row r="9452" spans="2:5">
      <c r="B9452" s="187"/>
      <c r="C9452" s="169"/>
      <c r="D9452" s="169"/>
      <c r="E9452" s="169"/>
    </row>
    <row r="9453" spans="2:5">
      <c r="B9453" s="187"/>
      <c r="C9453" s="169"/>
      <c r="D9453" s="169"/>
      <c r="E9453" s="169"/>
    </row>
    <row r="9454" spans="2:5">
      <c r="B9454" s="187"/>
      <c r="C9454" s="169"/>
      <c r="D9454" s="169"/>
      <c r="E9454" s="169"/>
    </row>
    <row r="9455" spans="2:5">
      <c r="B9455" s="187"/>
      <c r="C9455" s="169"/>
      <c r="D9455" s="169"/>
      <c r="E9455" s="169"/>
    </row>
    <row r="9456" spans="2:5">
      <c r="B9456" s="187"/>
      <c r="C9456" s="169"/>
      <c r="D9456" s="169"/>
      <c r="E9456" s="169"/>
    </row>
    <row r="9457" spans="2:5">
      <c r="B9457" s="187"/>
      <c r="C9457" s="169"/>
      <c r="D9457" s="169"/>
      <c r="E9457" s="169"/>
    </row>
    <row r="9458" spans="2:5">
      <c r="B9458" s="187"/>
      <c r="C9458" s="169"/>
      <c r="D9458" s="169"/>
      <c r="E9458" s="169"/>
    </row>
    <row r="9459" spans="2:5">
      <c r="B9459" s="187"/>
      <c r="C9459" s="169"/>
      <c r="D9459" s="169"/>
      <c r="E9459" s="169"/>
    </row>
    <row r="9460" spans="2:5">
      <c r="B9460" s="187"/>
      <c r="C9460" s="169"/>
      <c r="D9460" s="169"/>
      <c r="E9460" s="169"/>
    </row>
    <row r="9461" spans="2:5">
      <c r="B9461" s="187"/>
      <c r="C9461" s="169"/>
      <c r="D9461" s="169"/>
      <c r="E9461" s="169"/>
    </row>
    <row r="9462" spans="2:5">
      <c r="B9462" s="187"/>
      <c r="C9462" s="169"/>
      <c r="D9462" s="169"/>
      <c r="E9462" s="169"/>
    </row>
    <row r="9463" spans="2:5">
      <c r="B9463" s="187"/>
      <c r="C9463" s="169"/>
      <c r="D9463" s="169"/>
      <c r="E9463" s="169"/>
    </row>
    <row r="9464" spans="2:5">
      <c r="B9464" s="187"/>
      <c r="C9464" s="169"/>
      <c r="D9464" s="169"/>
      <c r="E9464" s="169"/>
    </row>
    <row r="9465" spans="2:5">
      <c r="B9465" s="187"/>
      <c r="C9465" s="169"/>
      <c r="D9465" s="169"/>
      <c r="E9465" s="169"/>
    </row>
    <row r="9466" spans="2:5">
      <c r="B9466" s="187"/>
      <c r="C9466" s="169"/>
      <c r="D9466" s="169"/>
      <c r="E9466" s="169"/>
    </row>
    <row r="9467" spans="2:5">
      <c r="B9467" s="187"/>
      <c r="C9467" s="169"/>
      <c r="D9467" s="169"/>
      <c r="E9467" s="169"/>
    </row>
    <row r="9468" spans="2:5">
      <c r="B9468" s="187"/>
      <c r="C9468" s="169"/>
      <c r="D9468" s="169"/>
      <c r="E9468" s="169"/>
    </row>
    <row r="9469" spans="2:5">
      <c r="B9469" s="187"/>
      <c r="C9469" s="169"/>
      <c r="D9469" s="169"/>
      <c r="E9469" s="169"/>
    </row>
    <row r="9470" spans="2:5">
      <c r="B9470" s="187"/>
      <c r="C9470" s="169"/>
      <c r="D9470" s="169"/>
      <c r="E9470" s="169"/>
    </row>
    <row r="9471" spans="2:5">
      <c r="B9471" s="187"/>
      <c r="C9471" s="169"/>
      <c r="D9471" s="169"/>
      <c r="E9471" s="169"/>
    </row>
    <row r="9472" spans="2:5">
      <c r="B9472" s="187"/>
      <c r="C9472" s="169"/>
      <c r="D9472" s="169"/>
      <c r="E9472" s="169"/>
    </row>
    <row r="9473" spans="2:5">
      <c r="B9473" s="187"/>
      <c r="C9473" s="169"/>
      <c r="D9473" s="169"/>
      <c r="E9473" s="169"/>
    </row>
    <row r="9474" spans="2:5">
      <c r="B9474" s="187"/>
      <c r="C9474" s="169"/>
      <c r="D9474" s="169"/>
      <c r="E9474" s="169"/>
    </row>
    <row r="9475" spans="2:5">
      <c r="B9475" s="187"/>
      <c r="C9475" s="169"/>
      <c r="D9475" s="169"/>
      <c r="E9475" s="169"/>
    </row>
    <row r="9476" spans="2:5">
      <c r="B9476" s="187"/>
      <c r="C9476" s="169"/>
      <c r="D9476" s="169"/>
      <c r="E9476" s="169"/>
    </row>
    <row r="9477" spans="2:5">
      <c r="B9477" s="187"/>
      <c r="C9477" s="169"/>
      <c r="D9477" s="169"/>
      <c r="E9477" s="169"/>
    </row>
    <row r="9478" spans="2:5">
      <c r="B9478" s="187"/>
      <c r="C9478" s="169"/>
      <c r="D9478" s="169"/>
      <c r="E9478" s="169"/>
    </row>
    <row r="9479" spans="2:5">
      <c r="B9479" s="187"/>
      <c r="C9479" s="169"/>
      <c r="D9479" s="169"/>
      <c r="E9479" s="169"/>
    </row>
    <row r="9480" spans="2:5">
      <c r="B9480" s="187"/>
      <c r="C9480" s="169"/>
      <c r="D9480" s="169"/>
      <c r="E9480" s="169"/>
    </row>
    <row r="9481" spans="2:5">
      <c r="B9481" s="187"/>
      <c r="C9481" s="169"/>
      <c r="D9481" s="169"/>
      <c r="E9481" s="169"/>
    </row>
    <row r="9482" spans="2:5">
      <c r="B9482" s="187"/>
      <c r="C9482" s="169"/>
      <c r="D9482" s="169"/>
      <c r="E9482" s="169"/>
    </row>
    <row r="9483" spans="2:5">
      <c r="B9483" s="187"/>
      <c r="C9483" s="169"/>
      <c r="D9483" s="169"/>
      <c r="E9483" s="169"/>
    </row>
    <row r="9484" spans="2:5">
      <c r="B9484" s="187"/>
      <c r="C9484" s="169"/>
      <c r="D9484" s="169"/>
      <c r="E9484" s="169"/>
    </row>
    <row r="9485" spans="2:5">
      <c r="B9485" s="187"/>
      <c r="C9485" s="169"/>
      <c r="D9485" s="169"/>
      <c r="E9485" s="169"/>
    </row>
    <row r="9486" spans="2:5">
      <c r="B9486" s="187"/>
      <c r="C9486" s="169"/>
      <c r="D9486" s="169"/>
      <c r="E9486" s="169"/>
    </row>
    <row r="9487" spans="2:5">
      <c r="B9487" s="187"/>
      <c r="C9487" s="169"/>
      <c r="D9487" s="169"/>
      <c r="E9487" s="169"/>
    </row>
    <row r="9488" spans="2:5">
      <c r="B9488" s="187"/>
      <c r="C9488" s="169"/>
      <c r="D9488" s="169"/>
      <c r="E9488" s="169"/>
    </row>
    <row r="9489" spans="2:5">
      <c r="B9489" s="187"/>
      <c r="C9489" s="169"/>
      <c r="D9489" s="169"/>
      <c r="E9489" s="169"/>
    </row>
    <row r="9490" spans="2:5">
      <c r="B9490" s="187"/>
      <c r="C9490" s="169"/>
      <c r="D9490" s="169"/>
      <c r="E9490" s="169"/>
    </row>
    <row r="9491" spans="2:5">
      <c r="B9491" s="187"/>
      <c r="C9491" s="169"/>
      <c r="D9491" s="169"/>
      <c r="E9491" s="169"/>
    </row>
    <row r="9492" spans="2:5">
      <c r="B9492" s="187"/>
      <c r="C9492" s="169"/>
      <c r="D9492" s="169"/>
      <c r="E9492" s="169"/>
    </row>
    <row r="9493" spans="2:5">
      <c r="B9493" s="187"/>
      <c r="C9493" s="169"/>
      <c r="D9493" s="169"/>
      <c r="E9493" s="169"/>
    </row>
    <row r="9494" spans="2:5">
      <c r="B9494" s="187"/>
      <c r="C9494" s="169"/>
      <c r="D9494" s="169"/>
      <c r="E9494" s="169"/>
    </row>
    <row r="9495" spans="2:5">
      <c r="B9495" s="187"/>
      <c r="C9495" s="169"/>
      <c r="D9495" s="169"/>
      <c r="E9495" s="169"/>
    </row>
    <row r="9496" spans="2:5">
      <c r="B9496" s="187"/>
      <c r="C9496" s="169"/>
      <c r="D9496" s="169"/>
      <c r="E9496" s="169"/>
    </row>
    <row r="9497" spans="2:5">
      <c r="B9497" s="187"/>
      <c r="C9497" s="169"/>
      <c r="D9497" s="169"/>
      <c r="E9497" s="169"/>
    </row>
    <row r="9498" spans="2:5">
      <c r="B9498" s="187"/>
      <c r="C9498" s="169"/>
      <c r="D9498" s="169"/>
      <c r="E9498" s="169"/>
    </row>
    <row r="9499" spans="2:5">
      <c r="B9499" s="187"/>
      <c r="C9499" s="169"/>
      <c r="D9499" s="169"/>
      <c r="E9499" s="169"/>
    </row>
    <row r="9500" spans="2:5">
      <c r="B9500" s="187"/>
      <c r="C9500" s="169"/>
      <c r="D9500" s="169"/>
      <c r="E9500" s="169"/>
    </row>
    <row r="9501" spans="2:5">
      <c r="B9501" s="187"/>
      <c r="C9501" s="169"/>
      <c r="D9501" s="169"/>
      <c r="E9501" s="169"/>
    </row>
    <row r="9502" spans="2:5">
      <c r="B9502" s="187"/>
      <c r="C9502" s="169"/>
      <c r="D9502" s="169"/>
      <c r="E9502" s="169"/>
    </row>
    <row r="9503" spans="2:5">
      <c r="B9503" s="187"/>
      <c r="C9503" s="169"/>
      <c r="D9503" s="169"/>
      <c r="E9503" s="169"/>
    </row>
    <row r="9504" spans="2:5">
      <c r="B9504" s="187"/>
      <c r="C9504" s="169"/>
      <c r="D9504" s="169"/>
      <c r="E9504" s="169"/>
    </row>
    <row r="9505" spans="2:5">
      <c r="B9505" s="187"/>
      <c r="C9505" s="169"/>
      <c r="D9505" s="169"/>
      <c r="E9505" s="169"/>
    </row>
    <row r="9506" spans="2:5">
      <c r="B9506" s="187"/>
      <c r="C9506" s="169"/>
      <c r="D9506" s="169"/>
      <c r="E9506" s="169"/>
    </row>
    <row r="9507" spans="2:5">
      <c r="B9507" s="187"/>
      <c r="C9507" s="169"/>
      <c r="D9507" s="169"/>
      <c r="E9507" s="169"/>
    </row>
    <row r="9508" spans="2:5">
      <c r="B9508" s="187"/>
      <c r="C9508" s="169"/>
      <c r="D9508" s="169"/>
      <c r="E9508" s="169"/>
    </row>
    <row r="9509" spans="2:5">
      <c r="B9509" s="187"/>
      <c r="C9509" s="169"/>
      <c r="D9509" s="169"/>
      <c r="E9509" s="169"/>
    </row>
    <row r="9510" spans="2:5">
      <c r="B9510" s="187"/>
      <c r="C9510" s="169"/>
      <c r="D9510" s="169"/>
      <c r="E9510" s="169"/>
    </row>
    <row r="9511" spans="2:5">
      <c r="B9511" s="187"/>
      <c r="C9511" s="169"/>
      <c r="D9511" s="169"/>
      <c r="E9511" s="169"/>
    </row>
    <row r="9512" spans="2:5">
      <c r="B9512" s="187"/>
      <c r="C9512" s="169"/>
      <c r="D9512" s="169"/>
      <c r="E9512" s="169"/>
    </row>
    <row r="9513" spans="2:5">
      <c r="B9513" s="187"/>
      <c r="C9513" s="169"/>
      <c r="D9513" s="169"/>
      <c r="E9513" s="169"/>
    </row>
    <row r="9514" spans="2:5">
      <c r="B9514" s="187"/>
      <c r="C9514" s="169"/>
      <c r="D9514" s="169"/>
      <c r="E9514" s="169"/>
    </row>
    <row r="9515" spans="2:5">
      <c r="B9515" s="187"/>
      <c r="C9515" s="169"/>
      <c r="D9515" s="169"/>
      <c r="E9515" s="169"/>
    </row>
    <row r="9516" spans="2:5">
      <c r="B9516" s="187"/>
      <c r="C9516" s="169"/>
      <c r="D9516" s="169"/>
      <c r="E9516" s="169"/>
    </row>
    <row r="9517" spans="2:5">
      <c r="B9517" s="187"/>
      <c r="C9517" s="169"/>
      <c r="D9517" s="169"/>
      <c r="E9517" s="169"/>
    </row>
    <row r="9518" spans="2:5">
      <c r="B9518" s="187"/>
      <c r="C9518" s="169"/>
      <c r="D9518" s="169"/>
      <c r="E9518" s="169"/>
    </row>
    <row r="9519" spans="2:5">
      <c r="B9519" s="187"/>
      <c r="C9519" s="169"/>
      <c r="D9519" s="169"/>
      <c r="E9519" s="169"/>
    </row>
    <row r="9520" spans="2:5">
      <c r="B9520" s="187"/>
      <c r="C9520" s="169"/>
      <c r="D9520" s="169"/>
      <c r="E9520" s="169"/>
    </row>
    <row r="9521" spans="2:5">
      <c r="B9521" s="187"/>
      <c r="C9521" s="169"/>
      <c r="D9521" s="169"/>
      <c r="E9521" s="169"/>
    </row>
    <row r="9522" spans="2:5">
      <c r="B9522" s="187"/>
      <c r="C9522" s="169"/>
      <c r="D9522" s="169"/>
      <c r="E9522" s="169"/>
    </row>
    <row r="9523" spans="2:5">
      <c r="B9523" s="187"/>
      <c r="C9523" s="169"/>
      <c r="D9523" s="169"/>
      <c r="E9523" s="169"/>
    </row>
    <row r="9524" spans="2:5">
      <c r="B9524" s="187"/>
      <c r="C9524" s="169"/>
      <c r="D9524" s="169"/>
      <c r="E9524" s="169"/>
    </row>
    <row r="9525" spans="2:5">
      <c r="B9525" s="187"/>
      <c r="C9525" s="169"/>
      <c r="D9525" s="169"/>
      <c r="E9525" s="169"/>
    </row>
    <row r="9526" spans="2:5">
      <c r="B9526" s="187"/>
      <c r="C9526" s="169"/>
      <c r="D9526" s="169"/>
      <c r="E9526" s="169"/>
    </row>
    <row r="9527" spans="2:5">
      <c r="B9527" s="187"/>
      <c r="C9527" s="169"/>
      <c r="D9527" s="169"/>
      <c r="E9527" s="169"/>
    </row>
    <row r="9528" spans="2:5">
      <c r="B9528" s="187"/>
      <c r="C9528" s="169"/>
      <c r="D9528" s="169"/>
      <c r="E9528" s="169"/>
    </row>
    <row r="9529" spans="2:5">
      <c r="B9529" s="187"/>
      <c r="C9529" s="169"/>
      <c r="D9529" s="169"/>
      <c r="E9529" s="169"/>
    </row>
    <row r="9530" spans="2:5">
      <c r="B9530" s="187"/>
      <c r="C9530" s="169"/>
      <c r="D9530" s="169"/>
      <c r="E9530" s="169"/>
    </row>
    <row r="9531" spans="2:5">
      <c r="B9531" s="187"/>
      <c r="C9531" s="169"/>
      <c r="D9531" s="169"/>
      <c r="E9531" s="169"/>
    </row>
    <row r="9532" spans="2:5">
      <c r="B9532" s="187"/>
      <c r="C9532" s="169"/>
      <c r="D9532" s="169"/>
      <c r="E9532" s="169"/>
    </row>
    <row r="9533" spans="2:5">
      <c r="B9533" s="187"/>
      <c r="C9533" s="169"/>
      <c r="D9533" s="169"/>
      <c r="E9533" s="169"/>
    </row>
    <row r="9534" spans="2:5">
      <c r="B9534" s="187"/>
      <c r="C9534" s="169"/>
      <c r="D9534" s="169"/>
      <c r="E9534" s="169"/>
    </row>
    <row r="9535" spans="2:5">
      <c r="B9535" s="187"/>
      <c r="C9535" s="169"/>
      <c r="D9535" s="169"/>
      <c r="E9535" s="169"/>
    </row>
    <row r="9536" spans="2:5">
      <c r="B9536" s="187"/>
      <c r="C9536" s="169"/>
      <c r="D9536" s="169"/>
      <c r="E9536" s="169"/>
    </row>
    <row r="9537" spans="2:5">
      <c r="B9537" s="187"/>
      <c r="C9537" s="169"/>
      <c r="D9537" s="169"/>
      <c r="E9537" s="169"/>
    </row>
    <row r="9538" spans="2:5">
      <c r="B9538" s="187"/>
      <c r="C9538" s="169"/>
      <c r="D9538" s="169"/>
      <c r="E9538" s="169"/>
    </row>
    <row r="9539" spans="2:5">
      <c r="B9539" s="187"/>
      <c r="C9539" s="169"/>
      <c r="D9539" s="169"/>
      <c r="E9539" s="169"/>
    </row>
    <row r="9540" spans="2:5">
      <c r="B9540" s="187"/>
      <c r="C9540" s="169"/>
      <c r="D9540" s="169"/>
      <c r="E9540" s="169"/>
    </row>
    <row r="9541" spans="2:5">
      <c r="B9541" s="187"/>
      <c r="C9541" s="169"/>
      <c r="D9541" s="169"/>
      <c r="E9541" s="169"/>
    </row>
    <row r="9542" spans="2:5">
      <c r="B9542" s="187"/>
      <c r="C9542" s="169"/>
      <c r="D9542" s="169"/>
      <c r="E9542" s="169"/>
    </row>
    <row r="9543" spans="2:5">
      <c r="B9543" s="187"/>
      <c r="C9543" s="169"/>
      <c r="D9543" s="169"/>
      <c r="E9543" s="169"/>
    </row>
    <row r="9544" spans="2:5">
      <c r="B9544" s="187"/>
      <c r="C9544" s="169"/>
      <c r="D9544" s="169"/>
      <c r="E9544" s="169"/>
    </row>
    <row r="9545" spans="2:5">
      <c r="B9545" s="187"/>
      <c r="C9545" s="169"/>
      <c r="D9545" s="169"/>
      <c r="E9545" s="169"/>
    </row>
    <row r="9546" spans="2:5">
      <c r="B9546" s="187"/>
      <c r="C9546" s="169"/>
      <c r="D9546" s="169"/>
      <c r="E9546" s="169"/>
    </row>
    <row r="9547" spans="2:5">
      <c r="B9547" s="187"/>
      <c r="C9547" s="169"/>
      <c r="D9547" s="169"/>
      <c r="E9547" s="169"/>
    </row>
    <row r="9548" spans="2:5">
      <c r="B9548" s="187"/>
      <c r="C9548" s="169"/>
      <c r="D9548" s="169"/>
      <c r="E9548" s="169"/>
    </row>
    <row r="9549" spans="2:5">
      <c r="B9549" s="187"/>
      <c r="C9549" s="169"/>
      <c r="D9549" s="169"/>
      <c r="E9549" s="169"/>
    </row>
    <row r="9550" spans="2:5">
      <c r="B9550" s="187"/>
      <c r="C9550" s="169"/>
      <c r="D9550" s="169"/>
      <c r="E9550" s="169"/>
    </row>
    <row r="9551" spans="2:5">
      <c r="B9551" s="187"/>
      <c r="C9551" s="169"/>
      <c r="D9551" s="169"/>
      <c r="E9551" s="169"/>
    </row>
    <row r="9552" spans="2:5">
      <c r="B9552" s="187"/>
      <c r="C9552" s="169"/>
      <c r="D9552" s="169"/>
      <c r="E9552" s="169"/>
    </row>
    <row r="9553" spans="2:5">
      <c r="B9553" s="187"/>
      <c r="C9553" s="169"/>
      <c r="D9553" s="169"/>
      <c r="E9553" s="169"/>
    </row>
    <row r="9554" spans="2:5">
      <c r="B9554" s="187"/>
      <c r="C9554" s="169"/>
      <c r="D9554" s="169"/>
      <c r="E9554" s="169"/>
    </row>
    <row r="9555" spans="2:5">
      <c r="B9555" s="187"/>
      <c r="C9555" s="169"/>
      <c r="D9555" s="169"/>
      <c r="E9555" s="169"/>
    </row>
    <row r="9556" spans="2:5">
      <c r="B9556" s="187"/>
      <c r="C9556" s="169"/>
      <c r="D9556" s="169"/>
      <c r="E9556" s="169"/>
    </row>
    <row r="9557" spans="2:5">
      <c r="B9557" s="187"/>
      <c r="C9557" s="169"/>
      <c r="D9557" s="169"/>
      <c r="E9557" s="169"/>
    </row>
    <row r="9558" spans="2:5">
      <c r="B9558" s="187"/>
      <c r="C9558" s="169"/>
      <c r="D9558" s="169"/>
      <c r="E9558" s="169"/>
    </row>
    <row r="9559" spans="2:5">
      <c r="B9559" s="187"/>
      <c r="C9559" s="169"/>
      <c r="D9559" s="169"/>
      <c r="E9559" s="169"/>
    </row>
    <row r="9560" spans="2:5">
      <c r="B9560" s="187"/>
      <c r="C9560" s="169"/>
      <c r="D9560" s="169"/>
      <c r="E9560" s="169"/>
    </row>
    <row r="9561" spans="2:5">
      <c r="B9561" s="187"/>
      <c r="C9561" s="169"/>
      <c r="D9561" s="169"/>
      <c r="E9561" s="169"/>
    </row>
    <row r="9562" spans="2:5">
      <c r="B9562" s="187"/>
      <c r="C9562" s="169"/>
      <c r="D9562" s="169"/>
      <c r="E9562" s="169"/>
    </row>
    <row r="9563" spans="2:5">
      <c r="B9563" s="187"/>
      <c r="C9563" s="169"/>
      <c r="D9563" s="169"/>
      <c r="E9563" s="169"/>
    </row>
    <row r="9564" spans="2:5">
      <c r="B9564" s="187"/>
      <c r="C9564" s="169"/>
      <c r="D9564" s="169"/>
      <c r="E9564" s="169"/>
    </row>
    <row r="9565" spans="2:5">
      <c r="B9565" s="187"/>
      <c r="C9565" s="169"/>
      <c r="D9565" s="169"/>
      <c r="E9565" s="169"/>
    </row>
    <row r="9566" spans="2:5">
      <c r="B9566" s="187"/>
      <c r="C9566" s="169"/>
      <c r="D9566" s="169"/>
      <c r="E9566" s="169"/>
    </row>
    <row r="9567" spans="2:5">
      <c r="B9567" s="187"/>
      <c r="C9567" s="169"/>
      <c r="D9567" s="169"/>
      <c r="E9567" s="169"/>
    </row>
    <row r="9568" spans="2:5">
      <c r="B9568" s="187"/>
      <c r="C9568" s="169"/>
      <c r="D9568" s="169"/>
      <c r="E9568" s="169"/>
    </row>
    <row r="9569" spans="2:5">
      <c r="B9569" s="187"/>
      <c r="C9569" s="169"/>
      <c r="D9569" s="169"/>
      <c r="E9569" s="169"/>
    </row>
    <row r="9570" spans="2:5">
      <c r="B9570" s="187"/>
      <c r="C9570" s="169"/>
      <c r="D9570" s="169"/>
      <c r="E9570" s="169"/>
    </row>
    <row r="9571" spans="2:5">
      <c r="B9571" s="187"/>
      <c r="C9571" s="169"/>
      <c r="D9571" s="169"/>
      <c r="E9571" s="169"/>
    </row>
    <row r="9572" spans="2:5">
      <c r="B9572" s="187"/>
      <c r="C9572" s="169"/>
      <c r="D9572" s="169"/>
      <c r="E9572" s="169"/>
    </row>
    <row r="9573" spans="2:5">
      <c r="B9573" s="187"/>
      <c r="C9573" s="169"/>
      <c r="D9573" s="169"/>
      <c r="E9573" s="169"/>
    </row>
    <row r="9574" spans="2:5">
      <c r="B9574" s="187"/>
      <c r="C9574" s="169"/>
      <c r="D9574" s="169"/>
      <c r="E9574" s="169"/>
    </row>
    <row r="9575" spans="2:5">
      <c r="B9575" s="187"/>
      <c r="C9575" s="169"/>
      <c r="D9575" s="169"/>
      <c r="E9575" s="169"/>
    </row>
    <row r="9576" spans="2:5">
      <c r="B9576" s="187"/>
      <c r="C9576" s="169"/>
      <c r="D9576" s="169"/>
      <c r="E9576" s="169"/>
    </row>
    <row r="9577" spans="2:5">
      <c r="B9577" s="187"/>
      <c r="C9577" s="169"/>
      <c r="D9577" s="169"/>
      <c r="E9577" s="169"/>
    </row>
    <row r="9578" spans="2:5">
      <c r="B9578" s="187"/>
      <c r="C9578" s="169"/>
      <c r="D9578" s="169"/>
      <c r="E9578" s="169"/>
    </row>
    <row r="9579" spans="2:5">
      <c r="B9579" s="187"/>
      <c r="C9579" s="169"/>
      <c r="D9579" s="169"/>
      <c r="E9579" s="169"/>
    </row>
    <row r="9580" spans="2:5">
      <c r="B9580" s="187"/>
      <c r="C9580" s="169"/>
      <c r="D9580" s="169"/>
      <c r="E9580" s="169"/>
    </row>
    <row r="9581" spans="2:5">
      <c r="B9581" s="187"/>
      <c r="C9581" s="169"/>
      <c r="D9581" s="169"/>
      <c r="E9581" s="169"/>
    </row>
    <row r="9582" spans="2:5">
      <c r="B9582" s="187"/>
      <c r="C9582" s="169"/>
      <c r="D9582" s="169"/>
      <c r="E9582" s="169"/>
    </row>
    <row r="9583" spans="2:5">
      <c r="B9583" s="187"/>
      <c r="C9583" s="169"/>
      <c r="D9583" s="169"/>
      <c r="E9583" s="169"/>
    </row>
    <row r="9584" spans="2:5">
      <c r="B9584" s="187"/>
      <c r="C9584" s="169"/>
      <c r="D9584" s="169"/>
      <c r="E9584" s="169"/>
    </row>
    <row r="9585" spans="2:5">
      <c r="B9585" s="187"/>
      <c r="C9585" s="169"/>
      <c r="D9585" s="169"/>
      <c r="E9585" s="169"/>
    </row>
    <row r="9586" spans="2:5">
      <c r="B9586" s="187"/>
      <c r="C9586" s="169"/>
      <c r="D9586" s="169"/>
      <c r="E9586" s="169"/>
    </row>
    <row r="9587" spans="2:5">
      <c r="B9587" s="187"/>
      <c r="C9587" s="169"/>
      <c r="D9587" s="169"/>
      <c r="E9587" s="169"/>
    </row>
    <row r="9588" spans="2:5">
      <c r="B9588" s="187"/>
      <c r="C9588" s="169"/>
      <c r="D9588" s="169"/>
      <c r="E9588" s="169"/>
    </row>
    <row r="9589" spans="2:5">
      <c r="B9589" s="187"/>
      <c r="C9589" s="169"/>
      <c r="D9589" s="169"/>
      <c r="E9589" s="169"/>
    </row>
    <row r="9590" spans="2:5">
      <c r="B9590" s="187"/>
      <c r="C9590" s="169"/>
      <c r="D9590" s="169"/>
      <c r="E9590" s="169"/>
    </row>
    <row r="9591" spans="2:5">
      <c r="B9591" s="187"/>
      <c r="C9591" s="169"/>
      <c r="D9591" s="169"/>
      <c r="E9591" s="169"/>
    </row>
    <row r="9592" spans="2:5">
      <c r="B9592" s="187"/>
      <c r="C9592" s="169"/>
      <c r="D9592" s="169"/>
      <c r="E9592" s="169"/>
    </row>
    <row r="9593" spans="2:5">
      <c r="B9593" s="187"/>
      <c r="C9593" s="169"/>
      <c r="D9593" s="169"/>
      <c r="E9593" s="169"/>
    </row>
    <row r="9594" spans="2:5">
      <c r="B9594" s="187"/>
      <c r="C9594" s="169"/>
      <c r="D9594" s="169"/>
      <c r="E9594" s="169"/>
    </row>
    <row r="9595" spans="2:5">
      <c r="B9595" s="187"/>
      <c r="C9595" s="169"/>
      <c r="D9595" s="169"/>
      <c r="E9595" s="169"/>
    </row>
    <row r="9596" spans="2:5">
      <c r="B9596" s="187"/>
      <c r="C9596" s="169"/>
      <c r="D9596" s="169"/>
      <c r="E9596" s="169"/>
    </row>
    <row r="9597" spans="2:5">
      <c r="B9597" s="187"/>
      <c r="C9597" s="169"/>
      <c r="D9597" s="169"/>
      <c r="E9597" s="169"/>
    </row>
    <row r="9598" spans="2:5">
      <c r="B9598" s="187"/>
      <c r="C9598" s="169"/>
      <c r="D9598" s="169"/>
      <c r="E9598" s="169"/>
    </row>
    <row r="9599" spans="2:5">
      <c r="B9599" s="187"/>
      <c r="C9599" s="169"/>
      <c r="D9599" s="169"/>
      <c r="E9599" s="169"/>
    </row>
    <row r="9600" spans="2:5">
      <c r="B9600" s="187"/>
      <c r="C9600" s="169"/>
      <c r="D9600" s="169"/>
      <c r="E9600" s="169"/>
    </row>
    <row r="9601" spans="2:5">
      <c r="B9601" s="187"/>
      <c r="C9601" s="169"/>
      <c r="D9601" s="169"/>
      <c r="E9601" s="169"/>
    </row>
    <row r="9602" spans="2:5">
      <c r="B9602" s="187"/>
      <c r="C9602" s="169"/>
      <c r="D9602" s="169"/>
      <c r="E9602" s="169"/>
    </row>
    <row r="9603" spans="2:5">
      <c r="B9603" s="187"/>
      <c r="C9603" s="169"/>
      <c r="D9603" s="169"/>
      <c r="E9603" s="169"/>
    </row>
    <row r="9604" spans="2:5">
      <c r="B9604" s="187"/>
      <c r="C9604" s="169"/>
      <c r="D9604" s="169"/>
      <c r="E9604" s="169"/>
    </row>
    <row r="9605" spans="2:5">
      <c r="B9605" s="187"/>
      <c r="C9605" s="169"/>
      <c r="D9605" s="169"/>
      <c r="E9605" s="169"/>
    </row>
    <row r="9606" spans="2:5">
      <c r="B9606" s="187"/>
      <c r="C9606" s="169"/>
      <c r="D9606" s="169"/>
      <c r="E9606" s="169"/>
    </row>
    <row r="9607" spans="2:5">
      <c r="B9607" s="187"/>
      <c r="C9607" s="169"/>
      <c r="D9607" s="169"/>
      <c r="E9607" s="169"/>
    </row>
    <row r="9608" spans="2:5">
      <c r="B9608" s="187"/>
      <c r="C9608" s="169"/>
      <c r="D9608" s="169"/>
      <c r="E9608" s="169"/>
    </row>
    <row r="9609" spans="2:5">
      <c r="B9609" s="187"/>
      <c r="C9609" s="169"/>
      <c r="D9609" s="169"/>
      <c r="E9609" s="169"/>
    </row>
    <row r="9610" spans="2:5">
      <c r="B9610" s="187"/>
      <c r="C9610" s="169"/>
      <c r="D9610" s="169"/>
      <c r="E9610" s="169"/>
    </row>
    <row r="9611" spans="2:5">
      <c r="B9611" s="187"/>
      <c r="C9611" s="169"/>
      <c r="D9611" s="169"/>
      <c r="E9611" s="169"/>
    </row>
    <row r="9612" spans="2:5">
      <c r="B9612" s="187"/>
      <c r="C9612" s="169"/>
      <c r="D9612" s="169"/>
      <c r="E9612" s="169"/>
    </row>
    <row r="9613" spans="2:5">
      <c r="B9613" s="187"/>
      <c r="C9613" s="169"/>
      <c r="D9613" s="169"/>
      <c r="E9613" s="169"/>
    </row>
    <row r="9614" spans="2:5">
      <c r="B9614" s="187"/>
      <c r="C9614" s="169"/>
      <c r="D9614" s="169"/>
      <c r="E9614" s="169"/>
    </row>
    <row r="9615" spans="2:5">
      <c r="B9615" s="187"/>
      <c r="C9615" s="169"/>
      <c r="D9615" s="169"/>
      <c r="E9615" s="169"/>
    </row>
    <row r="9616" spans="2:5">
      <c r="B9616" s="187"/>
      <c r="C9616" s="169"/>
      <c r="D9616" s="169"/>
      <c r="E9616" s="169"/>
    </row>
    <row r="9617" spans="2:5">
      <c r="B9617" s="187"/>
      <c r="C9617" s="169"/>
      <c r="D9617" s="169"/>
      <c r="E9617" s="169"/>
    </row>
    <row r="9618" spans="2:5">
      <c r="B9618" s="187"/>
      <c r="C9618" s="169"/>
      <c r="D9618" s="169"/>
      <c r="E9618" s="169"/>
    </row>
    <row r="9619" spans="2:5">
      <c r="B9619" s="187"/>
      <c r="C9619" s="169"/>
      <c r="D9619" s="169"/>
      <c r="E9619" s="169"/>
    </row>
    <row r="9620" spans="2:5">
      <c r="B9620" s="187"/>
      <c r="C9620" s="169"/>
      <c r="D9620" s="169"/>
      <c r="E9620" s="169"/>
    </row>
    <row r="9621" spans="2:5">
      <c r="B9621" s="187"/>
      <c r="C9621" s="169"/>
      <c r="D9621" s="169"/>
      <c r="E9621" s="169"/>
    </row>
    <row r="9622" spans="2:5">
      <c r="B9622" s="187"/>
      <c r="C9622" s="169"/>
      <c r="D9622" s="169"/>
      <c r="E9622" s="169"/>
    </row>
    <row r="9623" spans="2:5">
      <c r="B9623" s="187"/>
      <c r="C9623" s="169"/>
      <c r="D9623" s="169"/>
      <c r="E9623" s="169"/>
    </row>
    <row r="9624" spans="2:5">
      <c r="B9624" s="187"/>
      <c r="C9624" s="169"/>
      <c r="D9624" s="169"/>
      <c r="E9624" s="169"/>
    </row>
    <row r="9625" spans="2:5">
      <c r="B9625" s="187"/>
      <c r="C9625" s="169"/>
      <c r="D9625" s="169"/>
      <c r="E9625" s="169"/>
    </row>
    <row r="9626" spans="2:5">
      <c r="B9626" s="187"/>
      <c r="C9626" s="169"/>
      <c r="D9626" s="169"/>
      <c r="E9626" s="169"/>
    </row>
    <row r="9627" spans="2:5">
      <c r="B9627" s="187"/>
      <c r="C9627" s="169"/>
      <c r="D9627" s="169"/>
      <c r="E9627" s="169"/>
    </row>
    <row r="9628" spans="2:5">
      <c r="B9628" s="187"/>
      <c r="C9628" s="169"/>
      <c r="D9628" s="169"/>
      <c r="E9628" s="169"/>
    </row>
    <row r="9629" spans="2:5">
      <c r="B9629" s="187"/>
      <c r="C9629" s="169"/>
      <c r="D9629" s="169"/>
      <c r="E9629" s="169"/>
    </row>
    <row r="9630" spans="2:5">
      <c r="B9630" s="187"/>
      <c r="C9630" s="169"/>
      <c r="D9630" s="169"/>
      <c r="E9630" s="169"/>
    </row>
    <row r="9631" spans="2:5">
      <c r="B9631" s="187"/>
      <c r="C9631" s="169"/>
      <c r="D9631" s="169"/>
      <c r="E9631" s="169"/>
    </row>
    <row r="9632" spans="2:5">
      <c r="B9632" s="187"/>
      <c r="C9632" s="169"/>
      <c r="D9632" s="169"/>
      <c r="E9632" s="169"/>
    </row>
    <row r="9633" spans="2:5">
      <c r="B9633" s="187"/>
      <c r="C9633" s="169"/>
      <c r="D9633" s="169"/>
      <c r="E9633" s="169"/>
    </row>
    <row r="9634" spans="2:5">
      <c r="B9634" s="187"/>
      <c r="C9634" s="169"/>
      <c r="D9634" s="169"/>
      <c r="E9634" s="169"/>
    </row>
    <row r="9635" spans="2:5">
      <c r="B9635" s="187"/>
      <c r="C9635" s="169"/>
      <c r="D9635" s="169"/>
      <c r="E9635" s="169"/>
    </row>
    <row r="9636" spans="2:5">
      <c r="B9636" s="187"/>
      <c r="C9636" s="169"/>
      <c r="D9636" s="169"/>
      <c r="E9636" s="169"/>
    </row>
    <row r="9637" spans="2:5">
      <c r="B9637" s="187"/>
      <c r="C9637" s="169"/>
      <c r="D9637" s="169"/>
      <c r="E9637" s="169"/>
    </row>
    <row r="9638" spans="2:5">
      <c r="B9638" s="187"/>
      <c r="C9638" s="169"/>
      <c r="D9638" s="169"/>
      <c r="E9638" s="169"/>
    </row>
    <row r="9639" spans="2:5">
      <c r="B9639" s="187"/>
      <c r="C9639" s="169"/>
      <c r="D9639" s="169"/>
      <c r="E9639" s="169"/>
    </row>
    <row r="9640" spans="2:5">
      <c r="B9640" s="187"/>
      <c r="C9640" s="169"/>
      <c r="D9640" s="169"/>
      <c r="E9640" s="169"/>
    </row>
    <row r="9641" spans="2:5">
      <c r="B9641" s="187"/>
      <c r="C9641" s="169"/>
      <c r="D9641" s="169"/>
      <c r="E9641" s="169"/>
    </row>
    <row r="9642" spans="2:5">
      <c r="B9642" s="187"/>
      <c r="C9642" s="169"/>
      <c r="D9642" s="169"/>
      <c r="E9642" s="169"/>
    </row>
    <row r="9643" spans="2:5">
      <c r="B9643" s="187"/>
      <c r="C9643" s="169"/>
      <c r="D9643" s="169"/>
      <c r="E9643" s="169"/>
    </row>
    <row r="9644" spans="2:5">
      <c r="B9644" s="187"/>
      <c r="C9644" s="169"/>
      <c r="D9644" s="169"/>
      <c r="E9644" s="169"/>
    </row>
    <row r="9645" spans="2:5">
      <c r="B9645" s="187"/>
      <c r="C9645" s="169"/>
      <c r="D9645" s="169"/>
      <c r="E9645" s="169"/>
    </row>
    <row r="9646" spans="2:5">
      <c r="B9646" s="187"/>
      <c r="C9646" s="169"/>
      <c r="D9646" s="169"/>
      <c r="E9646" s="169"/>
    </row>
    <row r="9647" spans="2:5">
      <c r="B9647" s="187"/>
      <c r="C9647" s="169"/>
      <c r="D9647" s="169"/>
      <c r="E9647" s="169"/>
    </row>
    <row r="9648" spans="2:5">
      <c r="B9648" s="187"/>
      <c r="C9648" s="169"/>
      <c r="D9648" s="169"/>
      <c r="E9648" s="169"/>
    </row>
    <row r="9649" spans="2:5">
      <c r="B9649" s="187"/>
      <c r="C9649" s="169"/>
      <c r="D9649" s="169"/>
      <c r="E9649" s="169"/>
    </row>
    <row r="9650" spans="2:5">
      <c r="B9650" s="187"/>
      <c r="C9650" s="169"/>
      <c r="D9650" s="169"/>
      <c r="E9650" s="169"/>
    </row>
    <row r="9651" spans="2:5">
      <c r="B9651" s="187"/>
      <c r="C9651" s="169"/>
      <c r="D9651" s="169"/>
      <c r="E9651" s="169"/>
    </row>
    <row r="9652" spans="2:5">
      <c r="B9652" s="187"/>
      <c r="C9652" s="169"/>
      <c r="D9652" s="169"/>
      <c r="E9652" s="169"/>
    </row>
    <row r="9653" spans="2:5">
      <c r="B9653" s="187"/>
      <c r="C9653" s="169"/>
      <c r="D9653" s="169"/>
      <c r="E9653" s="169"/>
    </row>
    <row r="9654" spans="2:5">
      <c r="B9654" s="187"/>
      <c r="C9654" s="169"/>
      <c r="D9654" s="169"/>
      <c r="E9654" s="169"/>
    </row>
    <row r="9655" spans="2:5">
      <c r="B9655" s="187"/>
      <c r="C9655" s="169"/>
      <c r="D9655" s="169"/>
      <c r="E9655" s="169"/>
    </row>
    <row r="9656" spans="2:5">
      <c r="B9656" s="187"/>
      <c r="C9656" s="169"/>
      <c r="D9656" s="169"/>
      <c r="E9656" s="169"/>
    </row>
    <row r="9657" spans="2:5">
      <c r="B9657" s="187"/>
      <c r="C9657" s="169"/>
      <c r="D9657" s="169"/>
      <c r="E9657" s="169"/>
    </row>
    <row r="9658" spans="2:5">
      <c r="B9658" s="187"/>
      <c r="C9658" s="169"/>
      <c r="D9658" s="169"/>
      <c r="E9658" s="169"/>
    </row>
    <row r="9659" spans="2:5">
      <c r="B9659" s="187"/>
      <c r="C9659" s="169"/>
      <c r="D9659" s="169"/>
      <c r="E9659" s="169"/>
    </row>
    <row r="9660" spans="2:5">
      <c r="B9660" s="187"/>
      <c r="C9660" s="169"/>
      <c r="D9660" s="169"/>
      <c r="E9660" s="169"/>
    </row>
    <row r="9661" spans="2:5">
      <c r="B9661" s="187"/>
      <c r="C9661" s="169"/>
      <c r="D9661" s="169"/>
      <c r="E9661" s="169"/>
    </row>
    <row r="9662" spans="2:5">
      <c r="B9662" s="187"/>
      <c r="C9662" s="169"/>
      <c r="D9662" s="169"/>
      <c r="E9662" s="169"/>
    </row>
    <row r="9663" spans="2:5">
      <c r="B9663" s="187"/>
      <c r="C9663" s="169"/>
      <c r="D9663" s="169"/>
      <c r="E9663" s="169"/>
    </row>
    <row r="9664" spans="2:5">
      <c r="B9664" s="187"/>
      <c r="C9664" s="169"/>
      <c r="D9664" s="169"/>
      <c r="E9664" s="169"/>
    </row>
    <row r="9665" spans="2:5">
      <c r="B9665" s="187"/>
      <c r="C9665" s="169"/>
      <c r="D9665" s="169"/>
      <c r="E9665" s="169"/>
    </row>
    <row r="9666" spans="2:5">
      <c r="B9666" s="187"/>
      <c r="C9666" s="169"/>
      <c r="D9666" s="169"/>
      <c r="E9666" s="169"/>
    </row>
    <row r="9667" spans="2:5">
      <c r="B9667" s="187"/>
      <c r="C9667" s="169"/>
      <c r="D9667" s="169"/>
      <c r="E9667" s="169"/>
    </row>
    <row r="9668" spans="2:5">
      <c r="B9668" s="187"/>
      <c r="C9668" s="169"/>
      <c r="D9668" s="169"/>
      <c r="E9668" s="169"/>
    </row>
    <row r="9669" spans="2:5">
      <c r="B9669" s="187"/>
      <c r="C9669" s="169"/>
      <c r="D9669" s="169"/>
      <c r="E9669" s="169"/>
    </row>
    <row r="9670" spans="2:5">
      <c r="B9670" s="187"/>
      <c r="C9670" s="169"/>
      <c r="D9670" s="169"/>
      <c r="E9670" s="169"/>
    </row>
    <row r="9671" spans="2:5">
      <c r="B9671" s="187"/>
      <c r="C9671" s="169"/>
      <c r="D9671" s="169"/>
      <c r="E9671" s="169"/>
    </row>
    <row r="9672" spans="2:5">
      <c r="B9672" s="187"/>
      <c r="C9672" s="169"/>
      <c r="D9672" s="169"/>
      <c r="E9672" s="169"/>
    </row>
    <row r="9673" spans="2:5">
      <c r="B9673" s="187"/>
      <c r="C9673" s="169"/>
      <c r="D9673" s="169"/>
      <c r="E9673" s="169"/>
    </row>
    <row r="9674" spans="2:5">
      <c r="B9674" s="187"/>
      <c r="C9674" s="169"/>
      <c r="D9674" s="169"/>
      <c r="E9674" s="169"/>
    </row>
    <row r="9675" spans="2:5">
      <c r="B9675" s="187"/>
      <c r="C9675" s="169"/>
      <c r="D9675" s="169"/>
      <c r="E9675" s="169"/>
    </row>
    <row r="9676" spans="2:5">
      <c r="B9676" s="187"/>
      <c r="C9676" s="169"/>
      <c r="D9676" s="169"/>
      <c r="E9676" s="169"/>
    </row>
    <row r="9677" spans="2:5">
      <c r="B9677" s="187"/>
      <c r="C9677" s="169"/>
      <c r="D9677" s="169"/>
      <c r="E9677" s="169"/>
    </row>
    <row r="9678" spans="2:5">
      <c r="B9678" s="187"/>
      <c r="C9678" s="169"/>
      <c r="D9678" s="169"/>
      <c r="E9678" s="169"/>
    </row>
    <row r="9679" spans="2:5">
      <c r="B9679" s="187"/>
      <c r="C9679" s="169"/>
      <c r="D9679" s="169"/>
      <c r="E9679" s="169"/>
    </row>
    <row r="9680" spans="2:5">
      <c r="B9680" s="187"/>
      <c r="C9680" s="169"/>
      <c r="D9680" s="169"/>
      <c r="E9680" s="169"/>
    </row>
    <row r="9681" spans="2:5">
      <c r="B9681" s="187"/>
      <c r="C9681" s="169"/>
      <c r="D9681" s="169"/>
      <c r="E9681" s="169"/>
    </row>
    <row r="9682" spans="2:5">
      <c r="B9682" s="187"/>
      <c r="C9682" s="169"/>
      <c r="D9682" s="169"/>
      <c r="E9682" s="169"/>
    </row>
    <row r="9683" spans="2:5">
      <c r="B9683" s="187"/>
      <c r="C9683" s="169"/>
      <c r="D9683" s="169"/>
      <c r="E9683" s="169"/>
    </row>
    <row r="9684" spans="2:5">
      <c r="B9684" s="187"/>
      <c r="C9684" s="169"/>
      <c r="D9684" s="169"/>
      <c r="E9684" s="169"/>
    </row>
    <row r="9685" spans="2:5">
      <c r="B9685" s="187"/>
      <c r="C9685" s="169"/>
      <c r="D9685" s="169"/>
      <c r="E9685" s="169"/>
    </row>
    <row r="9686" spans="2:5">
      <c r="B9686" s="187"/>
      <c r="C9686" s="169"/>
      <c r="D9686" s="169"/>
      <c r="E9686" s="169"/>
    </row>
    <row r="9687" spans="2:5">
      <c r="B9687" s="187"/>
      <c r="C9687" s="169"/>
      <c r="D9687" s="169"/>
      <c r="E9687" s="169"/>
    </row>
    <row r="9688" spans="2:5">
      <c r="B9688" s="187"/>
      <c r="C9688" s="169"/>
      <c r="D9688" s="169"/>
      <c r="E9688" s="169"/>
    </row>
    <row r="9689" spans="2:5">
      <c r="B9689" s="187"/>
      <c r="C9689" s="169"/>
      <c r="D9689" s="169"/>
      <c r="E9689" s="169"/>
    </row>
    <row r="9690" spans="2:5">
      <c r="B9690" s="187"/>
      <c r="C9690" s="169"/>
      <c r="D9690" s="169"/>
      <c r="E9690" s="169"/>
    </row>
    <row r="9691" spans="2:5">
      <c r="B9691" s="187"/>
      <c r="C9691" s="169"/>
      <c r="D9691" s="169"/>
      <c r="E9691" s="169"/>
    </row>
    <row r="9692" spans="2:5">
      <c r="B9692" s="187"/>
      <c r="C9692" s="169"/>
      <c r="D9692" s="169"/>
      <c r="E9692" s="169"/>
    </row>
    <row r="9693" spans="2:5">
      <c r="B9693" s="187"/>
      <c r="C9693" s="169"/>
      <c r="D9693" s="169"/>
      <c r="E9693" s="169"/>
    </row>
    <row r="9694" spans="2:5">
      <c r="B9694" s="187"/>
      <c r="C9694" s="169"/>
      <c r="D9694" s="169"/>
      <c r="E9694" s="169"/>
    </row>
    <row r="9695" spans="2:5">
      <c r="B9695" s="187"/>
      <c r="C9695" s="169"/>
      <c r="D9695" s="169"/>
      <c r="E9695" s="169"/>
    </row>
    <row r="9696" spans="2:5">
      <c r="B9696" s="187"/>
      <c r="C9696" s="169"/>
      <c r="D9696" s="169"/>
      <c r="E9696" s="169"/>
    </row>
    <row r="9697" spans="2:5">
      <c r="B9697" s="187"/>
      <c r="C9697" s="169"/>
      <c r="D9697" s="169"/>
      <c r="E9697" s="169"/>
    </row>
    <row r="9698" spans="2:5">
      <c r="B9698" s="187"/>
      <c r="C9698" s="169"/>
      <c r="D9698" s="169"/>
      <c r="E9698" s="169"/>
    </row>
    <row r="9699" spans="2:5">
      <c r="B9699" s="187"/>
      <c r="C9699" s="169"/>
      <c r="D9699" s="169"/>
      <c r="E9699" s="169"/>
    </row>
    <row r="9700" spans="2:5">
      <c r="B9700" s="187"/>
      <c r="C9700" s="169"/>
      <c r="D9700" s="169"/>
      <c r="E9700" s="169"/>
    </row>
    <row r="9701" spans="2:5">
      <c r="B9701" s="187"/>
      <c r="C9701" s="169"/>
      <c r="D9701" s="169"/>
      <c r="E9701" s="169"/>
    </row>
    <row r="9702" spans="2:5">
      <c r="B9702" s="187"/>
      <c r="C9702" s="169"/>
      <c r="D9702" s="169"/>
      <c r="E9702" s="169"/>
    </row>
    <row r="9703" spans="2:5">
      <c r="B9703" s="187"/>
      <c r="C9703" s="169"/>
      <c r="D9703" s="169"/>
      <c r="E9703" s="169"/>
    </row>
    <row r="9704" spans="2:5">
      <c r="B9704" s="187"/>
      <c r="C9704" s="169"/>
      <c r="D9704" s="169"/>
      <c r="E9704" s="169"/>
    </row>
    <row r="9705" spans="2:5">
      <c r="B9705" s="187"/>
      <c r="C9705" s="169"/>
      <c r="D9705" s="169"/>
      <c r="E9705" s="169"/>
    </row>
    <row r="9706" spans="2:5">
      <c r="B9706" s="187"/>
      <c r="C9706" s="169"/>
      <c r="D9706" s="169"/>
      <c r="E9706" s="169"/>
    </row>
    <row r="9707" spans="2:5">
      <c r="B9707" s="187"/>
      <c r="C9707" s="169"/>
      <c r="D9707" s="169"/>
      <c r="E9707" s="169"/>
    </row>
    <row r="9708" spans="2:5">
      <c r="B9708" s="187"/>
      <c r="C9708" s="169"/>
      <c r="D9708" s="169"/>
      <c r="E9708" s="169"/>
    </row>
    <row r="9709" spans="2:5">
      <c r="B9709" s="187"/>
      <c r="C9709" s="169"/>
      <c r="D9709" s="169"/>
      <c r="E9709" s="169"/>
    </row>
    <row r="9710" spans="2:5">
      <c r="B9710" s="187"/>
      <c r="C9710" s="169"/>
      <c r="D9710" s="169"/>
      <c r="E9710" s="169"/>
    </row>
    <row r="9711" spans="2:5">
      <c r="B9711" s="187"/>
      <c r="C9711" s="169"/>
      <c r="D9711" s="169"/>
      <c r="E9711" s="169"/>
    </row>
    <row r="9712" spans="2:5">
      <c r="B9712" s="187"/>
      <c r="C9712" s="169"/>
      <c r="D9712" s="169"/>
      <c r="E9712" s="169"/>
    </row>
    <row r="9713" spans="2:5">
      <c r="B9713" s="187"/>
      <c r="C9713" s="169"/>
      <c r="D9713" s="169"/>
      <c r="E9713" s="169"/>
    </row>
    <row r="9714" spans="2:5">
      <c r="B9714" s="187"/>
      <c r="C9714" s="169"/>
      <c r="D9714" s="169"/>
      <c r="E9714" s="169"/>
    </row>
    <row r="9715" spans="2:5">
      <c r="B9715" s="187"/>
      <c r="C9715" s="169"/>
      <c r="D9715" s="169"/>
      <c r="E9715" s="169"/>
    </row>
    <row r="9716" spans="2:5">
      <c r="B9716" s="187"/>
      <c r="C9716" s="169"/>
      <c r="D9716" s="169"/>
      <c r="E9716" s="169"/>
    </row>
    <row r="9717" spans="2:5">
      <c r="B9717" s="187"/>
      <c r="C9717" s="169"/>
      <c r="D9717" s="169"/>
      <c r="E9717" s="169"/>
    </row>
    <row r="9718" spans="2:5">
      <c r="B9718" s="187"/>
      <c r="C9718" s="169"/>
      <c r="D9718" s="169"/>
      <c r="E9718" s="169"/>
    </row>
    <row r="9719" spans="2:5">
      <c r="B9719" s="187"/>
      <c r="C9719" s="169"/>
      <c r="D9719" s="169"/>
      <c r="E9719" s="169"/>
    </row>
    <row r="9720" spans="2:5">
      <c r="B9720" s="187"/>
      <c r="C9720" s="169"/>
      <c r="D9720" s="169"/>
      <c r="E9720" s="169"/>
    </row>
    <row r="9721" spans="2:5">
      <c r="B9721" s="187"/>
      <c r="C9721" s="169"/>
      <c r="D9721" s="169"/>
      <c r="E9721" s="169"/>
    </row>
    <row r="9722" spans="2:5">
      <c r="B9722" s="187"/>
      <c r="C9722" s="169"/>
      <c r="D9722" s="169"/>
      <c r="E9722" s="169"/>
    </row>
    <row r="9723" spans="2:5">
      <c r="B9723" s="187"/>
      <c r="C9723" s="169"/>
      <c r="D9723" s="169"/>
      <c r="E9723" s="169"/>
    </row>
    <row r="9724" spans="2:5">
      <c r="B9724" s="187"/>
      <c r="C9724" s="169"/>
      <c r="D9724" s="169"/>
      <c r="E9724" s="169"/>
    </row>
    <row r="9725" spans="2:5">
      <c r="B9725" s="187"/>
      <c r="C9725" s="169"/>
      <c r="D9725" s="169"/>
      <c r="E9725" s="169"/>
    </row>
    <row r="9726" spans="2:5">
      <c r="B9726" s="187"/>
      <c r="C9726" s="169"/>
      <c r="D9726" s="169"/>
      <c r="E9726" s="169"/>
    </row>
    <row r="9727" spans="2:5">
      <c r="B9727" s="187"/>
      <c r="C9727" s="169"/>
      <c r="D9727" s="169"/>
      <c r="E9727" s="169"/>
    </row>
    <row r="9728" spans="2:5">
      <c r="B9728" s="187"/>
      <c r="C9728" s="169"/>
      <c r="D9728" s="169"/>
      <c r="E9728" s="169"/>
    </row>
    <row r="9729" spans="2:5">
      <c r="B9729" s="187"/>
      <c r="C9729" s="169"/>
      <c r="D9729" s="169"/>
      <c r="E9729" s="169"/>
    </row>
    <row r="9730" spans="2:5">
      <c r="B9730" s="187"/>
      <c r="C9730" s="169"/>
      <c r="D9730" s="169"/>
      <c r="E9730" s="169"/>
    </row>
    <row r="9731" spans="2:5">
      <c r="B9731" s="187"/>
      <c r="C9731" s="169"/>
      <c r="D9731" s="169"/>
      <c r="E9731" s="169"/>
    </row>
    <row r="9732" spans="2:5">
      <c r="B9732" s="187"/>
      <c r="C9732" s="169"/>
      <c r="D9732" s="169"/>
      <c r="E9732" s="169"/>
    </row>
    <row r="9733" spans="2:5">
      <c r="B9733" s="187"/>
      <c r="C9733" s="169"/>
      <c r="D9733" s="169"/>
      <c r="E9733" s="169"/>
    </row>
    <row r="9734" spans="2:5">
      <c r="B9734" s="187"/>
      <c r="C9734" s="169"/>
      <c r="D9734" s="169"/>
      <c r="E9734" s="169"/>
    </row>
    <row r="9735" spans="2:5">
      <c r="B9735" s="187"/>
      <c r="C9735" s="169"/>
      <c r="D9735" s="169"/>
      <c r="E9735" s="169"/>
    </row>
    <row r="9736" spans="2:5">
      <c r="B9736" s="187"/>
      <c r="C9736" s="169"/>
      <c r="D9736" s="169"/>
      <c r="E9736" s="169"/>
    </row>
    <row r="9737" spans="2:5">
      <c r="B9737" s="187"/>
      <c r="C9737" s="169"/>
      <c r="D9737" s="169"/>
      <c r="E9737" s="169"/>
    </row>
    <row r="9738" spans="2:5">
      <c r="B9738" s="187"/>
      <c r="C9738" s="169"/>
      <c r="D9738" s="169"/>
      <c r="E9738" s="169"/>
    </row>
    <row r="9739" spans="2:5">
      <c r="B9739" s="187"/>
      <c r="C9739" s="169"/>
      <c r="D9739" s="169"/>
      <c r="E9739" s="169"/>
    </row>
    <row r="9740" spans="2:5">
      <c r="B9740" s="187"/>
      <c r="C9740" s="169"/>
      <c r="D9740" s="169"/>
      <c r="E9740" s="169"/>
    </row>
    <row r="9741" spans="2:5">
      <c r="B9741" s="187"/>
      <c r="C9741" s="169"/>
      <c r="D9741" s="169"/>
      <c r="E9741" s="169"/>
    </row>
    <row r="9742" spans="2:5">
      <c r="B9742" s="187"/>
      <c r="C9742" s="169"/>
      <c r="D9742" s="169"/>
      <c r="E9742" s="169"/>
    </row>
    <row r="9743" spans="2:5">
      <c r="B9743" s="187"/>
      <c r="C9743" s="169"/>
      <c r="D9743" s="169"/>
      <c r="E9743" s="169"/>
    </row>
    <row r="9744" spans="2:5">
      <c r="B9744" s="187"/>
      <c r="C9744" s="169"/>
      <c r="D9744" s="169"/>
      <c r="E9744" s="169"/>
    </row>
    <row r="9745" spans="2:5">
      <c r="B9745" s="187"/>
      <c r="C9745" s="169"/>
      <c r="D9745" s="169"/>
      <c r="E9745" s="169"/>
    </row>
    <row r="9746" spans="2:5">
      <c r="B9746" s="187"/>
      <c r="C9746" s="169"/>
      <c r="D9746" s="169"/>
      <c r="E9746" s="169"/>
    </row>
    <row r="9747" spans="2:5">
      <c r="B9747" s="187"/>
      <c r="C9747" s="169"/>
      <c r="D9747" s="169"/>
      <c r="E9747" s="169"/>
    </row>
    <row r="9748" spans="2:5">
      <c r="B9748" s="187"/>
      <c r="C9748" s="169"/>
      <c r="D9748" s="169"/>
      <c r="E9748" s="169"/>
    </row>
    <row r="9749" spans="2:5">
      <c r="B9749" s="187"/>
      <c r="C9749" s="169"/>
      <c r="D9749" s="169"/>
      <c r="E9749" s="169"/>
    </row>
    <row r="9750" spans="2:5">
      <c r="B9750" s="187"/>
      <c r="C9750" s="169"/>
      <c r="D9750" s="169"/>
      <c r="E9750" s="169"/>
    </row>
    <row r="9751" spans="2:5">
      <c r="B9751" s="187"/>
      <c r="C9751" s="169"/>
      <c r="D9751" s="169"/>
      <c r="E9751" s="169"/>
    </row>
    <row r="9752" spans="2:5">
      <c r="B9752" s="187"/>
      <c r="C9752" s="169"/>
      <c r="D9752" s="169"/>
      <c r="E9752" s="169"/>
    </row>
    <row r="9753" spans="2:5">
      <c r="B9753" s="187"/>
      <c r="C9753" s="169"/>
      <c r="D9753" s="169"/>
      <c r="E9753" s="169"/>
    </row>
    <row r="9754" spans="2:5">
      <c r="B9754" s="187"/>
      <c r="C9754" s="169"/>
      <c r="D9754" s="169"/>
      <c r="E9754" s="169"/>
    </row>
    <row r="9755" spans="2:5">
      <c r="B9755" s="187"/>
      <c r="C9755" s="169"/>
      <c r="D9755" s="169"/>
      <c r="E9755" s="169"/>
    </row>
    <row r="9756" spans="2:5">
      <c r="B9756" s="187"/>
      <c r="C9756" s="169"/>
      <c r="D9756" s="169"/>
      <c r="E9756" s="169"/>
    </row>
    <row r="9757" spans="2:5">
      <c r="B9757" s="187"/>
      <c r="C9757" s="169"/>
      <c r="D9757" s="169"/>
      <c r="E9757" s="169"/>
    </row>
    <row r="9758" spans="2:5">
      <c r="B9758" s="187"/>
      <c r="C9758" s="169"/>
      <c r="D9758" s="169"/>
      <c r="E9758" s="169"/>
    </row>
    <row r="9759" spans="2:5">
      <c r="B9759" s="187"/>
      <c r="C9759" s="169"/>
      <c r="D9759" s="169"/>
      <c r="E9759" s="169"/>
    </row>
    <row r="9760" spans="2:5">
      <c r="B9760" s="187"/>
      <c r="C9760" s="169"/>
      <c r="D9760" s="169"/>
      <c r="E9760" s="169"/>
    </row>
    <row r="9761" spans="2:5">
      <c r="B9761" s="187"/>
      <c r="C9761" s="169"/>
      <c r="D9761" s="169"/>
      <c r="E9761" s="169"/>
    </row>
    <row r="9762" spans="2:5">
      <c r="B9762" s="187"/>
      <c r="C9762" s="169"/>
      <c r="D9762" s="169"/>
      <c r="E9762" s="169"/>
    </row>
    <row r="9763" spans="2:5">
      <c r="B9763" s="187"/>
      <c r="C9763" s="169"/>
      <c r="D9763" s="169"/>
      <c r="E9763" s="169"/>
    </row>
    <row r="9764" spans="2:5">
      <c r="B9764" s="187"/>
      <c r="C9764" s="169"/>
      <c r="D9764" s="169"/>
      <c r="E9764" s="169"/>
    </row>
    <row r="9765" spans="2:5">
      <c r="B9765" s="187"/>
      <c r="C9765" s="169"/>
      <c r="D9765" s="169"/>
      <c r="E9765" s="169"/>
    </row>
    <row r="9766" spans="2:5">
      <c r="B9766" s="187"/>
      <c r="C9766" s="169"/>
      <c r="D9766" s="169"/>
      <c r="E9766" s="169"/>
    </row>
    <row r="9767" spans="2:5">
      <c r="B9767" s="187"/>
      <c r="C9767" s="169"/>
      <c r="D9767" s="169"/>
      <c r="E9767" s="169"/>
    </row>
    <row r="9768" spans="2:5">
      <c r="B9768" s="187"/>
      <c r="C9768" s="169"/>
      <c r="D9768" s="169"/>
      <c r="E9768" s="169"/>
    </row>
    <row r="9769" spans="2:5">
      <c r="B9769" s="187"/>
      <c r="C9769" s="169"/>
      <c r="D9769" s="169"/>
      <c r="E9769" s="169"/>
    </row>
    <row r="9770" spans="2:5">
      <c r="B9770" s="187"/>
      <c r="C9770" s="169"/>
      <c r="D9770" s="169"/>
      <c r="E9770" s="169"/>
    </row>
    <row r="9771" spans="2:5">
      <c r="B9771" s="187"/>
      <c r="C9771" s="169"/>
      <c r="D9771" s="169"/>
      <c r="E9771" s="169"/>
    </row>
    <row r="9772" spans="2:5">
      <c r="B9772" s="187"/>
      <c r="C9772" s="169"/>
      <c r="D9772" s="169"/>
      <c r="E9772" s="169"/>
    </row>
    <row r="9773" spans="2:5">
      <c r="B9773" s="187"/>
      <c r="C9773" s="169"/>
      <c r="D9773" s="169"/>
      <c r="E9773" s="169"/>
    </row>
    <row r="9774" spans="2:5">
      <c r="B9774" s="187"/>
      <c r="C9774" s="169"/>
      <c r="D9774" s="169"/>
      <c r="E9774" s="169"/>
    </row>
    <row r="9775" spans="2:5">
      <c r="B9775" s="187"/>
      <c r="C9775" s="169"/>
      <c r="D9775" s="169"/>
      <c r="E9775" s="169"/>
    </row>
    <row r="9776" spans="2:5">
      <c r="B9776" s="187"/>
      <c r="C9776" s="169"/>
      <c r="D9776" s="169"/>
      <c r="E9776" s="169"/>
    </row>
    <row r="9777" spans="2:5">
      <c r="B9777" s="187"/>
      <c r="C9777" s="169"/>
      <c r="D9777" s="169"/>
      <c r="E9777" s="169"/>
    </row>
    <row r="9778" spans="2:5">
      <c r="B9778" s="187"/>
      <c r="C9778" s="169"/>
      <c r="D9778" s="169"/>
      <c r="E9778" s="169"/>
    </row>
    <row r="9779" spans="2:5">
      <c r="B9779" s="187"/>
      <c r="C9779" s="169"/>
      <c r="D9779" s="169"/>
      <c r="E9779" s="169"/>
    </row>
    <row r="9780" spans="2:5">
      <c r="B9780" s="187"/>
      <c r="C9780" s="169"/>
      <c r="D9780" s="169"/>
      <c r="E9780" s="169"/>
    </row>
    <row r="9781" spans="2:5">
      <c r="B9781" s="187"/>
      <c r="C9781" s="169"/>
      <c r="D9781" s="169"/>
      <c r="E9781" s="169"/>
    </row>
    <row r="9782" spans="2:5">
      <c r="B9782" s="187"/>
      <c r="C9782" s="169"/>
      <c r="D9782" s="169"/>
      <c r="E9782" s="169"/>
    </row>
    <row r="9783" spans="2:5">
      <c r="B9783" s="187"/>
      <c r="C9783" s="169"/>
      <c r="D9783" s="169"/>
      <c r="E9783" s="169"/>
    </row>
    <row r="9784" spans="2:5">
      <c r="B9784" s="187"/>
      <c r="C9784" s="169"/>
      <c r="D9784" s="169"/>
      <c r="E9784" s="169"/>
    </row>
    <row r="9785" spans="2:5">
      <c r="B9785" s="187"/>
      <c r="C9785" s="169"/>
      <c r="D9785" s="169"/>
      <c r="E9785" s="169"/>
    </row>
    <row r="9786" spans="2:5">
      <c r="B9786" s="187"/>
      <c r="C9786" s="169"/>
      <c r="D9786" s="169"/>
      <c r="E9786" s="169"/>
    </row>
    <row r="9787" spans="2:5">
      <c r="B9787" s="187"/>
      <c r="C9787" s="169"/>
      <c r="D9787" s="169"/>
      <c r="E9787" s="169"/>
    </row>
    <row r="9788" spans="2:5">
      <c r="B9788" s="187"/>
      <c r="C9788" s="169"/>
      <c r="D9788" s="169"/>
      <c r="E9788" s="169"/>
    </row>
    <row r="9789" spans="2:5">
      <c r="B9789" s="187"/>
      <c r="C9789" s="169"/>
      <c r="D9789" s="169"/>
      <c r="E9789" s="169"/>
    </row>
    <row r="9790" spans="2:5">
      <c r="B9790" s="187"/>
      <c r="C9790" s="169"/>
      <c r="D9790" s="169"/>
      <c r="E9790" s="169"/>
    </row>
    <row r="9791" spans="2:5">
      <c r="B9791" s="187"/>
      <c r="C9791" s="169"/>
      <c r="D9791" s="169"/>
      <c r="E9791" s="169"/>
    </row>
    <row r="9792" spans="2:5">
      <c r="B9792" s="187"/>
      <c r="C9792" s="169"/>
      <c r="D9792" s="169"/>
      <c r="E9792" s="169"/>
    </row>
    <row r="9793" spans="2:5">
      <c r="B9793" s="187"/>
      <c r="C9793" s="169"/>
      <c r="D9793" s="169"/>
      <c r="E9793" s="169"/>
    </row>
    <row r="9794" spans="2:5">
      <c r="B9794" s="187"/>
      <c r="C9794" s="169"/>
      <c r="D9794" s="169"/>
      <c r="E9794" s="169"/>
    </row>
    <row r="9795" spans="2:5">
      <c r="B9795" s="187"/>
      <c r="C9795" s="169"/>
      <c r="D9795" s="169"/>
      <c r="E9795" s="169"/>
    </row>
    <row r="9796" spans="2:5">
      <c r="B9796" s="187"/>
      <c r="C9796" s="169"/>
      <c r="D9796" s="169"/>
      <c r="E9796" s="169"/>
    </row>
    <row r="9797" spans="2:5">
      <c r="B9797" s="187"/>
      <c r="C9797" s="169"/>
      <c r="D9797" s="169"/>
      <c r="E9797" s="169"/>
    </row>
    <row r="9798" spans="2:5">
      <c r="B9798" s="187"/>
      <c r="C9798" s="169"/>
      <c r="D9798" s="169"/>
      <c r="E9798" s="169"/>
    </row>
    <row r="9799" spans="2:5">
      <c r="B9799" s="187"/>
      <c r="C9799" s="169"/>
      <c r="D9799" s="169"/>
      <c r="E9799" s="169"/>
    </row>
    <row r="9800" spans="2:5">
      <c r="B9800" s="187"/>
      <c r="C9800" s="169"/>
      <c r="D9800" s="169"/>
      <c r="E9800" s="169"/>
    </row>
    <row r="9801" spans="2:5">
      <c r="B9801" s="187"/>
      <c r="C9801" s="169"/>
      <c r="D9801" s="169"/>
      <c r="E9801" s="169"/>
    </row>
    <row r="9802" spans="2:5">
      <c r="B9802" s="187"/>
      <c r="C9802" s="169"/>
      <c r="D9802" s="169"/>
      <c r="E9802" s="169"/>
    </row>
    <row r="9803" spans="2:5">
      <c r="B9803" s="187"/>
      <c r="C9803" s="169"/>
      <c r="D9803" s="169"/>
      <c r="E9803" s="169"/>
    </row>
    <row r="9804" spans="2:5">
      <c r="B9804" s="187"/>
      <c r="C9804" s="169"/>
      <c r="D9804" s="169"/>
      <c r="E9804" s="169"/>
    </row>
    <row r="9805" spans="2:5">
      <c r="B9805" s="187"/>
      <c r="C9805" s="169"/>
      <c r="D9805" s="169"/>
      <c r="E9805" s="169"/>
    </row>
    <row r="9806" spans="2:5">
      <c r="B9806" s="187"/>
      <c r="C9806" s="169"/>
      <c r="D9806" s="169"/>
      <c r="E9806" s="169"/>
    </row>
    <row r="9807" spans="2:5">
      <c r="B9807" s="187"/>
      <c r="C9807" s="169"/>
      <c r="D9807" s="169"/>
      <c r="E9807" s="169"/>
    </row>
    <row r="9808" spans="2:5">
      <c r="B9808" s="187"/>
      <c r="C9808" s="169"/>
      <c r="D9808" s="169"/>
      <c r="E9808" s="169"/>
    </row>
    <row r="9809" spans="2:5">
      <c r="B9809" s="187"/>
      <c r="C9809" s="169"/>
      <c r="D9809" s="169"/>
      <c r="E9809" s="169"/>
    </row>
    <row r="9810" spans="2:5">
      <c r="B9810" s="187"/>
      <c r="C9810" s="169"/>
      <c r="D9810" s="169"/>
      <c r="E9810" s="169"/>
    </row>
    <row r="9811" spans="2:5">
      <c r="B9811" s="187"/>
      <c r="C9811" s="169"/>
      <c r="D9811" s="169"/>
      <c r="E9811" s="169"/>
    </row>
    <row r="9812" spans="2:5">
      <c r="B9812" s="187"/>
      <c r="C9812" s="169"/>
      <c r="D9812" s="169"/>
      <c r="E9812" s="169"/>
    </row>
    <row r="9813" spans="2:5">
      <c r="B9813" s="187"/>
      <c r="C9813" s="169"/>
      <c r="D9813" s="169"/>
      <c r="E9813" s="169"/>
    </row>
    <row r="9814" spans="2:5">
      <c r="B9814" s="187"/>
      <c r="C9814" s="169"/>
      <c r="D9814" s="169"/>
      <c r="E9814" s="169"/>
    </row>
    <row r="9815" spans="2:5">
      <c r="B9815" s="187"/>
      <c r="C9815" s="169"/>
      <c r="D9815" s="169"/>
      <c r="E9815" s="169"/>
    </row>
    <row r="9816" spans="2:5">
      <c r="B9816" s="187"/>
      <c r="C9816" s="169"/>
      <c r="D9816" s="169"/>
      <c r="E9816" s="169"/>
    </row>
    <row r="9817" spans="2:5">
      <c r="B9817" s="187"/>
      <c r="C9817" s="169"/>
      <c r="D9817" s="169"/>
      <c r="E9817" s="169"/>
    </row>
    <row r="9818" spans="2:5">
      <c r="B9818" s="187"/>
      <c r="C9818" s="169"/>
      <c r="D9818" s="169"/>
      <c r="E9818" s="169"/>
    </row>
    <row r="9819" spans="2:5">
      <c r="B9819" s="187"/>
      <c r="C9819" s="169"/>
      <c r="D9819" s="169"/>
      <c r="E9819" s="169"/>
    </row>
    <row r="9820" spans="2:5">
      <c r="B9820" s="187"/>
      <c r="C9820" s="169"/>
      <c r="D9820" s="169"/>
      <c r="E9820" s="169"/>
    </row>
    <row r="9821" spans="2:5">
      <c r="B9821" s="187"/>
      <c r="C9821" s="169"/>
      <c r="D9821" s="169"/>
      <c r="E9821" s="169"/>
    </row>
    <row r="9822" spans="2:5">
      <c r="B9822" s="187"/>
      <c r="C9822" s="169"/>
      <c r="D9822" s="169"/>
      <c r="E9822" s="169"/>
    </row>
    <row r="9823" spans="2:5">
      <c r="B9823" s="187"/>
      <c r="C9823" s="169"/>
      <c r="D9823" s="169"/>
      <c r="E9823" s="169"/>
    </row>
    <row r="9824" spans="2:5">
      <c r="B9824" s="187"/>
      <c r="C9824" s="169"/>
      <c r="D9824" s="169"/>
      <c r="E9824" s="169"/>
    </row>
    <row r="9825" spans="2:5">
      <c r="B9825" s="187"/>
      <c r="C9825" s="169"/>
      <c r="D9825" s="169"/>
      <c r="E9825" s="169"/>
    </row>
    <row r="9826" spans="2:5">
      <c r="B9826" s="187"/>
      <c r="C9826" s="169"/>
      <c r="D9826" s="169"/>
      <c r="E9826" s="169"/>
    </row>
    <row r="9827" spans="2:5">
      <c r="B9827" s="187"/>
      <c r="C9827" s="169"/>
      <c r="D9827" s="169"/>
      <c r="E9827" s="169"/>
    </row>
    <row r="9828" spans="2:5">
      <c r="B9828" s="187"/>
      <c r="C9828" s="169"/>
      <c r="D9828" s="169"/>
      <c r="E9828" s="169"/>
    </row>
    <row r="9829" spans="2:5">
      <c r="B9829" s="187"/>
      <c r="C9829" s="169"/>
      <c r="D9829" s="169"/>
      <c r="E9829" s="169"/>
    </row>
    <row r="9830" spans="2:5">
      <c r="B9830" s="187"/>
      <c r="C9830" s="169"/>
      <c r="D9830" s="169"/>
      <c r="E9830" s="169"/>
    </row>
    <row r="9831" spans="2:5">
      <c r="B9831" s="187"/>
      <c r="C9831" s="169"/>
      <c r="D9831" s="169"/>
      <c r="E9831" s="169"/>
    </row>
    <row r="9832" spans="2:5">
      <c r="B9832" s="187"/>
      <c r="C9832" s="169"/>
      <c r="D9832" s="169"/>
      <c r="E9832" s="169"/>
    </row>
    <row r="9833" spans="2:5">
      <c r="B9833" s="187"/>
      <c r="C9833" s="169"/>
      <c r="D9833" s="169"/>
      <c r="E9833" s="169"/>
    </row>
    <row r="9834" spans="2:5">
      <c r="B9834" s="187"/>
      <c r="C9834" s="169"/>
      <c r="D9834" s="169"/>
      <c r="E9834" s="169"/>
    </row>
    <row r="9835" spans="2:5">
      <c r="B9835" s="187"/>
      <c r="C9835" s="169"/>
      <c r="D9835" s="169"/>
      <c r="E9835" s="169"/>
    </row>
    <row r="9836" spans="2:5">
      <c r="B9836" s="187"/>
      <c r="C9836" s="169"/>
      <c r="D9836" s="169"/>
      <c r="E9836" s="169"/>
    </row>
    <row r="9837" spans="2:5">
      <c r="B9837" s="187"/>
      <c r="C9837" s="169"/>
      <c r="D9837" s="169"/>
      <c r="E9837" s="169"/>
    </row>
    <row r="9838" spans="2:5">
      <c r="B9838" s="187"/>
      <c r="C9838" s="169"/>
      <c r="D9838" s="169"/>
      <c r="E9838" s="169"/>
    </row>
    <row r="9839" spans="2:5">
      <c r="B9839" s="187"/>
      <c r="C9839" s="169"/>
      <c r="D9839" s="169"/>
      <c r="E9839" s="169"/>
    </row>
    <row r="9840" spans="2:5">
      <c r="B9840" s="187"/>
      <c r="C9840" s="169"/>
      <c r="D9840" s="169"/>
      <c r="E9840" s="169"/>
    </row>
    <row r="9841" spans="2:5">
      <c r="B9841" s="187"/>
      <c r="C9841" s="169"/>
      <c r="D9841" s="169"/>
      <c r="E9841" s="169"/>
    </row>
    <row r="9842" spans="2:5">
      <c r="B9842" s="187"/>
      <c r="C9842" s="169"/>
      <c r="D9842" s="169"/>
      <c r="E9842" s="169"/>
    </row>
    <row r="9843" spans="2:5">
      <c r="B9843" s="187"/>
      <c r="C9843" s="169"/>
      <c r="D9843" s="169"/>
      <c r="E9843" s="169"/>
    </row>
    <row r="9844" spans="2:5">
      <c r="B9844" s="187"/>
      <c r="C9844" s="169"/>
      <c r="D9844" s="169"/>
      <c r="E9844" s="169"/>
    </row>
    <row r="9845" spans="2:5">
      <c r="B9845" s="187"/>
      <c r="C9845" s="169"/>
      <c r="D9845" s="169"/>
      <c r="E9845" s="169"/>
    </row>
    <row r="9846" spans="2:5">
      <c r="B9846" s="187"/>
      <c r="C9846" s="169"/>
      <c r="D9846" s="169"/>
      <c r="E9846" s="169"/>
    </row>
    <row r="9847" spans="2:5">
      <c r="B9847" s="187"/>
      <c r="C9847" s="169"/>
      <c r="D9847" s="169"/>
      <c r="E9847" s="169"/>
    </row>
    <row r="9848" spans="2:5">
      <c r="B9848" s="187"/>
      <c r="C9848" s="169"/>
      <c r="D9848" s="169"/>
      <c r="E9848" s="169"/>
    </row>
    <row r="9849" spans="2:5">
      <c r="B9849" s="187"/>
      <c r="C9849" s="169"/>
      <c r="D9849" s="169"/>
      <c r="E9849" s="169"/>
    </row>
    <row r="9850" spans="2:5">
      <c r="B9850" s="187"/>
      <c r="C9850" s="169"/>
      <c r="D9850" s="169"/>
      <c r="E9850" s="169"/>
    </row>
    <row r="9851" spans="2:5">
      <c r="B9851" s="187"/>
      <c r="C9851" s="169"/>
      <c r="D9851" s="169"/>
      <c r="E9851" s="169"/>
    </row>
    <row r="9852" spans="2:5">
      <c r="B9852" s="187"/>
      <c r="C9852" s="169"/>
      <c r="D9852" s="169"/>
      <c r="E9852" s="169"/>
    </row>
    <row r="9853" spans="2:5">
      <c r="B9853" s="187"/>
      <c r="C9853" s="169"/>
      <c r="D9853" s="169"/>
      <c r="E9853" s="169"/>
    </row>
    <row r="9854" spans="2:5">
      <c r="B9854" s="187"/>
      <c r="C9854" s="169"/>
      <c r="D9854" s="169"/>
      <c r="E9854" s="169"/>
    </row>
    <row r="9855" spans="2:5">
      <c r="B9855" s="187"/>
      <c r="C9855" s="169"/>
      <c r="D9855" s="169"/>
      <c r="E9855" s="169"/>
    </row>
    <row r="9856" spans="2:5">
      <c r="B9856" s="187"/>
      <c r="C9856" s="169"/>
      <c r="D9856" s="169"/>
      <c r="E9856" s="169"/>
    </row>
    <row r="9857" spans="2:5">
      <c r="B9857" s="187"/>
      <c r="C9857" s="169"/>
      <c r="D9857" s="169"/>
      <c r="E9857" s="169"/>
    </row>
    <row r="9858" spans="2:5">
      <c r="B9858" s="187"/>
      <c r="C9858" s="169"/>
      <c r="D9858" s="169"/>
      <c r="E9858" s="169"/>
    </row>
    <row r="9859" spans="2:5">
      <c r="B9859" s="187"/>
      <c r="C9859" s="169"/>
      <c r="D9859" s="169"/>
      <c r="E9859" s="169"/>
    </row>
    <row r="9860" spans="2:5">
      <c r="B9860" s="187"/>
      <c r="C9860" s="169"/>
      <c r="D9860" s="169"/>
      <c r="E9860" s="169"/>
    </row>
    <row r="9861" spans="2:5">
      <c r="B9861" s="187"/>
      <c r="C9861" s="169"/>
      <c r="D9861" s="169"/>
      <c r="E9861" s="169"/>
    </row>
    <row r="9862" spans="2:5">
      <c r="B9862" s="187"/>
      <c r="C9862" s="169"/>
      <c r="D9862" s="169"/>
      <c r="E9862" s="169"/>
    </row>
    <row r="9863" spans="2:5">
      <c r="B9863" s="187"/>
      <c r="C9863" s="169"/>
      <c r="D9863" s="169"/>
      <c r="E9863" s="169"/>
    </row>
    <row r="9864" spans="2:5">
      <c r="B9864" s="187"/>
      <c r="C9864" s="169"/>
      <c r="D9864" s="169"/>
      <c r="E9864" s="169"/>
    </row>
    <row r="9865" spans="2:5">
      <c r="B9865" s="187"/>
      <c r="C9865" s="169"/>
      <c r="D9865" s="169"/>
      <c r="E9865" s="169"/>
    </row>
    <row r="9866" spans="2:5">
      <c r="B9866" s="187"/>
      <c r="C9866" s="169"/>
      <c r="D9866" s="169"/>
      <c r="E9866" s="169"/>
    </row>
    <row r="9867" spans="2:5">
      <c r="B9867" s="187"/>
      <c r="C9867" s="169"/>
      <c r="D9867" s="169"/>
      <c r="E9867" s="169"/>
    </row>
    <row r="9868" spans="2:5">
      <c r="B9868" s="187"/>
      <c r="C9868" s="169"/>
      <c r="D9868" s="169"/>
      <c r="E9868" s="169"/>
    </row>
    <row r="9869" spans="2:5">
      <c r="B9869" s="187"/>
      <c r="C9869" s="169"/>
      <c r="D9869" s="169"/>
      <c r="E9869" s="169"/>
    </row>
    <row r="9870" spans="2:5">
      <c r="B9870" s="187"/>
      <c r="C9870" s="169"/>
      <c r="D9870" s="169"/>
      <c r="E9870" s="169"/>
    </row>
    <row r="9871" spans="2:5">
      <c r="B9871" s="187"/>
      <c r="C9871" s="169"/>
      <c r="D9871" s="169"/>
      <c r="E9871" s="169"/>
    </row>
    <row r="9872" spans="2:5">
      <c r="B9872" s="187"/>
      <c r="C9872" s="169"/>
      <c r="D9872" s="169"/>
      <c r="E9872" s="169"/>
    </row>
    <row r="9873" spans="2:5">
      <c r="B9873" s="187"/>
      <c r="C9873" s="169"/>
      <c r="D9873" s="169"/>
      <c r="E9873" s="169"/>
    </row>
    <row r="9874" spans="2:5">
      <c r="B9874" s="187"/>
      <c r="C9874" s="169"/>
      <c r="D9874" s="169"/>
      <c r="E9874" s="169"/>
    </row>
    <row r="9875" spans="2:5">
      <c r="B9875" s="187"/>
      <c r="C9875" s="169"/>
      <c r="D9875" s="169"/>
      <c r="E9875" s="169"/>
    </row>
    <row r="9876" spans="2:5">
      <c r="B9876" s="187"/>
      <c r="C9876" s="169"/>
      <c r="D9876" s="169"/>
      <c r="E9876" s="169"/>
    </row>
    <row r="9877" spans="2:5">
      <c r="B9877" s="187"/>
      <c r="C9877" s="169"/>
      <c r="D9877" s="169"/>
      <c r="E9877" s="169"/>
    </row>
    <row r="9878" spans="2:5">
      <c r="B9878" s="187"/>
      <c r="C9878" s="169"/>
      <c r="D9878" s="169"/>
      <c r="E9878" s="169"/>
    </row>
    <row r="9879" spans="2:5">
      <c r="B9879" s="187"/>
      <c r="C9879" s="169"/>
      <c r="D9879" s="169"/>
      <c r="E9879" s="169"/>
    </row>
    <row r="9880" spans="2:5">
      <c r="B9880" s="187"/>
      <c r="C9880" s="169"/>
      <c r="D9880" s="169"/>
      <c r="E9880" s="169"/>
    </row>
    <row r="9881" spans="2:5">
      <c r="B9881" s="187"/>
      <c r="C9881" s="169"/>
      <c r="D9881" s="169"/>
      <c r="E9881" s="169"/>
    </row>
    <row r="9882" spans="2:5">
      <c r="B9882" s="187"/>
      <c r="C9882" s="169"/>
      <c r="D9882" s="169"/>
      <c r="E9882" s="169"/>
    </row>
    <row r="9883" spans="2:5">
      <c r="B9883" s="187"/>
      <c r="C9883" s="169"/>
      <c r="D9883" s="169"/>
      <c r="E9883" s="169"/>
    </row>
    <row r="9884" spans="2:5">
      <c r="B9884" s="187"/>
      <c r="C9884" s="169"/>
      <c r="D9884" s="169"/>
      <c r="E9884" s="169"/>
    </row>
    <row r="9885" spans="2:5">
      <c r="B9885" s="187"/>
      <c r="C9885" s="169"/>
      <c r="D9885" s="169"/>
      <c r="E9885" s="169"/>
    </row>
    <row r="9886" spans="2:5">
      <c r="B9886" s="187"/>
      <c r="C9886" s="169"/>
      <c r="D9886" s="169"/>
      <c r="E9886" s="169"/>
    </row>
    <row r="9887" spans="2:5">
      <c r="B9887" s="187"/>
      <c r="C9887" s="169"/>
      <c r="D9887" s="169"/>
      <c r="E9887" s="169"/>
    </row>
    <row r="9888" spans="2:5">
      <c r="B9888" s="187"/>
      <c r="C9888" s="169"/>
      <c r="D9888" s="169"/>
      <c r="E9888" s="169"/>
    </row>
    <row r="9889" spans="2:5">
      <c r="B9889" s="187"/>
      <c r="C9889" s="169"/>
      <c r="D9889" s="169"/>
      <c r="E9889" s="169"/>
    </row>
    <row r="9890" spans="2:5">
      <c r="B9890" s="187"/>
      <c r="C9890" s="169"/>
      <c r="D9890" s="169"/>
      <c r="E9890" s="169"/>
    </row>
    <row r="9891" spans="2:5">
      <c r="B9891" s="187"/>
      <c r="C9891" s="169"/>
      <c r="D9891" s="169"/>
      <c r="E9891" s="169"/>
    </row>
    <row r="9892" spans="2:5">
      <c r="B9892" s="187"/>
      <c r="C9892" s="169"/>
      <c r="D9892" s="169"/>
      <c r="E9892" s="169"/>
    </row>
    <row r="9893" spans="2:5">
      <c r="B9893" s="187"/>
      <c r="C9893" s="169"/>
      <c r="D9893" s="169"/>
      <c r="E9893" s="169"/>
    </row>
    <row r="9894" spans="2:5">
      <c r="B9894" s="187"/>
      <c r="C9894" s="169"/>
      <c r="D9894" s="169"/>
      <c r="E9894" s="169"/>
    </row>
    <row r="9895" spans="2:5">
      <c r="B9895" s="187"/>
      <c r="C9895" s="169"/>
      <c r="D9895" s="169"/>
      <c r="E9895" s="169"/>
    </row>
    <row r="9896" spans="2:5">
      <c r="B9896" s="187"/>
      <c r="C9896" s="169"/>
      <c r="D9896" s="169"/>
      <c r="E9896" s="169"/>
    </row>
    <row r="9897" spans="2:5">
      <c r="B9897" s="187"/>
      <c r="C9897" s="169"/>
      <c r="D9897" s="169"/>
      <c r="E9897" s="169"/>
    </row>
    <row r="9898" spans="2:5">
      <c r="B9898" s="187"/>
      <c r="C9898" s="169"/>
      <c r="D9898" s="169"/>
      <c r="E9898" s="169"/>
    </row>
    <row r="9899" spans="2:5">
      <c r="B9899" s="187"/>
      <c r="C9899" s="169"/>
      <c r="D9899" s="169"/>
      <c r="E9899" s="169"/>
    </row>
    <row r="9900" spans="2:5">
      <c r="B9900" s="187"/>
      <c r="C9900" s="169"/>
      <c r="D9900" s="169"/>
      <c r="E9900" s="169"/>
    </row>
    <row r="9901" spans="2:5">
      <c r="B9901" s="187"/>
      <c r="C9901" s="169"/>
      <c r="D9901" s="169"/>
      <c r="E9901" s="169"/>
    </row>
    <row r="9902" spans="2:5">
      <c r="B9902" s="187"/>
      <c r="C9902" s="169"/>
      <c r="D9902" s="169"/>
      <c r="E9902" s="169"/>
    </row>
    <row r="9903" spans="2:5">
      <c r="B9903" s="187"/>
      <c r="C9903" s="169"/>
      <c r="D9903" s="169"/>
      <c r="E9903" s="169"/>
    </row>
    <row r="9904" spans="2:5">
      <c r="B9904" s="187"/>
      <c r="C9904" s="169"/>
      <c r="D9904" s="169"/>
      <c r="E9904" s="169"/>
    </row>
    <row r="9905" spans="2:5">
      <c r="B9905" s="187"/>
      <c r="C9905" s="169"/>
      <c r="D9905" s="169"/>
      <c r="E9905" s="169"/>
    </row>
    <row r="9906" spans="2:5">
      <c r="B9906" s="187"/>
      <c r="C9906" s="169"/>
      <c r="D9906" s="169"/>
      <c r="E9906" s="169"/>
    </row>
    <row r="9907" spans="2:5">
      <c r="B9907" s="187"/>
      <c r="C9907" s="169"/>
      <c r="D9907" s="169"/>
      <c r="E9907" s="169"/>
    </row>
    <row r="9908" spans="2:5">
      <c r="B9908" s="187"/>
      <c r="C9908" s="169"/>
      <c r="D9908" s="169"/>
      <c r="E9908" s="169"/>
    </row>
    <row r="9909" spans="2:5">
      <c r="B9909" s="187"/>
      <c r="C9909" s="169"/>
      <c r="D9909" s="169"/>
      <c r="E9909" s="169"/>
    </row>
    <row r="9910" spans="2:5">
      <c r="B9910" s="187"/>
      <c r="C9910" s="169"/>
      <c r="D9910" s="169"/>
      <c r="E9910" s="169"/>
    </row>
    <row r="9911" spans="2:5">
      <c r="B9911" s="187"/>
      <c r="C9911" s="169"/>
      <c r="D9911" s="169"/>
      <c r="E9911" s="169"/>
    </row>
    <row r="9912" spans="2:5">
      <c r="B9912" s="187"/>
      <c r="C9912" s="169"/>
      <c r="D9912" s="169"/>
      <c r="E9912" s="169"/>
    </row>
    <row r="9913" spans="2:5">
      <c r="B9913" s="187"/>
      <c r="C9913" s="169"/>
      <c r="D9913" s="169"/>
      <c r="E9913" s="169"/>
    </row>
    <row r="9914" spans="2:5">
      <c r="B9914" s="187"/>
      <c r="C9914" s="169"/>
      <c r="D9914" s="169"/>
      <c r="E9914" s="169"/>
    </row>
    <row r="9915" spans="2:5">
      <c r="B9915" s="187"/>
      <c r="C9915" s="169"/>
      <c r="D9915" s="169"/>
      <c r="E9915" s="169"/>
    </row>
    <row r="9916" spans="2:5">
      <c r="B9916" s="187"/>
      <c r="C9916" s="169"/>
      <c r="D9916" s="169"/>
      <c r="E9916" s="169"/>
    </row>
    <row r="9917" spans="2:5">
      <c r="B9917" s="187"/>
      <c r="C9917" s="169"/>
      <c r="D9917" s="169"/>
      <c r="E9917" s="169"/>
    </row>
    <row r="9918" spans="2:5">
      <c r="B9918" s="187"/>
      <c r="C9918" s="169"/>
      <c r="D9918" s="169"/>
      <c r="E9918" s="169"/>
    </row>
    <row r="9919" spans="2:5">
      <c r="B9919" s="187"/>
      <c r="C9919" s="169"/>
      <c r="D9919" s="169"/>
      <c r="E9919" s="169"/>
    </row>
    <row r="9920" spans="2:5">
      <c r="B9920" s="187"/>
      <c r="C9920" s="169"/>
      <c r="D9920" s="169"/>
      <c r="E9920" s="169"/>
    </row>
    <row r="9921" spans="2:5">
      <c r="B9921" s="187"/>
      <c r="C9921" s="169"/>
      <c r="D9921" s="169"/>
      <c r="E9921" s="169"/>
    </row>
    <row r="9922" spans="2:5">
      <c r="B9922" s="187"/>
      <c r="C9922" s="169"/>
      <c r="D9922" s="169"/>
      <c r="E9922" s="169"/>
    </row>
    <row r="9923" spans="2:5">
      <c r="B9923" s="187"/>
      <c r="C9923" s="169"/>
      <c r="D9923" s="169"/>
      <c r="E9923" s="169"/>
    </row>
    <row r="9924" spans="2:5">
      <c r="B9924" s="187"/>
      <c r="C9924" s="169"/>
      <c r="D9924" s="169"/>
      <c r="E9924" s="169"/>
    </row>
    <row r="9925" spans="2:5">
      <c r="B9925" s="187"/>
      <c r="C9925" s="169"/>
      <c r="D9925" s="169"/>
      <c r="E9925" s="169"/>
    </row>
    <row r="9926" spans="2:5">
      <c r="B9926" s="187"/>
      <c r="C9926" s="169"/>
      <c r="D9926" s="169"/>
      <c r="E9926" s="169"/>
    </row>
    <row r="9927" spans="2:5">
      <c r="B9927" s="187"/>
      <c r="C9927" s="169"/>
      <c r="D9927" s="169"/>
      <c r="E9927" s="169"/>
    </row>
    <row r="9928" spans="2:5">
      <c r="B9928" s="187"/>
      <c r="C9928" s="169"/>
      <c r="D9928" s="169"/>
      <c r="E9928" s="169"/>
    </row>
    <row r="9929" spans="2:5">
      <c r="B9929" s="187"/>
      <c r="C9929" s="169"/>
      <c r="D9929" s="169"/>
      <c r="E9929" s="169"/>
    </row>
    <row r="9930" spans="2:5">
      <c r="B9930" s="187"/>
      <c r="C9930" s="169"/>
      <c r="D9930" s="169"/>
      <c r="E9930" s="169"/>
    </row>
    <row r="9931" spans="2:5">
      <c r="B9931" s="187"/>
      <c r="C9931" s="169"/>
      <c r="D9931" s="169"/>
      <c r="E9931" s="169"/>
    </row>
    <row r="9932" spans="2:5">
      <c r="B9932" s="187"/>
      <c r="C9932" s="169"/>
      <c r="D9932" s="169"/>
      <c r="E9932" s="169"/>
    </row>
    <row r="9933" spans="2:5">
      <c r="B9933" s="187"/>
      <c r="C9933" s="169"/>
      <c r="D9933" s="169"/>
      <c r="E9933" s="169"/>
    </row>
    <row r="9934" spans="2:5">
      <c r="B9934" s="187"/>
      <c r="C9934" s="169"/>
      <c r="D9934" s="169"/>
      <c r="E9934" s="169"/>
    </row>
    <row r="9935" spans="2:5">
      <c r="B9935" s="187"/>
      <c r="C9935" s="169"/>
      <c r="D9935" s="169"/>
      <c r="E9935" s="169"/>
    </row>
    <row r="9936" spans="2:5">
      <c r="B9936" s="187"/>
      <c r="C9936" s="169"/>
      <c r="D9936" s="169"/>
      <c r="E9936" s="169"/>
    </row>
    <row r="9937" spans="2:5">
      <c r="B9937" s="187"/>
      <c r="C9937" s="169"/>
      <c r="D9937" s="169"/>
      <c r="E9937" s="169"/>
    </row>
    <row r="9938" spans="2:5">
      <c r="B9938" s="187"/>
      <c r="C9938" s="169"/>
      <c r="D9938" s="169"/>
      <c r="E9938" s="169"/>
    </row>
    <row r="9939" spans="2:5">
      <c r="B9939" s="187"/>
      <c r="C9939" s="169"/>
      <c r="D9939" s="169"/>
      <c r="E9939" s="169"/>
    </row>
    <row r="9940" spans="2:5">
      <c r="B9940" s="187"/>
      <c r="C9940" s="169"/>
      <c r="D9940" s="169"/>
      <c r="E9940" s="169"/>
    </row>
    <row r="9941" spans="2:5">
      <c r="B9941" s="187"/>
      <c r="C9941" s="169"/>
      <c r="D9941" s="169"/>
      <c r="E9941" s="169"/>
    </row>
    <row r="9942" spans="2:5">
      <c r="B9942" s="187"/>
      <c r="C9942" s="169"/>
      <c r="D9942" s="169"/>
      <c r="E9942" s="169"/>
    </row>
    <row r="9943" spans="2:5">
      <c r="B9943" s="187"/>
      <c r="C9943" s="169"/>
      <c r="D9943" s="169"/>
      <c r="E9943" s="169"/>
    </row>
    <row r="9944" spans="2:5">
      <c r="B9944" s="187"/>
      <c r="C9944" s="169"/>
      <c r="D9944" s="169"/>
      <c r="E9944" s="169"/>
    </row>
    <row r="9945" spans="2:5">
      <c r="B9945" s="187"/>
      <c r="C9945" s="169"/>
      <c r="D9945" s="169"/>
      <c r="E9945" s="169"/>
    </row>
    <row r="9946" spans="2:5">
      <c r="B9946" s="187"/>
      <c r="C9946" s="169"/>
      <c r="D9946" s="169"/>
      <c r="E9946" s="169"/>
    </row>
    <row r="9947" spans="2:5">
      <c r="B9947" s="187"/>
      <c r="C9947" s="169"/>
      <c r="D9947" s="169"/>
      <c r="E9947" s="169"/>
    </row>
    <row r="9948" spans="2:5">
      <c r="B9948" s="187"/>
      <c r="C9948" s="169"/>
      <c r="D9948" s="169"/>
      <c r="E9948" s="169"/>
    </row>
    <row r="9949" spans="2:5">
      <c r="B9949" s="187"/>
      <c r="C9949" s="169"/>
      <c r="D9949" s="169"/>
      <c r="E9949" s="169"/>
    </row>
    <row r="9950" spans="2:5">
      <c r="B9950" s="187"/>
      <c r="C9950" s="169"/>
      <c r="D9950" s="169"/>
      <c r="E9950" s="169"/>
    </row>
    <row r="9951" spans="2:5">
      <c r="B9951" s="187"/>
      <c r="C9951" s="169"/>
      <c r="D9951" s="169"/>
      <c r="E9951" s="169"/>
    </row>
    <row r="9952" spans="2:5">
      <c r="B9952" s="187"/>
      <c r="C9952" s="169"/>
      <c r="D9952" s="169"/>
      <c r="E9952" s="169"/>
    </row>
    <row r="9953" spans="2:5">
      <c r="B9953" s="187"/>
      <c r="C9953" s="169"/>
      <c r="D9953" s="169"/>
      <c r="E9953" s="169"/>
    </row>
    <row r="9954" spans="2:5">
      <c r="B9954" s="187"/>
      <c r="C9954" s="169"/>
      <c r="D9954" s="169"/>
      <c r="E9954" s="169"/>
    </row>
    <row r="9955" spans="2:5">
      <c r="B9955" s="187"/>
      <c r="C9955" s="169"/>
      <c r="D9955" s="169"/>
      <c r="E9955" s="169"/>
    </row>
    <row r="9956" spans="2:5">
      <c r="B9956" s="187"/>
      <c r="C9956" s="169"/>
      <c r="D9956" s="169"/>
      <c r="E9956" s="169"/>
    </row>
    <row r="9957" spans="2:5">
      <c r="B9957" s="187"/>
      <c r="C9957" s="169"/>
      <c r="D9957" s="169"/>
      <c r="E9957" s="169"/>
    </row>
    <row r="9958" spans="2:5">
      <c r="B9958" s="187"/>
      <c r="C9958" s="169"/>
      <c r="D9958" s="169"/>
      <c r="E9958" s="169"/>
    </row>
    <row r="9959" spans="2:5">
      <c r="B9959" s="187"/>
      <c r="C9959" s="169"/>
      <c r="D9959" s="169"/>
      <c r="E9959" s="169"/>
    </row>
    <row r="9960" spans="2:5">
      <c r="B9960" s="187"/>
      <c r="C9960" s="169"/>
      <c r="D9960" s="169"/>
      <c r="E9960" s="169"/>
    </row>
    <row r="9961" spans="2:5">
      <c r="B9961" s="187"/>
      <c r="C9961" s="169"/>
      <c r="D9961" s="169"/>
      <c r="E9961" s="169"/>
    </row>
    <row r="9962" spans="2:5">
      <c r="B9962" s="187"/>
      <c r="C9962" s="169"/>
      <c r="D9962" s="169"/>
      <c r="E9962" s="169"/>
    </row>
    <row r="9963" spans="2:5">
      <c r="B9963" s="187"/>
      <c r="C9963" s="169"/>
      <c r="D9963" s="169"/>
      <c r="E9963" s="169"/>
    </row>
    <row r="9964" spans="2:5">
      <c r="B9964" s="187"/>
      <c r="C9964" s="169"/>
      <c r="D9964" s="169"/>
      <c r="E9964" s="169"/>
    </row>
    <row r="9965" spans="2:5">
      <c r="B9965" s="187"/>
      <c r="C9965" s="169"/>
      <c r="D9965" s="169"/>
      <c r="E9965" s="169"/>
    </row>
    <row r="9966" spans="2:5">
      <c r="B9966" s="187"/>
      <c r="C9966" s="169"/>
      <c r="D9966" s="169"/>
      <c r="E9966" s="169"/>
    </row>
    <row r="9967" spans="2:5">
      <c r="B9967" s="187"/>
      <c r="C9967" s="169"/>
      <c r="D9967" s="169"/>
      <c r="E9967" s="169"/>
    </row>
    <row r="9968" spans="2:5">
      <c r="B9968" s="187"/>
      <c r="C9968" s="169"/>
      <c r="D9968" s="169"/>
      <c r="E9968" s="169"/>
    </row>
    <row r="9969" spans="2:5">
      <c r="B9969" s="187"/>
      <c r="C9969" s="169"/>
      <c r="D9969" s="169"/>
      <c r="E9969" s="169"/>
    </row>
    <row r="9970" spans="2:5">
      <c r="B9970" s="187"/>
      <c r="C9970" s="169"/>
      <c r="D9970" s="169"/>
      <c r="E9970" s="169"/>
    </row>
    <row r="9971" spans="2:5">
      <c r="B9971" s="187"/>
      <c r="C9971" s="169"/>
      <c r="D9971" s="169"/>
      <c r="E9971" s="169"/>
    </row>
    <row r="9972" spans="2:5">
      <c r="B9972" s="187"/>
      <c r="C9972" s="169"/>
      <c r="D9972" s="169"/>
      <c r="E9972" s="169"/>
    </row>
    <row r="9973" spans="2:5">
      <c r="B9973" s="187"/>
      <c r="C9973" s="169"/>
      <c r="D9973" s="169"/>
      <c r="E9973" s="169"/>
    </row>
    <row r="9974" spans="2:5">
      <c r="B9974" s="187"/>
      <c r="C9974" s="169"/>
      <c r="D9974" s="169"/>
      <c r="E9974" s="169"/>
    </row>
    <row r="9975" spans="2:5">
      <c r="B9975" s="187"/>
      <c r="C9975" s="169"/>
      <c r="D9975" s="169"/>
      <c r="E9975" s="169"/>
    </row>
    <row r="9976" spans="2:5">
      <c r="B9976" s="187"/>
      <c r="C9976" s="169"/>
      <c r="D9976" s="169"/>
      <c r="E9976" s="169"/>
    </row>
    <row r="9977" spans="2:5">
      <c r="B9977" s="187"/>
      <c r="C9977" s="169"/>
      <c r="D9977" s="169"/>
      <c r="E9977" s="169"/>
    </row>
    <row r="9978" spans="2:5">
      <c r="B9978" s="187"/>
      <c r="C9978" s="169"/>
      <c r="D9978" s="169"/>
      <c r="E9978" s="169"/>
    </row>
    <row r="9979" spans="2:5">
      <c r="B9979" s="187"/>
      <c r="C9979" s="169"/>
      <c r="D9979" s="169"/>
      <c r="E9979" s="169"/>
    </row>
    <row r="9980" spans="2:5">
      <c r="B9980" s="187"/>
      <c r="C9980" s="169"/>
      <c r="D9980" s="169"/>
      <c r="E9980" s="169"/>
    </row>
    <row r="9981" spans="2:5">
      <c r="B9981" s="187"/>
      <c r="C9981" s="169"/>
      <c r="D9981" s="169"/>
      <c r="E9981" s="169"/>
    </row>
    <row r="9982" spans="2:5">
      <c r="B9982" s="187"/>
      <c r="C9982" s="169"/>
      <c r="D9982" s="169"/>
      <c r="E9982" s="169"/>
    </row>
    <row r="9983" spans="2:5">
      <c r="B9983" s="187"/>
      <c r="C9983" s="169"/>
      <c r="D9983" s="169"/>
      <c r="E9983" s="169"/>
    </row>
    <row r="9984" spans="2:5">
      <c r="B9984" s="187"/>
      <c r="C9984" s="169"/>
      <c r="D9984" s="169"/>
      <c r="E9984" s="169"/>
    </row>
    <row r="9985" spans="2:5">
      <c r="B9985" s="187"/>
      <c r="C9985" s="169"/>
      <c r="D9985" s="169"/>
      <c r="E9985" s="169"/>
    </row>
    <row r="9986" spans="2:5">
      <c r="B9986" s="187"/>
      <c r="C9986" s="169"/>
      <c r="D9986" s="169"/>
      <c r="E9986" s="169"/>
    </row>
    <row r="9987" spans="2:5">
      <c r="B9987" s="187"/>
      <c r="C9987" s="169"/>
      <c r="D9987" s="169"/>
      <c r="E9987" s="169"/>
    </row>
    <row r="9988" spans="2:5">
      <c r="B9988" s="187"/>
      <c r="C9988" s="169"/>
      <c r="D9988" s="169"/>
      <c r="E9988" s="169"/>
    </row>
    <row r="9989" spans="2:5">
      <c r="B9989" s="187"/>
      <c r="C9989" s="169"/>
      <c r="D9989" s="169"/>
      <c r="E9989" s="169"/>
    </row>
    <row r="9990" spans="2:5">
      <c r="B9990" s="187"/>
      <c r="C9990" s="169"/>
      <c r="D9990" s="169"/>
      <c r="E9990" s="169"/>
    </row>
    <row r="9991" spans="2:5">
      <c r="B9991" s="187"/>
      <c r="C9991" s="169"/>
      <c r="D9991" s="169"/>
      <c r="E9991" s="169"/>
    </row>
    <row r="9992" spans="2:5">
      <c r="B9992" s="187"/>
      <c r="C9992" s="169"/>
      <c r="D9992" s="169"/>
      <c r="E9992" s="169"/>
    </row>
    <row r="9993" spans="2:5">
      <c r="B9993" s="187"/>
      <c r="C9993" s="169"/>
      <c r="D9993" s="169"/>
      <c r="E9993" s="169"/>
    </row>
    <row r="9994" spans="2:5">
      <c r="B9994" s="187"/>
      <c r="C9994" s="169"/>
      <c r="D9994" s="169"/>
      <c r="E9994" s="169"/>
    </row>
    <row r="9995" spans="2:5">
      <c r="B9995" s="187"/>
      <c r="C9995" s="169"/>
      <c r="D9995" s="169"/>
      <c r="E9995" s="169"/>
    </row>
    <row r="9996" spans="2:5">
      <c r="B9996" s="187"/>
      <c r="C9996" s="169"/>
      <c r="D9996" s="169"/>
      <c r="E9996" s="169"/>
    </row>
    <row r="9997" spans="2:5">
      <c r="B9997" s="187"/>
      <c r="C9997" s="169"/>
      <c r="D9997" s="169"/>
      <c r="E9997" s="169"/>
    </row>
    <row r="9998" spans="2:5">
      <c r="B9998" s="187"/>
      <c r="C9998" s="169"/>
      <c r="D9998" s="169"/>
      <c r="E9998" s="169"/>
    </row>
    <row r="9999" spans="2:5">
      <c r="B9999" s="187"/>
      <c r="C9999" s="169"/>
      <c r="D9999" s="169"/>
      <c r="E9999" s="169"/>
    </row>
    <row r="10000" spans="2:5">
      <c r="B10000" s="187"/>
      <c r="C10000" s="169"/>
      <c r="D10000" s="169"/>
      <c r="E10000" s="169"/>
    </row>
    <row r="10001" spans="2:5">
      <c r="B10001" s="187"/>
      <c r="C10001" s="169"/>
      <c r="D10001" s="169"/>
      <c r="E10001" s="169"/>
    </row>
    <row r="10002" spans="2:5">
      <c r="B10002" s="187"/>
      <c r="C10002" s="169"/>
      <c r="D10002" s="169"/>
      <c r="E10002" s="169"/>
    </row>
    <row r="10003" spans="2:5">
      <c r="B10003" s="187"/>
      <c r="C10003" s="169"/>
      <c r="D10003" s="169"/>
      <c r="E10003" s="169"/>
    </row>
    <row r="10004" spans="2:5">
      <c r="B10004" s="187"/>
      <c r="C10004" s="169"/>
      <c r="D10004" s="169"/>
      <c r="E10004" s="169"/>
    </row>
    <row r="10005" spans="2:5">
      <c r="B10005" s="187"/>
      <c r="C10005" s="169"/>
      <c r="D10005" s="169"/>
      <c r="E10005" s="169"/>
    </row>
    <row r="10006" spans="2:5">
      <c r="B10006" s="187"/>
      <c r="C10006" s="169"/>
      <c r="D10006" s="169"/>
      <c r="E10006" s="169"/>
    </row>
    <row r="10007" spans="2:5">
      <c r="B10007" s="187"/>
      <c r="C10007" s="169"/>
      <c r="D10007" s="169"/>
      <c r="E10007" s="169"/>
    </row>
    <row r="10008" spans="2:5">
      <c r="B10008" s="187"/>
      <c r="C10008" s="169"/>
      <c r="D10008" s="169"/>
      <c r="E10008" s="169"/>
    </row>
    <row r="10009" spans="2:5">
      <c r="B10009" s="187"/>
      <c r="C10009" s="169"/>
      <c r="D10009" s="169"/>
      <c r="E10009" s="169"/>
    </row>
    <row r="10010" spans="2:5">
      <c r="B10010" s="187"/>
      <c r="C10010" s="169"/>
      <c r="D10010" s="169"/>
      <c r="E10010" s="169"/>
    </row>
    <row r="10011" spans="2:5">
      <c r="B10011" s="187"/>
      <c r="C10011" s="169"/>
      <c r="D10011" s="169"/>
      <c r="E10011" s="169"/>
    </row>
    <row r="10012" spans="2:5">
      <c r="B10012" s="187"/>
      <c r="C10012" s="169"/>
      <c r="D10012" s="169"/>
      <c r="E10012" s="169"/>
    </row>
    <row r="10013" spans="2:5">
      <c r="B10013" s="187"/>
      <c r="C10013" s="169"/>
      <c r="D10013" s="169"/>
      <c r="E10013" s="169"/>
    </row>
    <row r="10014" spans="2:5">
      <c r="B10014" s="187"/>
      <c r="C10014" s="169"/>
      <c r="D10014" s="169"/>
      <c r="E10014" s="169"/>
    </row>
    <row r="10015" spans="2:5">
      <c r="B10015" s="187"/>
      <c r="C10015" s="169"/>
      <c r="D10015" s="169"/>
      <c r="E10015" s="169"/>
    </row>
    <row r="10016" spans="2:5">
      <c r="B10016" s="187"/>
      <c r="C10016" s="169"/>
      <c r="D10016" s="169"/>
      <c r="E10016" s="169"/>
    </row>
    <row r="10017" spans="2:5">
      <c r="B10017" s="187"/>
      <c r="C10017" s="169"/>
      <c r="D10017" s="169"/>
      <c r="E10017" s="169"/>
    </row>
    <row r="10018" spans="2:5">
      <c r="B10018" s="187"/>
      <c r="C10018" s="169"/>
      <c r="D10018" s="169"/>
      <c r="E10018" s="169"/>
    </row>
    <row r="10019" spans="2:5">
      <c r="B10019" s="187"/>
      <c r="C10019" s="169"/>
      <c r="D10019" s="169"/>
      <c r="E10019" s="169"/>
    </row>
    <row r="10020" spans="2:5">
      <c r="B10020" s="187"/>
      <c r="C10020" s="169"/>
      <c r="D10020" s="169"/>
      <c r="E10020" s="169"/>
    </row>
    <row r="10021" spans="2:5">
      <c r="B10021" s="187"/>
      <c r="C10021" s="169"/>
      <c r="D10021" s="169"/>
      <c r="E10021" s="169"/>
    </row>
    <row r="10022" spans="2:5">
      <c r="B10022" s="187"/>
      <c r="C10022" s="169"/>
      <c r="D10022" s="169"/>
      <c r="E10022" s="169"/>
    </row>
    <row r="10023" spans="2:5">
      <c r="B10023" s="187"/>
      <c r="C10023" s="169"/>
      <c r="D10023" s="169"/>
      <c r="E10023" s="169"/>
    </row>
    <row r="10024" spans="2:5">
      <c r="B10024" s="187"/>
      <c r="C10024" s="169"/>
      <c r="D10024" s="169"/>
      <c r="E10024" s="169"/>
    </row>
    <row r="10025" spans="2:5">
      <c r="B10025" s="187"/>
      <c r="C10025" s="169"/>
      <c r="D10025" s="169"/>
      <c r="E10025" s="169"/>
    </row>
    <row r="10026" spans="2:5">
      <c r="B10026" s="187"/>
      <c r="C10026" s="169"/>
      <c r="D10026" s="169"/>
      <c r="E10026" s="169"/>
    </row>
    <row r="10027" spans="2:5">
      <c r="B10027" s="187"/>
      <c r="C10027" s="169"/>
      <c r="D10027" s="169"/>
      <c r="E10027" s="169"/>
    </row>
    <row r="10028" spans="2:5">
      <c r="B10028" s="187"/>
      <c r="C10028" s="169"/>
      <c r="D10028" s="169"/>
      <c r="E10028" s="169"/>
    </row>
    <row r="10029" spans="2:5">
      <c r="B10029" s="187"/>
      <c r="C10029" s="169"/>
      <c r="D10029" s="169"/>
      <c r="E10029" s="169"/>
    </row>
    <row r="10030" spans="2:5">
      <c r="B10030" s="187"/>
      <c r="C10030" s="169"/>
      <c r="D10030" s="169"/>
      <c r="E10030" s="169"/>
    </row>
    <row r="10031" spans="2:5">
      <c r="B10031" s="187"/>
      <c r="C10031" s="169"/>
      <c r="D10031" s="169"/>
      <c r="E10031" s="169"/>
    </row>
    <row r="10032" spans="2:5">
      <c r="B10032" s="187"/>
      <c r="C10032" s="169"/>
      <c r="D10032" s="169"/>
      <c r="E10032" s="169"/>
    </row>
    <row r="10033" spans="2:5">
      <c r="B10033" s="187"/>
      <c r="C10033" s="169"/>
      <c r="D10033" s="169"/>
      <c r="E10033" s="169"/>
    </row>
    <row r="10034" spans="2:5">
      <c r="B10034" s="187"/>
      <c r="C10034" s="169"/>
      <c r="D10034" s="169"/>
      <c r="E10034" s="169"/>
    </row>
    <row r="10035" spans="2:5">
      <c r="B10035" s="187"/>
      <c r="C10035" s="169"/>
      <c r="D10035" s="169"/>
      <c r="E10035" s="169"/>
    </row>
    <row r="10036" spans="2:5">
      <c r="B10036" s="187"/>
      <c r="C10036" s="169"/>
      <c r="D10036" s="169"/>
      <c r="E10036" s="169"/>
    </row>
    <row r="10037" spans="2:5">
      <c r="B10037" s="187"/>
      <c r="C10037" s="169"/>
      <c r="D10037" s="169"/>
      <c r="E10037" s="169"/>
    </row>
    <row r="10038" spans="2:5">
      <c r="B10038" s="187"/>
      <c r="C10038" s="169"/>
      <c r="D10038" s="169"/>
      <c r="E10038" s="169"/>
    </row>
    <row r="10039" spans="2:5">
      <c r="B10039" s="187"/>
      <c r="C10039" s="169"/>
      <c r="D10039" s="169"/>
      <c r="E10039" s="169"/>
    </row>
    <row r="10040" spans="2:5">
      <c r="B10040" s="187"/>
      <c r="C10040" s="169"/>
      <c r="D10040" s="169"/>
      <c r="E10040" s="169"/>
    </row>
    <row r="10041" spans="2:5">
      <c r="B10041" s="187"/>
      <c r="C10041" s="169"/>
      <c r="D10041" s="169"/>
      <c r="E10041" s="169"/>
    </row>
    <row r="10042" spans="2:5">
      <c r="B10042" s="187"/>
      <c r="C10042" s="169"/>
      <c r="D10042" s="169"/>
      <c r="E10042" s="169"/>
    </row>
    <row r="10043" spans="2:5">
      <c r="B10043" s="187"/>
      <c r="C10043" s="169"/>
      <c r="D10043" s="169"/>
      <c r="E10043" s="169"/>
    </row>
    <row r="10044" spans="2:5">
      <c r="B10044" s="187"/>
      <c r="C10044" s="169"/>
      <c r="D10044" s="169"/>
      <c r="E10044" s="169"/>
    </row>
    <row r="10045" spans="2:5">
      <c r="B10045" s="187"/>
      <c r="C10045" s="169"/>
      <c r="D10045" s="169"/>
      <c r="E10045" s="169"/>
    </row>
    <row r="10046" spans="2:5">
      <c r="B10046" s="187"/>
      <c r="C10046" s="169"/>
      <c r="D10046" s="169"/>
      <c r="E10046" s="169"/>
    </row>
    <row r="10047" spans="2:5">
      <c r="B10047" s="187"/>
      <c r="C10047" s="169"/>
      <c r="D10047" s="169"/>
      <c r="E10047" s="169"/>
    </row>
    <row r="10048" spans="2:5">
      <c r="B10048" s="187"/>
      <c r="C10048" s="169"/>
      <c r="D10048" s="169"/>
      <c r="E10048" s="169"/>
    </row>
    <row r="10049" spans="2:5">
      <c r="B10049" s="187"/>
      <c r="C10049" s="169"/>
      <c r="D10049" s="169"/>
      <c r="E10049" s="169"/>
    </row>
    <row r="10050" spans="2:5">
      <c r="B10050" s="187"/>
      <c r="C10050" s="169"/>
      <c r="D10050" s="169"/>
      <c r="E10050" s="169"/>
    </row>
    <row r="10051" spans="2:5">
      <c r="B10051" s="187"/>
      <c r="C10051" s="169"/>
      <c r="D10051" s="169"/>
      <c r="E10051" s="169"/>
    </row>
    <row r="10052" spans="2:5">
      <c r="B10052" s="187"/>
      <c r="C10052" s="169"/>
      <c r="D10052" s="169"/>
      <c r="E10052" s="169"/>
    </row>
    <row r="10053" spans="2:5">
      <c r="B10053" s="187"/>
      <c r="C10053" s="169"/>
      <c r="D10053" s="169"/>
      <c r="E10053" s="169"/>
    </row>
    <row r="10054" spans="2:5">
      <c r="B10054" s="187"/>
      <c r="C10054" s="169"/>
      <c r="D10054" s="169"/>
      <c r="E10054" s="169"/>
    </row>
    <row r="10055" spans="2:5">
      <c r="B10055" s="187"/>
      <c r="C10055" s="169"/>
      <c r="D10055" s="169"/>
      <c r="E10055" s="169"/>
    </row>
    <row r="10056" spans="2:5">
      <c r="B10056" s="187"/>
      <c r="C10056" s="169"/>
      <c r="D10056" s="169"/>
      <c r="E10056" s="169"/>
    </row>
    <row r="10057" spans="2:5">
      <c r="B10057" s="187"/>
      <c r="C10057" s="169"/>
      <c r="D10057" s="169"/>
      <c r="E10057" s="169"/>
    </row>
    <row r="10058" spans="2:5">
      <c r="B10058" s="187"/>
      <c r="C10058" s="169"/>
      <c r="D10058" s="169"/>
      <c r="E10058" s="169"/>
    </row>
    <row r="10059" spans="2:5">
      <c r="B10059" s="187"/>
      <c r="C10059" s="169"/>
      <c r="D10059" s="169"/>
      <c r="E10059" s="169"/>
    </row>
    <row r="10060" spans="2:5">
      <c r="B10060" s="187"/>
      <c r="C10060" s="169"/>
      <c r="D10060" s="169"/>
      <c r="E10060" s="169"/>
    </row>
    <row r="10061" spans="2:5">
      <c r="B10061" s="187"/>
      <c r="C10061" s="169"/>
      <c r="D10061" s="169"/>
      <c r="E10061" s="169"/>
    </row>
    <row r="10062" spans="2:5">
      <c r="B10062" s="187"/>
      <c r="C10062" s="169"/>
      <c r="D10062" s="169"/>
      <c r="E10062" s="169"/>
    </row>
    <row r="10063" spans="2:5">
      <c r="B10063" s="187"/>
      <c r="C10063" s="169"/>
      <c r="D10063" s="169"/>
      <c r="E10063" s="169"/>
    </row>
    <row r="10064" spans="2:5">
      <c r="B10064" s="187"/>
      <c r="C10064" s="169"/>
      <c r="D10064" s="169"/>
      <c r="E10064" s="169"/>
    </row>
    <row r="10065" spans="2:5">
      <c r="B10065" s="187"/>
      <c r="C10065" s="169"/>
      <c r="D10065" s="169"/>
      <c r="E10065" s="169"/>
    </row>
    <row r="10066" spans="2:5">
      <c r="B10066" s="187"/>
      <c r="C10066" s="169"/>
      <c r="D10066" s="169"/>
      <c r="E10066" s="169"/>
    </row>
    <row r="10067" spans="2:5">
      <c r="B10067" s="187"/>
      <c r="C10067" s="169"/>
      <c r="D10067" s="169"/>
      <c r="E10067" s="169"/>
    </row>
    <row r="10068" spans="2:5">
      <c r="B10068" s="187"/>
      <c r="C10068" s="169"/>
      <c r="D10068" s="169"/>
      <c r="E10068" s="169"/>
    </row>
    <row r="10069" spans="2:5">
      <c r="B10069" s="187"/>
      <c r="C10069" s="169"/>
      <c r="D10069" s="169"/>
      <c r="E10069" s="169"/>
    </row>
    <row r="10070" spans="2:5">
      <c r="B10070" s="187"/>
      <c r="C10070" s="169"/>
      <c r="D10070" s="169"/>
      <c r="E10070" s="169"/>
    </row>
    <row r="10071" spans="2:5">
      <c r="B10071" s="187"/>
      <c r="C10071" s="169"/>
      <c r="D10071" s="169"/>
      <c r="E10071" s="169"/>
    </row>
    <row r="10072" spans="2:5">
      <c r="B10072" s="187"/>
      <c r="C10072" s="169"/>
      <c r="D10072" s="169"/>
      <c r="E10072" s="169"/>
    </row>
    <row r="10073" spans="2:5">
      <c r="B10073" s="187"/>
      <c r="C10073" s="169"/>
      <c r="D10073" s="169"/>
      <c r="E10073" s="169"/>
    </row>
    <row r="10074" spans="2:5">
      <c r="B10074" s="187"/>
      <c r="C10074" s="169"/>
      <c r="D10074" s="169"/>
      <c r="E10074" s="169"/>
    </row>
    <row r="10075" spans="2:5">
      <c r="B10075" s="187"/>
      <c r="C10075" s="169"/>
      <c r="D10075" s="169"/>
      <c r="E10075" s="169"/>
    </row>
    <row r="10076" spans="2:5">
      <c r="B10076" s="187"/>
      <c r="C10076" s="169"/>
      <c r="D10076" s="169"/>
      <c r="E10076" s="169"/>
    </row>
    <row r="10077" spans="2:5">
      <c r="B10077" s="187"/>
      <c r="C10077" s="169"/>
      <c r="D10077" s="169"/>
      <c r="E10077" s="169"/>
    </row>
    <row r="10078" spans="2:5">
      <c r="B10078" s="187"/>
      <c r="C10078" s="169"/>
      <c r="D10078" s="169"/>
      <c r="E10078" s="169"/>
    </row>
    <row r="10079" spans="2:5">
      <c r="B10079" s="187"/>
      <c r="C10079" s="169"/>
      <c r="D10079" s="169"/>
      <c r="E10079" s="169"/>
    </row>
    <row r="10080" spans="2:5">
      <c r="B10080" s="187"/>
      <c r="C10080" s="169"/>
      <c r="D10080" s="169"/>
      <c r="E10080" s="169"/>
    </row>
    <row r="10081" spans="2:5">
      <c r="B10081" s="187"/>
      <c r="C10081" s="169"/>
      <c r="D10081" s="169"/>
      <c r="E10081" s="169"/>
    </row>
    <row r="10082" spans="2:5">
      <c r="B10082" s="187"/>
      <c r="C10082" s="169"/>
      <c r="D10082" s="169"/>
      <c r="E10082" s="169"/>
    </row>
    <row r="10083" spans="2:5">
      <c r="B10083" s="187"/>
      <c r="C10083" s="169"/>
      <c r="D10083" s="169"/>
      <c r="E10083" s="169"/>
    </row>
    <row r="10084" spans="2:5">
      <c r="B10084" s="187"/>
      <c r="C10084" s="169"/>
      <c r="D10084" s="169"/>
      <c r="E10084" s="169"/>
    </row>
    <row r="10085" spans="2:5">
      <c r="B10085" s="187"/>
      <c r="C10085" s="169"/>
      <c r="D10085" s="169"/>
      <c r="E10085" s="169"/>
    </row>
    <row r="10086" spans="2:5">
      <c r="B10086" s="187"/>
      <c r="C10086" s="169"/>
      <c r="D10086" s="169"/>
      <c r="E10086" s="169"/>
    </row>
    <row r="10087" spans="2:5">
      <c r="B10087" s="187"/>
      <c r="C10087" s="169"/>
      <c r="D10087" s="169"/>
      <c r="E10087" s="169"/>
    </row>
    <row r="10088" spans="2:5">
      <c r="B10088" s="187"/>
      <c r="C10088" s="169"/>
      <c r="D10088" s="169"/>
      <c r="E10088" s="169"/>
    </row>
    <row r="10089" spans="2:5">
      <c r="B10089" s="187"/>
      <c r="C10089" s="169"/>
      <c r="D10089" s="169"/>
      <c r="E10089" s="169"/>
    </row>
    <row r="10090" spans="2:5">
      <c r="B10090" s="187"/>
      <c r="C10090" s="169"/>
      <c r="D10090" s="169"/>
      <c r="E10090" s="169"/>
    </row>
    <row r="10091" spans="2:5">
      <c r="B10091" s="187"/>
      <c r="C10091" s="169"/>
      <c r="D10091" s="169"/>
      <c r="E10091" s="169"/>
    </row>
    <row r="10092" spans="2:5">
      <c r="B10092" s="187"/>
      <c r="C10092" s="169"/>
      <c r="D10092" s="169"/>
      <c r="E10092" s="169"/>
    </row>
    <row r="10093" spans="2:5">
      <c r="B10093" s="187"/>
      <c r="C10093" s="169"/>
      <c r="D10093" s="169"/>
      <c r="E10093" s="169"/>
    </row>
    <row r="10094" spans="2:5">
      <c r="B10094" s="187"/>
      <c r="C10094" s="169"/>
      <c r="D10094" s="169"/>
      <c r="E10094" s="169"/>
    </row>
    <row r="10095" spans="2:5">
      <c r="B10095" s="187"/>
      <c r="C10095" s="169"/>
      <c r="D10095" s="169"/>
      <c r="E10095" s="169"/>
    </row>
    <row r="10096" spans="2:5">
      <c r="B10096" s="187"/>
      <c r="C10096" s="169"/>
      <c r="D10096" s="169"/>
      <c r="E10096" s="169"/>
    </row>
    <row r="10097" spans="2:5">
      <c r="B10097" s="187"/>
      <c r="C10097" s="169"/>
      <c r="D10097" s="169"/>
      <c r="E10097" s="169"/>
    </row>
    <row r="10098" spans="2:5">
      <c r="B10098" s="187"/>
      <c r="C10098" s="169"/>
      <c r="D10098" s="169"/>
      <c r="E10098" s="169"/>
    </row>
    <row r="10099" spans="2:5">
      <c r="B10099" s="187"/>
      <c r="C10099" s="169"/>
      <c r="D10099" s="169"/>
      <c r="E10099" s="169"/>
    </row>
    <row r="10100" spans="2:5">
      <c r="B10100" s="187"/>
      <c r="C10100" s="169"/>
      <c r="D10100" s="169"/>
      <c r="E10100" s="169"/>
    </row>
    <row r="10101" spans="2:5">
      <c r="B10101" s="187"/>
      <c r="C10101" s="169"/>
      <c r="D10101" s="169"/>
      <c r="E10101" s="169"/>
    </row>
    <row r="10102" spans="2:5">
      <c r="B10102" s="187"/>
      <c r="C10102" s="169"/>
      <c r="D10102" s="169"/>
      <c r="E10102" s="169"/>
    </row>
    <row r="10103" spans="2:5">
      <c r="B10103" s="187"/>
      <c r="C10103" s="169"/>
      <c r="D10103" s="169"/>
      <c r="E10103" s="169"/>
    </row>
    <row r="10104" spans="2:5">
      <c r="B10104" s="187"/>
      <c r="C10104" s="169"/>
      <c r="D10104" s="169"/>
      <c r="E10104" s="169"/>
    </row>
    <row r="10105" spans="2:5">
      <c r="B10105" s="187"/>
      <c r="C10105" s="169"/>
      <c r="D10105" s="169"/>
      <c r="E10105" s="169"/>
    </row>
    <row r="10106" spans="2:5">
      <c r="B10106" s="187"/>
      <c r="C10106" s="169"/>
      <c r="D10106" s="169"/>
      <c r="E10106" s="169"/>
    </row>
    <row r="10107" spans="2:5">
      <c r="B10107" s="187"/>
      <c r="C10107" s="169"/>
      <c r="D10107" s="169"/>
      <c r="E10107" s="169"/>
    </row>
    <row r="10108" spans="2:5">
      <c r="B10108" s="187"/>
      <c r="C10108" s="169"/>
      <c r="D10108" s="169"/>
      <c r="E10108" s="169"/>
    </row>
    <row r="10109" spans="2:5">
      <c r="B10109" s="187"/>
      <c r="C10109" s="169"/>
      <c r="D10109" s="169"/>
      <c r="E10109" s="169"/>
    </row>
    <row r="10110" spans="2:5">
      <c r="B10110" s="187"/>
      <c r="C10110" s="169"/>
      <c r="D10110" s="169"/>
      <c r="E10110" s="169"/>
    </row>
    <row r="10111" spans="2:5">
      <c r="B10111" s="187"/>
      <c r="C10111" s="169"/>
      <c r="D10111" s="169"/>
      <c r="E10111" s="169"/>
    </row>
    <row r="10112" spans="2:5">
      <c r="B10112" s="187"/>
      <c r="C10112" s="169"/>
      <c r="D10112" s="169"/>
      <c r="E10112" s="169"/>
    </row>
    <row r="10113" spans="2:5">
      <c r="B10113" s="187"/>
      <c r="C10113" s="169"/>
      <c r="D10113" s="169"/>
      <c r="E10113" s="169"/>
    </row>
    <row r="10114" spans="2:5">
      <c r="B10114" s="187"/>
      <c r="C10114" s="169"/>
      <c r="D10114" s="169"/>
      <c r="E10114" s="169"/>
    </row>
    <row r="10115" spans="2:5">
      <c r="B10115" s="187"/>
      <c r="C10115" s="169"/>
      <c r="D10115" s="169"/>
      <c r="E10115" s="169"/>
    </row>
    <row r="10116" spans="2:5">
      <c r="B10116" s="187"/>
      <c r="C10116" s="169"/>
      <c r="D10116" s="169"/>
      <c r="E10116" s="169"/>
    </row>
    <row r="10117" spans="2:5">
      <c r="B10117" s="187"/>
      <c r="C10117" s="169"/>
      <c r="D10117" s="169"/>
      <c r="E10117" s="169"/>
    </row>
    <row r="10118" spans="2:5">
      <c r="B10118" s="187"/>
      <c r="C10118" s="169"/>
      <c r="D10118" s="169"/>
      <c r="E10118" s="169"/>
    </row>
    <row r="10119" spans="2:5">
      <c r="B10119" s="187"/>
      <c r="C10119" s="169"/>
      <c r="D10119" s="169"/>
      <c r="E10119" s="169"/>
    </row>
    <row r="10120" spans="2:5">
      <c r="B10120" s="187"/>
      <c r="C10120" s="169"/>
      <c r="D10120" s="169"/>
      <c r="E10120" s="169"/>
    </row>
    <row r="10121" spans="2:5">
      <c r="B10121" s="187"/>
      <c r="C10121" s="169"/>
      <c r="D10121" s="169"/>
      <c r="E10121" s="169"/>
    </row>
    <row r="10122" spans="2:5">
      <c r="B10122" s="187"/>
      <c r="C10122" s="169"/>
      <c r="D10122" s="169"/>
      <c r="E10122" s="169"/>
    </row>
    <row r="10123" spans="2:5">
      <c r="B10123" s="187"/>
      <c r="C10123" s="169"/>
      <c r="D10123" s="169"/>
      <c r="E10123" s="169"/>
    </row>
    <row r="10124" spans="2:5">
      <c r="B10124" s="187"/>
      <c r="C10124" s="169"/>
      <c r="D10124" s="169"/>
      <c r="E10124" s="169"/>
    </row>
    <row r="10125" spans="2:5">
      <c r="B10125" s="187"/>
      <c r="C10125" s="169"/>
      <c r="D10125" s="169"/>
      <c r="E10125" s="169"/>
    </row>
    <row r="10126" spans="2:5">
      <c r="B10126" s="187"/>
      <c r="C10126" s="169"/>
      <c r="D10126" s="169"/>
      <c r="E10126" s="169"/>
    </row>
    <row r="10127" spans="2:5">
      <c r="B10127" s="187"/>
      <c r="C10127" s="169"/>
      <c r="D10127" s="169"/>
      <c r="E10127" s="169"/>
    </row>
    <row r="10128" spans="2:5">
      <c r="B10128" s="187"/>
      <c r="C10128" s="169"/>
      <c r="D10128" s="169"/>
      <c r="E10128" s="169"/>
    </row>
    <row r="10129" spans="2:5">
      <c r="B10129" s="187"/>
      <c r="C10129" s="169"/>
      <c r="D10129" s="169"/>
      <c r="E10129" s="169"/>
    </row>
    <row r="10130" spans="2:5">
      <c r="B10130" s="187"/>
      <c r="C10130" s="169"/>
      <c r="D10130" s="169"/>
      <c r="E10130" s="169"/>
    </row>
    <row r="10131" spans="2:5">
      <c r="B10131" s="187"/>
      <c r="C10131" s="169"/>
      <c r="D10131" s="169"/>
      <c r="E10131" s="169"/>
    </row>
    <row r="10132" spans="2:5">
      <c r="B10132" s="187"/>
      <c r="C10132" s="169"/>
      <c r="D10132" s="169"/>
      <c r="E10132" s="169"/>
    </row>
    <row r="10133" spans="2:5">
      <c r="B10133" s="187"/>
      <c r="C10133" s="169"/>
      <c r="D10133" s="169"/>
      <c r="E10133" s="169"/>
    </row>
    <row r="10134" spans="2:5">
      <c r="B10134" s="187"/>
      <c r="C10134" s="169"/>
      <c r="D10134" s="169"/>
      <c r="E10134" s="169"/>
    </row>
    <row r="10135" spans="2:5">
      <c r="B10135" s="187"/>
      <c r="C10135" s="169"/>
      <c r="D10135" s="169"/>
      <c r="E10135" s="169"/>
    </row>
    <row r="10136" spans="2:5">
      <c r="B10136" s="187"/>
      <c r="C10136" s="169"/>
      <c r="D10136" s="169"/>
      <c r="E10136" s="169"/>
    </row>
    <row r="10137" spans="2:5">
      <c r="B10137" s="187"/>
      <c r="C10137" s="169"/>
      <c r="D10137" s="169"/>
      <c r="E10137" s="169"/>
    </row>
    <row r="10138" spans="2:5">
      <c r="B10138" s="187"/>
      <c r="C10138" s="169"/>
      <c r="D10138" s="169"/>
      <c r="E10138" s="169"/>
    </row>
    <row r="10139" spans="2:5">
      <c r="B10139" s="187"/>
      <c r="C10139" s="169"/>
      <c r="D10139" s="169"/>
      <c r="E10139" s="169"/>
    </row>
    <row r="10140" spans="2:5">
      <c r="B10140" s="187"/>
      <c r="C10140" s="169"/>
      <c r="D10140" s="169"/>
      <c r="E10140" s="169"/>
    </row>
    <row r="10141" spans="2:5">
      <c r="B10141" s="187"/>
      <c r="C10141" s="169"/>
      <c r="D10141" s="169"/>
      <c r="E10141" s="169"/>
    </row>
    <row r="10142" spans="2:5">
      <c r="B10142" s="187"/>
      <c r="C10142" s="169"/>
      <c r="D10142" s="169"/>
      <c r="E10142" s="169"/>
    </row>
    <row r="10143" spans="2:5">
      <c r="B10143" s="187"/>
      <c r="C10143" s="169"/>
      <c r="D10143" s="169"/>
      <c r="E10143" s="169"/>
    </row>
    <row r="10144" spans="2:5">
      <c r="B10144" s="187"/>
      <c r="C10144" s="169"/>
      <c r="D10144" s="169"/>
      <c r="E10144" s="169"/>
    </row>
    <row r="10145" spans="2:5">
      <c r="B10145" s="187"/>
      <c r="C10145" s="169"/>
      <c r="D10145" s="169"/>
      <c r="E10145" s="169"/>
    </row>
    <row r="10146" spans="2:5">
      <c r="B10146" s="187"/>
      <c r="C10146" s="169"/>
      <c r="D10146" s="169"/>
      <c r="E10146" s="169"/>
    </row>
    <row r="10147" spans="2:5">
      <c r="B10147" s="187"/>
      <c r="C10147" s="169"/>
      <c r="D10147" s="169"/>
      <c r="E10147" s="169"/>
    </row>
    <row r="10148" spans="2:5">
      <c r="B10148" s="187"/>
      <c r="C10148" s="169"/>
      <c r="D10148" s="169"/>
      <c r="E10148" s="169"/>
    </row>
    <row r="10149" spans="2:5">
      <c r="B10149" s="187"/>
      <c r="C10149" s="169"/>
      <c r="D10149" s="169"/>
      <c r="E10149" s="169"/>
    </row>
    <row r="10150" spans="2:5">
      <c r="B10150" s="187"/>
      <c r="C10150" s="169"/>
      <c r="D10150" s="169"/>
      <c r="E10150" s="169"/>
    </row>
    <row r="10151" spans="2:5">
      <c r="B10151" s="187"/>
      <c r="C10151" s="169"/>
      <c r="D10151" s="169"/>
      <c r="E10151" s="169"/>
    </row>
    <row r="10152" spans="2:5">
      <c r="B10152" s="187"/>
      <c r="C10152" s="169"/>
      <c r="D10152" s="169"/>
      <c r="E10152" s="169"/>
    </row>
    <row r="10153" spans="2:5">
      <c r="B10153" s="187"/>
      <c r="C10153" s="169"/>
      <c r="D10153" s="169"/>
      <c r="E10153" s="169"/>
    </row>
    <row r="10154" spans="2:5">
      <c r="B10154" s="187"/>
      <c r="C10154" s="169"/>
      <c r="D10154" s="169"/>
      <c r="E10154" s="169"/>
    </row>
    <row r="10155" spans="2:5">
      <c r="B10155" s="187"/>
      <c r="C10155" s="169"/>
      <c r="D10155" s="169"/>
      <c r="E10155" s="169"/>
    </row>
    <row r="10156" spans="2:5">
      <c r="B10156" s="187"/>
      <c r="C10156" s="169"/>
      <c r="D10156" s="169"/>
      <c r="E10156" s="169"/>
    </row>
    <row r="10157" spans="2:5">
      <c r="B10157" s="187"/>
      <c r="C10157" s="169"/>
      <c r="D10157" s="169"/>
      <c r="E10157" s="169"/>
    </row>
    <row r="10158" spans="2:5">
      <c r="B10158" s="187"/>
      <c r="C10158" s="169"/>
      <c r="D10158" s="169"/>
      <c r="E10158" s="169"/>
    </row>
    <row r="10159" spans="2:5">
      <c r="B10159" s="187"/>
      <c r="C10159" s="169"/>
      <c r="D10159" s="169"/>
      <c r="E10159" s="169"/>
    </row>
    <row r="10160" spans="2:5">
      <c r="B10160" s="187"/>
      <c r="C10160" s="169"/>
      <c r="D10160" s="169"/>
      <c r="E10160" s="169"/>
    </row>
    <row r="10161" spans="2:5">
      <c r="B10161" s="187"/>
      <c r="C10161" s="169"/>
      <c r="D10161" s="169"/>
      <c r="E10161" s="169"/>
    </row>
    <row r="10162" spans="2:5">
      <c r="B10162" s="187"/>
      <c r="C10162" s="169"/>
      <c r="D10162" s="169"/>
      <c r="E10162" s="169"/>
    </row>
    <row r="10163" spans="2:5">
      <c r="B10163" s="187"/>
      <c r="C10163" s="169"/>
      <c r="D10163" s="169"/>
      <c r="E10163" s="169"/>
    </row>
    <row r="10164" spans="2:5">
      <c r="B10164" s="187"/>
      <c r="C10164" s="169"/>
      <c r="D10164" s="169"/>
      <c r="E10164" s="169"/>
    </row>
    <row r="10165" spans="2:5">
      <c r="B10165" s="187"/>
      <c r="C10165" s="169"/>
      <c r="D10165" s="169"/>
      <c r="E10165" s="169"/>
    </row>
    <row r="10166" spans="2:5">
      <c r="B10166" s="187"/>
      <c r="C10166" s="169"/>
      <c r="D10166" s="169"/>
      <c r="E10166" s="169"/>
    </row>
    <row r="10167" spans="2:5">
      <c r="B10167" s="187"/>
      <c r="C10167" s="169"/>
      <c r="D10167" s="169"/>
      <c r="E10167" s="169"/>
    </row>
    <row r="10168" spans="2:5">
      <c r="B10168" s="187"/>
      <c r="C10168" s="169"/>
      <c r="D10168" s="169"/>
      <c r="E10168" s="169"/>
    </row>
    <row r="10169" spans="2:5">
      <c r="B10169" s="187"/>
      <c r="C10169" s="169"/>
      <c r="D10169" s="169"/>
      <c r="E10169" s="169"/>
    </row>
    <row r="10170" spans="2:5">
      <c r="B10170" s="187"/>
      <c r="C10170" s="169"/>
      <c r="D10170" s="169"/>
      <c r="E10170" s="169"/>
    </row>
    <row r="10171" spans="2:5">
      <c r="B10171" s="187"/>
      <c r="C10171" s="169"/>
      <c r="D10171" s="169"/>
      <c r="E10171" s="169"/>
    </row>
    <row r="10172" spans="2:5">
      <c r="B10172" s="187"/>
      <c r="C10172" s="169"/>
      <c r="D10172" s="169"/>
      <c r="E10172" s="169"/>
    </row>
    <row r="10173" spans="2:5">
      <c r="B10173" s="187"/>
      <c r="C10173" s="169"/>
      <c r="D10173" s="169"/>
      <c r="E10173" s="169"/>
    </row>
    <row r="10174" spans="2:5">
      <c r="B10174" s="187"/>
      <c r="C10174" s="169"/>
      <c r="D10174" s="169"/>
      <c r="E10174" s="169"/>
    </row>
    <row r="10175" spans="2:5">
      <c r="B10175" s="187"/>
      <c r="C10175" s="169"/>
      <c r="D10175" s="169"/>
      <c r="E10175" s="169"/>
    </row>
    <row r="10176" spans="2:5">
      <c r="B10176" s="187"/>
      <c r="C10176" s="169"/>
      <c r="D10176" s="169"/>
      <c r="E10176" s="169"/>
    </row>
    <row r="10177" spans="2:5">
      <c r="B10177" s="187"/>
      <c r="C10177" s="169"/>
      <c r="D10177" s="169"/>
      <c r="E10177" s="169"/>
    </row>
    <row r="10178" spans="2:5">
      <c r="B10178" s="187"/>
      <c r="C10178" s="169"/>
      <c r="D10178" s="169"/>
      <c r="E10178" s="169"/>
    </row>
    <row r="10179" spans="2:5">
      <c r="B10179" s="187"/>
      <c r="C10179" s="169"/>
      <c r="D10179" s="169"/>
      <c r="E10179" s="169"/>
    </row>
    <row r="10180" spans="2:5">
      <c r="B10180" s="187"/>
      <c r="C10180" s="169"/>
      <c r="D10180" s="169"/>
      <c r="E10180" s="169"/>
    </row>
    <row r="10181" spans="2:5">
      <c r="B10181" s="187"/>
      <c r="C10181" s="169"/>
      <c r="D10181" s="169"/>
      <c r="E10181" s="169"/>
    </row>
    <row r="10182" spans="2:5">
      <c r="B10182" s="187"/>
      <c r="C10182" s="169"/>
      <c r="D10182" s="169"/>
      <c r="E10182" s="169"/>
    </row>
    <row r="10183" spans="2:5">
      <c r="B10183" s="187"/>
      <c r="C10183" s="169"/>
      <c r="D10183" s="169"/>
      <c r="E10183" s="169"/>
    </row>
    <row r="10184" spans="2:5">
      <c r="B10184" s="187"/>
      <c r="C10184" s="169"/>
      <c r="D10184" s="169"/>
      <c r="E10184" s="169"/>
    </row>
    <row r="10185" spans="2:5">
      <c r="B10185" s="187"/>
      <c r="C10185" s="169"/>
      <c r="D10185" s="169"/>
      <c r="E10185" s="169"/>
    </row>
    <row r="10186" spans="2:5">
      <c r="B10186" s="187"/>
      <c r="C10186" s="169"/>
      <c r="D10186" s="169"/>
      <c r="E10186" s="169"/>
    </row>
    <row r="10187" spans="2:5">
      <c r="B10187" s="187"/>
      <c r="C10187" s="169"/>
      <c r="D10187" s="169"/>
      <c r="E10187" s="169"/>
    </row>
    <row r="10188" spans="2:5">
      <c r="B10188" s="187"/>
      <c r="C10188" s="169"/>
      <c r="D10188" s="169"/>
      <c r="E10188" s="169"/>
    </row>
    <row r="10189" spans="2:5">
      <c r="B10189" s="187"/>
      <c r="C10189" s="169"/>
      <c r="D10189" s="169"/>
      <c r="E10189" s="169"/>
    </row>
    <row r="10190" spans="2:5">
      <c r="B10190" s="187"/>
      <c r="C10190" s="169"/>
      <c r="D10190" s="169"/>
      <c r="E10190" s="169"/>
    </row>
    <row r="10191" spans="2:5">
      <c r="B10191" s="187"/>
      <c r="C10191" s="169"/>
      <c r="D10191" s="169"/>
      <c r="E10191" s="169"/>
    </row>
    <row r="10192" spans="2:5">
      <c r="B10192" s="187"/>
      <c r="C10192" s="169"/>
      <c r="D10192" s="169"/>
      <c r="E10192" s="169"/>
    </row>
    <row r="10193" spans="2:5">
      <c r="B10193" s="187"/>
      <c r="C10193" s="169"/>
      <c r="D10193" s="169"/>
      <c r="E10193" s="169"/>
    </row>
    <row r="10194" spans="2:5">
      <c r="B10194" s="187"/>
      <c r="C10194" s="169"/>
      <c r="D10194" s="169"/>
      <c r="E10194" s="169"/>
    </row>
    <row r="10195" spans="2:5">
      <c r="B10195" s="187"/>
      <c r="C10195" s="169"/>
      <c r="D10195" s="169"/>
      <c r="E10195" s="169"/>
    </row>
    <row r="10196" spans="2:5">
      <c r="B10196" s="187"/>
      <c r="C10196" s="169"/>
      <c r="D10196" s="169"/>
      <c r="E10196" s="169"/>
    </row>
    <row r="10197" spans="2:5">
      <c r="B10197" s="187"/>
      <c r="C10197" s="169"/>
      <c r="D10197" s="169"/>
      <c r="E10197" s="169"/>
    </row>
    <row r="10198" spans="2:5">
      <c r="B10198" s="187"/>
      <c r="C10198" s="169"/>
      <c r="D10198" s="169"/>
      <c r="E10198" s="169"/>
    </row>
    <row r="10199" spans="2:5">
      <c r="B10199" s="187"/>
      <c r="C10199" s="169"/>
      <c r="D10199" s="169"/>
      <c r="E10199" s="169"/>
    </row>
    <row r="10200" spans="2:5">
      <c r="B10200" s="187"/>
      <c r="C10200" s="169"/>
      <c r="D10200" s="169"/>
      <c r="E10200" s="169"/>
    </row>
    <row r="10201" spans="2:5">
      <c r="B10201" s="187"/>
      <c r="C10201" s="169"/>
      <c r="D10201" s="169"/>
      <c r="E10201" s="169"/>
    </row>
    <row r="10202" spans="2:5">
      <c r="B10202" s="187"/>
      <c r="C10202" s="169"/>
      <c r="D10202" s="169"/>
      <c r="E10202" s="169"/>
    </row>
    <row r="10203" spans="2:5">
      <c r="B10203" s="187"/>
      <c r="C10203" s="169"/>
      <c r="D10203" s="169"/>
      <c r="E10203" s="169"/>
    </row>
    <row r="10204" spans="2:5">
      <c r="B10204" s="187"/>
      <c r="C10204" s="169"/>
      <c r="D10204" s="169"/>
      <c r="E10204" s="169"/>
    </row>
    <row r="10205" spans="2:5">
      <c r="B10205" s="187"/>
      <c r="C10205" s="169"/>
      <c r="D10205" s="169"/>
      <c r="E10205" s="169"/>
    </row>
    <row r="10206" spans="2:5">
      <c r="B10206" s="187"/>
      <c r="C10206" s="169"/>
      <c r="D10206" s="169"/>
      <c r="E10206" s="169"/>
    </row>
    <row r="10207" spans="2:5">
      <c r="B10207" s="187"/>
      <c r="C10207" s="169"/>
      <c r="D10207" s="169"/>
      <c r="E10207" s="169"/>
    </row>
    <row r="10208" spans="2:5">
      <c r="B10208" s="187"/>
      <c r="C10208" s="169"/>
      <c r="D10208" s="169"/>
      <c r="E10208" s="169"/>
    </row>
    <row r="10209" spans="2:5">
      <c r="B10209" s="187"/>
      <c r="C10209" s="169"/>
      <c r="D10209" s="169"/>
      <c r="E10209" s="169"/>
    </row>
    <row r="10210" spans="2:5">
      <c r="B10210" s="187"/>
      <c r="C10210" s="169"/>
      <c r="D10210" s="169"/>
      <c r="E10210" s="169"/>
    </row>
    <row r="10211" spans="2:5">
      <c r="B10211" s="187"/>
      <c r="C10211" s="169"/>
      <c r="D10211" s="169"/>
      <c r="E10211" s="169"/>
    </row>
    <row r="10212" spans="2:5">
      <c r="B10212" s="187"/>
      <c r="C10212" s="169"/>
      <c r="D10212" s="169"/>
      <c r="E10212" s="169"/>
    </row>
    <row r="10213" spans="2:5">
      <c r="B10213" s="187"/>
      <c r="C10213" s="169"/>
      <c r="D10213" s="169"/>
      <c r="E10213" s="169"/>
    </row>
    <row r="10214" spans="2:5">
      <c r="B10214" s="187"/>
      <c r="C10214" s="169"/>
      <c r="D10214" s="169"/>
      <c r="E10214" s="169"/>
    </row>
    <row r="10215" spans="2:5">
      <c r="B10215" s="187"/>
      <c r="C10215" s="169"/>
      <c r="D10215" s="169"/>
      <c r="E10215" s="169"/>
    </row>
    <row r="10216" spans="2:5">
      <c r="B10216" s="187"/>
      <c r="C10216" s="169"/>
      <c r="D10216" s="169"/>
      <c r="E10216" s="169"/>
    </row>
    <row r="10217" spans="2:5">
      <c r="B10217" s="187"/>
      <c r="C10217" s="169"/>
      <c r="D10217" s="169"/>
      <c r="E10217" s="169"/>
    </row>
    <row r="10218" spans="2:5">
      <c r="B10218" s="187"/>
      <c r="C10218" s="169"/>
      <c r="D10218" s="169"/>
      <c r="E10218" s="169"/>
    </row>
    <row r="10219" spans="2:5">
      <c r="B10219" s="187"/>
      <c r="C10219" s="169"/>
      <c r="D10219" s="169"/>
      <c r="E10219" s="169"/>
    </row>
    <row r="10220" spans="2:5">
      <c r="B10220" s="187"/>
      <c r="C10220" s="169"/>
      <c r="D10220" s="169"/>
      <c r="E10220" s="169"/>
    </row>
    <row r="10221" spans="2:5">
      <c r="B10221" s="187"/>
      <c r="C10221" s="169"/>
      <c r="D10221" s="169"/>
      <c r="E10221" s="169"/>
    </row>
    <row r="10222" spans="2:5">
      <c r="B10222" s="187"/>
      <c r="C10222" s="169"/>
      <c r="D10222" s="169"/>
      <c r="E10222" s="169"/>
    </row>
    <row r="10223" spans="2:5">
      <c r="B10223" s="187"/>
      <c r="C10223" s="169"/>
      <c r="D10223" s="169"/>
      <c r="E10223" s="169"/>
    </row>
    <row r="10224" spans="2:5">
      <c r="B10224" s="187"/>
      <c r="C10224" s="169"/>
      <c r="D10224" s="169"/>
      <c r="E10224" s="169"/>
    </row>
    <row r="10225" spans="2:5">
      <c r="B10225" s="187"/>
      <c r="C10225" s="169"/>
      <c r="D10225" s="169"/>
      <c r="E10225" s="169"/>
    </row>
    <row r="10226" spans="2:5">
      <c r="B10226" s="187"/>
      <c r="C10226" s="169"/>
      <c r="D10226" s="169"/>
      <c r="E10226" s="169"/>
    </row>
    <row r="10227" spans="2:5">
      <c r="B10227" s="187"/>
      <c r="C10227" s="169"/>
      <c r="D10227" s="169"/>
      <c r="E10227" s="169"/>
    </row>
    <row r="10228" spans="2:5">
      <c r="B10228" s="187"/>
      <c r="C10228" s="169"/>
      <c r="D10228" s="169"/>
      <c r="E10228" s="169"/>
    </row>
    <row r="10229" spans="2:5">
      <c r="B10229" s="187"/>
      <c r="C10229" s="169"/>
      <c r="D10229" s="169"/>
      <c r="E10229" s="169"/>
    </row>
    <row r="10230" spans="2:5">
      <c r="B10230" s="187"/>
      <c r="C10230" s="169"/>
      <c r="D10230" s="169"/>
      <c r="E10230" s="169"/>
    </row>
    <row r="10231" spans="2:5">
      <c r="B10231" s="187"/>
      <c r="C10231" s="169"/>
      <c r="D10231" s="169"/>
      <c r="E10231" s="169"/>
    </row>
    <row r="10232" spans="2:5">
      <c r="B10232" s="187"/>
      <c r="C10232" s="169"/>
      <c r="D10232" s="169"/>
      <c r="E10232" s="169"/>
    </row>
    <row r="10233" spans="2:5">
      <c r="B10233" s="187"/>
      <c r="C10233" s="169"/>
      <c r="D10233" s="169"/>
      <c r="E10233" s="169"/>
    </row>
    <row r="10234" spans="2:5">
      <c r="B10234" s="187"/>
      <c r="C10234" s="169"/>
      <c r="D10234" s="169"/>
      <c r="E10234" s="169"/>
    </row>
    <row r="10235" spans="2:5">
      <c r="B10235" s="187"/>
      <c r="C10235" s="169"/>
      <c r="D10235" s="169"/>
      <c r="E10235" s="169"/>
    </row>
    <row r="10236" spans="2:5">
      <c r="B10236" s="187"/>
      <c r="C10236" s="169"/>
      <c r="D10236" s="169"/>
      <c r="E10236" s="169"/>
    </row>
    <row r="10237" spans="2:5">
      <c r="B10237" s="187"/>
      <c r="C10237" s="169"/>
      <c r="D10237" s="169"/>
      <c r="E10237" s="169"/>
    </row>
    <row r="10238" spans="2:5">
      <c r="B10238" s="187"/>
      <c r="C10238" s="169"/>
      <c r="D10238" s="169"/>
      <c r="E10238" s="169"/>
    </row>
    <row r="10239" spans="2:5">
      <c r="B10239" s="187"/>
      <c r="C10239" s="169"/>
      <c r="D10239" s="169"/>
      <c r="E10239" s="169"/>
    </row>
    <row r="10240" spans="2:5">
      <c r="B10240" s="187"/>
      <c r="C10240" s="169"/>
      <c r="D10240" s="169"/>
      <c r="E10240" s="169"/>
    </row>
    <row r="10241" spans="2:5">
      <c r="B10241" s="187"/>
      <c r="C10241" s="169"/>
      <c r="D10241" s="169"/>
      <c r="E10241" s="169"/>
    </row>
    <row r="10242" spans="2:5">
      <c r="B10242" s="187"/>
      <c r="C10242" s="169"/>
      <c r="D10242" s="169"/>
      <c r="E10242" s="169"/>
    </row>
    <row r="10243" spans="2:5">
      <c r="B10243" s="187"/>
      <c r="C10243" s="169"/>
      <c r="D10243" s="169"/>
      <c r="E10243" s="169"/>
    </row>
    <row r="10244" spans="2:5">
      <c r="B10244" s="187"/>
      <c r="C10244" s="169"/>
      <c r="D10244" s="169"/>
      <c r="E10244" s="169"/>
    </row>
    <row r="10245" spans="2:5">
      <c r="B10245" s="187"/>
      <c r="C10245" s="169"/>
      <c r="D10245" s="169"/>
      <c r="E10245" s="169"/>
    </row>
    <row r="10246" spans="2:5">
      <c r="B10246" s="187"/>
      <c r="C10246" s="169"/>
      <c r="D10246" s="169"/>
      <c r="E10246" s="169"/>
    </row>
    <row r="10247" spans="2:5">
      <c r="B10247" s="187"/>
      <c r="C10247" s="169"/>
      <c r="D10247" s="169"/>
      <c r="E10247" s="169"/>
    </row>
    <row r="10248" spans="2:5">
      <c r="B10248" s="187"/>
      <c r="C10248" s="169"/>
      <c r="D10248" s="169"/>
      <c r="E10248" s="169"/>
    </row>
    <row r="10249" spans="2:5">
      <c r="B10249" s="187"/>
      <c r="C10249" s="169"/>
      <c r="D10249" s="169"/>
      <c r="E10249" s="169"/>
    </row>
    <row r="10250" spans="2:5">
      <c r="B10250" s="187"/>
      <c r="C10250" s="169"/>
      <c r="D10250" s="169"/>
      <c r="E10250" s="169"/>
    </row>
    <row r="10251" spans="2:5">
      <c r="B10251" s="187"/>
      <c r="C10251" s="169"/>
      <c r="D10251" s="169"/>
      <c r="E10251" s="169"/>
    </row>
    <row r="10252" spans="2:5">
      <c r="B10252" s="187"/>
      <c r="C10252" s="169"/>
      <c r="D10252" s="169"/>
      <c r="E10252" s="169"/>
    </row>
    <row r="10253" spans="2:5">
      <c r="B10253" s="187"/>
      <c r="C10253" s="169"/>
      <c r="D10253" s="169"/>
      <c r="E10253" s="169"/>
    </row>
    <row r="10254" spans="2:5">
      <c r="B10254" s="187"/>
      <c r="C10254" s="169"/>
      <c r="D10254" s="169"/>
      <c r="E10254" s="169"/>
    </row>
    <row r="10255" spans="2:5">
      <c r="B10255" s="187"/>
      <c r="C10255" s="169"/>
      <c r="D10255" s="169"/>
      <c r="E10255" s="169"/>
    </row>
    <row r="10256" spans="2:5">
      <c r="B10256" s="187"/>
      <c r="C10256" s="169"/>
      <c r="D10256" s="169"/>
      <c r="E10256" s="169"/>
    </row>
    <row r="10257" spans="2:5">
      <c r="B10257" s="187"/>
      <c r="C10257" s="169"/>
      <c r="D10257" s="169"/>
      <c r="E10257" s="169"/>
    </row>
    <row r="10258" spans="2:5">
      <c r="B10258" s="187"/>
      <c r="C10258" s="169"/>
      <c r="D10258" s="169"/>
      <c r="E10258" s="169"/>
    </row>
    <row r="10259" spans="2:5">
      <c r="B10259" s="187"/>
      <c r="C10259" s="169"/>
      <c r="D10259" s="169"/>
      <c r="E10259" s="169"/>
    </row>
    <row r="10260" spans="2:5">
      <c r="B10260" s="187"/>
      <c r="C10260" s="169"/>
      <c r="D10260" s="169"/>
      <c r="E10260" s="169"/>
    </row>
    <row r="10261" spans="2:5">
      <c r="B10261" s="187"/>
      <c r="C10261" s="169"/>
      <c r="D10261" s="169"/>
      <c r="E10261" s="169"/>
    </row>
    <row r="10262" spans="2:5">
      <c r="B10262" s="187"/>
      <c r="C10262" s="169"/>
      <c r="D10262" s="169"/>
      <c r="E10262" s="169"/>
    </row>
    <row r="10263" spans="2:5">
      <c r="B10263" s="187"/>
      <c r="C10263" s="169"/>
      <c r="D10263" s="169"/>
      <c r="E10263" s="169"/>
    </row>
    <row r="10264" spans="2:5">
      <c r="B10264" s="187"/>
      <c r="C10264" s="169"/>
      <c r="D10264" s="169"/>
      <c r="E10264" s="169"/>
    </row>
    <row r="10265" spans="2:5">
      <c r="B10265" s="187"/>
      <c r="C10265" s="169"/>
      <c r="D10265" s="169"/>
      <c r="E10265" s="169"/>
    </row>
    <row r="10266" spans="2:5">
      <c r="B10266" s="187"/>
      <c r="C10266" s="169"/>
      <c r="D10266" s="169"/>
      <c r="E10266" s="169"/>
    </row>
    <row r="10267" spans="2:5">
      <c r="B10267" s="187"/>
      <c r="C10267" s="169"/>
      <c r="D10267" s="169"/>
      <c r="E10267" s="169"/>
    </row>
    <row r="10268" spans="2:5">
      <c r="B10268" s="187"/>
      <c r="C10268" s="169"/>
      <c r="D10268" s="169"/>
      <c r="E10268" s="169"/>
    </row>
    <row r="10269" spans="2:5">
      <c r="B10269" s="187"/>
      <c r="C10269" s="169"/>
      <c r="D10269" s="169"/>
      <c r="E10269" s="169"/>
    </row>
    <row r="10270" spans="2:5">
      <c r="B10270" s="187"/>
      <c r="C10270" s="169"/>
      <c r="D10270" s="169"/>
      <c r="E10270" s="169"/>
    </row>
    <row r="10271" spans="2:5">
      <c r="B10271" s="187"/>
      <c r="C10271" s="169"/>
      <c r="D10271" s="169"/>
      <c r="E10271" s="169"/>
    </row>
    <row r="10272" spans="2:5">
      <c r="B10272" s="187"/>
      <c r="C10272" s="169"/>
      <c r="D10272" s="169"/>
      <c r="E10272" s="169"/>
    </row>
    <row r="10273" spans="2:5">
      <c r="B10273" s="187"/>
      <c r="C10273" s="169"/>
      <c r="D10273" s="169"/>
      <c r="E10273" s="169"/>
    </row>
    <row r="10274" spans="2:5">
      <c r="B10274" s="187"/>
      <c r="C10274" s="169"/>
      <c r="D10274" s="169"/>
      <c r="E10274" s="169"/>
    </row>
    <row r="10275" spans="2:5">
      <c r="B10275" s="187"/>
      <c r="C10275" s="169"/>
      <c r="D10275" s="169"/>
      <c r="E10275" s="169"/>
    </row>
    <row r="10276" spans="2:5">
      <c r="B10276" s="187"/>
      <c r="C10276" s="169"/>
      <c r="D10276" s="169"/>
      <c r="E10276" s="169"/>
    </row>
    <row r="10277" spans="2:5">
      <c r="B10277" s="187"/>
      <c r="C10277" s="169"/>
      <c r="D10277" s="169"/>
      <c r="E10277" s="169"/>
    </row>
    <row r="10278" spans="2:5">
      <c r="B10278" s="187"/>
      <c r="C10278" s="169"/>
      <c r="D10278" s="169"/>
      <c r="E10278" s="169"/>
    </row>
    <row r="10279" spans="2:5">
      <c r="B10279" s="187"/>
      <c r="C10279" s="169"/>
      <c r="D10279" s="169"/>
      <c r="E10279" s="169"/>
    </row>
    <row r="10280" spans="2:5">
      <c r="B10280" s="187"/>
      <c r="C10280" s="169"/>
      <c r="D10280" s="169"/>
      <c r="E10280" s="169"/>
    </row>
    <row r="10281" spans="2:5">
      <c r="B10281" s="187"/>
      <c r="C10281" s="169"/>
      <c r="D10281" s="169"/>
      <c r="E10281" s="169"/>
    </row>
    <row r="10282" spans="2:5">
      <c r="B10282" s="187"/>
      <c r="C10282" s="169"/>
      <c r="D10282" s="169"/>
      <c r="E10282" s="169"/>
    </row>
    <row r="10283" spans="2:5">
      <c r="B10283" s="187"/>
      <c r="C10283" s="169"/>
      <c r="D10283" s="169"/>
      <c r="E10283" s="169"/>
    </row>
    <row r="10284" spans="2:5">
      <c r="B10284" s="187"/>
      <c r="C10284" s="169"/>
      <c r="D10284" s="169"/>
      <c r="E10284" s="169"/>
    </row>
    <row r="10285" spans="2:5">
      <c r="B10285" s="187"/>
      <c r="C10285" s="169"/>
      <c r="D10285" s="169"/>
      <c r="E10285" s="169"/>
    </row>
    <row r="10286" spans="2:5">
      <c r="B10286" s="187"/>
      <c r="C10286" s="169"/>
      <c r="D10286" s="169"/>
      <c r="E10286" s="169"/>
    </row>
    <row r="10287" spans="2:5">
      <c r="B10287" s="187"/>
      <c r="C10287" s="169"/>
      <c r="D10287" s="169"/>
      <c r="E10287" s="169"/>
    </row>
    <row r="10288" spans="2:5">
      <c r="B10288" s="187"/>
      <c r="C10288" s="169"/>
      <c r="D10288" s="169"/>
      <c r="E10288" s="169"/>
    </row>
    <row r="10289" spans="2:5">
      <c r="B10289" s="187"/>
      <c r="C10289" s="169"/>
      <c r="D10289" s="169"/>
      <c r="E10289" s="169"/>
    </row>
    <row r="10290" spans="2:5">
      <c r="B10290" s="187"/>
      <c r="C10290" s="169"/>
      <c r="D10290" s="169"/>
      <c r="E10290" s="169"/>
    </row>
    <row r="10291" spans="2:5">
      <c r="B10291" s="187"/>
      <c r="C10291" s="169"/>
      <c r="D10291" s="169"/>
      <c r="E10291" s="169"/>
    </row>
    <row r="10292" spans="2:5">
      <c r="B10292" s="187"/>
      <c r="C10292" s="169"/>
      <c r="D10292" s="169"/>
      <c r="E10292" s="169"/>
    </row>
    <row r="10293" spans="2:5">
      <c r="B10293" s="187"/>
      <c r="C10293" s="169"/>
      <c r="D10293" s="169"/>
      <c r="E10293" s="169"/>
    </row>
    <row r="10294" spans="2:5">
      <c r="B10294" s="187"/>
      <c r="C10294" s="169"/>
      <c r="D10294" s="169"/>
      <c r="E10294" s="169"/>
    </row>
    <row r="10295" spans="2:5">
      <c r="B10295" s="187"/>
      <c r="C10295" s="169"/>
      <c r="D10295" s="169"/>
      <c r="E10295" s="169"/>
    </row>
    <row r="10296" spans="2:5">
      <c r="B10296" s="187"/>
      <c r="C10296" s="169"/>
      <c r="D10296" s="169"/>
      <c r="E10296" s="169"/>
    </row>
    <row r="10297" spans="2:5">
      <c r="B10297" s="187"/>
      <c r="C10297" s="169"/>
      <c r="D10297" s="169"/>
      <c r="E10297" s="169"/>
    </row>
    <row r="10298" spans="2:5">
      <c r="B10298" s="187"/>
      <c r="C10298" s="169"/>
      <c r="D10298" s="169"/>
      <c r="E10298" s="169"/>
    </row>
    <row r="10299" spans="2:5">
      <c r="B10299" s="187"/>
      <c r="C10299" s="169"/>
      <c r="D10299" s="169"/>
      <c r="E10299" s="169"/>
    </row>
    <row r="10300" spans="2:5">
      <c r="B10300" s="187"/>
      <c r="C10300" s="169"/>
      <c r="D10300" s="169"/>
      <c r="E10300" s="169"/>
    </row>
    <row r="10301" spans="2:5">
      <c r="B10301" s="187"/>
      <c r="C10301" s="169"/>
      <c r="D10301" s="169"/>
      <c r="E10301" s="169"/>
    </row>
    <row r="10302" spans="2:5">
      <c r="B10302" s="187"/>
      <c r="C10302" s="169"/>
      <c r="D10302" s="169"/>
      <c r="E10302" s="169"/>
    </row>
    <row r="10303" spans="2:5">
      <c r="B10303" s="187"/>
      <c r="C10303" s="169"/>
      <c r="D10303" s="169"/>
      <c r="E10303" s="169"/>
    </row>
    <row r="10304" spans="2:5">
      <c r="B10304" s="187"/>
      <c r="C10304" s="169"/>
      <c r="D10304" s="169"/>
      <c r="E10304" s="169"/>
    </row>
    <row r="10305" spans="2:5">
      <c r="B10305" s="187"/>
      <c r="C10305" s="169"/>
      <c r="D10305" s="169"/>
      <c r="E10305" s="169"/>
    </row>
    <row r="10306" spans="2:5">
      <c r="B10306" s="187"/>
      <c r="C10306" s="169"/>
      <c r="D10306" s="169"/>
      <c r="E10306" s="169"/>
    </row>
    <row r="10307" spans="2:5">
      <c r="B10307" s="187"/>
      <c r="C10307" s="169"/>
      <c r="D10307" s="169"/>
      <c r="E10307" s="169"/>
    </row>
    <row r="10308" spans="2:5">
      <c r="B10308" s="187"/>
      <c r="C10308" s="169"/>
      <c r="D10308" s="169"/>
      <c r="E10308" s="169"/>
    </row>
    <row r="10309" spans="2:5">
      <c r="B10309" s="187"/>
      <c r="C10309" s="169"/>
      <c r="D10309" s="169"/>
      <c r="E10309" s="169"/>
    </row>
    <row r="10310" spans="2:5">
      <c r="B10310" s="187"/>
      <c r="C10310" s="169"/>
      <c r="D10310" s="169"/>
      <c r="E10310" s="169"/>
    </row>
    <row r="10311" spans="2:5">
      <c r="B10311" s="187"/>
      <c r="C10311" s="169"/>
      <c r="D10311" s="169"/>
      <c r="E10311" s="169"/>
    </row>
    <row r="10312" spans="2:5">
      <c r="B10312" s="187"/>
      <c r="C10312" s="169"/>
      <c r="D10312" s="169"/>
      <c r="E10312" s="169"/>
    </row>
    <row r="10313" spans="2:5">
      <c r="B10313" s="187"/>
      <c r="C10313" s="169"/>
      <c r="D10313" s="169"/>
      <c r="E10313" s="169"/>
    </row>
    <row r="10314" spans="2:5">
      <c r="B10314" s="187"/>
      <c r="C10314" s="169"/>
      <c r="D10314" s="169"/>
      <c r="E10314" s="169"/>
    </row>
    <row r="10315" spans="2:5">
      <c r="B10315" s="187"/>
      <c r="C10315" s="169"/>
      <c r="D10315" s="169"/>
      <c r="E10315" s="169"/>
    </row>
    <row r="10316" spans="2:5">
      <c r="B10316" s="187"/>
      <c r="C10316" s="169"/>
      <c r="D10316" s="169"/>
      <c r="E10316" s="169"/>
    </row>
    <row r="10317" spans="2:5">
      <c r="B10317" s="187"/>
      <c r="C10317" s="169"/>
      <c r="D10317" s="169"/>
      <c r="E10317" s="169"/>
    </row>
    <row r="10318" spans="2:5">
      <c r="B10318" s="187"/>
      <c r="C10318" s="169"/>
      <c r="D10318" s="169"/>
      <c r="E10318" s="169"/>
    </row>
    <row r="10319" spans="2:5">
      <c r="B10319" s="187"/>
      <c r="C10319" s="169"/>
      <c r="D10319" s="169"/>
      <c r="E10319" s="169"/>
    </row>
    <row r="10320" spans="2:5">
      <c r="B10320" s="187"/>
      <c r="C10320" s="169"/>
      <c r="D10320" s="169"/>
      <c r="E10320" s="169"/>
    </row>
    <row r="10321" spans="2:5">
      <c r="B10321" s="187"/>
      <c r="C10321" s="169"/>
      <c r="D10321" s="169"/>
      <c r="E10321" s="169"/>
    </row>
    <row r="10322" spans="2:5">
      <c r="B10322" s="187"/>
      <c r="C10322" s="169"/>
      <c r="D10322" s="169"/>
      <c r="E10322" s="169"/>
    </row>
    <row r="10323" spans="2:5">
      <c r="B10323" s="187"/>
      <c r="C10323" s="169"/>
      <c r="D10323" s="169"/>
      <c r="E10323" s="169"/>
    </row>
    <row r="10324" spans="2:5">
      <c r="B10324" s="187"/>
      <c r="C10324" s="169"/>
      <c r="D10324" s="169"/>
      <c r="E10324" s="169"/>
    </row>
    <row r="10325" spans="2:5">
      <c r="B10325" s="187"/>
      <c r="C10325" s="169"/>
      <c r="D10325" s="169"/>
      <c r="E10325" s="169"/>
    </row>
    <row r="10326" spans="2:5">
      <c r="B10326" s="187"/>
      <c r="C10326" s="169"/>
      <c r="D10326" s="169"/>
      <c r="E10326" s="169"/>
    </row>
    <row r="10327" spans="2:5">
      <c r="B10327" s="187"/>
      <c r="C10327" s="169"/>
      <c r="D10327" s="169"/>
      <c r="E10327" s="169"/>
    </row>
    <row r="10328" spans="2:5">
      <c r="B10328" s="187"/>
      <c r="C10328" s="169"/>
      <c r="D10328" s="169"/>
      <c r="E10328" s="169"/>
    </row>
    <row r="10329" spans="2:5">
      <c r="B10329" s="187"/>
      <c r="C10329" s="169"/>
      <c r="D10329" s="169"/>
      <c r="E10329" s="169"/>
    </row>
    <row r="10330" spans="2:5">
      <c r="B10330" s="187"/>
      <c r="C10330" s="169"/>
      <c r="D10330" s="169"/>
      <c r="E10330" s="169"/>
    </row>
    <row r="10331" spans="2:5">
      <c r="B10331" s="187"/>
      <c r="C10331" s="169"/>
      <c r="D10331" s="169"/>
      <c r="E10331" s="169"/>
    </row>
    <row r="10332" spans="2:5">
      <c r="B10332" s="187"/>
      <c r="C10332" s="169"/>
      <c r="D10332" s="169"/>
      <c r="E10332" s="169"/>
    </row>
    <row r="10333" spans="2:5">
      <c r="B10333" s="187"/>
      <c r="C10333" s="169"/>
      <c r="D10333" s="169"/>
      <c r="E10333" s="169"/>
    </row>
    <row r="10334" spans="2:5">
      <c r="B10334" s="187"/>
      <c r="C10334" s="169"/>
      <c r="D10334" s="169"/>
      <c r="E10334" s="169"/>
    </row>
    <row r="10335" spans="2:5">
      <c r="B10335" s="187"/>
      <c r="C10335" s="169"/>
      <c r="D10335" s="169"/>
      <c r="E10335" s="169"/>
    </row>
    <row r="10336" spans="2:5">
      <c r="B10336" s="187"/>
      <c r="C10336" s="169"/>
      <c r="D10336" s="169"/>
      <c r="E10336" s="169"/>
    </row>
    <row r="10337" spans="2:5">
      <c r="B10337" s="187"/>
      <c r="C10337" s="169"/>
      <c r="D10337" s="169"/>
      <c r="E10337" s="169"/>
    </row>
    <row r="10338" spans="2:5">
      <c r="B10338" s="187"/>
      <c r="C10338" s="169"/>
      <c r="D10338" s="169"/>
      <c r="E10338" s="169"/>
    </row>
    <row r="10339" spans="2:5">
      <c r="B10339" s="187"/>
      <c r="C10339" s="169"/>
      <c r="D10339" s="169"/>
      <c r="E10339" s="169"/>
    </row>
    <row r="10340" spans="2:5">
      <c r="B10340" s="187"/>
      <c r="C10340" s="169"/>
      <c r="D10340" s="169"/>
      <c r="E10340" s="169"/>
    </row>
    <row r="10341" spans="2:5">
      <c r="B10341" s="187"/>
      <c r="C10341" s="169"/>
      <c r="D10341" s="169"/>
      <c r="E10341" s="169"/>
    </row>
    <row r="10342" spans="2:5">
      <c r="B10342" s="187"/>
      <c r="C10342" s="169"/>
      <c r="D10342" s="169"/>
      <c r="E10342" s="169"/>
    </row>
    <row r="10343" spans="2:5">
      <c r="B10343" s="187"/>
      <c r="C10343" s="169"/>
      <c r="D10343" s="169"/>
      <c r="E10343" s="169"/>
    </row>
    <row r="10344" spans="2:5">
      <c r="B10344" s="187"/>
      <c r="C10344" s="169"/>
      <c r="D10344" s="169"/>
      <c r="E10344" s="169"/>
    </row>
    <row r="10345" spans="2:5">
      <c r="B10345" s="187"/>
      <c r="C10345" s="169"/>
      <c r="D10345" s="169"/>
      <c r="E10345" s="169"/>
    </row>
    <row r="10346" spans="2:5">
      <c r="B10346" s="187"/>
      <c r="C10346" s="169"/>
      <c r="D10346" s="169"/>
      <c r="E10346" s="169"/>
    </row>
    <row r="10347" spans="2:5">
      <c r="B10347" s="187"/>
      <c r="C10347" s="169"/>
      <c r="D10347" s="169"/>
      <c r="E10347" s="169"/>
    </row>
    <row r="10348" spans="2:5">
      <c r="B10348" s="187"/>
      <c r="C10348" s="169"/>
      <c r="D10348" s="169"/>
      <c r="E10348" s="169"/>
    </row>
    <row r="10349" spans="2:5">
      <c r="B10349" s="187"/>
      <c r="C10349" s="169"/>
      <c r="D10349" s="169"/>
      <c r="E10349" s="169"/>
    </row>
    <row r="10350" spans="2:5">
      <c r="B10350" s="187"/>
      <c r="C10350" s="169"/>
      <c r="D10350" s="169"/>
      <c r="E10350" s="169"/>
    </row>
    <row r="10351" spans="2:5">
      <c r="B10351" s="187"/>
      <c r="C10351" s="169"/>
      <c r="D10351" s="169"/>
      <c r="E10351" s="169"/>
    </row>
    <row r="10352" spans="2:5">
      <c r="B10352" s="187"/>
      <c r="C10352" s="169"/>
      <c r="D10352" s="169"/>
      <c r="E10352" s="169"/>
    </row>
    <row r="10353" spans="2:5">
      <c r="B10353" s="187"/>
      <c r="C10353" s="169"/>
      <c r="D10353" s="169"/>
      <c r="E10353" s="169"/>
    </row>
    <row r="10354" spans="2:5">
      <c r="B10354" s="187"/>
      <c r="C10354" s="169"/>
      <c r="D10354" s="169"/>
      <c r="E10354" s="169"/>
    </row>
    <row r="10355" spans="2:5">
      <c r="B10355" s="187"/>
      <c r="C10355" s="169"/>
      <c r="D10355" s="169"/>
      <c r="E10355" s="169"/>
    </row>
    <row r="10356" spans="2:5">
      <c r="B10356" s="187"/>
      <c r="C10356" s="169"/>
      <c r="D10356" s="169"/>
      <c r="E10356" s="169"/>
    </row>
    <row r="10357" spans="2:5">
      <c r="B10357" s="187"/>
      <c r="C10357" s="169"/>
      <c r="D10357" s="169"/>
      <c r="E10357" s="169"/>
    </row>
    <row r="10358" spans="2:5">
      <c r="B10358" s="187"/>
      <c r="C10358" s="169"/>
      <c r="D10358" s="169"/>
      <c r="E10358" s="169"/>
    </row>
    <row r="10359" spans="2:5">
      <c r="B10359" s="187"/>
      <c r="C10359" s="169"/>
      <c r="D10359" s="169"/>
      <c r="E10359" s="169"/>
    </row>
    <row r="10360" spans="2:5">
      <c r="B10360" s="187"/>
      <c r="C10360" s="169"/>
      <c r="D10360" s="169"/>
      <c r="E10360" s="169"/>
    </row>
    <row r="10361" spans="2:5">
      <c r="B10361" s="187"/>
      <c r="C10361" s="169"/>
      <c r="D10361" s="169"/>
      <c r="E10361" s="169"/>
    </row>
    <row r="10362" spans="2:5">
      <c r="B10362" s="187"/>
      <c r="C10362" s="169"/>
      <c r="D10362" s="169"/>
      <c r="E10362" s="169"/>
    </row>
    <row r="10363" spans="2:5">
      <c r="B10363" s="187"/>
      <c r="C10363" s="169"/>
      <c r="D10363" s="169"/>
      <c r="E10363" s="169"/>
    </row>
    <row r="10364" spans="2:5">
      <c r="B10364" s="187"/>
      <c r="C10364" s="169"/>
      <c r="D10364" s="169"/>
      <c r="E10364" s="169"/>
    </row>
    <row r="10365" spans="2:5">
      <c r="B10365" s="187"/>
      <c r="C10365" s="169"/>
      <c r="D10365" s="169"/>
      <c r="E10365" s="169"/>
    </row>
    <row r="10366" spans="2:5">
      <c r="B10366" s="187"/>
      <c r="C10366" s="169"/>
      <c r="D10366" s="169"/>
      <c r="E10366" s="169"/>
    </row>
    <row r="10367" spans="2:5">
      <c r="B10367" s="187"/>
      <c r="C10367" s="169"/>
      <c r="D10367" s="169"/>
      <c r="E10367" s="169"/>
    </row>
    <row r="10368" spans="2:5">
      <c r="B10368" s="187"/>
      <c r="C10368" s="169"/>
      <c r="D10368" s="169"/>
      <c r="E10368" s="169"/>
    </row>
    <row r="10369" spans="2:5">
      <c r="B10369" s="187"/>
      <c r="C10369" s="169"/>
      <c r="D10369" s="169"/>
      <c r="E10369" s="169"/>
    </row>
    <row r="10370" spans="2:5">
      <c r="B10370" s="187"/>
      <c r="C10370" s="169"/>
      <c r="D10370" s="169"/>
      <c r="E10370" s="169"/>
    </row>
    <row r="10371" spans="2:5">
      <c r="B10371" s="187"/>
      <c r="C10371" s="169"/>
      <c r="D10371" s="169"/>
      <c r="E10371" s="169"/>
    </row>
    <row r="10372" spans="2:5">
      <c r="B10372" s="187"/>
      <c r="C10372" s="169"/>
      <c r="D10372" s="169"/>
      <c r="E10372" s="169"/>
    </row>
    <row r="10373" spans="2:5">
      <c r="B10373" s="187"/>
      <c r="C10373" s="169"/>
      <c r="D10373" s="169"/>
      <c r="E10373" s="169"/>
    </row>
    <row r="10374" spans="2:5">
      <c r="B10374" s="187"/>
      <c r="C10374" s="169"/>
      <c r="D10374" s="169"/>
      <c r="E10374" s="169"/>
    </row>
    <row r="10375" spans="2:5">
      <c r="B10375" s="187"/>
      <c r="C10375" s="169"/>
      <c r="D10375" s="169"/>
      <c r="E10375" s="169"/>
    </row>
    <row r="10376" spans="2:5">
      <c r="B10376" s="187"/>
      <c r="C10376" s="169"/>
      <c r="D10376" s="169"/>
      <c r="E10376" s="169"/>
    </row>
    <row r="10377" spans="2:5">
      <c r="B10377" s="187"/>
      <c r="C10377" s="169"/>
      <c r="D10377" s="169"/>
      <c r="E10377" s="169"/>
    </row>
    <row r="10378" spans="2:5">
      <c r="B10378" s="187"/>
      <c r="C10378" s="169"/>
      <c r="D10378" s="169"/>
      <c r="E10378" s="169"/>
    </row>
    <row r="10379" spans="2:5">
      <c r="B10379" s="187"/>
      <c r="C10379" s="169"/>
      <c r="D10379" s="169"/>
      <c r="E10379" s="169"/>
    </row>
    <row r="10380" spans="2:5">
      <c r="B10380" s="187"/>
      <c r="C10380" s="169"/>
      <c r="D10380" s="169"/>
      <c r="E10380" s="169"/>
    </row>
    <row r="10381" spans="2:5">
      <c r="B10381" s="187"/>
      <c r="C10381" s="169"/>
      <c r="D10381" s="169"/>
      <c r="E10381" s="169"/>
    </row>
    <row r="10382" spans="2:5">
      <c r="B10382" s="187"/>
      <c r="C10382" s="169"/>
      <c r="D10382" s="169"/>
      <c r="E10382" s="169"/>
    </row>
    <row r="10383" spans="2:5">
      <c r="B10383" s="187"/>
      <c r="C10383" s="169"/>
      <c r="D10383" s="169"/>
      <c r="E10383" s="169"/>
    </row>
    <row r="10384" spans="2:5">
      <c r="B10384" s="187"/>
      <c r="C10384" s="169"/>
      <c r="D10384" s="169"/>
      <c r="E10384" s="169"/>
    </row>
    <row r="10385" spans="2:5">
      <c r="B10385" s="187"/>
      <c r="C10385" s="169"/>
      <c r="D10385" s="169"/>
      <c r="E10385" s="169"/>
    </row>
    <row r="10386" spans="2:5">
      <c r="B10386" s="187"/>
      <c r="C10386" s="169"/>
      <c r="D10386" s="169"/>
      <c r="E10386" s="169"/>
    </row>
    <row r="10387" spans="2:5">
      <c r="B10387" s="187"/>
      <c r="C10387" s="169"/>
      <c r="D10387" s="169"/>
      <c r="E10387" s="169"/>
    </row>
    <row r="10388" spans="2:5">
      <c r="B10388" s="187"/>
      <c r="C10388" s="169"/>
      <c r="D10388" s="169"/>
      <c r="E10388" s="169"/>
    </row>
    <row r="10389" spans="2:5">
      <c r="B10389" s="187"/>
      <c r="C10389" s="169"/>
      <c r="D10389" s="169"/>
      <c r="E10389" s="169"/>
    </row>
    <row r="10390" spans="2:5">
      <c r="B10390" s="187"/>
      <c r="C10390" s="169"/>
      <c r="D10390" s="169"/>
      <c r="E10390" s="169"/>
    </row>
    <row r="10391" spans="2:5">
      <c r="B10391" s="187"/>
      <c r="C10391" s="169"/>
      <c r="D10391" s="169"/>
      <c r="E10391" s="169"/>
    </row>
    <row r="10392" spans="2:5">
      <c r="B10392" s="187"/>
      <c r="C10392" s="169"/>
      <c r="D10392" s="169"/>
      <c r="E10392" s="169"/>
    </row>
    <row r="10393" spans="2:5">
      <c r="B10393" s="187"/>
      <c r="C10393" s="169"/>
      <c r="D10393" s="169"/>
      <c r="E10393" s="169"/>
    </row>
    <row r="10394" spans="2:5">
      <c r="B10394" s="187"/>
      <c r="C10394" s="169"/>
      <c r="D10394" s="169"/>
      <c r="E10394" s="169"/>
    </row>
    <row r="10395" spans="2:5">
      <c r="B10395" s="187"/>
      <c r="C10395" s="169"/>
      <c r="D10395" s="169"/>
      <c r="E10395" s="169"/>
    </row>
    <row r="10396" spans="2:5">
      <c r="B10396" s="187"/>
      <c r="C10396" s="169"/>
      <c r="D10396" s="169"/>
      <c r="E10396" s="169"/>
    </row>
    <row r="10397" spans="2:5">
      <c r="B10397" s="187"/>
      <c r="C10397" s="169"/>
      <c r="D10397" s="169"/>
      <c r="E10397" s="169"/>
    </row>
    <row r="10398" spans="2:5">
      <c r="B10398" s="187"/>
      <c r="C10398" s="169"/>
      <c r="D10398" s="169"/>
      <c r="E10398" s="169"/>
    </row>
    <row r="10399" spans="2:5">
      <c r="B10399" s="187"/>
      <c r="C10399" s="169"/>
      <c r="D10399" s="169"/>
      <c r="E10399" s="169"/>
    </row>
    <row r="10400" spans="2:5">
      <c r="B10400" s="187"/>
      <c r="C10400" s="169"/>
      <c r="D10400" s="169"/>
      <c r="E10400" s="169"/>
    </row>
    <row r="10401" spans="2:5">
      <c r="B10401" s="187"/>
      <c r="C10401" s="169"/>
      <c r="D10401" s="169"/>
      <c r="E10401" s="169"/>
    </row>
    <row r="10402" spans="2:5">
      <c r="B10402" s="187"/>
      <c r="C10402" s="169"/>
      <c r="D10402" s="169"/>
      <c r="E10402" s="169"/>
    </row>
    <row r="10403" spans="2:5">
      <c r="B10403" s="187"/>
      <c r="C10403" s="169"/>
      <c r="D10403" s="169"/>
      <c r="E10403" s="169"/>
    </row>
    <row r="10404" spans="2:5">
      <c r="B10404" s="187"/>
      <c r="C10404" s="169"/>
      <c r="D10404" s="169"/>
      <c r="E10404" s="169"/>
    </row>
    <row r="10405" spans="2:5">
      <c r="B10405" s="187"/>
      <c r="C10405" s="169"/>
      <c r="D10405" s="169"/>
      <c r="E10405" s="169"/>
    </row>
    <row r="10406" spans="2:5">
      <c r="B10406" s="187"/>
      <c r="C10406" s="169"/>
      <c r="D10406" s="169"/>
      <c r="E10406" s="169"/>
    </row>
    <row r="10407" spans="2:5">
      <c r="B10407" s="187"/>
      <c r="C10407" s="169"/>
      <c r="D10407" s="169"/>
      <c r="E10407" s="169"/>
    </row>
    <row r="10408" spans="2:5">
      <c r="B10408" s="187"/>
      <c r="C10408" s="169"/>
      <c r="D10408" s="169"/>
      <c r="E10408" s="169"/>
    </row>
    <row r="10409" spans="2:5">
      <c r="B10409" s="187"/>
      <c r="C10409" s="169"/>
      <c r="D10409" s="169"/>
      <c r="E10409" s="169"/>
    </row>
    <row r="10410" spans="2:5">
      <c r="B10410" s="187"/>
      <c r="C10410" s="169"/>
      <c r="D10410" s="169"/>
      <c r="E10410" s="169"/>
    </row>
    <row r="10411" spans="2:5">
      <c r="B10411" s="187"/>
      <c r="C10411" s="169"/>
      <c r="D10411" s="169"/>
      <c r="E10411" s="169"/>
    </row>
    <row r="10412" spans="2:5">
      <c r="B10412" s="187"/>
      <c r="C10412" s="169"/>
      <c r="D10412" s="169"/>
      <c r="E10412" s="169"/>
    </row>
    <row r="10413" spans="2:5">
      <c r="B10413" s="187"/>
      <c r="C10413" s="169"/>
      <c r="D10413" s="169"/>
      <c r="E10413" s="169"/>
    </row>
    <row r="10414" spans="2:5">
      <c r="B10414" s="187"/>
      <c r="C10414" s="169"/>
      <c r="D10414" s="169"/>
      <c r="E10414" s="169"/>
    </row>
    <row r="10415" spans="2:5">
      <c r="B10415" s="187"/>
      <c r="C10415" s="169"/>
      <c r="D10415" s="169"/>
      <c r="E10415" s="169"/>
    </row>
    <row r="10416" spans="2:5">
      <c r="B10416" s="187"/>
      <c r="C10416" s="169"/>
      <c r="D10416" s="169"/>
      <c r="E10416" s="169"/>
    </row>
    <row r="10417" spans="2:5">
      <c r="B10417" s="187"/>
      <c r="C10417" s="169"/>
      <c r="D10417" s="169"/>
      <c r="E10417" s="169"/>
    </row>
    <row r="10418" spans="2:5">
      <c r="B10418" s="187"/>
      <c r="C10418" s="169"/>
      <c r="D10418" s="169"/>
      <c r="E10418" s="169"/>
    </row>
    <row r="10419" spans="2:5">
      <c r="B10419" s="187"/>
      <c r="C10419" s="169"/>
      <c r="D10419" s="169"/>
      <c r="E10419" s="169"/>
    </row>
    <row r="10420" spans="2:5">
      <c r="B10420" s="187"/>
      <c r="C10420" s="169"/>
      <c r="D10420" s="169"/>
      <c r="E10420" s="169"/>
    </row>
    <row r="10421" spans="2:5">
      <c r="B10421" s="187"/>
      <c r="C10421" s="169"/>
      <c r="D10421" s="169"/>
      <c r="E10421" s="169"/>
    </row>
    <row r="10422" spans="2:5">
      <c r="B10422" s="187"/>
      <c r="C10422" s="169"/>
      <c r="D10422" s="169"/>
      <c r="E10422" s="169"/>
    </row>
    <row r="10423" spans="2:5">
      <c r="B10423" s="187"/>
      <c r="C10423" s="169"/>
      <c r="D10423" s="169"/>
      <c r="E10423" s="169"/>
    </row>
    <row r="10424" spans="2:5">
      <c r="B10424" s="187"/>
      <c r="C10424" s="169"/>
      <c r="D10424" s="169"/>
      <c r="E10424" s="169"/>
    </row>
    <row r="10425" spans="2:5">
      <c r="B10425" s="187"/>
      <c r="C10425" s="169"/>
      <c r="D10425" s="169"/>
      <c r="E10425" s="169"/>
    </row>
    <row r="10426" spans="2:5">
      <c r="B10426" s="187"/>
      <c r="C10426" s="169"/>
      <c r="D10426" s="169"/>
      <c r="E10426" s="169"/>
    </row>
    <row r="10427" spans="2:5">
      <c r="B10427" s="187"/>
      <c r="C10427" s="169"/>
      <c r="D10427" s="169"/>
      <c r="E10427" s="169"/>
    </row>
    <row r="10428" spans="2:5">
      <c r="B10428" s="187"/>
      <c r="C10428" s="169"/>
      <c r="D10428" s="169"/>
      <c r="E10428" s="169"/>
    </row>
    <row r="10429" spans="2:5">
      <c r="B10429" s="187"/>
      <c r="C10429" s="169"/>
      <c r="D10429" s="169"/>
      <c r="E10429" s="169"/>
    </row>
    <row r="10430" spans="2:5">
      <c r="B10430" s="187"/>
      <c r="C10430" s="169"/>
      <c r="D10430" s="169"/>
      <c r="E10430" s="169"/>
    </row>
    <row r="10431" spans="2:5">
      <c r="B10431" s="187"/>
      <c r="C10431" s="169"/>
      <c r="D10431" s="169"/>
      <c r="E10431" s="169"/>
    </row>
    <row r="10432" spans="2:5">
      <c r="B10432" s="187"/>
      <c r="C10432" s="169"/>
      <c r="D10432" s="169"/>
      <c r="E10432" s="169"/>
    </row>
    <row r="10433" spans="2:5">
      <c r="B10433" s="187"/>
      <c r="C10433" s="169"/>
      <c r="D10433" s="169"/>
      <c r="E10433" s="169"/>
    </row>
    <row r="10434" spans="2:5">
      <c r="B10434" s="187"/>
      <c r="C10434" s="169"/>
      <c r="D10434" s="169"/>
      <c r="E10434" s="169"/>
    </row>
    <row r="10435" spans="2:5">
      <c r="B10435" s="187"/>
      <c r="C10435" s="169"/>
      <c r="D10435" s="169"/>
      <c r="E10435" s="169"/>
    </row>
    <row r="10436" spans="2:5">
      <c r="B10436" s="187"/>
      <c r="C10436" s="169"/>
      <c r="D10436" s="169"/>
      <c r="E10436" s="169"/>
    </row>
    <row r="10437" spans="2:5">
      <c r="B10437" s="187"/>
      <c r="C10437" s="169"/>
      <c r="D10437" s="169"/>
      <c r="E10437" s="169"/>
    </row>
    <row r="10438" spans="2:5">
      <c r="B10438" s="187"/>
      <c r="C10438" s="169"/>
      <c r="D10438" s="169"/>
      <c r="E10438" s="169"/>
    </row>
    <row r="10439" spans="2:5">
      <c r="B10439" s="187"/>
      <c r="C10439" s="169"/>
      <c r="D10439" s="169"/>
      <c r="E10439" s="169"/>
    </row>
    <row r="10440" spans="2:5">
      <c r="B10440" s="187"/>
      <c r="C10440" s="169"/>
      <c r="D10440" s="169"/>
      <c r="E10440" s="169"/>
    </row>
    <row r="10441" spans="2:5">
      <c r="B10441" s="187"/>
      <c r="C10441" s="169"/>
      <c r="D10441" s="169"/>
      <c r="E10441" s="169"/>
    </row>
    <row r="10442" spans="2:5">
      <c r="B10442" s="187"/>
      <c r="C10442" s="169"/>
      <c r="D10442" s="169"/>
      <c r="E10442" s="169"/>
    </row>
    <row r="10443" spans="2:5">
      <c r="B10443" s="187"/>
      <c r="C10443" s="169"/>
      <c r="D10443" s="169"/>
      <c r="E10443" s="169"/>
    </row>
    <row r="10444" spans="2:5">
      <c r="B10444" s="187"/>
      <c r="C10444" s="169"/>
      <c r="D10444" s="169"/>
      <c r="E10444" s="169"/>
    </row>
    <row r="10445" spans="2:5">
      <c r="B10445" s="187"/>
      <c r="C10445" s="169"/>
      <c r="D10445" s="169"/>
      <c r="E10445" s="169"/>
    </row>
    <row r="10446" spans="2:5">
      <c r="B10446" s="187"/>
      <c r="C10446" s="169"/>
      <c r="D10446" s="169"/>
      <c r="E10446" s="169"/>
    </row>
    <row r="10447" spans="2:5">
      <c r="B10447" s="187"/>
      <c r="C10447" s="169"/>
      <c r="D10447" s="169"/>
      <c r="E10447" s="169"/>
    </row>
    <row r="10448" spans="2:5">
      <c r="B10448" s="187"/>
      <c r="C10448" s="169"/>
      <c r="D10448" s="169"/>
      <c r="E10448" s="169"/>
    </row>
    <row r="10449" spans="2:5">
      <c r="B10449" s="187"/>
      <c r="C10449" s="169"/>
      <c r="D10449" s="169"/>
      <c r="E10449" s="169"/>
    </row>
    <row r="10450" spans="2:5">
      <c r="B10450" s="187"/>
      <c r="C10450" s="169"/>
      <c r="D10450" s="169"/>
      <c r="E10450" s="169"/>
    </row>
    <row r="10451" spans="2:5">
      <c r="B10451" s="187"/>
      <c r="C10451" s="169"/>
      <c r="D10451" s="169"/>
      <c r="E10451" s="169"/>
    </row>
    <row r="10452" spans="2:5">
      <c r="B10452" s="187"/>
      <c r="C10452" s="169"/>
      <c r="D10452" s="169"/>
      <c r="E10452" s="169"/>
    </row>
    <row r="10453" spans="2:5">
      <c r="B10453" s="187"/>
      <c r="C10453" s="169"/>
      <c r="D10453" s="169"/>
      <c r="E10453" s="169"/>
    </row>
    <row r="10454" spans="2:5">
      <c r="B10454" s="187"/>
      <c r="C10454" s="169"/>
      <c r="D10454" s="169"/>
      <c r="E10454" s="169"/>
    </row>
    <row r="10455" spans="2:5">
      <c r="B10455" s="187"/>
      <c r="C10455" s="169"/>
      <c r="D10455" s="169"/>
      <c r="E10455" s="169"/>
    </row>
    <row r="10456" spans="2:5">
      <c r="B10456" s="187"/>
      <c r="C10456" s="169"/>
      <c r="D10456" s="169"/>
      <c r="E10456" s="169"/>
    </row>
    <row r="10457" spans="2:5">
      <c r="B10457" s="187"/>
      <c r="C10457" s="169"/>
      <c r="D10457" s="169"/>
      <c r="E10457" s="169"/>
    </row>
    <row r="10458" spans="2:5">
      <c r="B10458" s="187"/>
      <c r="C10458" s="169"/>
      <c r="D10458" s="169"/>
      <c r="E10458" s="169"/>
    </row>
    <row r="10459" spans="2:5">
      <c r="B10459" s="187"/>
      <c r="C10459" s="169"/>
      <c r="D10459" s="169"/>
      <c r="E10459" s="169"/>
    </row>
    <row r="10460" spans="2:5">
      <c r="B10460" s="187"/>
      <c r="C10460" s="169"/>
      <c r="D10460" s="169"/>
      <c r="E10460" s="169"/>
    </row>
    <row r="10461" spans="2:5">
      <c r="B10461" s="187"/>
      <c r="C10461" s="169"/>
      <c r="D10461" s="169"/>
      <c r="E10461" s="169"/>
    </row>
    <row r="10462" spans="2:5">
      <c r="B10462" s="187"/>
      <c r="C10462" s="169"/>
      <c r="D10462" s="169"/>
      <c r="E10462" s="169"/>
    </row>
    <row r="10463" spans="2:5">
      <c r="B10463" s="187"/>
      <c r="C10463" s="169"/>
      <c r="D10463" s="169"/>
      <c r="E10463" s="169"/>
    </row>
    <row r="10464" spans="2:5">
      <c r="B10464" s="187"/>
      <c r="C10464" s="169"/>
      <c r="D10464" s="169"/>
      <c r="E10464" s="169"/>
    </row>
    <row r="10465" spans="2:5">
      <c r="B10465" s="187"/>
      <c r="C10465" s="169"/>
      <c r="D10465" s="169"/>
      <c r="E10465" s="169"/>
    </row>
    <row r="10466" spans="2:5">
      <c r="B10466" s="187"/>
      <c r="C10466" s="169"/>
      <c r="D10466" s="169"/>
      <c r="E10466" s="169"/>
    </row>
    <row r="10467" spans="2:5">
      <c r="B10467" s="187"/>
      <c r="C10467" s="169"/>
      <c r="D10467" s="169"/>
      <c r="E10467" s="169"/>
    </row>
    <row r="10468" spans="2:5">
      <c r="B10468" s="187"/>
      <c r="C10468" s="169"/>
      <c r="D10468" s="169"/>
      <c r="E10468" s="169"/>
    </row>
    <row r="10469" spans="2:5">
      <c r="B10469" s="187"/>
      <c r="C10469" s="169"/>
      <c r="D10469" s="169"/>
      <c r="E10469" s="169"/>
    </row>
    <row r="10470" spans="2:5">
      <c r="B10470" s="187"/>
      <c r="C10470" s="169"/>
      <c r="D10470" s="169"/>
      <c r="E10470" s="169"/>
    </row>
    <row r="10471" spans="2:5">
      <c r="B10471" s="187"/>
      <c r="C10471" s="169"/>
      <c r="D10471" s="169"/>
      <c r="E10471" s="169"/>
    </row>
    <row r="10472" spans="2:5">
      <c r="B10472" s="187"/>
      <c r="C10472" s="169"/>
      <c r="D10472" s="169"/>
      <c r="E10472" s="169"/>
    </row>
    <row r="10473" spans="2:5">
      <c r="B10473" s="187"/>
      <c r="C10473" s="169"/>
      <c r="D10473" s="169"/>
      <c r="E10473" s="169"/>
    </row>
    <row r="10474" spans="2:5">
      <c r="B10474" s="187"/>
      <c r="C10474" s="169"/>
      <c r="D10474" s="169"/>
      <c r="E10474" s="169"/>
    </row>
    <row r="10475" spans="2:5">
      <c r="B10475" s="187"/>
      <c r="C10475" s="169"/>
      <c r="D10475" s="169"/>
      <c r="E10475" s="169"/>
    </row>
    <row r="10476" spans="2:5">
      <c r="B10476" s="187"/>
      <c r="C10476" s="169"/>
      <c r="D10476" s="169"/>
      <c r="E10476" s="169"/>
    </row>
    <row r="10477" spans="2:5">
      <c r="B10477" s="187"/>
      <c r="C10477" s="169"/>
      <c r="D10477" s="169"/>
      <c r="E10477" s="169"/>
    </row>
    <row r="10478" spans="2:5">
      <c r="B10478" s="187"/>
      <c r="C10478" s="169"/>
      <c r="D10478" s="169"/>
      <c r="E10478" s="169"/>
    </row>
    <row r="10479" spans="2:5">
      <c r="B10479" s="187"/>
      <c r="C10479" s="169"/>
      <c r="D10479" s="169"/>
      <c r="E10479" s="169"/>
    </row>
    <row r="10480" spans="2:5">
      <c r="B10480" s="187"/>
      <c r="C10480" s="169"/>
      <c r="D10480" s="169"/>
      <c r="E10480" s="169"/>
    </row>
    <row r="10481" spans="2:5">
      <c r="B10481" s="187"/>
      <c r="C10481" s="169"/>
      <c r="D10481" s="169"/>
      <c r="E10481" s="169"/>
    </row>
    <row r="10482" spans="2:5">
      <c r="B10482" s="187"/>
      <c r="C10482" s="169"/>
      <c r="D10482" s="169"/>
      <c r="E10482" s="169"/>
    </row>
    <row r="10483" spans="2:5">
      <c r="B10483" s="187"/>
      <c r="C10483" s="169"/>
      <c r="D10483" s="169"/>
      <c r="E10483" s="169"/>
    </row>
    <row r="10484" spans="2:5">
      <c r="B10484" s="187"/>
      <c r="C10484" s="169"/>
      <c r="D10484" s="169"/>
      <c r="E10484" s="169"/>
    </row>
    <row r="10485" spans="2:5">
      <c r="B10485" s="187"/>
      <c r="C10485" s="169"/>
      <c r="D10485" s="169"/>
      <c r="E10485" s="169"/>
    </row>
    <row r="10486" spans="2:5">
      <c r="B10486" s="187"/>
      <c r="C10486" s="169"/>
      <c r="D10486" s="169"/>
      <c r="E10486" s="169"/>
    </row>
    <row r="10487" spans="2:5">
      <c r="B10487" s="187"/>
      <c r="C10487" s="169"/>
      <c r="D10487" s="169"/>
      <c r="E10487" s="169"/>
    </row>
    <row r="10488" spans="2:5">
      <c r="B10488" s="187"/>
      <c r="C10488" s="169"/>
      <c r="D10488" s="169"/>
      <c r="E10488" s="169"/>
    </row>
    <row r="10489" spans="2:5">
      <c r="B10489" s="187"/>
      <c r="C10489" s="169"/>
      <c r="D10489" s="169"/>
      <c r="E10489" s="169"/>
    </row>
    <row r="10490" spans="2:5">
      <c r="B10490" s="187"/>
      <c r="C10490" s="169"/>
      <c r="D10490" s="169"/>
      <c r="E10490" s="169"/>
    </row>
    <row r="10491" spans="2:5">
      <c r="B10491" s="187"/>
      <c r="C10491" s="169"/>
      <c r="D10491" s="169"/>
      <c r="E10491" s="169"/>
    </row>
    <row r="10492" spans="2:5">
      <c r="B10492" s="187"/>
      <c r="C10492" s="169"/>
      <c r="D10492" s="169"/>
      <c r="E10492" s="169"/>
    </row>
    <row r="10493" spans="2:5">
      <c r="B10493" s="187"/>
      <c r="C10493" s="169"/>
      <c r="D10493" s="169"/>
      <c r="E10493" s="169"/>
    </row>
    <row r="10494" spans="2:5">
      <c r="B10494" s="187"/>
      <c r="C10494" s="169"/>
      <c r="D10494" s="169"/>
      <c r="E10494" s="169"/>
    </row>
    <row r="10495" spans="2:5">
      <c r="B10495" s="187"/>
      <c r="C10495" s="169"/>
      <c r="D10495" s="169"/>
      <c r="E10495" s="169"/>
    </row>
    <row r="10496" spans="2:5">
      <c r="B10496" s="187"/>
      <c r="C10496" s="169"/>
      <c r="D10496" s="169"/>
      <c r="E10496" s="169"/>
    </row>
    <row r="10497" spans="2:5">
      <c r="B10497" s="187"/>
      <c r="C10497" s="169"/>
      <c r="D10497" s="169"/>
      <c r="E10497" s="169"/>
    </row>
    <row r="10498" spans="2:5">
      <c r="B10498" s="187"/>
      <c r="C10498" s="169"/>
      <c r="D10498" s="169"/>
      <c r="E10498" s="169"/>
    </row>
    <row r="10499" spans="2:5">
      <c r="B10499" s="187"/>
      <c r="C10499" s="169"/>
      <c r="D10499" s="169"/>
      <c r="E10499" s="169"/>
    </row>
    <row r="10500" spans="2:5">
      <c r="B10500" s="187"/>
      <c r="C10500" s="169"/>
      <c r="D10500" s="169"/>
      <c r="E10500" s="169"/>
    </row>
    <row r="10501" spans="2:5">
      <c r="B10501" s="187"/>
      <c r="C10501" s="169"/>
      <c r="D10501" s="169"/>
      <c r="E10501" s="169"/>
    </row>
    <row r="10502" spans="2:5">
      <c r="B10502" s="187"/>
      <c r="C10502" s="169"/>
      <c r="D10502" s="169"/>
      <c r="E10502" s="169"/>
    </row>
    <row r="10503" spans="2:5">
      <c r="B10503" s="187"/>
      <c r="C10503" s="169"/>
      <c r="D10503" s="169"/>
      <c r="E10503" s="169"/>
    </row>
    <row r="10504" spans="2:5">
      <c r="B10504" s="187"/>
      <c r="C10504" s="169"/>
      <c r="D10504" s="169"/>
      <c r="E10504" s="169"/>
    </row>
    <row r="10505" spans="2:5">
      <c r="B10505" s="187"/>
      <c r="C10505" s="169"/>
      <c r="D10505" s="169"/>
      <c r="E10505" s="169"/>
    </row>
    <row r="10506" spans="2:5">
      <c r="B10506" s="187"/>
      <c r="C10506" s="169"/>
      <c r="D10506" s="169"/>
      <c r="E10506" s="169"/>
    </row>
    <row r="10507" spans="2:5">
      <c r="B10507" s="187"/>
      <c r="C10507" s="169"/>
      <c r="D10507" s="169"/>
      <c r="E10507" s="169"/>
    </row>
    <row r="10508" spans="2:5">
      <c r="B10508" s="187"/>
      <c r="C10508" s="169"/>
      <c r="D10508" s="169"/>
      <c r="E10508" s="169"/>
    </row>
    <row r="10509" spans="2:5">
      <c r="B10509" s="187"/>
      <c r="C10509" s="169"/>
      <c r="D10509" s="169"/>
      <c r="E10509" s="169"/>
    </row>
    <row r="10510" spans="2:5">
      <c r="B10510" s="187"/>
      <c r="C10510" s="169"/>
      <c r="D10510" s="169"/>
      <c r="E10510" s="169"/>
    </row>
    <row r="10511" spans="2:5">
      <c r="B10511" s="187"/>
      <c r="C10511" s="169"/>
      <c r="D10511" s="169"/>
      <c r="E10511" s="169"/>
    </row>
    <row r="10512" spans="2:5">
      <c r="B10512" s="187"/>
      <c r="C10512" s="169"/>
      <c r="D10512" s="169"/>
      <c r="E10512" s="169"/>
    </row>
    <row r="10513" spans="2:5">
      <c r="B10513" s="187"/>
      <c r="C10513" s="169"/>
      <c r="D10513" s="169"/>
      <c r="E10513" s="169"/>
    </row>
    <row r="10514" spans="2:5">
      <c r="B10514" s="187"/>
      <c r="C10514" s="169"/>
      <c r="D10514" s="169"/>
      <c r="E10514" s="169"/>
    </row>
    <row r="10515" spans="2:5">
      <c r="B10515" s="187"/>
      <c r="C10515" s="169"/>
      <c r="D10515" s="169"/>
      <c r="E10515" s="169"/>
    </row>
    <row r="10516" spans="2:5">
      <c r="B10516" s="187"/>
      <c r="C10516" s="169"/>
      <c r="D10516" s="169"/>
      <c r="E10516" s="169"/>
    </row>
    <row r="10517" spans="2:5">
      <c r="B10517" s="187"/>
      <c r="C10517" s="169"/>
      <c r="D10517" s="169"/>
      <c r="E10517" s="169"/>
    </row>
    <row r="10518" spans="2:5">
      <c r="B10518" s="187"/>
      <c r="C10518" s="169"/>
      <c r="D10518" s="169"/>
      <c r="E10518" s="169"/>
    </row>
    <row r="10519" spans="2:5">
      <c r="B10519" s="187"/>
      <c r="C10519" s="169"/>
      <c r="D10519" s="169"/>
      <c r="E10519" s="169"/>
    </row>
    <row r="10520" spans="2:5">
      <c r="B10520" s="187"/>
      <c r="C10520" s="169"/>
      <c r="D10520" s="169"/>
      <c r="E10520" s="169"/>
    </row>
    <row r="10521" spans="2:5">
      <c r="B10521" s="187"/>
      <c r="C10521" s="169"/>
      <c r="D10521" s="169"/>
      <c r="E10521" s="169"/>
    </row>
    <row r="10522" spans="2:5">
      <c r="B10522" s="187"/>
      <c r="C10522" s="169"/>
      <c r="D10522" s="169"/>
      <c r="E10522" s="169"/>
    </row>
    <row r="10523" spans="2:5">
      <c r="B10523" s="187"/>
      <c r="C10523" s="169"/>
      <c r="D10523" s="169"/>
      <c r="E10523" s="169"/>
    </row>
    <row r="10524" spans="2:5">
      <c r="B10524" s="187"/>
      <c r="C10524" s="169"/>
      <c r="D10524" s="169"/>
      <c r="E10524" s="169"/>
    </row>
    <row r="10525" spans="2:5">
      <c r="B10525" s="187"/>
      <c r="C10525" s="169"/>
      <c r="D10525" s="169"/>
      <c r="E10525" s="169"/>
    </row>
    <row r="10526" spans="2:5">
      <c r="B10526" s="187"/>
      <c r="C10526" s="169"/>
      <c r="D10526" s="169"/>
      <c r="E10526" s="169"/>
    </row>
    <row r="10527" spans="2:5">
      <c r="B10527" s="187"/>
      <c r="C10527" s="169"/>
      <c r="D10527" s="169"/>
      <c r="E10527" s="169"/>
    </row>
    <row r="10528" spans="2:5">
      <c r="B10528" s="187"/>
      <c r="C10528" s="169"/>
      <c r="D10528" s="169"/>
      <c r="E10528" s="169"/>
    </row>
    <row r="10529" spans="2:5">
      <c r="B10529" s="187"/>
      <c r="C10529" s="169"/>
      <c r="D10529" s="169"/>
      <c r="E10529" s="169"/>
    </row>
    <row r="10530" spans="2:5">
      <c r="B10530" s="187"/>
      <c r="C10530" s="169"/>
      <c r="D10530" s="169"/>
      <c r="E10530" s="169"/>
    </row>
    <row r="10531" spans="2:5">
      <c r="B10531" s="187"/>
      <c r="C10531" s="169"/>
      <c r="D10531" s="169"/>
      <c r="E10531" s="169"/>
    </row>
    <row r="10532" spans="2:5">
      <c r="B10532" s="187"/>
      <c r="C10532" s="169"/>
      <c r="D10532" s="169"/>
      <c r="E10532" s="169"/>
    </row>
    <row r="10533" spans="2:5">
      <c r="B10533" s="187"/>
      <c r="C10533" s="169"/>
      <c r="D10533" s="169"/>
      <c r="E10533" s="169"/>
    </row>
    <row r="10534" spans="2:5">
      <c r="B10534" s="187"/>
      <c r="C10534" s="169"/>
      <c r="D10534" s="169"/>
      <c r="E10534" s="169"/>
    </row>
    <row r="10535" spans="2:5">
      <c r="B10535" s="187"/>
      <c r="C10535" s="169"/>
      <c r="D10535" s="169"/>
      <c r="E10535" s="169"/>
    </row>
    <row r="10536" spans="2:5">
      <c r="B10536" s="187"/>
      <c r="C10536" s="169"/>
      <c r="D10536" s="169"/>
      <c r="E10536" s="169"/>
    </row>
    <row r="10537" spans="2:5">
      <c r="B10537" s="187"/>
      <c r="C10537" s="169"/>
      <c r="D10537" s="169"/>
      <c r="E10537" s="169"/>
    </row>
    <row r="10538" spans="2:5">
      <c r="B10538" s="187"/>
      <c r="C10538" s="169"/>
      <c r="D10538" s="169"/>
      <c r="E10538" s="169"/>
    </row>
    <row r="10539" spans="2:5">
      <c r="B10539" s="187"/>
      <c r="C10539" s="169"/>
      <c r="D10539" s="169"/>
      <c r="E10539" s="169"/>
    </row>
    <row r="10540" spans="2:5">
      <c r="B10540" s="187"/>
      <c r="C10540" s="169"/>
      <c r="D10540" s="169"/>
      <c r="E10540" s="169"/>
    </row>
    <row r="10541" spans="2:5">
      <c r="B10541" s="187"/>
      <c r="C10541" s="169"/>
      <c r="D10541" s="169"/>
      <c r="E10541" s="169"/>
    </row>
    <row r="10542" spans="2:5">
      <c r="B10542" s="187"/>
      <c r="C10542" s="169"/>
      <c r="D10542" s="169"/>
      <c r="E10542" s="169"/>
    </row>
    <row r="10543" spans="2:5">
      <c r="B10543" s="187"/>
      <c r="C10543" s="169"/>
      <c r="D10543" s="169"/>
      <c r="E10543" s="169"/>
    </row>
    <row r="10544" spans="2:5">
      <c r="B10544" s="187"/>
      <c r="C10544" s="169"/>
      <c r="D10544" s="169"/>
      <c r="E10544" s="169"/>
    </row>
    <row r="10545" spans="2:5">
      <c r="B10545" s="187"/>
      <c r="C10545" s="169"/>
      <c r="D10545" s="169"/>
      <c r="E10545" s="169"/>
    </row>
    <row r="10546" spans="2:5">
      <c r="B10546" s="187"/>
      <c r="C10546" s="169"/>
      <c r="D10546" s="169"/>
      <c r="E10546" s="169"/>
    </row>
    <row r="10547" spans="2:5">
      <c r="B10547" s="187"/>
      <c r="C10547" s="169"/>
      <c r="D10547" s="169"/>
      <c r="E10547" s="169"/>
    </row>
    <row r="10548" spans="2:5">
      <c r="B10548" s="187"/>
      <c r="C10548" s="169"/>
      <c r="D10548" s="169"/>
      <c r="E10548" s="169"/>
    </row>
    <row r="10549" spans="2:5">
      <c r="B10549" s="187"/>
      <c r="C10549" s="169"/>
      <c r="D10549" s="169"/>
      <c r="E10549" s="169"/>
    </row>
    <row r="10550" spans="2:5">
      <c r="B10550" s="187"/>
      <c r="C10550" s="169"/>
      <c r="D10550" s="169"/>
      <c r="E10550" s="169"/>
    </row>
    <row r="10551" spans="2:5">
      <c r="B10551" s="187"/>
      <c r="C10551" s="169"/>
      <c r="D10551" s="169"/>
      <c r="E10551" s="169"/>
    </row>
    <row r="10552" spans="2:5">
      <c r="B10552" s="187"/>
      <c r="C10552" s="169"/>
      <c r="D10552" s="169"/>
      <c r="E10552" s="169"/>
    </row>
    <row r="10553" spans="2:5">
      <c r="B10553" s="187"/>
      <c r="C10553" s="169"/>
      <c r="D10553" s="169"/>
      <c r="E10553" s="169"/>
    </row>
    <row r="10554" spans="2:5">
      <c r="B10554" s="187"/>
      <c r="C10554" s="169"/>
      <c r="D10554" s="169"/>
      <c r="E10554" s="169"/>
    </row>
    <row r="10555" spans="2:5">
      <c r="B10555" s="187"/>
      <c r="C10555" s="169"/>
      <c r="D10555" s="169"/>
      <c r="E10555" s="169"/>
    </row>
    <row r="10556" spans="2:5">
      <c r="B10556" s="187"/>
      <c r="C10556" s="169"/>
      <c r="D10556" s="169"/>
      <c r="E10556" s="169"/>
    </row>
    <row r="10557" spans="2:5">
      <c r="B10557" s="187"/>
      <c r="C10557" s="169"/>
      <c r="D10557" s="169"/>
      <c r="E10557" s="169"/>
    </row>
    <row r="10558" spans="2:5">
      <c r="B10558" s="187"/>
      <c r="C10558" s="169"/>
      <c r="D10558" s="169"/>
      <c r="E10558" s="169"/>
    </row>
    <row r="10559" spans="2:5">
      <c r="B10559" s="187"/>
      <c r="C10559" s="169"/>
      <c r="D10559" s="169"/>
      <c r="E10559" s="169"/>
    </row>
    <row r="10560" spans="2:5">
      <c r="B10560" s="187"/>
      <c r="C10560" s="169"/>
      <c r="D10560" s="169"/>
      <c r="E10560" s="169"/>
    </row>
    <row r="10561" spans="2:5">
      <c r="B10561" s="187"/>
      <c r="C10561" s="169"/>
      <c r="D10561" s="169"/>
      <c r="E10561" s="169"/>
    </row>
    <row r="10562" spans="2:5">
      <c r="B10562" s="187"/>
      <c r="C10562" s="169"/>
      <c r="D10562" s="169"/>
      <c r="E10562" s="169"/>
    </row>
    <row r="10563" spans="2:5">
      <c r="B10563" s="187"/>
      <c r="C10563" s="169"/>
      <c r="D10563" s="169"/>
      <c r="E10563" s="169"/>
    </row>
    <row r="10564" spans="2:5">
      <c r="B10564" s="187"/>
      <c r="C10564" s="169"/>
      <c r="D10564" s="169"/>
      <c r="E10564" s="169"/>
    </row>
    <row r="10565" spans="2:5">
      <c r="B10565" s="187"/>
      <c r="C10565" s="169"/>
      <c r="D10565" s="169"/>
      <c r="E10565" s="169"/>
    </row>
    <row r="10566" spans="2:5">
      <c r="B10566" s="187"/>
      <c r="C10566" s="169"/>
      <c r="D10566" s="169"/>
      <c r="E10566" s="169"/>
    </row>
    <row r="10567" spans="2:5">
      <c r="B10567" s="187"/>
      <c r="C10567" s="169"/>
      <c r="D10567" s="169"/>
      <c r="E10567" s="169"/>
    </row>
    <row r="10568" spans="2:5">
      <c r="B10568" s="187"/>
      <c r="C10568" s="169"/>
      <c r="D10568" s="169"/>
      <c r="E10568" s="169"/>
    </row>
    <row r="10569" spans="2:5">
      <c r="B10569" s="187"/>
      <c r="C10569" s="169"/>
      <c r="D10569" s="169"/>
      <c r="E10569" s="169"/>
    </row>
    <row r="10570" spans="2:5">
      <c r="B10570" s="187"/>
      <c r="C10570" s="169"/>
      <c r="D10570" s="169"/>
      <c r="E10570" s="169"/>
    </row>
    <row r="10571" spans="2:5">
      <c r="B10571" s="187"/>
      <c r="C10571" s="169"/>
      <c r="D10571" s="169"/>
      <c r="E10571" s="169"/>
    </row>
    <row r="10572" spans="2:5">
      <c r="B10572" s="187"/>
      <c r="C10572" s="169"/>
      <c r="D10572" s="169"/>
      <c r="E10572" s="169"/>
    </row>
    <row r="10573" spans="2:5">
      <c r="B10573" s="187"/>
      <c r="C10573" s="169"/>
      <c r="D10573" s="169"/>
      <c r="E10573" s="169"/>
    </row>
    <row r="10574" spans="2:5">
      <c r="B10574" s="187"/>
      <c r="C10574" s="169"/>
      <c r="D10574" s="169"/>
      <c r="E10574" s="169"/>
    </row>
    <row r="10575" spans="2:5">
      <c r="B10575" s="187"/>
      <c r="C10575" s="169"/>
      <c r="D10575" s="169"/>
      <c r="E10575" s="169"/>
    </row>
    <row r="10576" spans="2:5">
      <c r="B10576" s="187"/>
      <c r="C10576" s="169"/>
      <c r="D10576" s="169"/>
      <c r="E10576" s="169"/>
    </row>
    <row r="10577" spans="2:5">
      <c r="B10577" s="187"/>
      <c r="C10577" s="169"/>
      <c r="D10577" s="169"/>
      <c r="E10577" s="169"/>
    </row>
    <row r="10578" spans="2:5">
      <c r="B10578" s="187"/>
      <c r="C10578" s="169"/>
      <c r="D10578" s="169"/>
      <c r="E10578" s="169"/>
    </row>
    <row r="10579" spans="2:5">
      <c r="B10579" s="187"/>
      <c r="C10579" s="169"/>
      <c r="D10579" s="169"/>
      <c r="E10579" s="169"/>
    </row>
    <row r="10580" spans="2:5">
      <c r="B10580" s="187"/>
      <c r="C10580" s="169"/>
      <c r="D10580" s="169"/>
      <c r="E10580" s="169"/>
    </row>
    <row r="10581" spans="2:5">
      <c r="B10581" s="187"/>
      <c r="C10581" s="169"/>
      <c r="D10581" s="169"/>
      <c r="E10581" s="169"/>
    </row>
    <row r="10582" spans="2:5">
      <c r="B10582" s="187"/>
      <c r="C10582" s="169"/>
      <c r="D10582" s="169"/>
      <c r="E10582" s="169"/>
    </row>
    <row r="10583" spans="2:5">
      <c r="B10583" s="187"/>
      <c r="C10583" s="169"/>
      <c r="D10583" s="169"/>
      <c r="E10583" s="169"/>
    </row>
    <row r="10584" spans="2:5">
      <c r="B10584" s="187"/>
      <c r="C10584" s="169"/>
      <c r="D10584" s="169"/>
      <c r="E10584" s="169"/>
    </row>
    <row r="10585" spans="2:5">
      <c r="B10585" s="187"/>
      <c r="C10585" s="169"/>
      <c r="D10585" s="169"/>
      <c r="E10585" s="169"/>
    </row>
    <row r="10586" spans="2:5">
      <c r="B10586" s="187"/>
      <c r="C10586" s="169"/>
      <c r="D10586" s="169"/>
      <c r="E10586" s="169"/>
    </row>
    <row r="10587" spans="2:5">
      <c r="B10587" s="187"/>
      <c r="C10587" s="169"/>
      <c r="D10587" s="169"/>
      <c r="E10587" s="169"/>
    </row>
    <row r="10588" spans="2:5">
      <c r="B10588" s="187"/>
      <c r="C10588" s="169"/>
      <c r="D10588" s="169"/>
      <c r="E10588" s="169"/>
    </row>
    <row r="10589" spans="2:5">
      <c r="B10589" s="187"/>
      <c r="C10589" s="169"/>
      <c r="D10589" s="169"/>
      <c r="E10589" s="169"/>
    </row>
    <row r="10590" spans="2:5">
      <c r="B10590" s="187"/>
      <c r="C10590" s="169"/>
      <c r="D10590" s="169"/>
      <c r="E10590" s="169"/>
    </row>
    <row r="10591" spans="2:5">
      <c r="B10591" s="187"/>
      <c r="C10591" s="169"/>
      <c r="D10591" s="169"/>
      <c r="E10591" s="169"/>
    </row>
    <row r="10592" spans="2:5">
      <c r="B10592" s="187"/>
      <c r="C10592" s="169"/>
      <c r="D10592" s="169"/>
      <c r="E10592" s="169"/>
    </row>
    <row r="10593" spans="2:5">
      <c r="B10593" s="187"/>
      <c r="C10593" s="169"/>
      <c r="D10593" s="169"/>
      <c r="E10593" s="169"/>
    </row>
    <row r="10594" spans="2:5">
      <c r="B10594" s="187"/>
      <c r="C10594" s="169"/>
      <c r="D10594" s="169"/>
      <c r="E10594" s="169"/>
    </row>
    <row r="10595" spans="2:5">
      <c r="B10595" s="187"/>
      <c r="C10595" s="169"/>
      <c r="D10595" s="169"/>
      <c r="E10595" s="169"/>
    </row>
    <row r="10596" spans="2:5">
      <c r="B10596" s="187"/>
      <c r="C10596" s="169"/>
      <c r="D10596" s="169"/>
      <c r="E10596" s="169"/>
    </row>
    <row r="10597" spans="2:5">
      <c r="B10597" s="187"/>
      <c r="C10597" s="169"/>
      <c r="D10597" s="169"/>
      <c r="E10597" s="169"/>
    </row>
    <row r="10598" spans="2:5">
      <c r="B10598" s="187"/>
      <c r="C10598" s="169"/>
      <c r="D10598" s="169"/>
      <c r="E10598" s="169"/>
    </row>
    <row r="10599" spans="2:5">
      <c r="B10599" s="187"/>
      <c r="C10599" s="169"/>
      <c r="D10599" s="169"/>
      <c r="E10599" s="169"/>
    </row>
    <row r="10600" spans="2:5">
      <c r="B10600" s="187"/>
      <c r="C10600" s="169"/>
      <c r="D10600" s="169"/>
      <c r="E10600" s="169"/>
    </row>
    <row r="10601" spans="2:5">
      <c r="B10601" s="187"/>
      <c r="C10601" s="169"/>
      <c r="D10601" s="169"/>
      <c r="E10601" s="169"/>
    </row>
    <row r="10602" spans="2:5">
      <c r="B10602" s="187"/>
      <c r="C10602" s="169"/>
      <c r="D10602" s="169"/>
      <c r="E10602" s="169"/>
    </row>
    <row r="10603" spans="2:5">
      <c r="B10603" s="187"/>
      <c r="C10603" s="169"/>
      <c r="D10603" s="169"/>
      <c r="E10603" s="169"/>
    </row>
    <row r="10604" spans="2:5">
      <c r="B10604" s="187"/>
      <c r="C10604" s="169"/>
      <c r="D10604" s="169"/>
      <c r="E10604" s="169"/>
    </row>
    <row r="10605" spans="2:5">
      <c r="B10605" s="187"/>
      <c r="C10605" s="169"/>
      <c r="D10605" s="169"/>
      <c r="E10605" s="169"/>
    </row>
    <row r="10606" spans="2:5">
      <c r="B10606" s="187"/>
      <c r="C10606" s="169"/>
      <c r="D10606" s="169"/>
      <c r="E10606" s="169"/>
    </row>
    <row r="10607" spans="2:5">
      <c r="B10607" s="187"/>
      <c r="C10607" s="169"/>
      <c r="D10607" s="169"/>
      <c r="E10607" s="169"/>
    </row>
    <row r="10608" spans="2:5">
      <c r="B10608" s="187"/>
      <c r="C10608" s="169"/>
      <c r="D10608" s="169"/>
      <c r="E10608" s="169"/>
    </row>
    <row r="10609" spans="2:5">
      <c r="B10609" s="187"/>
      <c r="C10609" s="169"/>
      <c r="D10609" s="169"/>
      <c r="E10609" s="169"/>
    </row>
    <row r="10610" spans="2:5">
      <c r="B10610" s="187"/>
      <c r="C10610" s="169"/>
      <c r="D10610" s="169"/>
      <c r="E10610" s="169"/>
    </row>
    <row r="10611" spans="2:5">
      <c r="B10611" s="187"/>
      <c r="C10611" s="169"/>
      <c r="D10611" s="169"/>
      <c r="E10611" s="169"/>
    </row>
    <row r="10612" spans="2:5">
      <c r="B10612" s="187"/>
      <c r="C10612" s="169"/>
      <c r="D10612" s="169"/>
      <c r="E10612" s="169"/>
    </row>
    <row r="10613" spans="2:5">
      <c r="B10613" s="187"/>
      <c r="C10613" s="169"/>
      <c r="D10613" s="169"/>
      <c r="E10613" s="169"/>
    </row>
    <row r="10614" spans="2:5">
      <c r="B10614" s="187"/>
      <c r="C10614" s="169"/>
      <c r="D10614" s="169"/>
      <c r="E10614" s="169"/>
    </row>
    <row r="10615" spans="2:5">
      <c r="B10615" s="187"/>
      <c r="C10615" s="169"/>
      <c r="D10615" s="169"/>
      <c r="E10615" s="169"/>
    </row>
    <row r="10616" spans="2:5">
      <c r="B10616" s="187"/>
      <c r="C10616" s="169"/>
      <c r="D10616" s="169"/>
      <c r="E10616" s="169"/>
    </row>
    <row r="10617" spans="2:5">
      <c r="B10617" s="187"/>
      <c r="C10617" s="169"/>
      <c r="D10617" s="169"/>
      <c r="E10617" s="169"/>
    </row>
    <row r="10618" spans="2:5">
      <c r="B10618" s="187"/>
      <c r="C10618" s="169"/>
      <c r="D10618" s="169"/>
      <c r="E10618" s="169"/>
    </row>
    <row r="10619" spans="2:5">
      <c r="B10619" s="187"/>
      <c r="C10619" s="169"/>
      <c r="D10619" s="169"/>
      <c r="E10619" s="169"/>
    </row>
    <row r="10620" spans="2:5">
      <c r="B10620" s="187"/>
      <c r="C10620" s="169"/>
      <c r="D10620" s="169"/>
      <c r="E10620" s="169"/>
    </row>
    <row r="10621" spans="2:5">
      <c r="B10621" s="187"/>
      <c r="C10621" s="169"/>
      <c r="D10621" s="169"/>
      <c r="E10621" s="169"/>
    </row>
    <row r="10622" spans="2:5">
      <c r="B10622" s="187"/>
      <c r="C10622" s="169"/>
      <c r="D10622" s="169"/>
      <c r="E10622" s="169"/>
    </row>
    <row r="10623" spans="2:5">
      <c r="B10623" s="187"/>
      <c r="C10623" s="169"/>
      <c r="D10623" s="169"/>
      <c r="E10623" s="169"/>
    </row>
    <row r="10624" spans="2:5">
      <c r="B10624" s="187"/>
      <c r="C10624" s="169"/>
      <c r="D10624" s="169"/>
      <c r="E10624" s="169"/>
    </row>
    <row r="10625" spans="2:5">
      <c r="B10625" s="187"/>
      <c r="C10625" s="169"/>
      <c r="D10625" s="169"/>
      <c r="E10625" s="169"/>
    </row>
    <row r="10626" spans="2:5">
      <c r="B10626" s="187"/>
      <c r="C10626" s="169"/>
      <c r="D10626" s="169"/>
      <c r="E10626" s="169"/>
    </row>
    <row r="10627" spans="2:5">
      <c r="B10627" s="187"/>
      <c r="C10627" s="169"/>
      <c r="D10627" s="169"/>
      <c r="E10627" s="169"/>
    </row>
    <row r="10628" spans="2:5">
      <c r="B10628" s="187"/>
      <c r="C10628" s="169"/>
      <c r="D10628" s="169"/>
      <c r="E10628" s="169"/>
    </row>
    <row r="10629" spans="2:5">
      <c r="B10629" s="187"/>
      <c r="C10629" s="169"/>
      <c r="D10629" s="169"/>
      <c r="E10629" s="169"/>
    </row>
    <row r="10630" spans="2:5">
      <c r="B10630" s="187"/>
      <c r="C10630" s="169"/>
      <c r="D10630" s="169"/>
      <c r="E10630" s="169"/>
    </row>
    <row r="10631" spans="2:5">
      <c r="B10631" s="187"/>
      <c r="C10631" s="169"/>
      <c r="D10631" s="169"/>
      <c r="E10631" s="169"/>
    </row>
    <row r="10632" spans="2:5">
      <c r="B10632" s="187"/>
      <c r="C10632" s="169"/>
      <c r="D10632" s="169"/>
      <c r="E10632" s="169"/>
    </row>
    <row r="10633" spans="2:5">
      <c r="B10633" s="187"/>
      <c r="C10633" s="169"/>
      <c r="D10633" s="169"/>
      <c r="E10633" s="169"/>
    </row>
    <row r="10634" spans="2:5">
      <c r="B10634" s="187"/>
      <c r="C10634" s="169"/>
      <c r="D10634" s="169"/>
      <c r="E10634" s="169"/>
    </row>
    <row r="10635" spans="2:5">
      <c r="B10635" s="187"/>
      <c r="C10635" s="169"/>
      <c r="D10635" s="169"/>
      <c r="E10635" s="169"/>
    </row>
    <row r="10636" spans="2:5">
      <c r="B10636" s="187"/>
      <c r="C10636" s="169"/>
      <c r="D10636" s="169"/>
      <c r="E10636" s="169"/>
    </row>
    <row r="10637" spans="2:5">
      <c r="B10637" s="187"/>
      <c r="C10637" s="169"/>
      <c r="D10637" s="169"/>
      <c r="E10637" s="169"/>
    </row>
    <row r="10638" spans="2:5">
      <c r="B10638" s="187"/>
      <c r="C10638" s="169"/>
      <c r="D10638" s="169"/>
      <c r="E10638" s="169"/>
    </row>
    <row r="10639" spans="2:5">
      <c r="B10639" s="187"/>
      <c r="C10639" s="169"/>
      <c r="D10639" s="169"/>
      <c r="E10639" s="169"/>
    </row>
    <row r="10640" spans="2:5">
      <c r="B10640" s="187"/>
      <c r="C10640" s="169"/>
      <c r="D10640" s="169"/>
      <c r="E10640" s="169"/>
    </row>
    <row r="10641" spans="2:5">
      <c r="B10641" s="187"/>
      <c r="C10641" s="169"/>
      <c r="D10641" s="169"/>
      <c r="E10641" s="169"/>
    </row>
    <row r="10642" spans="2:5">
      <c r="B10642" s="187"/>
      <c r="C10642" s="169"/>
      <c r="D10642" s="169"/>
      <c r="E10642" s="169"/>
    </row>
    <row r="10643" spans="2:5">
      <c r="B10643" s="187"/>
      <c r="C10643" s="169"/>
      <c r="D10643" s="169"/>
      <c r="E10643" s="169"/>
    </row>
    <row r="10644" spans="2:5">
      <c r="B10644" s="187"/>
      <c r="C10644" s="169"/>
      <c r="D10644" s="169"/>
      <c r="E10644" s="169"/>
    </row>
    <row r="10645" spans="2:5">
      <c r="B10645" s="187"/>
      <c r="C10645" s="169"/>
      <c r="D10645" s="169"/>
      <c r="E10645" s="169"/>
    </row>
    <row r="10646" spans="2:5">
      <c r="B10646" s="187"/>
      <c r="C10646" s="169"/>
      <c r="D10646" s="169"/>
      <c r="E10646" s="169"/>
    </row>
    <row r="10647" spans="2:5">
      <c r="B10647" s="187"/>
      <c r="C10647" s="169"/>
      <c r="D10647" s="169"/>
      <c r="E10647" s="169"/>
    </row>
    <row r="10648" spans="2:5">
      <c r="B10648" s="187"/>
      <c r="C10648" s="169"/>
      <c r="D10648" s="169"/>
      <c r="E10648" s="169"/>
    </row>
    <row r="10649" spans="2:5">
      <c r="B10649" s="187"/>
      <c r="C10649" s="169"/>
      <c r="D10649" s="169"/>
      <c r="E10649" s="169"/>
    </row>
    <row r="10650" spans="2:5">
      <c r="B10650" s="187"/>
      <c r="C10650" s="169"/>
      <c r="D10650" s="169"/>
      <c r="E10650" s="169"/>
    </row>
    <row r="10651" spans="2:5">
      <c r="B10651" s="187"/>
      <c r="C10651" s="169"/>
      <c r="D10651" s="169"/>
      <c r="E10651" s="169"/>
    </row>
    <row r="10652" spans="2:5">
      <c r="B10652" s="187"/>
      <c r="C10652" s="169"/>
      <c r="D10652" s="169"/>
      <c r="E10652" s="169"/>
    </row>
    <row r="10653" spans="2:5">
      <c r="B10653" s="187"/>
      <c r="C10653" s="169"/>
      <c r="D10653" s="169"/>
      <c r="E10653" s="169"/>
    </row>
    <row r="10654" spans="2:5">
      <c r="B10654" s="187"/>
      <c r="C10654" s="169"/>
      <c r="D10654" s="169"/>
      <c r="E10654" s="169"/>
    </row>
    <row r="10655" spans="2:5">
      <c r="B10655" s="187"/>
      <c r="C10655" s="169"/>
      <c r="D10655" s="169"/>
      <c r="E10655" s="169"/>
    </row>
    <row r="10656" spans="2:5">
      <c r="B10656" s="187"/>
      <c r="C10656" s="169"/>
      <c r="D10656" s="169"/>
      <c r="E10656" s="169"/>
    </row>
    <row r="10657" spans="2:5">
      <c r="B10657" s="187"/>
      <c r="C10657" s="169"/>
      <c r="D10657" s="169"/>
      <c r="E10657" s="169"/>
    </row>
    <row r="10658" spans="2:5">
      <c r="B10658" s="187"/>
      <c r="C10658" s="169"/>
      <c r="D10658" s="169"/>
      <c r="E10658" s="169"/>
    </row>
    <row r="10659" spans="2:5">
      <c r="B10659" s="187"/>
      <c r="C10659" s="169"/>
      <c r="D10659" s="169"/>
      <c r="E10659" s="169"/>
    </row>
    <row r="10660" spans="2:5">
      <c r="B10660" s="187"/>
      <c r="C10660" s="169"/>
      <c r="D10660" s="169"/>
      <c r="E10660" s="169"/>
    </row>
    <row r="10661" spans="2:5">
      <c r="B10661" s="187"/>
      <c r="C10661" s="169"/>
      <c r="D10661" s="169"/>
      <c r="E10661" s="169"/>
    </row>
    <row r="10662" spans="2:5">
      <c r="B10662" s="187"/>
      <c r="C10662" s="169"/>
      <c r="D10662" s="169"/>
      <c r="E10662" s="169"/>
    </row>
    <row r="10663" spans="2:5">
      <c r="B10663" s="187"/>
      <c r="C10663" s="169"/>
      <c r="D10663" s="169"/>
      <c r="E10663" s="169"/>
    </row>
    <row r="10664" spans="2:5">
      <c r="B10664" s="187"/>
      <c r="C10664" s="169"/>
      <c r="D10664" s="169"/>
      <c r="E10664" s="169"/>
    </row>
    <row r="10665" spans="2:5">
      <c r="B10665" s="187"/>
      <c r="C10665" s="169"/>
      <c r="D10665" s="169"/>
      <c r="E10665" s="169"/>
    </row>
    <row r="10666" spans="2:5">
      <c r="B10666" s="187"/>
      <c r="C10666" s="169"/>
      <c r="D10666" s="169"/>
      <c r="E10666" s="169"/>
    </row>
    <row r="10667" spans="2:5">
      <c r="B10667" s="187"/>
      <c r="C10667" s="169"/>
      <c r="D10667" s="169"/>
      <c r="E10667" s="169"/>
    </row>
    <row r="10668" spans="2:5">
      <c r="B10668" s="187"/>
      <c r="C10668" s="169"/>
      <c r="D10668" s="169"/>
      <c r="E10668" s="169"/>
    </row>
    <row r="10669" spans="2:5">
      <c r="B10669" s="187"/>
      <c r="C10669" s="169"/>
      <c r="D10669" s="169"/>
      <c r="E10669" s="169"/>
    </row>
    <row r="10670" spans="2:5">
      <c r="B10670" s="187"/>
      <c r="C10670" s="169"/>
      <c r="D10670" s="169"/>
      <c r="E10670" s="169"/>
    </row>
    <row r="10671" spans="2:5">
      <c r="B10671" s="187"/>
      <c r="C10671" s="169"/>
      <c r="D10671" s="169"/>
      <c r="E10671" s="169"/>
    </row>
    <row r="10672" spans="2:5">
      <c r="B10672" s="187"/>
      <c r="C10672" s="169"/>
      <c r="D10672" s="169"/>
      <c r="E10672" s="169"/>
    </row>
    <row r="10673" spans="2:5">
      <c r="B10673" s="187"/>
      <c r="C10673" s="169"/>
      <c r="D10673" s="169"/>
      <c r="E10673" s="169"/>
    </row>
    <row r="10674" spans="2:5">
      <c r="B10674" s="187"/>
      <c r="C10674" s="169"/>
      <c r="D10674" s="169"/>
      <c r="E10674" s="169"/>
    </row>
    <row r="10675" spans="2:5">
      <c r="B10675" s="187"/>
      <c r="C10675" s="169"/>
      <c r="D10675" s="169"/>
      <c r="E10675" s="169"/>
    </row>
    <row r="10676" spans="2:5">
      <c r="B10676" s="187"/>
      <c r="C10676" s="169"/>
      <c r="D10676" s="169"/>
      <c r="E10676" s="169"/>
    </row>
    <row r="10677" spans="2:5">
      <c r="B10677" s="187"/>
      <c r="C10677" s="169"/>
      <c r="D10677" s="169"/>
      <c r="E10677" s="169"/>
    </row>
    <row r="10678" spans="2:5">
      <c r="B10678" s="187"/>
      <c r="C10678" s="169"/>
      <c r="D10678" s="169"/>
      <c r="E10678" s="169"/>
    </row>
    <row r="10679" spans="2:5">
      <c r="B10679" s="187"/>
      <c r="C10679" s="169"/>
      <c r="D10679" s="169"/>
      <c r="E10679" s="169"/>
    </row>
    <row r="10680" spans="2:5">
      <c r="B10680" s="187"/>
      <c r="C10680" s="169"/>
      <c r="D10680" s="169"/>
      <c r="E10680" s="169"/>
    </row>
    <row r="10681" spans="2:5">
      <c r="B10681" s="187"/>
      <c r="C10681" s="169"/>
      <c r="D10681" s="169"/>
      <c r="E10681" s="169"/>
    </row>
    <row r="10682" spans="2:5">
      <c r="B10682" s="187"/>
      <c r="C10682" s="169"/>
      <c r="D10682" s="169"/>
      <c r="E10682" s="169"/>
    </row>
    <row r="10683" spans="2:5">
      <c r="B10683" s="187"/>
      <c r="C10683" s="169"/>
      <c r="D10683" s="169"/>
      <c r="E10683" s="169"/>
    </row>
    <row r="10684" spans="2:5">
      <c r="B10684" s="187"/>
      <c r="C10684" s="169"/>
      <c r="D10684" s="169"/>
      <c r="E10684" s="169"/>
    </row>
    <row r="10685" spans="2:5">
      <c r="B10685" s="187"/>
      <c r="C10685" s="169"/>
      <c r="D10685" s="169"/>
      <c r="E10685" s="169"/>
    </row>
    <row r="10686" spans="2:5">
      <c r="B10686" s="187"/>
      <c r="C10686" s="169"/>
      <c r="D10686" s="169"/>
      <c r="E10686" s="169"/>
    </row>
    <row r="10687" spans="2:5">
      <c r="B10687" s="187"/>
      <c r="C10687" s="169"/>
      <c r="D10687" s="169"/>
      <c r="E10687" s="169"/>
    </row>
    <row r="10688" spans="2:5">
      <c r="B10688" s="187"/>
      <c r="C10688" s="169"/>
      <c r="D10688" s="169"/>
      <c r="E10688" s="169"/>
    </row>
    <row r="10689" spans="2:5">
      <c r="B10689" s="187"/>
      <c r="C10689" s="169"/>
      <c r="D10689" s="169"/>
      <c r="E10689" s="169"/>
    </row>
    <row r="10690" spans="2:5">
      <c r="B10690" s="187"/>
      <c r="C10690" s="169"/>
      <c r="D10690" s="169"/>
      <c r="E10690" s="169"/>
    </row>
    <row r="10691" spans="2:5">
      <c r="B10691" s="187"/>
      <c r="C10691" s="169"/>
      <c r="D10691" s="169"/>
      <c r="E10691" s="169"/>
    </row>
    <row r="10692" spans="2:5">
      <c r="B10692" s="187"/>
      <c r="C10692" s="169"/>
      <c r="D10692" s="169"/>
      <c r="E10692" s="169"/>
    </row>
    <row r="10693" spans="2:5">
      <c r="B10693" s="187"/>
      <c r="C10693" s="169"/>
      <c r="D10693" s="169"/>
      <c r="E10693" s="169"/>
    </row>
    <row r="10694" spans="2:5">
      <c r="B10694" s="187"/>
      <c r="C10694" s="169"/>
      <c r="D10694" s="169"/>
      <c r="E10694" s="169"/>
    </row>
    <row r="10695" spans="2:5">
      <c r="B10695" s="187"/>
      <c r="C10695" s="169"/>
      <c r="D10695" s="169"/>
      <c r="E10695" s="169"/>
    </row>
    <row r="10696" spans="2:5">
      <c r="B10696" s="187"/>
      <c r="C10696" s="169"/>
      <c r="D10696" s="169"/>
      <c r="E10696" s="169"/>
    </row>
    <row r="10697" spans="2:5">
      <c r="B10697" s="187"/>
      <c r="C10697" s="169"/>
      <c r="D10697" s="169"/>
      <c r="E10697" s="169"/>
    </row>
    <row r="10698" spans="2:5">
      <c r="B10698" s="187"/>
      <c r="C10698" s="169"/>
      <c r="D10698" s="169"/>
      <c r="E10698" s="169"/>
    </row>
    <row r="10699" spans="2:5">
      <c r="B10699" s="187"/>
      <c r="C10699" s="169"/>
      <c r="D10699" s="169"/>
      <c r="E10699" s="169"/>
    </row>
    <row r="10700" spans="2:5">
      <c r="B10700" s="187"/>
      <c r="C10700" s="169"/>
      <c r="D10700" s="169"/>
      <c r="E10700" s="169"/>
    </row>
    <row r="10701" spans="2:5">
      <c r="B10701" s="187"/>
      <c r="C10701" s="169"/>
      <c r="D10701" s="169"/>
      <c r="E10701" s="169"/>
    </row>
    <row r="10702" spans="2:5">
      <c r="B10702" s="187"/>
      <c r="C10702" s="169"/>
      <c r="D10702" s="169"/>
      <c r="E10702" s="169"/>
    </row>
    <row r="10703" spans="2:5">
      <c r="B10703" s="187"/>
      <c r="C10703" s="169"/>
      <c r="D10703" s="169"/>
      <c r="E10703" s="169"/>
    </row>
    <row r="10704" spans="2:5">
      <c r="B10704" s="187"/>
      <c r="C10704" s="169"/>
      <c r="D10704" s="169"/>
      <c r="E10704" s="169"/>
    </row>
    <row r="10705" spans="2:5">
      <c r="B10705" s="187"/>
      <c r="C10705" s="169"/>
      <c r="D10705" s="169"/>
      <c r="E10705" s="169"/>
    </row>
    <row r="10706" spans="2:5">
      <c r="B10706" s="187"/>
      <c r="C10706" s="169"/>
      <c r="D10706" s="169"/>
      <c r="E10706" s="169"/>
    </row>
    <row r="10707" spans="2:5">
      <c r="B10707" s="187"/>
      <c r="C10707" s="169"/>
      <c r="D10707" s="169"/>
      <c r="E10707" s="169"/>
    </row>
    <row r="10708" spans="2:5">
      <c r="B10708" s="187"/>
      <c r="C10708" s="169"/>
      <c r="D10708" s="169"/>
      <c r="E10708" s="169"/>
    </row>
    <row r="10709" spans="2:5">
      <c r="B10709" s="187"/>
      <c r="C10709" s="169"/>
      <c r="D10709" s="169"/>
      <c r="E10709" s="169"/>
    </row>
    <row r="10710" spans="2:5">
      <c r="B10710" s="187"/>
      <c r="C10710" s="169"/>
      <c r="D10710" s="169"/>
      <c r="E10710" s="169"/>
    </row>
    <row r="10711" spans="2:5">
      <c r="B10711" s="187"/>
      <c r="C10711" s="169"/>
      <c r="D10711" s="169"/>
      <c r="E10711" s="169"/>
    </row>
    <row r="10712" spans="2:5">
      <c r="B10712" s="187"/>
      <c r="C10712" s="169"/>
      <c r="D10712" s="169"/>
      <c r="E10712" s="169"/>
    </row>
    <row r="10713" spans="2:5">
      <c r="B10713" s="187"/>
      <c r="C10713" s="169"/>
      <c r="D10713" s="169"/>
      <c r="E10713" s="169"/>
    </row>
    <row r="10714" spans="2:5">
      <c r="B10714" s="187"/>
      <c r="C10714" s="169"/>
      <c r="D10714" s="169"/>
      <c r="E10714" s="169"/>
    </row>
    <row r="10715" spans="2:5">
      <c r="B10715" s="187"/>
      <c r="C10715" s="169"/>
      <c r="D10715" s="169"/>
      <c r="E10715" s="169"/>
    </row>
    <row r="10716" spans="2:5">
      <c r="B10716" s="187"/>
      <c r="C10716" s="169"/>
      <c r="D10716" s="169"/>
      <c r="E10716" s="169"/>
    </row>
    <row r="10717" spans="2:5">
      <c r="B10717" s="187"/>
      <c r="C10717" s="169"/>
      <c r="D10717" s="169"/>
      <c r="E10717" s="169"/>
    </row>
    <row r="10718" spans="2:5">
      <c r="B10718" s="187"/>
      <c r="C10718" s="169"/>
      <c r="D10718" s="169"/>
      <c r="E10718" s="169"/>
    </row>
    <row r="10719" spans="2:5">
      <c r="B10719" s="187"/>
      <c r="C10719" s="169"/>
      <c r="D10719" s="169"/>
      <c r="E10719" s="169"/>
    </row>
    <row r="10720" spans="2:5">
      <c r="B10720" s="187"/>
      <c r="C10720" s="169"/>
      <c r="D10720" s="169"/>
      <c r="E10720" s="169"/>
    </row>
    <row r="10721" spans="2:5">
      <c r="B10721" s="187"/>
      <c r="C10721" s="169"/>
      <c r="D10721" s="169"/>
      <c r="E10721" s="169"/>
    </row>
    <row r="10722" spans="2:5">
      <c r="B10722" s="187"/>
      <c r="C10722" s="169"/>
      <c r="D10722" s="169"/>
      <c r="E10722" s="169"/>
    </row>
    <row r="10723" spans="2:5">
      <c r="B10723" s="187"/>
      <c r="C10723" s="169"/>
      <c r="D10723" s="169"/>
      <c r="E10723" s="169"/>
    </row>
    <row r="10724" spans="2:5">
      <c r="B10724" s="187"/>
      <c r="C10724" s="169"/>
      <c r="D10724" s="169"/>
      <c r="E10724" s="169"/>
    </row>
    <row r="10725" spans="2:5">
      <c r="B10725" s="187"/>
      <c r="C10725" s="169"/>
      <c r="D10725" s="169"/>
      <c r="E10725" s="169"/>
    </row>
    <row r="10726" spans="2:5">
      <c r="B10726" s="187"/>
      <c r="C10726" s="169"/>
      <c r="D10726" s="169"/>
      <c r="E10726" s="169"/>
    </row>
    <row r="10727" spans="2:5">
      <c r="B10727" s="187"/>
      <c r="C10727" s="169"/>
      <c r="D10727" s="169"/>
      <c r="E10727" s="169"/>
    </row>
    <row r="10728" spans="2:5">
      <c r="B10728" s="187"/>
      <c r="C10728" s="169"/>
      <c r="D10728" s="169"/>
      <c r="E10728" s="169"/>
    </row>
    <row r="10729" spans="2:5">
      <c r="B10729" s="187"/>
      <c r="C10729" s="169"/>
      <c r="D10729" s="169"/>
      <c r="E10729" s="169"/>
    </row>
    <row r="10730" spans="2:5">
      <c r="B10730" s="187"/>
      <c r="C10730" s="169"/>
      <c r="D10730" s="169"/>
      <c r="E10730" s="169"/>
    </row>
    <row r="10731" spans="2:5">
      <c r="B10731" s="187"/>
      <c r="C10731" s="169"/>
      <c r="D10731" s="169"/>
      <c r="E10731" s="169"/>
    </row>
    <row r="10732" spans="2:5">
      <c r="B10732" s="187"/>
      <c r="C10732" s="169"/>
      <c r="D10732" s="169"/>
      <c r="E10732" s="169"/>
    </row>
    <row r="10733" spans="2:5">
      <c r="B10733" s="187"/>
      <c r="C10733" s="169"/>
      <c r="D10733" s="169"/>
      <c r="E10733" s="169"/>
    </row>
    <row r="10734" spans="2:5">
      <c r="B10734" s="187"/>
      <c r="C10734" s="169"/>
      <c r="D10734" s="169"/>
      <c r="E10734" s="169"/>
    </row>
    <row r="10735" spans="2:5">
      <c r="B10735" s="187"/>
      <c r="C10735" s="169"/>
      <c r="D10735" s="169"/>
      <c r="E10735" s="169"/>
    </row>
    <row r="10736" spans="2:5">
      <c r="B10736" s="187"/>
      <c r="C10736" s="169"/>
      <c r="D10736" s="169"/>
      <c r="E10736" s="169"/>
    </row>
    <row r="10737" spans="2:5">
      <c r="B10737" s="187"/>
      <c r="C10737" s="169"/>
      <c r="D10737" s="169"/>
      <c r="E10737" s="169"/>
    </row>
    <row r="10738" spans="2:5">
      <c r="B10738" s="187"/>
      <c r="C10738" s="169"/>
      <c r="D10738" s="169"/>
      <c r="E10738" s="169"/>
    </row>
    <row r="10739" spans="2:5">
      <c r="B10739" s="187"/>
      <c r="C10739" s="169"/>
      <c r="D10739" s="169"/>
      <c r="E10739" s="169"/>
    </row>
    <row r="10740" spans="2:5">
      <c r="B10740" s="187"/>
      <c r="C10740" s="169"/>
      <c r="D10740" s="169"/>
      <c r="E10740" s="169"/>
    </row>
    <row r="10741" spans="2:5">
      <c r="B10741" s="187"/>
      <c r="C10741" s="169"/>
      <c r="D10741" s="169"/>
      <c r="E10741" s="169"/>
    </row>
    <row r="10742" spans="2:5">
      <c r="B10742" s="187"/>
      <c r="C10742" s="169"/>
      <c r="D10742" s="169"/>
      <c r="E10742" s="169"/>
    </row>
    <row r="10743" spans="2:5">
      <c r="B10743" s="187"/>
      <c r="C10743" s="169"/>
      <c r="D10743" s="169"/>
      <c r="E10743" s="169"/>
    </row>
    <row r="10744" spans="2:5">
      <c r="B10744" s="187"/>
      <c r="C10744" s="169"/>
      <c r="D10744" s="169"/>
      <c r="E10744" s="169"/>
    </row>
    <row r="10745" spans="2:5">
      <c r="B10745" s="187"/>
      <c r="C10745" s="169"/>
      <c r="D10745" s="169"/>
      <c r="E10745" s="169"/>
    </row>
    <row r="10746" spans="2:5">
      <c r="B10746" s="187"/>
      <c r="C10746" s="169"/>
      <c r="D10746" s="169"/>
      <c r="E10746" s="169"/>
    </row>
    <row r="10747" spans="2:5">
      <c r="B10747" s="187"/>
      <c r="C10747" s="169"/>
      <c r="D10747" s="169"/>
      <c r="E10747" s="169"/>
    </row>
    <row r="10748" spans="2:5">
      <c r="B10748" s="187"/>
      <c r="C10748" s="169"/>
      <c r="D10748" s="169"/>
      <c r="E10748" s="169"/>
    </row>
    <row r="10749" spans="2:5">
      <c r="B10749" s="187"/>
      <c r="C10749" s="169"/>
      <c r="D10749" s="169"/>
      <c r="E10749" s="169"/>
    </row>
    <row r="10750" spans="2:5">
      <c r="B10750" s="187"/>
      <c r="C10750" s="169"/>
      <c r="D10750" s="169"/>
      <c r="E10750" s="169"/>
    </row>
    <row r="10751" spans="2:5">
      <c r="B10751" s="187"/>
      <c r="C10751" s="169"/>
      <c r="D10751" s="169"/>
      <c r="E10751" s="169"/>
    </row>
    <row r="10752" spans="2:5">
      <c r="B10752" s="187"/>
      <c r="C10752" s="169"/>
      <c r="D10752" s="169"/>
      <c r="E10752" s="169"/>
    </row>
    <row r="10753" spans="2:5">
      <c r="B10753" s="187"/>
      <c r="C10753" s="169"/>
      <c r="D10753" s="169"/>
      <c r="E10753" s="169"/>
    </row>
    <row r="10754" spans="2:5">
      <c r="B10754" s="187"/>
      <c r="C10754" s="169"/>
      <c r="D10754" s="169"/>
      <c r="E10754" s="169"/>
    </row>
    <row r="10755" spans="2:5">
      <c r="B10755" s="187"/>
      <c r="C10755" s="169"/>
      <c r="D10755" s="169"/>
      <c r="E10755" s="169"/>
    </row>
    <row r="10756" spans="2:5">
      <c r="B10756" s="187"/>
      <c r="C10756" s="169"/>
      <c r="D10756" s="169"/>
      <c r="E10756" s="169"/>
    </row>
    <row r="10757" spans="2:5">
      <c r="B10757" s="187"/>
      <c r="C10757" s="169"/>
      <c r="D10757" s="169"/>
      <c r="E10757" s="169"/>
    </row>
    <row r="10758" spans="2:5">
      <c r="B10758" s="187"/>
      <c r="C10758" s="169"/>
      <c r="D10758" s="169"/>
      <c r="E10758" s="169"/>
    </row>
    <row r="10759" spans="2:5">
      <c r="B10759" s="187"/>
      <c r="C10759" s="169"/>
      <c r="D10759" s="169"/>
      <c r="E10759" s="169"/>
    </row>
    <row r="10760" spans="2:5">
      <c r="B10760" s="187"/>
      <c r="C10760" s="169"/>
      <c r="D10760" s="169"/>
      <c r="E10760" s="169"/>
    </row>
    <row r="10761" spans="2:5">
      <c r="B10761" s="187"/>
      <c r="C10761" s="169"/>
      <c r="D10761" s="169"/>
      <c r="E10761" s="169"/>
    </row>
    <row r="10762" spans="2:5">
      <c r="B10762" s="187"/>
      <c r="C10762" s="169"/>
      <c r="D10762" s="169"/>
      <c r="E10762" s="169"/>
    </row>
    <row r="10763" spans="2:5">
      <c r="B10763" s="187"/>
      <c r="C10763" s="169"/>
      <c r="D10763" s="169"/>
      <c r="E10763" s="169"/>
    </row>
    <row r="10764" spans="2:5">
      <c r="B10764" s="187"/>
      <c r="C10764" s="169"/>
      <c r="D10764" s="169"/>
      <c r="E10764" s="169"/>
    </row>
    <row r="10765" spans="2:5">
      <c r="B10765" s="187"/>
      <c r="C10765" s="169"/>
      <c r="D10765" s="169"/>
      <c r="E10765" s="169"/>
    </row>
    <row r="10766" spans="2:5">
      <c r="B10766" s="187"/>
      <c r="C10766" s="169"/>
      <c r="D10766" s="169"/>
      <c r="E10766" s="169"/>
    </row>
    <row r="10767" spans="2:5">
      <c r="B10767" s="187"/>
      <c r="C10767" s="169"/>
      <c r="D10767" s="169"/>
      <c r="E10767" s="169"/>
    </row>
    <row r="10768" spans="2:5">
      <c r="B10768" s="187"/>
      <c r="C10768" s="169"/>
      <c r="D10768" s="169"/>
      <c r="E10768" s="169"/>
    </row>
    <row r="10769" spans="2:5">
      <c r="B10769" s="187"/>
      <c r="C10769" s="169"/>
      <c r="D10769" s="169"/>
      <c r="E10769" s="169"/>
    </row>
    <row r="10770" spans="2:5">
      <c r="B10770" s="187"/>
      <c r="C10770" s="169"/>
      <c r="D10770" s="169"/>
      <c r="E10770" s="169"/>
    </row>
    <row r="10771" spans="2:5">
      <c r="B10771" s="187"/>
      <c r="C10771" s="169"/>
      <c r="D10771" s="169"/>
      <c r="E10771" s="169"/>
    </row>
    <row r="10772" spans="2:5">
      <c r="B10772" s="187"/>
      <c r="C10772" s="169"/>
      <c r="D10772" s="169"/>
      <c r="E10772" s="169"/>
    </row>
    <row r="10773" spans="2:5">
      <c r="B10773" s="187"/>
      <c r="C10773" s="169"/>
      <c r="D10773" s="169"/>
      <c r="E10773" s="169"/>
    </row>
    <row r="10774" spans="2:5">
      <c r="B10774" s="187"/>
      <c r="C10774" s="169"/>
      <c r="D10774" s="169"/>
      <c r="E10774" s="169"/>
    </row>
    <row r="10775" spans="2:5">
      <c r="B10775" s="187"/>
      <c r="C10775" s="169"/>
      <c r="D10775" s="169"/>
      <c r="E10775" s="169"/>
    </row>
    <row r="10776" spans="2:5">
      <c r="B10776" s="187"/>
      <c r="C10776" s="169"/>
      <c r="D10776" s="169"/>
      <c r="E10776" s="169"/>
    </row>
    <row r="10777" spans="2:5">
      <c r="B10777" s="187"/>
      <c r="C10777" s="169"/>
      <c r="D10777" s="169"/>
      <c r="E10777" s="169"/>
    </row>
    <row r="10778" spans="2:5">
      <c r="B10778" s="187"/>
      <c r="C10778" s="169"/>
      <c r="D10778" s="169"/>
      <c r="E10778" s="169"/>
    </row>
    <row r="10779" spans="2:5">
      <c r="B10779" s="187"/>
      <c r="C10779" s="169"/>
      <c r="D10779" s="169"/>
      <c r="E10779" s="169"/>
    </row>
    <row r="10780" spans="2:5">
      <c r="B10780" s="187"/>
      <c r="C10780" s="169"/>
      <c r="D10780" s="169"/>
      <c r="E10780" s="169"/>
    </row>
    <row r="10781" spans="2:5">
      <c r="B10781" s="187"/>
      <c r="C10781" s="169"/>
      <c r="D10781" s="169"/>
      <c r="E10781" s="169"/>
    </row>
    <row r="10782" spans="2:5">
      <c r="B10782" s="187"/>
      <c r="C10782" s="169"/>
      <c r="D10782" s="169"/>
      <c r="E10782" s="169"/>
    </row>
    <row r="10783" spans="2:5">
      <c r="B10783" s="187"/>
      <c r="C10783" s="169"/>
      <c r="D10783" s="169"/>
      <c r="E10783" s="169"/>
    </row>
    <row r="10784" spans="2:5">
      <c r="B10784" s="187"/>
      <c r="C10784" s="169"/>
      <c r="D10784" s="169"/>
      <c r="E10784" s="169"/>
    </row>
    <row r="10785" spans="2:5">
      <c r="B10785" s="187"/>
      <c r="C10785" s="169"/>
      <c r="D10785" s="169"/>
      <c r="E10785" s="169"/>
    </row>
    <row r="10786" spans="2:5">
      <c r="B10786" s="187"/>
      <c r="C10786" s="169"/>
      <c r="D10786" s="169"/>
      <c r="E10786" s="169"/>
    </row>
    <row r="10787" spans="2:5">
      <c r="B10787" s="187"/>
      <c r="C10787" s="169"/>
      <c r="D10787" s="169"/>
      <c r="E10787" s="169"/>
    </row>
    <row r="10788" spans="2:5">
      <c r="B10788" s="187"/>
      <c r="C10788" s="169"/>
      <c r="D10788" s="169"/>
      <c r="E10788" s="169"/>
    </row>
    <row r="10789" spans="2:5">
      <c r="B10789" s="187"/>
      <c r="C10789" s="169"/>
      <c r="D10789" s="169"/>
      <c r="E10789" s="169"/>
    </row>
    <row r="10790" spans="2:5">
      <c r="B10790" s="187"/>
      <c r="C10790" s="169"/>
      <c r="D10790" s="169"/>
      <c r="E10790" s="169"/>
    </row>
    <row r="10791" spans="2:5">
      <c r="B10791" s="187"/>
      <c r="C10791" s="169"/>
      <c r="D10791" s="169"/>
      <c r="E10791" s="169"/>
    </row>
    <row r="10792" spans="2:5">
      <c r="B10792" s="187"/>
      <c r="C10792" s="169"/>
      <c r="D10792" s="169"/>
      <c r="E10792" s="169"/>
    </row>
    <row r="10793" spans="2:5">
      <c r="B10793" s="187"/>
      <c r="C10793" s="169"/>
      <c r="D10793" s="169"/>
      <c r="E10793" s="169"/>
    </row>
    <row r="10794" spans="2:5">
      <c r="B10794" s="187"/>
      <c r="C10794" s="169"/>
      <c r="D10794" s="169"/>
      <c r="E10794" s="169"/>
    </row>
    <row r="10795" spans="2:5">
      <c r="B10795" s="187"/>
      <c r="C10795" s="169"/>
      <c r="D10795" s="169"/>
      <c r="E10795" s="169"/>
    </row>
    <row r="10796" spans="2:5">
      <c r="B10796" s="187"/>
      <c r="C10796" s="169"/>
      <c r="D10796" s="169"/>
      <c r="E10796" s="169"/>
    </row>
    <row r="10797" spans="2:5">
      <c r="B10797" s="187"/>
      <c r="C10797" s="169"/>
      <c r="D10797" s="169"/>
      <c r="E10797" s="169"/>
    </row>
    <row r="10798" spans="2:5">
      <c r="B10798" s="187"/>
      <c r="C10798" s="169"/>
      <c r="D10798" s="169"/>
      <c r="E10798" s="169"/>
    </row>
    <row r="10799" spans="2:5">
      <c r="B10799" s="187"/>
      <c r="C10799" s="169"/>
      <c r="D10799" s="169"/>
      <c r="E10799" s="169"/>
    </row>
    <row r="10800" spans="2:5">
      <c r="B10800" s="187"/>
      <c r="C10800" s="169"/>
      <c r="D10800" s="169"/>
      <c r="E10800" s="169"/>
    </row>
    <row r="10801" spans="2:5">
      <c r="B10801" s="187"/>
      <c r="C10801" s="169"/>
      <c r="D10801" s="169"/>
      <c r="E10801" s="169"/>
    </row>
    <row r="10802" spans="2:5">
      <c r="B10802" s="187"/>
      <c r="C10802" s="169"/>
      <c r="D10802" s="169"/>
      <c r="E10802" s="169"/>
    </row>
    <row r="10803" spans="2:5">
      <c r="B10803" s="187"/>
      <c r="C10803" s="169"/>
      <c r="D10803" s="169"/>
      <c r="E10803" s="169"/>
    </row>
    <row r="10804" spans="2:5">
      <c r="B10804" s="187"/>
      <c r="C10804" s="169"/>
      <c r="D10804" s="169"/>
      <c r="E10804" s="169"/>
    </row>
    <row r="10805" spans="2:5">
      <c r="B10805" s="187"/>
      <c r="C10805" s="169"/>
      <c r="D10805" s="169"/>
      <c r="E10805" s="169"/>
    </row>
    <row r="10806" spans="2:5">
      <c r="B10806" s="187"/>
      <c r="C10806" s="169"/>
      <c r="D10806" s="169"/>
      <c r="E10806" s="169"/>
    </row>
    <row r="10807" spans="2:5">
      <c r="B10807" s="187"/>
      <c r="C10807" s="169"/>
      <c r="D10807" s="169"/>
      <c r="E10807" s="169"/>
    </row>
    <row r="10808" spans="2:5">
      <c r="B10808" s="187"/>
      <c r="C10808" s="169"/>
      <c r="D10808" s="169"/>
      <c r="E10808" s="169"/>
    </row>
    <row r="10809" spans="2:5">
      <c r="B10809" s="187"/>
      <c r="C10809" s="169"/>
      <c r="D10809" s="169"/>
      <c r="E10809" s="169"/>
    </row>
    <row r="10810" spans="2:5">
      <c r="B10810" s="187"/>
      <c r="C10810" s="169"/>
      <c r="D10810" s="169"/>
      <c r="E10810" s="169"/>
    </row>
    <row r="10811" spans="2:5">
      <c r="B10811" s="187"/>
      <c r="C10811" s="169"/>
      <c r="D10811" s="169"/>
      <c r="E10811" s="169"/>
    </row>
    <row r="10812" spans="2:5">
      <c r="B10812" s="187"/>
      <c r="C10812" s="169"/>
      <c r="D10812" s="169"/>
      <c r="E10812" s="169"/>
    </row>
    <row r="10813" spans="2:5">
      <c r="B10813" s="187"/>
      <c r="C10813" s="169"/>
      <c r="D10813" s="169"/>
      <c r="E10813" s="169"/>
    </row>
    <row r="10814" spans="2:5">
      <c r="B10814" s="187"/>
      <c r="C10814" s="169"/>
      <c r="D10814" s="169"/>
      <c r="E10814" s="169"/>
    </row>
    <row r="10815" spans="2:5">
      <c r="B10815" s="187"/>
      <c r="C10815" s="169"/>
      <c r="D10815" s="169"/>
      <c r="E10815" s="169"/>
    </row>
    <row r="10816" spans="2:5">
      <c r="B10816" s="187"/>
      <c r="C10816" s="169"/>
      <c r="D10816" s="169"/>
      <c r="E10816" s="169"/>
    </row>
    <row r="10817" spans="2:5">
      <c r="B10817" s="187"/>
      <c r="C10817" s="169"/>
      <c r="D10817" s="169"/>
      <c r="E10817" s="169"/>
    </row>
    <row r="10818" spans="2:5">
      <c r="B10818" s="187"/>
      <c r="C10818" s="169"/>
      <c r="D10818" s="169"/>
      <c r="E10818" s="169"/>
    </row>
    <row r="10819" spans="2:5">
      <c r="B10819" s="187"/>
      <c r="C10819" s="169"/>
      <c r="D10819" s="169"/>
      <c r="E10819" s="169"/>
    </row>
    <row r="10820" spans="2:5">
      <c r="B10820" s="187"/>
      <c r="C10820" s="169"/>
      <c r="D10820" s="169"/>
      <c r="E10820" s="169"/>
    </row>
    <row r="10821" spans="2:5">
      <c r="B10821" s="187"/>
      <c r="C10821" s="169"/>
      <c r="D10821" s="169"/>
      <c r="E10821" s="169"/>
    </row>
    <row r="10822" spans="2:5">
      <c r="B10822" s="187"/>
      <c r="C10822" s="169"/>
      <c r="D10822" s="169"/>
      <c r="E10822" s="169"/>
    </row>
    <row r="10823" spans="2:5">
      <c r="B10823" s="187"/>
      <c r="C10823" s="169"/>
      <c r="D10823" s="169"/>
      <c r="E10823" s="169"/>
    </row>
    <row r="10824" spans="2:5">
      <c r="B10824" s="187"/>
      <c r="C10824" s="169"/>
      <c r="D10824" s="169"/>
      <c r="E10824" s="169"/>
    </row>
    <row r="10825" spans="2:5">
      <c r="B10825" s="187"/>
      <c r="C10825" s="169"/>
      <c r="D10825" s="169"/>
      <c r="E10825" s="169"/>
    </row>
    <row r="10826" spans="2:5">
      <c r="B10826" s="187"/>
      <c r="C10826" s="169"/>
      <c r="D10826" s="169"/>
      <c r="E10826" s="169"/>
    </row>
    <row r="10827" spans="2:5">
      <c r="B10827" s="187"/>
      <c r="C10827" s="169"/>
      <c r="D10827" s="169"/>
      <c r="E10827" s="169"/>
    </row>
    <row r="10828" spans="2:5">
      <c r="B10828" s="187"/>
      <c r="C10828" s="169"/>
      <c r="D10828" s="169"/>
      <c r="E10828" s="169"/>
    </row>
    <row r="10829" spans="2:5">
      <c r="B10829" s="187"/>
      <c r="C10829" s="169"/>
      <c r="D10829" s="169"/>
      <c r="E10829" s="169"/>
    </row>
    <row r="10830" spans="2:5">
      <c r="B10830" s="187"/>
      <c r="C10830" s="169"/>
      <c r="D10830" s="169"/>
      <c r="E10830" s="169"/>
    </row>
    <row r="10831" spans="2:5">
      <c r="B10831" s="187"/>
      <c r="C10831" s="169"/>
      <c r="D10831" s="169"/>
      <c r="E10831" s="169"/>
    </row>
    <row r="10832" spans="2:5">
      <c r="B10832" s="187"/>
      <c r="C10832" s="169"/>
      <c r="D10832" s="169"/>
      <c r="E10832" s="169"/>
    </row>
    <row r="10833" spans="2:5">
      <c r="B10833" s="187"/>
      <c r="C10833" s="169"/>
      <c r="D10833" s="169"/>
      <c r="E10833" s="169"/>
    </row>
    <row r="10834" spans="2:5">
      <c r="B10834" s="187"/>
      <c r="C10834" s="169"/>
      <c r="D10834" s="169"/>
      <c r="E10834" s="169"/>
    </row>
    <row r="10835" spans="2:5">
      <c r="B10835" s="187"/>
      <c r="C10835" s="169"/>
      <c r="D10835" s="169"/>
      <c r="E10835" s="169"/>
    </row>
    <row r="10836" spans="2:5">
      <c r="B10836" s="187"/>
      <c r="C10836" s="169"/>
      <c r="D10836" s="169"/>
      <c r="E10836" s="169"/>
    </row>
    <row r="10837" spans="2:5">
      <c r="B10837" s="187"/>
      <c r="C10837" s="169"/>
      <c r="D10837" s="169"/>
      <c r="E10837" s="169"/>
    </row>
    <row r="10838" spans="2:5">
      <c r="B10838" s="187"/>
      <c r="C10838" s="169"/>
      <c r="D10838" s="169"/>
      <c r="E10838" s="169"/>
    </row>
    <row r="10839" spans="2:5">
      <c r="B10839" s="187"/>
      <c r="C10839" s="169"/>
      <c r="D10839" s="169"/>
      <c r="E10839" s="169"/>
    </row>
    <row r="10840" spans="2:5">
      <c r="B10840" s="187"/>
      <c r="C10840" s="169"/>
      <c r="D10840" s="169"/>
      <c r="E10840" s="169"/>
    </row>
    <row r="10841" spans="2:5">
      <c r="B10841" s="187"/>
      <c r="C10841" s="169"/>
      <c r="D10841" s="169"/>
      <c r="E10841" s="169"/>
    </row>
    <row r="10842" spans="2:5">
      <c r="B10842" s="187"/>
      <c r="C10842" s="169"/>
      <c r="D10842" s="169"/>
      <c r="E10842" s="169"/>
    </row>
    <row r="10843" spans="2:5">
      <c r="B10843" s="187"/>
      <c r="C10843" s="169"/>
      <c r="D10843" s="169"/>
      <c r="E10843" s="169"/>
    </row>
    <row r="10844" spans="2:5">
      <c r="B10844" s="187"/>
      <c r="C10844" s="169"/>
      <c r="D10844" s="169"/>
      <c r="E10844" s="169"/>
    </row>
    <row r="10845" spans="2:5">
      <c r="B10845" s="187"/>
      <c r="C10845" s="169"/>
      <c r="D10845" s="169"/>
      <c r="E10845" s="169"/>
    </row>
    <row r="10846" spans="2:5">
      <c r="B10846" s="187"/>
      <c r="C10846" s="169"/>
      <c r="D10846" s="169"/>
      <c r="E10846" s="169"/>
    </row>
    <row r="10847" spans="2:5">
      <c r="B10847" s="187"/>
      <c r="C10847" s="169"/>
      <c r="D10847" s="169"/>
      <c r="E10847" s="169"/>
    </row>
    <row r="10848" spans="2:5">
      <c r="B10848" s="187"/>
      <c r="C10848" s="169"/>
      <c r="D10848" s="169"/>
      <c r="E10848" s="169"/>
    </row>
    <row r="10849" spans="2:5">
      <c r="B10849" s="187"/>
      <c r="C10849" s="169"/>
      <c r="D10849" s="169"/>
      <c r="E10849" s="169"/>
    </row>
    <row r="10850" spans="2:5">
      <c r="B10850" s="187"/>
      <c r="C10850" s="169"/>
      <c r="D10850" s="169"/>
      <c r="E10850" s="169"/>
    </row>
    <row r="10851" spans="2:5">
      <c r="B10851" s="187"/>
      <c r="C10851" s="169"/>
      <c r="D10851" s="169"/>
      <c r="E10851" s="169"/>
    </row>
    <row r="10852" spans="2:5">
      <c r="B10852" s="187"/>
      <c r="C10852" s="169"/>
      <c r="D10852" s="169"/>
      <c r="E10852" s="169"/>
    </row>
    <row r="10853" spans="2:5">
      <c r="B10853" s="187"/>
      <c r="C10853" s="169"/>
      <c r="D10853" s="169"/>
      <c r="E10853" s="169"/>
    </row>
    <row r="10854" spans="2:5">
      <c r="B10854" s="187"/>
      <c r="C10854" s="169"/>
      <c r="D10854" s="169"/>
      <c r="E10854" s="169"/>
    </row>
    <row r="10855" spans="2:5">
      <c r="B10855" s="187"/>
      <c r="C10855" s="169"/>
      <c r="D10855" s="169"/>
      <c r="E10855" s="169"/>
    </row>
    <row r="10856" spans="2:5">
      <c r="B10856" s="187"/>
      <c r="C10856" s="169"/>
      <c r="D10856" s="169"/>
      <c r="E10856" s="169"/>
    </row>
    <row r="10857" spans="2:5">
      <c r="B10857" s="187"/>
      <c r="C10857" s="169"/>
      <c r="D10857" s="169"/>
      <c r="E10857" s="169"/>
    </row>
    <row r="10858" spans="2:5">
      <c r="B10858" s="187"/>
      <c r="C10858" s="169"/>
      <c r="D10858" s="169"/>
      <c r="E10858" s="169"/>
    </row>
    <row r="10859" spans="2:5">
      <c r="B10859" s="187"/>
      <c r="C10859" s="169"/>
      <c r="D10859" s="169"/>
      <c r="E10859" s="169"/>
    </row>
    <row r="10860" spans="2:5">
      <c r="B10860" s="187"/>
      <c r="C10860" s="169"/>
      <c r="D10860" s="169"/>
      <c r="E10860" s="169"/>
    </row>
    <row r="10861" spans="2:5">
      <c r="B10861" s="187"/>
      <c r="C10861" s="169"/>
      <c r="D10861" s="169"/>
      <c r="E10861" s="169"/>
    </row>
    <row r="10862" spans="2:5">
      <c r="B10862" s="187"/>
      <c r="C10862" s="169"/>
      <c r="D10862" s="169"/>
      <c r="E10862" s="169"/>
    </row>
    <row r="10863" spans="2:5">
      <c r="B10863" s="187"/>
      <c r="C10863" s="169"/>
      <c r="D10863" s="169"/>
      <c r="E10863" s="169"/>
    </row>
    <row r="10864" spans="2:5">
      <c r="B10864" s="187"/>
      <c r="C10864" s="169"/>
      <c r="D10864" s="169"/>
      <c r="E10864" s="169"/>
    </row>
    <row r="10865" spans="2:5">
      <c r="B10865" s="187"/>
      <c r="C10865" s="169"/>
      <c r="D10865" s="169"/>
      <c r="E10865" s="169"/>
    </row>
    <row r="10866" spans="2:5">
      <c r="B10866" s="187"/>
      <c r="C10866" s="169"/>
      <c r="D10866" s="169"/>
      <c r="E10866" s="169"/>
    </row>
    <row r="10867" spans="2:5">
      <c r="B10867" s="187"/>
      <c r="C10867" s="169"/>
      <c r="D10867" s="169"/>
      <c r="E10867" s="169"/>
    </row>
    <row r="10868" spans="2:5">
      <c r="B10868" s="187"/>
      <c r="C10868" s="169"/>
      <c r="D10868" s="169"/>
      <c r="E10868" s="169"/>
    </row>
    <row r="10869" spans="2:5">
      <c r="B10869" s="187"/>
      <c r="C10869" s="169"/>
      <c r="D10869" s="169"/>
      <c r="E10869" s="169"/>
    </row>
    <row r="10870" spans="2:5">
      <c r="B10870" s="187"/>
      <c r="C10870" s="169"/>
      <c r="D10870" s="169"/>
      <c r="E10870" s="169"/>
    </row>
    <row r="10871" spans="2:5">
      <c r="B10871" s="187"/>
      <c r="C10871" s="169"/>
      <c r="D10871" s="169"/>
      <c r="E10871" s="169"/>
    </row>
    <row r="10872" spans="2:5">
      <c r="B10872" s="187"/>
      <c r="C10872" s="169"/>
      <c r="D10872" s="169"/>
      <c r="E10872" s="169"/>
    </row>
    <row r="10873" spans="2:5">
      <c r="B10873" s="187"/>
      <c r="C10873" s="169"/>
      <c r="D10873" s="169"/>
      <c r="E10873" s="169"/>
    </row>
    <row r="10874" spans="2:5">
      <c r="B10874" s="187"/>
      <c r="C10874" s="169"/>
      <c r="D10874" s="169"/>
      <c r="E10874" s="169"/>
    </row>
    <row r="10875" spans="2:5">
      <c r="B10875" s="187"/>
      <c r="C10875" s="169"/>
      <c r="D10875" s="169"/>
      <c r="E10875" s="169"/>
    </row>
    <row r="10876" spans="2:5">
      <c r="B10876" s="187"/>
      <c r="C10876" s="169"/>
      <c r="D10876" s="169"/>
      <c r="E10876" s="169"/>
    </row>
    <row r="10877" spans="2:5">
      <c r="B10877" s="187"/>
      <c r="C10877" s="169"/>
      <c r="D10877" s="169"/>
      <c r="E10877" s="169"/>
    </row>
    <row r="10878" spans="2:5">
      <c r="B10878" s="187"/>
      <c r="C10878" s="169"/>
      <c r="D10878" s="169"/>
      <c r="E10878" s="169"/>
    </row>
    <row r="10879" spans="2:5">
      <c r="B10879" s="187"/>
      <c r="C10879" s="169"/>
      <c r="D10879" s="169"/>
      <c r="E10879" s="169"/>
    </row>
    <row r="10880" spans="2:5">
      <c r="B10880" s="187"/>
      <c r="C10880" s="169"/>
      <c r="D10880" s="169"/>
      <c r="E10880" s="169"/>
    </row>
    <row r="10881" spans="2:5">
      <c r="B10881" s="187"/>
      <c r="C10881" s="169"/>
      <c r="D10881" s="169"/>
      <c r="E10881" s="169"/>
    </row>
    <row r="10882" spans="2:5">
      <c r="B10882" s="187"/>
      <c r="C10882" s="169"/>
      <c r="D10882" s="169"/>
      <c r="E10882" s="169"/>
    </row>
    <row r="10883" spans="2:5">
      <c r="B10883" s="187"/>
      <c r="C10883" s="169"/>
      <c r="D10883" s="169"/>
      <c r="E10883" s="169"/>
    </row>
    <row r="10884" spans="2:5">
      <c r="B10884" s="187"/>
      <c r="C10884" s="169"/>
      <c r="D10884" s="169"/>
      <c r="E10884" s="169"/>
    </row>
    <row r="10885" spans="2:5">
      <c r="B10885" s="187"/>
      <c r="C10885" s="169"/>
      <c r="D10885" s="169"/>
      <c r="E10885" s="169"/>
    </row>
    <row r="10886" spans="2:5">
      <c r="B10886" s="187"/>
      <c r="C10886" s="169"/>
      <c r="D10886" s="169"/>
      <c r="E10886" s="169"/>
    </row>
    <row r="10887" spans="2:5">
      <c r="B10887" s="187"/>
      <c r="C10887" s="169"/>
      <c r="D10887" s="169"/>
      <c r="E10887" s="169"/>
    </row>
    <row r="10888" spans="2:5">
      <c r="B10888" s="187"/>
      <c r="C10888" s="169"/>
      <c r="D10888" s="169"/>
      <c r="E10888" s="169"/>
    </row>
    <row r="10889" spans="2:5">
      <c r="B10889" s="187"/>
      <c r="C10889" s="169"/>
      <c r="D10889" s="169"/>
      <c r="E10889" s="169"/>
    </row>
    <row r="10890" spans="2:5">
      <c r="B10890" s="187"/>
      <c r="C10890" s="169"/>
      <c r="D10890" s="169"/>
      <c r="E10890" s="169"/>
    </row>
    <row r="10891" spans="2:5">
      <c r="B10891" s="187"/>
      <c r="C10891" s="169"/>
      <c r="D10891" s="169"/>
      <c r="E10891" s="169"/>
    </row>
    <row r="10892" spans="2:5">
      <c r="B10892" s="187"/>
      <c r="C10892" s="169"/>
      <c r="D10892" s="169"/>
      <c r="E10892" s="169"/>
    </row>
    <row r="10893" spans="2:5">
      <c r="B10893" s="187"/>
      <c r="C10893" s="169"/>
      <c r="D10893" s="169"/>
      <c r="E10893" s="169"/>
    </row>
    <row r="10894" spans="2:5">
      <c r="B10894" s="187"/>
      <c r="C10894" s="169"/>
      <c r="D10894" s="169"/>
      <c r="E10894" s="169"/>
    </row>
    <row r="10895" spans="2:5">
      <c r="B10895" s="187"/>
      <c r="C10895" s="169"/>
      <c r="D10895" s="169"/>
      <c r="E10895" s="169"/>
    </row>
    <row r="10896" spans="2:5">
      <c r="B10896" s="187"/>
      <c r="C10896" s="169"/>
      <c r="D10896" s="169"/>
      <c r="E10896" s="169"/>
    </row>
    <row r="10897" spans="2:5">
      <c r="B10897" s="187"/>
      <c r="C10897" s="169"/>
      <c r="D10897" s="169"/>
      <c r="E10897" s="169"/>
    </row>
    <row r="10898" spans="2:5">
      <c r="B10898" s="187"/>
      <c r="C10898" s="169"/>
      <c r="D10898" s="169"/>
      <c r="E10898" s="169"/>
    </row>
    <row r="10899" spans="2:5">
      <c r="B10899" s="187"/>
      <c r="C10899" s="169"/>
      <c r="D10899" s="169"/>
      <c r="E10899" s="169"/>
    </row>
    <row r="10900" spans="2:5">
      <c r="B10900" s="187"/>
      <c r="C10900" s="169"/>
      <c r="D10900" s="169"/>
      <c r="E10900" s="169"/>
    </row>
    <row r="10901" spans="2:5">
      <c r="B10901" s="187"/>
      <c r="C10901" s="169"/>
      <c r="D10901" s="169"/>
      <c r="E10901" s="169"/>
    </row>
    <row r="10902" spans="2:5">
      <c r="B10902" s="187"/>
      <c r="C10902" s="169"/>
      <c r="D10902" s="169"/>
      <c r="E10902" s="169"/>
    </row>
    <row r="10903" spans="2:5">
      <c r="B10903" s="187"/>
      <c r="C10903" s="169"/>
      <c r="D10903" s="169"/>
      <c r="E10903" s="169"/>
    </row>
    <row r="10904" spans="2:5">
      <c r="B10904" s="187"/>
      <c r="C10904" s="169"/>
      <c r="D10904" s="169"/>
      <c r="E10904" s="169"/>
    </row>
    <row r="10905" spans="2:5">
      <c r="B10905" s="187"/>
      <c r="C10905" s="169"/>
      <c r="D10905" s="169"/>
      <c r="E10905" s="169"/>
    </row>
    <row r="10906" spans="2:5">
      <c r="B10906" s="187"/>
      <c r="C10906" s="169"/>
      <c r="D10906" s="169"/>
      <c r="E10906" s="169"/>
    </row>
    <row r="10907" spans="2:5">
      <c r="B10907" s="187"/>
      <c r="C10907" s="169"/>
      <c r="D10907" s="169"/>
      <c r="E10907" s="169"/>
    </row>
    <row r="10908" spans="2:5">
      <c r="B10908" s="187"/>
      <c r="C10908" s="169"/>
      <c r="D10908" s="169"/>
      <c r="E10908" s="169"/>
    </row>
    <row r="10909" spans="2:5">
      <c r="B10909" s="187"/>
      <c r="C10909" s="169"/>
      <c r="D10909" s="169"/>
      <c r="E10909" s="169"/>
    </row>
    <row r="10910" spans="2:5">
      <c r="B10910" s="187"/>
      <c r="C10910" s="169"/>
      <c r="D10910" s="169"/>
      <c r="E10910" s="169"/>
    </row>
    <row r="10911" spans="2:5">
      <c r="B10911" s="187"/>
      <c r="C10911" s="169"/>
      <c r="D10911" s="169"/>
      <c r="E10911" s="169"/>
    </row>
    <row r="10912" spans="2:5">
      <c r="B10912" s="187"/>
      <c r="C10912" s="169"/>
      <c r="D10912" s="169"/>
      <c r="E10912" s="169"/>
    </row>
    <row r="10913" spans="2:5">
      <c r="B10913" s="187"/>
      <c r="C10913" s="169"/>
      <c r="D10913" s="169"/>
      <c r="E10913" s="169"/>
    </row>
    <row r="10914" spans="2:5">
      <c r="B10914" s="187"/>
      <c r="C10914" s="169"/>
      <c r="D10914" s="169"/>
      <c r="E10914" s="169"/>
    </row>
    <row r="10915" spans="2:5">
      <c r="B10915" s="187"/>
      <c r="C10915" s="169"/>
      <c r="D10915" s="169"/>
      <c r="E10915" s="169"/>
    </row>
    <row r="10916" spans="2:5">
      <c r="B10916" s="187"/>
      <c r="C10916" s="169"/>
      <c r="D10916" s="169"/>
      <c r="E10916" s="169"/>
    </row>
    <row r="10917" spans="2:5">
      <c r="B10917" s="187"/>
      <c r="C10917" s="169"/>
      <c r="D10917" s="169"/>
      <c r="E10917" s="169"/>
    </row>
    <row r="10918" spans="2:5">
      <c r="B10918" s="187"/>
      <c r="C10918" s="169"/>
      <c r="D10918" s="169"/>
      <c r="E10918" s="169"/>
    </row>
    <row r="10919" spans="2:5">
      <c r="B10919" s="187"/>
      <c r="C10919" s="169"/>
      <c r="D10919" s="169"/>
      <c r="E10919" s="169"/>
    </row>
    <row r="10920" spans="2:5">
      <c r="B10920" s="187"/>
      <c r="C10920" s="169"/>
      <c r="D10920" s="169"/>
      <c r="E10920" s="169"/>
    </row>
    <row r="10921" spans="2:5">
      <c r="B10921" s="187"/>
      <c r="C10921" s="169"/>
      <c r="D10921" s="169"/>
      <c r="E10921" s="169"/>
    </row>
    <row r="10922" spans="2:5">
      <c r="B10922" s="187"/>
      <c r="C10922" s="169"/>
      <c r="D10922" s="169"/>
      <c r="E10922" s="169"/>
    </row>
    <row r="10923" spans="2:5">
      <c r="B10923" s="187"/>
      <c r="C10923" s="169"/>
      <c r="D10923" s="169"/>
      <c r="E10923" s="169"/>
    </row>
    <row r="10924" spans="2:5">
      <c r="B10924" s="187"/>
      <c r="C10924" s="169"/>
      <c r="D10924" s="169"/>
      <c r="E10924" s="169"/>
    </row>
    <row r="10925" spans="2:5">
      <c r="B10925" s="187"/>
      <c r="C10925" s="169"/>
      <c r="D10925" s="169"/>
      <c r="E10925" s="169"/>
    </row>
    <row r="10926" spans="2:5">
      <c r="B10926" s="187"/>
      <c r="C10926" s="169"/>
      <c r="D10926" s="169"/>
      <c r="E10926" s="169"/>
    </row>
    <row r="10927" spans="2:5">
      <c r="B10927" s="187"/>
      <c r="C10927" s="169"/>
      <c r="D10927" s="169"/>
      <c r="E10927" s="169"/>
    </row>
    <row r="10928" spans="2:5">
      <c r="B10928" s="187"/>
      <c r="C10928" s="169"/>
      <c r="D10928" s="169"/>
      <c r="E10928" s="169"/>
    </row>
    <row r="10929" spans="2:5">
      <c r="B10929" s="187"/>
      <c r="C10929" s="169"/>
      <c r="D10929" s="169"/>
      <c r="E10929" s="169"/>
    </row>
    <row r="10930" spans="2:5">
      <c r="B10930" s="187"/>
      <c r="C10930" s="169"/>
      <c r="D10930" s="169"/>
      <c r="E10930" s="169"/>
    </row>
    <row r="10931" spans="2:5">
      <c r="B10931" s="187"/>
      <c r="C10931" s="169"/>
      <c r="D10931" s="169"/>
      <c r="E10931" s="169"/>
    </row>
    <row r="10932" spans="2:5">
      <c r="B10932" s="187"/>
      <c r="C10932" s="169"/>
      <c r="D10932" s="169"/>
      <c r="E10932" s="169"/>
    </row>
    <row r="10933" spans="2:5">
      <c r="B10933" s="187"/>
      <c r="C10933" s="169"/>
      <c r="D10933" s="169"/>
      <c r="E10933" s="169"/>
    </row>
    <row r="10934" spans="2:5">
      <c r="B10934" s="187"/>
      <c r="C10934" s="169"/>
      <c r="D10934" s="169"/>
      <c r="E10934" s="169"/>
    </row>
    <row r="10935" spans="2:5">
      <c r="B10935" s="187"/>
      <c r="C10935" s="169"/>
      <c r="D10935" s="169"/>
      <c r="E10935" s="169"/>
    </row>
    <row r="10936" spans="2:5">
      <c r="B10936" s="187"/>
      <c r="C10936" s="169"/>
      <c r="D10936" s="169"/>
      <c r="E10936" s="169"/>
    </row>
    <row r="10937" spans="2:5">
      <c r="B10937" s="187"/>
      <c r="C10937" s="169"/>
      <c r="D10937" s="169"/>
      <c r="E10937" s="169"/>
    </row>
    <row r="10938" spans="2:5">
      <c r="B10938" s="187"/>
      <c r="C10938" s="169"/>
      <c r="D10938" s="169"/>
      <c r="E10938" s="169"/>
    </row>
    <row r="10939" spans="2:5">
      <c r="B10939" s="187"/>
      <c r="C10939" s="169"/>
      <c r="D10939" s="169"/>
      <c r="E10939" s="169"/>
    </row>
    <row r="10940" spans="2:5">
      <c r="B10940" s="187"/>
      <c r="C10940" s="169"/>
      <c r="D10940" s="169"/>
      <c r="E10940" s="169"/>
    </row>
    <row r="10941" spans="2:5">
      <c r="B10941" s="187"/>
      <c r="C10941" s="169"/>
      <c r="D10941" s="169"/>
      <c r="E10941" s="169"/>
    </row>
    <row r="10942" spans="2:5">
      <c r="B10942" s="187"/>
      <c r="C10942" s="169"/>
      <c r="D10942" s="169"/>
      <c r="E10942" s="169"/>
    </row>
    <row r="10943" spans="2:5">
      <c r="B10943" s="187"/>
      <c r="C10943" s="169"/>
      <c r="D10943" s="169"/>
      <c r="E10943" s="169"/>
    </row>
    <row r="10944" spans="2:5">
      <c r="B10944" s="187"/>
      <c r="C10944" s="169"/>
      <c r="D10944" s="169"/>
      <c r="E10944" s="169"/>
    </row>
    <row r="10945" spans="2:5">
      <c r="B10945" s="187"/>
      <c r="C10945" s="169"/>
      <c r="D10945" s="169"/>
      <c r="E10945" s="169"/>
    </row>
    <row r="10946" spans="2:5">
      <c r="B10946" s="187"/>
      <c r="C10946" s="169"/>
      <c r="D10946" s="169"/>
      <c r="E10946" s="169"/>
    </row>
    <row r="10947" spans="2:5">
      <c r="B10947" s="187"/>
      <c r="C10947" s="169"/>
      <c r="D10947" s="169"/>
      <c r="E10947" s="169"/>
    </row>
    <row r="10948" spans="2:5">
      <c r="B10948" s="187"/>
      <c r="C10948" s="169"/>
      <c r="D10948" s="169"/>
      <c r="E10948" s="169"/>
    </row>
    <row r="10949" spans="2:5">
      <c r="B10949" s="187"/>
      <c r="C10949" s="169"/>
      <c r="D10949" s="169"/>
      <c r="E10949" s="169"/>
    </row>
    <row r="10950" spans="2:5">
      <c r="B10950" s="187"/>
      <c r="C10950" s="169"/>
      <c r="D10950" s="169"/>
      <c r="E10950" s="169"/>
    </row>
    <row r="10951" spans="2:5">
      <c r="B10951" s="187"/>
      <c r="C10951" s="169"/>
      <c r="D10951" s="169"/>
      <c r="E10951" s="169"/>
    </row>
    <row r="10952" spans="2:5">
      <c r="B10952" s="187"/>
      <c r="C10952" s="169"/>
      <c r="D10952" s="169"/>
      <c r="E10952" s="169"/>
    </row>
    <row r="10953" spans="2:5">
      <c r="B10953" s="187"/>
      <c r="C10953" s="169"/>
      <c r="D10953" s="169"/>
      <c r="E10953" s="169"/>
    </row>
    <row r="10954" spans="2:5">
      <c r="B10954" s="187"/>
      <c r="C10954" s="169"/>
      <c r="D10954" s="169"/>
      <c r="E10954" s="169"/>
    </row>
    <row r="10955" spans="2:5">
      <c r="B10955" s="187"/>
      <c r="C10955" s="169"/>
      <c r="D10955" s="169"/>
      <c r="E10955" s="169"/>
    </row>
    <row r="10956" spans="2:5">
      <c r="B10956" s="187"/>
      <c r="C10956" s="169"/>
      <c r="D10956" s="169"/>
      <c r="E10956" s="169"/>
    </row>
    <row r="10957" spans="2:5">
      <c r="B10957" s="187"/>
      <c r="C10957" s="169"/>
      <c r="D10957" s="169"/>
      <c r="E10957" s="169"/>
    </row>
    <row r="10958" spans="2:5">
      <c r="B10958" s="187"/>
      <c r="C10958" s="169"/>
      <c r="D10958" s="169"/>
      <c r="E10958" s="169"/>
    </row>
    <row r="10959" spans="2:5">
      <c r="B10959" s="187"/>
      <c r="C10959" s="169"/>
      <c r="D10959" s="169"/>
      <c r="E10959" s="169"/>
    </row>
    <row r="10960" spans="2:5">
      <c r="B10960" s="187"/>
      <c r="C10960" s="169"/>
      <c r="D10960" s="169"/>
      <c r="E10960" s="169"/>
    </row>
    <row r="10961" spans="2:5">
      <c r="B10961" s="187"/>
      <c r="C10961" s="169"/>
      <c r="D10961" s="169"/>
      <c r="E10961" s="169"/>
    </row>
    <row r="10962" spans="2:5">
      <c r="B10962" s="187"/>
      <c r="C10962" s="169"/>
      <c r="D10962" s="169"/>
      <c r="E10962" s="169"/>
    </row>
    <row r="10963" spans="2:5">
      <c r="B10963" s="187"/>
      <c r="C10963" s="169"/>
      <c r="D10963" s="169"/>
      <c r="E10963" s="169"/>
    </row>
    <row r="10964" spans="2:5">
      <c r="B10964" s="187"/>
      <c r="C10964" s="169"/>
      <c r="D10964" s="169"/>
      <c r="E10964" s="169"/>
    </row>
    <row r="10965" spans="2:5">
      <c r="B10965" s="187"/>
      <c r="C10965" s="169"/>
      <c r="D10965" s="169"/>
      <c r="E10965" s="169"/>
    </row>
    <row r="10966" spans="2:5">
      <c r="B10966" s="187"/>
      <c r="C10966" s="169"/>
      <c r="D10966" s="169"/>
      <c r="E10966" s="169"/>
    </row>
    <row r="10967" spans="2:5">
      <c r="B10967" s="187"/>
      <c r="C10967" s="169"/>
      <c r="D10967" s="169"/>
      <c r="E10967" s="169"/>
    </row>
    <row r="10968" spans="2:5">
      <c r="B10968" s="187"/>
      <c r="C10968" s="169"/>
      <c r="D10968" s="169"/>
      <c r="E10968" s="169"/>
    </row>
    <row r="10969" spans="2:5">
      <c r="B10969" s="187"/>
      <c r="C10969" s="169"/>
      <c r="D10969" s="169"/>
      <c r="E10969" s="169"/>
    </row>
    <row r="10970" spans="2:5">
      <c r="B10970" s="187"/>
      <c r="C10970" s="169"/>
      <c r="D10970" s="169"/>
      <c r="E10970" s="169"/>
    </row>
    <row r="10971" spans="2:5">
      <c r="B10971" s="187"/>
      <c r="C10971" s="169"/>
      <c r="D10971" s="169"/>
      <c r="E10971" s="169"/>
    </row>
    <row r="10972" spans="2:5">
      <c r="B10972" s="187"/>
      <c r="C10972" s="169"/>
      <c r="D10972" s="169"/>
      <c r="E10972" s="169"/>
    </row>
    <row r="10973" spans="2:5">
      <c r="B10973" s="187"/>
      <c r="C10973" s="169"/>
      <c r="D10973" s="169"/>
      <c r="E10973" s="169"/>
    </row>
    <row r="10974" spans="2:5">
      <c r="B10974" s="187"/>
      <c r="C10974" s="169"/>
      <c r="D10974" s="169"/>
      <c r="E10974" s="169"/>
    </row>
    <row r="10975" spans="2:5">
      <c r="B10975" s="187"/>
      <c r="C10975" s="169"/>
      <c r="D10975" s="169"/>
      <c r="E10975" s="169"/>
    </row>
    <row r="10976" spans="2:5">
      <c r="B10976" s="187"/>
      <c r="C10976" s="169"/>
      <c r="D10976" s="169"/>
      <c r="E10976" s="169"/>
    </row>
    <row r="10977" spans="2:5">
      <c r="B10977" s="187"/>
      <c r="C10977" s="169"/>
      <c r="D10977" s="169"/>
      <c r="E10977" s="169"/>
    </row>
    <row r="10978" spans="2:5">
      <c r="B10978" s="187"/>
      <c r="C10978" s="169"/>
      <c r="D10978" s="169"/>
      <c r="E10978" s="169"/>
    </row>
    <row r="10979" spans="2:5">
      <c r="B10979" s="187"/>
      <c r="C10979" s="169"/>
      <c r="D10979" s="169"/>
      <c r="E10979" s="169"/>
    </row>
    <row r="10980" spans="2:5">
      <c r="B10980" s="187"/>
      <c r="C10980" s="169"/>
      <c r="D10980" s="169"/>
      <c r="E10980" s="169"/>
    </row>
    <row r="10981" spans="2:5">
      <c r="B10981" s="187"/>
      <c r="C10981" s="169"/>
      <c r="D10981" s="169"/>
      <c r="E10981" s="169"/>
    </row>
    <row r="10982" spans="2:5">
      <c r="B10982" s="187"/>
      <c r="C10982" s="169"/>
      <c r="D10982" s="169"/>
      <c r="E10982" s="169"/>
    </row>
    <row r="10983" spans="2:5">
      <c r="B10983" s="187"/>
      <c r="C10983" s="169"/>
      <c r="D10983" s="169"/>
      <c r="E10983" s="169"/>
    </row>
    <row r="10984" spans="2:5">
      <c r="B10984" s="187"/>
      <c r="C10984" s="169"/>
      <c r="D10984" s="169"/>
      <c r="E10984" s="169"/>
    </row>
    <row r="10985" spans="2:5">
      <c r="B10985" s="187"/>
      <c r="C10985" s="169"/>
      <c r="D10985" s="169"/>
      <c r="E10985" s="169"/>
    </row>
    <row r="10986" spans="2:5">
      <c r="B10986" s="187"/>
      <c r="C10986" s="169"/>
      <c r="D10986" s="169"/>
      <c r="E10986" s="169"/>
    </row>
    <row r="10987" spans="2:5">
      <c r="B10987" s="187"/>
      <c r="C10987" s="169"/>
      <c r="D10987" s="169"/>
      <c r="E10987" s="169"/>
    </row>
    <row r="10988" spans="2:5">
      <c r="B10988" s="187"/>
      <c r="C10988" s="169"/>
      <c r="D10988" s="169"/>
      <c r="E10988" s="169"/>
    </row>
    <row r="10989" spans="2:5">
      <c r="B10989" s="187"/>
      <c r="C10989" s="169"/>
      <c r="D10989" s="169"/>
      <c r="E10989" s="169"/>
    </row>
    <row r="10990" spans="2:5">
      <c r="B10990" s="187"/>
      <c r="C10990" s="169"/>
      <c r="D10990" s="169"/>
      <c r="E10990" s="169"/>
    </row>
    <row r="10991" spans="2:5">
      <c r="B10991" s="187"/>
      <c r="C10991" s="169"/>
      <c r="D10991" s="169"/>
      <c r="E10991" s="169"/>
    </row>
    <row r="10992" spans="2:5">
      <c r="B10992" s="187"/>
      <c r="C10992" s="169"/>
      <c r="D10992" s="169"/>
      <c r="E10992" s="169"/>
    </row>
    <row r="10993" spans="2:5">
      <c r="B10993" s="187"/>
      <c r="C10993" s="169"/>
      <c r="D10993" s="169"/>
      <c r="E10993" s="169"/>
    </row>
    <row r="10994" spans="2:5">
      <c r="B10994" s="187"/>
      <c r="C10994" s="169"/>
      <c r="D10994" s="169"/>
      <c r="E10994" s="169"/>
    </row>
    <row r="10995" spans="2:5">
      <c r="B10995" s="187"/>
      <c r="C10995" s="169"/>
      <c r="D10995" s="169"/>
      <c r="E10995" s="169"/>
    </row>
    <row r="10996" spans="2:5">
      <c r="B10996" s="187"/>
      <c r="C10996" s="169"/>
      <c r="D10996" s="169"/>
      <c r="E10996" s="169"/>
    </row>
    <row r="10997" spans="2:5">
      <c r="B10997" s="187"/>
      <c r="C10997" s="169"/>
      <c r="D10997" s="169"/>
      <c r="E10997" s="169"/>
    </row>
    <row r="10998" spans="2:5">
      <c r="B10998" s="187"/>
      <c r="C10998" s="169"/>
      <c r="D10998" s="169"/>
      <c r="E10998" s="169"/>
    </row>
    <row r="10999" spans="2:5">
      <c r="B10999" s="187"/>
      <c r="C10999" s="169"/>
      <c r="D10999" s="169"/>
      <c r="E10999" s="169"/>
    </row>
    <row r="11000" spans="2:5">
      <c r="B11000" s="187"/>
      <c r="C11000" s="169"/>
      <c r="D11000" s="169"/>
      <c r="E11000" s="169"/>
    </row>
    <row r="11001" spans="2:5">
      <c r="B11001" s="187"/>
      <c r="C11001" s="169"/>
      <c r="D11001" s="169"/>
      <c r="E11001" s="169"/>
    </row>
    <row r="11002" spans="2:5">
      <c r="B11002" s="187"/>
      <c r="C11002" s="169"/>
      <c r="D11002" s="169"/>
      <c r="E11002" s="169"/>
    </row>
    <row r="11003" spans="2:5">
      <c r="B11003" s="187"/>
      <c r="C11003" s="169"/>
      <c r="D11003" s="169"/>
      <c r="E11003" s="169"/>
    </row>
    <row r="11004" spans="2:5">
      <c r="B11004" s="187"/>
      <c r="C11004" s="169"/>
      <c r="D11004" s="169"/>
      <c r="E11004" s="169"/>
    </row>
    <row r="11005" spans="2:5">
      <c r="B11005" s="187"/>
      <c r="C11005" s="169"/>
      <c r="D11005" s="169"/>
      <c r="E11005" s="169"/>
    </row>
    <row r="11006" spans="2:5">
      <c r="B11006" s="187"/>
      <c r="C11006" s="169"/>
      <c r="D11006" s="169"/>
      <c r="E11006" s="169"/>
    </row>
    <row r="11007" spans="2:5">
      <c r="B11007" s="187"/>
      <c r="C11007" s="169"/>
      <c r="D11007" s="169"/>
      <c r="E11007" s="169"/>
    </row>
    <row r="11008" spans="2:5">
      <c r="B11008" s="187"/>
      <c r="C11008" s="169"/>
      <c r="D11008" s="169"/>
      <c r="E11008" s="169"/>
    </row>
    <row r="11009" spans="2:5">
      <c r="B11009" s="187"/>
      <c r="C11009" s="169"/>
      <c r="D11009" s="169"/>
      <c r="E11009" s="169"/>
    </row>
    <row r="11010" spans="2:5">
      <c r="B11010" s="187"/>
      <c r="C11010" s="169"/>
      <c r="D11010" s="169"/>
      <c r="E11010" s="169"/>
    </row>
    <row r="11011" spans="2:5">
      <c r="B11011" s="187"/>
      <c r="C11011" s="169"/>
      <c r="D11011" s="169"/>
      <c r="E11011" s="169"/>
    </row>
    <row r="11012" spans="2:5">
      <c r="B11012" s="187"/>
      <c r="C11012" s="169"/>
      <c r="D11012" s="169"/>
      <c r="E11012" s="169"/>
    </row>
    <row r="11013" spans="2:5">
      <c r="B11013" s="187"/>
      <c r="C11013" s="169"/>
      <c r="D11013" s="169"/>
      <c r="E11013" s="169"/>
    </row>
    <row r="11014" spans="2:5">
      <c r="B11014" s="187"/>
      <c r="C11014" s="169"/>
      <c r="D11014" s="169"/>
      <c r="E11014" s="169"/>
    </row>
    <row r="11015" spans="2:5">
      <c r="B11015" s="187"/>
      <c r="C11015" s="169"/>
      <c r="D11015" s="169"/>
      <c r="E11015" s="169"/>
    </row>
    <row r="11016" spans="2:5">
      <c r="B11016" s="187"/>
      <c r="C11016" s="169"/>
      <c r="D11016" s="169"/>
      <c r="E11016" s="169"/>
    </row>
    <row r="11017" spans="2:5">
      <c r="B11017" s="187"/>
      <c r="C11017" s="169"/>
      <c r="D11017" s="169"/>
      <c r="E11017" s="169"/>
    </row>
    <row r="11018" spans="2:5">
      <c r="B11018" s="187"/>
      <c r="C11018" s="169"/>
      <c r="D11018" s="169"/>
      <c r="E11018" s="169"/>
    </row>
    <row r="11019" spans="2:5">
      <c r="B11019" s="187"/>
      <c r="C11019" s="169"/>
      <c r="D11019" s="169"/>
      <c r="E11019" s="169"/>
    </row>
    <row r="11020" spans="2:5">
      <c r="B11020" s="187"/>
      <c r="C11020" s="169"/>
      <c r="D11020" s="169"/>
      <c r="E11020" s="169"/>
    </row>
    <row r="11021" spans="2:5">
      <c r="B11021" s="187"/>
      <c r="C11021" s="169"/>
      <c r="D11021" s="169"/>
      <c r="E11021" s="169"/>
    </row>
    <row r="11022" spans="2:5">
      <c r="B11022" s="187"/>
      <c r="C11022" s="169"/>
      <c r="D11022" s="169"/>
      <c r="E11022" s="169"/>
    </row>
    <row r="11023" spans="2:5">
      <c r="B11023" s="187"/>
      <c r="C11023" s="169"/>
      <c r="D11023" s="169"/>
      <c r="E11023" s="169"/>
    </row>
    <row r="11024" spans="2:5">
      <c r="B11024" s="187"/>
      <c r="C11024" s="169"/>
      <c r="D11024" s="169"/>
      <c r="E11024" s="169"/>
    </row>
    <row r="11025" spans="2:5">
      <c r="B11025" s="187"/>
      <c r="C11025" s="169"/>
      <c r="D11025" s="169"/>
      <c r="E11025" s="169"/>
    </row>
    <row r="11026" spans="2:5">
      <c r="B11026" s="187"/>
      <c r="C11026" s="169"/>
      <c r="D11026" s="169"/>
      <c r="E11026" s="169"/>
    </row>
    <row r="11027" spans="2:5">
      <c r="B11027" s="187"/>
      <c r="C11027" s="169"/>
      <c r="D11027" s="169"/>
      <c r="E11027" s="169"/>
    </row>
    <row r="11028" spans="2:5">
      <c r="B11028" s="187"/>
      <c r="C11028" s="169"/>
      <c r="D11028" s="169"/>
      <c r="E11028" s="169"/>
    </row>
    <row r="11029" spans="2:5">
      <c r="B11029" s="187"/>
      <c r="C11029" s="169"/>
      <c r="D11029" s="169"/>
      <c r="E11029" s="169"/>
    </row>
    <row r="11030" spans="2:5">
      <c r="B11030" s="187"/>
      <c r="C11030" s="169"/>
      <c r="D11030" s="169"/>
      <c r="E11030" s="169"/>
    </row>
    <row r="11031" spans="2:5">
      <c r="B11031" s="187"/>
      <c r="C11031" s="169"/>
      <c r="D11031" s="169"/>
      <c r="E11031" s="169"/>
    </row>
    <row r="11032" spans="2:5">
      <c r="B11032" s="187"/>
      <c r="C11032" s="169"/>
      <c r="D11032" s="169"/>
      <c r="E11032" s="169"/>
    </row>
    <row r="11033" spans="2:5">
      <c r="B11033" s="187"/>
      <c r="C11033" s="169"/>
      <c r="D11033" s="169"/>
      <c r="E11033" s="169"/>
    </row>
    <row r="11034" spans="2:5">
      <c r="B11034" s="187"/>
      <c r="C11034" s="169"/>
      <c r="D11034" s="169"/>
      <c r="E11034" s="169"/>
    </row>
    <row r="11035" spans="2:5">
      <c r="B11035" s="187"/>
      <c r="C11035" s="169"/>
      <c r="D11035" s="169"/>
      <c r="E11035" s="169"/>
    </row>
    <row r="11036" spans="2:5">
      <c r="B11036" s="187"/>
      <c r="C11036" s="169"/>
      <c r="D11036" s="169"/>
      <c r="E11036" s="169"/>
    </row>
    <row r="11037" spans="2:5">
      <c r="B11037" s="187"/>
      <c r="C11037" s="169"/>
      <c r="D11037" s="169"/>
      <c r="E11037" s="169"/>
    </row>
    <row r="11038" spans="2:5">
      <c r="B11038" s="187"/>
      <c r="C11038" s="169"/>
      <c r="D11038" s="169"/>
      <c r="E11038" s="169"/>
    </row>
    <row r="11039" spans="2:5">
      <c r="B11039" s="187"/>
      <c r="C11039" s="169"/>
      <c r="D11039" s="169"/>
      <c r="E11039" s="169"/>
    </row>
    <row r="11040" spans="2:5">
      <c r="B11040" s="187"/>
      <c r="C11040" s="169"/>
      <c r="D11040" s="169"/>
      <c r="E11040" s="169"/>
    </row>
    <row r="11041" spans="2:5">
      <c r="B11041" s="187"/>
      <c r="C11041" s="169"/>
      <c r="D11041" s="169"/>
      <c r="E11041" s="169"/>
    </row>
    <row r="11042" spans="2:5">
      <c r="B11042" s="187"/>
      <c r="C11042" s="169"/>
      <c r="D11042" s="169"/>
      <c r="E11042" s="169"/>
    </row>
    <row r="11043" spans="2:5">
      <c r="B11043" s="187"/>
      <c r="C11043" s="169"/>
      <c r="D11043" s="169"/>
      <c r="E11043" s="169"/>
    </row>
    <row r="11044" spans="2:5">
      <c r="B11044" s="187"/>
      <c r="C11044" s="169"/>
      <c r="D11044" s="169"/>
      <c r="E11044" s="169"/>
    </row>
    <row r="11045" spans="2:5">
      <c r="B11045" s="187"/>
      <c r="C11045" s="169"/>
      <c r="D11045" s="169"/>
      <c r="E11045" s="169"/>
    </row>
    <row r="11046" spans="2:5">
      <c r="B11046" s="187"/>
      <c r="C11046" s="169"/>
      <c r="D11046" s="169"/>
      <c r="E11046" s="169"/>
    </row>
    <row r="11047" spans="2:5">
      <c r="B11047" s="187"/>
      <c r="C11047" s="169"/>
      <c r="D11047" s="169"/>
      <c r="E11047" s="169"/>
    </row>
    <row r="11048" spans="2:5">
      <c r="B11048" s="187"/>
      <c r="C11048" s="169"/>
      <c r="D11048" s="169"/>
      <c r="E11048" s="169"/>
    </row>
    <row r="11049" spans="2:5">
      <c r="B11049" s="187"/>
      <c r="C11049" s="169"/>
      <c r="D11049" s="169"/>
      <c r="E11049" s="169"/>
    </row>
    <row r="11050" spans="2:5">
      <c r="B11050" s="187"/>
      <c r="C11050" s="169"/>
      <c r="D11050" s="169"/>
      <c r="E11050" s="169"/>
    </row>
    <row r="11051" spans="2:5">
      <c r="B11051" s="187"/>
      <c r="C11051" s="169"/>
      <c r="D11051" s="169"/>
      <c r="E11051" s="169"/>
    </row>
    <row r="11052" spans="2:5">
      <c r="B11052" s="187"/>
      <c r="C11052" s="169"/>
      <c r="D11052" s="169"/>
      <c r="E11052" s="169"/>
    </row>
    <row r="11053" spans="2:5">
      <c r="B11053" s="187"/>
      <c r="C11053" s="169"/>
      <c r="D11053" s="169"/>
      <c r="E11053" s="169"/>
    </row>
    <row r="11054" spans="2:5">
      <c r="B11054" s="187"/>
      <c r="C11054" s="169"/>
      <c r="D11054" s="169"/>
      <c r="E11054" s="169"/>
    </row>
    <row r="11055" spans="2:5">
      <c r="B11055" s="187"/>
      <c r="C11055" s="169"/>
      <c r="D11055" s="169"/>
      <c r="E11055" s="169"/>
    </row>
    <row r="11056" spans="2:5">
      <c r="B11056" s="187"/>
      <c r="C11056" s="169"/>
      <c r="D11056" s="169"/>
      <c r="E11056" s="169"/>
    </row>
    <row r="11057" spans="2:5">
      <c r="B11057" s="187"/>
      <c r="C11057" s="169"/>
      <c r="D11057" s="169"/>
      <c r="E11057" s="169"/>
    </row>
    <row r="11058" spans="2:5">
      <c r="B11058" s="187"/>
      <c r="C11058" s="169"/>
      <c r="D11058" s="169"/>
      <c r="E11058" s="169"/>
    </row>
    <row r="11059" spans="2:5">
      <c r="B11059" s="187"/>
      <c r="C11059" s="169"/>
      <c r="D11059" s="169"/>
      <c r="E11059" s="169"/>
    </row>
    <row r="11060" spans="2:5">
      <c r="B11060" s="187"/>
      <c r="C11060" s="169"/>
      <c r="D11060" s="169"/>
      <c r="E11060" s="169"/>
    </row>
    <row r="11061" spans="2:5">
      <c r="B11061" s="187"/>
      <c r="C11061" s="169"/>
      <c r="D11061" s="169"/>
      <c r="E11061" s="169"/>
    </row>
    <row r="11062" spans="2:5">
      <c r="B11062" s="187"/>
      <c r="C11062" s="169"/>
      <c r="D11062" s="169"/>
      <c r="E11062" s="169"/>
    </row>
    <row r="11063" spans="2:5">
      <c r="B11063" s="187"/>
      <c r="C11063" s="169"/>
      <c r="D11063" s="169"/>
      <c r="E11063" s="169"/>
    </row>
    <row r="11064" spans="2:5">
      <c r="B11064" s="187"/>
      <c r="C11064" s="169"/>
      <c r="D11064" s="169"/>
      <c r="E11064" s="169"/>
    </row>
    <row r="11065" spans="2:5">
      <c r="B11065" s="187"/>
      <c r="C11065" s="169"/>
      <c r="D11065" s="169"/>
      <c r="E11065" s="169"/>
    </row>
    <row r="11066" spans="2:5">
      <c r="B11066" s="187"/>
      <c r="C11066" s="169"/>
      <c r="D11066" s="169"/>
      <c r="E11066" s="169"/>
    </row>
    <row r="11067" spans="2:5">
      <c r="B11067" s="187"/>
      <c r="C11067" s="169"/>
      <c r="D11067" s="169"/>
      <c r="E11067" s="169"/>
    </row>
    <row r="11068" spans="2:5">
      <c r="B11068" s="187"/>
      <c r="C11068" s="169"/>
      <c r="D11068" s="169"/>
      <c r="E11068" s="169"/>
    </row>
    <row r="11069" spans="2:5">
      <c r="B11069" s="187"/>
      <c r="C11069" s="169"/>
      <c r="D11069" s="169"/>
      <c r="E11069" s="169"/>
    </row>
    <row r="11070" spans="2:5">
      <c r="B11070" s="187"/>
      <c r="C11070" s="169"/>
      <c r="D11070" s="169"/>
      <c r="E11070" s="169"/>
    </row>
    <row r="11071" spans="2:5">
      <c r="B11071" s="187"/>
      <c r="C11071" s="169"/>
      <c r="D11071" s="169"/>
      <c r="E11071" s="169"/>
    </row>
    <row r="11072" spans="2:5">
      <c r="B11072" s="187"/>
      <c r="C11072" s="169"/>
      <c r="D11072" s="169"/>
      <c r="E11072" s="169"/>
    </row>
    <row r="11073" spans="2:5">
      <c r="B11073" s="187"/>
      <c r="C11073" s="169"/>
      <c r="D11073" s="169"/>
      <c r="E11073" s="169"/>
    </row>
    <row r="11074" spans="2:5">
      <c r="B11074" s="187"/>
      <c r="C11074" s="169"/>
      <c r="D11074" s="169"/>
      <c r="E11074" s="169"/>
    </row>
    <row r="11075" spans="2:5">
      <c r="B11075" s="187"/>
      <c r="C11075" s="169"/>
      <c r="D11075" s="169"/>
      <c r="E11075" s="169"/>
    </row>
    <row r="11076" spans="2:5">
      <c r="B11076" s="187"/>
      <c r="C11076" s="169"/>
      <c r="D11076" s="169"/>
      <c r="E11076" s="169"/>
    </row>
    <row r="11077" spans="2:5">
      <c r="B11077" s="187"/>
      <c r="C11077" s="169"/>
      <c r="D11077" s="169"/>
      <c r="E11077" s="169"/>
    </row>
    <row r="11078" spans="2:5">
      <c r="B11078" s="187"/>
      <c r="C11078" s="169"/>
      <c r="D11078" s="169"/>
      <c r="E11078" s="169"/>
    </row>
    <row r="11079" spans="2:5">
      <c r="B11079" s="187"/>
      <c r="C11079" s="169"/>
      <c r="D11079" s="169"/>
      <c r="E11079" s="169"/>
    </row>
    <row r="11080" spans="2:5">
      <c r="B11080" s="187"/>
      <c r="C11080" s="169"/>
      <c r="D11080" s="169"/>
      <c r="E11080" s="169"/>
    </row>
    <row r="11081" spans="2:5">
      <c r="B11081" s="187"/>
      <c r="C11081" s="169"/>
      <c r="D11081" s="169"/>
      <c r="E11081" s="169"/>
    </row>
    <row r="11082" spans="2:5">
      <c r="B11082" s="187"/>
      <c r="C11082" s="169"/>
      <c r="D11082" s="169"/>
      <c r="E11082" s="169"/>
    </row>
    <row r="11083" spans="2:5">
      <c r="B11083" s="187"/>
      <c r="C11083" s="169"/>
      <c r="D11083" s="169"/>
      <c r="E11083" s="169"/>
    </row>
    <row r="11084" spans="2:5">
      <c r="B11084" s="187"/>
      <c r="C11084" s="169"/>
      <c r="D11084" s="169"/>
      <c r="E11084" s="169"/>
    </row>
    <row r="11085" spans="2:5">
      <c r="B11085" s="187"/>
      <c r="C11085" s="169"/>
      <c r="D11085" s="169"/>
      <c r="E11085" s="169"/>
    </row>
    <row r="11086" spans="2:5">
      <c r="B11086" s="187"/>
      <c r="C11086" s="169"/>
      <c r="D11086" s="169"/>
      <c r="E11086" s="169"/>
    </row>
    <row r="11087" spans="2:5">
      <c r="B11087" s="187"/>
      <c r="C11087" s="169"/>
      <c r="D11087" s="169"/>
      <c r="E11087" s="169"/>
    </row>
    <row r="11088" spans="2:5">
      <c r="B11088" s="187"/>
      <c r="C11088" s="169"/>
      <c r="D11088" s="169"/>
      <c r="E11088" s="169"/>
    </row>
    <row r="11089" spans="2:5">
      <c r="B11089" s="187"/>
      <c r="C11089" s="169"/>
      <c r="D11089" s="169"/>
      <c r="E11089" s="169"/>
    </row>
    <row r="11090" spans="2:5">
      <c r="B11090" s="187"/>
      <c r="C11090" s="169"/>
      <c r="D11090" s="169"/>
      <c r="E11090" s="169"/>
    </row>
    <row r="11091" spans="2:5">
      <c r="B11091" s="187"/>
      <c r="C11091" s="169"/>
      <c r="D11091" s="169"/>
      <c r="E11091" s="169"/>
    </row>
    <row r="11092" spans="2:5">
      <c r="B11092" s="187"/>
      <c r="C11092" s="169"/>
      <c r="D11092" s="169"/>
      <c r="E11092" s="169"/>
    </row>
    <row r="11093" spans="2:5">
      <c r="B11093" s="187"/>
      <c r="C11093" s="169"/>
      <c r="D11093" s="169"/>
      <c r="E11093" s="169"/>
    </row>
    <row r="11094" spans="2:5">
      <c r="B11094" s="187"/>
      <c r="C11094" s="169"/>
      <c r="D11094" s="169"/>
      <c r="E11094" s="169"/>
    </row>
    <row r="11095" spans="2:5">
      <c r="B11095" s="187"/>
      <c r="C11095" s="169"/>
      <c r="D11095" s="169"/>
      <c r="E11095" s="169"/>
    </row>
    <row r="11096" spans="2:5">
      <c r="B11096" s="187"/>
      <c r="C11096" s="169"/>
      <c r="D11096" s="169"/>
      <c r="E11096" s="169"/>
    </row>
    <row r="11097" spans="2:5">
      <c r="B11097" s="187"/>
      <c r="C11097" s="169"/>
      <c r="D11097" s="169"/>
      <c r="E11097" s="169"/>
    </row>
    <row r="11098" spans="2:5">
      <c r="B11098" s="187"/>
      <c r="C11098" s="169"/>
      <c r="D11098" s="169"/>
      <c r="E11098" s="169"/>
    </row>
    <row r="11099" spans="2:5">
      <c r="B11099" s="187"/>
      <c r="C11099" s="169"/>
      <c r="D11099" s="169"/>
      <c r="E11099" s="169"/>
    </row>
    <row r="11100" spans="2:5">
      <c r="B11100" s="187"/>
      <c r="C11100" s="169"/>
      <c r="D11100" s="169"/>
      <c r="E11100" s="169"/>
    </row>
    <row r="11101" spans="2:5">
      <c r="B11101" s="187"/>
      <c r="C11101" s="169"/>
      <c r="D11101" s="169"/>
      <c r="E11101" s="169"/>
    </row>
    <row r="11102" spans="2:5">
      <c r="B11102" s="187"/>
      <c r="C11102" s="169"/>
      <c r="D11102" s="169"/>
      <c r="E11102" s="169"/>
    </row>
    <row r="11103" spans="2:5">
      <c r="B11103" s="187"/>
      <c r="C11103" s="169"/>
      <c r="D11103" s="169"/>
      <c r="E11103" s="169"/>
    </row>
    <row r="11104" spans="2:5">
      <c r="B11104" s="187"/>
      <c r="C11104" s="169"/>
      <c r="D11104" s="169"/>
      <c r="E11104" s="169"/>
    </row>
    <row r="11105" spans="2:5">
      <c r="B11105" s="187"/>
      <c r="C11105" s="169"/>
      <c r="D11105" s="169"/>
      <c r="E11105" s="169"/>
    </row>
    <row r="11106" spans="2:5">
      <c r="B11106" s="187"/>
      <c r="C11106" s="169"/>
      <c r="D11106" s="169"/>
      <c r="E11106" s="169"/>
    </row>
    <row r="11107" spans="2:5">
      <c r="B11107" s="187"/>
      <c r="C11107" s="169"/>
      <c r="D11107" s="169"/>
      <c r="E11107" s="169"/>
    </row>
    <row r="11108" spans="2:5">
      <c r="B11108" s="187"/>
      <c r="C11108" s="169"/>
      <c r="D11108" s="169"/>
      <c r="E11108" s="169"/>
    </row>
    <row r="11109" spans="2:5">
      <c r="B11109" s="187"/>
      <c r="C11109" s="169"/>
      <c r="D11109" s="169"/>
      <c r="E11109" s="169"/>
    </row>
    <row r="11110" spans="2:5">
      <c r="B11110" s="187"/>
      <c r="C11110" s="169"/>
      <c r="D11110" s="169"/>
      <c r="E11110" s="169"/>
    </row>
    <row r="11111" spans="2:5">
      <c r="B11111" s="187"/>
      <c r="C11111" s="169"/>
      <c r="D11111" s="169"/>
      <c r="E11111" s="169"/>
    </row>
    <row r="11112" spans="2:5">
      <c r="B11112" s="187"/>
      <c r="C11112" s="169"/>
      <c r="D11112" s="169"/>
      <c r="E11112" s="169"/>
    </row>
    <row r="11113" spans="2:5">
      <c r="B11113" s="187"/>
      <c r="C11113" s="169"/>
      <c r="D11113" s="169"/>
      <c r="E11113" s="169"/>
    </row>
    <row r="11114" spans="2:5">
      <c r="B11114" s="187"/>
      <c r="C11114" s="169"/>
      <c r="D11114" s="169"/>
      <c r="E11114" s="169"/>
    </row>
    <row r="11115" spans="2:5">
      <c r="B11115" s="187"/>
      <c r="C11115" s="169"/>
      <c r="D11115" s="169"/>
      <c r="E11115" s="169"/>
    </row>
    <row r="11116" spans="2:5">
      <c r="B11116" s="187"/>
      <c r="C11116" s="169"/>
      <c r="D11116" s="169"/>
      <c r="E11116" s="169"/>
    </row>
    <row r="11117" spans="2:5">
      <c r="B11117" s="187"/>
      <c r="C11117" s="169"/>
      <c r="D11117" s="169"/>
      <c r="E11117" s="169"/>
    </row>
    <row r="11118" spans="2:5">
      <c r="B11118" s="187"/>
      <c r="C11118" s="169"/>
      <c r="D11118" s="169"/>
      <c r="E11118" s="169"/>
    </row>
    <row r="11119" spans="2:5">
      <c r="B11119" s="187"/>
      <c r="C11119" s="169"/>
      <c r="D11119" s="169"/>
      <c r="E11119" s="169"/>
    </row>
    <row r="11120" spans="2:5">
      <c r="B11120" s="187"/>
      <c r="C11120" s="169"/>
      <c r="D11120" s="169"/>
      <c r="E11120" s="169"/>
    </row>
    <row r="11121" spans="2:5">
      <c r="B11121" s="187"/>
      <c r="C11121" s="169"/>
      <c r="D11121" s="169"/>
      <c r="E11121" s="169"/>
    </row>
    <row r="11122" spans="2:5">
      <c r="B11122" s="187"/>
      <c r="C11122" s="169"/>
      <c r="D11122" s="169"/>
      <c r="E11122" s="169"/>
    </row>
    <row r="11123" spans="2:5">
      <c r="B11123" s="187"/>
      <c r="C11123" s="169"/>
      <c r="D11123" s="169"/>
      <c r="E11123" s="169"/>
    </row>
    <row r="11124" spans="2:5">
      <c r="B11124" s="187"/>
      <c r="C11124" s="169"/>
      <c r="D11124" s="169"/>
      <c r="E11124" s="169"/>
    </row>
    <row r="11125" spans="2:5">
      <c r="B11125" s="187"/>
      <c r="C11125" s="169"/>
      <c r="D11125" s="169"/>
      <c r="E11125" s="169"/>
    </row>
    <row r="11126" spans="2:5">
      <c r="B11126" s="187"/>
      <c r="C11126" s="169"/>
      <c r="D11126" s="169"/>
      <c r="E11126" s="169"/>
    </row>
    <row r="11127" spans="2:5">
      <c r="B11127" s="187"/>
      <c r="C11127" s="169"/>
      <c r="D11127" s="169"/>
      <c r="E11127" s="169"/>
    </row>
    <row r="11128" spans="2:5">
      <c r="B11128" s="187"/>
      <c r="C11128" s="169"/>
      <c r="D11128" s="169"/>
      <c r="E11128" s="169"/>
    </row>
    <row r="11129" spans="2:5">
      <c r="B11129" s="187"/>
      <c r="C11129" s="169"/>
      <c r="D11129" s="169"/>
      <c r="E11129" s="169"/>
    </row>
    <row r="11130" spans="2:5">
      <c r="B11130" s="187"/>
      <c r="C11130" s="169"/>
      <c r="D11130" s="169"/>
      <c r="E11130" s="169"/>
    </row>
    <row r="11131" spans="2:5">
      <c r="B11131" s="187"/>
      <c r="C11131" s="169"/>
      <c r="D11131" s="169"/>
      <c r="E11131" s="169"/>
    </row>
    <row r="11132" spans="2:5">
      <c r="B11132" s="187"/>
      <c r="C11132" s="169"/>
      <c r="D11132" s="169"/>
      <c r="E11132" s="169"/>
    </row>
    <row r="11133" spans="2:5">
      <c r="B11133" s="187"/>
      <c r="C11133" s="169"/>
      <c r="D11133" s="169"/>
      <c r="E11133" s="169"/>
    </row>
    <row r="11134" spans="2:5">
      <c r="B11134" s="187"/>
      <c r="C11134" s="169"/>
      <c r="D11134" s="169"/>
      <c r="E11134" s="169"/>
    </row>
    <row r="11135" spans="2:5">
      <c r="B11135" s="187"/>
      <c r="C11135" s="169"/>
      <c r="D11135" s="169"/>
      <c r="E11135" s="169"/>
    </row>
    <row r="11136" spans="2:5">
      <c r="B11136" s="187"/>
      <c r="C11136" s="169"/>
      <c r="D11136" s="169"/>
      <c r="E11136" s="169"/>
    </row>
    <row r="11137" spans="2:5">
      <c r="B11137" s="187"/>
      <c r="C11137" s="169"/>
      <c r="D11137" s="169"/>
      <c r="E11137" s="169"/>
    </row>
    <row r="11138" spans="2:5">
      <c r="B11138" s="187"/>
      <c r="C11138" s="169"/>
      <c r="D11138" s="169"/>
      <c r="E11138" s="169"/>
    </row>
    <row r="11139" spans="2:5">
      <c r="B11139" s="187"/>
      <c r="C11139" s="169"/>
      <c r="D11139" s="169"/>
      <c r="E11139" s="169"/>
    </row>
    <row r="11140" spans="2:5">
      <c r="B11140" s="187"/>
      <c r="C11140" s="169"/>
      <c r="D11140" s="169"/>
      <c r="E11140" s="169"/>
    </row>
    <row r="11141" spans="2:5">
      <c r="B11141" s="187"/>
      <c r="C11141" s="169"/>
      <c r="D11141" s="169"/>
      <c r="E11141" s="169"/>
    </row>
    <row r="11142" spans="2:5">
      <c r="B11142" s="187"/>
      <c r="C11142" s="169"/>
      <c r="D11142" s="169"/>
      <c r="E11142" s="169"/>
    </row>
    <row r="11143" spans="2:5">
      <c r="B11143" s="187"/>
      <c r="C11143" s="169"/>
      <c r="D11143" s="169"/>
      <c r="E11143" s="169"/>
    </row>
    <row r="11144" spans="2:5">
      <c r="B11144" s="187"/>
      <c r="C11144" s="169"/>
      <c r="D11144" s="169"/>
      <c r="E11144" s="169"/>
    </row>
    <row r="11145" spans="2:5">
      <c r="B11145" s="187"/>
      <c r="C11145" s="169"/>
      <c r="D11145" s="169"/>
      <c r="E11145" s="169"/>
    </row>
    <row r="11146" spans="2:5">
      <c r="B11146" s="187"/>
      <c r="C11146" s="169"/>
      <c r="D11146" s="169"/>
      <c r="E11146" s="169"/>
    </row>
    <row r="11147" spans="2:5">
      <c r="B11147" s="187"/>
      <c r="C11147" s="169"/>
      <c r="D11147" s="169"/>
      <c r="E11147" s="169"/>
    </row>
    <row r="11148" spans="2:5">
      <c r="B11148" s="187"/>
      <c r="C11148" s="169"/>
      <c r="D11148" s="169"/>
      <c r="E11148" s="169"/>
    </row>
    <row r="11149" spans="2:5">
      <c r="B11149" s="187"/>
      <c r="C11149" s="169"/>
      <c r="D11149" s="169"/>
      <c r="E11149" s="169"/>
    </row>
    <row r="11150" spans="2:5">
      <c r="B11150" s="187"/>
      <c r="C11150" s="169"/>
      <c r="D11150" s="169"/>
      <c r="E11150" s="169"/>
    </row>
    <row r="11151" spans="2:5">
      <c r="B11151" s="187"/>
      <c r="C11151" s="169"/>
      <c r="D11151" s="169"/>
      <c r="E11151" s="169"/>
    </row>
    <row r="11152" spans="2:5">
      <c r="B11152" s="187"/>
      <c r="C11152" s="169"/>
      <c r="D11152" s="169"/>
      <c r="E11152" s="169"/>
    </row>
    <row r="11153" spans="2:5">
      <c r="B11153" s="187"/>
      <c r="C11153" s="169"/>
      <c r="D11153" s="169"/>
      <c r="E11153" s="169"/>
    </row>
    <row r="11154" spans="2:5">
      <c r="B11154" s="187"/>
      <c r="C11154" s="169"/>
      <c r="D11154" s="169"/>
      <c r="E11154" s="169"/>
    </row>
    <row r="11155" spans="2:5">
      <c r="B11155" s="187"/>
      <c r="C11155" s="169"/>
      <c r="D11155" s="169"/>
      <c r="E11155" s="169"/>
    </row>
    <row r="11156" spans="2:5">
      <c r="B11156" s="187"/>
      <c r="C11156" s="169"/>
      <c r="D11156" s="169"/>
      <c r="E11156" s="169"/>
    </row>
    <row r="11157" spans="2:5">
      <c r="B11157" s="187"/>
      <c r="C11157" s="169"/>
      <c r="D11157" s="169"/>
      <c r="E11157" s="169"/>
    </row>
    <row r="11158" spans="2:5">
      <c r="B11158" s="187"/>
      <c r="C11158" s="169"/>
      <c r="D11158" s="169"/>
      <c r="E11158" s="169"/>
    </row>
    <row r="11159" spans="2:5">
      <c r="B11159" s="187"/>
      <c r="C11159" s="169"/>
      <c r="D11159" s="169"/>
      <c r="E11159" s="169"/>
    </row>
    <row r="11160" spans="2:5">
      <c r="B11160" s="187"/>
      <c r="C11160" s="169"/>
      <c r="D11160" s="169"/>
      <c r="E11160" s="169"/>
    </row>
    <row r="11161" spans="2:5">
      <c r="B11161" s="187"/>
      <c r="C11161" s="169"/>
      <c r="D11161" s="169"/>
      <c r="E11161" s="169"/>
    </row>
    <row r="11162" spans="2:5">
      <c r="B11162" s="187"/>
      <c r="C11162" s="169"/>
      <c r="D11162" s="169"/>
      <c r="E11162" s="169"/>
    </row>
    <row r="11163" spans="2:5">
      <c r="B11163" s="187"/>
      <c r="C11163" s="169"/>
      <c r="D11163" s="169"/>
      <c r="E11163" s="169"/>
    </row>
    <row r="11164" spans="2:5">
      <c r="B11164" s="187"/>
      <c r="C11164" s="169"/>
      <c r="D11164" s="169"/>
      <c r="E11164" s="169"/>
    </row>
    <row r="11165" spans="2:5">
      <c r="B11165" s="187"/>
      <c r="C11165" s="169"/>
      <c r="D11165" s="169"/>
      <c r="E11165" s="169"/>
    </row>
    <row r="11166" spans="2:5">
      <c r="B11166" s="187"/>
      <c r="C11166" s="169"/>
      <c r="D11166" s="169"/>
      <c r="E11166" s="169"/>
    </row>
    <row r="11167" spans="2:5">
      <c r="B11167" s="187"/>
      <c r="C11167" s="169"/>
      <c r="D11167" s="169"/>
      <c r="E11167" s="169"/>
    </row>
    <row r="11168" spans="2:5">
      <c r="B11168" s="187"/>
      <c r="C11168" s="169"/>
      <c r="D11168" s="169"/>
      <c r="E11168" s="169"/>
    </row>
    <row r="11169" spans="2:5">
      <c r="B11169" s="187"/>
      <c r="C11169" s="169"/>
      <c r="D11169" s="169"/>
      <c r="E11169" s="169"/>
    </row>
    <row r="11170" spans="2:5">
      <c r="B11170" s="187"/>
      <c r="C11170" s="169"/>
      <c r="D11170" s="169"/>
      <c r="E11170" s="169"/>
    </row>
    <row r="11171" spans="2:5">
      <c r="B11171" s="187"/>
      <c r="C11171" s="169"/>
      <c r="D11171" s="169"/>
      <c r="E11171" s="169"/>
    </row>
    <row r="11172" spans="2:5">
      <c r="B11172" s="187"/>
      <c r="C11172" s="169"/>
      <c r="D11172" s="169"/>
      <c r="E11172" s="169"/>
    </row>
    <row r="11173" spans="2:5">
      <c r="B11173" s="187"/>
      <c r="C11173" s="169"/>
      <c r="D11173" s="169"/>
      <c r="E11173" s="169"/>
    </row>
    <row r="11174" spans="2:5">
      <c r="B11174" s="187"/>
      <c r="C11174" s="169"/>
      <c r="D11174" s="169"/>
      <c r="E11174" s="169"/>
    </row>
    <row r="11175" spans="2:5">
      <c r="B11175" s="187"/>
      <c r="C11175" s="169"/>
      <c r="D11175" s="169"/>
      <c r="E11175" s="169"/>
    </row>
    <row r="11176" spans="2:5">
      <c r="B11176" s="187"/>
      <c r="C11176" s="169"/>
      <c r="D11176" s="169"/>
      <c r="E11176" s="169"/>
    </row>
    <row r="11177" spans="2:5">
      <c r="B11177" s="187"/>
      <c r="C11177" s="169"/>
      <c r="D11177" s="169"/>
      <c r="E11177" s="169"/>
    </row>
    <row r="11178" spans="2:5">
      <c r="B11178" s="187"/>
      <c r="C11178" s="169"/>
      <c r="D11178" s="169"/>
      <c r="E11178" s="169"/>
    </row>
    <row r="11179" spans="2:5">
      <c r="B11179" s="187"/>
      <c r="C11179" s="169"/>
      <c r="D11179" s="169"/>
      <c r="E11179" s="169"/>
    </row>
    <row r="11180" spans="2:5">
      <c r="B11180" s="187"/>
      <c r="C11180" s="169"/>
      <c r="D11180" s="169"/>
      <c r="E11180" s="169"/>
    </row>
    <row r="11181" spans="2:5">
      <c r="B11181" s="187"/>
      <c r="C11181" s="169"/>
      <c r="D11181" s="169"/>
      <c r="E11181" s="169"/>
    </row>
    <row r="11182" spans="2:5">
      <c r="B11182" s="187"/>
      <c r="C11182" s="169"/>
      <c r="D11182" s="169"/>
      <c r="E11182" s="169"/>
    </row>
    <row r="11183" spans="2:5">
      <c r="B11183" s="187"/>
      <c r="C11183" s="169"/>
      <c r="D11183" s="169"/>
      <c r="E11183" s="169"/>
    </row>
    <row r="11184" spans="2:5">
      <c r="B11184" s="187"/>
      <c r="C11184" s="169"/>
      <c r="D11184" s="169"/>
      <c r="E11184" s="169"/>
    </row>
    <row r="11185" spans="2:5">
      <c r="B11185" s="187"/>
      <c r="C11185" s="169"/>
      <c r="D11185" s="169"/>
      <c r="E11185" s="169"/>
    </row>
    <row r="11186" spans="2:5">
      <c r="B11186" s="187"/>
      <c r="C11186" s="169"/>
      <c r="D11186" s="169"/>
      <c r="E11186" s="169"/>
    </row>
    <row r="11187" spans="2:5">
      <c r="B11187" s="187"/>
      <c r="C11187" s="169"/>
      <c r="D11187" s="169"/>
      <c r="E11187" s="169"/>
    </row>
    <row r="11188" spans="2:5">
      <c r="B11188" s="187"/>
      <c r="C11188" s="169"/>
      <c r="D11188" s="169"/>
      <c r="E11188" s="169"/>
    </row>
    <row r="11189" spans="2:5">
      <c r="B11189" s="187"/>
      <c r="C11189" s="169"/>
      <c r="D11189" s="169"/>
      <c r="E11189" s="169"/>
    </row>
    <row r="11190" spans="2:5">
      <c r="B11190" s="187"/>
      <c r="C11190" s="169"/>
      <c r="D11190" s="169"/>
      <c r="E11190" s="169"/>
    </row>
    <row r="11191" spans="2:5">
      <c r="B11191" s="187"/>
      <c r="C11191" s="169"/>
      <c r="D11191" s="169"/>
      <c r="E11191" s="169"/>
    </row>
    <row r="11192" spans="2:5">
      <c r="B11192" s="187"/>
      <c r="C11192" s="169"/>
      <c r="D11192" s="169"/>
      <c r="E11192" s="169"/>
    </row>
    <row r="11193" spans="2:5">
      <c r="B11193" s="187"/>
      <c r="C11193" s="169"/>
      <c r="D11193" s="169"/>
      <c r="E11193" s="169"/>
    </row>
    <row r="11194" spans="2:5">
      <c r="B11194" s="187"/>
      <c r="C11194" s="169"/>
      <c r="D11194" s="169"/>
      <c r="E11194" s="169"/>
    </row>
    <row r="11195" spans="2:5">
      <c r="B11195" s="187"/>
      <c r="C11195" s="169"/>
      <c r="D11195" s="169"/>
      <c r="E11195" s="169"/>
    </row>
    <row r="11196" spans="2:5">
      <c r="B11196" s="187"/>
      <c r="C11196" s="169"/>
      <c r="D11196" s="169"/>
      <c r="E11196" s="169"/>
    </row>
    <row r="11197" spans="2:5">
      <c r="B11197" s="187"/>
      <c r="C11197" s="169"/>
      <c r="D11197" s="169"/>
      <c r="E11197" s="169"/>
    </row>
    <row r="11198" spans="2:5">
      <c r="B11198" s="187"/>
      <c r="C11198" s="169"/>
      <c r="D11198" s="169"/>
      <c r="E11198" s="169"/>
    </row>
    <row r="11199" spans="2:5">
      <c r="B11199" s="187"/>
      <c r="C11199" s="169"/>
      <c r="D11199" s="169"/>
      <c r="E11199" s="169"/>
    </row>
    <row r="11200" spans="2:5">
      <c r="B11200" s="187"/>
      <c r="C11200" s="169"/>
      <c r="D11200" s="169"/>
      <c r="E11200" s="169"/>
    </row>
    <row r="11201" spans="2:5">
      <c r="B11201" s="187"/>
      <c r="C11201" s="169"/>
      <c r="D11201" s="169"/>
      <c r="E11201" s="169"/>
    </row>
    <row r="11202" spans="2:5">
      <c r="B11202" s="187"/>
      <c r="C11202" s="169"/>
      <c r="D11202" s="169"/>
      <c r="E11202" s="169"/>
    </row>
    <row r="11203" spans="2:5">
      <c r="B11203" s="187"/>
      <c r="C11203" s="169"/>
      <c r="D11203" s="169"/>
      <c r="E11203" s="169"/>
    </row>
    <row r="11204" spans="2:5">
      <c r="B11204" s="187"/>
      <c r="C11204" s="169"/>
      <c r="D11204" s="169"/>
      <c r="E11204" s="169"/>
    </row>
    <row r="11205" spans="2:5">
      <c r="B11205" s="187"/>
      <c r="C11205" s="169"/>
      <c r="D11205" s="169"/>
      <c r="E11205" s="169"/>
    </row>
    <row r="11206" spans="2:5">
      <c r="B11206" s="187"/>
      <c r="C11206" s="169"/>
      <c r="D11206" s="169"/>
      <c r="E11206" s="169"/>
    </row>
    <row r="11207" spans="2:5">
      <c r="B11207" s="187"/>
      <c r="C11207" s="169"/>
      <c r="D11207" s="169"/>
      <c r="E11207" s="169"/>
    </row>
    <row r="11208" spans="2:5">
      <c r="B11208" s="187"/>
      <c r="C11208" s="169"/>
      <c r="D11208" s="169"/>
      <c r="E11208" s="169"/>
    </row>
    <row r="11209" spans="2:5">
      <c r="B11209" s="187"/>
      <c r="C11209" s="169"/>
      <c r="D11209" s="169"/>
      <c r="E11209" s="169"/>
    </row>
    <row r="11210" spans="2:5">
      <c r="B11210" s="187"/>
      <c r="C11210" s="169"/>
      <c r="D11210" s="169"/>
      <c r="E11210" s="169"/>
    </row>
    <row r="11211" spans="2:5">
      <c r="B11211" s="187"/>
      <c r="C11211" s="169"/>
      <c r="D11211" s="169"/>
      <c r="E11211" s="169"/>
    </row>
    <row r="11212" spans="2:5">
      <c r="B11212" s="187"/>
      <c r="C11212" s="169"/>
      <c r="D11212" s="169"/>
      <c r="E11212" s="169"/>
    </row>
    <row r="11213" spans="2:5">
      <c r="B11213" s="187"/>
      <c r="C11213" s="169"/>
      <c r="D11213" s="169"/>
      <c r="E11213" s="169"/>
    </row>
    <row r="11214" spans="2:5">
      <c r="B11214" s="187"/>
      <c r="C11214" s="169"/>
      <c r="D11214" s="169"/>
      <c r="E11214" s="169"/>
    </row>
    <row r="11215" spans="2:5">
      <c r="B11215" s="187"/>
      <c r="C11215" s="169"/>
      <c r="D11215" s="169"/>
      <c r="E11215" s="169"/>
    </row>
    <row r="11216" spans="2:5">
      <c r="B11216" s="187"/>
      <c r="C11216" s="169"/>
      <c r="D11216" s="169"/>
      <c r="E11216" s="169"/>
    </row>
    <row r="11217" spans="2:5">
      <c r="B11217" s="187"/>
      <c r="C11217" s="169"/>
      <c r="D11217" s="169"/>
      <c r="E11217" s="169"/>
    </row>
    <row r="11218" spans="2:5">
      <c r="B11218" s="187"/>
      <c r="C11218" s="169"/>
      <c r="D11218" s="169"/>
      <c r="E11218" s="169"/>
    </row>
    <row r="11219" spans="2:5">
      <c r="B11219" s="187"/>
      <c r="C11219" s="169"/>
      <c r="D11219" s="169"/>
      <c r="E11219" s="169"/>
    </row>
    <row r="11220" spans="2:5">
      <c r="B11220" s="187"/>
      <c r="C11220" s="169"/>
      <c r="D11220" s="169"/>
      <c r="E11220" s="169"/>
    </row>
    <row r="11221" spans="2:5">
      <c r="B11221" s="187"/>
      <c r="C11221" s="169"/>
      <c r="D11221" s="169"/>
      <c r="E11221" s="169"/>
    </row>
    <row r="11222" spans="2:5">
      <c r="B11222" s="187"/>
      <c r="C11222" s="169"/>
      <c r="D11222" s="169"/>
      <c r="E11222" s="169"/>
    </row>
    <row r="11223" spans="2:5">
      <c r="B11223" s="187"/>
      <c r="C11223" s="169"/>
      <c r="D11223" s="169"/>
      <c r="E11223" s="169"/>
    </row>
    <row r="11224" spans="2:5">
      <c r="B11224" s="187"/>
      <c r="C11224" s="169"/>
      <c r="D11224" s="169"/>
      <c r="E11224" s="169"/>
    </row>
    <row r="11225" spans="2:5">
      <c r="B11225" s="187"/>
      <c r="C11225" s="169"/>
      <c r="D11225" s="169"/>
      <c r="E11225" s="169"/>
    </row>
    <row r="11226" spans="2:5">
      <c r="B11226" s="187"/>
      <c r="C11226" s="169"/>
      <c r="D11226" s="169"/>
      <c r="E11226" s="169"/>
    </row>
    <row r="11227" spans="2:5">
      <c r="B11227" s="187"/>
      <c r="C11227" s="169"/>
      <c r="D11227" s="169"/>
      <c r="E11227" s="169"/>
    </row>
    <row r="11228" spans="2:5">
      <c r="B11228" s="187"/>
      <c r="C11228" s="169"/>
      <c r="D11228" s="169"/>
      <c r="E11228" s="169"/>
    </row>
    <row r="11229" spans="2:5">
      <c r="B11229" s="187"/>
      <c r="C11229" s="169"/>
      <c r="D11229" s="169"/>
      <c r="E11229" s="169"/>
    </row>
    <row r="11230" spans="2:5">
      <c r="B11230" s="187"/>
      <c r="C11230" s="169"/>
      <c r="D11230" s="169"/>
      <c r="E11230" s="169"/>
    </row>
    <row r="11231" spans="2:5">
      <c r="B11231" s="187"/>
      <c r="C11231" s="169"/>
      <c r="D11231" s="169"/>
      <c r="E11231" s="169"/>
    </row>
    <row r="11232" spans="2:5">
      <c r="B11232" s="187"/>
      <c r="C11232" s="169"/>
      <c r="D11232" s="169"/>
      <c r="E11232" s="169"/>
    </row>
    <row r="11233" spans="2:5">
      <c r="B11233" s="187"/>
      <c r="C11233" s="169"/>
      <c r="D11233" s="169"/>
      <c r="E11233" s="169"/>
    </row>
    <row r="11234" spans="2:5">
      <c r="B11234" s="187"/>
      <c r="C11234" s="169"/>
      <c r="D11234" s="169"/>
      <c r="E11234" s="169"/>
    </row>
    <row r="11235" spans="2:5">
      <c r="B11235" s="187"/>
      <c r="C11235" s="169"/>
      <c r="D11235" s="169"/>
      <c r="E11235" s="169"/>
    </row>
    <row r="11236" spans="2:5">
      <c r="B11236" s="187"/>
      <c r="C11236" s="169"/>
      <c r="D11236" s="169"/>
      <c r="E11236" s="169"/>
    </row>
    <row r="11237" spans="2:5">
      <c r="B11237" s="187"/>
      <c r="C11237" s="169"/>
      <c r="D11237" s="169"/>
      <c r="E11237" s="169"/>
    </row>
    <row r="11238" spans="2:5">
      <c r="B11238" s="187"/>
      <c r="C11238" s="169"/>
      <c r="D11238" s="169"/>
      <c r="E11238" s="169"/>
    </row>
    <row r="11239" spans="2:5">
      <c r="B11239" s="187"/>
      <c r="C11239" s="169"/>
      <c r="D11239" s="169"/>
      <c r="E11239" s="169"/>
    </row>
    <row r="11240" spans="2:5">
      <c r="B11240" s="187"/>
      <c r="C11240" s="169"/>
      <c r="D11240" s="169"/>
      <c r="E11240" s="169"/>
    </row>
    <row r="11241" spans="2:5">
      <c r="B11241" s="187"/>
      <c r="C11241" s="169"/>
      <c r="D11241" s="169"/>
      <c r="E11241" s="169"/>
    </row>
    <row r="11242" spans="2:5">
      <c r="B11242" s="187"/>
      <c r="C11242" s="169"/>
      <c r="D11242" s="169"/>
      <c r="E11242" s="169"/>
    </row>
    <row r="11243" spans="2:5">
      <c r="B11243" s="187"/>
      <c r="C11243" s="169"/>
      <c r="D11243" s="169"/>
      <c r="E11243" s="169"/>
    </row>
    <row r="11244" spans="2:5">
      <c r="B11244" s="187"/>
      <c r="C11244" s="169"/>
      <c r="D11244" s="169"/>
      <c r="E11244" s="169"/>
    </row>
    <row r="11245" spans="2:5">
      <c r="B11245" s="187"/>
      <c r="C11245" s="169"/>
      <c r="D11245" s="169"/>
      <c r="E11245" s="169"/>
    </row>
    <row r="11246" spans="2:5">
      <c r="B11246" s="187"/>
      <c r="C11246" s="169"/>
      <c r="D11246" s="169"/>
      <c r="E11246" s="169"/>
    </row>
    <row r="11247" spans="2:5">
      <c r="B11247" s="187"/>
      <c r="C11247" s="169"/>
      <c r="D11247" s="169"/>
      <c r="E11247" s="169"/>
    </row>
    <row r="11248" spans="2:5">
      <c r="B11248" s="187"/>
      <c r="C11248" s="169"/>
      <c r="D11248" s="169"/>
      <c r="E11248" s="169"/>
    </row>
    <row r="11249" spans="2:5">
      <c r="B11249" s="187"/>
      <c r="C11249" s="169"/>
      <c r="D11249" s="169"/>
      <c r="E11249" s="169"/>
    </row>
    <row r="11250" spans="2:5">
      <c r="B11250" s="187"/>
      <c r="C11250" s="169"/>
      <c r="D11250" s="169"/>
      <c r="E11250" s="169"/>
    </row>
    <row r="11251" spans="2:5">
      <c r="B11251" s="187"/>
      <c r="C11251" s="169"/>
      <c r="D11251" s="169"/>
      <c r="E11251" s="169"/>
    </row>
    <row r="11252" spans="2:5">
      <c r="B11252" s="187"/>
      <c r="C11252" s="169"/>
      <c r="D11252" s="169"/>
      <c r="E11252" s="169"/>
    </row>
    <row r="11253" spans="2:5">
      <c r="B11253" s="187"/>
      <c r="C11253" s="169"/>
      <c r="D11253" s="169"/>
      <c r="E11253" s="169"/>
    </row>
    <row r="11254" spans="2:5">
      <c r="B11254" s="187"/>
      <c r="C11254" s="169"/>
      <c r="D11254" s="169"/>
      <c r="E11254" s="169"/>
    </row>
    <row r="11255" spans="2:5">
      <c r="B11255" s="187"/>
      <c r="C11255" s="169"/>
      <c r="D11255" s="169"/>
      <c r="E11255" s="169"/>
    </row>
    <row r="11256" spans="2:5">
      <c r="B11256" s="187"/>
      <c r="C11256" s="169"/>
      <c r="D11256" s="169"/>
      <c r="E11256" s="169"/>
    </row>
    <row r="11257" spans="2:5">
      <c r="B11257" s="187"/>
      <c r="C11257" s="169"/>
      <c r="D11257" s="169"/>
      <c r="E11257" s="169"/>
    </row>
    <row r="11258" spans="2:5">
      <c r="B11258" s="187"/>
      <c r="C11258" s="169"/>
      <c r="D11258" s="169"/>
      <c r="E11258" s="169"/>
    </row>
    <row r="11259" spans="2:5">
      <c r="B11259" s="187"/>
      <c r="C11259" s="169"/>
      <c r="D11259" s="169"/>
      <c r="E11259" s="169"/>
    </row>
    <row r="11260" spans="2:5">
      <c r="B11260" s="187"/>
      <c r="C11260" s="169"/>
      <c r="D11260" s="169"/>
      <c r="E11260" s="169"/>
    </row>
    <row r="11261" spans="2:5">
      <c r="B11261" s="187"/>
      <c r="C11261" s="169"/>
      <c r="D11261" s="169"/>
      <c r="E11261" s="169"/>
    </row>
    <row r="11262" spans="2:5">
      <c r="B11262" s="187"/>
      <c r="C11262" s="169"/>
      <c r="D11262" s="169"/>
      <c r="E11262" s="169"/>
    </row>
    <row r="11263" spans="2:5">
      <c r="B11263" s="187"/>
      <c r="C11263" s="169"/>
      <c r="D11263" s="169"/>
      <c r="E11263" s="169"/>
    </row>
    <row r="11264" spans="2:5">
      <c r="B11264" s="187"/>
      <c r="C11264" s="169"/>
      <c r="D11264" s="169"/>
      <c r="E11264" s="169"/>
    </row>
    <row r="11265" spans="2:5">
      <c r="B11265" s="187"/>
      <c r="C11265" s="169"/>
      <c r="D11265" s="169"/>
      <c r="E11265" s="169"/>
    </row>
    <row r="11266" spans="2:5">
      <c r="B11266" s="187"/>
      <c r="C11266" s="169"/>
      <c r="D11266" s="169"/>
      <c r="E11266" s="169"/>
    </row>
    <row r="11267" spans="2:5">
      <c r="B11267" s="187"/>
      <c r="C11267" s="169"/>
      <c r="D11267" s="169"/>
      <c r="E11267" s="169"/>
    </row>
    <row r="11268" spans="2:5">
      <c r="B11268" s="187"/>
      <c r="C11268" s="169"/>
      <c r="D11268" s="169"/>
      <c r="E11268" s="169"/>
    </row>
    <row r="11269" spans="2:5">
      <c r="B11269" s="187"/>
      <c r="C11269" s="169"/>
      <c r="D11269" s="169"/>
      <c r="E11269" s="169"/>
    </row>
    <row r="11270" spans="2:5">
      <c r="B11270" s="187"/>
      <c r="C11270" s="169"/>
      <c r="D11270" s="169"/>
      <c r="E11270" s="169"/>
    </row>
    <row r="11271" spans="2:5">
      <c r="B11271" s="187"/>
      <c r="C11271" s="169"/>
      <c r="D11271" s="169"/>
      <c r="E11271" s="169"/>
    </row>
    <row r="11272" spans="2:5">
      <c r="B11272" s="187"/>
      <c r="C11272" s="169"/>
      <c r="D11272" s="169"/>
      <c r="E11272" s="169"/>
    </row>
    <row r="11273" spans="2:5">
      <c r="B11273" s="187"/>
      <c r="C11273" s="169"/>
      <c r="D11273" s="169"/>
      <c r="E11273" s="169"/>
    </row>
    <row r="11274" spans="2:5">
      <c r="B11274" s="187"/>
      <c r="C11274" s="169"/>
      <c r="D11274" s="169"/>
      <c r="E11274" s="169"/>
    </row>
    <row r="11275" spans="2:5">
      <c r="B11275" s="187"/>
      <c r="C11275" s="169"/>
      <c r="D11275" s="169"/>
      <c r="E11275" s="169"/>
    </row>
    <row r="11276" spans="2:5">
      <c r="B11276" s="187"/>
      <c r="C11276" s="169"/>
      <c r="D11276" s="169"/>
      <c r="E11276" s="169"/>
    </row>
    <row r="11277" spans="2:5">
      <c r="B11277" s="187"/>
      <c r="C11277" s="169"/>
      <c r="D11277" s="169"/>
      <c r="E11277" s="169"/>
    </row>
    <row r="11278" spans="2:5">
      <c r="B11278" s="187"/>
      <c r="C11278" s="169"/>
      <c r="D11278" s="169"/>
      <c r="E11278" s="169"/>
    </row>
    <row r="11279" spans="2:5">
      <c r="B11279" s="187"/>
      <c r="C11279" s="169"/>
      <c r="D11279" s="169"/>
      <c r="E11279" s="169"/>
    </row>
    <row r="11280" spans="2:5">
      <c r="B11280" s="187"/>
      <c r="C11280" s="169"/>
      <c r="D11280" s="169"/>
      <c r="E11280" s="169"/>
    </row>
    <row r="11281" spans="2:5">
      <c r="B11281" s="187"/>
      <c r="C11281" s="169"/>
      <c r="D11281" s="169"/>
      <c r="E11281" s="169"/>
    </row>
    <row r="11282" spans="2:5">
      <c r="B11282" s="187"/>
      <c r="C11282" s="169"/>
      <c r="D11282" s="169"/>
      <c r="E11282" s="169"/>
    </row>
    <row r="11283" spans="2:5">
      <c r="B11283" s="187"/>
      <c r="C11283" s="169"/>
      <c r="D11283" s="169"/>
      <c r="E11283" s="169"/>
    </row>
    <row r="11284" spans="2:5">
      <c r="B11284" s="187"/>
      <c r="C11284" s="169"/>
      <c r="D11284" s="169"/>
      <c r="E11284" s="169"/>
    </row>
    <row r="11285" spans="2:5">
      <c r="B11285" s="187"/>
      <c r="C11285" s="169"/>
      <c r="D11285" s="169"/>
      <c r="E11285" s="169"/>
    </row>
    <row r="11286" spans="2:5">
      <c r="B11286" s="187"/>
      <c r="C11286" s="169"/>
      <c r="D11286" s="169"/>
      <c r="E11286" s="169"/>
    </row>
    <row r="11287" spans="2:5">
      <c r="B11287" s="187"/>
      <c r="C11287" s="169"/>
      <c r="D11287" s="169"/>
      <c r="E11287" s="169"/>
    </row>
    <row r="11288" spans="2:5">
      <c r="B11288" s="187"/>
      <c r="C11288" s="169"/>
      <c r="D11288" s="169"/>
      <c r="E11288" s="169"/>
    </row>
    <row r="11289" spans="2:5">
      <c r="B11289" s="187"/>
      <c r="C11289" s="169"/>
      <c r="D11289" s="169"/>
      <c r="E11289" s="169"/>
    </row>
    <row r="11290" spans="2:5">
      <c r="B11290" s="187"/>
      <c r="C11290" s="169"/>
      <c r="D11290" s="169"/>
      <c r="E11290" s="169"/>
    </row>
    <row r="11291" spans="2:5">
      <c r="B11291" s="187"/>
      <c r="C11291" s="169"/>
      <c r="D11291" s="169"/>
      <c r="E11291" s="169"/>
    </row>
    <row r="11292" spans="2:5">
      <c r="B11292" s="187"/>
      <c r="C11292" s="169"/>
      <c r="D11292" s="169"/>
      <c r="E11292" s="169"/>
    </row>
    <row r="11293" spans="2:5">
      <c r="B11293" s="187"/>
      <c r="C11293" s="169"/>
      <c r="D11293" s="169"/>
      <c r="E11293" s="169"/>
    </row>
    <row r="11294" spans="2:5">
      <c r="B11294" s="187"/>
      <c r="C11294" s="169"/>
      <c r="D11294" s="169"/>
      <c r="E11294" s="169"/>
    </row>
    <row r="11295" spans="2:5">
      <c r="B11295" s="187"/>
      <c r="C11295" s="169"/>
      <c r="D11295" s="169"/>
      <c r="E11295" s="169"/>
    </row>
    <row r="11296" spans="2:5">
      <c r="B11296" s="187"/>
      <c r="C11296" s="169"/>
      <c r="D11296" s="169"/>
      <c r="E11296" s="169"/>
    </row>
    <row r="11297" spans="2:5">
      <c r="B11297" s="187"/>
      <c r="C11297" s="169"/>
      <c r="D11297" s="169"/>
      <c r="E11297" s="169"/>
    </row>
    <row r="11298" spans="2:5">
      <c r="B11298" s="187"/>
      <c r="C11298" s="169"/>
      <c r="D11298" s="169"/>
      <c r="E11298" s="169"/>
    </row>
    <row r="11299" spans="2:5">
      <c r="B11299" s="187"/>
      <c r="C11299" s="169"/>
      <c r="D11299" s="169"/>
      <c r="E11299" s="169"/>
    </row>
    <row r="11300" spans="2:5">
      <c r="B11300" s="187"/>
      <c r="C11300" s="169"/>
      <c r="D11300" s="169"/>
      <c r="E11300" s="169"/>
    </row>
    <row r="11301" spans="2:5">
      <c r="B11301" s="187"/>
      <c r="C11301" s="169"/>
      <c r="D11301" s="169"/>
      <c r="E11301" s="169"/>
    </row>
    <row r="11302" spans="2:5">
      <c r="B11302" s="187"/>
      <c r="C11302" s="169"/>
      <c r="D11302" s="169"/>
      <c r="E11302" s="169"/>
    </row>
    <row r="11303" spans="2:5">
      <c r="B11303" s="187"/>
      <c r="C11303" s="169"/>
      <c r="D11303" s="169"/>
      <c r="E11303" s="169"/>
    </row>
    <row r="11304" spans="2:5">
      <c r="B11304" s="187"/>
      <c r="C11304" s="169"/>
      <c r="D11304" s="169"/>
      <c r="E11304" s="169"/>
    </row>
    <row r="11305" spans="2:5">
      <c r="B11305" s="187"/>
      <c r="C11305" s="169"/>
      <c r="D11305" s="169"/>
      <c r="E11305" s="169"/>
    </row>
    <row r="11306" spans="2:5">
      <c r="B11306" s="187"/>
      <c r="C11306" s="169"/>
      <c r="D11306" s="169"/>
      <c r="E11306" s="169"/>
    </row>
    <row r="11307" spans="2:5">
      <c r="B11307" s="187"/>
      <c r="C11307" s="169"/>
      <c r="D11307" s="169"/>
      <c r="E11307" s="169"/>
    </row>
    <row r="11308" spans="2:5">
      <c r="B11308" s="187"/>
      <c r="C11308" s="169"/>
      <c r="D11308" s="169"/>
      <c r="E11308" s="169"/>
    </row>
    <row r="11309" spans="2:5">
      <c r="B11309" s="187"/>
      <c r="C11309" s="169"/>
      <c r="D11309" s="169"/>
      <c r="E11309" s="169"/>
    </row>
    <row r="11310" spans="2:5">
      <c r="B11310" s="187"/>
      <c r="C11310" s="169"/>
      <c r="D11310" s="169"/>
      <c r="E11310" s="169"/>
    </row>
    <row r="11311" spans="2:5">
      <c r="B11311" s="187"/>
      <c r="C11311" s="169"/>
      <c r="D11311" s="169"/>
      <c r="E11311" s="169"/>
    </row>
    <row r="11312" spans="2:5">
      <c r="B11312" s="187"/>
      <c r="C11312" s="169"/>
      <c r="D11312" s="169"/>
      <c r="E11312" s="169"/>
    </row>
    <row r="11313" spans="2:5">
      <c r="B11313" s="187"/>
      <c r="C11313" s="169"/>
      <c r="D11313" s="169"/>
      <c r="E11313" s="169"/>
    </row>
    <row r="11314" spans="2:5">
      <c r="B11314" s="187"/>
      <c r="C11314" s="169"/>
      <c r="D11314" s="169"/>
      <c r="E11314" s="169"/>
    </row>
    <row r="11315" spans="2:5">
      <c r="B11315" s="187"/>
      <c r="C11315" s="169"/>
      <c r="D11315" s="169"/>
      <c r="E11315" s="169"/>
    </row>
    <row r="11316" spans="2:5">
      <c r="B11316" s="187"/>
      <c r="C11316" s="169"/>
      <c r="D11316" s="169"/>
      <c r="E11316" s="169"/>
    </row>
    <row r="11317" spans="2:5">
      <c r="B11317" s="187"/>
      <c r="C11317" s="169"/>
      <c r="D11317" s="169"/>
      <c r="E11317" s="169"/>
    </row>
    <row r="11318" spans="2:5">
      <c r="B11318" s="187"/>
      <c r="C11318" s="169"/>
      <c r="D11318" s="169"/>
      <c r="E11318" s="169"/>
    </row>
    <row r="11319" spans="2:5">
      <c r="B11319" s="187"/>
      <c r="C11319" s="169"/>
      <c r="D11319" s="169"/>
      <c r="E11319" s="169"/>
    </row>
    <row r="11320" spans="2:5">
      <c r="B11320" s="187"/>
      <c r="C11320" s="169"/>
      <c r="D11320" s="169"/>
      <c r="E11320" s="169"/>
    </row>
    <row r="11321" spans="2:5">
      <c r="B11321" s="187"/>
      <c r="C11321" s="169"/>
      <c r="D11321" s="169"/>
      <c r="E11321" s="169"/>
    </row>
    <row r="11322" spans="2:5">
      <c r="B11322" s="187"/>
      <c r="C11322" s="169"/>
      <c r="D11322" s="169"/>
      <c r="E11322" s="169"/>
    </row>
    <row r="11323" spans="2:5">
      <c r="B11323" s="187"/>
      <c r="C11323" s="169"/>
      <c r="D11323" s="169"/>
      <c r="E11323" s="169"/>
    </row>
    <row r="11324" spans="2:5">
      <c r="B11324" s="187"/>
      <c r="C11324" s="169"/>
      <c r="D11324" s="169"/>
      <c r="E11324" s="169"/>
    </row>
    <row r="11325" spans="2:5">
      <c r="B11325" s="187"/>
      <c r="C11325" s="169"/>
      <c r="D11325" s="169"/>
      <c r="E11325" s="169"/>
    </row>
    <row r="11326" spans="2:5">
      <c r="B11326" s="187"/>
      <c r="C11326" s="169"/>
      <c r="D11326" s="169"/>
      <c r="E11326" s="169"/>
    </row>
    <row r="11327" spans="2:5">
      <c r="B11327" s="187"/>
      <c r="C11327" s="169"/>
      <c r="D11327" s="169"/>
      <c r="E11327" s="169"/>
    </row>
    <row r="11328" spans="2:5">
      <c r="B11328" s="187"/>
      <c r="C11328" s="169"/>
      <c r="D11328" s="169"/>
      <c r="E11328" s="169"/>
    </row>
    <row r="11329" spans="2:5">
      <c r="B11329" s="187"/>
      <c r="C11329" s="169"/>
      <c r="D11329" s="169"/>
      <c r="E11329" s="169"/>
    </row>
    <row r="11330" spans="2:5">
      <c r="B11330" s="187"/>
      <c r="C11330" s="169"/>
      <c r="D11330" s="169"/>
      <c r="E11330" s="169"/>
    </row>
    <row r="11331" spans="2:5">
      <c r="B11331" s="187"/>
      <c r="C11331" s="169"/>
      <c r="D11331" s="169"/>
      <c r="E11331" s="169"/>
    </row>
    <row r="11332" spans="2:5">
      <c r="B11332" s="187"/>
      <c r="C11332" s="169"/>
      <c r="D11332" s="169"/>
      <c r="E11332" s="169"/>
    </row>
    <row r="11333" spans="2:5">
      <c r="B11333" s="187"/>
      <c r="C11333" s="169"/>
      <c r="D11333" s="169"/>
      <c r="E11333" s="169"/>
    </row>
    <row r="11334" spans="2:5">
      <c r="B11334" s="187"/>
      <c r="C11334" s="169"/>
      <c r="D11334" s="169"/>
      <c r="E11334" s="169"/>
    </row>
    <row r="11335" spans="2:5">
      <c r="B11335" s="187"/>
      <c r="C11335" s="169"/>
      <c r="D11335" s="169"/>
      <c r="E11335" s="169"/>
    </row>
    <row r="11336" spans="2:5">
      <c r="B11336" s="187"/>
      <c r="C11336" s="169"/>
      <c r="D11336" s="169"/>
      <c r="E11336" s="169"/>
    </row>
    <row r="11337" spans="2:5">
      <c r="B11337" s="187"/>
      <c r="C11337" s="169"/>
      <c r="D11337" s="169"/>
      <c r="E11337" s="169"/>
    </row>
    <row r="11338" spans="2:5">
      <c r="B11338" s="187"/>
      <c r="C11338" s="169"/>
      <c r="D11338" s="169"/>
      <c r="E11338" s="169"/>
    </row>
    <row r="11339" spans="2:5">
      <c r="B11339" s="187"/>
      <c r="C11339" s="169"/>
      <c r="D11339" s="169"/>
      <c r="E11339" s="169"/>
    </row>
    <row r="11340" spans="2:5">
      <c r="B11340" s="187"/>
      <c r="C11340" s="169"/>
      <c r="D11340" s="169"/>
      <c r="E11340" s="169"/>
    </row>
    <row r="11341" spans="2:5">
      <c r="B11341" s="187"/>
      <c r="C11341" s="169"/>
      <c r="D11341" s="169"/>
      <c r="E11341" s="169"/>
    </row>
    <row r="11342" spans="2:5">
      <c r="B11342" s="187"/>
      <c r="C11342" s="169"/>
      <c r="D11342" s="169"/>
      <c r="E11342" s="169"/>
    </row>
    <row r="11343" spans="2:5">
      <c r="B11343" s="187"/>
      <c r="C11343" s="169"/>
      <c r="D11343" s="169"/>
      <c r="E11343" s="169"/>
    </row>
    <row r="11344" spans="2:5">
      <c r="B11344" s="187"/>
      <c r="C11344" s="169"/>
      <c r="D11344" s="169"/>
      <c r="E11344" s="169"/>
    </row>
    <row r="11345" spans="2:5">
      <c r="B11345" s="187"/>
      <c r="C11345" s="169"/>
      <c r="D11345" s="169"/>
      <c r="E11345" s="169"/>
    </row>
    <row r="11346" spans="2:5">
      <c r="B11346" s="187"/>
      <c r="C11346" s="169"/>
      <c r="D11346" s="169"/>
      <c r="E11346" s="169"/>
    </row>
    <row r="11347" spans="2:5">
      <c r="B11347" s="187"/>
      <c r="C11347" s="169"/>
      <c r="D11347" s="169"/>
      <c r="E11347" s="169"/>
    </row>
    <row r="11348" spans="2:5">
      <c r="B11348" s="187"/>
      <c r="C11348" s="169"/>
      <c r="D11348" s="169"/>
      <c r="E11348" s="169"/>
    </row>
    <row r="11349" spans="2:5">
      <c r="B11349" s="187"/>
      <c r="C11349" s="169"/>
      <c r="D11349" s="169"/>
      <c r="E11349" s="169"/>
    </row>
    <row r="11350" spans="2:5">
      <c r="B11350" s="187"/>
      <c r="C11350" s="169"/>
      <c r="D11350" s="169"/>
      <c r="E11350" s="169"/>
    </row>
    <row r="11351" spans="2:5">
      <c r="B11351" s="187"/>
      <c r="C11351" s="169"/>
      <c r="D11351" s="169"/>
      <c r="E11351" s="169"/>
    </row>
    <row r="11352" spans="2:5">
      <c r="B11352" s="187"/>
      <c r="C11352" s="169"/>
      <c r="D11352" s="169"/>
      <c r="E11352" s="169"/>
    </row>
    <row r="11353" spans="2:5">
      <c r="B11353" s="187"/>
      <c r="C11353" s="169"/>
      <c r="D11353" s="169"/>
      <c r="E11353" s="169"/>
    </row>
    <row r="11354" spans="2:5">
      <c r="B11354" s="187"/>
      <c r="C11354" s="169"/>
      <c r="D11354" s="169"/>
      <c r="E11354" s="169"/>
    </row>
    <row r="11355" spans="2:5">
      <c r="B11355" s="187"/>
      <c r="C11355" s="169"/>
      <c r="D11355" s="169"/>
      <c r="E11355" s="169"/>
    </row>
    <row r="11356" spans="2:5">
      <c r="B11356" s="187"/>
      <c r="C11356" s="169"/>
      <c r="D11356" s="169"/>
      <c r="E11356" s="169"/>
    </row>
    <row r="11357" spans="2:5">
      <c r="B11357" s="187"/>
      <c r="C11357" s="169"/>
      <c r="D11357" s="169"/>
      <c r="E11357" s="169"/>
    </row>
    <row r="11358" spans="2:5">
      <c r="B11358" s="187"/>
      <c r="C11358" s="169"/>
      <c r="D11358" s="169"/>
      <c r="E11358" s="169"/>
    </row>
    <row r="11359" spans="2:5">
      <c r="B11359" s="187"/>
      <c r="C11359" s="169"/>
      <c r="D11359" s="169"/>
      <c r="E11359" s="169"/>
    </row>
    <row r="11360" spans="2:5">
      <c r="B11360" s="187"/>
      <c r="C11360" s="169"/>
      <c r="D11360" s="169"/>
      <c r="E11360" s="169"/>
    </row>
    <row r="11361" spans="2:5">
      <c r="B11361" s="187"/>
      <c r="C11361" s="169"/>
      <c r="D11361" s="169"/>
      <c r="E11361" s="169"/>
    </row>
    <row r="11362" spans="2:5">
      <c r="B11362" s="187"/>
      <c r="C11362" s="169"/>
      <c r="D11362" s="169"/>
      <c r="E11362" s="169"/>
    </row>
    <row r="11363" spans="2:5">
      <c r="B11363" s="187"/>
      <c r="C11363" s="169"/>
      <c r="D11363" s="169"/>
      <c r="E11363" s="169"/>
    </row>
    <row r="11364" spans="2:5">
      <c r="B11364" s="187"/>
      <c r="C11364" s="169"/>
      <c r="D11364" s="169"/>
      <c r="E11364" s="169"/>
    </row>
    <row r="11365" spans="2:5">
      <c r="B11365" s="187"/>
      <c r="C11365" s="169"/>
      <c r="D11365" s="169"/>
      <c r="E11365" s="169"/>
    </row>
    <row r="11366" spans="2:5">
      <c r="B11366" s="187"/>
      <c r="C11366" s="169"/>
      <c r="D11366" s="169"/>
      <c r="E11366" s="169"/>
    </row>
    <row r="11367" spans="2:5">
      <c r="B11367" s="187"/>
      <c r="C11367" s="169"/>
      <c r="D11367" s="169"/>
      <c r="E11367" s="169"/>
    </row>
    <row r="11368" spans="2:5">
      <c r="B11368" s="187"/>
      <c r="C11368" s="169"/>
      <c r="D11368" s="169"/>
      <c r="E11368" s="169"/>
    </row>
    <row r="11369" spans="2:5">
      <c r="B11369" s="187"/>
      <c r="C11369" s="169"/>
      <c r="D11369" s="169"/>
      <c r="E11369" s="169"/>
    </row>
    <row r="11370" spans="2:5">
      <c r="B11370" s="187"/>
      <c r="C11370" s="169"/>
      <c r="D11370" s="169"/>
      <c r="E11370" s="169"/>
    </row>
    <row r="11371" spans="2:5">
      <c r="B11371" s="187"/>
      <c r="C11371" s="169"/>
      <c r="D11371" s="169"/>
      <c r="E11371" s="169"/>
    </row>
    <row r="11372" spans="2:5">
      <c r="B11372" s="187"/>
      <c r="C11372" s="169"/>
      <c r="D11372" s="169"/>
      <c r="E11372" s="169"/>
    </row>
    <row r="11373" spans="2:5">
      <c r="B11373" s="187"/>
      <c r="C11373" s="169"/>
      <c r="D11373" s="169"/>
      <c r="E11373" s="169"/>
    </row>
    <row r="11374" spans="2:5">
      <c r="B11374" s="187"/>
      <c r="C11374" s="169"/>
      <c r="D11374" s="169"/>
      <c r="E11374" s="169"/>
    </row>
    <row r="11375" spans="2:5">
      <c r="B11375" s="187"/>
      <c r="C11375" s="169"/>
      <c r="D11375" s="169"/>
      <c r="E11375" s="169"/>
    </row>
    <row r="11376" spans="2:5">
      <c r="B11376" s="187"/>
      <c r="C11376" s="169"/>
      <c r="D11376" s="169"/>
      <c r="E11376" s="169"/>
    </row>
    <row r="11377" spans="2:5">
      <c r="B11377" s="187"/>
      <c r="C11377" s="169"/>
      <c r="D11377" s="169"/>
      <c r="E11377" s="169"/>
    </row>
    <row r="11378" spans="2:5">
      <c r="B11378" s="187"/>
      <c r="C11378" s="169"/>
      <c r="D11378" s="169"/>
      <c r="E11378" s="169"/>
    </row>
    <row r="11379" spans="2:5">
      <c r="B11379" s="187"/>
      <c r="C11379" s="169"/>
      <c r="D11379" s="169"/>
      <c r="E11379" s="169"/>
    </row>
    <row r="11380" spans="2:5">
      <c r="B11380" s="187"/>
      <c r="C11380" s="169"/>
      <c r="D11380" s="169"/>
      <c r="E11380" s="169"/>
    </row>
    <row r="11381" spans="2:5">
      <c r="B11381" s="187"/>
      <c r="C11381" s="169"/>
      <c r="D11381" s="169"/>
      <c r="E11381" s="169"/>
    </row>
    <row r="11382" spans="2:5">
      <c r="B11382" s="187"/>
      <c r="C11382" s="169"/>
      <c r="D11382" s="169"/>
      <c r="E11382" s="169"/>
    </row>
    <row r="11383" spans="2:5">
      <c r="B11383" s="187"/>
      <c r="C11383" s="169"/>
      <c r="D11383" s="169"/>
      <c r="E11383" s="169"/>
    </row>
    <row r="11384" spans="2:5">
      <c r="B11384" s="187"/>
      <c r="C11384" s="169"/>
      <c r="D11384" s="169"/>
      <c r="E11384" s="169"/>
    </row>
    <row r="11385" spans="2:5">
      <c r="B11385" s="187"/>
      <c r="C11385" s="169"/>
      <c r="D11385" s="169"/>
      <c r="E11385" s="169"/>
    </row>
    <row r="11386" spans="2:5">
      <c r="B11386" s="187"/>
      <c r="C11386" s="169"/>
      <c r="D11386" s="169"/>
      <c r="E11386" s="169"/>
    </row>
    <row r="11387" spans="2:5">
      <c r="B11387" s="187"/>
      <c r="C11387" s="169"/>
      <c r="D11387" s="169"/>
      <c r="E11387" s="169"/>
    </row>
    <row r="11388" spans="2:5">
      <c r="B11388" s="187"/>
      <c r="C11388" s="169"/>
      <c r="D11388" s="169"/>
      <c r="E11388" s="169"/>
    </row>
    <row r="11389" spans="2:5">
      <c r="B11389" s="187"/>
      <c r="C11389" s="169"/>
      <c r="D11389" s="169"/>
      <c r="E11389" s="169"/>
    </row>
    <row r="11390" spans="2:5">
      <c r="B11390" s="187"/>
      <c r="C11390" s="169"/>
      <c r="D11390" s="169"/>
      <c r="E11390" s="169"/>
    </row>
    <row r="11391" spans="2:5">
      <c r="B11391" s="187"/>
      <c r="C11391" s="169"/>
      <c r="D11391" s="169"/>
      <c r="E11391" s="169"/>
    </row>
    <row r="11392" spans="2:5">
      <c r="B11392" s="187"/>
      <c r="C11392" s="169"/>
      <c r="D11392" s="169"/>
      <c r="E11392" s="169"/>
    </row>
    <row r="11393" spans="2:5">
      <c r="B11393" s="187"/>
      <c r="C11393" s="169"/>
      <c r="D11393" s="169"/>
      <c r="E11393" s="169"/>
    </row>
    <row r="11394" spans="2:5">
      <c r="B11394" s="187"/>
      <c r="C11394" s="169"/>
      <c r="D11394" s="169"/>
      <c r="E11394" s="169"/>
    </row>
    <row r="11395" spans="2:5">
      <c r="B11395" s="187"/>
      <c r="C11395" s="169"/>
      <c r="D11395" s="169"/>
      <c r="E11395" s="169"/>
    </row>
    <row r="11396" spans="2:5">
      <c r="B11396" s="187"/>
      <c r="C11396" s="169"/>
      <c r="D11396" s="169"/>
      <c r="E11396" s="169"/>
    </row>
    <row r="11397" spans="2:5">
      <c r="B11397" s="187"/>
      <c r="C11397" s="169"/>
      <c r="D11397" s="169"/>
      <c r="E11397" s="169"/>
    </row>
    <row r="11398" spans="2:5">
      <c r="B11398" s="187"/>
      <c r="C11398" s="169"/>
      <c r="D11398" s="169"/>
      <c r="E11398" s="169"/>
    </row>
    <row r="11399" spans="2:5">
      <c r="B11399" s="187"/>
      <c r="C11399" s="169"/>
      <c r="D11399" s="169"/>
      <c r="E11399" s="169"/>
    </row>
    <row r="11400" spans="2:5">
      <c r="B11400" s="187"/>
      <c r="C11400" s="169"/>
      <c r="D11400" s="169"/>
      <c r="E11400" s="169"/>
    </row>
    <row r="11401" spans="2:5">
      <c r="B11401" s="187"/>
      <c r="C11401" s="169"/>
      <c r="D11401" s="169"/>
      <c r="E11401" s="169"/>
    </row>
    <row r="11402" spans="2:5">
      <c r="B11402" s="187"/>
      <c r="C11402" s="169"/>
      <c r="D11402" s="169"/>
      <c r="E11402" s="169"/>
    </row>
    <row r="11403" spans="2:5">
      <c r="B11403" s="187"/>
      <c r="C11403" s="169"/>
      <c r="D11403" s="169"/>
      <c r="E11403" s="169"/>
    </row>
    <row r="11404" spans="2:5">
      <c r="B11404" s="187"/>
      <c r="C11404" s="169"/>
      <c r="D11404" s="169"/>
      <c r="E11404" s="169"/>
    </row>
    <row r="11405" spans="2:5">
      <c r="B11405" s="187"/>
      <c r="C11405" s="169"/>
      <c r="D11405" s="169"/>
      <c r="E11405" s="169"/>
    </row>
    <row r="11406" spans="2:5">
      <c r="B11406" s="187"/>
      <c r="C11406" s="169"/>
      <c r="D11406" s="169"/>
      <c r="E11406" s="169"/>
    </row>
    <row r="11407" spans="2:5">
      <c r="B11407" s="187"/>
      <c r="C11407" s="169"/>
      <c r="D11407" s="169"/>
      <c r="E11407" s="169"/>
    </row>
    <row r="11408" spans="2:5">
      <c r="B11408" s="187"/>
      <c r="C11408" s="169"/>
      <c r="D11408" s="169"/>
      <c r="E11408" s="169"/>
    </row>
    <row r="11409" spans="2:5">
      <c r="B11409" s="187"/>
      <c r="C11409" s="169"/>
      <c r="D11409" s="169"/>
      <c r="E11409" s="169"/>
    </row>
    <row r="11410" spans="2:5">
      <c r="B11410" s="187"/>
      <c r="C11410" s="169"/>
      <c r="D11410" s="169"/>
      <c r="E11410" s="169"/>
    </row>
    <row r="11411" spans="2:5">
      <c r="B11411" s="187"/>
      <c r="C11411" s="169"/>
      <c r="D11411" s="169"/>
      <c r="E11411" s="169"/>
    </row>
    <row r="11412" spans="2:5">
      <c r="B11412" s="187"/>
      <c r="C11412" s="169"/>
      <c r="D11412" s="169"/>
      <c r="E11412" s="169"/>
    </row>
    <row r="11413" spans="2:5">
      <c r="B11413" s="187"/>
      <c r="C11413" s="169"/>
      <c r="D11413" s="169"/>
      <c r="E11413" s="169"/>
    </row>
    <row r="11414" spans="2:5">
      <c r="B11414" s="187"/>
      <c r="C11414" s="169"/>
      <c r="D11414" s="169"/>
      <c r="E11414" s="169"/>
    </row>
    <row r="11415" spans="2:5">
      <c r="B11415" s="187"/>
      <c r="C11415" s="169"/>
      <c r="D11415" s="169"/>
      <c r="E11415" s="169"/>
    </row>
    <row r="11416" spans="2:5">
      <c r="B11416" s="187"/>
      <c r="C11416" s="169"/>
      <c r="D11416" s="169"/>
      <c r="E11416" s="169"/>
    </row>
    <row r="11417" spans="2:5">
      <c r="B11417" s="187"/>
      <c r="C11417" s="169"/>
      <c r="D11417" s="169"/>
      <c r="E11417" s="169"/>
    </row>
    <row r="11418" spans="2:5">
      <c r="B11418" s="187"/>
      <c r="C11418" s="169"/>
      <c r="D11418" s="169"/>
      <c r="E11418" s="169"/>
    </row>
    <row r="11419" spans="2:5">
      <c r="B11419" s="187"/>
      <c r="C11419" s="169"/>
      <c r="D11419" s="169"/>
      <c r="E11419" s="169"/>
    </row>
    <row r="11420" spans="2:5">
      <c r="B11420" s="187"/>
      <c r="C11420" s="169"/>
      <c r="D11420" s="169"/>
      <c r="E11420" s="169"/>
    </row>
    <row r="11421" spans="2:5">
      <c r="B11421" s="187"/>
      <c r="C11421" s="169"/>
      <c r="D11421" s="169"/>
      <c r="E11421" s="169"/>
    </row>
    <row r="11422" spans="2:5">
      <c r="B11422" s="187"/>
      <c r="C11422" s="169"/>
      <c r="D11422" s="169"/>
      <c r="E11422" s="169"/>
    </row>
    <row r="11423" spans="2:5">
      <c r="B11423" s="187"/>
      <c r="C11423" s="169"/>
      <c r="D11423" s="169"/>
      <c r="E11423" s="169"/>
    </row>
    <row r="11424" spans="2:5">
      <c r="B11424" s="187"/>
      <c r="C11424" s="169"/>
      <c r="D11424" s="169"/>
      <c r="E11424" s="169"/>
    </row>
    <row r="11425" spans="2:5">
      <c r="B11425" s="187"/>
      <c r="C11425" s="169"/>
      <c r="D11425" s="169"/>
      <c r="E11425" s="169"/>
    </row>
    <row r="11426" spans="2:5">
      <c r="B11426" s="187"/>
      <c r="C11426" s="169"/>
      <c r="D11426" s="169"/>
      <c r="E11426" s="169"/>
    </row>
    <row r="11427" spans="2:5">
      <c r="B11427" s="187"/>
      <c r="C11427" s="169"/>
      <c r="D11427" s="169"/>
      <c r="E11427" s="169"/>
    </row>
    <row r="11428" spans="2:5">
      <c r="B11428" s="187"/>
      <c r="C11428" s="169"/>
      <c r="D11428" s="169"/>
      <c r="E11428" s="169"/>
    </row>
    <row r="11429" spans="2:5">
      <c r="B11429" s="187"/>
      <c r="C11429" s="169"/>
      <c r="D11429" s="169"/>
      <c r="E11429" s="169"/>
    </row>
    <row r="11430" spans="2:5">
      <c r="B11430" s="187"/>
      <c r="C11430" s="169"/>
      <c r="D11430" s="169"/>
      <c r="E11430" s="169"/>
    </row>
    <row r="11431" spans="2:5">
      <c r="B11431" s="187"/>
      <c r="C11431" s="169"/>
      <c r="D11431" s="169"/>
      <c r="E11431" s="169"/>
    </row>
    <row r="11432" spans="2:5">
      <c r="B11432" s="187"/>
      <c r="C11432" s="169"/>
      <c r="D11432" s="169"/>
      <c r="E11432" s="169"/>
    </row>
    <row r="11433" spans="2:5">
      <c r="B11433" s="187"/>
      <c r="C11433" s="169"/>
      <c r="D11433" s="169"/>
      <c r="E11433" s="169"/>
    </row>
    <row r="11434" spans="2:5">
      <c r="B11434" s="187"/>
      <c r="C11434" s="169"/>
      <c r="D11434" s="169"/>
      <c r="E11434" s="169"/>
    </row>
    <row r="11435" spans="2:5">
      <c r="B11435" s="187"/>
      <c r="C11435" s="169"/>
      <c r="D11435" s="169"/>
      <c r="E11435" s="169"/>
    </row>
    <row r="11436" spans="2:5">
      <c r="B11436" s="187"/>
      <c r="C11436" s="169"/>
      <c r="D11436" s="169"/>
      <c r="E11436" s="169"/>
    </row>
    <row r="11437" spans="2:5">
      <c r="B11437" s="187"/>
      <c r="C11437" s="169"/>
      <c r="D11437" s="169"/>
      <c r="E11437" s="169"/>
    </row>
    <row r="11438" spans="2:5">
      <c r="B11438" s="187"/>
      <c r="C11438" s="169"/>
      <c r="D11438" s="169"/>
      <c r="E11438" s="169"/>
    </row>
    <row r="11439" spans="2:5">
      <c r="B11439" s="187"/>
      <c r="C11439" s="169"/>
      <c r="D11439" s="169"/>
      <c r="E11439" s="169"/>
    </row>
    <row r="11440" spans="2:5">
      <c r="B11440" s="187"/>
      <c r="C11440" s="169"/>
      <c r="D11440" s="169"/>
      <c r="E11440" s="169"/>
    </row>
    <row r="11441" spans="2:5">
      <c r="B11441" s="187"/>
      <c r="C11441" s="169"/>
      <c r="D11441" s="169"/>
      <c r="E11441" s="169"/>
    </row>
    <row r="11442" spans="2:5">
      <c r="B11442" s="187"/>
      <c r="C11442" s="169"/>
      <c r="D11442" s="169"/>
      <c r="E11442" s="169"/>
    </row>
    <row r="11443" spans="2:5">
      <c r="B11443" s="187"/>
      <c r="C11443" s="169"/>
      <c r="D11443" s="169"/>
      <c r="E11443" s="169"/>
    </row>
    <row r="11444" spans="2:5">
      <c r="B11444" s="187"/>
      <c r="C11444" s="169"/>
      <c r="D11444" s="169"/>
      <c r="E11444" s="169"/>
    </row>
    <row r="11445" spans="2:5">
      <c r="B11445" s="187"/>
      <c r="C11445" s="169"/>
      <c r="D11445" s="169"/>
      <c r="E11445" s="169"/>
    </row>
    <row r="11446" spans="2:5">
      <c r="B11446" s="187"/>
      <c r="C11446" s="169"/>
      <c r="D11446" s="169"/>
      <c r="E11446" s="169"/>
    </row>
    <row r="11447" spans="2:5">
      <c r="B11447" s="187"/>
      <c r="C11447" s="169"/>
      <c r="D11447" s="169"/>
      <c r="E11447" s="169"/>
    </row>
    <row r="11448" spans="2:5">
      <c r="B11448" s="187"/>
      <c r="C11448" s="169"/>
      <c r="D11448" s="169"/>
      <c r="E11448" s="169"/>
    </row>
    <row r="11449" spans="2:5">
      <c r="B11449" s="187"/>
      <c r="C11449" s="169"/>
      <c r="D11449" s="169"/>
      <c r="E11449" s="169"/>
    </row>
    <row r="11450" spans="2:5">
      <c r="B11450" s="187"/>
      <c r="C11450" s="169"/>
      <c r="D11450" s="169"/>
      <c r="E11450" s="169"/>
    </row>
    <row r="11451" spans="2:5">
      <c r="B11451" s="187"/>
      <c r="C11451" s="169"/>
      <c r="D11451" s="169"/>
      <c r="E11451" s="169"/>
    </row>
    <row r="11452" spans="2:5">
      <c r="B11452" s="187"/>
      <c r="C11452" s="169"/>
      <c r="D11452" s="169"/>
      <c r="E11452" s="169"/>
    </row>
    <row r="11453" spans="2:5">
      <c r="B11453" s="187"/>
      <c r="C11453" s="169"/>
      <c r="D11453" s="169"/>
      <c r="E11453" s="169"/>
    </row>
    <row r="11454" spans="2:5">
      <c r="B11454" s="187"/>
      <c r="C11454" s="169"/>
      <c r="D11454" s="169"/>
      <c r="E11454" s="169"/>
    </row>
    <row r="11455" spans="2:5">
      <c r="B11455" s="187"/>
      <c r="C11455" s="169"/>
      <c r="D11455" s="169"/>
      <c r="E11455" s="169"/>
    </row>
    <row r="11456" spans="2:5">
      <c r="B11456" s="187"/>
      <c r="C11456" s="169"/>
      <c r="D11456" s="169"/>
      <c r="E11456" s="169"/>
    </row>
    <row r="11457" spans="2:5">
      <c r="B11457" s="187"/>
      <c r="C11457" s="169"/>
      <c r="D11457" s="169"/>
      <c r="E11457" s="169"/>
    </row>
    <row r="11458" spans="2:5">
      <c r="B11458" s="187"/>
      <c r="C11458" s="169"/>
      <c r="D11458" s="169"/>
      <c r="E11458" s="169"/>
    </row>
    <row r="11459" spans="2:5">
      <c r="B11459" s="187"/>
      <c r="C11459" s="169"/>
      <c r="D11459" s="169"/>
      <c r="E11459" s="169"/>
    </row>
    <row r="11460" spans="2:5">
      <c r="B11460" s="187"/>
      <c r="C11460" s="169"/>
      <c r="D11460" s="169"/>
      <c r="E11460" s="169"/>
    </row>
    <row r="11461" spans="2:5">
      <c r="B11461" s="187"/>
      <c r="C11461" s="169"/>
      <c r="D11461" s="169"/>
      <c r="E11461" s="169"/>
    </row>
    <row r="11462" spans="2:5">
      <c r="B11462" s="187"/>
      <c r="C11462" s="169"/>
      <c r="D11462" s="169"/>
      <c r="E11462" s="169"/>
    </row>
    <row r="11463" spans="2:5">
      <c r="B11463" s="187"/>
      <c r="C11463" s="169"/>
      <c r="D11463" s="169"/>
      <c r="E11463" s="169"/>
    </row>
    <row r="11464" spans="2:5">
      <c r="B11464" s="187"/>
      <c r="C11464" s="169"/>
      <c r="D11464" s="169"/>
      <c r="E11464" s="169"/>
    </row>
    <row r="11465" spans="2:5">
      <c r="B11465" s="187"/>
      <c r="C11465" s="169"/>
      <c r="D11465" s="169"/>
      <c r="E11465" s="169"/>
    </row>
    <row r="11466" spans="2:5">
      <c r="B11466" s="187"/>
      <c r="C11466" s="169"/>
      <c r="D11466" s="169"/>
      <c r="E11466" s="169"/>
    </row>
    <row r="11467" spans="2:5">
      <c r="B11467" s="187"/>
      <c r="C11467" s="169"/>
      <c r="D11467" s="169"/>
      <c r="E11467" s="169"/>
    </row>
    <row r="11468" spans="2:5">
      <c r="B11468" s="187"/>
      <c r="C11468" s="169"/>
      <c r="D11468" s="169"/>
      <c r="E11468" s="169"/>
    </row>
    <row r="11469" spans="2:5">
      <c r="B11469" s="187"/>
      <c r="C11469" s="169"/>
      <c r="D11469" s="169"/>
      <c r="E11469" s="169"/>
    </row>
    <row r="11470" spans="2:5">
      <c r="B11470" s="187"/>
      <c r="C11470" s="169"/>
      <c r="D11470" s="169"/>
      <c r="E11470" s="169"/>
    </row>
    <row r="11471" spans="2:5">
      <c r="B11471" s="187"/>
      <c r="C11471" s="169"/>
      <c r="D11471" s="169"/>
      <c r="E11471" s="169"/>
    </row>
    <row r="11472" spans="2:5">
      <c r="B11472" s="187"/>
      <c r="C11472" s="169"/>
      <c r="D11472" s="169"/>
      <c r="E11472" s="169"/>
    </row>
    <row r="11473" spans="2:5">
      <c r="B11473" s="187"/>
      <c r="C11473" s="169"/>
      <c r="D11473" s="169"/>
      <c r="E11473" s="169"/>
    </row>
    <row r="11474" spans="2:5">
      <c r="B11474" s="187"/>
      <c r="C11474" s="169"/>
      <c r="D11474" s="169"/>
      <c r="E11474" s="169"/>
    </row>
    <row r="11475" spans="2:5">
      <c r="B11475" s="187"/>
      <c r="C11475" s="169"/>
      <c r="D11475" s="169"/>
      <c r="E11475" s="169"/>
    </row>
    <row r="11476" spans="2:5">
      <c r="B11476" s="187"/>
      <c r="C11476" s="169"/>
      <c r="D11476" s="169"/>
      <c r="E11476" s="169"/>
    </row>
    <row r="11477" spans="2:5">
      <c r="B11477" s="187"/>
      <c r="C11477" s="169"/>
      <c r="D11477" s="169"/>
      <c r="E11477" s="169"/>
    </row>
    <row r="11478" spans="2:5">
      <c r="B11478" s="187"/>
      <c r="C11478" s="169"/>
      <c r="D11478" s="169"/>
      <c r="E11478" s="169"/>
    </row>
    <row r="11479" spans="2:5">
      <c r="B11479" s="187"/>
      <c r="C11479" s="169"/>
      <c r="D11479" s="169"/>
      <c r="E11479" s="169"/>
    </row>
    <row r="11480" spans="2:5">
      <c r="B11480" s="187"/>
      <c r="C11480" s="169"/>
      <c r="D11480" s="169"/>
      <c r="E11480" s="169"/>
    </row>
    <row r="11481" spans="2:5">
      <c r="B11481" s="187"/>
      <c r="C11481" s="169"/>
      <c r="D11481" s="169"/>
      <c r="E11481" s="169"/>
    </row>
    <row r="11482" spans="2:5">
      <c r="B11482" s="187"/>
      <c r="C11482" s="169"/>
      <c r="D11482" s="169"/>
      <c r="E11482" s="169"/>
    </row>
    <row r="11483" spans="2:5">
      <c r="B11483" s="187"/>
      <c r="C11483" s="169"/>
      <c r="D11483" s="169"/>
      <c r="E11483" s="169"/>
    </row>
    <row r="11484" spans="2:5">
      <c r="B11484" s="187"/>
      <c r="C11484" s="169"/>
      <c r="D11484" s="169"/>
      <c r="E11484" s="169"/>
    </row>
    <row r="11485" spans="2:5">
      <c r="B11485" s="187"/>
      <c r="C11485" s="169"/>
      <c r="D11485" s="169"/>
      <c r="E11485" s="169"/>
    </row>
    <row r="11486" spans="2:5">
      <c r="B11486" s="187"/>
      <c r="C11486" s="169"/>
      <c r="D11486" s="169"/>
      <c r="E11486" s="169"/>
    </row>
    <row r="11487" spans="2:5">
      <c r="B11487" s="187"/>
      <c r="C11487" s="169"/>
      <c r="D11487" s="169"/>
      <c r="E11487" s="169"/>
    </row>
    <row r="11488" spans="2:5">
      <c r="B11488" s="187"/>
      <c r="C11488" s="169"/>
      <c r="D11488" s="169"/>
      <c r="E11488" s="169"/>
    </row>
    <row r="11489" spans="2:5">
      <c r="B11489" s="187"/>
      <c r="C11489" s="169"/>
      <c r="D11489" s="169"/>
      <c r="E11489" s="169"/>
    </row>
    <row r="11490" spans="2:5">
      <c r="B11490" s="187"/>
      <c r="C11490" s="169"/>
      <c r="D11490" s="169"/>
      <c r="E11490" s="169"/>
    </row>
    <row r="11491" spans="2:5">
      <c r="B11491" s="187"/>
      <c r="C11491" s="169"/>
      <c r="D11491" s="169"/>
      <c r="E11491" s="169"/>
    </row>
    <row r="11492" spans="2:5">
      <c r="B11492" s="187"/>
      <c r="C11492" s="169"/>
      <c r="D11492" s="169"/>
      <c r="E11492" s="169"/>
    </row>
    <row r="11493" spans="2:5">
      <c r="B11493" s="187"/>
      <c r="C11493" s="169"/>
      <c r="D11493" s="169"/>
      <c r="E11493" s="169"/>
    </row>
    <row r="11494" spans="2:5">
      <c r="B11494" s="187"/>
      <c r="C11494" s="169"/>
      <c r="D11494" s="169"/>
      <c r="E11494" s="169"/>
    </row>
    <row r="11495" spans="2:5">
      <c r="B11495" s="187"/>
      <c r="C11495" s="169"/>
      <c r="D11495" s="169"/>
      <c r="E11495" s="169"/>
    </row>
    <row r="11496" spans="2:5">
      <c r="B11496" s="187"/>
      <c r="C11496" s="169"/>
      <c r="D11496" s="169"/>
      <c r="E11496" s="169"/>
    </row>
    <row r="11497" spans="2:5">
      <c r="B11497" s="187"/>
      <c r="C11497" s="169"/>
      <c r="D11497" s="169"/>
      <c r="E11497" s="169"/>
    </row>
    <row r="11498" spans="2:5">
      <c r="B11498" s="187"/>
      <c r="C11498" s="169"/>
      <c r="D11498" s="169"/>
      <c r="E11498" s="169"/>
    </row>
    <row r="11499" spans="2:5">
      <c r="B11499" s="187"/>
      <c r="C11499" s="169"/>
      <c r="D11499" s="169"/>
      <c r="E11499" s="169"/>
    </row>
    <row r="11500" spans="2:5">
      <c r="B11500" s="187"/>
      <c r="C11500" s="169"/>
      <c r="D11500" s="169"/>
      <c r="E11500" s="169"/>
    </row>
    <row r="11501" spans="2:5">
      <c r="B11501" s="187"/>
      <c r="C11501" s="169"/>
      <c r="D11501" s="169"/>
      <c r="E11501" s="169"/>
    </row>
    <row r="11502" spans="2:5">
      <c r="B11502" s="187"/>
      <c r="C11502" s="169"/>
      <c r="D11502" s="169"/>
      <c r="E11502" s="169"/>
    </row>
    <row r="11503" spans="2:5">
      <c r="B11503" s="187"/>
      <c r="C11503" s="169"/>
      <c r="D11503" s="169"/>
      <c r="E11503" s="169"/>
    </row>
    <row r="11504" spans="2:5">
      <c r="B11504" s="187"/>
      <c r="C11504" s="169"/>
      <c r="D11504" s="169"/>
      <c r="E11504" s="169"/>
    </row>
    <row r="11505" spans="2:5">
      <c r="B11505" s="187"/>
      <c r="C11505" s="169"/>
      <c r="D11505" s="169"/>
      <c r="E11505" s="169"/>
    </row>
    <row r="11506" spans="2:5">
      <c r="B11506" s="187"/>
      <c r="C11506" s="169"/>
      <c r="D11506" s="169"/>
      <c r="E11506" s="169"/>
    </row>
    <row r="11507" spans="2:5">
      <c r="B11507" s="187"/>
      <c r="C11507" s="169"/>
      <c r="D11507" s="169"/>
      <c r="E11507" s="169"/>
    </row>
    <row r="11508" spans="2:5">
      <c r="B11508" s="187"/>
      <c r="C11508" s="169"/>
      <c r="D11508" s="169"/>
      <c r="E11508" s="169"/>
    </row>
    <row r="11509" spans="2:5">
      <c r="B11509" s="187"/>
      <c r="C11509" s="169"/>
      <c r="D11509" s="169"/>
      <c r="E11509" s="169"/>
    </row>
    <row r="11510" spans="2:5">
      <c r="B11510" s="187"/>
      <c r="C11510" s="169"/>
      <c r="D11510" s="169"/>
      <c r="E11510" s="169"/>
    </row>
    <row r="11511" spans="2:5">
      <c r="B11511" s="187"/>
      <c r="C11511" s="169"/>
      <c r="D11511" s="169"/>
      <c r="E11511" s="169"/>
    </row>
    <row r="11512" spans="2:5">
      <c r="B11512" s="187"/>
      <c r="C11512" s="169"/>
      <c r="D11512" s="169"/>
      <c r="E11512" s="169"/>
    </row>
    <row r="11513" spans="2:5">
      <c r="B11513" s="187"/>
      <c r="C11513" s="169"/>
      <c r="D11513" s="169"/>
      <c r="E11513" s="169"/>
    </row>
    <row r="11514" spans="2:5">
      <c r="B11514" s="187"/>
      <c r="C11514" s="169"/>
      <c r="D11514" s="169"/>
      <c r="E11514" s="169"/>
    </row>
    <row r="11515" spans="2:5">
      <c r="B11515" s="187"/>
      <c r="C11515" s="169"/>
      <c r="D11515" s="169"/>
      <c r="E11515" s="169"/>
    </row>
    <row r="11516" spans="2:5">
      <c r="B11516" s="187"/>
      <c r="C11516" s="169"/>
      <c r="D11516" s="169"/>
      <c r="E11516" s="169"/>
    </row>
    <row r="11517" spans="2:5">
      <c r="B11517" s="187"/>
      <c r="C11517" s="169"/>
      <c r="D11517" s="169"/>
      <c r="E11517" s="169"/>
    </row>
    <row r="11518" spans="2:5">
      <c r="B11518" s="187"/>
      <c r="C11518" s="169"/>
      <c r="D11518" s="169"/>
      <c r="E11518" s="169"/>
    </row>
    <row r="11519" spans="2:5">
      <c r="B11519" s="187"/>
      <c r="C11519" s="169"/>
      <c r="D11519" s="169"/>
      <c r="E11519" s="169"/>
    </row>
    <row r="11520" spans="2:5">
      <c r="B11520" s="187"/>
      <c r="C11520" s="169"/>
      <c r="D11520" s="169"/>
      <c r="E11520" s="169"/>
    </row>
    <row r="11521" spans="2:5">
      <c r="B11521" s="187"/>
      <c r="C11521" s="169"/>
      <c r="D11521" s="169"/>
      <c r="E11521" s="169"/>
    </row>
    <row r="11522" spans="2:5">
      <c r="B11522" s="187"/>
      <c r="C11522" s="169"/>
      <c r="D11522" s="169"/>
      <c r="E11522" s="169"/>
    </row>
    <row r="11523" spans="2:5">
      <c r="B11523" s="187"/>
      <c r="C11523" s="169"/>
      <c r="D11523" s="169"/>
      <c r="E11523" s="169"/>
    </row>
    <row r="11524" spans="2:5">
      <c r="B11524" s="187"/>
      <c r="C11524" s="169"/>
      <c r="D11524" s="169"/>
      <c r="E11524" s="169"/>
    </row>
    <row r="11525" spans="2:5">
      <c r="B11525" s="187"/>
      <c r="C11525" s="169"/>
      <c r="D11525" s="169"/>
      <c r="E11525" s="169"/>
    </row>
    <row r="11526" spans="2:5">
      <c r="B11526" s="187"/>
      <c r="C11526" s="169"/>
      <c r="D11526" s="169"/>
      <c r="E11526" s="169"/>
    </row>
    <row r="11527" spans="2:5">
      <c r="B11527" s="187"/>
      <c r="C11527" s="169"/>
      <c r="D11527" s="169"/>
      <c r="E11527" s="169"/>
    </row>
    <row r="11528" spans="2:5">
      <c r="B11528" s="187"/>
      <c r="C11528" s="169"/>
      <c r="D11528" s="169"/>
      <c r="E11528" s="169"/>
    </row>
    <row r="11529" spans="2:5">
      <c r="B11529" s="187"/>
      <c r="C11529" s="169"/>
      <c r="D11529" s="169"/>
      <c r="E11529" s="169"/>
    </row>
    <row r="11530" spans="2:5">
      <c r="B11530" s="187"/>
      <c r="C11530" s="169"/>
      <c r="D11530" s="169"/>
      <c r="E11530" s="169"/>
    </row>
    <row r="11531" spans="2:5">
      <c r="B11531" s="187"/>
      <c r="C11531" s="169"/>
      <c r="D11531" s="169"/>
      <c r="E11531" s="169"/>
    </row>
    <row r="11532" spans="2:5">
      <c r="B11532" s="187"/>
      <c r="C11532" s="169"/>
      <c r="D11532" s="169"/>
      <c r="E11532" s="169"/>
    </row>
    <row r="11533" spans="2:5">
      <c r="B11533" s="187"/>
      <c r="C11533" s="169"/>
      <c r="D11533" s="169"/>
      <c r="E11533" s="169"/>
    </row>
    <row r="11534" spans="2:5">
      <c r="B11534" s="187"/>
      <c r="C11534" s="169"/>
      <c r="D11534" s="169"/>
      <c r="E11534" s="169"/>
    </row>
    <row r="11535" spans="2:5">
      <c r="B11535" s="187"/>
      <c r="C11535" s="169"/>
      <c r="D11535" s="169"/>
      <c r="E11535" s="169"/>
    </row>
    <row r="11536" spans="2:5">
      <c r="B11536" s="187"/>
      <c r="C11536" s="169"/>
      <c r="D11536" s="169"/>
      <c r="E11536" s="169"/>
    </row>
    <row r="11537" spans="2:5">
      <c r="B11537" s="187"/>
      <c r="C11537" s="169"/>
      <c r="D11537" s="169"/>
      <c r="E11537" s="169"/>
    </row>
    <row r="11538" spans="2:5">
      <c r="B11538" s="187"/>
      <c r="C11538" s="169"/>
      <c r="D11538" s="169"/>
      <c r="E11538" s="169"/>
    </row>
    <row r="11539" spans="2:5">
      <c r="B11539" s="187"/>
      <c r="C11539" s="169"/>
      <c r="D11539" s="169"/>
      <c r="E11539" s="169"/>
    </row>
    <row r="11540" spans="2:5">
      <c r="B11540" s="187"/>
      <c r="C11540" s="169"/>
      <c r="D11540" s="169"/>
      <c r="E11540" s="169"/>
    </row>
    <row r="11541" spans="2:5">
      <c r="B11541" s="187"/>
      <c r="C11541" s="169"/>
      <c r="D11541" s="169"/>
      <c r="E11541" s="169"/>
    </row>
    <row r="11542" spans="2:5">
      <c r="B11542" s="187"/>
      <c r="C11542" s="169"/>
      <c r="D11542" s="169"/>
      <c r="E11542" s="169"/>
    </row>
    <row r="11543" spans="2:5">
      <c r="B11543" s="187"/>
      <c r="C11543" s="169"/>
      <c r="D11543" s="169"/>
      <c r="E11543" s="169"/>
    </row>
    <row r="11544" spans="2:5">
      <c r="B11544" s="187"/>
      <c r="C11544" s="169"/>
      <c r="D11544" s="169"/>
      <c r="E11544" s="169"/>
    </row>
    <row r="11545" spans="2:5">
      <c r="B11545" s="187"/>
      <c r="C11545" s="169"/>
      <c r="D11545" s="169"/>
      <c r="E11545" s="169"/>
    </row>
    <row r="11546" spans="2:5">
      <c r="B11546" s="187"/>
      <c r="C11546" s="169"/>
      <c r="D11546" s="169"/>
      <c r="E11546" s="169"/>
    </row>
    <row r="11547" spans="2:5">
      <c r="B11547" s="187"/>
      <c r="C11547" s="169"/>
      <c r="D11547" s="169"/>
      <c r="E11547" s="169"/>
    </row>
    <row r="11548" spans="2:5">
      <c r="B11548" s="187"/>
      <c r="C11548" s="169"/>
      <c r="D11548" s="169"/>
      <c r="E11548" s="169"/>
    </row>
    <row r="11549" spans="2:5">
      <c r="B11549" s="187"/>
      <c r="C11549" s="169"/>
      <c r="D11549" s="169"/>
      <c r="E11549" s="169"/>
    </row>
    <row r="11550" spans="2:5">
      <c r="B11550" s="187"/>
      <c r="C11550" s="169"/>
      <c r="D11550" s="169"/>
      <c r="E11550" s="169"/>
    </row>
    <row r="11551" spans="2:5">
      <c r="B11551" s="187"/>
      <c r="C11551" s="169"/>
      <c r="D11551" s="169"/>
      <c r="E11551" s="169"/>
    </row>
    <row r="11552" spans="2:5">
      <c r="B11552" s="187"/>
      <c r="C11552" s="169"/>
      <c r="D11552" s="169"/>
      <c r="E11552" s="169"/>
    </row>
    <row r="11553" spans="2:5">
      <c r="B11553" s="187"/>
      <c r="C11553" s="169"/>
      <c r="D11553" s="169"/>
      <c r="E11553" s="169"/>
    </row>
    <row r="11554" spans="2:5">
      <c r="B11554" s="187"/>
      <c r="C11554" s="169"/>
      <c r="D11554" s="169"/>
      <c r="E11554" s="169"/>
    </row>
    <row r="11555" spans="2:5">
      <c r="B11555" s="187"/>
      <c r="C11555" s="169"/>
      <c r="D11555" s="169"/>
      <c r="E11555" s="169"/>
    </row>
    <row r="11556" spans="2:5">
      <c r="B11556" s="187"/>
      <c r="C11556" s="169"/>
      <c r="D11556" s="169"/>
      <c r="E11556" s="169"/>
    </row>
    <row r="11557" spans="2:5">
      <c r="B11557" s="187"/>
      <c r="C11557" s="169"/>
      <c r="D11557" s="169"/>
      <c r="E11557" s="169"/>
    </row>
    <row r="11558" spans="2:5">
      <c r="B11558" s="187"/>
      <c r="C11558" s="169"/>
      <c r="D11558" s="169"/>
      <c r="E11558" s="169"/>
    </row>
    <row r="11559" spans="2:5">
      <c r="B11559" s="187"/>
      <c r="C11559" s="169"/>
      <c r="D11559" s="169"/>
      <c r="E11559" s="169"/>
    </row>
    <row r="11560" spans="2:5">
      <c r="B11560" s="187"/>
      <c r="C11560" s="169"/>
      <c r="D11560" s="169"/>
      <c r="E11560" s="169"/>
    </row>
    <row r="11561" spans="2:5">
      <c r="B11561" s="187"/>
      <c r="C11561" s="169"/>
      <c r="D11561" s="169"/>
      <c r="E11561" s="169"/>
    </row>
    <row r="11562" spans="2:5">
      <c r="B11562" s="187"/>
      <c r="C11562" s="169"/>
      <c r="D11562" s="169"/>
      <c r="E11562" s="169"/>
    </row>
    <row r="11563" spans="2:5">
      <c r="B11563" s="187"/>
      <c r="C11563" s="169"/>
      <c r="D11563" s="169"/>
      <c r="E11563" s="169"/>
    </row>
    <row r="11564" spans="2:5">
      <c r="B11564" s="187"/>
      <c r="C11564" s="169"/>
      <c r="D11564" s="169"/>
      <c r="E11564" s="169"/>
    </row>
    <row r="11565" spans="2:5">
      <c r="B11565" s="187"/>
      <c r="C11565" s="169"/>
      <c r="D11565" s="169"/>
      <c r="E11565" s="169"/>
    </row>
    <row r="11566" spans="2:5">
      <c r="B11566" s="187"/>
      <c r="C11566" s="169"/>
      <c r="D11566" s="169"/>
      <c r="E11566" s="169"/>
    </row>
    <row r="11567" spans="2:5">
      <c r="B11567" s="187"/>
      <c r="C11567" s="169"/>
      <c r="D11567" s="169"/>
      <c r="E11567" s="169"/>
    </row>
    <row r="11568" spans="2:5">
      <c r="B11568" s="187"/>
      <c r="C11568" s="169"/>
      <c r="D11568" s="169"/>
      <c r="E11568" s="169"/>
    </row>
    <row r="11569" spans="2:5">
      <c r="B11569" s="187"/>
      <c r="C11569" s="169"/>
      <c r="D11569" s="169"/>
      <c r="E11569" s="169"/>
    </row>
    <row r="11570" spans="2:5">
      <c r="B11570" s="187"/>
      <c r="C11570" s="169"/>
      <c r="D11570" s="169"/>
      <c r="E11570" s="169"/>
    </row>
    <row r="11571" spans="2:5">
      <c r="B11571" s="187"/>
      <c r="C11571" s="169"/>
      <c r="D11571" s="169"/>
      <c r="E11571" s="169"/>
    </row>
    <row r="11572" spans="2:5">
      <c r="B11572" s="187"/>
      <c r="C11572" s="169"/>
      <c r="D11572" s="169"/>
      <c r="E11572" s="169"/>
    </row>
    <row r="11573" spans="2:5">
      <c r="B11573" s="187"/>
      <c r="C11573" s="169"/>
      <c r="D11573" s="169"/>
      <c r="E11573" s="169"/>
    </row>
    <row r="11574" spans="2:5">
      <c r="B11574" s="187"/>
      <c r="C11574" s="169"/>
      <c r="D11574" s="169"/>
      <c r="E11574" s="169"/>
    </row>
    <row r="11575" spans="2:5">
      <c r="B11575" s="187"/>
      <c r="C11575" s="169"/>
      <c r="D11575" s="169"/>
      <c r="E11575" s="169"/>
    </row>
    <row r="11576" spans="2:5">
      <c r="B11576" s="187"/>
      <c r="C11576" s="169"/>
      <c r="D11576" s="169"/>
      <c r="E11576" s="169"/>
    </row>
    <row r="11577" spans="2:5">
      <c r="B11577" s="187"/>
      <c r="C11577" s="169"/>
      <c r="D11577" s="169"/>
      <c r="E11577" s="169"/>
    </row>
    <row r="11578" spans="2:5">
      <c r="B11578" s="187"/>
      <c r="C11578" s="169"/>
      <c r="D11578" s="169"/>
      <c r="E11578" s="169"/>
    </row>
    <row r="11579" spans="2:5">
      <c r="B11579" s="187"/>
      <c r="C11579" s="169"/>
      <c r="D11579" s="169"/>
      <c r="E11579" s="169"/>
    </row>
    <row r="11580" spans="2:5">
      <c r="B11580" s="187"/>
      <c r="C11580" s="169"/>
      <c r="D11580" s="169"/>
      <c r="E11580" s="169"/>
    </row>
    <row r="11581" spans="2:5">
      <c r="B11581" s="187"/>
      <c r="C11581" s="169"/>
      <c r="D11581" s="169"/>
      <c r="E11581" s="169"/>
    </row>
    <row r="11582" spans="2:5">
      <c r="B11582" s="187"/>
      <c r="C11582" s="169"/>
      <c r="D11582" s="169"/>
      <c r="E11582" s="169"/>
    </row>
    <row r="11583" spans="2:5">
      <c r="B11583" s="187"/>
      <c r="C11583" s="169"/>
      <c r="D11583" s="169"/>
      <c r="E11583" s="169"/>
    </row>
    <row r="11584" spans="2:5">
      <c r="B11584" s="187"/>
      <c r="C11584" s="169"/>
      <c r="D11584" s="169"/>
      <c r="E11584" s="169"/>
    </row>
    <row r="11585" spans="2:5">
      <c r="B11585" s="187"/>
      <c r="C11585" s="169"/>
      <c r="D11585" s="169"/>
      <c r="E11585" s="169"/>
    </row>
    <row r="11586" spans="2:5">
      <c r="B11586" s="187"/>
      <c r="C11586" s="169"/>
      <c r="D11586" s="169"/>
      <c r="E11586" s="169"/>
    </row>
    <row r="11587" spans="2:5">
      <c r="B11587" s="187"/>
      <c r="C11587" s="169"/>
      <c r="D11587" s="169"/>
      <c r="E11587" s="169"/>
    </row>
    <row r="11588" spans="2:5">
      <c r="B11588" s="187"/>
      <c r="C11588" s="169"/>
      <c r="D11588" s="169"/>
      <c r="E11588" s="169"/>
    </row>
    <row r="11589" spans="2:5">
      <c r="B11589" s="187"/>
      <c r="C11589" s="169"/>
      <c r="D11589" s="169"/>
      <c r="E11589" s="169"/>
    </row>
    <row r="11590" spans="2:5">
      <c r="B11590" s="187"/>
      <c r="C11590" s="169"/>
      <c r="D11590" s="169"/>
      <c r="E11590" s="169"/>
    </row>
    <row r="11591" spans="2:5">
      <c r="B11591" s="187"/>
      <c r="C11591" s="169"/>
      <c r="D11591" s="169"/>
      <c r="E11591" s="169"/>
    </row>
    <row r="11592" spans="2:5">
      <c r="B11592" s="187"/>
      <c r="C11592" s="169"/>
      <c r="D11592" s="169"/>
      <c r="E11592" s="169"/>
    </row>
    <row r="11593" spans="2:5">
      <c r="B11593" s="187"/>
      <c r="C11593" s="169"/>
      <c r="D11593" s="169"/>
      <c r="E11593" s="169"/>
    </row>
    <row r="11594" spans="2:5">
      <c r="B11594" s="187"/>
      <c r="C11594" s="169"/>
      <c r="D11594" s="169"/>
      <c r="E11594" s="169"/>
    </row>
    <row r="11595" spans="2:5">
      <c r="B11595" s="187"/>
      <c r="C11595" s="169"/>
      <c r="D11595" s="169"/>
      <c r="E11595" s="169"/>
    </row>
    <row r="11596" spans="2:5">
      <c r="B11596" s="187"/>
      <c r="C11596" s="169"/>
      <c r="D11596" s="169"/>
      <c r="E11596" s="169"/>
    </row>
    <row r="11597" spans="2:5">
      <c r="B11597" s="187"/>
      <c r="C11597" s="169"/>
      <c r="D11597" s="169"/>
      <c r="E11597" s="169"/>
    </row>
    <row r="11598" spans="2:5">
      <c r="B11598" s="187"/>
      <c r="C11598" s="169"/>
      <c r="D11598" s="169"/>
      <c r="E11598" s="169"/>
    </row>
    <row r="11599" spans="2:5">
      <c r="B11599" s="187"/>
      <c r="C11599" s="169"/>
      <c r="D11599" s="169"/>
      <c r="E11599" s="169"/>
    </row>
    <row r="11600" spans="2:5">
      <c r="B11600" s="187"/>
      <c r="C11600" s="169"/>
      <c r="D11600" s="169"/>
      <c r="E11600" s="169"/>
    </row>
    <row r="11601" spans="2:5">
      <c r="B11601" s="187"/>
      <c r="C11601" s="169"/>
      <c r="D11601" s="169"/>
      <c r="E11601" s="169"/>
    </row>
    <row r="11602" spans="2:5">
      <c r="B11602" s="187"/>
      <c r="C11602" s="169"/>
      <c r="D11602" s="169"/>
      <c r="E11602" s="169"/>
    </row>
    <row r="11603" spans="2:5">
      <c r="B11603" s="187"/>
      <c r="C11603" s="169"/>
      <c r="D11603" s="169"/>
      <c r="E11603" s="169"/>
    </row>
    <row r="11604" spans="2:5">
      <c r="B11604" s="187"/>
      <c r="C11604" s="169"/>
      <c r="D11604" s="169"/>
      <c r="E11604" s="169"/>
    </row>
    <row r="11605" spans="2:5">
      <c r="B11605" s="187"/>
      <c r="C11605" s="169"/>
      <c r="D11605" s="169"/>
      <c r="E11605" s="169"/>
    </row>
    <row r="11606" spans="2:5">
      <c r="B11606" s="187"/>
      <c r="C11606" s="169"/>
      <c r="D11606" s="169"/>
      <c r="E11606" s="169"/>
    </row>
    <row r="11607" spans="2:5">
      <c r="B11607" s="187"/>
      <c r="C11607" s="169"/>
      <c r="D11607" s="169"/>
      <c r="E11607" s="169"/>
    </row>
    <row r="11608" spans="2:5">
      <c r="B11608" s="187"/>
      <c r="C11608" s="169"/>
      <c r="D11608" s="169"/>
      <c r="E11608" s="169"/>
    </row>
    <row r="11609" spans="2:5">
      <c r="B11609" s="187"/>
      <c r="C11609" s="169"/>
      <c r="D11609" s="169"/>
      <c r="E11609" s="169"/>
    </row>
    <row r="11610" spans="2:5">
      <c r="B11610" s="187"/>
      <c r="C11610" s="169"/>
      <c r="D11610" s="169"/>
      <c r="E11610" s="169"/>
    </row>
    <row r="11611" spans="2:5">
      <c r="B11611" s="187"/>
      <c r="C11611" s="169"/>
      <c r="D11611" s="169"/>
      <c r="E11611" s="169"/>
    </row>
    <row r="11612" spans="2:5">
      <c r="B11612" s="187"/>
      <c r="C11612" s="169"/>
      <c r="D11612" s="169"/>
      <c r="E11612" s="169"/>
    </row>
    <row r="11613" spans="2:5">
      <c r="B11613" s="187"/>
      <c r="C11613" s="169"/>
      <c r="D11613" s="169"/>
      <c r="E11613" s="169"/>
    </row>
    <row r="11614" spans="2:5">
      <c r="B11614" s="187"/>
      <c r="C11614" s="169"/>
      <c r="D11614" s="169"/>
      <c r="E11614" s="169"/>
    </row>
    <row r="11615" spans="2:5">
      <c r="B11615" s="187"/>
      <c r="C11615" s="169"/>
      <c r="D11615" s="169"/>
      <c r="E11615" s="169"/>
    </row>
    <row r="11616" spans="2:5">
      <c r="B11616" s="187"/>
      <c r="C11616" s="169"/>
      <c r="D11616" s="169"/>
      <c r="E11616" s="169"/>
    </row>
    <row r="11617" spans="2:5">
      <c r="B11617" s="187"/>
      <c r="C11617" s="169"/>
      <c r="D11617" s="169"/>
      <c r="E11617" s="169"/>
    </row>
    <row r="11618" spans="2:5">
      <c r="B11618" s="187"/>
      <c r="C11618" s="169"/>
      <c r="D11618" s="169"/>
      <c r="E11618" s="169"/>
    </row>
    <row r="11619" spans="2:5">
      <c r="B11619" s="187"/>
      <c r="C11619" s="169"/>
      <c r="D11619" s="169"/>
      <c r="E11619" s="169"/>
    </row>
    <row r="11620" spans="2:5">
      <c r="B11620" s="187"/>
      <c r="C11620" s="169"/>
      <c r="D11620" s="169"/>
      <c r="E11620" s="169"/>
    </row>
    <row r="11621" spans="2:5">
      <c r="B11621" s="187"/>
      <c r="C11621" s="169"/>
      <c r="D11621" s="169"/>
      <c r="E11621" s="169"/>
    </row>
    <row r="11622" spans="2:5">
      <c r="B11622" s="187"/>
      <c r="C11622" s="169"/>
      <c r="D11622" s="169"/>
      <c r="E11622" s="169"/>
    </row>
    <row r="11623" spans="2:5">
      <c r="B11623" s="187"/>
      <c r="C11623" s="169"/>
      <c r="D11623" s="169"/>
      <c r="E11623" s="169"/>
    </row>
    <row r="11624" spans="2:5">
      <c r="B11624" s="187"/>
      <c r="C11624" s="169"/>
      <c r="D11624" s="169"/>
      <c r="E11624" s="169"/>
    </row>
    <row r="11625" spans="2:5">
      <c r="B11625" s="187"/>
      <c r="C11625" s="169"/>
      <c r="D11625" s="169"/>
      <c r="E11625" s="169"/>
    </row>
    <row r="11626" spans="2:5">
      <c r="B11626" s="187"/>
      <c r="C11626" s="169"/>
      <c r="D11626" s="169"/>
      <c r="E11626" s="169"/>
    </row>
    <row r="11627" spans="2:5">
      <c r="B11627" s="187"/>
      <c r="C11627" s="169"/>
      <c r="D11627" s="169"/>
      <c r="E11627" s="169"/>
    </row>
    <row r="11628" spans="2:5">
      <c r="B11628" s="187"/>
      <c r="C11628" s="169"/>
      <c r="D11628" s="169"/>
      <c r="E11628" s="169"/>
    </row>
    <row r="11629" spans="2:5">
      <c r="B11629" s="187"/>
      <c r="C11629" s="169"/>
      <c r="D11629" s="169"/>
      <c r="E11629" s="169"/>
    </row>
    <row r="11630" spans="2:5">
      <c r="B11630" s="187"/>
      <c r="C11630" s="169"/>
      <c r="D11630" s="169"/>
      <c r="E11630" s="169"/>
    </row>
    <row r="11631" spans="2:5">
      <c r="B11631" s="187"/>
      <c r="C11631" s="169"/>
      <c r="D11631" s="169"/>
      <c r="E11631" s="169"/>
    </row>
    <row r="11632" spans="2:5">
      <c r="B11632" s="187"/>
      <c r="C11632" s="169"/>
      <c r="D11632" s="169"/>
      <c r="E11632" s="169"/>
    </row>
    <row r="11633" spans="2:5">
      <c r="B11633" s="187"/>
      <c r="C11633" s="169"/>
      <c r="D11633" s="169"/>
      <c r="E11633" s="169"/>
    </row>
    <row r="11634" spans="2:5">
      <c r="B11634" s="187"/>
      <c r="C11634" s="169"/>
      <c r="D11634" s="169"/>
      <c r="E11634" s="169"/>
    </row>
    <row r="11635" spans="2:5">
      <c r="B11635" s="187"/>
      <c r="C11635" s="169"/>
      <c r="D11635" s="169"/>
      <c r="E11635" s="169"/>
    </row>
    <row r="11636" spans="2:5">
      <c r="B11636" s="187"/>
      <c r="C11636" s="169"/>
      <c r="D11636" s="169"/>
      <c r="E11636" s="169"/>
    </row>
    <row r="11637" spans="2:5">
      <c r="B11637" s="187"/>
      <c r="C11637" s="169"/>
      <c r="D11637" s="169"/>
      <c r="E11637" s="169"/>
    </row>
    <row r="11638" spans="2:5">
      <c r="B11638" s="187"/>
      <c r="C11638" s="169"/>
      <c r="D11638" s="169"/>
      <c r="E11638" s="169"/>
    </row>
    <row r="11639" spans="2:5">
      <c r="B11639" s="187"/>
      <c r="C11639" s="169"/>
      <c r="D11639" s="169"/>
      <c r="E11639" s="169"/>
    </row>
    <row r="11640" spans="2:5">
      <c r="B11640" s="187"/>
      <c r="C11640" s="169"/>
      <c r="D11640" s="169"/>
      <c r="E11640" s="169"/>
    </row>
    <row r="11641" spans="2:5">
      <c r="B11641" s="187"/>
      <c r="C11641" s="169"/>
      <c r="D11641" s="169"/>
      <c r="E11641" s="169"/>
    </row>
    <row r="11642" spans="2:5">
      <c r="B11642" s="187"/>
      <c r="C11642" s="169"/>
      <c r="D11642" s="169"/>
      <c r="E11642" s="169"/>
    </row>
    <row r="11643" spans="2:5">
      <c r="B11643" s="187"/>
      <c r="C11643" s="169"/>
      <c r="D11643" s="169"/>
      <c r="E11643" s="169"/>
    </row>
    <row r="11644" spans="2:5">
      <c r="B11644" s="187"/>
      <c r="C11644" s="169"/>
      <c r="D11644" s="169"/>
      <c r="E11644" s="169"/>
    </row>
    <row r="11645" spans="2:5">
      <c r="B11645" s="187"/>
      <c r="C11645" s="169"/>
      <c r="D11645" s="169"/>
      <c r="E11645" s="169"/>
    </row>
    <row r="11646" spans="2:5">
      <c r="B11646" s="187"/>
      <c r="C11646" s="169"/>
      <c r="D11646" s="169"/>
      <c r="E11646" s="169"/>
    </row>
    <row r="11647" spans="2:5">
      <c r="B11647" s="187"/>
      <c r="C11647" s="169"/>
      <c r="D11647" s="169"/>
      <c r="E11647" s="169"/>
    </row>
    <row r="11648" spans="2:5">
      <c r="B11648" s="187"/>
      <c r="C11648" s="169"/>
      <c r="D11648" s="169"/>
      <c r="E11648" s="169"/>
    </row>
    <row r="11649" spans="2:5">
      <c r="B11649" s="187"/>
      <c r="C11649" s="169"/>
      <c r="D11649" s="169"/>
      <c r="E11649" s="169"/>
    </row>
    <row r="11650" spans="2:5">
      <c r="B11650" s="187"/>
      <c r="C11650" s="169"/>
      <c r="D11650" s="169"/>
      <c r="E11650" s="169"/>
    </row>
    <row r="11651" spans="2:5">
      <c r="B11651" s="187"/>
      <c r="C11651" s="169"/>
      <c r="D11651" s="169"/>
      <c r="E11651" s="169"/>
    </row>
    <row r="11652" spans="2:5">
      <c r="B11652" s="187"/>
      <c r="C11652" s="169"/>
      <c r="D11652" s="169"/>
      <c r="E11652" s="169"/>
    </row>
    <row r="11653" spans="2:5">
      <c r="B11653" s="187"/>
      <c r="C11653" s="169"/>
      <c r="D11653" s="169"/>
      <c r="E11653" s="169"/>
    </row>
    <row r="11654" spans="2:5">
      <c r="B11654" s="187"/>
      <c r="C11654" s="169"/>
      <c r="D11654" s="169"/>
      <c r="E11654" s="169"/>
    </row>
    <row r="11655" spans="2:5">
      <c r="B11655" s="187"/>
      <c r="C11655" s="169"/>
      <c r="D11655" s="169"/>
      <c r="E11655" s="169"/>
    </row>
    <row r="11656" spans="2:5">
      <c r="B11656" s="187"/>
      <c r="C11656" s="169"/>
      <c r="D11656" s="169"/>
      <c r="E11656" s="169"/>
    </row>
    <row r="11657" spans="2:5">
      <c r="B11657" s="187"/>
      <c r="C11657" s="169"/>
      <c r="D11657" s="169"/>
      <c r="E11657" s="169"/>
    </row>
    <row r="11658" spans="2:5">
      <c r="B11658" s="187"/>
      <c r="C11658" s="169"/>
      <c r="D11658" s="169"/>
      <c r="E11658" s="169"/>
    </row>
    <row r="11659" spans="2:5">
      <c r="B11659" s="187"/>
      <c r="C11659" s="169"/>
      <c r="D11659" s="169"/>
      <c r="E11659" s="169"/>
    </row>
    <row r="11660" spans="2:5">
      <c r="B11660" s="187"/>
      <c r="C11660" s="169"/>
      <c r="D11660" s="169"/>
      <c r="E11660" s="169"/>
    </row>
    <row r="11661" spans="2:5">
      <c r="B11661" s="187"/>
      <c r="C11661" s="169"/>
      <c r="D11661" s="169"/>
      <c r="E11661" s="169"/>
    </row>
    <row r="11662" spans="2:5">
      <c r="B11662" s="187"/>
      <c r="C11662" s="169"/>
      <c r="D11662" s="169"/>
      <c r="E11662" s="169"/>
    </row>
    <row r="11663" spans="2:5">
      <c r="B11663" s="187"/>
      <c r="C11663" s="169"/>
      <c r="D11663" s="169"/>
      <c r="E11663" s="169"/>
    </row>
    <row r="11664" spans="2:5">
      <c r="B11664" s="187"/>
      <c r="C11664" s="169"/>
      <c r="D11664" s="169"/>
      <c r="E11664" s="169"/>
    </row>
    <row r="11665" spans="2:5">
      <c r="B11665" s="187"/>
      <c r="C11665" s="169"/>
      <c r="D11665" s="169"/>
      <c r="E11665" s="169"/>
    </row>
    <row r="11666" spans="2:5">
      <c r="B11666" s="187"/>
      <c r="C11666" s="169"/>
      <c r="D11666" s="169"/>
      <c r="E11666" s="169"/>
    </row>
    <row r="11667" spans="2:5">
      <c r="B11667" s="187"/>
      <c r="C11667" s="169"/>
      <c r="D11667" s="169"/>
      <c r="E11667" s="169"/>
    </row>
    <row r="11668" spans="2:5">
      <c r="B11668" s="187"/>
      <c r="C11668" s="169"/>
      <c r="D11668" s="169"/>
      <c r="E11668" s="169"/>
    </row>
    <row r="11669" spans="2:5">
      <c r="B11669" s="187"/>
      <c r="C11669" s="169"/>
      <c r="D11669" s="169"/>
      <c r="E11669" s="169"/>
    </row>
    <row r="11670" spans="2:5">
      <c r="B11670" s="187"/>
      <c r="C11670" s="169"/>
      <c r="D11670" s="169"/>
      <c r="E11670" s="169"/>
    </row>
    <row r="11671" spans="2:5">
      <c r="B11671" s="187"/>
      <c r="C11671" s="169"/>
      <c r="D11671" s="169"/>
      <c r="E11671" s="169"/>
    </row>
    <row r="11672" spans="2:5">
      <c r="B11672" s="187"/>
      <c r="C11672" s="169"/>
      <c r="D11672" s="169"/>
      <c r="E11672" s="169"/>
    </row>
    <row r="11673" spans="2:5">
      <c r="B11673" s="187"/>
      <c r="C11673" s="169"/>
      <c r="D11673" s="169"/>
      <c r="E11673" s="169"/>
    </row>
    <row r="11674" spans="2:5">
      <c r="B11674" s="187"/>
      <c r="C11674" s="169"/>
      <c r="D11674" s="169"/>
      <c r="E11674" s="169"/>
    </row>
    <row r="11675" spans="2:5">
      <c r="B11675" s="187"/>
      <c r="C11675" s="169"/>
      <c r="D11675" s="169"/>
      <c r="E11675" s="169"/>
    </row>
    <row r="11676" spans="2:5">
      <c r="B11676" s="187"/>
      <c r="C11676" s="169"/>
      <c r="D11676" s="169"/>
      <c r="E11676" s="169"/>
    </row>
    <row r="11677" spans="2:5">
      <c r="B11677" s="187"/>
      <c r="C11677" s="169"/>
      <c r="D11677" s="169"/>
      <c r="E11677" s="169"/>
    </row>
    <row r="11678" spans="2:5">
      <c r="B11678" s="187"/>
      <c r="C11678" s="169"/>
      <c r="D11678" s="169"/>
      <c r="E11678" s="169"/>
    </row>
    <row r="11679" spans="2:5">
      <c r="B11679" s="187"/>
      <c r="C11679" s="169"/>
      <c r="D11679" s="169"/>
      <c r="E11679" s="169"/>
    </row>
    <row r="11680" spans="2:5">
      <c r="B11680" s="187"/>
      <c r="C11680" s="169"/>
      <c r="D11680" s="169"/>
      <c r="E11680" s="169"/>
    </row>
    <row r="11681" spans="2:5">
      <c r="B11681" s="187"/>
      <c r="C11681" s="169"/>
      <c r="D11681" s="169"/>
      <c r="E11681" s="169"/>
    </row>
    <row r="11682" spans="2:5">
      <c r="B11682" s="187"/>
      <c r="C11682" s="169"/>
      <c r="D11682" s="169"/>
      <c r="E11682" s="169"/>
    </row>
    <row r="11683" spans="2:5">
      <c r="B11683" s="187"/>
      <c r="C11683" s="169"/>
      <c r="D11683" s="169"/>
      <c r="E11683" s="169"/>
    </row>
    <row r="11684" spans="2:5">
      <c r="B11684" s="187"/>
      <c r="C11684" s="169"/>
      <c r="D11684" s="169"/>
      <c r="E11684" s="169"/>
    </row>
    <row r="11685" spans="2:5">
      <c r="B11685" s="187"/>
      <c r="C11685" s="169"/>
      <c r="D11685" s="169"/>
      <c r="E11685" s="169"/>
    </row>
    <row r="11686" spans="2:5">
      <c r="B11686" s="187"/>
      <c r="C11686" s="169"/>
      <c r="D11686" s="169"/>
      <c r="E11686" s="169"/>
    </row>
    <row r="11687" spans="2:5">
      <c r="B11687" s="187"/>
      <c r="C11687" s="169"/>
      <c r="D11687" s="169"/>
      <c r="E11687" s="169"/>
    </row>
    <row r="11688" spans="2:5">
      <c r="B11688" s="187"/>
      <c r="C11688" s="169"/>
      <c r="D11688" s="169"/>
      <c r="E11688" s="169"/>
    </row>
    <row r="11689" spans="2:5">
      <c r="B11689" s="187"/>
      <c r="C11689" s="169"/>
      <c r="D11689" s="169"/>
      <c r="E11689" s="169"/>
    </row>
    <row r="11690" spans="2:5">
      <c r="B11690" s="187"/>
      <c r="C11690" s="169"/>
      <c r="D11690" s="169"/>
      <c r="E11690" s="169"/>
    </row>
    <row r="11691" spans="2:5">
      <c r="B11691" s="187"/>
      <c r="C11691" s="169"/>
      <c r="D11691" s="169"/>
      <c r="E11691" s="169"/>
    </row>
    <row r="11692" spans="2:5">
      <c r="B11692" s="187"/>
      <c r="C11692" s="169"/>
      <c r="D11692" s="169"/>
      <c r="E11692" s="169"/>
    </row>
    <row r="11693" spans="2:5">
      <c r="B11693" s="187"/>
      <c r="C11693" s="169"/>
      <c r="D11693" s="169"/>
      <c r="E11693" s="169"/>
    </row>
    <row r="11694" spans="2:5">
      <c r="B11694" s="187"/>
      <c r="C11694" s="169"/>
      <c r="D11694" s="169"/>
      <c r="E11694" s="169"/>
    </row>
    <row r="11695" spans="2:5">
      <c r="B11695" s="187"/>
      <c r="C11695" s="169"/>
      <c r="D11695" s="169"/>
      <c r="E11695" s="169"/>
    </row>
    <row r="11696" spans="2:5">
      <c r="B11696" s="187"/>
      <c r="C11696" s="169"/>
      <c r="D11696" s="169"/>
      <c r="E11696" s="169"/>
    </row>
    <row r="11697" spans="2:5">
      <c r="B11697" s="187"/>
      <c r="C11697" s="169"/>
      <c r="D11697" s="169"/>
      <c r="E11697" s="169"/>
    </row>
    <row r="11698" spans="2:5">
      <c r="B11698" s="187"/>
      <c r="C11698" s="169"/>
      <c r="D11698" s="169"/>
      <c r="E11698" s="169"/>
    </row>
    <row r="11699" spans="2:5">
      <c r="B11699" s="187"/>
      <c r="C11699" s="169"/>
      <c r="D11699" s="169"/>
      <c r="E11699" s="169"/>
    </row>
    <row r="11700" spans="2:5">
      <c r="B11700" s="187"/>
      <c r="C11700" s="169"/>
      <c r="D11700" s="169"/>
      <c r="E11700" s="169"/>
    </row>
    <row r="11701" spans="2:5">
      <c r="B11701" s="187"/>
      <c r="C11701" s="169"/>
      <c r="D11701" s="169"/>
      <c r="E11701" s="169"/>
    </row>
    <row r="11702" spans="2:5">
      <c r="B11702" s="187"/>
      <c r="C11702" s="169"/>
      <c r="D11702" s="169"/>
      <c r="E11702" s="169"/>
    </row>
    <row r="11703" spans="2:5">
      <c r="B11703" s="187"/>
      <c r="C11703" s="169"/>
      <c r="D11703" s="169"/>
      <c r="E11703" s="169"/>
    </row>
    <row r="11704" spans="2:5">
      <c r="B11704" s="187"/>
      <c r="C11704" s="169"/>
      <c r="D11704" s="169"/>
      <c r="E11704" s="169"/>
    </row>
    <row r="11705" spans="2:5">
      <c r="B11705" s="187"/>
      <c r="C11705" s="169"/>
      <c r="D11705" s="169"/>
      <c r="E11705" s="169"/>
    </row>
    <row r="11706" spans="2:5">
      <c r="B11706" s="187"/>
      <c r="C11706" s="169"/>
      <c r="D11706" s="169"/>
      <c r="E11706" s="169"/>
    </row>
    <row r="11707" spans="2:5">
      <c r="B11707" s="187"/>
      <c r="C11707" s="169"/>
      <c r="D11707" s="169"/>
      <c r="E11707" s="169"/>
    </row>
    <row r="11708" spans="2:5">
      <c r="B11708" s="187"/>
      <c r="C11708" s="169"/>
      <c r="D11708" s="169"/>
      <c r="E11708" s="169"/>
    </row>
    <row r="11709" spans="2:5">
      <c r="B11709" s="187"/>
      <c r="C11709" s="169"/>
      <c r="D11709" s="169"/>
      <c r="E11709" s="169"/>
    </row>
    <row r="11710" spans="2:5">
      <c r="B11710" s="187"/>
      <c r="C11710" s="169"/>
      <c r="D11710" s="169"/>
      <c r="E11710" s="169"/>
    </row>
    <row r="11711" spans="2:5">
      <c r="B11711" s="187"/>
      <c r="C11711" s="169"/>
      <c r="D11711" s="169"/>
      <c r="E11711" s="169"/>
    </row>
    <row r="11712" spans="2:5">
      <c r="B11712" s="187"/>
      <c r="C11712" s="169"/>
      <c r="D11712" s="169"/>
      <c r="E11712" s="169"/>
    </row>
    <row r="11713" spans="2:5">
      <c r="B11713" s="187"/>
      <c r="C11713" s="169"/>
      <c r="D11713" s="169"/>
      <c r="E11713" s="169"/>
    </row>
    <row r="11714" spans="2:5">
      <c r="B11714" s="187"/>
      <c r="C11714" s="169"/>
      <c r="D11714" s="169"/>
      <c r="E11714" s="169"/>
    </row>
    <row r="11715" spans="2:5">
      <c r="B11715" s="187"/>
      <c r="C11715" s="169"/>
      <c r="D11715" s="169"/>
      <c r="E11715" s="169"/>
    </row>
    <row r="11716" spans="2:5">
      <c r="B11716" s="187"/>
      <c r="C11716" s="169"/>
      <c r="D11716" s="169"/>
      <c r="E11716" s="169"/>
    </row>
    <row r="11717" spans="2:5">
      <c r="B11717" s="187"/>
      <c r="C11717" s="169"/>
      <c r="D11717" s="169"/>
      <c r="E11717" s="169"/>
    </row>
    <row r="11718" spans="2:5">
      <c r="B11718" s="187"/>
      <c r="C11718" s="169"/>
      <c r="D11718" s="169"/>
      <c r="E11718" s="169"/>
    </row>
    <row r="11719" spans="2:5">
      <c r="B11719" s="187"/>
      <c r="C11719" s="169"/>
      <c r="D11719" s="169"/>
      <c r="E11719" s="169"/>
    </row>
    <row r="11720" spans="2:5">
      <c r="B11720" s="187"/>
      <c r="C11720" s="169"/>
      <c r="D11720" s="169"/>
      <c r="E11720" s="169"/>
    </row>
    <row r="11721" spans="2:5">
      <c r="B11721" s="187"/>
      <c r="C11721" s="169"/>
      <c r="D11721" s="169"/>
      <c r="E11721" s="169"/>
    </row>
    <row r="11722" spans="2:5">
      <c r="B11722" s="187"/>
      <c r="C11722" s="169"/>
      <c r="D11722" s="169"/>
      <c r="E11722" s="169"/>
    </row>
    <row r="11723" spans="2:5">
      <c r="B11723" s="187"/>
      <c r="C11723" s="169"/>
      <c r="D11723" s="169"/>
      <c r="E11723" s="169"/>
    </row>
    <row r="11724" spans="2:5">
      <c r="B11724" s="187"/>
      <c r="C11724" s="169"/>
      <c r="D11724" s="169"/>
      <c r="E11724" s="169"/>
    </row>
    <row r="11725" spans="2:5">
      <c r="B11725" s="187"/>
      <c r="C11725" s="169"/>
      <c r="D11725" s="169"/>
      <c r="E11725" s="169"/>
    </row>
    <row r="11726" spans="2:5">
      <c r="B11726" s="187"/>
      <c r="C11726" s="169"/>
      <c r="D11726" s="169"/>
      <c r="E11726" s="169"/>
    </row>
    <row r="11727" spans="2:5">
      <c r="B11727" s="187"/>
      <c r="C11727" s="169"/>
      <c r="D11727" s="169"/>
      <c r="E11727" s="169"/>
    </row>
    <row r="11728" spans="2:5">
      <c r="B11728" s="187"/>
      <c r="C11728" s="169"/>
      <c r="D11728" s="169"/>
      <c r="E11728" s="169"/>
    </row>
    <row r="11729" spans="2:5">
      <c r="B11729" s="187"/>
      <c r="C11729" s="169"/>
      <c r="D11729" s="169"/>
      <c r="E11729" s="169"/>
    </row>
    <row r="11730" spans="2:5">
      <c r="B11730" s="187"/>
      <c r="C11730" s="169"/>
      <c r="D11730" s="169"/>
      <c r="E11730" s="169"/>
    </row>
    <row r="11731" spans="2:5">
      <c r="B11731" s="187"/>
      <c r="C11731" s="169"/>
      <c r="D11731" s="169"/>
      <c r="E11731" s="169"/>
    </row>
    <row r="11732" spans="2:5">
      <c r="B11732" s="187"/>
      <c r="C11732" s="169"/>
      <c r="D11732" s="169"/>
      <c r="E11732" s="169"/>
    </row>
    <row r="11733" spans="2:5">
      <c r="B11733" s="187"/>
      <c r="C11733" s="169"/>
      <c r="D11733" s="169"/>
      <c r="E11733" s="169"/>
    </row>
    <row r="11734" spans="2:5">
      <c r="B11734" s="187"/>
      <c r="C11734" s="169"/>
      <c r="D11734" s="169"/>
      <c r="E11734" s="169"/>
    </row>
    <row r="11735" spans="2:5">
      <c r="B11735" s="187"/>
      <c r="C11735" s="169"/>
      <c r="D11735" s="169"/>
      <c r="E11735" s="169"/>
    </row>
    <row r="11736" spans="2:5">
      <c r="B11736" s="187"/>
      <c r="C11736" s="169"/>
      <c r="D11736" s="169"/>
      <c r="E11736" s="169"/>
    </row>
    <row r="11737" spans="2:5">
      <c r="B11737" s="187"/>
      <c r="C11737" s="169"/>
      <c r="D11737" s="169"/>
      <c r="E11737" s="169"/>
    </row>
    <row r="11738" spans="2:5">
      <c r="B11738" s="187"/>
      <c r="C11738" s="169"/>
      <c r="D11738" s="169"/>
      <c r="E11738" s="169"/>
    </row>
    <row r="11739" spans="2:5">
      <c r="B11739" s="187"/>
      <c r="C11739" s="169"/>
      <c r="D11739" s="169"/>
      <c r="E11739" s="169"/>
    </row>
    <row r="11740" spans="2:5">
      <c r="B11740" s="187"/>
      <c r="C11740" s="169"/>
      <c r="D11740" s="169"/>
      <c r="E11740" s="169"/>
    </row>
    <row r="11741" spans="2:5">
      <c r="B11741" s="187"/>
      <c r="C11741" s="169"/>
      <c r="D11741" s="169"/>
      <c r="E11741" s="169"/>
    </row>
    <row r="11742" spans="2:5">
      <c r="B11742" s="187"/>
      <c r="C11742" s="169"/>
      <c r="D11742" s="169"/>
      <c r="E11742" s="169"/>
    </row>
    <row r="11743" spans="2:5">
      <c r="B11743" s="187"/>
      <c r="C11743" s="169"/>
      <c r="D11743" s="169"/>
      <c r="E11743" s="169"/>
    </row>
    <row r="11744" spans="2:5">
      <c r="B11744" s="187"/>
      <c r="C11744" s="169"/>
      <c r="D11744" s="169"/>
      <c r="E11744" s="169"/>
    </row>
    <row r="11745" spans="2:5">
      <c r="B11745" s="187"/>
      <c r="C11745" s="169"/>
      <c r="D11745" s="169"/>
      <c r="E11745" s="169"/>
    </row>
    <row r="11746" spans="2:5">
      <c r="B11746" s="187"/>
      <c r="C11746" s="169"/>
      <c r="D11746" s="169"/>
      <c r="E11746" s="169"/>
    </row>
    <row r="11747" spans="2:5">
      <c r="B11747" s="187"/>
      <c r="C11747" s="169"/>
      <c r="D11747" s="169"/>
      <c r="E11747" s="169"/>
    </row>
    <row r="11748" spans="2:5">
      <c r="B11748" s="187"/>
      <c r="C11748" s="169"/>
      <c r="D11748" s="169"/>
      <c r="E11748" s="169"/>
    </row>
    <row r="11749" spans="2:5">
      <c r="B11749" s="187"/>
      <c r="C11749" s="169"/>
      <c r="D11749" s="169"/>
      <c r="E11749" s="169"/>
    </row>
    <row r="11750" spans="2:5">
      <c r="B11750" s="187"/>
      <c r="C11750" s="169"/>
      <c r="D11750" s="169"/>
      <c r="E11750" s="169"/>
    </row>
    <row r="11751" spans="2:5">
      <c r="B11751" s="187"/>
      <c r="C11751" s="169"/>
      <c r="D11751" s="169"/>
      <c r="E11751" s="169"/>
    </row>
    <row r="11752" spans="2:5">
      <c r="B11752" s="187"/>
      <c r="C11752" s="169"/>
      <c r="D11752" s="169"/>
      <c r="E11752" s="169"/>
    </row>
    <row r="11753" spans="2:5">
      <c r="B11753" s="187"/>
      <c r="C11753" s="169"/>
      <c r="D11753" s="169"/>
      <c r="E11753" s="169"/>
    </row>
    <row r="11754" spans="2:5">
      <c r="B11754" s="187"/>
      <c r="C11754" s="169"/>
      <c r="D11754" s="169"/>
      <c r="E11754" s="169"/>
    </row>
    <row r="11755" spans="2:5">
      <c r="B11755" s="187"/>
      <c r="C11755" s="169"/>
      <c r="D11755" s="169"/>
      <c r="E11755" s="169"/>
    </row>
    <row r="11756" spans="2:5">
      <c r="B11756" s="187"/>
      <c r="C11756" s="169"/>
      <c r="D11756" s="169"/>
      <c r="E11756" s="169"/>
    </row>
    <row r="11757" spans="2:5">
      <c r="B11757" s="187"/>
      <c r="C11757" s="169"/>
      <c r="D11757" s="169"/>
      <c r="E11757" s="169"/>
    </row>
    <row r="11758" spans="2:5">
      <c r="B11758" s="187"/>
      <c r="C11758" s="169"/>
      <c r="D11758" s="169"/>
      <c r="E11758" s="169"/>
    </row>
    <row r="11759" spans="2:5">
      <c r="B11759" s="187"/>
      <c r="C11759" s="169"/>
      <c r="D11759" s="169"/>
      <c r="E11759" s="169"/>
    </row>
    <row r="11760" spans="2:5">
      <c r="B11760" s="187"/>
      <c r="C11760" s="169"/>
      <c r="D11760" s="169"/>
      <c r="E11760" s="169"/>
    </row>
    <row r="11761" spans="2:5">
      <c r="B11761" s="187"/>
      <c r="C11761" s="169"/>
      <c r="D11761" s="169"/>
      <c r="E11761" s="169"/>
    </row>
    <row r="11762" spans="2:5">
      <c r="B11762" s="187"/>
      <c r="C11762" s="169"/>
      <c r="D11762" s="169"/>
      <c r="E11762" s="169"/>
    </row>
    <row r="11763" spans="2:5">
      <c r="B11763" s="187"/>
      <c r="C11763" s="169"/>
      <c r="D11763" s="169"/>
      <c r="E11763" s="169"/>
    </row>
    <row r="11764" spans="2:5">
      <c r="B11764" s="187"/>
      <c r="C11764" s="169"/>
      <c r="D11764" s="169"/>
      <c r="E11764" s="169"/>
    </row>
    <row r="11765" spans="2:5">
      <c r="B11765" s="187"/>
      <c r="C11765" s="169"/>
      <c r="D11765" s="169"/>
      <c r="E11765" s="169"/>
    </row>
    <row r="11766" spans="2:5">
      <c r="B11766" s="187"/>
      <c r="C11766" s="169"/>
      <c r="D11766" s="169"/>
      <c r="E11766" s="169"/>
    </row>
    <row r="11767" spans="2:5">
      <c r="B11767" s="187"/>
      <c r="C11767" s="169"/>
      <c r="D11767" s="169"/>
      <c r="E11767" s="169"/>
    </row>
    <row r="11768" spans="2:5">
      <c r="B11768" s="187"/>
      <c r="C11768" s="169"/>
      <c r="D11768" s="169"/>
      <c r="E11768" s="169"/>
    </row>
    <row r="11769" spans="2:5">
      <c r="B11769" s="187"/>
      <c r="C11769" s="169"/>
      <c r="D11769" s="169"/>
      <c r="E11769" s="169"/>
    </row>
    <row r="11770" spans="2:5">
      <c r="B11770" s="187"/>
      <c r="C11770" s="169"/>
      <c r="D11770" s="169"/>
      <c r="E11770" s="169"/>
    </row>
    <row r="11771" spans="2:5">
      <c r="B11771" s="187"/>
      <c r="C11771" s="169"/>
      <c r="D11771" s="169"/>
      <c r="E11771" s="169"/>
    </row>
    <row r="11772" spans="2:5">
      <c r="B11772" s="187"/>
      <c r="C11772" s="169"/>
      <c r="D11772" s="169"/>
      <c r="E11772" s="169"/>
    </row>
    <row r="11773" spans="2:5">
      <c r="B11773" s="187"/>
      <c r="C11773" s="169"/>
      <c r="D11773" s="169"/>
      <c r="E11773" s="169"/>
    </row>
    <row r="11774" spans="2:5">
      <c r="B11774" s="187"/>
      <c r="C11774" s="169"/>
      <c r="D11774" s="169"/>
      <c r="E11774" s="169"/>
    </row>
    <row r="11775" spans="2:5">
      <c r="B11775" s="187"/>
      <c r="C11775" s="169"/>
      <c r="D11775" s="169"/>
      <c r="E11775" s="169"/>
    </row>
    <row r="11776" spans="2:5">
      <c r="B11776" s="187"/>
      <c r="C11776" s="169"/>
      <c r="D11776" s="169"/>
      <c r="E11776" s="169"/>
    </row>
    <row r="11777" spans="2:5">
      <c r="B11777" s="187"/>
      <c r="C11777" s="169"/>
      <c r="D11777" s="169"/>
      <c r="E11777" s="169"/>
    </row>
    <row r="11778" spans="2:5">
      <c r="B11778" s="187"/>
      <c r="C11778" s="169"/>
      <c r="D11778" s="169"/>
      <c r="E11778" s="169"/>
    </row>
    <row r="11779" spans="2:5">
      <c r="B11779" s="187"/>
      <c r="C11779" s="169"/>
      <c r="D11779" s="169"/>
      <c r="E11779" s="169"/>
    </row>
    <row r="11780" spans="2:5">
      <c r="B11780" s="187"/>
      <c r="C11780" s="169"/>
      <c r="D11780" s="169"/>
      <c r="E11780" s="169"/>
    </row>
    <row r="11781" spans="2:5">
      <c r="B11781" s="187"/>
      <c r="C11781" s="169"/>
      <c r="D11781" s="169"/>
      <c r="E11781" s="169"/>
    </row>
    <row r="11782" spans="2:5">
      <c r="B11782" s="187"/>
      <c r="C11782" s="169"/>
      <c r="D11782" s="169"/>
      <c r="E11782" s="169"/>
    </row>
    <row r="11783" spans="2:5">
      <c r="B11783" s="187"/>
      <c r="C11783" s="169"/>
      <c r="D11783" s="169"/>
      <c r="E11783" s="169"/>
    </row>
    <row r="11784" spans="2:5">
      <c r="B11784" s="187"/>
      <c r="C11784" s="169"/>
      <c r="D11784" s="169"/>
      <c r="E11784" s="169"/>
    </row>
    <row r="11785" spans="2:5">
      <c r="B11785" s="187"/>
      <c r="C11785" s="169"/>
      <c r="D11785" s="169"/>
      <c r="E11785" s="169"/>
    </row>
    <row r="11786" spans="2:5">
      <c r="B11786" s="187"/>
      <c r="C11786" s="169"/>
      <c r="D11786" s="169"/>
      <c r="E11786" s="169"/>
    </row>
    <row r="11787" spans="2:5">
      <c r="B11787" s="187"/>
      <c r="C11787" s="169"/>
      <c r="D11787" s="169"/>
      <c r="E11787" s="169"/>
    </row>
    <row r="11788" spans="2:5">
      <c r="B11788" s="187"/>
      <c r="C11788" s="169"/>
      <c r="D11788" s="169"/>
      <c r="E11788" s="169"/>
    </row>
    <row r="11789" spans="2:5">
      <c r="B11789" s="187"/>
      <c r="C11789" s="169"/>
      <c r="D11789" s="169"/>
      <c r="E11789" s="169"/>
    </row>
    <row r="11790" spans="2:5">
      <c r="B11790" s="187"/>
      <c r="C11790" s="169"/>
      <c r="D11790" s="169"/>
      <c r="E11790" s="169"/>
    </row>
    <row r="11791" spans="2:5">
      <c r="B11791" s="187"/>
      <c r="C11791" s="169"/>
      <c r="D11791" s="169"/>
      <c r="E11791" s="169"/>
    </row>
    <row r="11792" spans="2:5">
      <c r="B11792" s="187"/>
      <c r="C11792" s="169"/>
      <c r="D11792" s="169"/>
      <c r="E11792" s="169"/>
    </row>
    <row r="11793" spans="2:5">
      <c r="B11793" s="187"/>
      <c r="C11793" s="169"/>
      <c r="D11793" s="169"/>
      <c r="E11793" s="169"/>
    </row>
    <row r="11794" spans="2:5">
      <c r="B11794" s="187"/>
      <c r="C11794" s="169"/>
      <c r="D11794" s="169"/>
      <c r="E11794" s="169"/>
    </row>
    <row r="11795" spans="2:5">
      <c r="B11795" s="187"/>
      <c r="C11795" s="169"/>
      <c r="D11795" s="169"/>
      <c r="E11795" s="169"/>
    </row>
    <row r="11796" spans="2:5">
      <c r="B11796" s="187"/>
      <c r="C11796" s="169"/>
      <c r="D11796" s="169"/>
      <c r="E11796" s="169"/>
    </row>
    <row r="11797" spans="2:5">
      <c r="B11797" s="187"/>
      <c r="C11797" s="169"/>
      <c r="D11797" s="169"/>
      <c r="E11797" s="169"/>
    </row>
    <row r="11798" spans="2:5">
      <c r="B11798" s="187"/>
      <c r="C11798" s="169"/>
      <c r="D11798" s="169"/>
      <c r="E11798" s="169"/>
    </row>
    <row r="11799" spans="2:5">
      <c r="B11799" s="187"/>
      <c r="C11799" s="169"/>
      <c r="D11799" s="169"/>
      <c r="E11799" s="169"/>
    </row>
    <row r="11800" spans="2:5">
      <c r="B11800" s="187"/>
      <c r="C11800" s="169"/>
      <c r="D11800" s="169"/>
      <c r="E11800" s="169"/>
    </row>
    <row r="11801" spans="2:5">
      <c r="B11801" s="187"/>
      <c r="C11801" s="169"/>
      <c r="D11801" s="169"/>
      <c r="E11801" s="169"/>
    </row>
    <row r="11802" spans="2:5">
      <c r="B11802" s="187"/>
      <c r="C11802" s="169"/>
      <c r="D11802" s="169"/>
      <c r="E11802" s="169"/>
    </row>
    <row r="11803" spans="2:5">
      <c r="B11803" s="187"/>
      <c r="C11803" s="169"/>
      <c r="D11803" s="169"/>
      <c r="E11803" s="169"/>
    </row>
    <row r="11804" spans="2:5">
      <c r="B11804" s="187"/>
      <c r="C11804" s="169"/>
      <c r="D11804" s="169"/>
      <c r="E11804" s="169"/>
    </row>
    <row r="11805" spans="2:5">
      <c r="B11805" s="187"/>
      <c r="C11805" s="169"/>
      <c r="D11805" s="169"/>
      <c r="E11805" s="169"/>
    </row>
    <row r="11806" spans="2:5">
      <c r="B11806" s="187"/>
      <c r="C11806" s="169"/>
      <c r="D11806" s="169"/>
      <c r="E11806" s="169"/>
    </row>
    <row r="11807" spans="2:5">
      <c r="B11807" s="187"/>
      <c r="C11807" s="169"/>
      <c r="D11807" s="169"/>
      <c r="E11807" s="169"/>
    </row>
    <row r="11808" spans="2:5">
      <c r="B11808" s="187"/>
      <c r="C11808" s="169"/>
      <c r="D11808" s="169"/>
      <c r="E11808" s="169"/>
    </row>
    <row r="11809" spans="2:5">
      <c r="B11809" s="187"/>
      <c r="C11809" s="169"/>
      <c r="D11809" s="169"/>
      <c r="E11809" s="169"/>
    </row>
    <row r="11810" spans="2:5">
      <c r="B11810" s="187"/>
      <c r="C11810" s="169"/>
      <c r="D11810" s="169"/>
      <c r="E11810" s="169"/>
    </row>
    <row r="11811" spans="2:5">
      <c r="B11811" s="187"/>
      <c r="C11811" s="169"/>
      <c r="D11811" s="169"/>
      <c r="E11811" s="169"/>
    </row>
    <row r="11812" spans="2:5">
      <c r="B11812" s="187"/>
      <c r="C11812" s="169"/>
      <c r="D11812" s="169"/>
      <c r="E11812" s="169"/>
    </row>
    <row r="11813" spans="2:5">
      <c r="B11813" s="187"/>
      <c r="C11813" s="169"/>
      <c r="D11813" s="169"/>
      <c r="E11813" s="169"/>
    </row>
    <row r="11814" spans="2:5">
      <c r="B11814" s="187"/>
      <c r="C11814" s="169"/>
      <c r="D11814" s="169"/>
      <c r="E11814" s="169"/>
    </row>
    <row r="11815" spans="2:5">
      <c r="B11815" s="187"/>
      <c r="C11815" s="169"/>
      <c r="D11815" s="169"/>
      <c r="E11815" s="169"/>
    </row>
    <row r="11816" spans="2:5">
      <c r="B11816" s="187"/>
      <c r="C11816" s="169"/>
      <c r="D11816" s="169"/>
      <c r="E11816" s="169"/>
    </row>
    <row r="11817" spans="2:5">
      <c r="B11817" s="187"/>
      <c r="C11817" s="169"/>
      <c r="D11817" s="169"/>
      <c r="E11817" s="169"/>
    </row>
    <row r="11818" spans="2:5">
      <c r="B11818" s="187"/>
      <c r="C11818" s="169"/>
      <c r="D11818" s="169"/>
      <c r="E11818" s="169"/>
    </row>
    <row r="11819" spans="2:5">
      <c r="B11819" s="187"/>
      <c r="C11819" s="169"/>
      <c r="D11819" s="169"/>
      <c r="E11819" s="169"/>
    </row>
    <row r="11820" spans="2:5">
      <c r="B11820" s="187"/>
      <c r="C11820" s="169"/>
      <c r="D11820" s="169"/>
      <c r="E11820" s="169"/>
    </row>
    <row r="11821" spans="2:5">
      <c r="B11821" s="187"/>
      <c r="C11821" s="169"/>
      <c r="D11821" s="169"/>
      <c r="E11821" s="169"/>
    </row>
    <row r="11822" spans="2:5">
      <c r="B11822" s="187"/>
      <c r="C11822" s="169"/>
      <c r="D11822" s="169"/>
      <c r="E11822" s="169"/>
    </row>
    <row r="11823" spans="2:5">
      <c r="B11823" s="187"/>
      <c r="C11823" s="169"/>
      <c r="D11823" s="169"/>
      <c r="E11823" s="169"/>
    </row>
    <row r="11824" spans="2:5">
      <c r="B11824" s="187"/>
      <c r="C11824" s="169"/>
      <c r="D11824" s="169"/>
      <c r="E11824" s="169"/>
    </row>
    <row r="11825" spans="2:5">
      <c r="B11825" s="187"/>
      <c r="C11825" s="169"/>
      <c r="D11825" s="169"/>
      <c r="E11825" s="169"/>
    </row>
    <row r="11826" spans="2:5">
      <c r="B11826" s="187"/>
      <c r="C11826" s="169"/>
      <c r="D11826" s="169"/>
      <c r="E11826" s="169"/>
    </row>
    <row r="11827" spans="2:5">
      <c r="B11827" s="187"/>
      <c r="C11827" s="169"/>
      <c r="D11827" s="169"/>
      <c r="E11827" s="169"/>
    </row>
    <row r="11828" spans="2:5">
      <c r="B11828" s="187"/>
      <c r="C11828" s="169"/>
      <c r="D11828" s="169"/>
      <c r="E11828" s="169"/>
    </row>
    <row r="11829" spans="2:5">
      <c r="B11829" s="187"/>
      <c r="C11829" s="169"/>
      <c r="D11829" s="169"/>
      <c r="E11829" s="169"/>
    </row>
    <row r="11830" spans="2:5">
      <c r="B11830" s="187"/>
      <c r="C11830" s="169"/>
      <c r="D11830" s="169"/>
      <c r="E11830" s="169"/>
    </row>
    <row r="11831" spans="2:5">
      <c r="B11831" s="187"/>
      <c r="C11831" s="169"/>
      <c r="D11831" s="169"/>
      <c r="E11831" s="169"/>
    </row>
    <row r="11832" spans="2:5">
      <c r="B11832" s="187"/>
      <c r="C11832" s="169"/>
      <c r="D11832" s="169"/>
      <c r="E11832" s="169"/>
    </row>
    <row r="11833" spans="2:5">
      <c r="B11833" s="187"/>
      <c r="C11833" s="169"/>
      <c r="D11833" s="169"/>
      <c r="E11833" s="169"/>
    </row>
    <row r="11834" spans="2:5">
      <c r="B11834" s="187"/>
      <c r="C11834" s="169"/>
      <c r="D11834" s="169"/>
      <c r="E11834" s="169"/>
    </row>
    <row r="11835" spans="2:5">
      <c r="B11835" s="187"/>
      <c r="C11835" s="169"/>
      <c r="D11835" s="169"/>
      <c r="E11835" s="169"/>
    </row>
    <row r="11836" spans="2:5">
      <c r="B11836" s="187"/>
      <c r="C11836" s="169"/>
      <c r="D11836" s="169"/>
      <c r="E11836" s="169"/>
    </row>
    <row r="11837" spans="2:5">
      <c r="B11837" s="187"/>
      <c r="C11837" s="169"/>
      <c r="D11837" s="169"/>
      <c r="E11837" s="169"/>
    </row>
    <row r="11838" spans="2:5">
      <c r="B11838" s="187"/>
      <c r="C11838" s="169"/>
      <c r="D11838" s="169"/>
      <c r="E11838" s="169"/>
    </row>
    <row r="11839" spans="2:5">
      <c r="B11839" s="187"/>
      <c r="C11839" s="169"/>
      <c r="D11839" s="169"/>
      <c r="E11839" s="169"/>
    </row>
    <row r="11840" spans="2:5">
      <c r="B11840" s="187"/>
      <c r="C11840" s="169"/>
      <c r="D11840" s="169"/>
      <c r="E11840" s="169"/>
    </row>
    <row r="11841" spans="2:5">
      <c r="B11841" s="187"/>
      <c r="C11841" s="169"/>
      <c r="D11841" s="169"/>
      <c r="E11841" s="169"/>
    </row>
    <row r="11842" spans="2:5">
      <c r="B11842" s="187"/>
      <c r="C11842" s="169"/>
      <c r="D11842" s="169"/>
      <c r="E11842" s="169"/>
    </row>
    <row r="11843" spans="2:5">
      <c r="B11843" s="187"/>
      <c r="C11843" s="169"/>
      <c r="D11843" s="169"/>
      <c r="E11843" s="169"/>
    </row>
    <row r="11844" spans="2:5">
      <c r="B11844" s="187"/>
      <c r="C11844" s="169"/>
      <c r="D11844" s="169"/>
      <c r="E11844" s="169"/>
    </row>
    <row r="11845" spans="2:5">
      <c r="B11845" s="187"/>
      <c r="C11845" s="169"/>
      <c r="D11845" s="169"/>
      <c r="E11845" s="169"/>
    </row>
    <row r="11846" spans="2:5">
      <c r="B11846" s="187"/>
      <c r="C11846" s="169"/>
      <c r="D11846" s="169"/>
      <c r="E11846" s="169"/>
    </row>
    <row r="11847" spans="2:5">
      <c r="B11847" s="187"/>
      <c r="C11847" s="169"/>
      <c r="D11847" s="169"/>
      <c r="E11847" s="169"/>
    </row>
    <row r="11848" spans="2:5">
      <c r="B11848" s="187"/>
      <c r="C11848" s="169"/>
      <c r="D11848" s="169"/>
      <c r="E11848" s="169"/>
    </row>
    <row r="11849" spans="2:5">
      <c r="B11849" s="187"/>
      <c r="C11849" s="169"/>
      <c r="D11849" s="169"/>
      <c r="E11849" s="169"/>
    </row>
    <row r="11850" spans="2:5">
      <c r="B11850" s="187"/>
      <c r="C11850" s="169"/>
      <c r="D11850" s="169"/>
      <c r="E11850" s="169"/>
    </row>
    <row r="11851" spans="2:5">
      <c r="B11851" s="187"/>
      <c r="C11851" s="169"/>
      <c r="D11851" s="169"/>
      <c r="E11851" s="169"/>
    </row>
    <row r="11852" spans="2:5">
      <c r="B11852" s="187"/>
      <c r="C11852" s="169"/>
      <c r="D11852" s="169"/>
      <c r="E11852" s="169"/>
    </row>
    <row r="11853" spans="2:5">
      <c r="B11853" s="187"/>
      <c r="C11853" s="169"/>
      <c r="D11853" s="169"/>
      <c r="E11853" s="169"/>
    </row>
    <row r="11854" spans="2:5">
      <c r="B11854" s="187"/>
      <c r="C11854" s="169"/>
      <c r="D11854" s="169"/>
      <c r="E11854" s="169"/>
    </row>
    <row r="11855" spans="2:5">
      <c r="B11855" s="187"/>
      <c r="C11855" s="169"/>
      <c r="D11855" s="169"/>
      <c r="E11855" s="169"/>
    </row>
    <row r="11856" spans="2:5">
      <c r="B11856" s="187"/>
      <c r="C11856" s="169"/>
      <c r="D11856" s="169"/>
      <c r="E11856" s="169"/>
    </row>
    <row r="11857" spans="2:5">
      <c r="B11857" s="187"/>
      <c r="C11857" s="169"/>
      <c r="D11857" s="169"/>
      <c r="E11857" s="169"/>
    </row>
    <row r="11858" spans="2:5">
      <c r="B11858" s="187"/>
      <c r="C11858" s="169"/>
      <c r="D11858" s="169"/>
      <c r="E11858" s="169"/>
    </row>
    <row r="11859" spans="2:5">
      <c r="B11859" s="187"/>
      <c r="C11859" s="169"/>
      <c r="D11859" s="169"/>
      <c r="E11859" s="169"/>
    </row>
    <row r="11860" spans="2:5">
      <c r="B11860" s="187"/>
      <c r="C11860" s="169"/>
      <c r="D11860" s="169"/>
      <c r="E11860" s="169"/>
    </row>
    <row r="11861" spans="2:5">
      <c r="B11861" s="187"/>
      <c r="C11861" s="169"/>
      <c r="D11861" s="169"/>
      <c r="E11861" s="169"/>
    </row>
    <row r="11862" spans="2:5">
      <c r="B11862" s="187"/>
      <c r="C11862" s="169"/>
      <c r="D11862" s="169"/>
      <c r="E11862" s="169"/>
    </row>
    <row r="11863" spans="2:5">
      <c r="B11863" s="187"/>
      <c r="C11863" s="169"/>
      <c r="D11863" s="169"/>
      <c r="E11863" s="169"/>
    </row>
    <row r="11864" spans="2:5">
      <c r="B11864" s="187"/>
      <c r="C11864" s="169"/>
      <c r="D11864" s="169"/>
      <c r="E11864" s="169"/>
    </row>
    <row r="11865" spans="2:5">
      <c r="B11865" s="187"/>
      <c r="C11865" s="169"/>
      <c r="D11865" s="169"/>
      <c r="E11865" s="169"/>
    </row>
    <row r="11866" spans="2:5">
      <c r="B11866" s="187"/>
      <c r="C11866" s="169"/>
      <c r="D11866" s="169"/>
      <c r="E11866" s="169"/>
    </row>
    <row r="11867" spans="2:5">
      <c r="B11867" s="187"/>
      <c r="C11867" s="169"/>
      <c r="D11867" s="169"/>
      <c r="E11867" s="169"/>
    </row>
    <row r="11868" spans="2:5">
      <c r="B11868" s="187"/>
      <c r="C11868" s="169"/>
      <c r="D11868" s="169"/>
      <c r="E11868" s="169"/>
    </row>
    <row r="11869" spans="2:5">
      <c r="B11869" s="187"/>
      <c r="C11869" s="169"/>
      <c r="D11869" s="169"/>
      <c r="E11869" s="169"/>
    </row>
    <row r="11870" spans="2:5">
      <c r="B11870" s="187"/>
      <c r="C11870" s="169"/>
      <c r="D11870" s="169"/>
      <c r="E11870" s="169"/>
    </row>
    <row r="11871" spans="2:5">
      <c r="B11871" s="187"/>
      <c r="C11871" s="169"/>
      <c r="D11871" s="169"/>
      <c r="E11871" s="169"/>
    </row>
    <row r="11872" spans="2:5">
      <c r="B11872" s="187"/>
      <c r="C11872" s="169"/>
      <c r="D11872" s="169"/>
      <c r="E11872" s="169"/>
    </row>
    <row r="11873" spans="2:5">
      <c r="B11873" s="187"/>
      <c r="C11873" s="169"/>
      <c r="D11873" s="169"/>
      <c r="E11873" s="169"/>
    </row>
    <row r="11874" spans="2:5">
      <c r="B11874" s="187"/>
      <c r="C11874" s="169"/>
      <c r="D11874" s="169"/>
      <c r="E11874" s="169"/>
    </row>
    <row r="11875" spans="2:5">
      <c r="B11875" s="187"/>
      <c r="C11875" s="169"/>
      <c r="D11875" s="169"/>
      <c r="E11875" s="169"/>
    </row>
    <row r="11876" spans="2:5">
      <c r="B11876" s="187"/>
      <c r="C11876" s="169"/>
      <c r="D11876" s="169"/>
      <c r="E11876" s="169"/>
    </row>
    <row r="11877" spans="2:5">
      <c r="B11877" s="187"/>
      <c r="C11877" s="169"/>
      <c r="D11877" s="169"/>
      <c r="E11877" s="169"/>
    </row>
    <row r="11878" spans="2:5">
      <c r="B11878" s="187"/>
      <c r="C11878" s="169"/>
      <c r="D11878" s="169"/>
      <c r="E11878" s="169"/>
    </row>
    <row r="11879" spans="2:5">
      <c r="B11879" s="187"/>
      <c r="C11879" s="169"/>
      <c r="D11879" s="169"/>
      <c r="E11879" s="169"/>
    </row>
    <row r="11880" spans="2:5">
      <c r="B11880" s="187"/>
      <c r="C11880" s="169"/>
      <c r="D11880" s="169"/>
      <c r="E11880" s="169"/>
    </row>
    <row r="11881" spans="2:5">
      <c r="B11881" s="187"/>
      <c r="C11881" s="169"/>
      <c r="D11881" s="169"/>
      <c r="E11881" s="169"/>
    </row>
    <row r="11882" spans="2:5">
      <c r="B11882" s="187"/>
      <c r="C11882" s="169"/>
      <c r="D11882" s="169"/>
      <c r="E11882" s="169"/>
    </row>
    <row r="11883" spans="2:5">
      <c r="B11883" s="187"/>
      <c r="C11883" s="169"/>
      <c r="D11883" s="169"/>
      <c r="E11883" s="169"/>
    </row>
    <row r="11884" spans="2:5">
      <c r="B11884" s="187"/>
      <c r="C11884" s="169"/>
      <c r="D11884" s="169"/>
      <c r="E11884" s="169"/>
    </row>
    <row r="11885" spans="2:5">
      <c r="B11885" s="187"/>
      <c r="C11885" s="169"/>
      <c r="D11885" s="169"/>
      <c r="E11885" s="169"/>
    </row>
    <row r="11886" spans="2:5">
      <c r="B11886" s="187"/>
      <c r="C11886" s="169"/>
      <c r="D11886" s="169"/>
      <c r="E11886" s="169"/>
    </row>
    <row r="11887" spans="2:5">
      <c r="B11887" s="187"/>
      <c r="C11887" s="169"/>
      <c r="D11887" s="169"/>
      <c r="E11887" s="169"/>
    </row>
    <row r="11888" spans="2:5">
      <c r="B11888" s="187"/>
      <c r="C11888" s="169"/>
      <c r="D11888" s="169"/>
      <c r="E11888" s="169"/>
    </row>
    <row r="11889" spans="2:5">
      <c r="B11889" s="187"/>
      <c r="C11889" s="169"/>
      <c r="D11889" s="169"/>
      <c r="E11889" s="169"/>
    </row>
    <row r="11890" spans="2:5">
      <c r="B11890" s="187"/>
      <c r="C11890" s="169"/>
      <c r="D11890" s="169"/>
      <c r="E11890" s="169"/>
    </row>
    <row r="11891" spans="2:5">
      <c r="B11891" s="187"/>
      <c r="C11891" s="169"/>
      <c r="D11891" s="169"/>
      <c r="E11891" s="169"/>
    </row>
    <row r="11892" spans="2:5">
      <c r="B11892" s="187"/>
      <c r="C11892" s="169"/>
      <c r="D11892" s="169"/>
      <c r="E11892" s="169"/>
    </row>
    <row r="11893" spans="2:5">
      <c r="B11893" s="187"/>
      <c r="C11893" s="169"/>
      <c r="D11893" s="169"/>
      <c r="E11893" s="169"/>
    </row>
    <row r="11894" spans="2:5">
      <c r="B11894" s="187"/>
      <c r="C11894" s="169"/>
      <c r="D11894" s="169"/>
      <c r="E11894" s="169"/>
    </row>
    <row r="11895" spans="2:5">
      <c r="B11895" s="187"/>
      <c r="C11895" s="169"/>
      <c r="D11895" s="169"/>
      <c r="E11895" s="169"/>
    </row>
    <row r="11896" spans="2:5">
      <c r="B11896" s="187"/>
      <c r="C11896" s="169"/>
      <c r="D11896" s="169"/>
      <c r="E11896" s="169"/>
    </row>
    <row r="11897" spans="2:5">
      <c r="B11897" s="187"/>
      <c r="C11897" s="169"/>
      <c r="D11897" s="169"/>
      <c r="E11897" s="169"/>
    </row>
    <row r="11898" spans="2:5">
      <c r="B11898" s="187"/>
      <c r="C11898" s="169"/>
      <c r="D11898" s="169"/>
      <c r="E11898" s="169"/>
    </row>
    <row r="11899" spans="2:5">
      <c r="B11899" s="187"/>
      <c r="C11899" s="169"/>
      <c r="D11899" s="169"/>
      <c r="E11899" s="169"/>
    </row>
    <row r="11900" spans="2:5">
      <c r="B11900" s="187"/>
      <c r="C11900" s="169"/>
      <c r="D11900" s="169"/>
      <c r="E11900" s="169"/>
    </row>
    <row r="11901" spans="2:5">
      <c r="B11901" s="187"/>
      <c r="C11901" s="169"/>
      <c r="D11901" s="169"/>
      <c r="E11901" s="169"/>
    </row>
    <row r="11902" spans="2:5">
      <c r="B11902" s="187"/>
      <c r="C11902" s="169"/>
      <c r="D11902" s="169"/>
      <c r="E11902" s="169"/>
    </row>
    <row r="11903" spans="2:5">
      <c r="B11903" s="187"/>
      <c r="C11903" s="169"/>
      <c r="D11903" s="169"/>
      <c r="E11903" s="169"/>
    </row>
    <row r="11904" spans="2:5">
      <c r="B11904" s="187"/>
      <c r="C11904" s="169"/>
      <c r="D11904" s="169"/>
      <c r="E11904" s="169"/>
    </row>
    <row r="11905" spans="2:5">
      <c r="B11905" s="187"/>
      <c r="C11905" s="169"/>
      <c r="D11905" s="169"/>
      <c r="E11905" s="169"/>
    </row>
    <row r="11906" spans="2:5">
      <c r="B11906" s="187"/>
      <c r="C11906" s="169"/>
      <c r="D11906" s="169"/>
      <c r="E11906" s="169"/>
    </row>
    <row r="11907" spans="2:5">
      <c r="B11907" s="187"/>
      <c r="C11907" s="169"/>
      <c r="D11907" s="169"/>
      <c r="E11907" s="169"/>
    </row>
    <row r="11908" spans="2:5">
      <c r="B11908" s="187"/>
      <c r="C11908" s="169"/>
      <c r="D11908" s="169"/>
      <c r="E11908" s="169"/>
    </row>
    <row r="11909" spans="2:5">
      <c r="B11909" s="187"/>
      <c r="C11909" s="169"/>
      <c r="D11909" s="169"/>
      <c r="E11909" s="169"/>
    </row>
    <row r="11910" spans="2:5">
      <c r="B11910" s="187"/>
      <c r="C11910" s="169"/>
      <c r="D11910" s="169"/>
      <c r="E11910" s="169"/>
    </row>
    <row r="11911" spans="2:5">
      <c r="B11911" s="187"/>
      <c r="C11911" s="169"/>
      <c r="D11911" s="169"/>
      <c r="E11911" s="169"/>
    </row>
    <row r="11912" spans="2:5">
      <c r="B11912" s="187"/>
      <c r="C11912" s="169"/>
      <c r="D11912" s="169"/>
      <c r="E11912" s="169"/>
    </row>
    <row r="11913" spans="2:5">
      <c r="B11913" s="187"/>
      <c r="C11913" s="169"/>
      <c r="D11913" s="169"/>
      <c r="E11913" s="169"/>
    </row>
    <row r="11914" spans="2:5">
      <c r="B11914" s="187"/>
      <c r="C11914" s="169"/>
      <c r="D11914" s="169"/>
      <c r="E11914" s="169"/>
    </row>
    <row r="11915" spans="2:5">
      <c r="B11915" s="187"/>
      <c r="C11915" s="169"/>
      <c r="D11915" s="169"/>
      <c r="E11915" s="169"/>
    </row>
    <row r="11916" spans="2:5">
      <c r="B11916" s="187"/>
      <c r="C11916" s="169"/>
      <c r="D11916" s="169"/>
      <c r="E11916" s="169"/>
    </row>
    <row r="11917" spans="2:5">
      <c r="B11917" s="187"/>
      <c r="C11917" s="169"/>
      <c r="D11917" s="169"/>
      <c r="E11917" s="169"/>
    </row>
    <row r="11918" spans="2:5">
      <c r="B11918" s="187"/>
      <c r="C11918" s="169"/>
      <c r="D11918" s="169"/>
      <c r="E11918" s="169"/>
    </row>
    <row r="11919" spans="2:5">
      <c r="B11919" s="187"/>
      <c r="C11919" s="169"/>
      <c r="D11919" s="169"/>
      <c r="E11919" s="169"/>
    </row>
    <row r="11920" spans="2:5">
      <c r="B11920" s="187"/>
      <c r="C11920" s="169"/>
      <c r="D11920" s="169"/>
      <c r="E11920" s="169"/>
    </row>
    <row r="11921" spans="2:5">
      <c r="B11921" s="187"/>
      <c r="C11921" s="169"/>
      <c r="D11921" s="169"/>
      <c r="E11921" s="169"/>
    </row>
    <row r="11922" spans="2:5">
      <c r="B11922" s="187"/>
      <c r="C11922" s="169"/>
      <c r="D11922" s="169"/>
      <c r="E11922" s="169"/>
    </row>
    <row r="11923" spans="2:5">
      <c r="B11923" s="187"/>
      <c r="C11923" s="169"/>
      <c r="D11923" s="169"/>
      <c r="E11923" s="169"/>
    </row>
    <row r="11924" spans="2:5">
      <c r="B11924" s="187"/>
      <c r="C11924" s="169"/>
      <c r="D11924" s="169"/>
      <c r="E11924" s="169"/>
    </row>
    <row r="11925" spans="2:5">
      <c r="B11925" s="187"/>
      <c r="C11925" s="169"/>
      <c r="D11925" s="169"/>
      <c r="E11925" s="169"/>
    </row>
    <row r="11926" spans="2:5">
      <c r="B11926" s="187"/>
      <c r="C11926" s="169"/>
      <c r="D11926" s="169"/>
      <c r="E11926" s="169"/>
    </row>
    <row r="11927" spans="2:5">
      <c r="B11927" s="187"/>
      <c r="C11927" s="169"/>
      <c r="D11927" s="169"/>
      <c r="E11927" s="169"/>
    </row>
    <row r="11928" spans="2:5">
      <c r="B11928" s="187"/>
      <c r="C11928" s="169"/>
      <c r="D11928" s="169"/>
      <c r="E11928" s="169"/>
    </row>
    <row r="11929" spans="2:5">
      <c r="B11929" s="187"/>
      <c r="C11929" s="169"/>
      <c r="D11929" s="169"/>
      <c r="E11929" s="169"/>
    </row>
    <row r="11930" spans="2:5">
      <c r="B11930" s="187"/>
      <c r="C11930" s="169"/>
      <c r="D11930" s="169"/>
      <c r="E11930" s="169"/>
    </row>
    <row r="11931" spans="2:5">
      <c r="B11931" s="187"/>
      <c r="C11931" s="169"/>
      <c r="D11931" s="169"/>
      <c r="E11931" s="169"/>
    </row>
    <row r="11932" spans="2:5">
      <c r="B11932" s="187"/>
      <c r="C11932" s="169"/>
      <c r="D11932" s="169"/>
      <c r="E11932" s="169"/>
    </row>
    <row r="11933" spans="2:5">
      <c r="B11933" s="187"/>
      <c r="C11933" s="169"/>
      <c r="D11933" s="169"/>
      <c r="E11933" s="169"/>
    </row>
    <row r="11934" spans="2:5">
      <c r="B11934" s="187"/>
      <c r="C11934" s="169"/>
      <c r="D11934" s="169"/>
      <c r="E11934" s="169"/>
    </row>
    <row r="11935" spans="2:5">
      <c r="B11935" s="187"/>
      <c r="C11935" s="169"/>
      <c r="D11935" s="169"/>
      <c r="E11935" s="169"/>
    </row>
    <row r="11936" spans="2:5">
      <c r="B11936" s="187"/>
      <c r="C11936" s="169"/>
      <c r="D11936" s="169"/>
      <c r="E11936" s="169"/>
    </row>
    <row r="11937" spans="2:5">
      <c r="B11937" s="187"/>
      <c r="C11937" s="169"/>
      <c r="D11937" s="169"/>
      <c r="E11937" s="169"/>
    </row>
    <row r="11938" spans="2:5">
      <c r="B11938" s="187"/>
      <c r="C11938" s="169"/>
      <c r="D11938" s="169"/>
      <c r="E11938" s="169"/>
    </row>
    <row r="11939" spans="2:5">
      <c r="B11939" s="187"/>
      <c r="C11939" s="169"/>
      <c r="D11939" s="169"/>
      <c r="E11939" s="169"/>
    </row>
    <row r="11940" spans="2:5">
      <c r="B11940" s="187"/>
      <c r="C11940" s="169"/>
      <c r="D11940" s="169"/>
      <c r="E11940" s="169"/>
    </row>
    <row r="11941" spans="2:5">
      <c r="B11941" s="187"/>
      <c r="C11941" s="169"/>
      <c r="D11941" s="169"/>
      <c r="E11941" s="169"/>
    </row>
    <row r="11942" spans="2:5">
      <c r="B11942" s="187"/>
      <c r="C11942" s="169"/>
      <c r="D11942" s="169"/>
      <c r="E11942" s="169"/>
    </row>
    <row r="11943" spans="2:5">
      <c r="B11943" s="187"/>
      <c r="C11943" s="169"/>
      <c r="D11943" s="169"/>
      <c r="E11943" s="169"/>
    </row>
    <row r="11944" spans="2:5">
      <c r="B11944" s="187"/>
      <c r="C11944" s="169"/>
      <c r="D11944" s="169"/>
      <c r="E11944" s="169"/>
    </row>
    <row r="11945" spans="2:5">
      <c r="B11945" s="187"/>
      <c r="C11945" s="169"/>
      <c r="D11945" s="169"/>
      <c r="E11945" s="169"/>
    </row>
    <row r="11946" spans="2:5">
      <c r="B11946" s="187"/>
      <c r="C11946" s="169"/>
      <c r="D11946" s="169"/>
      <c r="E11946" s="169"/>
    </row>
    <row r="11947" spans="2:5">
      <c r="B11947" s="187"/>
      <c r="C11947" s="169"/>
      <c r="D11947" s="169"/>
      <c r="E11947" s="169"/>
    </row>
    <row r="11948" spans="2:5">
      <c r="B11948" s="187"/>
      <c r="C11948" s="169"/>
      <c r="D11948" s="169"/>
      <c r="E11948" s="169"/>
    </row>
    <row r="11949" spans="2:5">
      <c r="B11949" s="187"/>
      <c r="C11949" s="169"/>
      <c r="D11949" s="169"/>
      <c r="E11949" s="169"/>
    </row>
    <row r="11950" spans="2:5">
      <c r="B11950" s="187"/>
      <c r="C11950" s="169"/>
      <c r="D11950" s="169"/>
      <c r="E11950" s="169"/>
    </row>
    <row r="11951" spans="2:5">
      <c r="B11951" s="187"/>
      <c r="C11951" s="169"/>
      <c r="D11951" s="169"/>
      <c r="E11951" s="169"/>
    </row>
    <row r="11952" spans="2:5">
      <c r="B11952" s="187"/>
      <c r="C11952" s="169"/>
      <c r="D11952" s="169"/>
      <c r="E11952" s="169"/>
    </row>
    <row r="11953" spans="2:5">
      <c r="B11953" s="187"/>
      <c r="C11953" s="169"/>
      <c r="D11953" s="169"/>
      <c r="E11953" s="169"/>
    </row>
    <row r="11954" spans="2:5">
      <c r="B11954" s="187"/>
      <c r="C11954" s="169"/>
      <c r="D11954" s="169"/>
      <c r="E11954" s="169"/>
    </row>
    <row r="11955" spans="2:5">
      <c r="B11955" s="187"/>
      <c r="C11955" s="169"/>
      <c r="D11955" s="169"/>
      <c r="E11955" s="169"/>
    </row>
    <row r="11956" spans="2:5">
      <c r="B11956" s="187"/>
      <c r="C11956" s="169"/>
      <c r="D11956" s="169"/>
      <c r="E11956" s="169"/>
    </row>
    <row r="11957" spans="2:5">
      <c r="B11957" s="187"/>
      <c r="C11957" s="169"/>
      <c r="D11957" s="169"/>
      <c r="E11957" s="169"/>
    </row>
    <row r="11958" spans="2:5">
      <c r="B11958" s="187"/>
      <c r="C11958" s="169"/>
      <c r="D11958" s="169"/>
      <c r="E11958" s="169"/>
    </row>
    <row r="11959" spans="2:5">
      <c r="B11959" s="187"/>
      <c r="C11959" s="169"/>
      <c r="D11959" s="169"/>
      <c r="E11959" s="169"/>
    </row>
    <row r="11960" spans="2:5">
      <c r="B11960" s="187"/>
      <c r="C11960" s="169"/>
      <c r="D11960" s="169"/>
      <c r="E11960" s="169"/>
    </row>
    <row r="11961" spans="2:5">
      <c r="B11961" s="187"/>
      <c r="C11961" s="169"/>
      <c r="D11961" s="169"/>
      <c r="E11961" s="169"/>
    </row>
    <row r="11962" spans="2:5">
      <c r="B11962" s="187"/>
      <c r="C11962" s="169"/>
      <c r="D11962" s="169"/>
      <c r="E11962" s="169"/>
    </row>
    <row r="11963" spans="2:5">
      <c r="B11963" s="187"/>
      <c r="C11963" s="169"/>
      <c r="D11963" s="169"/>
      <c r="E11963" s="169"/>
    </row>
    <row r="11964" spans="2:5">
      <c r="B11964" s="187"/>
      <c r="C11964" s="169"/>
      <c r="D11964" s="169"/>
      <c r="E11964" s="169"/>
    </row>
    <row r="11965" spans="2:5">
      <c r="B11965" s="187"/>
      <c r="C11965" s="169"/>
      <c r="D11965" s="169"/>
      <c r="E11965" s="169"/>
    </row>
    <row r="11966" spans="2:5">
      <c r="B11966" s="187"/>
      <c r="C11966" s="169"/>
      <c r="D11966" s="169"/>
      <c r="E11966" s="169"/>
    </row>
    <row r="11967" spans="2:5">
      <c r="B11967" s="187"/>
      <c r="C11967" s="169"/>
      <c r="D11967" s="169"/>
      <c r="E11967" s="169"/>
    </row>
    <row r="11968" spans="2:5">
      <c r="B11968" s="187"/>
      <c r="C11968" s="169"/>
      <c r="D11968" s="169"/>
      <c r="E11968" s="169"/>
    </row>
    <row r="11969" spans="2:5">
      <c r="B11969" s="187"/>
      <c r="C11969" s="169"/>
      <c r="D11969" s="169"/>
      <c r="E11969" s="169"/>
    </row>
    <row r="11970" spans="2:5">
      <c r="B11970" s="187"/>
      <c r="C11970" s="169"/>
      <c r="D11970" s="169"/>
      <c r="E11970" s="169"/>
    </row>
    <row r="11971" spans="2:5">
      <c r="B11971" s="187"/>
      <c r="C11971" s="169"/>
      <c r="D11971" s="169"/>
      <c r="E11971" s="169"/>
    </row>
    <row r="11972" spans="2:5">
      <c r="B11972" s="187"/>
      <c r="C11972" s="169"/>
      <c r="D11972" s="169"/>
      <c r="E11972" s="169"/>
    </row>
    <row r="11973" spans="2:5">
      <c r="B11973" s="187"/>
      <c r="C11973" s="169"/>
      <c r="D11973" s="169"/>
      <c r="E11973" s="169"/>
    </row>
    <row r="11974" spans="2:5">
      <c r="B11974" s="187"/>
      <c r="C11974" s="169"/>
      <c r="D11974" s="169"/>
      <c r="E11974" s="169"/>
    </row>
    <row r="11975" spans="2:5">
      <c r="B11975" s="187"/>
      <c r="C11975" s="169"/>
      <c r="D11975" s="169"/>
      <c r="E11975" s="169"/>
    </row>
    <row r="11976" spans="2:5">
      <c r="B11976" s="187"/>
      <c r="C11976" s="169"/>
      <c r="D11976" s="169"/>
      <c r="E11976" s="169"/>
    </row>
    <row r="11977" spans="2:5">
      <c r="B11977" s="187"/>
      <c r="C11977" s="169"/>
      <c r="D11977" s="169"/>
      <c r="E11977" s="169"/>
    </row>
    <row r="11978" spans="2:5">
      <c r="B11978" s="187"/>
      <c r="C11978" s="169"/>
      <c r="D11978" s="169"/>
      <c r="E11978" s="169"/>
    </row>
    <row r="11979" spans="2:5">
      <c r="B11979" s="187"/>
      <c r="C11979" s="169"/>
      <c r="D11979" s="169"/>
      <c r="E11979" s="169"/>
    </row>
    <row r="11980" spans="2:5">
      <c r="B11980" s="187"/>
      <c r="C11980" s="169"/>
      <c r="D11980" s="169"/>
      <c r="E11980" s="169"/>
    </row>
    <row r="11981" spans="2:5">
      <c r="B11981" s="187"/>
      <c r="C11981" s="169"/>
      <c r="D11981" s="169"/>
      <c r="E11981" s="169"/>
    </row>
    <row r="11982" spans="2:5">
      <c r="B11982" s="187"/>
      <c r="C11982" s="169"/>
      <c r="D11982" s="169"/>
      <c r="E11982" s="169"/>
    </row>
    <row r="11983" spans="2:5">
      <c r="B11983" s="187"/>
      <c r="C11983" s="169"/>
      <c r="D11983" s="169"/>
      <c r="E11983" s="169"/>
    </row>
    <row r="11984" spans="2:5">
      <c r="B11984" s="187"/>
      <c r="C11984" s="169"/>
      <c r="D11984" s="169"/>
      <c r="E11984" s="169"/>
    </row>
    <row r="11985" spans="2:5">
      <c r="B11985" s="187"/>
      <c r="C11985" s="169"/>
      <c r="D11985" s="169"/>
      <c r="E11985" s="169"/>
    </row>
    <row r="11986" spans="2:5">
      <c r="B11986" s="187"/>
      <c r="C11986" s="169"/>
      <c r="D11986" s="169"/>
      <c r="E11986" s="169"/>
    </row>
    <row r="11987" spans="2:5">
      <c r="B11987" s="187"/>
      <c r="C11987" s="169"/>
      <c r="D11987" s="169"/>
      <c r="E11987" s="169"/>
    </row>
    <row r="11988" spans="2:5">
      <c r="B11988" s="187"/>
      <c r="C11988" s="169"/>
      <c r="D11988" s="169"/>
      <c r="E11988" s="169"/>
    </row>
    <row r="11989" spans="2:5">
      <c r="B11989" s="187"/>
      <c r="C11989" s="169"/>
      <c r="D11989" s="169"/>
      <c r="E11989" s="169"/>
    </row>
    <row r="11990" spans="2:5">
      <c r="B11990" s="187"/>
      <c r="C11990" s="169"/>
      <c r="D11990" s="169"/>
      <c r="E11990" s="169"/>
    </row>
    <row r="11991" spans="2:5">
      <c r="B11991" s="187"/>
      <c r="C11991" s="169"/>
      <c r="D11991" s="169"/>
      <c r="E11991" s="169"/>
    </row>
    <row r="11992" spans="2:5">
      <c r="B11992" s="187"/>
      <c r="C11992" s="169"/>
      <c r="D11992" s="169"/>
      <c r="E11992" s="169"/>
    </row>
    <row r="11993" spans="2:5">
      <c r="B11993" s="187"/>
      <c r="C11993" s="169"/>
      <c r="D11993" s="169"/>
      <c r="E11993" s="169"/>
    </row>
    <row r="11994" spans="2:5">
      <c r="B11994" s="187"/>
      <c r="C11994" s="169"/>
      <c r="D11994" s="169"/>
      <c r="E11994" s="169"/>
    </row>
    <row r="11995" spans="2:5">
      <c r="B11995" s="187"/>
      <c r="C11995" s="169"/>
      <c r="D11995" s="169"/>
      <c r="E11995" s="169"/>
    </row>
    <row r="11996" spans="2:5">
      <c r="B11996" s="187"/>
      <c r="C11996" s="169"/>
      <c r="D11996" s="169"/>
      <c r="E11996" s="169"/>
    </row>
    <row r="11997" spans="2:5">
      <c r="B11997" s="187"/>
      <c r="C11997" s="169"/>
      <c r="D11997" s="169"/>
      <c r="E11997" s="169"/>
    </row>
    <row r="11998" spans="2:5">
      <c r="B11998" s="187"/>
      <c r="C11998" s="169"/>
      <c r="D11998" s="169"/>
      <c r="E11998" s="169"/>
    </row>
    <row r="11999" spans="2:5">
      <c r="B11999" s="187"/>
      <c r="C11999" s="169"/>
      <c r="D11999" s="169"/>
      <c r="E11999" s="169"/>
    </row>
    <row r="12000" spans="2:5">
      <c r="B12000" s="187"/>
      <c r="C12000" s="169"/>
      <c r="D12000" s="169"/>
      <c r="E12000" s="169"/>
    </row>
    <row r="12001" spans="2:5">
      <c r="B12001" s="187"/>
      <c r="C12001" s="169"/>
      <c r="D12001" s="169"/>
      <c r="E12001" s="169"/>
    </row>
    <row r="12002" spans="2:5">
      <c r="B12002" s="187"/>
      <c r="C12002" s="169"/>
      <c r="D12002" s="169"/>
      <c r="E12002" s="169"/>
    </row>
    <row r="12003" spans="2:5">
      <c r="B12003" s="187"/>
      <c r="C12003" s="169"/>
      <c r="D12003" s="169"/>
      <c r="E12003" s="169"/>
    </row>
    <row r="12004" spans="2:5">
      <c r="B12004" s="187"/>
      <c r="C12004" s="169"/>
      <c r="D12004" s="169"/>
      <c r="E12004" s="169"/>
    </row>
    <row r="12005" spans="2:5">
      <c r="B12005" s="187"/>
      <c r="C12005" s="169"/>
      <c r="D12005" s="169"/>
      <c r="E12005" s="169"/>
    </row>
    <row r="12006" spans="2:5">
      <c r="B12006" s="187"/>
      <c r="C12006" s="169"/>
      <c r="D12006" s="169"/>
      <c r="E12006" s="169"/>
    </row>
    <row r="12007" spans="2:5">
      <c r="B12007" s="187"/>
      <c r="C12007" s="169"/>
      <c r="D12007" s="169"/>
      <c r="E12007" s="169"/>
    </row>
    <row r="12008" spans="2:5">
      <c r="B12008" s="187"/>
      <c r="C12008" s="169"/>
      <c r="D12008" s="169"/>
      <c r="E12008" s="169"/>
    </row>
    <row r="12009" spans="2:5">
      <c r="B12009" s="187"/>
      <c r="C12009" s="169"/>
      <c r="D12009" s="169"/>
      <c r="E12009" s="169"/>
    </row>
    <row r="12010" spans="2:5">
      <c r="B12010" s="187"/>
      <c r="C12010" s="169"/>
      <c r="D12010" s="169"/>
      <c r="E12010" s="169"/>
    </row>
    <row r="12011" spans="2:5">
      <c r="B12011" s="187"/>
      <c r="C12011" s="169"/>
      <c r="D12011" s="169"/>
      <c r="E12011" s="169"/>
    </row>
    <row r="12012" spans="2:5">
      <c r="B12012" s="187"/>
      <c r="C12012" s="169"/>
      <c r="D12012" s="169"/>
      <c r="E12012" s="169"/>
    </row>
    <row r="12013" spans="2:5">
      <c r="B12013" s="187"/>
      <c r="C12013" s="169"/>
      <c r="D12013" s="169"/>
      <c r="E12013" s="169"/>
    </row>
    <row r="12014" spans="2:5">
      <c r="B12014" s="187"/>
      <c r="C12014" s="169"/>
      <c r="D12014" s="169"/>
      <c r="E12014" s="169"/>
    </row>
    <row r="12015" spans="2:5">
      <c r="B12015" s="187"/>
      <c r="C12015" s="169"/>
      <c r="D12015" s="169"/>
      <c r="E12015" s="169"/>
    </row>
    <row r="12016" spans="2:5">
      <c r="B12016" s="187"/>
      <c r="C12016" s="169"/>
      <c r="D12016" s="169"/>
      <c r="E12016" s="169"/>
    </row>
    <row r="12017" spans="2:5">
      <c r="B12017" s="187"/>
      <c r="C12017" s="169"/>
      <c r="D12017" s="169"/>
      <c r="E12017" s="169"/>
    </row>
    <row r="12018" spans="2:5">
      <c r="B12018" s="187"/>
      <c r="C12018" s="169"/>
      <c r="D12018" s="169"/>
      <c r="E12018" s="169"/>
    </row>
    <row r="12019" spans="2:5">
      <c r="B12019" s="187"/>
      <c r="C12019" s="169"/>
      <c r="D12019" s="169"/>
      <c r="E12019" s="169"/>
    </row>
    <row r="12020" spans="2:5">
      <c r="B12020" s="187"/>
      <c r="C12020" s="169"/>
      <c r="D12020" s="169"/>
      <c r="E12020" s="169"/>
    </row>
    <row r="12021" spans="2:5">
      <c r="B12021" s="187"/>
      <c r="C12021" s="169"/>
      <c r="D12021" s="169"/>
      <c r="E12021" s="169"/>
    </row>
    <row r="12022" spans="2:5">
      <c r="B12022" s="187"/>
      <c r="C12022" s="169"/>
      <c r="D12022" s="169"/>
      <c r="E12022" s="169"/>
    </row>
    <row r="12023" spans="2:5">
      <c r="B12023" s="187"/>
      <c r="C12023" s="169"/>
      <c r="D12023" s="169"/>
      <c r="E12023" s="169"/>
    </row>
    <row r="12024" spans="2:5">
      <c r="B12024" s="187"/>
      <c r="C12024" s="169"/>
      <c r="D12024" s="169"/>
      <c r="E12024" s="169"/>
    </row>
    <row r="12025" spans="2:5">
      <c r="B12025" s="187"/>
      <c r="C12025" s="169"/>
      <c r="D12025" s="169"/>
      <c r="E12025" s="169"/>
    </row>
    <row r="12026" spans="2:5">
      <c r="B12026" s="187"/>
      <c r="C12026" s="169"/>
      <c r="D12026" s="169"/>
      <c r="E12026" s="169"/>
    </row>
    <row r="12027" spans="2:5">
      <c r="B12027" s="187"/>
      <c r="C12027" s="169"/>
      <c r="D12027" s="169"/>
      <c r="E12027" s="169"/>
    </row>
    <row r="12028" spans="2:5">
      <c r="B12028" s="187"/>
      <c r="C12028" s="169"/>
      <c r="D12028" s="169"/>
      <c r="E12028" s="169"/>
    </row>
    <row r="12029" spans="2:5">
      <c r="B12029" s="187"/>
      <c r="C12029" s="169"/>
      <c r="D12029" s="169"/>
      <c r="E12029" s="169"/>
    </row>
    <row r="12030" spans="2:5">
      <c r="B12030" s="187"/>
      <c r="C12030" s="169"/>
      <c r="D12030" s="169"/>
      <c r="E12030" s="169"/>
    </row>
    <row r="12031" spans="2:5">
      <c r="B12031" s="187"/>
      <c r="C12031" s="169"/>
      <c r="D12031" s="169"/>
      <c r="E12031" s="169"/>
    </row>
    <row r="12032" spans="2:5">
      <c r="B12032" s="187"/>
      <c r="C12032" s="169"/>
      <c r="D12032" s="169"/>
      <c r="E12032" s="169"/>
    </row>
    <row r="12033" spans="2:5">
      <c r="B12033" s="187"/>
      <c r="C12033" s="169"/>
      <c r="D12033" s="169"/>
      <c r="E12033" s="169"/>
    </row>
    <row r="12034" spans="2:5">
      <c r="B12034" s="187"/>
      <c r="C12034" s="169"/>
      <c r="D12034" s="169"/>
      <c r="E12034" s="169"/>
    </row>
    <row r="12035" spans="2:5">
      <c r="B12035" s="187"/>
      <c r="C12035" s="169"/>
      <c r="D12035" s="169"/>
      <c r="E12035" s="169"/>
    </row>
    <row r="12036" spans="2:5">
      <c r="B12036" s="187"/>
      <c r="C12036" s="169"/>
      <c r="D12036" s="169"/>
      <c r="E12036" s="169"/>
    </row>
    <row r="12037" spans="2:5">
      <c r="B12037" s="187"/>
      <c r="C12037" s="169"/>
      <c r="D12037" s="169"/>
      <c r="E12037" s="169"/>
    </row>
    <row r="12038" spans="2:5">
      <c r="B12038" s="187"/>
      <c r="C12038" s="169"/>
      <c r="D12038" s="169"/>
      <c r="E12038" s="169"/>
    </row>
    <row r="12039" spans="2:5">
      <c r="B12039" s="187"/>
      <c r="C12039" s="169"/>
      <c r="D12039" s="169"/>
      <c r="E12039" s="169"/>
    </row>
    <row r="12040" spans="2:5">
      <c r="B12040" s="187"/>
      <c r="C12040" s="169"/>
      <c r="D12040" s="169"/>
      <c r="E12040" s="169"/>
    </row>
    <row r="12041" spans="2:5">
      <c r="B12041" s="187"/>
      <c r="C12041" s="169"/>
      <c r="D12041" s="169"/>
      <c r="E12041" s="169"/>
    </row>
    <row r="12042" spans="2:5">
      <c r="B12042" s="187"/>
      <c r="C12042" s="169"/>
      <c r="D12042" s="169"/>
      <c r="E12042" s="169"/>
    </row>
    <row r="12043" spans="2:5">
      <c r="B12043" s="187"/>
      <c r="C12043" s="169"/>
      <c r="D12043" s="169"/>
      <c r="E12043" s="169"/>
    </row>
    <row r="12044" spans="2:5">
      <c r="B12044" s="187"/>
      <c r="C12044" s="169"/>
      <c r="D12044" s="169"/>
      <c r="E12044" s="169"/>
    </row>
    <row r="12045" spans="2:5">
      <c r="B12045" s="187"/>
      <c r="C12045" s="169"/>
      <c r="D12045" s="169"/>
      <c r="E12045" s="169"/>
    </row>
    <row r="12046" spans="2:5">
      <c r="B12046" s="187"/>
      <c r="C12046" s="169"/>
      <c r="D12046" s="169"/>
      <c r="E12046" s="169"/>
    </row>
    <row r="12047" spans="2:5">
      <c r="B12047" s="187"/>
      <c r="C12047" s="169"/>
      <c r="D12047" s="169"/>
      <c r="E12047" s="169"/>
    </row>
    <row r="12048" spans="2:5">
      <c r="B12048" s="187"/>
      <c r="C12048" s="169"/>
      <c r="D12048" s="169"/>
      <c r="E12048" s="169"/>
    </row>
    <row r="12049" spans="2:5">
      <c r="B12049" s="187"/>
      <c r="C12049" s="169"/>
      <c r="D12049" s="169"/>
      <c r="E12049" s="169"/>
    </row>
    <row r="12050" spans="2:5">
      <c r="B12050" s="187"/>
      <c r="C12050" s="169"/>
      <c r="D12050" s="169"/>
      <c r="E12050" s="169"/>
    </row>
    <row r="12051" spans="2:5">
      <c r="B12051" s="187"/>
      <c r="C12051" s="169"/>
      <c r="D12051" s="169"/>
      <c r="E12051" s="169"/>
    </row>
    <row r="12052" spans="2:5">
      <c r="B12052" s="187"/>
      <c r="C12052" s="169"/>
      <c r="D12052" s="169"/>
      <c r="E12052" s="169"/>
    </row>
    <row r="12053" spans="2:5">
      <c r="B12053" s="187"/>
      <c r="C12053" s="169"/>
      <c r="D12053" s="169"/>
      <c r="E12053" s="169"/>
    </row>
    <row r="12054" spans="2:5">
      <c r="B12054" s="187"/>
      <c r="C12054" s="169"/>
      <c r="D12054" s="169"/>
      <c r="E12054" s="169"/>
    </row>
    <row r="12055" spans="2:5">
      <c r="B12055" s="187"/>
      <c r="C12055" s="169"/>
      <c r="D12055" s="169"/>
      <c r="E12055" s="169"/>
    </row>
    <row r="12056" spans="2:5">
      <c r="B12056" s="187"/>
      <c r="C12056" s="169"/>
      <c r="D12056" s="169"/>
      <c r="E12056" s="169"/>
    </row>
    <row r="12057" spans="2:5">
      <c r="B12057" s="187"/>
      <c r="C12057" s="169"/>
      <c r="D12057" s="169"/>
      <c r="E12057" s="169"/>
    </row>
    <row r="12058" spans="2:5">
      <c r="B12058" s="187"/>
      <c r="C12058" s="169"/>
      <c r="D12058" s="169"/>
      <c r="E12058" s="169"/>
    </row>
    <row r="12059" spans="2:5">
      <c r="B12059" s="187"/>
      <c r="C12059" s="169"/>
      <c r="D12059" s="169"/>
      <c r="E12059" s="169"/>
    </row>
    <row r="12060" spans="2:5">
      <c r="B12060" s="187"/>
      <c r="C12060" s="169"/>
      <c r="D12060" s="169"/>
      <c r="E12060" s="169"/>
    </row>
    <row r="12061" spans="2:5">
      <c r="B12061" s="187"/>
      <c r="C12061" s="169"/>
      <c r="D12061" s="169"/>
      <c r="E12061" s="169"/>
    </row>
    <row r="12062" spans="2:5">
      <c r="B12062" s="187"/>
      <c r="C12062" s="169"/>
      <c r="D12062" s="169"/>
      <c r="E12062" s="169"/>
    </row>
    <row r="12063" spans="2:5">
      <c r="B12063" s="187"/>
      <c r="C12063" s="169"/>
      <c r="D12063" s="169"/>
      <c r="E12063" s="169"/>
    </row>
    <row r="12064" spans="2:5">
      <c r="B12064" s="187"/>
      <c r="C12064" s="169"/>
      <c r="D12064" s="169"/>
      <c r="E12064" s="169"/>
    </row>
    <row r="12065" spans="2:5">
      <c r="B12065" s="187"/>
      <c r="C12065" s="169"/>
      <c r="D12065" s="169"/>
      <c r="E12065" s="169"/>
    </row>
    <row r="12066" spans="2:5">
      <c r="B12066" s="187"/>
      <c r="C12066" s="169"/>
      <c r="D12066" s="169"/>
      <c r="E12066" s="169"/>
    </row>
    <row r="12067" spans="2:5">
      <c r="B12067" s="187"/>
      <c r="C12067" s="169"/>
      <c r="D12067" s="169"/>
      <c r="E12067" s="169"/>
    </row>
    <row r="12068" spans="2:5">
      <c r="B12068" s="187"/>
      <c r="C12068" s="169"/>
      <c r="D12068" s="169"/>
      <c r="E12068" s="169"/>
    </row>
    <row r="12069" spans="2:5">
      <c r="B12069" s="187"/>
      <c r="C12069" s="169"/>
      <c r="D12069" s="169"/>
      <c r="E12069" s="169"/>
    </row>
    <row r="12070" spans="2:5">
      <c r="B12070" s="187"/>
      <c r="C12070" s="169"/>
      <c r="D12070" s="169"/>
      <c r="E12070" s="169"/>
    </row>
    <row r="12071" spans="2:5">
      <c r="B12071" s="187"/>
      <c r="C12071" s="169"/>
      <c r="D12071" s="169"/>
      <c r="E12071" s="169"/>
    </row>
    <row r="12072" spans="2:5">
      <c r="B12072" s="187"/>
      <c r="C12072" s="169"/>
      <c r="D12072" s="169"/>
      <c r="E12072" s="169"/>
    </row>
    <row r="12073" spans="2:5">
      <c r="B12073" s="187"/>
      <c r="C12073" s="169"/>
      <c r="D12073" s="169"/>
      <c r="E12073" s="169"/>
    </row>
    <row r="12074" spans="2:5">
      <c r="B12074" s="187"/>
      <c r="C12074" s="169"/>
      <c r="D12074" s="169"/>
      <c r="E12074" s="169"/>
    </row>
    <row r="12075" spans="2:5">
      <c r="B12075" s="187"/>
      <c r="C12075" s="169"/>
      <c r="D12075" s="169"/>
      <c r="E12075" s="169"/>
    </row>
    <row r="12076" spans="2:5">
      <c r="B12076" s="187"/>
      <c r="C12076" s="169"/>
      <c r="D12076" s="169"/>
      <c r="E12076" s="169"/>
    </row>
    <row r="12077" spans="2:5">
      <c r="B12077" s="187"/>
      <c r="C12077" s="169"/>
      <c r="D12077" s="169"/>
      <c r="E12077" s="169"/>
    </row>
    <row r="12078" spans="2:5">
      <c r="B12078" s="187"/>
      <c r="C12078" s="169"/>
      <c r="D12078" s="169"/>
      <c r="E12078" s="169"/>
    </row>
    <row r="12079" spans="2:5">
      <c r="B12079" s="187"/>
      <c r="C12079" s="169"/>
      <c r="D12079" s="169"/>
      <c r="E12079" s="169"/>
    </row>
    <row r="12080" spans="2:5">
      <c r="B12080" s="187"/>
      <c r="C12080" s="169"/>
      <c r="D12080" s="169"/>
      <c r="E12080" s="169"/>
    </row>
    <row r="12081" spans="2:5">
      <c r="B12081" s="187"/>
      <c r="C12081" s="169"/>
      <c r="D12081" s="169"/>
      <c r="E12081" s="169"/>
    </row>
    <row r="12082" spans="2:5">
      <c r="B12082" s="187"/>
      <c r="C12082" s="169"/>
      <c r="D12082" s="169"/>
      <c r="E12082" s="169"/>
    </row>
    <row r="12083" spans="2:5">
      <c r="B12083" s="187"/>
      <c r="C12083" s="169"/>
      <c r="D12083" s="169"/>
      <c r="E12083" s="169"/>
    </row>
    <row r="12084" spans="2:5">
      <c r="B12084" s="187"/>
      <c r="C12084" s="169"/>
      <c r="D12084" s="169"/>
      <c r="E12084" s="169"/>
    </row>
    <row r="12085" spans="2:5">
      <c r="B12085" s="187"/>
      <c r="C12085" s="169"/>
      <c r="D12085" s="169"/>
      <c r="E12085" s="169"/>
    </row>
    <row r="12086" spans="2:5">
      <c r="B12086" s="187"/>
      <c r="C12086" s="169"/>
      <c r="D12086" s="169"/>
      <c r="E12086" s="169"/>
    </row>
    <row r="12087" spans="2:5">
      <c r="B12087" s="187"/>
      <c r="C12087" s="169"/>
      <c r="D12087" s="169"/>
      <c r="E12087" s="169"/>
    </row>
    <row r="12088" spans="2:5">
      <c r="B12088" s="187"/>
      <c r="C12088" s="169"/>
      <c r="D12088" s="169"/>
      <c r="E12088" s="169"/>
    </row>
    <row r="12089" spans="2:5">
      <c r="B12089" s="187"/>
      <c r="C12089" s="169"/>
      <c r="D12089" s="169"/>
      <c r="E12089" s="169"/>
    </row>
    <row r="12090" spans="2:5">
      <c r="B12090" s="187"/>
      <c r="C12090" s="169"/>
      <c r="D12090" s="169"/>
      <c r="E12090" s="169"/>
    </row>
    <row r="12091" spans="2:5">
      <c r="B12091" s="187"/>
      <c r="C12091" s="169"/>
      <c r="D12091" s="169"/>
      <c r="E12091" s="169"/>
    </row>
    <row r="12092" spans="2:5">
      <c r="B12092" s="187"/>
      <c r="C12092" s="169"/>
      <c r="D12092" s="169"/>
      <c r="E12092" s="169"/>
    </row>
    <row r="12093" spans="2:5">
      <c r="B12093" s="187"/>
      <c r="C12093" s="169"/>
      <c r="D12093" s="169"/>
      <c r="E12093" s="169"/>
    </row>
    <row r="12094" spans="2:5">
      <c r="B12094" s="187"/>
      <c r="C12094" s="169"/>
      <c r="D12094" s="169"/>
      <c r="E12094" s="169"/>
    </row>
    <row r="12095" spans="2:5">
      <c r="B12095" s="187"/>
      <c r="C12095" s="169"/>
      <c r="D12095" s="169"/>
      <c r="E12095" s="169"/>
    </row>
    <row r="12096" spans="2:5">
      <c r="B12096" s="187"/>
      <c r="C12096" s="169"/>
      <c r="D12096" s="169"/>
      <c r="E12096" s="169"/>
    </row>
    <row r="12097" spans="2:5">
      <c r="B12097" s="187"/>
      <c r="C12097" s="169"/>
      <c r="D12097" s="169"/>
      <c r="E12097" s="169"/>
    </row>
    <row r="12098" spans="2:5">
      <c r="B12098" s="187"/>
      <c r="C12098" s="169"/>
      <c r="D12098" s="169"/>
      <c r="E12098" s="169"/>
    </row>
    <row r="12099" spans="2:5">
      <c r="B12099" s="187"/>
      <c r="C12099" s="169"/>
      <c r="D12099" s="169"/>
      <c r="E12099" s="169"/>
    </row>
    <row r="12100" spans="2:5">
      <c r="B12100" s="187"/>
      <c r="C12100" s="169"/>
      <c r="D12100" s="169"/>
      <c r="E12100" s="169"/>
    </row>
    <row r="12101" spans="2:5">
      <c r="B12101" s="187"/>
      <c r="C12101" s="169"/>
      <c r="D12101" s="169"/>
      <c r="E12101" s="169"/>
    </row>
    <row r="12102" spans="2:5">
      <c r="B12102" s="187"/>
      <c r="C12102" s="169"/>
      <c r="D12102" s="169"/>
      <c r="E12102" s="169"/>
    </row>
    <row r="12103" spans="2:5">
      <c r="B12103" s="187"/>
      <c r="C12103" s="169"/>
      <c r="D12103" s="169"/>
      <c r="E12103" s="169"/>
    </row>
    <row r="12104" spans="2:5">
      <c r="B12104" s="187"/>
      <c r="C12104" s="169"/>
      <c r="D12104" s="169"/>
      <c r="E12104" s="169"/>
    </row>
    <row r="12105" spans="2:5">
      <c r="B12105" s="187"/>
      <c r="C12105" s="169"/>
      <c r="D12105" s="169"/>
      <c r="E12105" s="169"/>
    </row>
    <row r="12106" spans="2:5">
      <c r="B12106" s="187"/>
      <c r="C12106" s="169"/>
      <c r="D12106" s="169"/>
      <c r="E12106" s="169"/>
    </row>
    <row r="12107" spans="2:5">
      <c r="B12107" s="187"/>
      <c r="C12107" s="169"/>
      <c r="D12107" s="169"/>
      <c r="E12107" s="169"/>
    </row>
    <row r="12108" spans="2:5">
      <c r="B12108" s="187"/>
      <c r="C12108" s="169"/>
      <c r="D12108" s="169"/>
      <c r="E12108" s="169"/>
    </row>
    <row r="12109" spans="2:5">
      <c r="B12109" s="187"/>
      <c r="C12109" s="169"/>
      <c r="D12109" s="169"/>
      <c r="E12109" s="169"/>
    </row>
    <row r="12110" spans="2:5">
      <c r="B12110" s="187"/>
      <c r="C12110" s="169"/>
      <c r="D12110" s="169"/>
      <c r="E12110" s="169"/>
    </row>
    <row r="12111" spans="2:5">
      <c r="B12111" s="187"/>
      <c r="C12111" s="169"/>
      <c r="D12111" s="169"/>
      <c r="E12111" s="169"/>
    </row>
    <row r="12112" spans="2:5">
      <c r="B12112" s="187"/>
      <c r="C12112" s="169"/>
      <c r="D12112" s="169"/>
      <c r="E12112" s="169"/>
    </row>
    <row r="12113" spans="2:5">
      <c r="B12113" s="187"/>
      <c r="C12113" s="169"/>
      <c r="D12113" s="169"/>
      <c r="E12113" s="169"/>
    </row>
    <row r="12114" spans="2:5">
      <c r="B12114" s="187"/>
      <c r="C12114" s="169"/>
      <c r="D12114" s="169"/>
      <c r="E12114" s="169"/>
    </row>
    <row r="12115" spans="2:5">
      <c r="B12115" s="187"/>
      <c r="C12115" s="169"/>
      <c r="D12115" s="169"/>
      <c r="E12115" s="169"/>
    </row>
    <row r="12116" spans="2:5">
      <c r="B12116" s="187"/>
      <c r="C12116" s="169"/>
      <c r="D12116" s="169"/>
      <c r="E12116" s="169"/>
    </row>
    <row r="12117" spans="2:5">
      <c r="B12117" s="187"/>
      <c r="C12117" s="169"/>
      <c r="D12117" s="169"/>
      <c r="E12117" s="169"/>
    </row>
    <row r="12118" spans="2:5">
      <c r="B12118" s="187"/>
      <c r="C12118" s="169"/>
      <c r="D12118" s="169"/>
      <c r="E12118" s="169"/>
    </row>
    <row r="12119" spans="2:5">
      <c r="B12119" s="187"/>
      <c r="C12119" s="169"/>
      <c r="D12119" s="169"/>
      <c r="E12119" s="169"/>
    </row>
    <row r="12120" spans="2:5">
      <c r="B12120" s="187"/>
      <c r="C12120" s="169"/>
      <c r="D12120" s="169"/>
      <c r="E12120" s="169"/>
    </row>
    <row r="12121" spans="2:5">
      <c r="B12121" s="187"/>
      <c r="C12121" s="169"/>
      <c r="D12121" s="169"/>
      <c r="E12121" s="169"/>
    </row>
    <row r="12122" spans="2:5">
      <c r="B12122" s="187"/>
      <c r="C12122" s="169"/>
      <c r="D12122" s="169"/>
      <c r="E12122" s="169"/>
    </row>
    <row r="12123" spans="2:5">
      <c r="B12123" s="187"/>
      <c r="C12123" s="169"/>
      <c r="D12123" s="169"/>
      <c r="E12123" s="169"/>
    </row>
    <row r="12124" spans="2:5">
      <c r="B12124" s="187"/>
      <c r="C12124" s="169"/>
      <c r="D12124" s="169"/>
      <c r="E12124" s="169"/>
    </row>
    <row r="12125" spans="2:5">
      <c r="B12125" s="187"/>
      <c r="C12125" s="169"/>
      <c r="D12125" s="169"/>
      <c r="E12125" s="169"/>
    </row>
    <row r="12126" spans="2:5">
      <c r="B12126" s="187"/>
      <c r="C12126" s="169"/>
      <c r="D12126" s="169"/>
      <c r="E12126" s="169"/>
    </row>
    <row r="12127" spans="2:5">
      <c r="B12127" s="187"/>
      <c r="C12127" s="169"/>
      <c r="D12127" s="169"/>
      <c r="E12127" s="169"/>
    </row>
    <row r="12128" spans="2:5">
      <c r="B12128" s="187"/>
      <c r="C12128" s="169"/>
      <c r="D12128" s="169"/>
      <c r="E12128" s="169"/>
    </row>
    <row r="12129" spans="2:5">
      <c r="B12129" s="187"/>
      <c r="C12129" s="169"/>
      <c r="D12129" s="169"/>
      <c r="E12129" s="169"/>
    </row>
    <row r="12130" spans="2:5">
      <c r="B12130" s="187"/>
      <c r="C12130" s="169"/>
      <c r="D12130" s="169"/>
      <c r="E12130" s="169"/>
    </row>
    <row r="12131" spans="2:5">
      <c r="B12131" s="187"/>
      <c r="C12131" s="169"/>
      <c r="D12131" s="169"/>
      <c r="E12131" s="169"/>
    </row>
    <row r="12132" spans="2:5">
      <c r="B12132" s="187"/>
      <c r="C12132" s="169"/>
      <c r="D12132" s="169"/>
      <c r="E12132" s="169"/>
    </row>
    <row r="12133" spans="2:5">
      <c r="B12133" s="187"/>
      <c r="C12133" s="169"/>
      <c r="D12133" s="169"/>
      <c r="E12133" s="169"/>
    </row>
    <row r="12134" spans="2:5">
      <c r="B12134" s="187"/>
      <c r="C12134" s="169"/>
      <c r="D12134" s="169"/>
      <c r="E12134" s="169"/>
    </row>
    <row r="12135" spans="2:5">
      <c r="B12135" s="187"/>
      <c r="C12135" s="169"/>
      <c r="D12135" s="169"/>
      <c r="E12135" s="169"/>
    </row>
    <row r="12136" spans="2:5">
      <c r="B12136" s="187"/>
      <c r="C12136" s="169"/>
      <c r="D12136" s="169"/>
      <c r="E12136" s="169"/>
    </row>
    <row r="12137" spans="2:5">
      <c r="B12137" s="187"/>
      <c r="C12137" s="169"/>
      <c r="D12137" s="169"/>
      <c r="E12137" s="169"/>
    </row>
    <row r="12138" spans="2:5">
      <c r="B12138" s="187"/>
      <c r="C12138" s="169"/>
      <c r="D12138" s="169"/>
      <c r="E12138" s="169"/>
    </row>
    <row r="12139" spans="2:5">
      <c r="B12139" s="187"/>
      <c r="C12139" s="169"/>
      <c r="D12139" s="169"/>
      <c r="E12139" s="169"/>
    </row>
    <row r="12140" spans="2:5">
      <c r="B12140" s="187"/>
      <c r="C12140" s="169"/>
      <c r="D12140" s="169"/>
      <c r="E12140" s="169"/>
    </row>
    <row r="12141" spans="2:5">
      <c r="B12141" s="187"/>
      <c r="C12141" s="169"/>
      <c r="D12141" s="169"/>
      <c r="E12141" s="169"/>
    </row>
    <row r="12142" spans="2:5">
      <c r="B12142" s="187"/>
      <c r="C12142" s="169"/>
      <c r="D12142" s="169"/>
      <c r="E12142" s="169"/>
    </row>
    <row r="12143" spans="2:5">
      <c r="B12143" s="187"/>
      <c r="C12143" s="169"/>
      <c r="D12143" s="169"/>
      <c r="E12143" s="169"/>
    </row>
    <row r="12144" spans="2:5">
      <c r="B12144" s="187"/>
      <c r="C12144" s="169"/>
      <c r="D12144" s="169"/>
      <c r="E12144" s="169"/>
    </row>
    <row r="12145" spans="2:5">
      <c r="B12145" s="187"/>
      <c r="C12145" s="169"/>
      <c r="D12145" s="169"/>
      <c r="E12145" s="169"/>
    </row>
    <row r="12146" spans="2:5">
      <c r="B12146" s="187"/>
      <c r="C12146" s="169"/>
      <c r="D12146" s="169"/>
      <c r="E12146" s="169"/>
    </row>
    <row r="12147" spans="2:5">
      <c r="B12147" s="187"/>
      <c r="C12147" s="169"/>
      <c r="D12147" s="169"/>
      <c r="E12147" s="169"/>
    </row>
    <row r="12148" spans="2:5">
      <c r="B12148" s="187"/>
      <c r="C12148" s="169"/>
      <c r="D12148" s="169"/>
      <c r="E12148" s="169"/>
    </row>
    <row r="12149" spans="2:5">
      <c r="B12149" s="187"/>
      <c r="C12149" s="169"/>
      <c r="D12149" s="169"/>
      <c r="E12149" s="169"/>
    </row>
    <row r="12150" spans="2:5">
      <c r="B12150" s="187"/>
      <c r="C12150" s="169"/>
      <c r="D12150" s="169"/>
      <c r="E12150" s="169"/>
    </row>
    <row r="12151" spans="2:5">
      <c r="B12151" s="187"/>
      <c r="C12151" s="169"/>
      <c r="D12151" s="169"/>
      <c r="E12151" s="169"/>
    </row>
    <row r="12152" spans="2:5">
      <c r="B12152" s="187"/>
      <c r="C12152" s="169"/>
      <c r="D12152" s="169"/>
      <c r="E12152" s="169"/>
    </row>
    <row r="12153" spans="2:5">
      <c r="B12153" s="187"/>
      <c r="C12153" s="169"/>
      <c r="D12153" s="169"/>
      <c r="E12153" s="169"/>
    </row>
    <row r="12154" spans="2:5">
      <c r="B12154" s="187"/>
      <c r="C12154" s="169"/>
      <c r="D12154" s="169"/>
      <c r="E12154" s="169"/>
    </row>
    <row r="12155" spans="2:5">
      <c r="B12155" s="187"/>
      <c r="C12155" s="169"/>
      <c r="D12155" s="169"/>
      <c r="E12155" s="169"/>
    </row>
    <row r="12156" spans="2:5">
      <c r="B12156" s="187"/>
      <c r="C12156" s="169"/>
      <c r="D12156" s="169"/>
      <c r="E12156" s="169"/>
    </row>
    <row r="12157" spans="2:5">
      <c r="B12157" s="187"/>
      <c r="C12157" s="169"/>
      <c r="D12157" s="169"/>
      <c r="E12157" s="169"/>
    </row>
    <row r="12158" spans="2:5">
      <c r="B12158" s="187"/>
      <c r="C12158" s="169"/>
      <c r="D12158" s="169"/>
      <c r="E12158" s="169"/>
    </row>
    <row r="12159" spans="2:5">
      <c r="B12159" s="187"/>
      <c r="C12159" s="169"/>
      <c r="D12159" s="169"/>
      <c r="E12159" s="169"/>
    </row>
    <row r="12160" spans="2:5">
      <c r="B12160" s="187"/>
      <c r="C12160" s="169"/>
      <c r="D12160" s="169"/>
      <c r="E12160" s="169"/>
    </row>
    <row r="12161" spans="2:5">
      <c r="B12161" s="187"/>
      <c r="C12161" s="169"/>
      <c r="D12161" s="169"/>
      <c r="E12161" s="169"/>
    </row>
    <row r="12162" spans="2:5">
      <c r="B12162" s="187"/>
      <c r="C12162" s="169"/>
      <c r="D12162" s="169"/>
      <c r="E12162" s="169"/>
    </row>
    <row r="12163" spans="2:5">
      <c r="B12163" s="187"/>
      <c r="C12163" s="169"/>
      <c r="D12163" s="169"/>
      <c r="E12163" s="169"/>
    </row>
    <row r="12164" spans="2:5">
      <c r="B12164" s="187"/>
      <c r="C12164" s="169"/>
      <c r="D12164" s="169"/>
      <c r="E12164" s="169"/>
    </row>
    <row r="12165" spans="2:5">
      <c r="B12165" s="187"/>
      <c r="C12165" s="169"/>
      <c r="D12165" s="169"/>
      <c r="E12165" s="169"/>
    </row>
    <row r="12166" spans="2:5">
      <c r="B12166" s="187"/>
      <c r="C12166" s="169"/>
      <c r="D12166" s="169"/>
      <c r="E12166" s="169"/>
    </row>
    <row r="12167" spans="2:5">
      <c r="B12167" s="187"/>
      <c r="C12167" s="169"/>
      <c r="D12167" s="169"/>
      <c r="E12167" s="169"/>
    </row>
    <row r="12168" spans="2:5">
      <c r="B12168" s="187"/>
      <c r="C12168" s="169"/>
      <c r="D12168" s="169"/>
      <c r="E12168" s="169"/>
    </row>
    <row r="12169" spans="2:5">
      <c r="B12169" s="187"/>
      <c r="C12169" s="169"/>
      <c r="D12169" s="169"/>
      <c r="E12169" s="169"/>
    </row>
    <row r="12170" spans="2:5">
      <c r="B12170" s="187"/>
      <c r="C12170" s="169"/>
      <c r="D12170" s="169"/>
      <c r="E12170" s="169"/>
    </row>
    <row r="12171" spans="2:5">
      <c r="B12171" s="187"/>
      <c r="C12171" s="169"/>
      <c r="D12171" s="169"/>
      <c r="E12171" s="169"/>
    </row>
    <row r="12172" spans="2:5">
      <c r="B12172" s="187"/>
      <c r="C12172" s="169"/>
      <c r="D12172" s="169"/>
      <c r="E12172" s="169"/>
    </row>
    <row r="12173" spans="2:5">
      <c r="B12173" s="187"/>
      <c r="C12173" s="169"/>
      <c r="D12173" s="169"/>
      <c r="E12173" s="169"/>
    </row>
    <row r="12174" spans="2:5">
      <c r="B12174" s="187"/>
      <c r="C12174" s="169"/>
      <c r="D12174" s="169"/>
      <c r="E12174" s="169"/>
    </row>
    <row r="12175" spans="2:5">
      <c r="B12175" s="187"/>
      <c r="C12175" s="169"/>
      <c r="D12175" s="169"/>
      <c r="E12175" s="169"/>
    </row>
    <row r="12176" spans="2:5">
      <c r="B12176" s="187"/>
      <c r="C12176" s="169"/>
      <c r="D12176" s="169"/>
      <c r="E12176" s="169"/>
    </row>
    <row r="12177" spans="2:5">
      <c r="B12177" s="187"/>
      <c r="C12177" s="169"/>
      <c r="D12177" s="169"/>
      <c r="E12177" s="169"/>
    </row>
    <row r="12178" spans="2:5">
      <c r="B12178" s="187"/>
      <c r="C12178" s="169"/>
      <c r="D12178" s="169"/>
      <c r="E12178" s="169"/>
    </row>
    <row r="12179" spans="2:5">
      <c r="B12179" s="187"/>
      <c r="C12179" s="169"/>
      <c r="D12179" s="169"/>
      <c r="E12179" s="169"/>
    </row>
    <row r="12180" spans="2:5">
      <c r="B12180" s="187"/>
      <c r="C12180" s="169"/>
      <c r="D12180" s="169"/>
      <c r="E12180" s="169"/>
    </row>
    <row r="12181" spans="2:5">
      <c r="B12181" s="187"/>
      <c r="C12181" s="169"/>
      <c r="D12181" s="169"/>
      <c r="E12181" s="169"/>
    </row>
    <row r="12182" spans="2:5">
      <c r="B12182" s="187"/>
      <c r="C12182" s="169"/>
      <c r="D12182" s="169"/>
      <c r="E12182" s="169"/>
    </row>
    <row r="12183" spans="2:5">
      <c r="B12183" s="187"/>
      <c r="C12183" s="169"/>
      <c r="D12183" s="169"/>
      <c r="E12183" s="169"/>
    </row>
    <row r="12184" spans="2:5">
      <c r="B12184" s="187"/>
      <c r="C12184" s="169"/>
      <c r="D12184" s="169"/>
      <c r="E12184" s="169"/>
    </row>
    <row r="12185" spans="2:5">
      <c r="B12185" s="187"/>
      <c r="C12185" s="169"/>
      <c r="D12185" s="169"/>
      <c r="E12185" s="169"/>
    </row>
    <row r="12186" spans="2:5">
      <c r="B12186" s="187"/>
      <c r="C12186" s="169"/>
      <c r="D12186" s="169"/>
      <c r="E12186" s="169"/>
    </row>
    <row r="12187" spans="2:5">
      <c r="B12187" s="187"/>
      <c r="C12187" s="169"/>
      <c r="D12187" s="169"/>
      <c r="E12187" s="169"/>
    </row>
    <row r="12188" spans="2:5">
      <c r="B12188" s="187"/>
      <c r="C12188" s="169"/>
      <c r="D12188" s="169"/>
      <c r="E12188" s="169"/>
    </row>
    <row r="12189" spans="2:5">
      <c r="B12189" s="187"/>
      <c r="C12189" s="169"/>
      <c r="D12189" s="169"/>
      <c r="E12189" s="169"/>
    </row>
    <row r="12190" spans="2:5">
      <c r="B12190" s="187"/>
      <c r="C12190" s="169"/>
      <c r="D12190" s="169"/>
      <c r="E12190" s="169"/>
    </row>
    <row r="12191" spans="2:5">
      <c r="B12191" s="187"/>
      <c r="C12191" s="169"/>
      <c r="D12191" s="169"/>
      <c r="E12191" s="169"/>
    </row>
    <row r="12192" spans="2:5">
      <c r="B12192" s="187"/>
      <c r="C12192" s="169"/>
      <c r="D12192" s="169"/>
      <c r="E12192" s="169"/>
    </row>
    <row r="12193" spans="2:5">
      <c r="B12193" s="187"/>
      <c r="C12193" s="169"/>
      <c r="D12193" s="169"/>
      <c r="E12193" s="169"/>
    </row>
    <row r="12194" spans="2:5">
      <c r="B12194" s="187"/>
      <c r="C12194" s="169"/>
      <c r="D12194" s="169"/>
      <c r="E12194" s="169"/>
    </row>
    <row r="12195" spans="2:5">
      <c r="B12195" s="187"/>
      <c r="C12195" s="169"/>
      <c r="D12195" s="169"/>
      <c r="E12195" s="169"/>
    </row>
    <row r="12196" spans="2:5">
      <c r="B12196" s="187"/>
      <c r="C12196" s="169"/>
      <c r="D12196" s="169"/>
      <c r="E12196" s="169"/>
    </row>
    <row r="12197" spans="2:5">
      <c r="B12197" s="187"/>
      <c r="C12197" s="169"/>
      <c r="D12197" s="169"/>
      <c r="E12197" s="169"/>
    </row>
    <row r="12198" spans="2:5">
      <c r="B12198" s="187"/>
      <c r="C12198" s="169"/>
      <c r="D12198" s="169"/>
      <c r="E12198" s="169"/>
    </row>
    <row r="12199" spans="2:5">
      <c r="B12199" s="187"/>
      <c r="C12199" s="169"/>
      <c r="D12199" s="169"/>
      <c r="E12199" s="169"/>
    </row>
    <row r="12200" spans="2:5">
      <c r="B12200" s="187"/>
      <c r="C12200" s="169"/>
      <c r="D12200" s="169"/>
      <c r="E12200" s="169"/>
    </row>
    <row r="12201" spans="2:5">
      <c r="B12201" s="187"/>
      <c r="C12201" s="169"/>
      <c r="D12201" s="169"/>
      <c r="E12201" s="169"/>
    </row>
    <row r="12202" spans="2:5">
      <c r="B12202" s="187"/>
      <c r="C12202" s="169"/>
      <c r="D12202" s="169"/>
      <c r="E12202" s="169"/>
    </row>
    <row r="12203" spans="2:5">
      <c r="B12203" s="187"/>
      <c r="C12203" s="169"/>
      <c r="D12203" s="169"/>
      <c r="E12203" s="169"/>
    </row>
    <row r="12204" spans="2:5">
      <c r="B12204" s="187"/>
      <c r="C12204" s="169"/>
      <c r="D12204" s="169"/>
      <c r="E12204" s="169"/>
    </row>
    <row r="12205" spans="2:5">
      <c r="B12205" s="187"/>
      <c r="C12205" s="169"/>
      <c r="D12205" s="169"/>
      <c r="E12205" s="169"/>
    </row>
    <row r="12206" spans="2:5">
      <c r="B12206" s="187"/>
      <c r="C12206" s="169"/>
      <c r="D12206" s="169"/>
      <c r="E12206" s="169"/>
    </row>
    <row r="12207" spans="2:5">
      <c r="B12207" s="187"/>
      <c r="C12207" s="169"/>
      <c r="D12207" s="169"/>
      <c r="E12207" s="169"/>
    </row>
    <row r="12208" spans="2:5">
      <c r="B12208" s="187"/>
      <c r="C12208" s="169"/>
      <c r="D12208" s="169"/>
      <c r="E12208" s="169"/>
    </row>
    <row r="12209" spans="2:5">
      <c r="B12209" s="187"/>
      <c r="C12209" s="169"/>
      <c r="D12209" s="169"/>
      <c r="E12209" s="169"/>
    </row>
    <row r="12210" spans="2:5">
      <c r="B12210" s="187"/>
      <c r="C12210" s="169"/>
      <c r="D12210" s="169"/>
      <c r="E12210" s="169"/>
    </row>
    <row r="12211" spans="2:5">
      <c r="B12211" s="187"/>
      <c r="C12211" s="169"/>
      <c r="D12211" s="169"/>
      <c r="E12211" s="169"/>
    </row>
    <row r="12212" spans="2:5">
      <c r="B12212" s="187"/>
      <c r="C12212" s="169"/>
      <c r="D12212" s="169"/>
      <c r="E12212" s="169"/>
    </row>
    <row r="12213" spans="2:5">
      <c r="B12213" s="187"/>
      <c r="C12213" s="169"/>
      <c r="D12213" s="169"/>
      <c r="E12213" s="169"/>
    </row>
    <row r="12214" spans="2:5">
      <c r="B12214" s="187"/>
      <c r="C12214" s="169"/>
      <c r="D12214" s="169"/>
      <c r="E12214" s="169"/>
    </row>
    <row r="12215" spans="2:5">
      <c r="B12215" s="187"/>
      <c r="C12215" s="169"/>
      <c r="D12215" s="169"/>
      <c r="E12215" s="169"/>
    </row>
    <row r="12216" spans="2:5">
      <c r="B12216" s="187"/>
      <c r="C12216" s="169"/>
      <c r="D12216" s="169"/>
      <c r="E12216" s="169"/>
    </row>
    <row r="12217" spans="2:5">
      <c r="B12217" s="187"/>
      <c r="C12217" s="169"/>
      <c r="D12217" s="169"/>
      <c r="E12217" s="169"/>
    </row>
    <row r="12218" spans="2:5">
      <c r="B12218" s="187"/>
      <c r="C12218" s="169"/>
      <c r="D12218" s="169"/>
      <c r="E12218" s="169"/>
    </row>
    <row r="12219" spans="2:5">
      <c r="B12219" s="187"/>
      <c r="C12219" s="169"/>
      <c r="D12219" s="169"/>
      <c r="E12219" s="169"/>
    </row>
    <row r="12220" spans="2:5">
      <c r="B12220" s="187"/>
      <c r="C12220" s="169"/>
      <c r="D12220" s="169"/>
      <c r="E12220" s="169"/>
    </row>
    <row r="12221" spans="2:5">
      <c r="B12221" s="187"/>
      <c r="C12221" s="169"/>
      <c r="D12221" s="169"/>
      <c r="E12221" s="169"/>
    </row>
    <row r="12222" spans="2:5">
      <c r="B12222" s="187"/>
      <c r="C12222" s="169"/>
      <c r="D12222" s="169"/>
      <c r="E12222" s="169"/>
    </row>
    <row r="12223" spans="2:5">
      <c r="B12223" s="187"/>
      <c r="C12223" s="169"/>
      <c r="D12223" s="169"/>
      <c r="E12223" s="169"/>
    </row>
    <row r="12224" spans="2:5">
      <c r="B12224" s="187"/>
      <c r="C12224" s="169"/>
      <c r="D12224" s="169"/>
      <c r="E12224" s="169"/>
    </row>
    <row r="12225" spans="2:5">
      <c r="B12225" s="187"/>
      <c r="C12225" s="169"/>
      <c r="D12225" s="169"/>
      <c r="E12225" s="169"/>
    </row>
    <row r="12226" spans="2:5">
      <c r="B12226" s="187"/>
      <c r="C12226" s="169"/>
      <c r="D12226" s="169"/>
      <c r="E12226" s="169"/>
    </row>
    <row r="12227" spans="2:5">
      <c r="B12227" s="187"/>
      <c r="C12227" s="169"/>
      <c r="D12227" s="169"/>
      <c r="E12227" s="169"/>
    </row>
    <row r="12228" spans="2:5">
      <c r="B12228" s="187"/>
      <c r="C12228" s="169"/>
      <c r="D12228" s="169"/>
      <c r="E12228" s="169"/>
    </row>
    <row r="12229" spans="2:5">
      <c r="B12229" s="187"/>
      <c r="C12229" s="169"/>
      <c r="D12229" s="169"/>
      <c r="E12229" s="169"/>
    </row>
    <row r="12230" spans="2:5">
      <c r="B12230" s="187"/>
      <c r="C12230" s="169"/>
      <c r="D12230" s="169"/>
      <c r="E12230" s="169"/>
    </row>
    <row r="12231" spans="2:5">
      <c r="B12231" s="187"/>
      <c r="C12231" s="169"/>
      <c r="D12231" s="169"/>
      <c r="E12231" s="169"/>
    </row>
    <row r="12232" spans="2:5">
      <c r="B12232" s="187"/>
      <c r="C12232" s="169"/>
      <c r="D12232" s="169"/>
      <c r="E12232" s="169"/>
    </row>
    <row r="12233" spans="2:5">
      <c r="B12233" s="187"/>
      <c r="C12233" s="169"/>
      <c r="D12233" s="169"/>
      <c r="E12233" s="169"/>
    </row>
    <row r="12234" spans="2:5">
      <c r="B12234" s="187"/>
      <c r="C12234" s="169"/>
      <c r="D12234" s="169"/>
      <c r="E12234" s="169"/>
    </row>
    <row r="12235" spans="2:5">
      <c r="B12235" s="187"/>
      <c r="C12235" s="169"/>
      <c r="D12235" s="169"/>
      <c r="E12235" s="169"/>
    </row>
    <row r="12236" spans="2:5">
      <c r="B12236" s="187"/>
      <c r="C12236" s="169"/>
      <c r="D12236" s="169"/>
      <c r="E12236" s="169"/>
    </row>
    <row r="12237" spans="2:5">
      <c r="B12237" s="187"/>
      <c r="C12237" s="169"/>
      <c r="D12237" s="169"/>
      <c r="E12237" s="169"/>
    </row>
    <row r="12238" spans="2:5">
      <c r="B12238" s="187"/>
      <c r="C12238" s="169"/>
      <c r="D12238" s="169"/>
      <c r="E12238" s="169"/>
    </row>
    <row r="12239" spans="2:5">
      <c r="B12239" s="187"/>
      <c r="C12239" s="169"/>
      <c r="D12239" s="169"/>
      <c r="E12239" s="169"/>
    </row>
    <row r="12240" spans="2:5">
      <c r="B12240" s="187"/>
      <c r="C12240" s="169"/>
      <c r="D12240" s="169"/>
      <c r="E12240" s="169"/>
    </row>
    <row r="12241" spans="2:5">
      <c r="B12241" s="187"/>
      <c r="C12241" s="169"/>
      <c r="D12241" s="169"/>
      <c r="E12241" s="169"/>
    </row>
    <row r="12242" spans="2:5">
      <c r="B12242" s="187"/>
      <c r="C12242" s="169"/>
      <c r="D12242" s="169"/>
      <c r="E12242" s="169"/>
    </row>
    <row r="12243" spans="2:5">
      <c r="B12243" s="187"/>
      <c r="C12243" s="169"/>
      <c r="D12243" s="169"/>
      <c r="E12243" s="169"/>
    </row>
    <row r="12244" spans="2:5">
      <c r="B12244" s="187"/>
      <c r="C12244" s="169"/>
      <c r="D12244" s="169"/>
      <c r="E12244" s="169"/>
    </row>
    <row r="12245" spans="2:5">
      <c r="B12245" s="187"/>
      <c r="C12245" s="169"/>
      <c r="D12245" s="169"/>
      <c r="E12245" s="169"/>
    </row>
    <row r="12246" spans="2:5">
      <c r="B12246" s="187"/>
      <c r="C12246" s="169"/>
      <c r="D12246" s="169"/>
      <c r="E12246" s="169"/>
    </row>
    <row r="12247" spans="2:5">
      <c r="B12247" s="187"/>
      <c r="C12247" s="169"/>
      <c r="D12247" s="169"/>
      <c r="E12247" s="169"/>
    </row>
    <row r="12248" spans="2:5">
      <c r="B12248" s="187"/>
      <c r="C12248" s="169"/>
      <c r="D12248" s="169"/>
      <c r="E12248" s="169"/>
    </row>
    <row r="12249" spans="2:5">
      <c r="B12249" s="187"/>
      <c r="C12249" s="169"/>
      <c r="D12249" s="169"/>
      <c r="E12249" s="169"/>
    </row>
    <row r="12250" spans="2:5">
      <c r="B12250" s="187"/>
      <c r="C12250" s="169"/>
      <c r="D12250" s="169"/>
      <c r="E12250" s="169"/>
    </row>
    <row r="12251" spans="2:5">
      <c r="B12251" s="187"/>
      <c r="C12251" s="169"/>
      <c r="D12251" s="169"/>
      <c r="E12251" s="169"/>
    </row>
    <row r="12252" spans="2:5">
      <c r="B12252" s="187"/>
      <c r="C12252" s="169"/>
      <c r="D12252" s="169"/>
      <c r="E12252" s="169"/>
    </row>
    <row r="12253" spans="2:5">
      <c r="B12253" s="187"/>
      <c r="C12253" s="169"/>
      <c r="D12253" s="169"/>
      <c r="E12253" s="169"/>
    </row>
    <row r="12254" spans="2:5">
      <c r="B12254" s="187"/>
      <c r="C12254" s="169"/>
      <c r="D12254" s="169"/>
      <c r="E12254" s="169"/>
    </row>
    <row r="12255" spans="2:5">
      <c r="B12255" s="187"/>
      <c r="C12255" s="169"/>
      <c r="D12255" s="169"/>
      <c r="E12255" s="169"/>
    </row>
    <row r="12256" spans="2:5">
      <c r="B12256" s="187"/>
      <c r="C12256" s="169"/>
      <c r="D12256" s="169"/>
      <c r="E12256" s="169"/>
    </row>
    <row r="12257" spans="2:5">
      <c r="B12257" s="187"/>
      <c r="C12257" s="169"/>
      <c r="D12257" s="169"/>
      <c r="E12257" s="169"/>
    </row>
    <row r="12258" spans="2:5">
      <c r="B12258" s="187"/>
      <c r="C12258" s="169"/>
      <c r="D12258" s="169"/>
      <c r="E12258" s="169"/>
    </row>
    <row r="12259" spans="2:5">
      <c r="B12259" s="187"/>
      <c r="C12259" s="169"/>
      <c r="D12259" s="169"/>
      <c r="E12259" s="169"/>
    </row>
    <row r="12260" spans="2:5">
      <c r="B12260" s="187"/>
      <c r="C12260" s="169"/>
      <c r="D12260" s="169"/>
      <c r="E12260" s="169"/>
    </row>
    <row r="12261" spans="2:5">
      <c r="B12261" s="187"/>
      <c r="C12261" s="169"/>
      <c r="D12261" s="169"/>
      <c r="E12261" s="169"/>
    </row>
    <row r="12262" spans="2:5">
      <c r="B12262" s="187"/>
      <c r="C12262" s="169"/>
      <c r="D12262" s="169"/>
      <c r="E12262" s="169"/>
    </row>
    <row r="12263" spans="2:5">
      <c r="B12263" s="187"/>
      <c r="C12263" s="169"/>
      <c r="D12263" s="169"/>
      <c r="E12263" s="169"/>
    </row>
    <row r="12264" spans="2:5">
      <c r="B12264" s="187"/>
      <c r="C12264" s="169"/>
      <c r="D12264" s="169"/>
      <c r="E12264" s="169"/>
    </row>
    <row r="12265" spans="2:5">
      <c r="B12265" s="187"/>
      <c r="C12265" s="169"/>
      <c r="D12265" s="169"/>
      <c r="E12265" s="169"/>
    </row>
    <row r="12266" spans="2:5">
      <c r="B12266" s="187"/>
      <c r="C12266" s="169"/>
      <c r="D12266" s="169"/>
      <c r="E12266" s="169"/>
    </row>
    <row r="12267" spans="2:5">
      <c r="B12267" s="187"/>
      <c r="C12267" s="169"/>
      <c r="D12267" s="169"/>
      <c r="E12267" s="169"/>
    </row>
    <row r="12268" spans="2:5">
      <c r="B12268" s="187"/>
      <c r="C12268" s="169"/>
      <c r="D12268" s="169"/>
      <c r="E12268" s="169"/>
    </row>
    <row r="12269" spans="2:5">
      <c r="B12269" s="187"/>
      <c r="C12269" s="169"/>
      <c r="D12269" s="169"/>
      <c r="E12269" s="169"/>
    </row>
    <row r="12270" spans="2:5">
      <c r="B12270" s="187"/>
      <c r="C12270" s="169"/>
      <c r="D12270" s="169"/>
      <c r="E12270" s="169"/>
    </row>
    <row r="12271" spans="2:5">
      <c r="B12271" s="187"/>
      <c r="C12271" s="169"/>
      <c r="D12271" s="169"/>
      <c r="E12271" s="169"/>
    </row>
    <row r="12272" spans="2:5">
      <c r="B12272" s="187"/>
      <c r="C12272" s="169"/>
      <c r="D12272" s="169"/>
      <c r="E12272" s="169"/>
    </row>
    <row r="12273" spans="2:5">
      <c r="B12273" s="187"/>
      <c r="C12273" s="169"/>
      <c r="D12273" s="169"/>
      <c r="E12273" s="169"/>
    </row>
    <row r="12274" spans="2:5">
      <c r="B12274" s="187"/>
      <c r="C12274" s="169"/>
      <c r="D12274" s="169"/>
      <c r="E12274" s="169"/>
    </row>
    <row r="12275" spans="2:5">
      <c r="B12275" s="187"/>
      <c r="C12275" s="169"/>
      <c r="D12275" s="169"/>
      <c r="E12275" s="169"/>
    </row>
    <row r="12276" spans="2:5">
      <c r="B12276" s="187"/>
      <c r="C12276" s="169"/>
      <c r="D12276" s="169"/>
      <c r="E12276" s="169"/>
    </row>
    <row r="12277" spans="2:5">
      <c r="B12277" s="187"/>
      <c r="C12277" s="169"/>
      <c r="D12277" s="169"/>
      <c r="E12277" s="169"/>
    </row>
    <row r="12278" spans="2:5">
      <c r="B12278" s="187"/>
      <c r="C12278" s="169"/>
      <c r="D12278" s="169"/>
      <c r="E12278" s="169"/>
    </row>
    <row r="12279" spans="2:5">
      <c r="B12279" s="187"/>
      <c r="C12279" s="169"/>
      <c r="D12279" s="169"/>
      <c r="E12279" s="169"/>
    </row>
    <row r="12280" spans="2:5">
      <c r="B12280" s="187"/>
      <c r="C12280" s="169"/>
      <c r="D12280" s="169"/>
      <c r="E12280" s="169"/>
    </row>
    <row r="12281" spans="2:5">
      <c r="B12281" s="187"/>
      <c r="C12281" s="169"/>
      <c r="D12281" s="169"/>
      <c r="E12281" s="169"/>
    </row>
    <row r="12282" spans="2:5">
      <c r="B12282" s="187"/>
      <c r="C12282" s="169"/>
      <c r="D12282" s="169"/>
      <c r="E12282" s="169"/>
    </row>
    <row r="12283" spans="2:5">
      <c r="B12283" s="187"/>
      <c r="C12283" s="169"/>
      <c r="D12283" s="169"/>
      <c r="E12283" s="169"/>
    </row>
    <row r="12284" spans="2:5">
      <c r="B12284" s="187"/>
      <c r="C12284" s="169"/>
      <c r="D12284" s="169"/>
      <c r="E12284" s="169"/>
    </row>
    <row r="12285" spans="2:5">
      <c r="B12285" s="187"/>
      <c r="C12285" s="169"/>
      <c r="D12285" s="169"/>
      <c r="E12285" s="169"/>
    </row>
    <row r="12286" spans="2:5">
      <c r="B12286" s="187"/>
      <c r="C12286" s="169"/>
      <c r="D12286" s="169"/>
      <c r="E12286" s="169"/>
    </row>
    <row r="12287" spans="2:5">
      <c r="B12287" s="187"/>
      <c r="C12287" s="169"/>
      <c r="D12287" s="169"/>
      <c r="E12287" s="169"/>
    </row>
    <row r="12288" spans="2:5">
      <c r="B12288" s="187"/>
      <c r="C12288" s="169"/>
      <c r="D12288" s="169"/>
      <c r="E12288" s="169"/>
    </row>
    <row r="12289" spans="2:5">
      <c r="B12289" s="187"/>
      <c r="C12289" s="169"/>
      <c r="D12289" s="169"/>
      <c r="E12289" s="169"/>
    </row>
    <row r="12290" spans="2:5">
      <c r="B12290" s="187"/>
      <c r="C12290" s="169"/>
      <c r="D12290" s="169"/>
      <c r="E12290" s="169"/>
    </row>
    <row r="12291" spans="2:5">
      <c r="B12291" s="187"/>
      <c r="C12291" s="169"/>
      <c r="D12291" s="169"/>
      <c r="E12291" s="169"/>
    </row>
    <row r="12292" spans="2:5">
      <c r="B12292" s="187"/>
      <c r="C12292" s="169"/>
      <c r="D12292" s="169"/>
      <c r="E12292" s="169"/>
    </row>
    <row r="12293" spans="2:5">
      <c r="B12293" s="187"/>
      <c r="C12293" s="169"/>
      <c r="D12293" s="169"/>
      <c r="E12293" s="169"/>
    </row>
    <row r="12294" spans="2:5">
      <c r="B12294" s="187"/>
      <c r="C12294" s="169"/>
      <c r="D12294" s="169"/>
      <c r="E12294" s="169"/>
    </row>
    <row r="12295" spans="2:5">
      <c r="B12295" s="187"/>
      <c r="C12295" s="169"/>
      <c r="D12295" s="169"/>
      <c r="E12295" s="169"/>
    </row>
    <row r="12296" spans="2:5">
      <c r="B12296" s="187"/>
      <c r="C12296" s="169"/>
      <c r="D12296" s="169"/>
      <c r="E12296" s="169"/>
    </row>
    <row r="12297" spans="2:5">
      <c r="B12297" s="187"/>
      <c r="C12297" s="169"/>
      <c r="D12297" s="169"/>
      <c r="E12297" s="169"/>
    </row>
    <row r="12298" spans="2:5">
      <c r="B12298" s="187"/>
      <c r="C12298" s="169"/>
      <c r="D12298" s="169"/>
      <c r="E12298" s="169"/>
    </row>
    <row r="12299" spans="2:5">
      <c r="B12299" s="187"/>
      <c r="C12299" s="169"/>
      <c r="D12299" s="169"/>
      <c r="E12299" s="169"/>
    </row>
    <row r="12300" spans="2:5">
      <c r="B12300" s="187"/>
      <c r="C12300" s="169"/>
      <c r="D12300" s="169"/>
      <c r="E12300" s="169"/>
    </row>
    <row r="12301" spans="2:5">
      <c r="B12301" s="187"/>
      <c r="C12301" s="169"/>
      <c r="D12301" s="169"/>
      <c r="E12301" s="169"/>
    </row>
    <row r="12302" spans="2:5">
      <c r="B12302" s="187"/>
      <c r="C12302" s="169"/>
      <c r="D12302" s="169"/>
      <c r="E12302" s="169"/>
    </row>
    <row r="12303" spans="2:5">
      <c r="B12303" s="187"/>
      <c r="C12303" s="169"/>
      <c r="D12303" s="169"/>
      <c r="E12303" s="169"/>
    </row>
    <row r="12304" spans="2:5">
      <c r="B12304" s="187"/>
      <c r="C12304" s="169"/>
      <c r="D12304" s="169"/>
      <c r="E12304" s="169"/>
    </row>
    <row r="12305" spans="2:5">
      <c r="B12305" s="187"/>
      <c r="C12305" s="169"/>
      <c r="D12305" s="169"/>
      <c r="E12305" s="169"/>
    </row>
    <row r="12306" spans="2:5">
      <c r="B12306" s="187"/>
      <c r="C12306" s="169"/>
      <c r="D12306" s="169"/>
      <c r="E12306" s="169"/>
    </row>
    <row r="12307" spans="2:5">
      <c r="B12307" s="187"/>
      <c r="C12307" s="169"/>
      <c r="D12307" s="169"/>
      <c r="E12307" s="169"/>
    </row>
    <row r="12308" spans="2:5">
      <c r="B12308" s="187"/>
      <c r="C12308" s="169"/>
      <c r="D12308" s="169"/>
      <c r="E12308" s="169"/>
    </row>
    <row r="12309" spans="2:5">
      <c r="B12309" s="187"/>
      <c r="C12309" s="169"/>
      <c r="D12309" s="169"/>
      <c r="E12309" s="169"/>
    </row>
    <row r="12310" spans="2:5">
      <c r="B12310" s="187"/>
      <c r="C12310" s="169"/>
      <c r="D12310" s="169"/>
      <c r="E12310" s="169"/>
    </row>
    <row r="12311" spans="2:5">
      <c r="B12311" s="187"/>
      <c r="C12311" s="169"/>
      <c r="D12311" s="169"/>
      <c r="E12311" s="169"/>
    </row>
    <row r="12312" spans="2:5">
      <c r="B12312" s="187"/>
      <c r="C12312" s="169"/>
      <c r="D12312" s="169"/>
      <c r="E12312" s="169"/>
    </row>
    <row r="12313" spans="2:5">
      <c r="B12313" s="187"/>
      <c r="C12313" s="169"/>
      <c r="D12313" s="169"/>
      <c r="E12313" s="169"/>
    </row>
    <row r="12314" spans="2:5">
      <c r="B12314" s="187"/>
      <c r="C12314" s="169"/>
      <c r="D12314" s="169"/>
      <c r="E12314" s="169"/>
    </row>
    <row r="12315" spans="2:5">
      <c r="B12315" s="187"/>
      <c r="C12315" s="169"/>
      <c r="D12315" s="169"/>
      <c r="E12315" s="169"/>
    </row>
    <row r="12316" spans="2:5">
      <c r="B12316" s="187"/>
      <c r="C12316" s="169"/>
      <c r="D12316" s="169"/>
      <c r="E12316" s="169"/>
    </row>
    <row r="12317" spans="2:5">
      <c r="B12317" s="187"/>
      <c r="C12317" s="169"/>
      <c r="D12317" s="169"/>
      <c r="E12317" s="169"/>
    </row>
    <row r="12318" spans="2:5">
      <c r="B12318" s="187"/>
      <c r="C12318" s="169"/>
      <c r="D12318" s="169"/>
      <c r="E12318" s="169"/>
    </row>
    <row r="12319" spans="2:5">
      <c r="B12319" s="187"/>
      <c r="C12319" s="169"/>
      <c r="D12319" s="169"/>
      <c r="E12319" s="169"/>
    </row>
    <row r="12320" spans="2:5">
      <c r="B12320" s="187"/>
      <c r="C12320" s="169"/>
      <c r="D12320" s="169"/>
      <c r="E12320" s="169"/>
    </row>
    <row r="12321" spans="2:5">
      <c r="B12321" s="187"/>
      <c r="C12321" s="169"/>
      <c r="D12321" s="169"/>
      <c r="E12321" s="169"/>
    </row>
    <row r="12322" spans="2:5">
      <c r="B12322" s="187"/>
      <c r="C12322" s="169"/>
      <c r="D12322" s="169"/>
      <c r="E12322" s="169"/>
    </row>
    <row r="12323" spans="2:5">
      <c r="B12323" s="187"/>
      <c r="C12323" s="169"/>
      <c r="D12323" s="169"/>
      <c r="E12323" s="169"/>
    </row>
    <row r="12324" spans="2:5">
      <c r="B12324" s="187"/>
      <c r="C12324" s="169"/>
      <c r="D12324" s="169"/>
      <c r="E12324" s="169"/>
    </row>
    <row r="12325" spans="2:5">
      <c r="B12325" s="187"/>
      <c r="C12325" s="169"/>
      <c r="D12325" s="169"/>
      <c r="E12325" s="169"/>
    </row>
    <row r="12326" spans="2:5">
      <c r="B12326" s="187"/>
      <c r="C12326" s="169"/>
      <c r="D12326" s="169"/>
      <c r="E12326" s="169"/>
    </row>
    <row r="12327" spans="2:5">
      <c r="B12327" s="187"/>
      <c r="C12327" s="169"/>
      <c r="D12327" s="169"/>
      <c r="E12327" s="169"/>
    </row>
    <row r="12328" spans="2:5">
      <c r="B12328" s="187"/>
      <c r="C12328" s="169"/>
      <c r="D12328" s="169"/>
      <c r="E12328" s="169"/>
    </row>
    <row r="12329" spans="2:5">
      <c r="B12329" s="187"/>
      <c r="C12329" s="169"/>
      <c r="D12329" s="169"/>
      <c r="E12329" s="169"/>
    </row>
    <row r="12330" spans="2:5">
      <c r="B12330" s="187"/>
      <c r="C12330" s="169"/>
      <c r="D12330" s="169"/>
      <c r="E12330" s="169"/>
    </row>
    <row r="12331" spans="2:5">
      <c r="B12331" s="187"/>
      <c r="C12331" s="169"/>
      <c r="D12331" s="169"/>
      <c r="E12331" s="169"/>
    </row>
    <row r="12332" spans="2:5">
      <c r="B12332" s="187"/>
      <c r="C12332" s="169"/>
      <c r="D12332" s="169"/>
      <c r="E12332" s="169"/>
    </row>
    <row r="12333" spans="2:5">
      <c r="B12333" s="187"/>
      <c r="C12333" s="169"/>
      <c r="D12333" s="169"/>
      <c r="E12333" s="169"/>
    </row>
    <row r="12334" spans="2:5">
      <c r="B12334" s="187"/>
      <c r="C12334" s="169"/>
      <c r="D12334" s="169"/>
      <c r="E12334" s="169"/>
    </row>
    <row r="12335" spans="2:5">
      <c r="B12335" s="187"/>
      <c r="C12335" s="169"/>
      <c r="D12335" s="169"/>
      <c r="E12335" s="169"/>
    </row>
    <row r="12336" spans="2:5">
      <c r="B12336" s="187"/>
      <c r="C12336" s="169"/>
      <c r="D12336" s="169"/>
      <c r="E12336" s="169"/>
    </row>
    <row r="12337" spans="2:5">
      <c r="B12337" s="187"/>
      <c r="C12337" s="169"/>
      <c r="D12337" s="169"/>
      <c r="E12337" s="169"/>
    </row>
    <row r="12338" spans="2:5">
      <c r="B12338" s="187"/>
      <c r="C12338" s="169"/>
      <c r="D12338" s="169"/>
      <c r="E12338" s="169"/>
    </row>
    <row r="12339" spans="2:5">
      <c r="B12339" s="187"/>
      <c r="C12339" s="169"/>
      <c r="D12339" s="169"/>
      <c r="E12339" s="169"/>
    </row>
    <row r="12340" spans="2:5">
      <c r="B12340" s="187"/>
      <c r="C12340" s="169"/>
      <c r="D12340" s="169"/>
      <c r="E12340" s="169"/>
    </row>
    <row r="12341" spans="2:5">
      <c r="B12341" s="187"/>
      <c r="C12341" s="169"/>
      <c r="D12341" s="169"/>
      <c r="E12341" s="169"/>
    </row>
    <row r="12342" spans="2:5">
      <c r="B12342" s="187"/>
      <c r="C12342" s="169"/>
      <c r="D12342" s="169"/>
      <c r="E12342" s="169"/>
    </row>
    <row r="12343" spans="2:5">
      <c r="B12343" s="187"/>
      <c r="C12343" s="169"/>
      <c r="D12343" s="169"/>
      <c r="E12343" s="169"/>
    </row>
    <row r="12344" spans="2:5">
      <c r="B12344" s="187"/>
      <c r="C12344" s="169"/>
      <c r="D12344" s="169"/>
      <c r="E12344" s="169"/>
    </row>
    <row r="12345" spans="2:5">
      <c r="B12345" s="187"/>
      <c r="C12345" s="169"/>
      <c r="D12345" s="169"/>
      <c r="E12345" s="169"/>
    </row>
    <row r="12346" spans="2:5">
      <c r="B12346" s="187"/>
      <c r="C12346" s="169"/>
      <c r="D12346" s="169"/>
      <c r="E12346" s="169"/>
    </row>
    <row r="12347" spans="2:5">
      <c r="B12347" s="187"/>
      <c r="C12347" s="169"/>
      <c r="D12347" s="169"/>
      <c r="E12347" s="169"/>
    </row>
    <row r="12348" spans="2:5">
      <c r="B12348" s="187"/>
      <c r="C12348" s="169"/>
      <c r="D12348" s="169"/>
      <c r="E12348" s="169"/>
    </row>
    <row r="12349" spans="2:5">
      <c r="B12349" s="187"/>
      <c r="C12349" s="169"/>
      <c r="D12349" s="169"/>
      <c r="E12349" s="169"/>
    </row>
    <row r="12350" spans="2:5">
      <c r="B12350" s="187"/>
      <c r="C12350" s="169"/>
      <c r="D12350" s="169"/>
      <c r="E12350" s="169"/>
    </row>
    <row r="12351" spans="2:5">
      <c r="B12351" s="187"/>
      <c r="C12351" s="169"/>
      <c r="D12351" s="169"/>
      <c r="E12351" s="169"/>
    </row>
    <row r="12352" spans="2:5">
      <c r="B12352" s="187"/>
      <c r="C12352" s="169"/>
      <c r="D12352" s="169"/>
      <c r="E12352" s="169"/>
    </row>
    <row r="12353" spans="2:5">
      <c r="B12353" s="187"/>
      <c r="C12353" s="169"/>
      <c r="D12353" s="169"/>
      <c r="E12353" s="169"/>
    </row>
    <row r="12354" spans="2:5">
      <c r="B12354" s="187"/>
      <c r="C12354" s="169"/>
      <c r="D12354" s="169"/>
      <c r="E12354" s="169"/>
    </row>
    <row r="12355" spans="2:5">
      <c r="B12355" s="187"/>
      <c r="C12355" s="169"/>
      <c r="D12355" s="169"/>
      <c r="E12355" s="169"/>
    </row>
    <row r="12356" spans="2:5">
      <c r="B12356" s="187"/>
      <c r="C12356" s="169"/>
      <c r="D12356" s="169"/>
      <c r="E12356" s="169"/>
    </row>
    <row r="12357" spans="2:5">
      <c r="B12357" s="187"/>
      <c r="C12357" s="169"/>
      <c r="D12357" s="169"/>
      <c r="E12357" s="169"/>
    </row>
    <row r="12358" spans="2:5">
      <c r="B12358" s="187"/>
      <c r="C12358" s="169"/>
      <c r="D12358" s="169"/>
      <c r="E12358" s="169"/>
    </row>
    <row r="12359" spans="2:5">
      <c r="B12359" s="187"/>
      <c r="C12359" s="169"/>
      <c r="D12359" s="169"/>
      <c r="E12359" s="169"/>
    </row>
    <row r="12360" spans="2:5">
      <c r="B12360" s="187"/>
      <c r="C12360" s="169"/>
      <c r="D12360" s="169"/>
      <c r="E12360" s="169"/>
    </row>
    <row r="12361" spans="2:5">
      <c r="B12361" s="187"/>
      <c r="C12361" s="169"/>
      <c r="D12361" s="169"/>
      <c r="E12361" s="169"/>
    </row>
    <row r="12362" spans="2:5">
      <c r="B12362" s="187"/>
      <c r="C12362" s="169"/>
      <c r="D12362" s="169"/>
      <c r="E12362" s="169"/>
    </row>
    <row r="12363" spans="2:5">
      <c r="B12363" s="187"/>
      <c r="C12363" s="169"/>
      <c r="D12363" s="169"/>
      <c r="E12363" s="169"/>
    </row>
    <row r="12364" spans="2:5">
      <c r="B12364" s="187"/>
      <c r="C12364" s="169"/>
      <c r="D12364" s="169"/>
      <c r="E12364" s="169"/>
    </row>
    <row r="12365" spans="2:5">
      <c r="B12365" s="187"/>
      <c r="C12365" s="169"/>
      <c r="D12365" s="169"/>
      <c r="E12365" s="169"/>
    </row>
    <row r="12366" spans="2:5">
      <c r="B12366" s="187"/>
      <c r="C12366" s="169"/>
      <c r="D12366" s="169"/>
      <c r="E12366" s="169"/>
    </row>
    <row r="12367" spans="2:5">
      <c r="B12367" s="187"/>
      <c r="C12367" s="169"/>
      <c r="D12367" s="169"/>
      <c r="E12367" s="169"/>
    </row>
    <row r="12368" spans="2:5">
      <c r="B12368" s="187"/>
      <c r="C12368" s="169"/>
      <c r="D12368" s="169"/>
      <c r="E12368" s="169"/>
    </row>
    <row r="12369" spans="2:5">
      <c r="B12369" s="187"/>
      <c r="C12369" s="169"/>
      <c r="D12369" s="169"/>
      <c r="E12369" s="169"/>
    </row>
    <row r="12370" spans="2:5">
      <c r="B12370" s="187"/>
      <c r="C12370" s="169"/>
      <c r="D12370" s="169"/>
      <c r="E12370" s="169"/>
    </row>
    <row r="12371" spans="2:5">
      <c r="B12371" s="187"/>
      <c r="C12371" s="169"/>
      <c r="D12371" s="169"/>
      <c r="E12371" s="169"/>
    </row>
    <row r="12372" spans="2:5">
      <c r="B12372" s="187"/>
      <c r="C12372" s="169"/>
      <c r="D12372" s="169"/>
      <c r="E12372" s="169"/>
    </row>
    <row r="12373" spans="2:5">
      <c r="B12373" s="187"/>
      <c r="C12373" s="169"/>
      <c r="D12373" s="169"/>
      <c r="E12373" s="169"/>
    </row>
    <row r="12374" spans="2:5">
      <c r="B12374" s="187"/>
      <c r="C12374" s="169"/>
      <c r="D12374" s="169"/>
      <c r="E12374" s="169"/>
    </row>
    <row r="12375" spans="2:5">
      <c r="B12375" s="187"/>
      <c r="C12375" s="169"/>
      <c r="D12375" s="169"/>
      <c r="E12375" s="169"/>
    </row>
    <row r="12376" spans="2:5">
      <c r="B12376" s="187"/>
      <c r="C12376" s="169"/>
      <c r="D12376" s="169"/>
      <c r="E12376" s="169"/>
    </row>
    <row r="12377" spans="2:5">
      <c r="B12377" s="187"/>
      <c r="C12377" s="169"/>
      <c r="D12377" s="169"/>
      <c r="E12377" s="169"/>
    </row>
    <row r="12378" spans="2:5">
      <c r="B12378" s="187"/>
      <c r="C12378" s="169"/>
      <c r="D12378" s="169"/>
      <c r="E12378" s="169"/>
    </row>
    <row r="12379" spans="2:5">
      <c r="B12379" s="187"/>
      <c r="C12379" s="169"/>
      <c r="D12379" s="169"/>
      <c r="E12379" s="169"/>
    </row>
    <row r="12380" spans="2:5">
      <c r="B12380" s="187"/>
      <c r="C12380" s="169"/>
      <c r="D12380" s="169"/>
      <c r="E12380" s="169"/>
    </row>
    <row r="12381" spans="2:5">
      <c r="B12381" s="187"/>
      <c r="C12381" s="169"/>
      <c r="D12381" s="169"/>
      <c r="E12381" s="169"/>
    </row>
    <row r="12382" spans="2:5">
      <c r="B12382" s="187"/>
      <c r="C12382" s="169"/>
      <c r="D12382" s="169"/>
      <c r="E12382" s="169"/>
    </row>
    <row r="12383" spans="2:5">
      <c r="B12383" s="187"/>
      <c r="C12383" s="169"/>
      <c r="D12383" s="169"/>
      <c r="E12383" s="169"/>
    </row>
    <row r="12384" spans="2:5">
      <c r="B12384" s="187"/>
      <c r="C12384" s="169"/>
      <c r="D12384" s="169"/>
      <c r="E12384" s="169"/>
    </row>
    <row r="12385" spans="2:5">
      <c r="B12385" s="187"/>
      <c r="C12385" s="169"/>
      <c r="D12385" s="169"/>
      <c r="E12385" s="169"/>
    </row>
    <row r="12386" spans="2:5">
      <c r="B12386" s="187"/>
      <c r="C12386" s="169"/>
      <c r="D12386" s="169"/>
      <c r="E12386" s="169"/>
    </row>
    <row r="12387" spans="2:5">
      <c r="B12387" s="187"/>
      <c r="C12387" s="169"/>
      <c r="D12387" s="169"/>
      <c r="E12387" s="169"/>
    </row>
    <row r="12388" spans="2:5">
      <c r="B12388" s="187"/>
      <c r="C12388" s="169"/>
      <c r="D12388" s="169"/>
      <c r="E12388" s="169"/>
    </row>
    <row r="12389" spans="2:5">
      <c r="B12389" s="187"/>
      <c r="C12389" s="169"/>
      <c r="D12389" s="169"/>
      <c r="E12389" s="169"/>
    </row>
    <row r="12390" spans="2:5">
      <c r="B12390" s="187"/>
      <c r="C12390" s="169"/>
      <c r="D12390" s="169"/>
      <c r="E12390" s="169"/>
    </row>
    <row r="12391" spans="2:5">
      <c r="B12391" s="187"/>
      <c r="C12391" s="169"/>
      <c r="D12391" s="169"/>
      <c r="E12391" s="169"/>
    </row>
    <row r="12392" spans="2:5">
      <c r="B12392" s="187"/>
      <c r="C12392" s="169"/>
      <c r="D12392" s="169"/>
      <c r="E12392" s="169"/>
    </row>
    <row r="12393" spans="2:5">
      <c r="B12393" s="187"/>
      <c r="C12393" s="169"/>
      <c r="D12393" s="169"/>
      <c r="E12393" s="169"/>
    </row>
    <row r="12394" spans="2:5">
      <c r="B12394" s="187"/>
      <c r="C12394" s="169"/>
      <c r="D12394" s="169"/>
      <c r="E12394" s="169"/>
    </row>
    <row r="12395" spans="2:5">
      <c r="B12395" s="187"/>
      <c r="C12395" s="169"/>
      <c r="D12395" s="169"/>
      <c r="E12395" s="169"/>
    </row>
    <row r="12396" spans="2:5">
      <c r="B12396" s="187"/>
      <c r="C12396" s="169"/>
      <c r="D12396" s="169"/>
      <c r="E12396" s="169"/>
    </row>
    <row r="12397" spans="2:5">
      <c r="B12397" s="187"/>
      <c r="C12397" s="169"/>
      <c r="D12397" s="169"/>
      <c r="E12397" s="169"/>
    </row>
    <row r="12398" spans="2:5">
      <c r="B12398" s="187"/>
      <c r="C12398" s="169"/>
      <c r="D12398" s="169"/>
      <c r="E12398" s="169"/>
    </row>
    <row r="12399" spans="2:5">
      <c r="B12399" s="187"/>
      <c r="C12399" s="169"/>
      <c r="D12399" s="169"/>
      <c r="E12399" s="169"/>
    </row>
    <row r="12400" spans="2:5">
      <c r="B12400" s="187"/>
      <c r="C12400" s="169"/>
      <c r="D12400" s="169"/>
      <c r="E12400" s="169"/>
    </row>
    <row r="12401" spans="2:5">
      <c r="B12401" s="187"/>
      <c r="C12401" s="169"/>
      <c r="D12401" s="169"/>
      <c r="E12401" s="169"/>
    </row>
    <row r="12402" spans="2:5">
      <c r="B12402" s="187"/>
      <c r="C12402" s="169"/>
      <c r="D12402" s="169"/>
      <c r="E12402" s="169"/>
    </row>
    <row r="12403" spans="2:5">
      <c r="B12403" s="187"/>
      <c r="C12403" s="169"/>
      <c r="D12403" s="169"/>
      <c r="E12403" s="169"/>
    </row>
    <row r="12404" spans="2:5">
      <c r="B12404" s="187"/>
      <c r="C12404" s="169"/>
      <c r="D12404" s="169"/>
      <c r="E12404" s="169"/>
    </row>
    <row r="12405" spans="2:5">
      <c r="B12405" s="187"/>
      <c r="C12405" s="169"/>
      <c r="D12405" s="169"/>
      <c r="E12405" s="169"/>
    </row>
    <row r="12406" spans="2:5">
      <c r="B12406" s="187"/>
      <c r="C12406" s="169"/>
      <c r="D12406" s="169"/>
      <c r="E12406" s="169"/>
    </row>
    <row r="12407" spans="2:5">
      <c r="B12407" s="187"/>
      <c r="C12407" s="169"/>
      <c r="D12407" s="169"/>
      <c r="E12407" s="169"/>
    </row>
    <row r="12408" spans="2:5">
      <c r="B12408" s="187"/>
      <c r="C12408" s="169"/>
      <c r="D12408" s="169"/>
      <c r="E12408" s="169"/>
    </row>
    <row r="12409" spans="2:5">
      <c r="B12409" s="187"/>
      <c r="C12409" s="169"/>
      <c r="D12409" s="169"/>
      <c r="E12409" s="169"/>
    </row>
    <row r="12410" spans="2:5">
      <c r="B12410" s="187"/>
      <c r="C12410" s="169"/>
      <c r="D12410" s="169"/>
      <c r="E12410" s="169"/>
    </row>
    <row r="12411" spans="2:5">
      <c r="B12411" s="187"/>
      <c r="C12411" s="169"/>
      <c r="D12411" s="169"/>
      <c r="E12411" s="169"/>
    </row>
    <row r="12412" spans="2:5">
      <c r="B12412" s="187"/>
      <c r="C12412" s="169"/>
      <c r="D12412" s="169"/>
      <c r="E12412" s="169"/>
    </row>
    <row r="12413" spans="2:5">
      <c r="B12413" s="187"/>
      <c r="C12413" s="169"/>
      <c r="D12413" s="169"/>
      <c r="E12413" s="169"/>
    </row>
    <row r="12414" spans="2:5">
      <c r="B12414" s="187"/>
      <c r="C12414" s="169"/>
      <c r="D12414" s="169"/>
      <c r="E12414" s="169"/>
    </row>
    <row r="12415" spans="2:5">
      <c r="B12415" s="187"/>
      <c r="C12415" s="169"/>
      <c r="D12415" s="169"/>
      <c r="E12415" s="169"/>
    </row>
    <row r="12416" spans="2:5">
      <c r="B12416" s="187"/>
      <c r="C12416" s="169"/>
      <c r="D12416" s="169"/>
      <c r="E12416" s="169"/>
    </row>
    <row r="12417" spans="2:5">
      <c r="B12417" s="187"/>
      <c r="C12417" s="169"/>
      <c r="D12417" s="169"/>
      <c r="E12417" s="169"/>
    </row>
    <row r="12418" spans="2:5">
      <c r="B12418" s="187"/>
      <c r="C12418" s="169"/>
      <c r="D12418" s="169"/>
      <c r="E12418" s="169"/>
    </row>
    <row r="12419" spans="2:5">
      <c r="B12419" s="187"/>
      <c r="C12419" s="169"/>
      <c r="D12419" s="169"/>
      <c r="E12419" s="169"/>
    </row>
    <row r="12420" spans="2:5">
      <c r="B12420" s="187"/>
      <c r="C12420" s="169"/>
      <c r="D12420" s="169"/>
      <c r="E12420" s="169"/>
    </row>
    <row r="12421" spans="2:5">
      <c r="B12421" s="187"/>
      <c r="C12421" s="169"/>
      <c r="D12421" s="169"/>
      <c r="E12421" s="169"/>
    </row>
    <row r="12422" spans="2:5">
      <c r="B12422" s="187"/>
      <c r="C12422" s="169"/>
      <c r="D12422" s="169"/>
      <c r="E12422" s="169"/>
    </row>
    <row r="12423" spans="2:5">
      <c r="B12423" s="187"/>
      <c r="C12423" s="169"/>
      <c r="D12423" s="169"/>
      <c r="E12423" s="169"/>
    </row>
    <row r="12424" spans="2:5">
      <c r="B12424" s="187"/>
      <c r="C12424" s="169"/>
      <c r="D12424" s="169"/>
      <c r="E12424" s="169"/>
    </row>
    <row r="12425" spans="2:5">
      <c r="B12425" s="187"/>
      <c r="C12425" s="169"/>
      <c r="D12425" s="169"/>
      <c r="E12425" s="169"/>
    </row>
    <row r="12426" spans="2:5">
      <c r="B12426" s="187"/>
      <c r="C12426" s="169"/>
      <c r="D12426" s="169"/>
      <c r="E12426" s="169"/>
    </row>
    <row r="12427" spans="2:5">
      <c r="B12427" s="187"/>
      <c r="C12427" s="169"/>
      <c r="D12427" s="169"/>
      <c r="E12427" s="169"/>
    </row>
    <row r="12428" spans="2:5">
      <c r="B12428" s="187"/>
      <c r="C12428" s="169"/>
      <c r="D12428" s="169"/>
      <c r="E12428" s="169"/>
    </row>
    <row r="12429" spans="2:5">
      <c r="B12429" s="187"/>
      <c r="C12429" s="169"/>
      <c r="D12429" s="169"/>
      <c r="E12429" s="169"/>
    </row>
    <row r="12430" spans="2:5">
      <c r="B12430" s="187"/>
      <c r="C12430" s="169"/>
      <c r="D12430" s="169"/>
      <c r="E12430" s="169"/>
    </row>
    <row r="12431" spans="2:5">
      <c r="B12431" s="187"/>
      <c r="C12431" s="169"/>
      <c r="D12431" s="169"/>
      <c r="E12431" s="169"/>
    </row>
    <row r="12432" spans="2:5">
      <c r="B12432" s="187"/>
      <c r="C12432" s="169"/>
      <c r="D12432" s="169"/>
      <c r="E12432" s="169"/>
    </row>
    <row r="12433" spans="2:5">
      <c r="B12433" s="187"/>
      <c r="C12433" s="169"/>
      <c r="D12433" s="169"/>
      <c r="E12433" s="169"/>
    </row>
    <row r="12434" spans="2:5">
      <c r="B12434" s="187"/>
      <c r="C12434" s="169"/>
      <c r="D12434" s="169"/>
      <c r="E12434" s="169"/>
    </row>
    <row r="12435" spans="2:5">
      <c r="B12435" s="187"/>
      <c r="C12435" s="169"/>
      <c r="D12435" s="169"/>
      <c r="E12435" s="169"/>
    </row>
    <row r="12436" spans="2:5">
      <c r="B12436" s="187"/>
      <c r="C12436" s="169"/>
      <c r="D12436" s="169"/>
      <c r="E12436" s="169"/>
    </row>
    <row r="12437" spans="2:5">
      <c r="B12437" s="187"/>
      <c r="C12437" s="169"/>
      <c r="D12437" s="169"/>
      <c r="E12437" s="169"/>
    </row>
    <row r="12438" spans="2:5">
      <c r="B12438" s="187"/>
      <c r="C12438" s="169"/>
      <c r="D12438" s="169"/>
      <c r="E12438" s="169"/>
    </row>
    <row r="12439" spans="2:5">
      <c r="B12439" s="187"/>
      <c r="C12439" s="169"/>
      <c r="D12439" s="169"/>
      <c r="E12439" s="169"/>
    </row>
    <row r="12440" spans="2:5">
      <c r="B12440" s="187"/>
      <c r="C12440" s="169"/>
      <c r="D12440" s="169"/>
      <c r="E12440" s="169"/>
    </row>
    <row r="12441" spans="2:5">
      <c r="B12441" s="187"/>
      <c r="C12441" s="169"/>
      <c r="D12441" s="169"/>
      <c r="E12441" s="169"/>
    </row>
    <row r="12442" spans="2:5">
      <c r="B12442" s="187"/>
      <c r="C12442" s="169"/>
      <c r="D12442" s="169"/>
      <c r="E12442" s="169"/>
    </row>
    <row r="12443" spans="2:5">
      <c r="B12443" s="187"/>
      <c r="C12443" s="169"/>
      <c r="D12443" s="169"/>
      <c r="E12443" s="169"/>
    </row>
    <row r="12444" spans="2:5">
      <c r="B12444" s="187"/>
      <c r="C12444" s="169"/>
      <c r="D12444" s="169"/>
      <c r="E12444" s="169"/>
    </row>
    <row r="12445" spans="2:5">
      <c r="B12445" s="187"/>
      <c r="C12445" s="169"/>
      <c r="D12445" s="169"/>
      <c r="E12445" s="169"/>
    </row>
    <row r="12446" spans="2:5">
      <c r="B12446" s="187"/>
      <c r="C12446" s="169"/>
      <c r="D12446" s="169"/>
      <c r="E12446" s="169"/>
    </row>
    <row r="12447" spans="2:5">
      <c r="B12447" s="187"/>
      <c r="C12447" s="169"/>
      <c r="D12447" s="169"/>
      <c r="E12447" s="169"/>
    </row>
    <row r="12448" spans="2:5">
      <c r="B12448" s="187"/>
      <c r="C12448" s="169"/>
      <c r="D12448" s="169"/>
      <c r="E12448" s="169"/>
    </row>
    <row r="12449" spans="2:5">
      <c r="B12449" s="187"/>
      <c r="C12449" s="169"/>
      <c r="D12449" s="169"/>
      <c r="E12449" s="169"/>
    </row>
    <row r="12450" spans="2:5">
      <c r="B12450" s="187"/>
      <c r="C12450" s="169"/>
      <c r="D12450" s="169"/>
      <c r="E12450" s="169"/>
    </row>
    <row r="12451" spans="2:5">
      <c r="B12451" s="187"/>
      <c r="C12451" s="169"/>
      <c r="D12451" s="169"/>
      <c r="E12451" s="169"/>
    </row>
    <row r="12452" spans="2:5">
      <c r="B12452" s="187"/>
      <c r="C12452" s="169"/>
      <c r="D12452" s="169"/>
      <c r="E12452" s="169"/>
    </row>
    <row r="12453" spans="2:5">
      <c r="B12453" s="187"/>
      <c r="C12453" s="169"/>
      <c r="D12453" s="169"/>
      <c r="E12453" s="169"/>
    </row>
    <row r="12454" spans="2:5">
      <c r="B12454" s="187"/>
      <c r="C12454" s="169"/>
      <c r="D12454" s="169"/>
      <c r="E12454" s="169"/>
    </row>
    <row r="12455" spans="2:5">
      <c r="B12455" s="187"/>
      <c r="C12455" s="169"/>
      <c r="D12455" s="169"/>
      <c r="E12455" s="169"/>
    </row>
    <row r="12456" spans="2:5">
      <c r="B12456" s="187"/>
      <c r="C12456" s="169"/>
      <c r="D12456" s="169"/>
      <c r="E12456" s="169"/>
    </row>
    <row r="12457" spans="2:5">
      <c r="B12457" s="187"/>
      <c r="C12457" s="169"/>
      <c r="D12457" s="169"/>
      <c r="E12457" s="169"/>
    </row>
    <row r="12458" spans="2:5">
      <c r="B12458" s="187"/>
      <c r="C12458" s="169"/>
      <c r="D12458" s="169"/>
      <c r="E12458" s="169"/>
    </row>
    <row r="12459" spans="2:5">
      <c r="B12459" s="187"/>
      <c r="C12459" s="169"/>
      <c r="D12459" s="169"/>
      <c r="E12459" s="169"/>
    </row>
    <row r="12460" spans="2:5">
      <c r="B12460" s="187"/>
      <c r="C12460" s="169"/>
      <c r="D12460" s="169"/>
      <c r="E12460" s="169"/>
    </row>
    <row r="12461" spans="2:5">
      <c r="B12461" s="187"/>
      <c r="C12461" s="169"/>
      <c r="D12461" s="169"/>
      <c r="E12461" s="169"/>
    </row>
    <row r="12462" spans="2:5">
      <c r="B12462" s="187"/>
      <c r="C12462" s="169"/>
      <c r="D12462" s="169"/>
      <c r="E12462" s="169"/>
    </row>
    <row r="12463" spans="2:5">
      <c r="B12463" s="187"/>
      <c r="C12463" s="169"/>
      <c r="D12463" s="169"/>
      <c r="E12463" s="169"/>
    </row>
    <row r="12464" spans="2:5">
      <c r="B12464" s="187"/>
      <c r="C12464" s="169"/>
      <c r="D12464" s="169"/>
      <c r="E12464" s="169"/>
    </row>
    <row r="12465" spans="2:5">
      <c r="B12465" s="187"/>
      <c r="C12465" s="169"/>
      <c r="D12465" s="169"/>
      <c r="E12465" s="169"/>
    </row>
    <row r="12466" spans="2:5">
      <c r="B12466" s="187"/>
      <c r="C12466" s="169"/>
      <c r="D12466" s="169"/>
      <c r="E12466" s="169"/>
    </row>
    <row r="12467" spans="2:5">
      <c r="B12467" s="187"/>
      <c r="C12467" s="169"/>
      <c r="D12467" s="169"/>
      <c r="E12467" s="169"/>
    </row>
    <row r="12468" spans="2:5">
      <c r="B12468" s="187"/>
      <c r="C12468" s="169"/>
      <c r="D12468" s="169"/>
      <c r="E12468" s="169"/>
    </row>
    <row r="12469" spans="2:5">
      <c r="B12469" s="187"/>
      <c r="C12469" s="169"/>
      <c r="D12469" s="169"/>
      <c r="E12469" s="169"/>
    </row>
    <row r="12470" spans="2:5">
      <c r="B12470" s="187"/>
      <c r="C12470" s="169"/>
      <c r="D12470" s="169"/>
      <c r="E12470" s="169"/>
    </row>
    <row r="12471" spans="2:5">
      <c r="B12471" s="187"/>
      <c r="C12471" s="169"/>
      <c r="D12471" s="169"/>
      <c r="E12471" s="169"/>
    </row>
    <row r="12472" spans="2:5">
      <c r="B12472" s="187"/>
      <c r="C12472" s="169"/>
      <c r="D12472" s="169"/>
      <c r="E12472" s="169"/>
    </row>
    <row r="12473" spans="2:5">
      <c r="B12473" s="187"/>
      <c r="C12473" s="169"/>
      <c r="D12473" s="169"/>
      <c r="E12473" s="169"/>
    </row>
    <row r="12474" spans="2:5">
      <c r="B12474" s="187"/>
      <c r="C12474" s="169"/>
      <c r="D12474" s="169"/>
      <c r="E12474" s="169"/>
    </row>
    <row r="12475" spans="2:5">
      <c r="B12475" s="187"/>
      <c r="C12475" s="169"/>
      <c r="D12475" s="169"/>
      <c r="E12475" s="169"/>
    </row>
    <row r="12476" spans="2:5">
      <c r="B12476" s="187"/>
      <c r="C12476" s="169"/>
      <c r="D12476" s="169"/>
      <c r="E12476" s="169"/>
    </row>
    <row r="12477" spans="2:5">
      <c r="B12477" s="187"/>
      <c r="C12477" s="169"/>
      <c r="D12477" s="169"/>
      <c r="E12477" s="169"/>
    </row>
    <row r="12478" spans="2:5">
      <c r="B12478" s="187"/>
      <c r="C12478" s="169"/>
      <c r="D12478" s="169"/>
      <c r="E12478" s="169"/>
    </row>
    <row r="12479" spans="2:5">
      <c r="B12479" s="187"/>
      <c r="C12479" s="169"/>
      <c r="D12479" s="169"/>
      <c r="E12479" s="169"/>
    </row>
    <row r="12480" spans="2:5">
      <c r="B12480" s="187"/>
      <c r="C12480" s="169"/>
      <c r="D12480" s="169"/>
      <c r="E12480" s="169"/>
    </row>
    <row r="12481" spans="2:5">
      <c r="B12481" s="187"/>
      <c r="C12481" s="169"/>
      <c r="D12481" s="169"/>
      <c r="E12481" s="169"/>
    </row>
    <row r="12482" spans="2:5">
      <c r="B12482" s="187"/>
      <c r="C12482" s="169"/>
      <c r="D12482" s="169"/>
      <c r="E12482" s="169"/>
    </row>
    <row r="12483" spans="2:5">
      <c r="B12483" s="187"/>
      <c r="C12483" s="169"/>
      <c r="D12483" s="169"/>
      <c r="E12483" s="169"/>
    </row>
    <row r="12484" spans="2:5">
      <c r="B12484" s="187"/>
      <c r="C12484" s="169"/>
      <c r="D12484" s="169"/>
      <c r="E12484" s="169"/>
    </row>
    <row r="12485" spans="2:5">
      <c r="B12485" s="187"/>
      <c r="C12485" s="169"/>
      <c r="D12485" s="169"/>
      <c r="E12485" s="169"/>
    </row>
    <row r="12486" spans="2:5">
      <c r="B12486" s="187"/>
      <c r="C12486" s="169"/>
      <c r="D12486" s="169"/>
      <c r="E12486" s="169"/>
    </row>
    <row r="12487" spans="2:5">
      <c r="B12487" s="187"/>
      <c r="C12487" s="169"/>
      <c r="D12487" s="169"/>
      <c r="E12487" s="169"/>
    </row>
    <row r="12488" spans="2:5">
      <c r="B12488" s="187"/>
      <c r="C12488" s="169"/>
      <c r="D12488" s="169"/>
      <c r="E12488" s="169"/>
    </row>
    <row r="12489" spans="2:5">
      <c r="B12489" s="187"/>
      <c r="C12489" s="169"/>
      <c r="D12489" s="169"/>
      <c r="E12489" s="169"/>
    </row>
    <row r="12490" spans="2:5">
      <c r="B12490" s="187"/>
      <c r="C12490" s="169"/>
      <c r="D12490" s="169"/>
      <c r="E12490" s="169"/>
    </row>
    <row r="12491" spans="2:5">
      <c r="B12491" s="187"/>
      <c r="C12491" s="169"/>
      <c r="D12491" s="169"/>
      <c r="E12491" s="169"/>
    </row>
    <row r="12492" spans="2:5">
      <c r="B12492" s="187"/>
      <c r="C12492" s="169"/>
      <c r="D12492" s="169"/>
      <c r="E12492" s="169"/>
    </row>
    <row r="12493" spans="2:5">
      <c r="B12493" s="187"/>
      <c r="C12493" s="169"/>
      <c r="D12493" s="169"/>
      <c r="E12493" s="169"/>
    </row>
    <row r="12494" spans="2:5">
      <c r="B12494" s="187"/>
      <c r="C12494" s="169"/>
      <c r="D12494" s="169"/>
      <c r="E12494" s="169"/>
    </row>
    <row r="12495" spans="2:5">
      <c r="B12495" s="187"/>
      <c r="C12495" s="169"/>
      <c r="D12495" s="169"/>
      <c r="E12495" s="169"/>
    </row>
    <row r="12496" spans="2:5">
      <c r="B12496" s="187"/>
      <c r="C12496" s="169"/>
      <c r="D12496" s="169"/>
      <c r="E12496" s="169"/>
    </row>
    <row r="12497" spans="2:5">
      <c r="B12497" s="187"/>
      <c r="C12497" s="169"/>
      <c r="D12497" s="169"/>
      <c r="E12497" s="169"/>
    </row>
    <row r="12498" spans="2:5">
      <c r="B12498" s="187"/>
      <c r="C12498" s="169"/>
      <c r="D12498" s="169"/>
      <c r="E12498" s="169"/>
    </row>
    <row r="12499" spans="2:5">
      <c r="B12499" s="187"/>
      <c r="C12499" s="169"/>
      <c r="D12499" s="169"/>
      <c r="E12499" s="169"/>
    </row>
    <row r="12500" spans="2:5">
      <c r="B12500" s="187"/>
      <c r="C12500" s="169"/>
      <c r="D12500" s="169"/>
      <c r="E12500" s="169"/>
    </row>
    <row r="12501" spans="2:5">
      <c r="B12501" s="187"/>
      <c r="C12501" s="169"/>
      <c r="D12501" s="169"/>
      <c r="E12501" s="169"/>
    </row>
    <row r="12502" spans="2:5">
      <c r="B12502" s="187"/>
      <c r="C12502" s="169"/>
      <c r="D12502" s="169"/>
      <c r="E12502" s="169"/>
    </row>
    <row r="12503" spans="2:5">
      <c r="B12503" s="187"/>
      <c r="C12503" s="169"/>
      <c r="D12503" s="169"/>
      <c r="E12503" s="169"/>
    </row>
    <row r="12504" spans="2:5">
      <c r="B12504" s="187"/>
      <c r="C12504" s="169"/>
      <c r="D12504" s="169"/>
      <c r="E12504" s="169"/>
    </row>
    <row r="12505" spans="2:5">
      <c r="B12505" s="187"/>
      <c r="C12505" s="169"/>
      <c r="D12505" s="169"/>
      <c r="E12505" s="169"/>
    </row>
    <row r="12506" spans="2:5">
      <c r="B12506" s="187"/>
      <c r="C12506" s="169"/>
      <c r="D12506" s="169"/>
      <c r="E12506" s="169"/>
    </row>
    <row r="12507" spans="2:5">
      <c r="B12507" s="187"/>
      <c r="C12507" s="169"/>
      <c r="D12507" s="169"/>
      <c r="E12507" s="169"/>
    </row>
    <row r="12508" spans="2:5">
      <c r="B12508" s="187"/>
      <c r="C12508" s="169"/>
      <c r="D12508" s="169"/>
      <c r="E12508" s="169"/>
    </row>
    <row r="12509" spans="2:5">
      <c r="B12509" s="187"/>
      <c r="C12509" s="169"/>
      <c r="D12509" s="169"/>
      <c r="E12509" s="169"/>
    </row>
    <row r="12510" spans="2:5">
      <c r="B12510" s="187"/>
      <c r="C12510" s="169"/>
      <c r="D12510" s="169"/>
      <c r="E12510" s="169"/>
    </row>
    <row r="12511" spans="2:5">
      <c r="B12511" s="187"/>
      <c r="C12511" s="169"/>
      <c r="D12511" s="169"/>
      <c r="E12511" s="169"/>
    </row>
    <row r="12512" spans="2:5">
      <c r="B12512" s="187"/>
      <c r="C12512" s="169"/>
      <c r="D12512" s="169"/>
      <c r="E12512" s="169"/>
    </row>
    <row r="12513" spans="2:5">
      <c r="B12513" s="187"/>
      <c r="C12513" s="169"/>
      <c r="D12513" s="169"/>
      <c r="E12513" s="169"/>
    </row>
    <row r="12514" spans="2:5">
      <c r="B12514" s="187"/>
      <c r="C12514" s="169"/>
      <c r="D12514" s="169"/>
      <c r="E12514" s="169"/>
    </row>
    <row r="12515" spans="2:5">
      <c r="B12515" s="187"/>
      <c r="C12515" s="169"/>
      <c r="D12515" s="169"/>
      <c r="E12515" s="169"/>
    </row>
    <row r="12516" spans="2:5">
      <c r="B12516" s="187"/>
      <c r="C12516" s="169"/>
      <c r="D12516" s="169"/>
      <c r="E12516" s="169"/>
    </row>
    <row r="12517" spans="2:5">
      <c r="B12517" s="187"/>
      <c r="C12517" s="169"/>
      <c r="D12517" s="169"/>
      <c r="E12517" s="169"/>
    </row>
    <row r="12518" spans="2:5">
      <c r="B12518" s="187"/>
      <c r="C12518" s="169"/>
      <c r="D12518" s="169"/>
      <c r="E12518" s="169"/>
    </row>
    <row r="12519" spans="2:5">
      <c r="B12519" s="187"/>
      <c r="C12519" s="169"/>
      <c r="D12519" s="169"/>
      <c r="E12519" s="169"/>
    </row>
    <row r="12520" spans="2:5">
      <c r="B12520" s="187"/>
      <c r="C12520" s="169"/>
      <c r="D12520" s="169"/>
      <c r="E12520" s="169"/>
    </row>
    <row r="12521" spans="2:5">
      <c r="B12521" s="187"/>
      <c r="C12521" s="169"/>
      <c r="D12521" s="169"/>
      <c r="E12521" s="169"/>
    </row>
    <row r="12522" spans="2:5">
      <c r="B12522" s="187"/>
      <c r="C12522" s="169"/>
      <c r="D12522" s="169"/>
      <c r="E12522" s="169"/>
    </row>
    <row r="12523" spans="2:5">
      <c r="B12523" s="187"/>
      <c r="C12523" s="169"/>
      <c r="D12523" s="169"/>
      <c r="E12523" s="169"/>
    </row>
    <row r="12524" spans="2:5">
      <c r="B12524" s="187"/>
      <c r="C12524" s="169"/>
      <c r="D12524" s="169"/>
      <c r="E12524" s="169"/>
    </row>
    <row r="12525" spans="2:5">
      <c r="B12525" s="187"/>
      <c r="C12525" s="169"/>
      <c r="D12525" s="169"/>
      <c r="E12525" s="169"/>
    </row>
    <row r="12526" spans="2:5">
      <c r="B12526" s="187"/>
      <c r="C12526" s="169"/>
      <c r="D12526" s="169"/>
      <c r="E12526" s="169"/>
    </row>
    <row r="12527" spans="2:5">
      <c r="B12527" s="187"/>
      <c r="C12527" s="169"/>
      <c r="D12527" s="169"/>
      <c r="E12527" s="169"/>
    </row>
    <row r="12528" spans="2:5">
      <c r="B12528" s="187"/>
      <c r="C12528" s="169"/>
      <c r="D12528" s="169"/>
      <c r="E12528" s="169"/>
    </row>
    <row r="12529" spans="2:5">
      <c r="B12529" s="187"/>
      <c r="C12529" s="169"/>
      <c r="D12529" s="169"/>
      <c r="E12529" s="169"/>
    </row>
    <row r="12530" spans="2:5">
      <c r="B12530" s="187"/>
      <c r="C12530" s="169"/>
      <c r="D12530" s="169"/>
      <c r="E12530" s="169"/>
    </row>
    <row r="12531" spans="2:5">
      <c r="B12531" s="187"/>
      <c r="C12531" s="169"/>
      <c r="D12531" s="169"/>
      <c r="E12531" s="169"/>
    </row>
    <row r="12532" spans="2:5">
      <c r="B12532" s="187"/>
      <c r="C12532" s="169"/>
      <c r="D12532" s="169"/>
      <c r="E12532" s="169"/>
    </row>
    <row r="12533" spans="2:5">
      <c r="B12533" s="187"/>
      <c r="C12533" s="169"/>
      <c r="D12533" s="169"/>
      <c r="E12533" s="169"/>
    </row>
    <row r="12534" spans="2:5">
      <c r="B12534" s="187"/>
      <c r="C12534" s="169"/>
      <c r="D12534" s="169"/>
      <c r="E12534" s="169"/>
    </row>
    <row r="12535" spans="2:5">
      <c r="B12535" s="187"/>
      <c r="C12535" s="169"/>
      <c r="D12535" s="169"/>
      <c r="E12535" s="169"/>
    </row>
    <row r="12536" spans="2:5">
      <c r="B12536" s="187"/>
      <c r="C12536" s="169"/>
      <c r="D12536" s="169"/>
      <c r="E12536" s="169"/>
    </row>
    <row r="12537" spans="2:5">
      <c r="B12537" s="187"/>
      <c r="C12537" s="169"/>
      <c r="D12537" s="169"/>
      <c r="E12537" s="169"/>
    </row>
    <row r="12538" spans="2:5">
      <c r="B12538" s="187"/>
      <c r="C12538" s="169"/>
      <c r="D12538" s="169"/>
      <c r="E12538" s="169"/>
    </row>
    <row r="12539" spans="2:5">
      <c r="B12539" s="187"/>
      <c r="C12539" s="169"/>
      <c r="D12539" s="169"/>
      <c r="E12539" s="169"/>
    </row>
    <row r="12540" spans="2:5">
      <c r="B12540" s="187"/>
      <c r="C12540" s="169"/>
      <c r="D12540" s="169"/>
      <c r="E12540" s="169"/>
    </row>
    <row r="12541" spans="2:5">
      <c r="B12541" s="187"/>
      <c r="C12541" s="169"/>
      <c r="D12541" s="169"/>
      <c r="E12541" s="169"/>
    </row>
    <row r="12542" spans="2:5">
      <c r="B12542" s="187"/>
      <c r="C12542" s="169"/>
      <c r="D12542" s="169"/>
      <c r="E12542" s="169"/>
    </row>
    <row r="12543" spans="2:5">
      <c r="B12543" s="187"/>
      <c r="C12543" s="169"/>
      <c r="D12543" s="169"/>
      <c r="E12543" s="169"/>
    </row>
    <row r="12544" spans="2:5">
      <c r="B12544" s="187"/>
      <c r="C12544" s="169"/>
      <c r="D12544" s="169"/>
      <c r="E12544" s="169"/>
    </row>
    <row r="12545" spans="2:5">
      <c r="B12545" s="187"/>
      <c r="C12545" s="169"/>
      <c r="D12545" s="169"/>
      <c r="E12545" s="169"/>
    </row>
    <row r="12546" spans="2:5">
      <c r="B12546" s="187"/>
      <c r="C12546" s="169"/>
      <c r="D12546" s="169"/>
      <c r="E12546" s="169"/>
    </row>
    <row r="12547" spans="2:5">
      <c r="B12547" s="187"/>
      <c r="C12547" s="169"/>
      <c r="D12547" s="169"/>
      <c r="E12547" s="169"/>
    </row>
    <row r="12548" spans="2:5">
      <c r="B12548" s="187"/>
      <c r="C12548" s="169"/>
      <c r="D12548" s="169"/>
      <c r="E12548" s="169"/>
    </row>
    <row r="12549" spans="2:5">
      <c r="B12549" s="187"/>
      <c r="C12549" s="169"/>
      <c r="D12549" s="169"/>
      <c r="E12549" s="169"/>
    </row>
    <row r="12550" spans="2:5">
      <c r="B12550" s="187"/>
      <c r="C12550" s="169"/>
      <c r="D12550" s="169"/>
      <c r="E12550" s="169"/>
    </row>
    <row r="12551" spans="2:5">
      <c r="B12551" s="187"/>
      <c r="C12551" s="169"/>
      <c r="D12551" s="169"/>
      <c r="E12551" s="169"/>
    </row>
    <row r="12552" spans="2:5">
      <c r="B12552" s="187"/>
      <c r="C12552" s="169"/>
      <c r="D12552" s="169"/>
      <c r="E12552" s="169"/>
    </row>
    <row r="12553" spans="2:5">
      <c r="B12553" s="187"/>
      <c r="C12553" s="169"/>
      <c r="D12553" s="169"/>
      <c r="E12553" s="169"/>
    </row>
    <row r="12554" spans="2:5">
      <c r="B12554" s="187"/>
      <c r="C12554" s="169"/>
      <c r="D12554" s="169"/>
      <c r="E12554" s="169"/>
    </row>
    <row r="12555" spans="2:5">
      <c r="B12555" s="187"/>
      <c r="C12555" s="169"/>
      <c r="D12555" s="169"/>
      <c r="E12555" s="169"/>
    </row>
    <row r="12556" spans="2:5">
      <c r="B12556" s="187"/>
      <c r="C12556" s="169"/>
      <c r="D12556" s="169"/>
      <c r="E12556" s="169"/>
    </row>
    <row r="12557" spans="2:5">
      <c r="B12557" s="187"/>
      <c r="C12557" s="169"/>
      <c r="D12557" s="169"/>
      <c r="E12557" s="169"/>
    </row>
    <row r="12558" spans="2:5">
      <c r="B12558" s="187"/>
      <c r="C12558" s="169"/>
      <c r="D12558" s="169"/>
      <c r="E12558" s="169"/>
    </row>
    <row r="12559" spans="2:5">
      <c r="B12559" s="187"/>
      <c r="C12559" s="169"/>
      <c r="D12559" s="169"/>
      <c r="E12559" s="169"/>
    </row>
    <row r="12560" spans="2:5">
      <c r="B12560" s="187"/>
      <c r="C12560" s="169"/>
      <c r="D12560" s="169"/>
      <c r="E12560" s="169"/>
    </row>
    <row r="12561" spans="2:5">
      <c r="B12561" s="187"/>
      <c r="C12561" s="169"/>
      <c r="D12561" s="169"/>
      <c r="E12561" s="169"/>
    </row>
    <row r="12562" spans="2:5">
      <c r="B12562" s="187"/>
      <c r="C12562" s="169"/>
      <c r="D12562" s="169"/>
      <c r="E12562" s="169"/>
    </row>
    <row r="12563" spans="2:5">
      <c r="B12563" s="187"/>
      <c r="C12563" s="169"/>
      <c r="D12563" s="169"/>
      <c r="E12563" s="169"/>
    </row>
    <row r="12564" spans="2:5">
      <c r="B12564" s="187"/>
      <c r="C12564" s="169"/>
      <c r="D12564" s="169"/>
      <c r="E12564" s="169"/>
    </row>
    <row r="12565" spans="2:5">
      <c r="B12565" s="187"/>
      <c r="C12565" s="169"/>
      <c r="D12565" s="169"/>
      <c r="E12565" s="169"/>
    </row>
    <row r="12566" spans="2:5">
      <c r="B12566" s="187"/>
      <c r="C12566" s="169"/>
      <c r="D12566" s="169"/>
      <c r="E12566" s="169"/>
    </row>
    <row r="12567" spans="2:5">
      <c r="B12567" s="187"/>
      <c r="C12567" s="169"/>
      <c r="D12567" s="169"/>
      <c r="E12567" s="169"/>
    </row>
    <row r="12568" spans="2:5">
      <c r="B12568" s="187"/>
      <c r="C12568" s="169"/>
      <c r="D12568" s="169"/>
      <c r="E12568" s="169"/>
    </row>
    <row r="12569" spans="2:5">
      <c r="B12569" s="187"/>
      <c r="C12569" s="169"/>
      <c r="D12569" s="169"/>
      <c r="E12569" s="169"/>
    </row>
    <row r="12570" spans="2:5">
      <c r="B12570" s="187"/>
      <c r="C12570" s="169"/>
      <c r="D12570" s="169"/>
      <c r="E12570" s="169"/>
    </row>
    <row r="12571" spans="2:5">
      <c r="B12571" s="187"/>
      <c r="C12571" s="169"/>
      <c r="D12571" s="169"/>
      <c r="E12571" s="169"/>
    </row>
    <row r="12572" spans="2:5">
      <c r="B12572" s="187"/>
      <c r="C12572" s="169"/>
      <c r="D12572" s="169"/>
      <c r="E12572" s="169"/>
    </row>
    <row r="12573" spans="2:5">
      <c r="B12573" s="187"/>
      <c r="C12573" s="169"/>
      <c r="D12573" s="169"/>
      <c r="E12573" s="169"/>
    </row>
    <row r="12574" spans="2:5">
      <c r="B12574" s="187"/>
      <c r="C12574" s="169"/>
      <c r="D12574" s="169"/>
      <c r="E12574" s="169"/>
    </row>
    <row r="12575" spans="2:5">
      <c r="B12575" s="187"/>
      <c r="C12575" s="169"/>
      <c r="D12575" s="169"/>
      <c r="E12575" s="169"/>
    </row>
    <row r="12576" spans="2:5">
      <c r="B12576" s="187"/>
      <c r="C12576" s="169"/>
      <c r="D12576" s="169"/>
      <c r="E12576" s="169"/>
    </row>
    <row r="12577" spans="2:5">
      <c r="B12577" s="187"/>
      <c r="C12577" s="169"/>
      <c r="D12577" s="169"/>
      <c r="E12577" s="169"/>
    </row>
    <row r="12578" spans="2:5">
      <c r="B12578" s="187"/>
      <c r="C12578" s="169"/>
      <c r="D12578" s="169"/>
      <c r="E12578" s="169"/>
    </row>
    <row r="12579" spans="2:5">
      <c r="B12579" s="187"/>
      <c r="C12579" s="169"/>
      <c r="D12579" s="169"/>
      <c r="E12579" s="169"/>
    </row>
    <row r="12580" spans="2:5">
      <c r="B12580" s="187"/>
      <c r="C12580" s="169"/>
      <c r="D12580" s="169"/>
      <c r="E12580" s="169"/>
    </row>
    <row r="12581" spans="2:5">
      <c r="B12581" s="187"/>
      <c r="C12581" s="169"/>
      <c r="D12581" s="169"/>
      <c r="E12581" s="169"/>
    </row>
    <row r="12582" spans="2:5">
      <c r="B12582" s="187"/>
      <c r="C12582" s="169"/>
      <c r="D12582" s="169"/>
      <c r="E12582" s="169"/>
    </row>
    <row r="12583" spans="2:5">
      <c r="B12583" s="187"/>
      <c r="C12583" s="169"/>
      <c r="D12583" s="169"/>
      <c r="E12583" s="169"/>
    </row>
    <row r="12584" spans="2:5">
      <c r="B12584" s="187"/>
      <c r="C12584" s="169"/>
      <c r="D12584" s="169"/>
      <c r="E12584" s="169"/>
    </row>
    <row r="12585" spans="2:5">
      <c r="B12585" s="187"/>
      <c r="C12585" s="169"/>
      <c r="D12585" s="169"/>
      <c r="E12585" s="169"/>
    </row>
    <row r="12586" spans="2:5">
      <c r="B12586" s="187"/>
      <c r="C12586" s="169"/>
      <c r="D12586" s="169"/>
      <c r="E12586" s="169"/>
    </row>
    <row r="12587" spans="2:5">
      <c r="B12587" s="187"/>
      <c r="C12587" s="169"/>
      <c r="D12587" s="169"/>
      <c r="E12587" s="169"/>
    </row>
    <row r="12588" spans="2:5">
      <c r="B12588" s="187"/>
      <c r="C12588" s="169"/>
      <c r="D12588" s="169"/>
      <c r="E12588" s="169"/>
    </row>
    <row r="12589" spans="2:5">
      <c r="B12589" s="187"/>
      <c r="C12589" s="169"/>
      <c r="D12589" s="169"/>
      <c r="E12589" s="169"/>
    </row>
    <row r="12590" spans="2:5">
      <c r="B12590" s="187"/>
      <c r="C12590" s="169"/>
      <c r="D12590" s="169"/>
      <c r="E12590" s="169"/>
    </row>
    <row r="12591" spans="2:5">
      <c r="B12591" s="187"/>
      <c r="C12591" s="169"/>
      <c r="D12591" s="169"/>
      <c r="E12591" s="169"/>
    </row>
    <row r="12592" spans="2:5">
      <c r="B12592" s="187"/>
      <c r="C12592" s="169"/>
      <c r="D12592" s="169"/>
      <c r="E12592" s="169"/>
    </row>
    <row r="12593" spans="2:5">
      <c r="B12593" s="187"/>
      <c r="C12593" s="169"/>
      <c r="D12593" s="169"/>
      <c r="E12593" s="169"/>
    </row>
    <row r="12594" spans="2:5">
      <c r="B12594" s="187"/>
      <c r="C12594" s="169"/>
      <c r="D12594" s="169"/>
      <c r="E12594" s="169"/>
    </row>
    <row r="12595" spans="2:5">
      <c r="B12595" s="187"/>
      <c r="C12595" s="169"/>
      <c r="D12595" s="169"/>
      <c r="E12595" s="169"/>
    </row>
    <row r="12596" spans="2:5">
      <c r="B12596" s="187"/>
      <c r="C12596" s="169"/>
      <c r="D12596" s="169"/>
      <c r="E12596" s="169"/>
    </row>
    <row r="12597" spans="2:5">
      <c r="B12597" s="187"/>
      <c r="C12597" s="169"/>
      <c r="D12597" s="169"/>
      <c r="E12597" s="169"/>
    </row>
    <row r="12598" spans="2:5">
      <c r="B12598" s="187"/>
      <c r="C12598" s="169"/>
      <c r="D12598" s="169"/>
      <c r="E12598" s="169"/>
    </row>
    <row r="12599" spans="2:5">
      <c r="B12599" s="187"/>
      <c r="C12599" s="169"/>
      <c r="D12599" s="169"/>
      <c r="E12599" s="169"/>
    </row>
    <row r="12600" spans="2:5">
      <c r="B12600" s="187"/>
      <c r="C12600" s="169"/>
      <c r="D12600" s="169"/>
      <c r="E12600" s="169"/>
    </row>
    <row r="12601" spans="2:5">
      <c r="B12601" s="187"/>
      <c r="C12601" s="169"/>
      <c r="D12601" s="169"/>
      <c r="E12601" s="169"/>
    </row>
    <row r="12602" spans="2:5">
      <c r="B12602" s="187"/>
      <c r="C12602" s="169"/>
      <c r="D12602" s="169"/>
      <c r="E12602" s="169"/>
    </row>
    <row r="12603" spans="2:5">
      <c r="B12603" s="187"/>
      <c r="C12603" s="169"/>
      <c r="D12603" s="169"/>
      <c r="E12603" s="169"/>
    </row>
    <row r="12604" spans="2:5">
      <c r="B12604" s="187"/>
      <c r="C12604" s="169"/>
      <c r="D12604" s="169"/>
      <c r="E12604" s="169"/>
    </row>
    <row r="12605" spans="2:5">
      <c r="B12605" s="187"/>
      <c r="C12605" s="169"/>
      <c r="D12605" s="169"/>
      <c r="E12605" s="169"/>
    </row>
    <row r="12606" spans="2:5">
      <c r="B12606" s="187"/>
      <c r="C12606" s="169"/>
      <c r="D12606" s="169"/>
      <c r="E12606" s="169"/>
    </row>
    <row r="12607" spans="2:5">
      <c r="B12607" s="187"/>
      <c r="C12607" s="169"/>
      <c r="D12607" s="169"/>
      <c r="E12607" s="169"/>
    </row>
    <row r="12608" spans="2:5">
      <c r="B12608" s="187"/>
      <c r="C12608" s="169"/>
      <c r="D12608" s="169"/>
      <c r="E12608" s="169"/>
    </row>
    <row r="12609" spans="2:5">
      <c r="B12609" s="187"/>
      <c r="C12609" s="169"/>
      <c r="D12609" s="169"/>
      <c r="E12609" s="169"/>
    </row>
    <row r="12610" spans="2:5">
      <c r="B12610" s="187"/>
      <c r="C12610" s="169"/>
      <c r="D12610" s="169"/>
      <c r="E12610" s="169"/>
    </row>
    <row r="12611" spans="2:5">
      <c r="B12611" s="187"/>
      <c r="C12611" s="169"/>
      <c r="D12611" s="169"/>
      <c r="E12611" s="169"/>
    </row>
    <row r="12612" spans="2:5">
      <c r="B12612" s="187"/>
      <c r="C12612" s="169"/>
      <c r="D12612" s="169"/>
      <c r="E12612" s="169"/>
    </row>
    <row r="12613" spans="2:5">
      <c r="B12613" s="187"/>
      <c r="C12613" s="169"/>
      <c r="D12613" s="169"/>
      <c r="E12613" s="169"/>
    </row>
    <row r="12614" spans="2:5">
      <c r="B12614" s="187"/>
      <c r="C12614" s="169"/>
      <c r="D12614" s="169"/>
      <c r="E12614" s="169"/>
    </row>
    <row r="12615" spans="2:5">
      <c r="B12615" s="187"/>
      <c r="C12615" s="169"/>
      <c r="D12615" s="169"/>
      <c r="E12615" s="169"/>
    </row>
    <row r="12616" spans="2:5">
      <c r="B12616" s="187"/>
      <c r="C12616" s="169"/>
      <c r="D12616" s="169"/>
      <c r="E12616" s="169"/>
    </row>
    <row r="12617" spans="2:5">
      <c r="B12617" s="187"/>
      <c r="C12617" s="169"/>
      <c r="D12617" s="169"/>
      <c r="E12617" s="169"/>
    </row>
    <row r="12618" spans="2:5">
      <c r="B12618" s="187"/>
      <c r="C12618" s="169"/>
      <c r="D12618" s="169"/>
      <c r="E12618" s="169"/>
    </row>
    <row r="12619" spans="2:5">
      <c r="B12619" s="187"/>
      <c r="C12619" s="169"/>
      <c r="D12619" s="169"/>
      <c r="E12619" s="169"/>
    </row>
    <row r="12620" spans="2:5">
      <c r="B12620" s="187"/>
      <c r="C12620" s="169"/>
      <c r="D12620" s="169"/>
      <c r="E12620" s="169"/>
    </row>
    <row r="12621" spans="2:5">
      <c r="B12621" s="187"/>
      <c r="C12621" s="169"/>
      <c r="D12621" s="169"/>
      <c r="E12621" s="169"/>
    </row>
    <row r="12622" spans="2:5">
      <c r="B12622" s="187"/>
      <c r="C12622" s="169"/>
      <c r="D12622" s="169"/>
      <c r="E12622" s="169"/>
    </row>
    <row r="12623" spans="2:5">
      <c r="B12623" s="187"/>
      <c r="C12623" s="169"/>
      <c r="D12623" s="169"/>
      <c r="E12623" s="169"/>
    </row>
    <row r="12624" spans="2:5">
      <c r="B12624" s="187"/>
      <c r="C12624" s="169"/>
      <c r="D12624" s="169"/>
      <c r="E12624" s="169"/>
    </row>
    <row r="12625" spans="2:5">
      <c r="B12625" s="187"/>
      <c r="C12625" s="169"/>
      <c r="D12625" s="169"/>
      <c r="E12625" s="169"/>
    </row>
    <row r="12626" spans="2:5">
      <c r="B12626" s="187"/>
      <c r="C12626" s="169"/>
      <c r="D12626" s="169"/>
      <c r="E12626" s="169"/>
    </row>
    <row r="12627" spans="2:5">
      <c r="B12627" s="187"/>
      <c r="C12627" s="169"/>
      <c r="D12627" s="169"/>
      <c r="E12627" s="169"/>
    </row>
    <row r="12628" spans="2:5">
      <c r="B12628" s="187"/>
      <c r="C12628" s="169"/>
      <c r="D12628" s="169"/>
      <c r="E12628" s="169"/>
    </row>
    <row r="12629" spans="2:5">
      <c r="B12629" s="187"/>
      <c r="C12629" s="169"/>
      <c r="D12629" s="169"/>
      <c r="E12629" s="169"/>
    </row>
    <row r="12630" spans="2:5">
      <c r="B12630" s="187"/>
      <c r="C12630" s="169"/>
      <c r="D12630" s="169"/>
      <c r="E12630" s="169"/>
    </row>
    <row r="12631" spans="2:5">
      <c r="B12631" s="187"/>
      <c r="C12631" s="169"/>
      <c r="D12631" s="169"/>
      <c r="E12631" s="169"/>
    </row>
    <row r="12632" spans="2:5">
      <c r="B12632" s="187"/>
      <c r="C12632" s="169"/>
      <c r="D12632" s="169"/>
      <c r="E12632" s="169"/>
    </row>
    <row r="12633" spans="2:5">
      <c r="B12633" s="187"/>
      <c r="C12633" s="169"/>
      <c r="D12633" s="169"/>
      <c r="E12633" s="169"/>
    </row>
    <row r="12634" spans="2:5">
      <c r="B12634" s="187"/>
      <c r="C12634" s="169"/>
      <c r="D12634" s="169"/>
      <c r="E12634" s="169"/>
    </row>
    <row r="12635" spans="2:5">
      <c r="B12635" s="187"/>
      <c r="C12635" s="169"/>
      <c r="D12635" s="169"/>
      <c r="E12635" s="169"/>
    </row>
    <row r="12636" spans="2:5">
      <c r="B12636" s="187"/>
      <c r="C12636" s="169"/>
      <c r="D12636" s="169"/>
      <c r="E12636" s="169"/>
    </row>
    <row r="12637" spans="2:5">
      <c r="B12637" s="187"/>
      <c r="C12637" s="169"/>
      <c r="D12637" s="169"/>
      <c r="E12637" s="169"/>
    </row>
    <row r="12638" spans="2:5">
      <c r="B12638" s="187"/>
      <c r="C12638" s="169"/>
      <c r="D12638" s="169"/>
      <c r="E12638" s="169"/>
    </row>
    <row r="12639" spans="2:5">
      <c r="B12639" s="187"/>
      <c r="C12639" s="169"/>
      <c r="D12639" s="169"/>
      <c r="E12639" s="169"/>
    </row>
    <row r="12640" spans="2:5">
      <c r="B12640" s="187"/>
      <c r="C12640" s="169"/>
      <c r="D12640" s="169"/>
      <c r="E12640" s="169"/>
    </row>
    <row r="12641" spans="2:5">
      <c r="B12641" s="187"/>
      <c r="C12641" s="169"/>
      <c r="D12641" s="169"/>
      <c r="E12641" s="169"/>
    </row>
    <row r="12642" spans="2:5">
      <c r="B12642" s="187"/>
      <c r="C12642" s="169"/>
      <c r="D12642" s="169"/>
      <c r="E12642" s="169"/>
    </row>
    <row r="12643" spans="2:5">
      <c r="B12643" s="187"/>
      <c r="C12643" s="169"/>
      <c r="D12643" s="169"/>
      <c r="E12643" s="169"/>
    </row>
    <row r="12644" spans="2:5">
      <c r="B12644" s="187"/>
      <c r="C12644" s="169"/>
      <c r="D12644" s="169"/>
      <c r="E12644" s="169"/>
    </row>
    <row r="12645" spans="2:5">
      <c r="B12645" s="187"/>
      <c r="C12645" s="169"/>
      <c r="D12645" s="169"/>
      <c r="E12645" s="169"/>
    </row>
    <row r="12646" spans="2:5">
      <c r="B12646" s="187"/>
      <c r="C12646" s="169"/>
      <c r="D12646" s="169"/>
      <c r="E12646" s="169"/>
    </row>
    <row r="12647" spans="2:5">
      <c r="B12647" s="187"/>
      <c r="C12647" s="169"/>
      <c r="D12647" s="169"/>
      <c r="E12647" s="169"/>
    </row>
    <row r="12648" spans="2:5">
      <c r="B12648" s="187"/>
      <c r="C12648" s="169"/>
      <c r="D12648" s="169"/>
      <c r="E12648" s="169"/>
    </row>
    <row r="12649" spans="2:5">
      <c r="B12649" s="187"/>
      <c r="C12649" s="169"/>
      <c r="D12649" s="169"/>
      <c r="E12649" s="169"/>
    </row>
    <row r="12650" spans="2:5">
      <c r="B12650" s="187"/>
      <c r="C12650" s="169"/>
      <c r="D12650" s="169"/>
      <c r="E12650" s="169"/>
    </row>
    <row r="12651" spans="2:5">
      <c r="B12651" s="187"/>
      <c r="C12651" s="169"/>
      <c r="D12651" s="169"/>
      <c r="E12651" s="169"/>
    </row>
    <row r="12652" spans="2:5">
      <c r="B12652" s="187"/>
      <c r="C12652" s="169"/>
      <c r="D12652" s="169"/>
      <c r="E12652" s="169"/>
    </row>
    <row r="12653" spans="2:5">
      <c r="B12653" s="187"/>
      <c r="C12653" s="169"/>
      <c r="D12653" s="169"/>
      <c r="E12653" s="169"/>
    </row>
    <row r="12654" spans="2:5">
      <c r="B12654" s="187"/>
      <c r="C12654" s="169"/>
      <c r="D12654" s="169"/>
      <c r="E12654" s="169"/>
    </row>
    <row r="12655" spans="2:5">
      <c r="B12655" s="187"/>
      <c r="C12655" s="169"/>
      <c r="D12655" s="169"/>
      <c r="E12655" s="169"/>
    </row>
    <row r="12656" spans="2:5">
      <c r="B12656" s="187"/>
      <c r="C12656" s="169"/>
      <c r="D12656" s="169"/>
      <c r="E12656" s="169"/>
    </row>
    <row r="12657" spans="2:5">
      <c r="B12657" s="187"/>
      <c r="C12657" s="169"/>
      <c r="D12657" s="169"/>
      <c r="E12657" s="169"/>
    </row>
    <row r="12658" spans="2:5">
      <c r="B12658" s="187"/>
      <c r="C12658" s="169"/>
      <c r="D12658" s="169"/>
      <c r="E12658" s="169"/>
    </row>
    <row r="12659" spans="2:5">
      <c r="B12659" s="187"/>
      <c r="C12659" s="169"/>
      <c r="D12659" s="169"/>
      <c r="E12659" s="169"/>
    </row>
    <row r="12660" spans="2:5">
      <c r="B12660" s="187"/>
      <c r="C12660" s="169"/>
      <c r="D12660" s="169"/>
      <c r="E12660" s="169"/>
    </row>
    <row r="12661" spans="2:5">
      <c r="B12661" s="187"/>
      <c r="C12661" s="169"/>
      <c r="D12661" s="169"/>
      <c r="E12661" s="169"/>
    </row>
    <row r="12662" spans="2:5">
      <c r="B12662" s="187"/>
      <c r="C12662" s="169"/>
      <c r="D12662" s="169"/>
      <c r="E12662" s="169"/>
    </row>
    <row r="12663" spans="2:5">
      <c r="B12663" s="187"/>
      <c r="C12663" s="169"/>
      <c r="D12663" s="169"/>
      <c r="E12663" s="169"/>
    </row>
    <row r="12664" spans="2:5">
      <c r="B12664" s="187"/>
      <c r="C12664" s="169"/>
      <c r="D12664" s="169"/>
      <c r="E12664" s="169"/>
    </row>
    <row r="12665" spans="2:5">
      <c r="B12665" s="187"/>
      <c r="C12665" s="169"/>
      <c r="D12665" s="169"/>
      <c r="E12665" s="169"/>
    </row>
    <row r="12666" spans="2:5">
      <c r="B12666" s="187"/>
      <c r="C12666" s="169"/>
      <c r="D12666" s="169"/>
      <c r="E12666" s="169"/>
    </row>
    <row r="12667" spans="2:5">
      <c r="B12667" s="187"/>
      <c r="C12667" s="169"/>
      <c r="D12667" s="169"/>
      <c r="E12667" s="169"/>
    </row>
    <row r="12668" spans="2:5">
      <c r="B12668" s="187"/>
      <c r="C12668" s="169"/>
      <c r="D12668" s="169"/>
      <c r="E12668" s="169"/>
    </row>
    <row r="12669" spans="2:5">
      <c r="B12669" s="187"/>
      <c r="C12669" s="169"/>
      <c r="D12669" s="169"/>
      <c r="E12669" s="169"/>
    </row>
    <row r="12670" spans="2:5">
      <c r="B12670" s="187"/>
      <c r="C12670" s="169"/>
      <c r="D12670" s="169"/>
      <c r="E12670" s="169"/>
    </row>
    <row r="12671" spans="2:5">
      <c r="B12671" s="187"/>
      <c r="C12671" s="169"/>
      <c r="D12671" s="169"/>
      <c r="E12671" s="169"/>
    </row>
    <row r="12672" spans="2:5">
      <c r="B12672" s="187"/>
      <c r="C12672" s="169"/>
      <c r="D12672" s="169"/>
      <c r="E12672" s="169"/>
    </row>
    <row r="12673" spans="2:5">
      <c r="B12673" s="187"/>
      <c r="C12673" s="169"/>
      <c r="D12673" s="169"/>
      <c r="E12673" s="169"/>
    </row>
    <row r="12674" spans="2:5">
      <c r="B12674" s="187"/>
      <c r="C12674" s="169"/>
      <c r="D12674" s="169"/>
      <c r="E12674" s="169"/>
    </row>
    <row r="12675" spans="2:5">
      <c r="B12675" s="187"/>
      <c r="C12675" s="169"/>
      <c r="D12675" s="169"/>
      <c r="E12675" s="169"/>
    </row>
    <row r="12676" spans="2:5">
      <c r="B12676" s="187"/>
      <c r="C12676" s="169"/>
      <c r="D12676" s="169"/>
      <c r="E12676" s="169"/>
    </row>
    <row r="12677" spans="2:5">
      <c r="B12677" s="187"/>
      <c r="C12677" s="169"/>
      <c r="D12677" s="169"/>
      <c r="E12677" s="169"/>
    </row>
    <row r="12678" spans="2:5">
      <c r="B12678" s="187"/>
      <c r="C12678" s="169"/>
      <c r="D12678" s="169"/>
      <c r="E12678" s="169"/>
    </row>
    <row r="12679" spans="2:5">
      <c r="B12679" s="187"/>
      <c r="C12679" s="169"/>
      <c r="D12679" s="169"/>
      <c r="E12679" s="169"/>
    </row>
    <row r="12680" spans="2:5">
      <c r="B12680" s="187"/>
      <c r="C12680" s="169"/>
      <c r="D12680" s="169"/>
      <c r="E12680" s="169"/>
    </row>
    <row r="12681" spans="2:5">
      <c r="B12681" s="187"/>
      <c r="C12681" s="169"/>
      <c r="D12681" s="169"/>
      <c r="E12681" s="169"/>
    </row>
    <row r="12682" spans="2:5">
      <c r="B12682" s="187"/>
      <c r="C12682" s="169"/>
      <c r="D12682" s="169"/>
      <c r="E12682" s="169"/>
    </row>
    <row r="12683" spans="2:5">
      <c r="B12683" s="187"/>
      <c r="C12683" s="169"/>
      <c r="D12683" s="169"/>
      <c r="E12683" s="169"/>
    </row>
    <row r="12684" spans="2:5">
      <c r="B12684" s="187"/>
      <c r="C12684" s="169"/>
      <c r="D12684" s="169"/>
      <c r="E12684" s="169"/>
    </row>
    <row r="12685" spans="2:5">
      <c r="B12685" s="187"/>
      <c r="C12685" s="169"/>
      <c r="D12685" s="169"/>
      <c r="E12685" s="169"/>
    </row>
    <row r="12686" spans="2:5">
      <c r="B12686" s="187"/>
      <c r="C12686" s="169"/>
      <c r="D12686" s="169"/>
      <c r="E12686" s="169"/>
    </row>
    <row r="12687" spans="2:5">
      <c r="B12687" s="187"/>
      <c r="C12687" s="169"/>
      <c r="D12687" s="169"/>
      <c r="E12687" s="169"/>
    </row>
    <row r="12688" spans="2:5">
      <c r="B12688" s="187"/>
      <c r="C12688" s="169"/>
      <c r="D12688" s="169"/>
      <c r="E12688" s="169"/>
    </row>
    <row r="12689" spans="2:5">
      <c r="B12689" s="187"/>
      <c r="C12689" s="169"/>
      <c r="D12689" s="169"/>
      <c r="E12689" s="169"/>
    </row>
    <row r="12690" spans="2:5">
      <c r="B12690" s="187"/>
      <c r="C12690" s="169"/>
      <c r="D12690" s="169"/>
      <c r="E12690" s="169"/>
    </row>
    <row r="12691" spans="2:5">
      <c r="B12691" s="187"/>
      <c r="C12691" s="169"/>
      <c r="D12691" s="169"/>
      <c r="E12691" s="169"/>
    </row>
    <row r="12692" spans="2:5">
      <c r="B12692" s="187"/>
      <c r="C12692" s="169"/>
      <c r="D12692" s="169"/>
      <c r="E12692" s="169"/>
    </row>
    <row r="12693" spans="2:5">
      <c r="B12693" s="187"/>
      <c r="C12693" s="169"/>
      <c r="D12693" s="169"/>
      <c r="E12693" s="169"/>
    </row>
    <row r="12694" spans="2:5">
      <c r="B12694" s="187"/>
      <c r="C12694" s="169"/>
      <c r="D12694" s="169"/>
      <c r="E12694" s="169"/>
    </row>
    <row r="12695" spans="2:5">
      <c r="B12695" s="187"/>
      <c r="C12695" s="169"/>
      <c r="D12695" s="169"/>
      <c r="E12695" s="169"/>
    </row>
    <row r="12696" spans="2:5">
      <c r="B12696" s="187"/>
      <c r="C12696" s="169"/>
      <c r="D12696" s="169"/>
      <c r="E12696" s="169"/>
    </row>
    <row r="12697" spans="2:5">
      <c r="B12697" s="187"/>
      <c r="C12697" s="169"/>
      <c r="D12697" s="169"/>
      <c r="E12697" s="169"/>
    </row>
    <row r="12698" spans="2:5">
      <c r="B12698" s="187"/>
      <c r="C12698" s="169"/>
      <c r="D12698" s="169"/>
      <c r="E12698" s="169"/>
    </row>
    <row r="12699" spans="2:5">
      <c r="B12699" s="187"/>
      <c r="C12699" s="169"/>
      <c r="D12699" s="169"/>
      <c r="E12699" s="169"/>
    </row>
    <row r="12700" spans="2:5">
      <c r="B12700" s="187"/>
      <c r="C12700" s="169"/>
      <c r="D12700" s="169"/>
      <c r="E12700" s="169"/>
    </row>
    <row r="12701" spans="2:5">
      <c r="B12701" s="187"/>
      <c r="C12701" s="169"/>
      <c r="D12701" s="169"/>
      <c r="E12701" s="169"/>
    </row>
    <row r="12702" spans="2:5">
      <c r="B12702" s="187"/>
      <c r="C12702" s="169"/>
      <c r="D12702" s="169"/>
      <c r="E12702" s="169"/>
    </row>
    <row r="12703" spans="2:5">
      <c r="B12703" s="187"/>
      <c r="C12703" s="169"/>
      <c r="D12703" s="169"/>
      <c r="E12703" s="169"/>
    </row>
    <row r="12704" spans="2:5">
      <c r="B12704" s="187"/>
      <c r="C12704" s="169"/>
      <c r="D12704" s="169"/>
      <c r="E12704" s="169"/>
    </row>
    <row r="12705" spans="2:5">
      <c r="B12705" s="187"/>
      <c r="C12705" s="169"/>
      <c r="D12705" s="169"/>
      <c r="E12705" s="169"/>
    </row>
    <row r="12706" spans="2:5">
      <c r="B12706" s="187"/>
      <c r="C12706" s="169"/>
      <c r="D12706" s="169"/>
      <c r="E12706" s="169"/>
    </row>
    <row r="12707" spans="2:5">
      <c r="B12707" s="187"/>
      <c r="C12707" s="169"/>
      <c r="D12707" s="169"/>
      <c r="E12707" s="169"/>
    </row>
    <row r="12708" spans="2:5">
      <c r="B12708" s="187"/>
      <c r="C12708" s="169"/>
      <c r="D12708" s="169"/>
      <c r="E12708" s="169"/>
    </row>
    <row r="12709" spans="2:5">
      <c r="B12709" s="187"/>
      <c r="C12709" s="169"/>
      <c r="D12709" s="169"/>
      <c r="E12709" s="169"/>
    </row>
    <row r="12710" spans="2:5">
      <c r="B12710" s="187"/>
      <c r="C12710" s="169"/>
      <c r="D12710" s="169"/>
      <c r="E12710" s="169"/>
    </row>
    <row r="12711" spans="2:5">
      <c r="B12711" s="187"/>
      <c r="C12711" s="169"/>
      <c r="D12711" s="169"/>
      <c r="E12711" s="169"/>
    </row>
    <row r="12712" spans="2:5">
      <c r="B12712" s="187"/>
      <c r="C12712" s="169"/>
      <c r="D12712" s="169"/>
      <c r="E12712" s="169"/>
    </row>
    <row r="12713" spans="2:5">
      <c r="B12713" s="187"/>
      <c r="C12713" s="169"/>
      <c r="D12713" s="169"/>
      <c r="E12713" s="169"/>
    </row>
    <row r="12714" spans="2:5">
      <c r="B12714" s="187"/>
      <c r="C12714" s="169"/>
      <c r="D12714" s="169"/>
      <c r="E12714" s="169"/>
    </row>
    <row r="12715" spans="2:5">
      <c r="B12715" s="187"/>
      <c r="C12715" s="169"/>
      <c r="D12715" s="169"/>
      <c r="E12715" s="169"/>
    </row>
    <row r="12716" spans="2:5">
      <c r="B12716" s="187"/>
      <c r="C12716" s="169"/>
      <c r="D12716" s="169"/>
      <c r="E12716" s="169"/>
    </row>
    <row r="12717" spans="2:5">
      <c r="B12717" s="187"/>
      <c r="C12717" s="169"/>
      <c r="D12717" s="169"/>
      <c r="E12717" s="169"/>
    </row>
    <row r="12718" spans="2:5">
      <c r="B12718" s="187"/>
      <c r="C12718" s="169"/>
      <c r="D12718" s="169"/>
      <c r="E12718" s="169"/>
    </row>
    <row r="12719" spans="2:5">
      <c r="B12719" s="187"/>
      <c r="C12719" s="169"/>
      <c r="D12719" s="169"/>
      <c r="E12719" s="169"/>
    </row>
    <row r="12720" spans="2:5">
      <c r="B12720" s="187"/>
      <c r="C12720" s="169"/>
      <c r="D12720" s="169"/>
      <c r="E12720" s="169"/>
    </row>
    <row r="12721" spans="2:5">
      <c r="B12721" s="187"/>
      <c r="C12721" s="169"/>
      <c r="D12721" s="169"/>
      <c r="E12721" s="169"/>
    </row>
    <row r="12722" spans="2:5">
      <c r="B12722" s="187"/>
      <c r="C12722" s="169"/>
      <c r="D12722" s="169"/>
      <c r="E12722" s="169"/>
    </row>
    <row r="12723" spans="2:5">
      <c r="B12723" s="187"/>
      <c r="C12723" s="169"/>
      <c r="D12723" s="169"/>
      <c r="E12723" s="169"/>
    </row>
    <row r="12724" spans="2:5">
      <c r="B12724" s="187"/>
      <c r="C12724" s="169"/>
      <c r="D12724" s="169"/>
      <c r="E12724" s="169"/>
    </row>
    <row r="12725" spans="2:5">
      <c r="B12725" s="187"/>
      <c r="C12725" s="169"/>
      <c r="D12725" s="169"/>
      <c r="E12725" s="169"/>
    </row>
    <row r="12726" spans="2:5">
      <c r="B12726" s="187"/>
      <c r="C12726" s="169"/>
      <c r="D12726" s="169"/>
      <c r="E12726" s="169"/>
    </row>
    <row r="12727" spans="2:5">
      <c r="B12727" s="187"/>
      <c r="C12727" s="169"/>
      <c r="D12727" s="169"/>
      <c r="E12727" s="169"/>
    </row>
    <row r="12728" spans="2:5">
      <c r="B12728" s="187"/>
      <c r="C12728" s="169"/>
      <c r="D12728" s="169"/>
      <c r="E12728" s="169"/>
    </row>
    <row r="12729" spans="2:5">
      <c r="B12729" s="187"/>
      <c r="C12729" s="169"/>
      <c r="D12729" s="169"/>
      <c r="E12729" s="169"/>
    </row>
    <row r="12730" spans="2:5">
      <c r="B12730" s="187"/>
      <c r="C12730" s="169"/>
      <c r="D12730" s="169"/>
      <c r="E12730" s="169"/>
    </row>
    <row r="12731" spans="2:5">
      <c r="B12731" s="187"/>
      <c r="C12731" s="169"/>
      <c r="D12731" s="169"/>
      <c r="E12731" s="169"/>
    </row>
    <row r="12732" spans="2:5">
      <c r="B12732" s="187"/>
      <c r="C12732" s="169"/>
      <c r="D12732" s="169"/>
      <c r="E12732" s="169"/>
    </row>
    <row r="12733" spans="2:5">
      <c r="B12733" s="187"/>
      <c r="C12733" s="169"/>
      <c r="D12733" s="169"/>
      <c r="E12733" s="169"/>
    </row>
    <row r="12734" spans="2:5">
      <c r="B12734" s="187"/>
      <c r="C12734" s="169"/>
      <c r="D12734" s="169"/>
      <c r="E12734" s="169"/>
    </row>
    <row r="12735" spans="2:5">
      <c r="B12735" s="187"/>
      <c r="C12735" s="169"/>
      <c r="D12735" s="169"/>
      <c r="E12735" s="169"/>
    </row>
    <row r="12736" spans="2:5">
      <c r="B12736" s="187"/>
      <c r="C12736" s="169"/>
      <c r="D12736" s="169"/>
      <c r="E12736" s="169"/>
    </row>
    <row r="12737" spans="2:5">
      <c r="B12737" s="187"/>
      <c r="C12737" s="169"/>
      <c r="D12737" s="169"/>
      <c r="E12737" s="169"/>
    </row>
    <row r="12738" spans="2:5">
      <c r="B12738" s="187"/>
      <c r="C12738" s="169"/>
      <c r="D12738" s="169"/>
      <c r="E12738" s="169"/>
    </row>
    <row r="12739" spans="2:5">
      <c r="B12739" s="187"/>
      <c r="C12739" s="169"/>
      <c r="D12739" s="169"/>
      <c r="E12739" s="169"/>
    </row>
    <row r="12740" spans="2:5">
      <c r="B12740" s="187"/>
      <c r="C12740" s="169"/>
      <c r="D12740" s="169"/>
      <c r="E12740" s="169"/>
    </row>
    <row r="12741" spans="2:5">
      <c r="B12741" s="187"/>
      <c r="C12741" s="169"/>
      <c r="D12741" s="169"/>
      <c r="E12741" s="169"/>
    </row>
    <row r="12742" spans="2:5">
      <c r="B12742" s="187"/>
      <c r="C12742" s="169"/>
      <c r="D12742" s="169"/>
      <c r="E12742" s="169"/>
    </row>
    <row r="12743" spans="2:5">
      <c r="B12743" s="187"/>
      <c r="C12743" s="169"/>
      <c r="D12743" s="169"/>
      <c r="E12743" s="169"/>
    </row>
    <row r="12744" spans="2:5">
      <c r="B12744" s="187"/>
      <c r="C12744" s="169"/>
      <c r="D12744" s="169"/>
      <c r="E12744" s="169"/>
    </row>
    <row r="12745" spans="2:5">
      <c r="B12745" s="187"/>
      <c r="C12745" s="169"/>
      <c r="D12745" s="169"/>
      <c r="E12745" s="169"/>
    </row>
    <row r="12746" spans="2:5">
      <c r="B12746" s="187"/>
      <c r="C12746" s="169"/>
      <c r="D12746" s="169"/>
      <c r="E12746" s="169"/>
    </row>
    <row r="12747" spans="2:5">
      <c r="B12747" s="187"/>
      <c r="C12747" s="169"/>
      <c r="D12747" s="169"/>
      <c r="E12747" s="169"/>
    </row>
    <row r="12748" spans="2:5">
      <c r="B12748" s="187"/>
      <c r="C12748" s="169"/>
      <c r="D12748" s="169"/>
      <c r="E12748" s="169"/>
    </row>
    <row r="12749" spans="2:5">
      <c r="B12749" s="187"/>
      <c r="C12749" s="169"/>
      <c r="D12749" s="169"/>
      <c r="E12749" s="169"/>
    </row>
    <row r="12750" spans="2:5">
      <c r="B12750" s="187"/>
      <c r="C12750" s="169"/>
      <c r="D12750" s="169"/>
      <c r="E12750" s="169"/>
    </row>
    <row r="12751" spans="2:5">
      <c r="B12751" s="187"/>
      <c r="C12751" s="169"/>
      <c r="D12751" s="169"/>
      <c r="E12751" s="169"/>
    </row>
    <row r="12752" spans="2:5">
      <c r="B12752" s="187"/>
      <c r="C12752" s="169"/>
      <c r="D12752" s="169"/>
      <c r="E12752" s="169"/>
    </row>
    <row r="12753" spans="2:5">
      <c r="B12753" s="187"/>
      <c r="C12753" s="169"/>
      <c r="D12753" s="169"/>
      <c r="E12753" s="169"/>
    </row>
    <row r="12754" spans="2:5">
      <c r="B12754" s="187"/>
      <c r="C12754" s="169"/>
      <c r="D12754" s="169"/>
      <c r="E12754" s="169"/>
    </row>
    <row r="12755" spans="2:5">
      <c r="B12755" s="187"/>
      <c r="C12755" s="169"/>
      <c r="D12755" s="169"/>
      <c r="E12755" s="169"/>
    </row>
    <row r="12756" spans="2:5">
      <c r="B12756" s="187"/>
      <c r="C12756" s="169"/>
      <c r="D12756" s="169"/>
      <c r="E12756" s="169"/>
    </row>
    <row r="12757" spans="2:5">
      <c r="B12757" s="187"/>
      <c r="C12757" s="169"/>
      <c r="D12757" s="169"/>
      <c r="E12757" s="169"/>
    </row>
    <row r="12758" spans="2:5">
      <c r="B12758" s="187"/>
      <c r="C12758" s="169"/>
      <c r="D12758" s="169"/>
      <c r="E12758" s="169"/>
    </row>
    <row r="12759" spans="2:5">
      <c r="B12759" s="187"/>
      <c r="C12759" s="169"/>
      <c r="D12759" s="169"/>
      <c r="E12759" s="169"/>
    </row>
    <row r="12760" spans="2:5">
      <c r="B12760" s="187"/>
      <c r="C12760" s="169"/>
      <c r="D12760" s="169"/>
      <c r="E12760" s="169"/>
    </row>
    <row r="12761" spans="2:5">
      <c r="B12761" s="187"/>
      <c r="C12761" s="169"/>
      <c r="D12761" s="169"/>
      <c r="E12761" s="169"/>
    </row>
    <row r="12762" spans="2:5">
      <c r="B12762" s="187"/>
      <c r="C12762" s="169"/>
      <c r="D12762" s="169"/>
      <c r="E12762" s="169"/>
    </row>
    <row r="12763" spans="2:5">
      <c r="B12763" s="187"/>
      <c r="C12763" s="169"/>
      <c r="D12763" s="169"/>
      <c r="E12763" s="169"/>
    </row>
    <row r="12764" spans="2:5">
      <c r="B12764" s="187"/>
      <c r="C12764" s="169"/>
      <c r="D12764" s="169"/>
      <c r="E12764" s="169"/>
    </row>
    <row r="12765" spans="2:5">
      <c r="B12765" s="187"/>
      <c r="C12765" s="169"/>
      <c r="D12765" s="169"/>
      <c r="E12765" s="169"/>
    </row>
    <row r="12766" spans="2:5">
      <c r="B12766" s="187"/>
      <c r="C12766" s="169"/>
      <c r="D12766" s="169"/>
      <c r="E12766" s="169"/>
    </row>
    <row r="12767" spans="2:5">
      <c r="B12767" s="187"/>
      <c r="C12767" s="169"/>
      <c r="D12767" s="169"/>
      <c r="E12767" s="169"/>
    </row>
    <row r="12768" spans="2:5">
      <c r="B12768" s="187"/>
      <c r="C12768" s="169"/>
      <c r="D12768" s="169"/>
      <c r="E12768" s="169"/>
    </row>
    <row r="12769" spans="2:5">
      <c r="B12769" s="187"/>
      <c r="C12769" s="169"/>
      <c r="D12769" s="169"/>
      <c r="E12769" s="169"/>
    </row>
    <row r="12770" spans="2:5">
      <c r="B12770" s="187"/>
      <c r="C12770" s="169"/>
      <c r="D12770" s="169"/>
      <c r="E12770" s="169"/>
    </row>
    <row r="12771" spans="2:5">
      <c r="B12771" s="187"/>
      <c r="C12771" s="169"/>
      <c r="D12771" s="169"/>
      <c r="E12771" s="169"/>
    </row>
    <row r="12772" spans="2:5">
      <c r="B12772" s="187"/>
      <c r="C12772" s="169"/>
      <c r="D12772" s="169"/>
      <c r="E12772" s="169"/>
    </row>
    <row r="12773" spans="2:5">
      <c r="B12773" s="187"/>
      <c r="C12773" s="169"/>
      <c r="D12773" s="169"/>
      <c r="E12773" s="169"/>
    </row>
    <row r="12774" spans="2:5">
      <c r="B12774" s="187"/>
      <c r="C12774" s="169"/>
      <c r="D12774" s="169"/>
      <c r="E12774" s="169"/>
    </row>
    <row r="12775" spans="2:5">
      <c r="B12775" s="187"/>
      <c r="C12775" s="169"/>
      <c r="D12775" s="169"/>
      <c r="E12775" s="169"/>
    </row>
    <row r="12776" spans="2:5">
      <c r="B12776" s="187"/>
      <c r="C12776" s="169"/>
      <c r="D12776" s="169"/>
      <c r="E12776" s="169"/>
    </row>
    <row r="12777" spans="2:5">
      <c r="B12777" s="187"/>
      <c r="C12777" s="169"/>
      <c r="D12777" s="169"/>
      <c r="E12777" s="169"/>
    </row>
    <row r="12778" spans="2:5">
      <c r="B12778" s="187"/>
      <c r="C12778" s="169"/>
      <c r="D12778" s="169"/>
      <c r="E12778" s="169"/>
    </row>
    <row r="12779" spans="2:5">
      <c r="B12779" s="187"/>
      <c r="C12779" s="169"/>
      <c r="D12779" s="169"/>
      <c r="E12779" s="169"/>
    </row>
    <row r="12780" spans="2:5">
      <c r="B12780" s="187"/>
      <c r="C12780" s="169"/>
      <c r="D12780" s="169"/>
      <c r="E12780" s="169"/>
    </row>
    <row r="12781" spans="2:5">
      <c r="B12781" s="187"/>
      <c r="C12781" s="169"/>
      <c r="D12781" s="169"/>
      <c r="E12781" s="169"/>
    </row>
    <row r="12782" spans="2:5">
      <c r="B12782" s="187"/>
      <c r="C12782" s="169"/>
      <c r="D12782" s="169"/>
      <c r="E12782" s="169"/>
    </row>
    <row r="12783" spans="2:5">
      <c r="B12783" s="187"/>
      <c r="C12783" s="169"/>
      <c r="D12783" s="169"/>
      <c r="E12783" s="169"/>
    </row>
    <row r="12784" spans="2:5">
      <c r="B12784" s="187"/>
      <c r="C12784" s="169"/>
      <c r="D12784" s="169"/>
      <c r="E12784" s="169"/>
    </row>
    <row r="12785" spans="2:5">
      <c r="B12785" s="187"/>
      <c r="C12785" s="169"/>
      <c r="D12785" s="169"/>
      <c r="E12785" s="169"/>
    </row>
    <row r="12786" spans="2:5">
      <c r="B12786" s="187"/>
      <c r="C12786" s="169"/>
      <c r="D12786" s="169"/>
      <c r="E12786" s="169"/>
    </row>
    <row r="12787" spans="2:5">
      <c r="B12787" s="187"/>
      <c r="C12787" s="169"/>
      <c r="D12787" s="169"/>
      <c r="E12787" s="169"/>
    </row>
    <row r="12788" spans="2:5">
      <c r="B12788" s="187"/>
      <c r="C12788" s="169"/>
      <c r="D12788" s="169"/>
      <c r="E12788" s="169"/>
    </row>
    <row r="12789" spans="2:5">
      <c r="B12789" s="187"/>
      <c r="C12789" s="169"/>
      <c r="D12789" s="169"/>
      <c r="E12789" s="169"/>
    </row>
    <row r="12790" spans="2:5">
      <c r="B12790" s="187"/>
      <c r="C12790" s="169"/>
      <c r="D12790" s="169"/>
      <c r="E12790" s="169"/>
    </row>
    <row r="12791" spans="2:5">
      <c r="B12791" s="187"/>
      <c r="C12791" s="169"/>
      <c r="D12791" s="169"/>
      <c r="E12791" s="169"/>
    </row>
    <row r="12792" spans="2:5">
      <c r="B12792" s="187"/>
      <c r="C12792" s="169"/>
      <c r="D12792" s="169"/>
      <c r="E12792" s="169"/>
    </row>
    <row r="12793" spans="2:5">
      <c r="B12793" s="187"/>
      <c r="C12793" s="169"/>
      <c r="D12793" s="169"/>
      <c r="E12793" s="169"/>
    </row>
    <row r="12794" spans="2:5">
      <c r="B12794" s="187"/>
      <c r="C12794" s="169"/>
      <c r="D12794" s="169"/>
      <c r="E12794" s="169"/>
    </row>
    <row r="12795" spans="2:5">
      <c r="B12795" s="187"/>
      <c r="C12795" s="169"/>
      <c r="D12795" s="169"/>
      <c r="E12795" s="169"/>
    </row>
    <row r="12796" spans="2:5">
      <c r="B12796" s="187"/>
      <c r="C12796" s="169"/>
      <c r="D12796" s="169"/>
      <c r="E12796" s="169"/>
    </row>
    <row r="12797" spans="2:5">
      <c r="B12797" s="187"/>
      <c r="C12797" s="169"/>
      <c r="D12797" s="169"/>
      <c r="E12797" s="169"/>
    </row>
    <row r="12798" spans="2:5">
      <c r="B12798" s="187"/>
      <c r="C12798" s="169"/>
      <c r="D12798" s="169"/>
      <c r="E12798" s="169"/>
    </row>
    <row r="12799" spans="2:5">
      <c r="B12799" s="187"/>
      <c r="C12799" s="169"/>
      <c r="D12799" s="169"/>
      <c r="E12799" s="169"/>
    </row>
    <row r="12800" spans="2:5">
      <c r="B12800" s="187"/>
      <c r="C12800" s="169"/>
      <c r="D12800" s="169"/>
      <c r="E12800" s="169"/>
    </row>
    <row r="12801" spans="2:5">
      <c r="B12801" s="187"/>
      <c r="C12801" s="169"/>
      <c r="D12801" s="169"/>
      <c r="E12801" s="169"/>
    </row>
    <row r="12802" spans="2:5">
      <c r="B12802" s="187"/>
      <c r="C12802" s="169"/>
      <c r="D12802" s="169"/>
      <c r="E12802" s="169"/>
    </row>
    <row r="12803" spans="2:5">
      <c r="B12803" s="187"/>
      <c r="C12803" s="169"/>
      <c r="D12803" s="169"/>
      <c r="E12803" s="169"/>
    </row>
    <row r="12804" spans="2:5">
      <c r="B12804" s="187"/>
      <c r="C12804" s="169"/>
      <c r="D12804" s="169"/>
      <c r="E12804" s="169"/>
    </row>
    <row r="12805" spans="2:5">
      <c r="B12805" s="187"/>
      <c r="C12805" s="169"/>
      <c r="D12805" s="169"/>
      <c r="E12805" s="169"/>
    </row>
    <row r="12806" spans="2:5">
      <c r="B12806" s="187"/>
      <c r="C12806" s="169"/>
      <c r="D12806" s="169"/>
      <c r="E12806" s="169"/>
    </row>
    <row r="12807" spans="2:5">
      <c r="B12807" s="187"/>
      <c r="C12807" s="169"/>
      <c r="D12807" s="169"/>
      <c r="E12807" s="169"/>
    </row>
    <row r="12808" spans="2:5">
      <c r="B12808" s="187"/>
      <c r="C12808" s="169"/>
      <c r="D12808" s="169"/>
      <c r="E12808" s="169"/>
    </row>
    <row r="12809" spans="2:5">
      <c r="B12809" s="187"/>
      <c r="C12809" s="169"/>
      <c r="D12809" s="169"/>
      <c r="E12809" s="169"/>
    </row>
    <row r="12810" spans="2:5">
      <c r="B12810" s="187"/>
      <c r="C12810" s="169"/>
      <c r="D12810" s="169"/>
      <c r="E12810" s="169"/>
    </row>
    <row r="12811" spans="2:5">
      <c r="B12811" s="187"/>
      <c r="C12811" s="169"/>
      <c r="D12811" s="169"/>
      <c r="E12811" s="169"/>
    </row>
    <row r="12812" spans="2:5">
      <c r="B12812" s="187"/>
      <c r="C12812" s="169"/>
      <c r="D12812" s="169"/>
      <c r="E12812" s="169"/>
    </row>
    <row r="12813" spans="2:5">
      <c r="B12813" s="187"/>
      <c r="C12813" s="169"/>
      <c r="D12813" s="169"/>
      <c r="E12813" s="169"/>
    </row>
    <row r="12814" spans="2:5">
      <c r="B12814" s="187"/>
      <c r="C12814" s="169"/>
      <c r="D12814" s="169"/>
      <c r="E12814" s="169"/>
    </row>
    <row r="12815" spans="2:5">
      <c r="B12815" s="187"/>
      <c r="C12815" s="169"/>
      <c r="D12815" s="169"/>
      <c r="E12815" s="169"/>
    </row>
    <row r="12816" spans="2:5">
      <c r="B12816" s="187"/>
      <c r="C12816" s="169"/>
      <c r="D12816" s="169"/>
      <c r="E12816" s="169"/>
    </row>
    <row r="12817" spans="2:5">
      <c r="B12817" s="187"/>
      <c r="C12817" s="169"/>
      <c r="D12817" s="169"/>
      <c r="E12817" s="169"/>
    </row>
    <row r="12818" spans="2:5">
      <c r="B12818" s="187"/>
      <c r="C12818" s="169"/>
      <c r="D12818" s="169"/>
      <c r="E12818" s="169"/>
    </row>
    <row r="12819" spans="2:5">
      <c r="B12819" s="187"/>
      <c r="C12819" s="169"/>
      <c r="D12819" s="169"/>
      <c r="E12819" s="169"/>
    </row>
    <row r="12820" spans="2:5">
      <c r="B12820" s="187"/>
      <c r="C12820" s="169"/>
      <c r="D12820" s="169"/>
      <c r="E12820" s="169"/>
    </row>
    <row r="12821" spans="2:5">
      <c r="B12821" s="187"/>
      <c r="C12821" s="169"/>
      <c r="D12821" s="169"/>
      <c r="E12821" s="169"/>
    </row>
    <row r="12822" spans="2:5">
      <c r="B12822" s="187"/>
      <c r="C12822" s="169"/>
      <c r="D12822" s="169"/>
      <c r="E12822" s="169"/>
    </row>
    <row r="12823" spans="2:5">
      <c r="B12823" s="187"/>
      <c r="C12823" s="169"/>
      <c r="D12823" s="169"/>
      <c r="E12823" s="169"/>
    </row>
    <row r="12824" spans="2:5">
      <c r="B12824" s="187"/>
      <c r="C12824" s="169"/>
      <c r="D12824" s="169"/>
      <c r="E12824" s="169"/>
    </row>
    <row r="12825" spans="2:5">
      <c r="B12825" s="187"/>
      <c r="C12825" s="169"/>
      <c r="D12825" s="169"/>
      <c r="E12825" s="169"/>
    </row>
    <row r="12826" spans="2:5">
      <c r="B12826" s="187"/>
      <c r="C12826" s="169"/>
      <c r="D12826" s="169"/>
      <c r="E12826" s="169"/>
    </row>
    <row r="12827" spans="2:5">
      <c r="B12827" s="187"/>
      <c r="C12827" s="169"/>
      <c r="D12827" s="169"/>
      <c r="E12827" s="169"/>
    </row>
    <row r="12828" spans="2:5">
      <c r="B12828" s="187"/>
      <c r="C12828" s="169"/>
      <c r="D12828" s="169"/>
      <c r="E12828" s="169"/>
    </row>
    <row r="12829" spans="2:5">
      <c r="B12829" s="187"/>
      <c r="C12829" s="169"/>
      <c r="D12829" s="169"/>
      <c r="E12829" s="169"/>
    </row>
    <row r="12830" spans="2:5">
      <c r="B12830" s="187"/>
      <c r="C12830" s="169"/>
      <c r="D12830" s="169"/>
      <c r="E12830" s="169"/>
    </row>
    <row r="12831" spans="2:5">
      <c r="B12831" s="187"/>
      <c r="C12831" s="169"/>
      <c r="D12831" s="169"/>
      <c r="E12831" s="169"/>
    </row>
    <row r="12832" spans="2:5">
      <c r="B12832" s="187"/>
      <c r="C12832" s="169"/>
      <c r="D12832" s="169"/>
      <c r="E12832" s="169"/>
    </row>
    <row r="12833" spans="2:5">
      <c r="B12833" s="187"/>
      <c r="C12833" s="169"/>
      <c r="D12833" s="169"/>
      <c r="E12833" s="169"/>
    </row>
    <row r="12834" spans="2:5">
      <c r="B12834" s="187"/>
      <c r="C12834" s="169"/>
      <c r="D12834" s="169"/>
      <c r="E12834" s="169"/>
    </row>
    <row r="12835" spans="2:5">
      <c r="B12835" s="187"/>
      <c r="C12835" s="169"/>
      <c r="D12835" s="169"/>
      <c r="E12835" s="169"/>
    </row>
    <row r="12836" spans="2:5">
      <c r="B12836" s="187"/>
      <c r="C12836" s="169"/>
      <c r="D12836" s="169"/>
      <c r="E12836" s="169"/>
    </row>
    <row r="12837" spans="2:5">
      <c r="B12837" s="187"/>
      <c r="C12837" s="169"/>
      <c r="D12837" s="169"/>
      <c r="E12837" s="169"/>
    </row>
    <row r="12838" spans="2:5">
      <c r="B12838" s="187"/>
      <c r="C12838" s="169"/>
      <c r="D12838" s="169"/>
      <c r="E12838" s="169"/>
    </row>
    <row r="12839" spans="2:5">
      <c r="B12839" s="187"/>
      <c r="C12839" s="169"/>
      <c r="D12839" s="169"/>
      <c r="E12839" s="169"/>
    </row>
    <row r="12840" spans="2:5">
      <c r="B12840" s="187"/>
      <c r="C12840" s="169"/>
      <c r="D12840" s="169"/>
      <c r="E12840" s="169"/>
    </row>
    <row r="12841" spans="2:5">
      <c r="B12841" s="187"/>
      <c r="C12841" s="169"/>
      <c r="D12841" s="169"/>
      <c r="E12841" s="169"/>
    </row>
    <row r="12842" spans="2:5">
      <c r="B12842" s="187"/>
      <c r="C12842" s="169"/>
      <c r="D12842" s="169"/>
      <c r="E12842" s="169"/>
    </row>
    <row r="12843" spans="2:5">
      <c r="B12843" s="187"/>
      <c r="C12843" s="169"/>
      <c r="D12843" s="169"/>
      <c r="E12843" s="169"/>
    </row>
    <row r="12844" spans="2:5">
      <c r="B12844" s="187"/>
      <c r="C12844" s="169"/>
      <c r="D12844" s="169"/>
      <c r="E12844" s="169"/>
    </row>
    <row r="12845" spans="2:5">
      <c r="B12845" s="187"/>
      <c r="C12845" s="169"/>
      <c r="D12845" s="169"/>
      <c r="E12845" s="169"/>
    </row>
    <row r="12846" spans="2:5">
      <c r="B12846" s="187"/>
      <c r="C12846" s="169"/>
      <c r="D12846" s="169"/>
      <c r="E12846" s="169"/>
    </row>
    <row r="12847" spans="2:5">
      <c r="B12847" s="187"/>
      <c r="C12847" s="169"/>
      <c r="D12847" s="169"/>
      <c r="E12847" s="169"/>
    </row>
    <row r="12848" spans="2:5">
      <c r="B12848" s="187"/>
      <c r="C12848" s="169"/>
      <c r="D12848" s="169"/>
      <c r="E12848" s="169"/>
    </row>
    <row r="12849" spans="2:5">
      <c r="B12849" s="187"/>
      <c r="C12849" s="169"/>
      <c r="D12849" s="169"/>
      <c r="E12849" s="169"/>
    </row>
    <row r="12850" spans="2:5">
      <c r="B12850" s="187"/>
      <c r="C12850" s="169"/>
      <c r="D12850" s="169"/>
      <c r="E12850" s="169"/>
    </row>
    <row r="12851" spans="2:5">
      <c r="B12851" s="187"/>
      <c r="C12851" s="169"/>
      <c r="D12851" s="169"/>
      <c r="E12851" s="169"/>
    </row>
    <row r="12852" spans="2:5">
      <c r="B12852" s="187"/>
      <c r="C12852" s="169"/>
      <c r="D12852" s="169"/>
      <c r="E12852" s="169"/>
    </row>
    <row r="12853" spans="2:5">
      <c r="B12853" s="187"/>
      <c r="C12853" s="169"/>
      <c r="D12853" s="169"/>
      <c r="E12853" s="169"/>
    </row>
    <row r="12854" spans="2:5">
      <c r="B12854" s="187"/>
      <c r="C12854" s="169"/>
      <c r="D12854" s="169"/>
      <c r="E12854" s="169"/>
    </row>
    <row r="12855" spans="2:5">
      <c r="B12855" s="187"/>
      <c r="C12855" s="169"/>
      <c r="D12855" s="169"/>
      <c r="E12855" s="169"/>
    </row>
    <row r="12856" spans="2:5">
      <c r="B12856" s="187"/>
      <c r="C12856" s="169"/>
      <c r="D12856" s="169"/>
      <c r="E12856" s="169"/>
    </row>
    <row r="12857" spans="2:5">
      <c r="B12857" s="187"/>
      <c r="C12857" s="169"/>
      <c r="D12857" s="169"/>
      <c r="E12857" s="169"/>
    </row>
    <row r="12858" spans="2:5">
      <c r="B12858" s="187"/>
      <c r="C12858" s="169"/>
      <c r="D12858" s="169"/>
      <c r="E12858" s="169"/>
    </row>
    <row r="12859" spans="2:5">
      <c r="B12859" s="187"/>
      <c r="C12859" s="169"/>
      <c r="D12859" s="169"/>
      <c r="E12859" s="169"/>
    </row>
    <row r="12860" spans="2:5">
      <c r="B12860" s="187"/>
      <c r="C12860" s="169"/>
      <c r="D12860" s="169"/>
      <c r="E12860" s="169"/>
    </row>
    <row r="12861" spans="2:5">
      <c r="B12861" s="187"/>
      <c r="C12861" s="169"/>
      <c r="D12861" s="169"/>
      <c r="E12861" s="169"/>
    </row>
    <row r="12862" spans="2:5">
      <c r="B12862" s="187"/>
      <c r="C12862" s="169"/>
      <c r="D12862" s="169"/>
      <c r="E12862" s="169"/>
    </row>
    <row r="12863" spans="2:5">
      <c r="B12863" s="187"/>
      <c r="C12863" s="169"/>
      <c r="D12863" s="169"/>
      <c r="E12863" s="169"/>
    </row>
    <row r="12864" spans="2:5">
      <c r="B12864" s="187"/>
      <c r="C12864" s="169"/>
      <c r="D12864" s="169"/>
      <c r="E12864" s="169"/>
    </row>
    <row r="12865" spans="2:5">
      <c r="B12865" s="187"/>
      <c r="C12865" s="169"/>
      <c r="D12865" s="169"/>
      <c r="E12865" s="169"/>
    </row>
    <row r="12866" spans="2:5">
      <c r="B12866" s="187"/>
      <c r="C12866" s="169"/>
      <c r="D12866" s="169"/>
      <c r="E12866" s="169"/>
    </row>
    <row r="12867" spans="2:5">
      <c r="B12867" s="187"/>
      <c r="C12867" s="169"/>
      <c r="D12867" s="169"/>
      <c r="E12867" s="169"/>
    </row>
    <row r="12868" spans="2:5">
      <c r="B12868" s="187"/>
      <c r="C12868" s="169"/>
      <c r="D12868" s="169"/>
      <c r="E12868" s="169"/>
    </row>
    <row r="12869" spans="2:5">
      <c r="B12869" s="187"/>
      <c r="C12869" s="169"/>
      <c r="D12869" s="169"/>
      <c r="E12869" s="169"/>
    </row>
    <row r="12870" spans="2:5">
      <c r="B12870" s="187"/>
      <c r="C12870" s="169"/>
      <c r="D12870" s="169"/>
      <c r="E12870" s="169"/>
    </row>
    <row r="12871" spans="2:5">
      <c r="B12871" s="187"/>
      <c r="C12871" s="169"/>
      <c r="D12871" s="169"/>
      <c r="E12871" s="169"/>
    </row>
    <row r="12872" spans="2:5">
      <c r="B12872" s="187"/>
      <c r="C12872" s="169"/>
      <c r="D12872" s="169"/>
      <c r="E12872" s="169"/>
    </row>
    <row r="12873" spans="2:5">
      <c r="B12873" s="187"/>
      <c r="C12873" s="169"/>
      <c r="D12873" s="169"/>
      <c r="E12873" s="169"/>
    </row>
    <row r="12874" spans="2:5">
      <c r="B12874" s="187"/>
      <c r="C12874" s="169"/>
      <c r="D12874" s="169"/>
      <c r="E12874" s="169"/>
    </row>
    <row r="12875" spans="2:5">
      <c r="B12875" s="187"/>
      <c r="C12875" s="169"/>
      <c r="D12875" s="169"/>
      <c r="E12875" s="169"/>
    </row>
    <row r="12876" spans="2:5">
      <c r="B12876" s="187"/>
      <c r="C12876" s="169"/>
      <c r="D12876" s="169"/>
      <c r="E12876" s="169"/>
    </row>
    <row r="12877" spans="2:5">
      <c r="B12877" s="187"/>
      <c r="C12877" s="169"/>
      <c r="D12877" s="169"/>
      <c r="E12877" s="169"/>
    </row>
    <row r="12878" spans="2:5">
      <c r="B12878" s="187"/>
      <c r="C12878" s="169"/>
      <c r="D12878" s="169"/>
      <c r="E12878" s="169"/>
    </row>
    <row r="12879" spans="2:5">
      <c r="B12879" s="187"/>
      <c r="C12879" s="169"/>
      <c r="D12879" s="169"/>
      <c r="E12879" s="169"/>
    </row>
    <row r="12880" spans="2:5">
      <c r="B12880" s="187"/>
      <c r="C12880" s="169"/>
      <c r="D12880" s="169"/>
      <c r="E12880" s="169"/>
    </row>
    <row r="12881" spans="2:5">
      <c r="B12881" s="187"/>
      <c r="C12881" s="169"/>
      <c r="D12881" s="169"/>
      <c r="E12881" s="169"/>
    </row>
    <row r="12882" spans="2:5">
      <c r="B12882" s="187"/>
      <c r="C12882" s="169"/>
      <c r="D12882" s="169"/>
      <c r="E12882" s="169"/>
    </row>
    <row r="12883" spans="2:5">
      <c r="B12883" s="187"/>
      <c r="C12883" s="169"/>
      <c r="D12883" s="169"/>
      <c r="E12883" s="169"/>
    </row>
    <row r="12884" spans="2:5">
      <c r="B12884" s="187"/>
      <c r="C12884" s="169"/>
      <c r="D12884" s="169"/>
      <c r="E12884" s="169"/>
    </row>
    <row r="12885" spans="2:5">
      <c r="B12885" s="187"/>
      <c r="C12885" s="169"/>
      <c r="D12885" s="169"/>
      <c r="E12885" s="169"/>
    </row>
    <row r="12886" spans="2:5">
      <c r="B12886" s="187"/>
      <c r="C12886" s="169"/>
      <c r="D12886" s="169"/>
      <c r="E12886" s="169"/>
    </row>
    <row r="12887" spans="2:5">
      <c r="B12887" s="187"/>
      <c r="C12887" s="169"/>
      <c r="D12887" s="169"/>
      <c r="E12887" s="169"/>
    </row>
    <row r="12888" spans="2:5">
      <c r="B12888" s="187"/>
      <c r="C12888" s="169"/>
      <c r="D12888" s="169"/>
      <c r="E12888" s="169"/>
    </row>
    <row r="12889" spans="2:5">
      <c r="B12889" s="187"/>
      <c r="C12889" s="169"/>
      <c r="D12889" s="169"/>
      <c r="E12889" s="169"/>
    </row>
    <row r="12890" spans="2:5">
      <c r="B12890" s="187"/>
      <c r="C12890" s="169"/>
      <c r="D12890" s="169"/>
      <c r="E12890" s="169"/>
    </row>
    <row r="12891" spans="2:5">
      <c r="B12891" s="187"/>
      <c r="C12891" s="169"/>
      <c r="D12891" s="169"/>
      <c r="E12891" s="169"/>
    </row>
    <row r="12892" spans="2:5">
      <c r="B12892" s="187"/>
      <c r="C12892" s="169"/>
      <c r="D12892" s="169"/>
      <c r="E12892" s="169"/>
    </row>
    <row r="12893" spans="2:5">
      <c r="B12893" s="187"/>
      <c r="C12893" s="169"/>
      <c r="D12893" s="169"/>
      <c r="E12893" s="169"/>
    </row>
    <row r="12894" spans="2:5">
      <c r="B12894" s="187"/>
      <c r="C12894" s="169"/>
      <c r="D12894" s="169"/>
      <c r="E12894" s="169"/>
    </row>
    <row r="12895" spans="2:5">
      <c r="B12895" s="187"/>
      <c r="C12895" s="169"/>
      <c r="D12895" s="169"/>
      <c r="E12895" s="169"/>
    </row>
    <row r="12896" spans="2:5">
      <c r="B12896" s="187"/>
      <c r="C12896" s="169"/>
      <c r="D12896" s="169"/>
      <c r="E12896" s="169"/>
    </row>
    <row r="12897" spans="2:5">
      <c r="B12897" s="187"/>
      <c r="C12897" s="169"/>
      <c r="D12897" s="169"/>
      <c r="E12897" s="169"/>
    </row>
    <row r="12898" spans="2:5">
      <c r="B12898" s="187"/>
      <c r="C12898" s="169"/>
      <c r="D12898" s="169"/>
      <c r="E12898" s="169"/>
    </row>
    <row r="12899" spans="2:5">
      <c r="B12899" s="187"/>
      <c r="C12899" s="169"/>
      <c r="D12899" s="169"/>
      <c r="E12899" s="169"/>
    </row>
    <row r="12900" spans="2:5">
      <c r="B12900" s="187"/>
      <c r="C12900" s="169"/>
      <c r="D12900" s="169"/>
      <c r="E12900" s="169"/>
    </row>
    <row r="12901" spans="2:5">
      <c r="B12901" s="187"/>
      <c r="C12901" s="169"/>
      <c r="D12901" s="169"/>
      <c r="E12901" s="169"/>
    </row>
    <row r="12902" spans="2:5">
      <c r="B12902" s="187"/>
      <c r="C12902" s="169"/>
      <c r="D12902" s="169"/>
      <c r="E12902" s="169"/>
    </row>
    <row r="12903" spans="2:5">
      <c r="B12903" s="187"/>
      <c r="C12903" s="169"/>
      <c r="D12903" s="169"/>
      <c r="E12903" s="169"/>
    </row>
    <row r="12904" spans="2:5">
      <c r="B12904" s="187"/>
      <c r="C12904" s="169"/>
      <c r="D12904" s="169"/>
      <c r="E12904" s="169"/>
    </row>
    <row r="12905" spans="2:5">
      <c r="B12905" s="187"/>
      <c r="C12905" s="169"/>
      <c r="D12905" s="169"/>
      <c r="E12905" s="169"/>
    </row>
    <row r="12906" spans="2:5">
      <c r="B12906" s="187"/>
      <c r="C12906" s="169"/>
      <c r="D12906" s="169"/>
      <c r="E12906" s="169"/>
    </row>
    <row r="12907" spans="2:5">
      <c r="B12907" s="187"/>
      <c r="C12907" s="169"/>
      <c r="D12907" s="169"/>
      <c r="E12907" s="169"/>
    </row>
    <row r="12908" spans="2:5">
      <c r="B12908" s="187"/>
      <c r="C12908" s="169"/>
      <c r="D12908" s="169"/>
      <c r="E12908" s="169"/>
    </row>
    <row r="12909" spans="2:5">
      <c r="B12909" s="187"/>
      <c r="C12909" s="169"/>
      <c r="D12909" s="169"/>
      <c r="E12909" s="169"/>
    </row>
    <row r="12910" spans="2:5">
      <c r="B12910" s="187"/>
      <c r="C12910" s="169"/>
      <c r="D12910" s="169"/>
      <c r="E12910" s="169"/>
    </row>
    <row r="12911" spans="2:5">
      <c r="B12911" s="187"/>
      <c r="C12911" s="169"/>
      <c r="D12911" s="169"/>
      <c r="E12911" s="169"/>
    </row>
    <row r="12912" spans="2:5">
      <c r="B12912" s="187"/>
      <c r="C12912" s="169"/>
      <c r="D12912" s="169"/>
      <c r="E12912" s="169"/>
    </row>
    <row r="12913" spans="2:5">
      <c r="B12913" s="187"/>
      <c r="C12913" s="169"/>
      <c r="D12913" s="169"/>
      <c r="E12913" s="169"/>
    </row>
    <row r="12914" spans="2:5">
      <c r="B12914" s="187"/>
      <c r="C12914" s="169"/>
      <c r="D12914" s="169"/>
      <c r="E12914" s="169"/>
    </row>
    <row r="12915" spans="2:5">
      <c r="B12915" s="187"/>
      <c r="C12915" s="169"/>
      <c r="D12915" s="169"/>
      <c r="E12915" s="169"/>
    </row>
    <row r="12916" spans="2:5">
      <c r="B12916" s="187"/>
      <c r="C12916" s="169"/>
      <c r="D12916" s="169"/>
      <c r="E12916" s="169"/>
    </row>
    <row r="12917" spans="2:5">
      <c r="B12917" s="187"/>
      <c r="C12917" s="169"/>
      <c r="D12917" s="169"/>
      <c r="E12917" s="169"/>
    </row>
    <row r="12918" spans="2:5">
      <c r="B12918" s="187"/>
      <c r="C12918" s="169"/>
      <c r="D12918" s="169"/>
      <c r="E12918" s="169"/>
    </row>
    <row r="12919" spans="2:5">
      <c r="B12919" s="187"/>
      <c r="C12919" s="169"/>
      <c r="D12919" s="169"/>
      <c r="E12919" s="169"/>
    </row>
    <row r="12920" spans="2:5">
      <c r="B12920" s="187"/>
      <c r="C12920" s="169"/>
      <c r="D12920" s="169"/>
      <c r="E12920" s="169"/>
    </row>
    <row r="12921" spans="2:5">
      <c r="B12921" s="187"/>
      <c r="C12921" s="169"/>
      <c r="D12921" s="169"/>
      <c r="E12921" s="169"/>
    </row>
    <row r="12922" spans="2:5">
      <c r="B12922" s="187"/>
      <c r="C12922" s="169"/>
      <c r="D12922" s="169"/>
      <c r="E12922" s="169"/>
    </row>
    <row r="12923" spans="2:5">
      <c r="B12923" s="187"/>
      <c r="C12923" s="169"/>
      <c r="D12923" s="169"/>
      <c r="E12923" s="169"/>
    </row>
    <row r="12924" spans="2:5">
      <c r="B12924" s="187"/>
      <c r="C12924" s="169"/>
      <c r="D12924" s="169"/>
      <c r="E12924" s="169"/>
    </row>
    <row r="12925" spans="2:5">
      <c r="B12925" s="187"/>
      <c r="C12925" s="169"/>
      <c r="D12925" s="169"/>
      <c r="E12925" s="169"/>
    </row>
    <row r="12926" spans="2:5">
      <c r="B12926" s="187"/>
      <c r="C12926" s="169"/>
      <c r="D12926" s="169"/>
      <c r="E12926" s="169"/>
    </row>
    <row r="12927" spans="2:5">
      <c r="B12927" s="187"/>
      <c r="C12927" s="169"/>
      <c r="D12927" s="169"/>
      <c r="E12927" s="169"/>
    </row>
    <row r="12928" spans="2:5">
      <c r="B12928" s="187"/>
      <c r="C12928" s="169"/>
      <c r="D12928" s="169"/>
      <c r="E12928" s="169"/>
    </row>
    <row r="12929" spans="2:5">
      <c r="B12929" s="187"/>
      <c r="C12929" s="169"/>
      <c r="D12929" s="169"/>
      <c r="E12929" s="169"/>
    </row>
    <row r="12930" spans="2:5">
      <c r="B12930" s="187"/>
      <c r="C12930" s="169"/>
      <c r="D12930" s="169"/>
      <c r="E12930" s="169"/>
    </row>
    <row r="12931" spans="2:5">
      <c r="B12931" s="187"/>
      <c r="C12931" s="169"/>
      <c r="D12931" s="169"/>
      <c r="E12931" s="169"/>
    </row>
    <row r="12932" spans="2:5">
      <c r="B12932" s="187"/>
      <c r="C12932" s="169"/>
      <c r="D12932" s="169"/>
      <c r="E12932" s="169"/>
    </row>
    <row r="12933" spans="2:5">
      <c r="B12933" s="187"/>
      <c r="C12933" s="169"/>
      <c r="D12933" s="169"/>
      <c r="E12933" s="169"/>
    </row>
    <row r="12934" spans="2:5">
      <c r="B12934" s="187"/>
      <c r="C12934" s="169"/>
      <c r="D12934" s="169"/>
      <c r="E12934" s="169"/>
    </row>
    <row r="12935" spans="2:5">
      <c r="B12935" s="187"/>
      <c r="C12935" s="169"/>
      <c r="D12935" s="169"/>
      <c r="E12935" s="169"/>
    </row>
    <row r="12936" spans="2:5">
      <c r="B12936" s="187"/>
      <c r="C12936" s="169"/>
      <c r="D12936" s="169"/>
      <c r="E12936" s="169"/>
    </row>
    <row r="12937" spans="2:5">
      <c r="B12937" s="187"/>
      <c r="C12937" s="169"/>
      <c r="D12937" s="169"/>
      <c r="E12937" s="169"/>
    </row>
    <row r="12938" spans="2:5">
      <c r="B12938" s="187"/>
      <c r="C12938" s="169"/>
      <c r="D12938" s="169"/>
      <c r="E12938" s="169"/>
    </row>
    <row r="12939" spans="2:5">
      <c r="B12939" s="187"/>
      <c r="C12939" s="169"/>
      <c r="D12939" s="169"/>
      <c r="E12939" s="169"/>
    </row>
    <row r="12940" spans="2:5">
      <c r="B12940" s="187"/>
      <c r="C12940" s="169"/>
      <c r="D12940" s="169"/>
      <c r="E12940" s="169"/>
    </row>
    <row r="12941" spans="2:5">
      <c r="B12941" s="187"/>
      <c r="C12941" s="169"/>
      <c r="D12941" s="169"/>
      <c r="E12941" s="169"/>
    </row>
    <row r="12942" spans="2:5">
      <c r="B12942" s="187"/>
      <c r="C12942" s="169"/>
      <c r="D12942" s="169"/>
      <c r="E12942" s="169"/>
    </row>
    <row r="12943" spans="2:5">
      <c r="B12943" s="187"/>
      <c r="C12943" s="169"/>
      <c r="D12943" s="169"/>
      <c r="E12943" s="169"/>
    </row>
    <row r="12944" spans="2:5">
      <c r="B12944" s="187"/>
      <c r="C12944" s="169"/>
      <c r="D12944" s="169"/>
      <c r="E12944" s="169"/>
    </row>
    <row r="12945" spans="2:5">
      <c r="B12945" s="187"/>
      <c r="C12945" s="169"/>
      <c r="D12945" s="169"/>
      <c r="E12945" s="169"/>
    </row>
    <row r="12946" spans="2:5">
      <c r="B12946" s="187"/>
      <c r="C12946" s="169"/>
      <c r="D12946" s="169"/>
      <c r="E12946" s="169"/>
    </row>
    <row r="12947" spans="2:5">
      <c r="B12947" s="187"/>
      <c r="C12947" s="169"/>
      <c r="D12947" s="169"/>
      <c r="E12947" s="169"/>
    </row>
    <row r="12948" spans="2:5">
      <c r="B12948" s="187"/>
      <c r="C12948" s="169"/>
      <c r="D12948" s="169"/>
      <c r="E12948" s="169"/>
    </row>
    <row r="12949" spans="2:5">
      <c r="B12949" s="187"/>
      <c r="C12949" s="169"/>
      <c r="D12949" s="169"/>
      <c r="E12949" s="169"/>
    </row>
    <row r="12950" spans="2:5">
      <c r="B12950" s="187"/>
      <c r="C12950" s="169"/>
      <c r="D12950" s="169"/>
      <c r="E12950" s="169"/>
    </row>
    <row r="12951" spans="2:5">
      <c r="B12951" s="187"/>
      <c r="C12951" s="169"/>
      <c r="D12951" s="169"/>
      <c r="E12951" s="169"/>
    </row>
    <row r="12952" spans="2:5">
      <c r="B12952" s="187"/>
      <c r="C12952" s="169"/>
      <c r="D12952" s="169"/>
      <c r="E12952" s="169"/>
    </row>
    <row r="12953" spans="2:5">
      <c r="B12953" s="187"/>
      <c r="C12953" s="169"/>
      <c r="D12953" s="169"/>
      <c r="E12953" s="169"/>
    </row>
    <row r="12954" spans="2:5">
      <c r="B12954" s="187"/>
      <c r="C12954" s="169"/>
      <c r="D12954" s="169"/>
      <c r="E12954" s="169"/>
    </row>
    <row r="12955" spans="2:5">
      <c r="B12955" s="187"/>
      <c r="C12955" s="169"/>
      <c r="D12955" s="169"/>
      <c r="E12955" s="169"/>
    </row>
    <row r="12956" spans="2:5">
      <c r="B12956" s="187"/>
      <c r="C12956" s="169"/>
      <c r="D12956" s="169"/>
      <c r="E12956" s="169"/>
    </row>
    <row r="12957" spans="2:5">
      <c r="B12957" s="187"/>
      <c r="C12957" s="169"/>
      <c r="D12957" s="169"/>
      <c r="E12957" s="169"/>
    </row>
    <row r="12958" spans="2:5">
      <c r="B12958" s="187"/>
      <c r="C12958" s="169"/>
      <c r="D12958" s="169"/>
      <c r="E12958" s="169"/>
    </row>
    <row r="12959" spans="2:5">
      <c r="B12959" s="187"/>
      <c r="C12959" s="169"/>
      <c r="D12959" s="169"/>
      <c r="E12959" s="169"/>
    </row>
    <row r="12960" spans="2:5">
      <c r="B12960" s="187"/>
      <c r="C12960" s="169"/>
      <c r="D12960" s="169"/>
      <c r="E12960" s="169"/>
    </row>
    <row r="12961" spans="2:5">
      <c r="B12961" s="187"/>
      <c r="C12961" s="169"/>
      <c r="D12961" s="169"/>
      <c r="E12961" s="169"/>
    </row>
    <row r="12962" spans="2:5">
      <c r="B12962" s="187"/>
      <c r="C12962" s="169"/>
      <c r="D12962" s="169"/>
      <c r="E12962" s="169"/>
    </row>
    <row r="12963" spans="2:5">
      <c r="B12963" s="187"/>
      <c r="C12963" s="169"/>
      <c r="D12963" s="169"/>
      <c r="E12963" s="169"/>
    </row>
    <row r="12964" spans="2:5">
      <c r="B12964" s="187"/>
      <c r="C12964" s="169"/>
      <c r="D12964" s="169"/>
      <c r="E12964" s="169"/>
    </row>
    <row r="12965" spans="2:5">
      <c r="B12965" s="187"/>
      <c r="C12965" s="169"/>
      <c r="D12965" s="169"/>
      <c r="E12965" s="169"/>
    </row>
    <row r="12966" spans="2:5">
      <c r="B12966" s="187"/>
      <c r="C12966" s="169"/>
      <c r="D12966" s="169"/>
      <c r="E12966" s="169"/>
    </row>
    <row r="12967" spans="2:5">
      <c r="B12967" s="187"/>
      <c r="C12967" s="169"/>
      <c r="D12967" s="169"/>
      <c r="E12967" s="169"/>
    </row>
    <row r="12968" spans="2:5">
      <c r="B12968" s="187"/>
      <c r="C12968" s="169"/>
      <c r="D12968" s="169"/>
      <c r="E12968" s="169"/>
    </row>
    <row r="12969" spans="2:5">
      <c r="B12969" s="187"/>
      <c r="C12969" s="169"/>
      <c r="D12969" s="169"/>
      <c r="E12969" s="169"/>
    </row>
    <row r="12970" spans="2:5">
      <c r="B12970" s="187"/>
      <c r="C12970" s="169"/>
      <c r="D12970" s="169"/>
      <c r="E12970" s="169"/>
    </row>
    <row r="12971" spans="2:5">
      <c r="B12971" s="187"/>
      <c r="C12971" s="169"/>
      <c r="D12971" s="169"/>
      <c r="E12971" s="169"/>
    </row>
    <row r="12972" spans="2:5">
      <c r="B12972" s="187"/>
      <c r="C12972" s="169"/>
      <c r="D12972" s="169"/>
      <c r="E12972" s="169"/>
    </row>
    <row r="12973" spans="2:5">
      <c r="B12973" s="187"/>
      <c r="C12973" s="169"/>
      <c r="D12973" s="169"/>
      <c r="E12973" s="169"/>
    </row>
    <row r="12974" spans="2:5">
      <c r="B12974" s="187"/>
      <c r="C12974" s="169"/>
      <c r="D12974" s="169"/>
      <c r="E12974" s="169"/>
    </row>
    <row r="12975" spans="2:5">
      <c r="B12975" s="187"/>
      <c r="C12975" s="169"/>
      <c r="D12975" s="169"/>
      <c r="E12975" s="169"/>
    </row>
    <row r="12976" spans="2:5">
      <c r="B12976" s="187"/>
      <c r="C12976" s="169"/>
      <c r="D12976" s="169"/>
      <c r="E12976" s="169"/>
    </row>
    <row r="12977" spans="2:5">
      <c r="B12977" s="187"/>
      <c r="C12977" s="169"/>
      <c r="D12977" s="169"/>
      <c r="E12977" s="169"/>
    </row>
    <row r="12978" spans="2:5">
      <c r="B12978" s="187"/>
      <c r="C12978" s="169"/>
      <c r="D12978" s="169"/>
      <c r="E12978" s="169"/>
    </row>
    <row r="12979" spans="2:5">
      <c r="B12979" s="187"/>
      <c r="C12979" s="169"/>
      <c r="D12979" s="169"/>
      <c r="E12979" s="169"/>
    </row>
    <row r="12980" spans="2:5">
      <c r="B12980" s="187"/>
      <c r="C12980" s="169"/>
      <c r="D12980" s="169"/>
      <c r="E12980" s="169"/>
    </row>
    <row r="12981" spans="2:5">
      <c r="B12981" s="187"/>
      <c r="C12981" s="169"/>
      <c r="D12981" s="169"/>
      <c r="E12981" s="169"/>
    </row>
    <row r="12982" spans="2:5">
      <c r="B12982" s="187"/>
      <c r="C12982" s="169"/>
      <c r="D12982" s="169"/>
      <c r="E12982" s="169"/>
    </row>
    <row r="12983" spans="2:5">
      <c r="B12983" s="187"/>
      <c r="C12983" s="169"/>
      <c r="D12983" s="169"/>
      <c r="E12983" s="169"/>
    </row>
    <row r="12984" spans="2:5">
      <c r="B12984" s="187"/>
      <c r="C12984" s="169"/>
      <c r="D12984" s="169"/>
      <c r="E12984" s="169"/>
    </row>
    <row r="12985" spans="2:5">
      <c r="B12985" s="187"/>
      <c r="C12985" s="169"/>
      <c r="D12985" s="169"/>
      <c r="E12985" s="169"/>
    </row>
    <row r="12986" spans="2:5">
      <c r="B12986" s="187"/>
      <c r="C12986" s="169"/>
      <c r="D12986" s="169"/>
      <c r="E12986" s="169"/>
    </row>
    <row r="12987" spans="2:5">
      <c r="B12987" s="187"/>
      <c r="C12987" s="169"/>
      <c r="D12987" s="169"/>
      <c r="E12987" s="169"/>
    </row>
    <row r="12988" spans="2:5">
      <c r="B12988" s="187"/>
      <c r="C12988" s="169"/>
      <c r="D12988" s="169"/>
      <c r="E12988" s="169"/>
    </row>
    <row r="12989" spans="2:5">
      <c r="B12989" s="187"/>
      <c r="C12989" s="169"/>
      <c r="D12989" s="169"/>
      <c r="E12989" s="169"/>
    </row>
    <row r="12990" spans="2:5">
      <c r="B12990" s="187"/>
      <c r="C12990" s="169"/>
      <c r="D12990" s="169"/>
      <c r="E12990" s="169"/>
    </row>
    <row r="12991" spans="2:5">
      <c r="B12991" s="187"/>
      <c r="C12991" s="169"/>
      <c r="D12991" s="169"/>
      <c r="E12991" s="169"/>
    </row>
    <row r="12992" spans="2:5">
      <c r="B12992" s="187"/>
      <c r="C12992" s="169"/>
      <c r="D12992" s="169"/>
      <c r="E12992" s="169"/>
    </row>
    <row r="12993" spans="2:5">
      <c r="B12993" s="187"/>
      <c r="C12993" s="169"/>
      <c r="D12993" s="169"/>
      <c r="E12993" s="169"/>
    </row>
    <row r="12994" spans="2:5">
      <c r="B12994" s="187"/>
      <c r="C12994" s="169"/>
      <c r="D12994" s="169"/>
      <c r="E12994" s="169"/>
    </row>
    <row r="12995" spans="2:5">
      <c r="B12995" s="187"/>
      <c r="C12995" s="169"/>
      <c r="D12995" s="169"/>
      <c r="E12995" s="169"/>
    </row>
    <row r="12996" spans="2:5">
      <c r="B12996" s="187"/>
      <c r="C12996" s="169"/>
      <c r="D12996" s="169"/>
      <c r="E12996" s="169"/>
    </row>
    <row r="12997" spans="2:5">
      <c r="B12997" s="187"/>
      <c r="C12997" s="169"/>
      <c r="D12997" s="169"/>
      <c r="E12997" s="169"/>
    </row>
    <row r="12998" spans="2:5">
      <c r="B12998" s="187"/>
      <c r="C12998" s="169"/>
      <c r="D12998" s="169"/>
      <c r="E12998" s="169"/>
    </row>
    <row r="12999" spans="2:5">
      <c r="B12999" s="187"/>
      <c r="C12999" s="169"/>
      <c r="D12999" s="169"/>
      <c r="E12999" s="169"/>
    </row>
    <row r="13000" spans="2:5">
      <c r="B13000" s="187"/>
      <c r="C13000" s="169"/>
      <c r="D13000" s="169"/>
      <c r="E13000" s="169"/>
    </row>
    <row r="13001" spans="2:5">
      <c r="B13001" s="187"/>
      <c r="C13001" s="169"/>
      <c r="D13001" s="169"/>
      <c r="E13001" s="169"/>
    </row>
    <row r="13002" spans="2:5">
      <c r="B13002" s="187"/>
      <c r="C13002" s="169"/>
      <c r="D13002" s="169"/>
      <c r="E13002" s="169"/>
    </row>
    <row r="13003" spans="2:5">
      <c r="B13003" s="187"/>
      <c r="C13003" s="169"/>
      <c r="D13003" s="169"/>
      <c r="E13003" s="169"/>
    </row>
    <row r="13004" spans="2:5">
      <c r="B13004" s="187"/>
      <c r="C13004" s="169"/>
      <c r="D13004" s="169"/>
      <c r="E13004" s="169"/>
    </row>
    <row r="13005" spans="2:5">
      <c r="B13005" s="187"/>
      <c r="C13005" s="169"/>
      <c r="D13005" s="169"/>
      <c r="E13005" s="169"/>
    </row>
    <row r="13006" spans="2:5">
      <c r="B13006" s="187"/>
      <c r="C13006" s="169"/>
      <c r="D13006" s="169"/>
      <c r="E13006" s="169"/>
    </row>
    <row r="13007" spans="2:5">
      <c r="B13007" s="187"/>
      <c r="C13007" s="169"/>
      <c r="D13007" s="169"/>
      <c r="E13007" s="169"/>
    </row>
    <row r="13008" spans="2:5">
      <c r="B13008" s="187"/>
      <c r="C13008" s="169"/>
      <c r="D13008" s="169"/>
      <c r="E13008" s="169"/>
    </row>
    <row r="13009" spans="2:5">
      <c r="B13009" s="187"/>
      <c r="C13009" s="169"/>
      <c r="D13009" s="169"/>
      <c r="E13009" s="169"/>
    </row>
    <row r="13010" spans="2:5">
      <c r="B13010" s="187"/>
      <c r="C13010" s="169"/>
      <c r="D13010" s="169"/>
      <c r="E13010" s="169"/>
    </row>
    <row r="13011" spans="2:5">
      <c r="B13011" s="187"/>
      <c r="C13011" s="169"/>
      <c r="D13011" s="169"/>
      <c r="E13011" s="169"/>
    </row>
    <row r="13012" spans="2:5">
      <c r="B13012" s="187"/>
      <c r="C13012" s="169"/>
      <c r="D13012" s="169"/>
      <c r="E13012" s="169"/>
    </row>
    <row r="13013" spans="2:5">
      <c r="B13013" s="187"/>
      <c r="C13013" s="169"/>
      <c r="D13013" s="169"/>
      <c r="E13013" s="169"/>
    </row>
    <row r="13014" spans="2:5">
      <c r="B13014" s="187"/>
      <c r="C13014" s="169"/>
      <c r="D13014" s="169"/>
      <c r="E13014" s="169"/>
    </row>
    <row r="13015" spans="2:5">
      <c r="B13015" s="187"/>
      <c r="C13015" s="169"/>
      <c r="D13015" s="169"/>
      <c r="E13015" s="169"/>
    </row>
    <row r="13016" spans="2:5">
      <c r="B13016" s="187"/>
      <c r="C13016" s="169"/>
      <c r="D13016" s="169"/>
      <c r="E13016" s="169"/>
    </row>
    <row r="13017" spans="2:5">
      <c r="B13017" s="187"/>
      <c r="C13017" s="169"/>
      <c r="D13017" s="169"/>
      <c r="E13017" s="169"/>
    </row>
    <row r="13018" spans="2:5">
      <c r="B13018" s="187"/>
      <c r="C13018" s="169"/>
      <c r="D13018" s="169"/>
      <c r="E13018" s="169"/>
    </row>
    <row r="13019" spans="2:5">
      <c r="B13019" s="187"/>
      <c r="C13019" s="169"/>
      <c r="D13019" s="169"/>
      <c r="E13019" s="169"/>
    </row>
    <row r="13020" spans="2:5">
      <c r="B13020" s="187"/>
      <c r="C13020" s="169"/>
      <c r="D13020" s="169"/>
      <c r="E13020" s="169"/>
    </row>
    <row r="13021" spans="2:5">
      <c r="B13021" s="187"/>
      <c r="C13021" s="169"/>
      <c r="D13021" s="169"/>
      <c r="E13021" s="169"/>
    </row>
    <row r="13022" spans="2:5">
      <c r="B13022" s="187"/>
      <c r="C13022" s="169"/>
      <c r="D13022" s="169"/>
      <c r="E13022" s="169"/>
    </row>
    <row r="13023" spans="2:5">
      <c r="B13023" s="187"/>
      <c r="C13023" s="169"/>
      <c r="D13023" s="169"/>
      <c r="E13023" s="169"/>
    </row>
    <row r="13024" spans="2:5">
      <c r="B13024" s="187"/>
      <c r="C13024" s="169"/>
      <c r="D13024" s="169"/>
      <c r="E13024" s="169"/>
    </row>
    <row r="13025" spans="2:5">
      <c r="B13025" s="187"/>
      <c r="C13025" s="169"/>
      <c r="D13025" s="169"/>
      <c r="E13025" s="169"/>
    </row>
    <row r="13026" spans="2:5">
      <c r="B13026" s="187"/>
      <c r="C13026" s="169"/>
      <c r="D13026" s="169"/>
      <c r="E13026" s="169"/>
    </row>
    <row r="13027" spans="2:5">
      <c r="B13027" s="187"/>
      <c r="C13027" s="169"/>
      <c r="D13027" s="169"/>
      <c r="E13027" s="169"/>
    </row>
    <row r="13028" spans="2:5">
      <c r="B13028" s="187"/>
      <c r="C13028" s="169"/>
      <c r="D13028" s="169"/>
      <c r="E13028" s="169"/>
    </row>
    <row r="13029" spans="2:5">
      <c r="B13029" s="187"/>
      <c r="C13029" s="169"/>
      <c r="D13029" s="169"/>
      <c r="E13029" s="169"/>
    </row>
    <row r="13030" spans="2:5">
      <c r="B13030" s="187"/>
      <c r="C13030" s="169"/>
      <c r="D13030" s="169"/>
      <c r="E13030" s="169"/>
    </row>
    <row r="13031" spans="2:5">
      <c r="B13031" s="187"/>
      <c r="C13031" s="169"/>
      <c r="D13031" s="169"/>
      <c r="E13031" s="169"/>
    </row>
    <row r="13032" spans="2:5">
      <c r="B13032" s="187"/>
      <c r="C13032" s="169"/>
      <c r="D13032" s="169"/>
      <c r="E13032" s="169"/>
    </row>
    <row r="13033" spans="2:5">
      <c r="B13033" s="187"/>
      <c r="C13033" s="169"/>
      <c r="D13033" s="169"/>
      <c r="E13033" s="169"/>
    </row>
    <row r="13034" spans="2:5">
      <c r="B13034" s="187"/>
      <c r="C13034" s="169"/>
      <c r="D13034" s="169"/>
      <c r="E13034" s="169"/>
    </row>
    <row r="13035" spans="2:5">
      <c r="B13035" s="187"/>
      <c r="C13035" s="169"/>
      <c r="D13035" s="169"/>
      <c r="E13035" s="169"/>
    </row>
    <row r="13036" spans="2:5">
      <c r="B13036" s="187"/>
      <c r="C13036" s="169"/>
      <c r="D13036" s="169"/>
      <c r="E13036" s="169"/>
    </row>
    <row r="13037" spans="2:5">
      <c r="B13037" s="187"/>
      <c r="C13037" s="169"/>
      <c r="D13037" s="169"/>
      <c r="E13037" s="169"/>
    </row>
    <row r="13038" spans="2:5">
      <c r="B13038" s="187"/>
      <c r="C13038" s="169"/>
      <c r="D13038" s="169"/>
      <c r="E13038" s="169"/>
    </row>
    <row r="13039" spans="2:5">
      <c r="B13039" s="187"/>
      <c r="C13039" s="169"/>
      <c r="D13039" s="169"/>
      <c r="E13039" s="169"/>
    </row>
    <row r="13040" spans="2:5">
      <c r="B13040" s="187"/>
      <c r="C13040" s="169"/>
      <c r="D13040" s="169"/>
      <c r="E13040" s="169"/>
    </row>
    <row r="13041" spans="2:5">
      <c r="B13041" s="187"/>
      <c r="C13041" s="169"/>
      <c r="D13041" s="169"/>
      <c r="E13041" s="169"/>
    </row>
    <row r="13042" spans="2:5">
      <c r="B13042" s="187"/>
      <c r="C13042" s="169"/>
      <c r="D13042" s="169"/>
      <c r="E13042" s="169"/>
    </row>
    <row r="13043" spans="2:5">
      <c r="B13043" s="187"/>
      <c r="C13043" s="169"/>
      <c r="D13043" s="169"/>
      <c r="E13043" s="169"/>
    </row>
    <row r="13044" spans="2:5">
      <c r="B13044" s="187"/>
      <c r="C13044" s="169"/>
      <c r="D13044" s="169"/>
      <c r="E13044" s="169"/>
    </row>
    <row r="13045" spans="2:5">
      <c r="B13045" s="187"/>
      <c r="C13045" s="169"/>
      <c r="D13045" s="169"/>
      <c r="E13045" s="169"/>
    </row>
    <row r="13046" spans="2:5">
      <c r="B13046" s="187"/>
      <c r="C13046" s="169"/>
      <c r="D13046" s="169"/>
      <c r="E13046" s="169"/>
    </row>
    <row r="13047" spans="2:5">
      <c r="B13047" s="187"/>
      <c r="C13047" s="169"/>
      <c r="D13047" s="169"/>
      <c r="E13047" s="169"/>
    </row>
    <row r="13048" spans="2:5">
      <c r="B13048" s="187"/>
      <c r="C13048" s="169"/>
      <c r="D13048" s="169"/>
      <c r="E13048" s="169"/>
    </row>
    <row r="13049" spans="2:5">
      <c r="B13049" s="187"/>
      <c r="C13049" s="169"/>
      <c r="D13049" s="169"/>
      <c r="E13049" s="169"/>
    </row>
    <row r="13050" spans="2:5">
      <c r="B13050" s="187"/>
      <c r="C13050" s="169"/>
      <c r="D13050" s="169"/>
      <c r="E13050" s="169"/>
    </row>
    <row r="13051" spans="2:5">
      <c r="B13051" s="187"/>
      <c r="C13051" s="169"/>
      <c r="D13051" s="169"/>
      <c r="E13051" s="169"/>
    </row>
    <row r="13052" spans="2:5">
      <c r="B13052" s="187"/>
      <c r="C13052" s="169"/>
      <c r="D13052" s="169"/>
      <c r="E13052" s="169"/>
    </row>
    <row r="13053" spans="2:5">
      <c r="B13053" s="187"/>
      <c r="C13053" s="169"/>
      <c r="D13053" s="169"/>
      <c r="E13053" s="169"/>
    </row>
    <row r="13054" spans="2:5">
      <c r="B13054" s="187"/>
      <c r="C13054" s="169"/>
      <c r="D13054" s="169"/>
      <c r="E13054" s="169"/>
    </row>
    <row r="13055" spans="2:5">
      <c r="B13055" s="187"/>
      <c r="C13055" s="169"/>
      <c r="D13055" s="169"/>
      <c r="E13055" s="169"/>
    </row>
    <row r="13056" spans="2:5">
      <c r="B13056" s="187"/>
      <c r="C13056" s="169"/>
      <c r="D13056" s="169"/>
      <c r="E13056" s="169"/>
    </row>
    <row r="13057" spans="2:5">
      <c r="B13057" s="187"/>
      <c r="C13057" s="169"/>
      <c r="D13057" s="169"/>
      <c r="E13057" s="169"/>
    </row>
    <row r="13058" spans="2:5">
      <c r="B13058" s="187"/>
      <c r="C13058" s="169"/>
      <c r="D13058" s="169"/>
      <c r="E13058" s="169"/>
    </row>
    <row r="13059" spans="2:5">
      <c r="B13059" s="187"/>
      <c r="C13059" s="169"/>
      <c r="D13059" s="169"/>
      <c r="E13059" s="169"/>
    </row>
    <row r="13060" spans="2:5">
      <c r="B13060" s="187"/>
      <c r="C13060" s="169"/>
      <c r="D13060" s="169"/>
      <c r="E13060" s="169"/>
    </row>
    <row r="13061" spans="2:5">
      <c r="B13061" s="187"/>
      <c r="C13061" s="169"/>
      <c r="D13061" s="169"/>
      <c r="E13061" s="169"/>
    </row>
    <row r="13062" spans="2:5">
      <c r="B13062" s="187"/>
      <c r="C13062" s="169"/>
      <c r="D13062" s="169"/>
      <c r="E13062" s="169"/>
    </row>
    <row r="13063" spans="2:5">
      <c r="B13063" s="187"/>
      <c r="C13063" s="169"/>
      <c r="D13063" s="169"/>
      <c r="E13063" s="169"/>
    </row>
    <row r="13064" spans="2:5">
      <c r="B13064" s="187"/>
      <c r="C13064" s="169"/>
      <c r="D13064" s="169"/>
      <c r="E13064" s="169"/>
    </row>
    <row r="13065" spans="2:5">
      <c r="B13065" s="187"/>
      <c r="C13065" s="169"/>
      <c r="D13065" s="169"/>
      <c r="E13065" s="169"/>
    </row>
    <row r="13066" spans="2:5">
      <c r="B13066" s="187"/>
      <c r="C13066" s="169"/>
      <c r="D13066" s="169"/>
      <c r="E13066" s="169"/>
    </row>
    <row r="13067" spans="2:5">
      <c r="B13067" s="187"/>
      <c r="C13067" s="169"/>
      <c r="D13067" s="169"/>
      <c r="E13067" s="169"/>
    </row>
    <row r="13068" spans="2:5">
      <c r="B13068" s="187"/>
      <c r="C13068" s="169"/>
      <c r="D13068" s="169"/>
      <c r="E13068" s="169"/>
    </row>
    <row r="13069" spans="2:5">
      <c r="B13069" s="187"/>
      <c r="C13069" s="169"/>
      <c r="D13069" s="169"/>
      <c r="E13069" s="169"/>
    </row>
    <row r="13070" spans="2:5">
      <c r="B13070" s="187"/>
      <c r="C13070" s="169"/>
      <c r="D13070" s="169"/>
      <c r="E13070" s="169"/>
    </row>
    <row r="13071" spans="2:5">
      <c r="B13071" s="187"/>
      <c r="C13071" s="169"/>
      <c r="D13071" s="169"/>
      <c r="E13071" s="169"/>
    </row>
    <row r="13072" spans="2:5">
      <c r="B13072" s="187"/>
      <c r="C13072" s="169"/>
      <c r="D13072" s="169"/>
      <c r="E13072" s="169"/>
    </row>
    <row r="13073" spans="2:5">
      <c r="B13073" s="187"/>
      <c r="C13073" s="169"/>
      <c r="D13073" s="169"/>
      <c r="E13073" s="169"/>
    </row>
    <row r="13074" spans="2:5">
      <c r="B13074" s="187"/>
      <c r="C13074" s="169"/>
      <c r="D13074" s="169"/>
      <c r="E13074" s="169"/>
    </row>
    <row r="13075" spans="2:5">
      <c r="B13075" s="187"/>
      <c r="C13075" s="169"/>
      <c r="D13075" s="169"/>
      <c r="E13075" s="169"/>
    </row>
    <row r="13076" spans="2:5">
      <c r="B13076" s="187"/>
      <c r="C13076" s="169"/>
      <c r="D13076" s="169"/>
      <c r="E13076" s="169"/>
    </row>
    <row r="13077" spans="2:5">
      <c r="B13077" s="187"/>
      <c r="C13077" s="169"/>
      <c r="D13077" s="169"/>
      <c r="E13077" s="169"/>
    </row>
    <row r="13078" spans="2:5">
      <c r="B13078" s="187"/>
      <c r="C13078" s="169"/>
      <c r="D13078" s="169"/>
      <c r="E13078" s="169"/>
    </row>
    <row r="13079" spans="2:5">
      <c r="B13079" s="187"/>
      <c r="C13079" s="169"/>
      <c r="D13079" s="169"/>
      <c r="E13079" s="169"/>
    </row>
    <row r="13080" spans="2:5">
      <c r="B13080" s="187"/>
      <c r="C13080" s="169"/>
      <c r="D13080" s="169"/>
      <c r="E13080" s="169"/>
    </row>
    <row r="13081" spans="2:5">
      <c r="B13081" s="187"/>
      <c r="C13081" s="169"/>
      <c r="D13081" s="169"/>
      <c r="E13081" s="169"/>
    </row>
    <row r="13082" spans="2:5">
      <c r="B13082" s="187"/>
      <c r="C13082" s="169"/>
      <c r="D13082" s="169"/>
      <c r="E13082" s="169"/>
    </row>
    <row r="13083" spans="2:5">
      <c r="B13083" s="187"/>
      <c r="C13083" s="169"/>
      <c r="D13083" s="169"/>
      <c r="E13083" s="169"/>
    </row>
    <row r="13084" spans="2:5">
      <c r="B13084" s="187"/>
      <c r="C13084" s="169"/>
      <c r="D13084" s="169"/>
      <c r="E13084" s="169"/>
    </row>
    <row r="13085" spans="2:5">
      <c r="B13085" s="187"/>
      <c r="C13085" s="169"/>
      <c r="D13085" s="169"/>
      <c r="E13085" s="169"/>
    </row>
    <row r="13086" spans="2:5">
      <c r="B13086" s="187"/>
      <c r="C13086" s="169"/>
      <c r="D13086" s="169"/>
      <c r="E13086" s="169"/>
    </row>
    <row r="13087" spans="2:5">
      <c r="B13087" s="187"/>
      <c r="C13087" s="169"/>
      <c r="D13087" s="169"/>
      <c r="E13087" s="169"/>
    </row>
    <row r="13088" spans="2:5">
      <c r="B13088" s="187"/>
      <c r="C13088" s="169"/>
      <c r="D13088" s="169"/>
      <c r="E13088" s="169"/>
    </row>
    <row r="13089" spans="2:5">
      <c r="B13089" s="187"/>
      <c r="C13089" s="169"/>
      <c r="D13089" s="169"/>
      <c r="E13089" s="169"/>
    </row>
    <row r="13090" spans="2:5">
      <c r="B13090" s="187"/>
      <c r="C13090" s="169"/>
      <c r="D13090" s="169"/>
      <c r="E13090" s="169"/>
    </row>
    <row r="13091" spans="2:5">
      <c r="B13091" s="187"/>
      <c r="C13091" s="169"/>
      <c r="D13091" s="169"/>
      <c r="E13091" s="169"/>
    </row>
    <row r="13092" spans="2:5">
      <c r="B13092" s="187"/>
      <c r="C13092" s="169"/>
      <c r="D13092" s="169"/>
      <c r="E13092" s="169"/>
    </row>
    <row r="13093" spans="2:5">
      <c r="B13093" s="187"/>
      <c r="C13093" s="169"/>
      <c r="D13093" s="169"/>
      <c r="E13093" s="169"/>
    </row>
    <row r="13094" spans="2:5">
      <c r="B13094" s="187"/>
      <c r="C13094" s="169"/>
      <c r="D13094" s="169"/>
      <c r="E13094" s="169"/>
    </row>
    <row r="13095" spans="2:5">
      <c r="B13095" s="187"/>
      <c r="C13095" s="169"/>
      <c r="D13095" s="169"/>
      <c r="E13095" s="169"/>
    </row>
    <row r="13096" spans="2:5">
      <c r="B13096" s="187"/>
      <c r="C13096" s="169"/>
      <c r="D13096" s="169"/>
      <c r="E13096" s="169"/>
    </row>
    <row r="13097" spans="2:5">
      <c r="B13097" s="187"/>
      <c r="C13097" s="169"/>
      <c r="D13097" s="169"/>
      <c r="E13097" s="169"/>
    </row>
    <row r="13098" spans="2:5">
      <c r="B13098" s="187"/>
      <c r="C13098" s="169"/>
      <c r="D13098" s="169"/>
      <c r="E13098" s="169"/>
    </row>
    <row r="13099" spans="2:5">
      <c r="B13099" s="187"/>
      <c r="C13099" s="169"/>
      <c r="D13099" s="169"/>
      <c r="E13099" s="169"/>
    </row>
    <row r="13100" spans="2:5">
      <c r="B13100" s="187"/>
      <c r="C13100" s="169"/>
      <c r="D13100" s="169"/>
      <c r="E13100" s="169"/>
    </row>
    <row r="13101" spans="2:5">
      <c r="B13101" s="187"/>
      <c r="C13101" s="169"/>
      <c r="D13101" s="169"/>
      <c r="E13101" s="169"/>
    </row>
    <row r="13102" spans="2:5">
      <c r="B13102" s="187"/>
      <c r="C13102" s="169"/>
      <c r="D13102" s="169"/>
      <c r="E13102" s="169"/>
    </row>
    <row r="13103" spans="2:5">
      <c r="B13103" s="187"/>
      <c r="C13103" s="169"/>
      <c r="D13103" s="169"/>
      <c r="E13103" s="169"/>
    </row>
    <row r="13104" spans="2:5">
      <c r="B13104" s="187"/>
      <c r="C13104" s="169"/>
      <c r="D13104" s="169"/>
      <c r="E13104" s="169"/>
    </row>
    <row r="13105" spans="2:5">
      <c r="B13105" s="187"/>
      <c r="C13105" s="169"/>
      <c r="D13105" s="169"/>
      <c r="E13105" s="169"/>
    </row>
    <row r="13106" spans="2:5">
      <c r="B13106" s="187"/>
      <c r="C13106" s="169"/>
      <c r="D13106" s="169"/>
      <c r="E13106" s="169"/>
    </row>
    <row r="13107" spans="2:5">
      <c r="B13107" s="187"/>
      <c r="C13107" s="169"/>
      <c r="D13107" s="169"/>
      <c r="E13107" s="169"/>
    </row>
    <row r="13108" spans="2:5">
      <c r="B13108" s="187"/>
      <c r="C13108" s="169"/>
      <c r="D13108" s="169"/>
      <c r="E13108" s="169"/>
    </row>
    <row r="13109" spans="2:5">
      <c r="B13109" s="187"/>
      <c r="C13109" s="169"/>
      <c r="D13109" s="169"/>
      <c r="E13109" s="169"/>
    </row>
    <row r="13110" spans="2:5">
      <c r="B13110" s="187"/>
      <c r="C13110" s="169"/>
      <c r="D13110" s="169"/>
      <c r="E13110" s="169"/>
    </row>
    <row r="13111" spans="2:5">
      <c r="B13111" s="187"/>
      <c r="C13111" s="169"/>
      <c r="D13111" s="169"/>
      <c r="E13111" s="169"/>
    </row>
    <row r="13112" spans="2:5">
      <c r="B13112" s="187"/>
      <c r="C13112" s="169"/>
      <c r="D13112" s="169"/>
      <c r="E13112" s="169"/>
    </row>
    <row r="13113" spans="2:5">
      <c r="B13113" s="187"/>
      <c r="C13113" s="169"/>
      <c r="D13113" s="169"/>
      <c r="E13113" s="169"/>
    </row>
    <row r="13114" spans="2:5">
      <c r="B13114" s="187"/>
      <c r="C13114" s="169"/>
      <c r="D13114" s="169"/>
      <c r="E13114" s="169"/>
    </row>
    <row r="13115" spans="2:5">
      <c r="B13115" s="187"/>
      <c r="C13115" s="169"/>
      <c r="D13115" s="169"/>
      <c r="E13115" s="169"/>
    </row>
    <row r="13116" spans="2:5">
      <c r="B13116" s="187"/>
      <c r="C13116" s="169"/>
      <c r="D13116" s="169"/>
      <c r="E13116" s="169"/>
    </row>
    <row r="13117" spans="2:5">
      <c r="B13117" s="187"/>
      <c r="C13117" s="169"/>
      <c r="D13117" s="169"/>
      <c r="E13117" s="169"/>
    </row>
    <row r="13118" spans="2:5">
      <c r="B13118" s="187"/>
      <c r="C13118" s="169"/>
      <c r="D13118" s="169"/>
      <c r="E13118" s="169"/>
    </row>
    <row r="13119" spans="2:5">
      <c r="B13119" s="187"/>
      <c r="C13119" s="169"/>
      <c r="D13119" s="169"/>
      <c r="E13119" s="169"/>
    </row>
    <row r="13120" spans="2:5">
      <c r="B13120" s="187"/>
      <c r="C13120" s="169"/>
      <c r="D13120" s="169"/>
      <c r="E13120" s="169"/>
    </row>
    <row r="13121" spans="2:5">
      <c r="B13121" s="187"/>
      <c r="C13121" s="169"/>
      <c r="D13121" s="169"/>
      <c r="E13121" s="169"/>
    </row>
    <row r="13122" spans="2:5">
      <c r="B13122" s="187"/>
      <c r="C13122" s="169"/>
      <c r="D13122" s="169"/>
      <c r="E13122" s="169"/>
    </row>
    <row r="13123" spans="2:5">
      <c r="B13123" s="187"/>
      <c r="C13123" s="169"/>
      <c r="D13123" s="169"/>
      <c r="E13123" s="169"/>
    </row>
    <row r="13124" spans="2:5">
      <c r="B13124" s="187"/>
      <c r="C13124" s="169"/>
      <c r="D13124" s="169"/>
      <c r="E13124" s="169"/>
    </row>
    <row r="13125" spans="2:5">
      <c r="B13125" s="187"/>
      <c r="C13125" s="169"/>
      <c r="D13125" s="169"/>
      <c r="E13125" s="169"/>
    </row>
    <row r="13126" spans="2:5">
      <c r="B13126" s="187"/>
      <c r="C13126" s="169"/>
      <c r="D13126" s="169"/>
      <c r="E13126" s="169"/>
    </row>
    <row r="13127" spans="2:5">
      <c r="B13127" s="187"/>
      <c r="C13127" s="169"/>
      <c r="D13127" s="169"/>
      <c r="E13127" s="169"/>
    </row>
    <row r="13128" spans="2:5">
      <c r="B13128" s="187"/>
      <c r="C13128" s="169"/>
      <c r="D13128" s="169"/>
      <c r="E13128" s="169"/>
    </row>
    <row r="13129" spans="2:5">
      <c r="B13129" s="187"/>
      <c r="C13129" s="169"/>
      <c r="D13129" s="169"/>
      <c r="E13129" s="169"/>
    </row>
    <row r="13130" spans="2:5">
      <c r="B13130" s="187"/>
      <c r="C13130" s="169"/>
      <c r="D13130" s="169"/>
      <c r="E13130" s="169"/>
    </row>
    <row r="13131" spans="2:5">
      <c r="B13131" s="187"/>
      <c r="C13131" s="169"/>
      <c r="D13131" s="169"/>
      <c r="E13131" s="169"/>
    </row>
    <row r="13132" spans="2:5">
      <c r="B13132" s="187"/>
      <c r="C13132" s="169"/>
      <c r="D13132" s="169"/>
      <c r="E13132" s="169"/>
    </row>
    <row r="13133" spans="2:5">
      <c r="B13133" s="187"/>
      <c r="C13133" s="169"/>
      <c r="D13133" s="169"/>
      <c r="E13133" s="169"/>
    </row>
    <row r="13134" spans="2:5">
      <c r="B13134" s="187"/>
      <c r="C13134" s="169"/>
      <c r="D13134" s="169"/>
      <c r="E13134" s="169"/>
    </row>
    <row r="13135" spans="2:5">
      <c r="B13135" s="187"/>
      <c r="C13135" s="169"/>
      <c r="D13135" s="169"/>
      <c r="E13135" s="169"/>
    </row>
    <row r="13136" spans="2:5">
      <c r="B13136" s="187"/>
      <c r="C13136" s="169"/>
      <c r="D13136" s="169"/>
      <c r="E13136" s="169"/>
    </row>
    <row r="13137" spans="2:5">
      <c r="B13137" s="187"/>
      <c r="C13137" s="169"/>
      <c r="D13137" s="169"/>
      <c r="E13137" s="169"/>
    </row>
    <row r="13138" spans="2:5">
      <c r="B13138" s="187"/>
      <c r="C13138" s="169"/>
      <c r="D13138" s="169"/>
      <c r="E13138" s="169"/>
    </row>
    <row r="13139" spans="2:5">
      <c r="B13139" s="187"/>
      <c r="C13139" s="169"/>
      <c r="D13139" s="169"/>
      <c r="E13139" s="169"/>
    </row>
    <row r="13140" spans="2:5">
      <c r="B13140" s="187"/>
      <c r="C13140" s="169"/>
      <c r="D13140" s="169"/>
      <c r="E13140" s="169"/>
    </row>
    <row r="13141" spans="2:5">
      <c r="B13141" s="187"/>
      <c r="C13141" s="169"/>
      <c r="D13141" s="169"/>
      <c r="E13141" s="169"/>
    </row>
    <row r="13142" spans="2:5">
      <c r="B13142" s="187"/>
      <c r="C13142" s="169"/>
      <c r="D13142" s="169"/>
      <c r="E13142" s="169"/>
    </row>
    <row r="13143" spans="2:5">
      <c r="B13143" s="187"/>
      <c r="C13143" s="169"/>
      <c r="D13143" s="169"/>
      <c r="E13143" s="169"/>
    </row>
    <row r="13144" spans="2:5">
      <c r="B13144" s="187"/>
      <c r="C13144" s="169"/>
      <c r="D13144" s="169"/>
      <c r="E13144" s="169"/>
    </row>
    <row r="13145" spans="2:5">
      <c r="B13145" s="187"/>
      <c r="C13145" s="169"/>
      <c r="D13145" s="169"/>
      <c r="E13145" s="169"/>
    </row>
    <row r="13146" spans="2:5">
      <c r="B13146" s="187"/>
      <c r="C13146" s="169"/>
      <c r="D13146" s="169"/>
      <c r="E13146" s="169"/>
    </row>
    <row r="13147" spans="2:5">
      <c r="B13147" s="187"/>
      <c r="C13147" s="169"/>
      <c r="D13147" s="169"/>
      <c r="E13147" s="169"/>
    </row>
    <row r="13148" spans="2:5">
      <c r="B13148" s="187"/>
      <c r="C13148" s="169"/>
      <c r="D13148" s="169"/>
      <c r="E13148" s="169"/>
    </row>
    <row r="13149" spans="2:5">
      <c r="B13149" s="187"/>
      <c r="C13149" s="169"/>
      <c r="D13149" s="169"/>
      <c r="E13149" s="169"/>
    </row>
    <row r="13150" spans="2:5">
      <c r="B13150" s="187"/>
      <c r="C13150" s="169"/>
      <c r="D13150" s="169"/>
      <c r="E13150" s="169"/>
    </row>
    <row r="13151" spans="2:5">
      <c r="B13151" s="187"/>
      <c r="C13151" s="169"/>
      <c r="D13151" s="169"/>
      <c r="E13151" s="169"/>
    </row>
    <row r="13152" spans="2:5">
      <c r="B13152" s="187"/>
      <c r="C13152" s="169"/>
      <c r="D13152" s="169"/>
      <c r="E13152" s="169"/>
    </row>
    <row r="13153" spans="2:5">
      <c r="B13153" s="187"/>
      <c r="C13153" s="169"/>
      <c r="D13153" s="169"/>
      <c r="E13153" s="169"/>
    </row>
    <row r="13154" spans="2:5">
      <c r="B13154" s="187"/>
      <c r="C13154" s="169"/>
      <c r="D13154" s="169"/>
      <c r="E13154" s="169"/>
    </row>
    <row r="13155" spans="2:5">
      <c r="B13155" s="187"/>
      <c r="C13155" s="169"/>
      <c r="D13155" s="169"/>
      <c r="E13155" s="169"/>
    </row>
    <row r="13156" spans="2:5">
      <c r="B13156" s="187"/>
      <c r="C13156" s="169"/>
      <c r="D13156" s="169"/>
      <c r="E13156" s="169"/>
    </row>
    <row r="13157" spans="2:5">
      <c r="B13157" s="187"/>
      <c r="C13157" s="169"/>
      <c r="D13157" s="169"/>
      <c r="E13157" s="169"/>
    </row>
    <row r="13158" spans="2:5">
      <c r="B13158" s="187"/>
      <c r="C13158" s="169"/>
      <c r="D13158" s="169"/>
      <c r="E13158" s="169"/>
    </row>
    <row r="13159" spans="2:5">
      <c r="B13159" s="187"/>
      <c r="C13159" s="169"/>
      <c r="D13159" s="169"/>
      <c r="E13159" s="169"/>
    </row>
    <row r="13160" spans="2:5">
      <c r="B13160" s="187"/>
      <c r="C13160" s="169"/>
      <c r="D13160" s="169"/>
      <c r="E13160" s="169"/>
    </row>
    <row r="13161" spans="2:5">
      <c r="B13161" s="187"/>
      <c r="C13161" s="169"/>
      <c r="D13161" s="169"/>
      <c r="E13161" s="169"/>
    </row>
    <row r="13162" spans="2:5">
      <c r="B13162" s="187"/>
      <c r="C13162" s="169"/>
      <c r="D13162" s="169"/>
      <c r="E13162" s="169"/>
    </row>
    <row r="13163" spans="2:5">
      <c r="B13163" s="187"/>
      <c r="C13163" s="169"/>
      <c r="D13163" s="169"/>
      <c r="E13163" s="169"/>
    </row>
    <row r="13164" spans="2:5">
      <c r="B13164" s="187"/>
      <c r="C13164" s="169"/>
      <c r="D13164" s="169"/>
      <c r="E13164" s="169"/>
    </row>
    <row r="13165" spans="2:5">
      <c r="B13165" s="187"/>
      <c r="C13165" s="169"/>
      <c r="D13165" s="169"/>
      <c r="E13165" s="169"/>
    </row>
    <row r="13166" spans="2:5">
      <c r="B13166" s="187"/>
      <c r="C13166" s="169"/>
      <c r="D13166" s="169"/>
      <c r="E13166" s="169"/>
    </row>
    <row r="13167" spans="2:5">
      <c r="B13167" s="187"/>
      <c r="C13167" s="169"/>
      <c r="D13167" s="169"/>
      <c r="E13167" s="169"/>
    </row>
    <row r="13168" spans="2:5">
      <c r="B13168" s="187"/>
      <c r="C13168" s="169"/>
      <c r="D13168" s="169"/>
      <c r="E13168" s="169"/>
    </row>
    <row r="13169" spans="2:5">
      <c r="B13169" s="187"/>
      <c r="C13169" s="169"/>
      <c r="D13169" s="169"/>
      <c r="E13169" s="169"/>
    </row>
    <row r="13170" spans="2:5">
      <c r="B13170" s="187"/>
      <c r="C13170" s="169"/>
      <c r="D13170" s="169"/>
      <c r="E13170" s="169"/>
    </row>
    <row r="13171" spans="2:5">
      <c r="B13171" s="187"/>
      <c r="C13171" s="169"/>
      <c r="D13171" s="169"/>
      <c r="E13171" s="169"/>
    </row>
    <row r="13172" spans="2:5">
      <c r="B13172" s="187"/>
      <c r="C13172" s="169"/>
      <c r="D13172" s="169"/>
      <c r="E13172" s="169"/>
    </row>
    <row r="13173" spans="2:5">
      <c r="B13173" s="187"/>
      <c r="C13173" s="169"/>
      <c r="D13173" s="169"/>
      <c r="E13173" s="169"/>
    </row>
    <row r="13174" spans="2:5">
      <c r="B13174" s="187"/>
      <c r="C13174" s="169"/>
      <c r="D13174" s="169"/>
      <c r="E13174" s="169"/>
    </row>
    <row r="13175" spans="2:5">
      <c r="B13175" s="187"/>
      <c r="C13175" s="169"/>
      <c r="D13175" s="169"/>
      <c r="E13175" s="169"/>
    </row>
    <row r="13176" spans="2:5">
      <c r="B13176" s="187"/>
      <c r="C13176" s="169"/>
      <c r="D13176" s="169"/>
      <c r="E13176" s="169"/>
    </row>
    <row r="13177" spans="2:5">
      <c r="B13177" s="187"/>
      <c r="C13177" s="169"/>
      <c r="D13177" s="169"/>
      <c r="E13177" s="169"/>
    </row>
    <row r="13178" spans="2:5">
      <c r="B13178" s="187"/>
      <c r="C13178" s="169"/>
      <c r="D13178" s="169"/>
      <c r="E13178" s="169"/>
    </row>
    <row r="13179" spans="2:5">
      <c r="B13179" s="187"/>
      <c r="C13179" s="169"/>
      <c r="D13179" s="169"/>
      <c r="E13179" s="169"/>
    </row>
    <row r="13180" spans="2:5">
      <c r="B13180" s="187"/>
      <c r="C13180" s="169"/>
      <c r="D13180" s="169"/>
      <c r="E13180" s="169"/>
    </row>
    <row r="13181" spans="2:5">
      <c r="B13181" s="187"/>
      <c r="C13181" s="169"/>
      <c r="D13181" s="169"/>
      <c r="E13181" s="169"/>
    </row>
    <row r="13182" spans="2:5">
      <c r="B13182" s="187"/>
      <c r="C13182" s="169"/>
      <c r="D13182" s="169"/>
      <c r="E13182" s="169"/>
    </row>
    <row r="13183" spans="2:5">
      <c r="B13183" s="187"/>
      <c r="C13183" s="169"/>
      <c r="D13183" s="169"/>
      <c r="E13183" s="169"/>
    </row>
    <row r="13184" spans="2:5">
      <c r="B13184" s="187"/>
      <c r="C13184" s="169"/>
      <c r="D13184" s="169"/>
      <c r="E13184" s="169"/>
    </row>
    <row r="13185" spans="2:5">
      <c r="B13185" s="187"/>
      <c r="C13185" s="169"/>
      <c r="D13185" s="169"/>
      <c r="E13185" s="169"/>
    </row>
    <row r="13186" spans="2:5">
      <c r="B13186" s="187"/>
      <c r="C13186" s="169"/>
      <c r="D13186" s="169"/>
      <c r="E13186" s="169"/>
    </row>
    <row r="13187" spans="2:5">
      <c r="B13187" s="187"/>
      <c r="C13187" s="169"/>
      <c r="D13187" s="169"/>
      <c r="E13187" s="169"/>
    </row>
    <row r="13188" spans="2:5">
      <c r="B13188" s="187"/>
      <c r="C13188" s="169"/>
      <c r="D13188" s="169"/>
      <c r="E13188" s="169"/>
    </row>
    <row r="13189" spans="2:5">
      <c r="B13189" s="187"/>
      <c r="C13189" s="169"/>
      <c r="D13189" s="169"/>
      <c r="E13189" s="169"/>
    </row>
    <row r="13190" spans="2:5">
      <c r="B13190" s="187"/>
      <c r="C13190" s="169"/>
      <c r="D13190" s="169"/>
      <c r="E13190" s="169"/>
    </row>
    <row r="13191" spans="2:5">
      <c r="B13191" s="187"/>
      <c r="C13191" s="169"/>
      <c r="D13191" s="169"/>
      <c r="E13191" s="169"/>
    </row>
    <row r="13192" spans="2:5">
      <c r="B13192" s="187"/>
      <c r="C13192" s="169"/>
      <c r="D13192" s="169"/>
      <c r="E13192" s="169"/>
    </row>
    <row r="13193" spans="2:5">
      <c r="B13193" s="187"/>
      <c r="C13193" s="169"/>
      <c r="D13193" s="169"/>
      <c r="E13193" s="169"/>
    </row>
    <row r="13194" spans="2:5">
      <c r="B13194" s="187"/>
      <c r="C13194" s="169"/>
      <c r="D13194" s="169"/>
      <c r="E13194" s="169"/>
    </row>
    <row r="13195" spans="2:5">
      <c r="B13195" s="187"/>
      <c r="C13195" s="169"/>
      <c r="D13195" s="169"/>
      <c r="E13195" s="169"/>
    </row>
    <row r="13196" spans="2:5">
      <c r="B13196" s="187"/>
      <c r="C13196" s="169"/>
      <c r="D13196" s="169"/>
      <c r="E13196" s="169"/>
    </row>
    <row r="13197" spans="2:5">
      <c r="B13197" s="187"/>
      <c r="C13197" s="169"/>
      <c r="D13197" s="169"/>
      <c r="E13197" s="169"/>
    </row>
    <row r="13198" spans="2:5">
      <c r="B13198" s="187"/>
      <c r="C13198" s="169"/>
      <c r="D13198" s="169"/>
      <c r="E13198" s="169"/>
    </row>
    <row r="13199" spans="2:5">
      <c r="B13199" s="187"/>
      <c r="C13199" s="169"/>
      <c r="D13199" s="169"/>
      <c r="E13199" s="169"/>
    </row>
    <row r="13200" spans="2:5">
      <c r="B13200" s="187"/>
      <c r="C13200" s="169"/>
      <c r="D13200" s="169"/>
      <c r="E13200" s="169"/>
    </row>
    <row r="13201" spans="2:5">
      <c r="B13201" s="187"/>
      <c r="C13201" s="169"/>
      <c r="D13201" s="169"/>
      <c r="E13201" s="169"/>
    </row>
    <row r="13202" spans="2:5">
      <c r="B13202" s="187"/>
      <c r="C13202" s="169"/>
      <c r="D13202" s="169"/>
      <c r="E13202" s="169"/>
    </row>
    <row r="13203" spans="2:5">
      <c r="B13203" s="187"/>
      <c r="C13203" s="169"/>
      <c r="D13203" s="169"/>
      <c r="E13203" s="169"/>
    </row>
    <row r="13204" spans="2:5">
      <c r="B13204" s="187"/>
      <c r="C13204" s="169"/>
      <c r="D13204" s="169"/>
      <c r="E13204" s="169"/>
    </row>
    <row r="13205" spans="2:5">
      <c r="B13205" s="187"/>
      <c r="C13205" s="169"/>
      <c r="D13205" s="169"/>
      <c r="E13205" s="169"/>
    </row>
    <row r="13206" spans="2:5">
      <c r="B13206" s="187"/>
      <c r="C13206" s="169"/>
      <c r="D13206" s="169"/>
      <c r="E13206" s="169"/>
    </row>
    <row r="13207" spans="2:5">
      <c r="B13207" s="187"/>
      <c r="C13207" s="169"/>
      <c r="D13207" s="169"/>
      <c r="E13207" s="169"/>
    </row>
    <row r="13208" spans="2:5">
      <c r="B13208" s="187"/>
      <c r="C13208" s="169"/>
      <c r="D13208" s="169"/>
      <c r="E13208" s="169"/>
    </row>
    <row r="13209" spans="2:5">
      <c r="B13209" s="187"/>
      <c r="C13209" s="169"/>
      <c r="D13209" s="169"/>
      <c r="E13209" s="169"/>
    </row>
    <row r="13210" spans="2:5">
      <c r="B13210" s="187"/>
      <c r="C13210" s="169"/>
      <c r="D13210" s="169"/>
      <c r="E13210" s="169"/>
    </row>
    <row r="13211" spans="2:5">
      <c r="B13211" s="187"/>
      <c r="C13211" s="169"/>
      <c r="D13211" s="169"/>
      <c r="E13211" s="169"/>
    </row>
    <row r="13212" spans="2:5">
      <c r="B13212" s="187"/>
      <c r="C13212" s="169"/>
      <c r="D13212" s="169"/>
      <c r="E13212" s="169"/>
    </row>
    <row r="13213" spans="2:5">
      <c r="B13213" s="187"/>
      <c r="C13213" s="169"/>
      <c r="D13213" s="169"/>
      <c r="E13213" s="169"/>
    </row>
    <row r="13214" spans="2:5">
      <c r="B13214" s="187"/>
      <c r="C13214" s="169"/>
      <c r="D13214" s="169"/>
      <c r="E13214" s="169"/>
    </row>
    <row r="13215" spans="2:5">
      <c r="B13215" s="187"/>
      <c r="C13215" s="169"/>
      <c r="D13215" s="169"/>
      <c r="E13215" s="169"/>
    </row>
    <row r="13216" spans="2:5">
      <c r="B13216" s="187"/>
      <c r="C13216" s="169"/>
      <c r="D13216" s="169"/>
      <c r="E13216" s="169"/>
    </row>
    <row r="13217" spans="2:5">
      <c r="B13217" s="187"/>
      <c r="C13217" s="169"/>
      <c r="D13217" s="169"/>
      <c r="E13217" s="169"/>
    </row>
    <row r="13218" spans="2:5">
      <c r="B13218" s="187"/>
      <c r="C13218" s="169"/>
      <c r="D13218" s="169"/>
      <c r="E13218" s="169"/>
    </row>
    <row r="13219" spans="2:5">
      <c r="B13219" s="187"/>
      <c r="C13219" s="169"/>
      <c r="D13219" s="169"/>
      <c r="E13219" s="169"/>
    </row>
    <row r="13220" spans="2:5">
      <c r="B13220" s="187"/>
      <c r="C13220" s="169"/>
      <c r="D13220" s="169"/>
      <c r="E13220" s="169"/>
    </row>
    <row r="13221" spans="2:5">
      <c r="B13221" s="187"/>
      <c r="C13221" s="169"/>
      <c r="D13221" s="169"/>
      <c r="E13221" s="169"/>
    </row>
    <row r="13222" spans="2:5">
      <c r="B13222" s="187"/>
      <c r="C13222" s="169"/>
      <c r="D13222" s="169"/>
      <c r="E13222" s="169"/>
    </row>
    <row r="13223" spans="2:5">
      <c r="B13223" s="187"/>
      <c r="C13223" s="169"/>
      <c r="D13223" s="169"/>
      <c r="E13223" s="169"/>
    </row>
    <row r="13224" spans="2:5">
      <c r="B13224" s="187"/>
      <c r="C13224" s="169"/>
      <c r="D13224" s="169"/>
      <c r="E13224" s="169"/>
    </row>
    <row r="13225" spans="2:5">
      <c r="B13225" s="187"/>
      <c r="C13225" s="169"/>
      <c r="D13225" s="169"/>
      <c r="E13225" s="169"/>
    </row>
    <row r="13226" spans="2:5">
      <c r="B13226" s="187"/>
      <c r="C13226" s="169"/>
      <c r="D13226" s="169"/>
      <c r="E13226" s="169"/>
    </row>
    <row r="13227" spans="2:5">
      <c r="B13227" s="187"/>
      <c r="C13227" s="169"/>
      <c r="D13227" s="169"/>
      <c r="E13227" s="169"/>
    </row>
    <row r="13228" spans="2:5">
      <c r="B13228" s="187"/>
      <c r="C13228" s="169"/>
      <c r="D13228" s="169"/>
      <c r="E13228" s="169"/>
    </row>
    <row r="13229" spans="2:5">
      <c r="B13229" s="187"/>
      <c r="C13229" s="169"/>
      <c r="D13229" s="169"/>
      <c r="E13229" s="169"/>
    </row>
    <row r="13230" spans="2:5">
      <c r="B13230" s="187"/>
      <c r="C13230" s="169"/>
      <c r="D13230" s="169"/>
      <c r="E13230" s="169"/>
    </row>
    <row r="13231" spans="2:5">
      <c r="B13231" s="187"/>
      <c r="C13231" s="169"/>
      <c r="D13231" s="169"/>
      <c r="E13231" s="169"/>
    </row>
    <row r="13232" spans="2:5">
      <c r="B13232" s="187"/>
      <c r="C13232" s="169"/>
      <c r="D13232" s="169"/>
      <c r="E13232" s="169"/>
    </row>
    <row r="13233" spans="2:5">
      <c r="B13233" s="187"/>
      <c r="C13233" s="169"/>
      <c r="D13233" s="169"/>
      <c r="E13233" s="169"/>
    </row>
    <row r="13234" spans="2:5">
      <c r="B13234" s="187"/>
      <c r="C13234" s="169"/>
      <c r="D13234" s="169"/>
      <c r="E13234" s="169"/>
    </row>
    <row r="13235" spans="2:5">
      <c r="B13235" s="187"/>
      <c r="C13235" s="169"/>
      <c r="D13235" s="169"/>
      <c r="E13235" s="169"/>
    </row>
    <row r="13236" spans="2:5">
      <c r="B13236" s="187"/>
      <c r="C13236" s="169"/>
      <c r="D13236" s="169"/>
      <c r="E13236" s="169"/>
    </row>
    <row r="13237" spans="2:5">
      <c r="B13237" s="187"/>
      <c r="C13237" s="169"/>
      <c r="D13237" s="169"/>
      <c r="E13237" s="169"/>
    </row>
    <row r="13238" spans="2:5">
      <c r="B13238" s="187"/>
      <c r="C13238" s="169"/>
      <c r="D13238" s="169"/>
      <c r="E13238" s="169"/>
    </row>
    <row r="13239" spans="2:5">
      <c r="B13239" s="187"/>
      <c r="C13239" s="169"/>
      <c r="D13239" s="169"/>
      <c r="E13239" s="169"/>
    </row>
    <row r="13240" spans="2:5">
      <c r="B13240" s="187"/>
      <c r="C13240" s="169"/>
      <c r="D13240" s="169"/>
      <c r="E13240" s="169"/>
    </row>
    <row r="13241" spans="2:5">
      <c r="B13241" s="187"/>
      <c r="C13241" s="169"/>
      <c r="D13241" s="169"/>
      <c r="E13241" s="169"/>
    </row>
    <row r="13242" spans="2:5">
      <c r="B13242" s="187"/>
      <c r="C13242" s="169"/>
      <c r="D13242" s="169"/>
      <c r="E13242" s="169"/>
    </row>
    <row r="13243" spans="2:5">
      <c r="B13243" s="187"/>
      <c r="C13243" s="169"/>
      <c r="D13243" s="169"/>
      <c r="E13243" s="169"/>
    </row>
    <row r="13244" spans="2:5">
      <c r="B13244" s="187"/>
      <c r="C13244" s="169"/>
      <c r="D13244" s="169"/>
      <c r="E13244" s="169"/>
    </row>
    <row r="13245" spans="2:5">
      <c r="B13245" s="187"/>
      <c r="C13245" s="169"/>
      <c r="D13245" s="169"/>
      <c r="E13245" s="169"/>
    </row>
    <row r="13246" spans="2:5">
      <c r="B13246" s="187"/>
      <c r="C13246" s="169"/>
      <c r="D13246" s="169"/>
      <c r="E13246" s="169"/>
    </row>
    <row r="13247" spans="2:5">
      <c r="B13247" s="187"/>
      <c r="C13247" s="169"/>
      <c r="D13247" s="169"/>
      <c r="E13247" s="169"/>
    </row>
    <row r="13248" spans="2:5">
      <c r="B13248" s="187"/>
      <c r="C13248" s="169"/>
      <c r="D13248" s="169"/>
      <c r="E13248" s="169"/>
    </row>
    <row r="13249" spans="2:5">
      <c r="B13249" s="187"/>
      <c r="C13249" s="169"/>
      <c r="D13249" s="169"/>
      <c r="E13249" s="169"/>
    </row>
    <row r="13250" spans="2:5">
      <c r="B13250" s="187"/>
      <c r="C13250" s="169"/>
      <c r="D13250" s="169"/>
      <c r="E13250" s="169"/>
    </row>
    <row r="13251" spans="2:5">
      <c r="B13251" s="187"/>
      <c r="C13251" s="169"/>
      <c r="D13251" s="169"/>
      <c r="E13251" s="169"/>
    </row>
    <row r="13252" spans="2:5">
      <c r="B13252" s="187"/>
      <c r="C13252" s="169"/>
      <c r="D13252" s="169"/>
      <c r="E13252" s="169"/>
    </row>
    <row r="13253" spans="2:5">
      <c r="B13253" s="187"/>
      <c r="C13253" s="169"/>
      <c r="D13253" s="169"/>
      <c r="E13253" s="169"/>
    </row>
    <row r="13254" spans="2:5">
      <c r="B13254" s="187"/>
      <c r="C13254" s="169"/>
      <c r="D13254" s="169"/>
      <c r="E13254" s="169"/>
    </row>
    <row r="13255" spans="2:5">
      <c r="B13255" s="187"/>
      <c r="C13255" s="169"/>
      <c r="D13255" s="169"/>
      <c r="E13255" s="169"/>
    </row>
    <row r="13256" spans="2:5">
      <c r="B13256" s="187"/>
      <c r="C13256" s="169"/>
      <c r="D13256" s="169"/>
      <c r="E13256" s="169"/>
    </row>
    <row r="13257" spans="2:5">
      <c r="B13257" s="187"/>
      <c r="C13257" s="169"/>
      <c r="D13257" s="169"/>
      <c r="E13257" s="169"/>
    </row>
    <row r="13258" spans="2:5">
      <c r="B13258" s="187"/>
      <c r="C13258" s="169"/>
      <c r="D13258" s="169"/>
      <c r="E13258" s="169"/>
    </row>
    <row r="13259" spans="2:5">
      <c r="B13259" s="187"/>
      <c r="C13259" s="169"/>
      <c r="D13259" s="169"/>
      <c r="E13259" s="169"/>
    </row>
    <row r="13260" spans="2:5">
      <c r="B13260" s="187"/>
      <c r="C13260" s="169"/>
      <c r="D13260" s="169"/>
      <c r="E13260" s="169"/>
    </row>
    <row r="13261" spans="2:5">
      <c r="B13261" s="187"/>
      <c r="C13261" s="169"/>
      <c r="D13261" s="169"/>
      <c r="E13261" s="169"/>
    </row>
    <row r="13262" spans="2:5">
      <c r="B13262" s="187"/>
      <c r="C13262" s="169"/>
      <c r="D13262" s="169"/>
      <c r="E13262" s="169"/>
    </row>
    <row r="13263" spans="2:5">
      <c r="B13263" s="187"/>
      <c r="C13263" s="169"/>
      <c r="D13263" s="169"/>
      <c r="E13263" s="169"/>
    </row>
    <row r="13264" spans="2:5">
      <c r="B13264" s="187"/>
      <c r="C13264" s="169"/>
      <c r="D13264" s="169"/>
      <c r="E13264" s="169"/>
    </row>
    <row r="13265" spans="2:5">
      <c r="B13265" s="187"/>
      <c r="C13265" s="169"/>
      <c r="D13265" s="169"/>
      <c r="E13265" s="169"/>
    </row>
    <row r="13266" spans="2:5">
      <c r="B13266" s="187"/>
      <c r="C13266" s="169"/>
      <c r="D13266" s="169"/>
      <c r="E13266" s="169"/>
    </row>
    <row r="13267" spans="2:5">
      <c r="B13267" s="187"/>
      <c r="C13267" s="169"/>
      <c r="D13267" s="169"/>
      <c r="E13267" s="169"/>
    </row>
    <row r="13268" spans="2:5">
      <c r="B13268" s="187"/>
      <c r="C13268" s="169"/>
      <c r="D13268" s="169"/>
      <c r="E13268" s="169"/>
    </row>
    <row r="13269" spans="2:5">
      <c r="B13269" s="187"/>
      <c r="C13269" s="169"/>
      <c r="D13269" s="169"/>
      <c r="E13269" s="169"/>
    </row>
    <row r="13270" spans="2:5">
      <c r="B13270" s="187"/>
      <c r="C13270" s="169"/>
      <c r="D13270" s="169"/>
      <c r="E13270" s="169"/>
    </row>
    <row r="13271" spans="2:5">
      <c r="B13271" s="187"/>
      <c r="C13271" s="169"/>
      <c r="D13271" s="169"/>
      <c r="E13271" s="169"/>
    </row>
    <row r="13272" spans="2:5">
      <c r="B13272" s="187"/>
      <c r="C13272" s="169"/>
      <c r="D13272" s="169"/>
      <c r="E13272" s="169"/>
    </row>
    <row r="13273" spans="2:5">
      <c r="B13273" s="187"/>
      <c r="C13273" s="169"/>
      <c r="D13273" s="169"/>
      <c r="E13273" s="169"/>
    </row>
    <row r="13274" spans="2:5">
      <c r="B13274" s="187"/>
      <c r="C13274" s="169"/>
      <c r="D13274" s="169"/>
      <c r="E13274" s="169"/>
    </row>
    <row r="13275" spans="2:5">
      <c r="B13275" s="187"/>
      <c r="C13275" s="169"/>
      <c r="D13275" s="169"/>
      <c r="E13275" s="169"/>
    </row>
    <row r="13276" spans="2:5">
      <c r="B13276" s="187"/>
      <c r="C13276" s="169"/>
      <c r="D13276" s="169"/>
      <c r="E13276" s="169"/>
    </row>
    <row r="13277" spans="2:5">
      <c r="B13277" s="187"/>
      <c r="C13277" s="169"/>
      <c r="D13277" s="169"/>
      <c r="E13277" s="169"/>
    </row>
    <row r="13278" spans="2:5">
      <c r="B13278" s="187"/>
      <c r="C13278" s="169"/>
      <c r="D13278" s="169"/>
      <c r="E13278" s="169"/>
    </row>
    <row r="13279" spans="2:5">
      <c r="B13279" s="187"/>
      <c r="C13279" s="169"/>
      <c r="D13279" s="169"/>
      <c r="E13279" s="169"/>
    </row>
    <row r="13280" spans="2:5">
      <c r="B13280" s="187"/>
      <c r="C13280" s="169"/>
      <c r="D13280" s="169"/>
      <c r="E13280" s="169"/>
    </row>
    <row r="13281" spans="2:5">
      <c r="B13281" s="187"/>
      <c r="C13281" s="169"/>
      <c r="D13281" s="169"/>
      <c r="E13281" s="169"/>
    </row>
    <row r="13282" spans="2:5">
      <c r="B13282" s="187"/>
      <c r="C13282" s="169"/>
      <c r="D13282" s="169"/>
      <c r="E13282" s="169"/>
    </row>
    <row r="13283" spans="2:5">
      <c r="B13283" s="187"/>
      <c r="C13283" s="169"/>
      <c r="D13283" s="169"/>
      <c r="E13283" s="169"/>
    </row>
    <row r="13284" spans="2:5">
      <c r="B13284" s="187"/>
      <c r="C13284" s="169"/>
      <c r="D13284" s="169"/>
      <c r="E13284" s="169"/>
    </row>
    <row r="13285" spans="2:5">
      <c r="B13285" s="187"/>
      <c r="C13285" s="169"/>
      <c r="D13285" s="169"/>
      <c r="E13285" s="169"/>
    </row>
    <row r="13286" spans="2:5">
      <c r="B13286" s="187"/>
      <c r="C13286" s="169"/>
      <c r="D13286" s="169"/>
      <c r="E13286" s="169"/>
    </row>
    <row r="13287" spans="2:5">
      <c r="B13287" s="187"/>
      <c r="C13287" s="169"/>
      <c r="D13287" s="169"/>
      <c r="E13287" s="169"/>
    </row>
    <row r="13288" spans="2:5">
      <c r="B13288" s="187"/>
      <c r="C13288" s="169"/>
      <c r="D13288" s="169"/>
      <c r="E13288" s="169"/>
    </row>
    <row r="13289" spans="2:5">
      <c r="B13289" s="187"/>
      <c r="C13289" s="169"/>
      <c r="D13289" s="169"/>
      <c r="E13289" s="169"/>
    </row>
    <row r="13290" spans="2:5">
      <c r="B13290" s="187"/>
      <c r="C13290" s="169"/>
      <c r="D13290" s="169"/>
      <c r="E13290" s="169"/>
    </row>
    <row r="13291" spans="2:5">
      <c r="B13291" s="187"/>
      <c r="C13291" s="169"/>
      <c r="D13291" s="169"/>
      <c r="E13291" s="169"/>
    </row>
    <row r="13292" spans="2:5">
      <c r="B13292" s="187"/>
      <c r="C13292" s="169"/>
      <c r="D13292" s="169"/>
      <c r="E13292" s="169"/>
    </row>
    <row r="13293" spans="2:5">
      <c r="B13293" s="187"/>
      <c r="C13293" s="169"/>
      <c r="D13293" s="169"/>
      <c r="E13293" s="169"/>
    </row>
    <row r="13294" spans="2:5">
      <c r="B13294" s="187"/>
      <c r="C13294" s="169"/>
      <c r="D13294" s="169"/>
      <c r="E13294" s="169"/>
    </row>
    <row r="13295" spans="2:5">
      <c r="B13295" s="187"/>
      <c r="C13295" s="169"/>
      <c r="D13295" s="169"/>
      <c r="E13295" s="169"/>
    </row>
    <row r="13296" spans="2:5">
      <c r="B13296" s="187"/>
      <c r="C13296" s="169"/>
      <c r="D13296" s="169"/>
      <c r="E13296" s="169"/>
    </row>
    <row r="13297" spans="2:5">
      <c r="B13297" s="187"/>
      <c r="C13297" s="169"/>
      <c r="D13297" s="169"/>
      <c r="E13297" s="169"/>
    </row>
    <row r="13298" spans="2:5">
      <c r="B13298" s="187"/>
      <c r="C13298" s="169"/>
      <c r="D13298" s="169"/>
      <c r="E13298" s="169"/>
    </row>
    <row r="13299" spans="2:5">
      <c r="B13299" s="187"/>
      <c r="C13299" s="169"/>
      <c r="D13299" s="169"/>
      <c r="E13299" s="169"/>
    </row>
    <row r="13300" spans="2:5">
      <c r="B13300" s="187"/>
      <c r="C13300" s="169"/>
      <c r="D13300" s="169"/>
      <c r="E13300" s="169"/>
    </row>
    <row r="13301" spans="2:5">
      <c r="B13301" s="187"/>
      <c r="C13301" s="169"/>
      <c r="D13301" s="169"/>
      <c r="E13301" s="169"/>
    </row>
    <row r="13302" spans="2:5">
      <c r="B13302" s="187"/>
      <c r="C13302" s="169"/>
      <c r="D13302" s="169"/>
      <c r="E13302" s="169"/>
    </row>
    <row r="13303" spans="2:5">
      <c r="B13303" s="187"/>
      <c r="C13303" s="169"/>
      <c r="D13303" s="169"/>
      <c r="E13303" s="169"/>
    </row>
    <row r="13304" spans="2:5">
      <c r="B13304" s="187"/>
      <c r="C13304" s="169"/>
      <c r="D13304" s="169"/>
      <c r="E13304" s="169"/>
    </row>
    <row r="13305" spans="2:5">
      <c r="B13305" s="187"/>
      <c r="C13305" s="169"/>
      <c r="D13305" s="169"/>
      <c r="E13305" s="169"/>
    </row>
    <row r="13306" spans="2:5">
      <c r="B13306" s="187"/>
      <c r="C13306" s="169"/>
      <c r="D13306" s="169"/>
      <c r="E13306" s="169"/>
    </row>
    <row r="13307" spans="2:5">
      <c r="B13307" s="187"/>
      <c r="C13307" s="169"/>
      <c r="D13307" s="169"/>
      <c r="E13307" s="169"/>
    </row>
    <row r="13308" spans="2:5">
      <c r="B13308" s="187"/>
      <c r="C13308" s="169"/>
      <c r="D13308" s="169"/>
      <c r="E13308" s="169"/>
    </row>
    <row r="13309" spans="2:5">
      <c r="B13309" s="187"/>
      <c r="C13309" s="169"/>
      <c r="D13309" s="169"/>
      <c r="E13309" s="169"/>
    </row>
    <row r="13310" spans="2:5">
      <c r="B13310" s="187"/>
      <c r="C13310" s="169"/>
      <c r="D13310" s="169"/>
      <c r="E13310" s="169"/>
    </row>
    <row r="13311" spans="2:5">
      <c r="B13311" s="187"/>
      <c r="C13311" s="169"/>
      <c r="D13311" s="169"/>
      <c r="E13311" s="169"/>
    </row>
    <row r="13312" spans="2:5">
      <c r="B13312" s="187"/>
      <c r="C13312" s="169"/>
      <c r="D13312" s="169"/>
      <c r="E13312" s="169"/>
    </row>
    <row r="13313" spans="2:5">
      <c r="B13313" s="187"/>
      <c r="C13313" s="169"/>
      <c r="D13313" s="169"/>
      <c r="E13313" s="169"/>
    </row>
    <row r="13314" spans="2:5">
      <c r="B13314" s="187"/>
      <c r="C13314" s="169"/>
      <c r="D13314" s="169"/>
      <c r="E13314" s="169"/>
    </row>
    <row r="13315" spans="2:5">
      <c r="B13315" s="187"/>
      <c r="C13315" s="169"/>
      <c r="D13315" s="169"/>
      <c r="E13315" s="169"/>
    </row>
    <row r="13316" spans="2:5">
      <c r="B13316" s="187"/>
      <c r="C13316" s="169"/>
      <c r="D13316" s="169"/>
      <c r="E13316" s="169"/>
    </row>
    <row r="13317" spans="2:5">
      <c r="B13317" s="187"/>
      <c r="C13317" s="169"/>
      <c r="D13317" s="169"/>
      <c r="E13317" s="169"/>
    </row>
    <row r="13318" spans="2:5">
      <c r="B13318" s="187"/>
      <c r="C13318" s="169"/>
      <c r="D13318" s="169"/>
      <c r="E13318" s="169"/>
    </row>
    <row r="13319" spans="2:5">
      <c r="B13319" s="187"/>
      <c r="C13319" s="169"/>
      <c r="D13319" s="169"/>
      <c r="E13319" s="169"/>
    </row>
    <row r="13320" spans="2:5">
      <c r="B13320" s="187"/>
      <c r="C13320" s="169"/>
      <c r="D13320" s="169"/>
      <c r="E13320" s="169"/>
    </row>
    <row r="13321" spans="2:5">
      <c r="B13321" s="187"/>
      <c r="C13321" s="169"/>
      <c r="D13321" s="169"/>
      <c r="E13321" s="169"/>
    </row>
    <row r="13322" spans="2:5">
      <c r="B13322" s="187"/>
      <c r="C13322" s="169"/>
      <c r="D13322" s="169"/>
      <c r="E13322" s="169"/>
    </row>
    <row r="13323" spans="2:5">
      <c r="B13323" s="187"/>
      <c r="C13323" s="169"/>
      <c r="D13323" s="169"/>
      <c r="E13323" s="169"/>
    </row>
    <row r="13324" spans="2:5">
      <c r="B13324" s="187"/>
      <c r="C13324" s="169"/>
      <c r="D13324" s="169"/>
      <c r="E13324" s="169"/>
    </row>
    <row r="13325" spans="2:5">
      <c r="B13325" s="187"/>
      <c r="C13325" s="169"/>
      <c r="D13325" s="169"/>
      <c r="E13325" s="169"/>
    </row>
    <row r="13326" spans="2:5">
      <c r="B13326" s="187"/>
      <c r="C13326" s="169"/>
      <c r="D13326" s="169"/>
      <c r="E13326" s="169"/>
    </row>
    <row r="13327" spans="2:5">
      <c r="B13327" s="187"/>
      <c r="C13327" s="169"/>
      <c r="D13327" s="169"/>
      <c r="E13327" s="169"/>
    </row>
    <row r="13328" spans="2:5">
      <c r="B13328" s="187"/>
      <c r="C13328" s="169"/>
      <c r="D13328" s="169"/>
      <c r="E13328" s="169"/>
    </row>
    <row r="13329" spans="2:5">
      <c r="B13329" s="187"/>
      <c r="C13329" s="169"/>
      <c r="D13329" s="169"/>
      <c r="E13329" s="169"/>
    </row>
    <row r="13330" spans="2:5">
      <c r="B13330" s="187"/>
      <c r="C13330" s="169"/>
      <c r="D13330" s="169"/>
      <c r="E13330" s="169"/>
    </row>
    <row r="13331" spans="2:5">
      <c r="B13331" s="187"/>
      <c r="C13331" s="169"/>
      <c r="D13331" s="169"/>
      <c r="E13331" s="169"/>
    </row>
    <row r="13332" spans="2:5">
      <c r="B13332" s="187"/>
      <c r="C13332" s="169"/>
      <c r="D13332" s="169"/>
      <c r="E13332" s="169"/>
    </row>
    <row r="13333" spans="2:5">
      <c r="B13333" s="187"/>
      <c r="C13333" s="169"/>
      <c r="D13333" s="169"/>
      <c r="E13333" s="169"/>
    </row>
    <row r="13334" spans="2:5">
      <c r="B13334" s="187"/>
      <c r="C13334" s="169"/>
      <c r="D13334" s="169"/>
      <c r="E13334" s="169"/>
    </row>
    <row r="13335" spans="2:5">
      <c r="B13335" s="187"/>
      <c r="C13335" s="169"/>
      <c r="D13335" s="169"/>
      <c r="E13335" s="169"/>
    </row>
    <row r="13336" spans="2:5">
      <c r="B13336" s="187"/>
      <c r="C13336" s="169"/>
      <c r="D13336" s="169"/>
      <c r="E13336" s="169"/>
    </row>
    <row r="13337" spans="2:5">
      <c r="B13337" s="187"/>
      <c r="C13337" s="169"/>
      <c r="D13337" s="169"/>
      <c r="E13337" s="169"/>
    </row>
    <row r="13338" spans="2:5">
      <c r="B13338" s="187"/>
      <c r="C13338" s="169"/>
      <c r="D13338" s="169"/>
      <c r="E13338" s="169"/>
    </row>
    <row r="13339" spans="2:5">
      <c r="B13339" s="187"/>
      <c r="C13339" s="169"/>
      <c r="D13339" s="169"/>
      <c r="E13339" s="169"/>
    </row>
    <row r="13340" spans="2:5">
      <c r="B13340" s="187"/>
      <c r="C13340" s="169"/>
      <c r="D13340" s="169"/>
      <c r="E13340" s="169"/>
    </row>
    <row r="13341" spans="2:5">
      <c r="B13341" s="187"/>
      <c r="C13341" s="169"/>
      <c r="D13341" s="169"/>
      <c r="E13341" s="169"/>
    </row>
    <row r="13342" spans="2:5">
      <c r="B13342" s="187"/>
      <c r="C13342" s="169"/>
      <c r="D13342" s="169"/>
      <c r="E13342" s="169"/>
    </row>
    <row r="13343" spans="2:5">
      <c r="B13343" s="187"/>
      <c r="C13343" s="169"/>
      <c r="D13343" s="169"/>
      <c r="E13343" s="169"/>
    </row>
    <row r="13344" spans="2:5">
      <c r="B13344" s="187"/>
      <c r="C13344" s="169"/>
      <c r="D13344" s="169"/>
      <c r="E13344" s="169"/>
    </row>
    <row r="13345" spans="2:5">
      <c r="B13345" s="187"/>
      <c r="C13345" s="169"/>
      <c r="D13345" s="169"/>
      <c r="E13345" s="169"/>
    </row>
    <row r="13346" spans="2:5">
      <c r="B13346" s="187"/>
      <c r="C13346" s="169"/>
      <c r="D13346" s="169"/>
      <c r="E13346" s="169"/>
    </row>
    <row r="13347" spans="2:5">
      <c r="B13347" s="187"/>
      <c r="C13347" s="169"/>
      <c r="D13347" s="169"/>
      <c r="E13347" s="169"/>
    </row>
    <row r="13348" spans="2:5">
      <c r="B13348" s="187"/>
      <c r="C13348" s="169"/>
      <c r="D13348" s="169"/>
      <c r="E13348" s="169"/>
    </row>
    <row r="13349" spans="2:5">
      <c r="B13349" s="187"/>
      <c r="C13349" s="169"/>
      <c r="D13349" s="169"/>
      <c r="E13349" s="169"/>
    </row>
    <row r="13350" spans="2:5">
      <c r="B13350" s="187"/>
      <c r="C13350" s="169"/>
      <c r="D13350" s="169"/>
      <c r="E13350" s="169"/>
    </row>
    <row r="13351" spans="2:5">
      <c r="B13351" s="187"/>
      <c r="C13351" s="169"/>
      <c r="D13351" s="169"/>
      <c r="E13351" s="169"/>
    </row>
    <row r="13352" spans="2:5">
      <c r="B13352" s="187"/>
      <c r="C13352" s="169"/>
      <c r="D13352" s="169"/>
      <c r="E13352" s="169"/>
    </row>
    <row r="13353" spans="2:5">
      <c r="B13353" s="187"/>
      <c r="C13353" s="169"/>
      <c r="D13353" s="169"/>
      <c r="E13353" s="169"/>
    </row>
    <row r="13354" spans="2:5">
      <c r="B13354" s="187"/>
      <c r="C13354" s="169"/>
      <c r="D13354" s="169"/>
      <c r="E13354" s="169"/>
    </row>
    <row r="13355" spans="2:5">
      <c r="B13355" s="187"/>
      <c r="C13355" s="169"/>
      <c r="D13355" s="169"/>
      <c r="E13355" s="169"/>
    </row>
    <row r="13356" spans="2:5">
      <c r="B13356" s="187"/>
      <c r="C13356" s="169"/>
      <c r="D13356" s="169"/>
      <c r="E13356" s="169"/>
    </row>
    <row r="13357" spans="2:5">
      <c r="B13357" s="187"/>
      <c r="C13357" s="169"/>
      <c r="D13357" s="169"/>
      <c r="E13357" s="169"/>
    </row>
    <row r="13358" spans="2:5">
      <c r="B13358" s="187"/>
      <c r="C13358" s="169"/>
      <c r="D13358" s="169"/>
      <c r="E13358" s="169"/>
    </row>
    <row r="13359" spans="2:5">
      <c r="B13359" s="187"/>
      <c r="C13359" s="169"/>
      <c r="D13359" s="169"/>
      <c r="E13359" s="169"/>
    </row>
    <row r="13360" spans="2:5">
      <c r="B13360" s="187"/>
      <c r="C13360" s="169"/>
      <c r="D13360" s="169"/>
      <c r="E13360" s="169"/>
    </row>
    <row r="13361" spans="2:5">
      <c r="B13361" s="187"/>
      <c r="C13361" s="169"/>
      <c r="D13361" s="169"/>
      <c r="E13361" s="169"/>
    </row>
    <row r="13362" spans="2:5">
      <c r="B13362" s="187"/>
      <c r="C13362" s="169"/>
      <c r="D13362" s="169"/>
      <c r="E13362" s="169"/>
    </row>
    <row r="13363" spans="2:5">
      <c r="B13363" s="187"/>
      <c r="C13363" s="169"/>
      <c r="D13363" s="169"/>
      <c r="E13363" s="169"/>
    </row>
    <row r="13364" spans="2:5">
      <c r="B13364" s="187"/>
      <c r="C13364" s="169"/>
      <c r="D13364" s="169"/>
      <c r="E13364" s="169"/>
    </row>
    <row r="13365" spans="2:5">
      <c r="B13365" s="187"/>
      <c r="C13365" s="169"/>
      <c r="D13365" s="169"/>
      <c r="E13365" s="169"/>
    </row>
    <row r="13366" spans="2:5">
      <c r="B13366" s="187"/>
      <c r="C13366" s="169"/>
      <c r="D13366" s="169"/>
      <c r="E13366" s="169"/>
    </row>
    <row r="13367" spans="2:5">
      <c r="B13367" s="187"/>
      <c r="C13367" s="169"/>
      <c r="D13367" s="169"/>
      <c r="E13367" s="169"/>
    </row>
    <row r="13368" spans="2:5">
      <c r="B13368" s="187"/>
      <c r="C13368" s="169"/>
      <c r="D13368" s="169"/>
      <c r="E13368" s="169"/>
    </row>
    <row r="13369" spans="2:5">
      <c r="B13369" s="187"/>
      <c r="C13369" s="169"/>
      <c r="D13369" s="169"/>
      <c r="E13369" s="169"/>
    </row>
    <row r="13370" spans="2:5">
      <c r="B13370" s="187"/>
      <c r="C13370" s="169"/>
      <c r="D13370" s="169"/>
      <c r="E13370" s="169"/>
    </row>
    <row r="13371" spans="2:5">
      <c r="B13371" s="187"/>
      <c r="C13371" s="169"/>
      <c r="D13371" s="169"/>
      <c r="E13371" s="169"/>
    </row>
    <row r="13372" spans="2:5">
      <c r="B13372" s="187"/>
      <c r="C13372" s="169"/>
      <c r="D13372" s="169"/>
      <c r="E13372" s="169"/>
    </row>
    <row r="13373" spans="2:5">
      <c r="B13373" s="187"/>
      <c r="C13373" s="169"/>
      <c r="D13373" s="169"/>
      <c r="E13373" s="169"/>
    </row>
    <row r="13374" spans="2:5">
      <c r="B13374" s="187"/>
      <c r="C13374" s="169"/>
      <c r="D13374" s="169"/>
      <c r="E13374" s="169"/>
    </row>
    <row r="13375" spans="2:5">
      <c r="B13375" s="187"/>
      <c r="C13375" s="169"/>
      <c r="D13375" s="169"/>
      <c r="E13375" s="169"/>
    </row>
    <row r="13376" spans="2:5">
      <c r="B13376" s="187"/>
      <c r="C13376" s="169"/>
      <c r="D13376" s="169"/>
      <c r="E13376" s="169"/>
    </row>
    <row r="13377" spans="2:5">
      <c r="B13377" s="187"/>
      <c r="C13377" s="169"/>
      <c r="D13377" s="169"/>
      <c r="E13377" s="169"/>
    </row>
    <row r="13378" spans="2:5">
      <c r="B13378" s="187"/>
      <c r="C13378" s="169"/>
      <c r="D13378" s="169"/>
      <c r="E13378" s="169"/>
    </row>
    <row r="13379" spans="2:5">
      <c r="B13379" s="187"/>
      <c r="C13379" s="169"/>
      <c r="D13379" s="169"/>
      <c r="E13379" s="169"/>
    </row>
    <row r="13380" spans="2:5">
      <c r="B13380" s="187"/>
      <c r="C13380" s="169"/>
      <c r="D13380" s="169"/>
      <c r="E13380" s="169"/>
    </row>
    <row r="13381" spans="2:5">
      <c r="B13381" s="187"/>
      <c r="C13381" s="169"/>
      <c r="D13381" s="169"/>
      <c r="E13381" s="169"/>
    </row>
    <row r="13382" spans="2:5">
      <c r="B13382" s="187"/>
      <c r="C13382" s="169"/>
      <c r="D13382" s="169"/>
      <c r="E13382" s="169"/>
    </row>
    <row r="13383" spans="2:5">
      <c r="B13383" s="187"/>
      <c r="C13383" s="169"/>
      <c r="D13383" s="169"/>
      <c r="E13383" s="169"/>
    </row>
    <row r="13384" spans="2:5">
      <c r="B13384" s="187"/>
      <c r="C13384" s="169"/>
      <c r="D13384" s="169"/>
      <c r="E13384" s="169"/>
    </row>
    <row r="13385" spans="2:5">
      <c r="B13385" s="187"/>
      <c r="C13385" s="169"/>
      <c r="D13385" s="169"/>
      <c r="E13385" s="169"/>
    </row>
    <row r="13386" spans="2:5">
      <c r="B13386" s="187"/>
      <c r="C13386" s="169"/>
      <c r="D13386" s="169"/>
      <c r="E13386" s="169"/>
    </row>
    <row r="13387" spans="2:5">
      <c r="B13387" s="187"/>
      <c r="C13387" s="169"/>
      <c r="D13387" s="169"/>
      <c r="E13387" s="169"/>
    </row>
    <row r="13388" spans="2:5">
      <c r="B13388" s="187"/>
      <c r="C13388" s="169"/>
      <c r="D13388" s="169"/>
      <c r="E13388" s="169"/>
    </row>
    <row r="13389" spans="2:5">
      <c r="B13389" s="187"/>
      <c r="C13389" s="169"/>
      <c r="D13389" s="169"/>
      <c r="E13389" s="169"/>
    </row>
    <row r="13390" spans="2:5">
      <c r="B13390" s="187"/>
      <c r="C13390" s="169"/>
      <c r="D13390" s="169"/>
      <c r="E13390" s="169"/>
    </row>
    <row r="13391" spans="2:5">
      <c r="B13391" s="187"/>
      <c r="C13391" s="169"/>
      <c r="D13391" s="169"/>
      <c r="E13391" s="169"/>
    </row>
    <row r="13392" spans="2:5">
      <c r="B13392" s="187"/>
      <c r="C13392" s="169"/>
      <c r="D13392" s="169"/>
      <c r="E13392" s="169"/>
    </row>
    <row r="13393" spans="2:5">
      <c r="B13393" s="187"/>
      <c r="C13393" s="169"/>
      <c r="D13393" s="169"/>
      <c r="E13393" s="169"/>
    </row>
    <row r="13394" spans="2:5">
      <c r="B13394" s="187"/>
      <c r="C13394" s="169"/>
      <c r="D13394" s="169"/>
      <c r="E13394" s="169"/>
    </row>
    <row r="13395" spans="2:5">
      <c r="B13395" s="187"/>
      <c r="C13395" s="169"/>
      <c r="D13395" s="169"/>
      <c r="E13395" s="169"/>
    </row>
    <row r="13396" spans="2:5">
      <c r="B13396" s="187"/>
      <c r="C13396" s="169"/>
      <c r="D13396" s="169"/>
      <c r="E13396" s="169"/>
    </row>
    <row r="13397" spans="2:5">
      <c r="B13397" s="187"/>
      <c r="C13397" s="169"/>
      <c r="D13397" s="169"/>
      <c r="E13397" s="169"/>
    </row>
    <row r="13398" spans="2:5">
      <c r="B13398" s="187"/>
      <c r="C13398" s="169"/>
      <c r="D13398" s="169"/>
      <c r="E13398" s="169"/>
    </row>
    <row r="13399" spans="2:5">
      <c r="B13399" s="187"/>
      <c r="C13399" s="169"/>
      <c r="D13399" s="169"/>
      <c r="E13399" s="169"/>
    </row>
    <row r="13400" spans="2:5">
      <c r="B13400" s="187"/>
      <c r="C13400" s="169"/>
      <c r="D13400" s="169"/>
      <c r="E13400" s="169"/>
    </row>
    <row r="13401" spans="2:5">
      <c r="B13401" s="187"/>
      <c r="C13401" s="169"/>
      <c r="D13401" s="169"/>
      <c r="E13401" s="169"/>
    </row>
    <row r="13402" spans="2:5">
      <c r="B13402" s="187"/>
      <c r="C13402" s="169"/>
      <c r="D13402" s="169"/>
      <c r="E13402" s="169"/>
    </row>
    <row r="13403" spans="2:5">
      <c r="B13403" s="187"/>
      <c r="C13403" s="169"/>
      <c r="D13403" s="169"/>
      <c r="E13403" s="169"/>
    </row>
    <row r="13404" spans="2:5">
      <c r="B13404" s="187"/>
      <c r="C13404" s="169"/>
      <c r="D13404" s="169"/>
      <c r="E13404" s="169"/>
    </row>
    <row r="13405" spans="2:5">
      <c r="B13405" s="187"/>
      <c r="C13405" s="169"/>
      <c r="D13405" s="169"/>
      <c r="E13405" s="169"/>
    </row>
    <row r="13406" spans="2:5">
      <c r="B13406" s="187"/>
      <c r="C13406" s="169"/>
      <c r="D13406" s="169"/>
      <c r="E13406" s="169"/>
    </row>
    <row r="13407" spans="2:5">
      <c r="B13407" s="187"/>
      <c r="C13407" s="169"/>
      <c r="D13407" s="169"/>
      <c r="E13407" s="169"/>
    </row>
    <row r="13408" spans="2:5">
      <c r="B13408" s="187"/>
      <c r="C13408" s="169"/>
      <c r="D13408" s="169"/>
      <c r="E13408" s="169"/>
    </row>
    <row r="13409" spans="2:5">
      <c r="B13409" s="187"/>
      <c r="C13409" s="169"/>
      <c r="D13409" s="169"/>
      <c r="E13409" s="169"/>
    </row>
    <row r="13410" spans="2:5">
      <c r="B13410" s="187"/>
      <c r="C13410" s="169"/>
      <c r="D13410" s="169"/>
      <c r="E13410" s="169"/>
    </row>
    <row r="13411" spans="2:5">
      <c r="B13411" s="187"/>
      <c r="C13411" s="169"/>
      <c r="D13411" s="169"/>
      <c r="E13411" s="169"/>
    </row>
    <row r="13412" spans="2:5">
      <c r="B13412" s="187"/>
      <c r="C13412" s="169"/>
      <c r="D13412" s="169"/>
      <c r="E13412" s="169"/>
    </row>
    <row r="13413" spans="2:5">
      <c r="B13413" s="187"/>
      <c r="C13413" s="169"/>
      <c r="D13413" s="169"/>
      <c r="E13413" s="169"/>
    </row>
    <row r="13414" spans="2:5">
      <c r="B13414" s="187"/>
      <c r="C13414" s="169"/>
      <c r="D13414" s="169"/>
      <c r="E13414" s="169"/>
    </row>
    <row r="13415" spans="2:5">
      <c r="B13415" s="187"/>
      <c r="C13415" s="169"/>
      <c r="D13415" s="169"/>
      <c r="E13415" s="169"/>
    </row>
    <row r="13416" spans="2:5">
      <c r="B13416" s="187"/>
      <c r="C13416" s="169"/>
      <c r="D13416" s="169"/>
      <c r="E13416" s="169"/>
    </row>
    <row r="13417" spans="2:5">
      <c r="B13417" s="187"/>
      <c r="C13417" s="169"/>
      <c r="D13417" s="169"/>
      <c r="E13417" s="169"/>
    </row>
    <row r="13418" spans="2:5">
      <c r="B13418" s="187"/>
      <c r="C13418" s="169"/>
      <c r="D13418" s="169"/>
      <c r="E13418" s="169"/>
    </row>
    <row r="13419" spans="2:5">
      <c r="B13419" s="187"/>
      <c r="C13419" s="169"/>
      <c r="D13419" s="169"/>
      <c r="E13419" s="169"/>
    </row>
    <row r="13420" spans="2:5">
      <c r="B13420" s="187"/>
      <c r="C13420" s="169"/>
      <c r="D13420" s="169"/>
      <c r="E13420" s="169"/>
    </row>
    <row r="13421" spans="2:5">
      <c r="B13421" s="187"/>
      <c r="C13421" s="169"/>
      <c r="D13421" s="169"/>
      <c r="E13421" s="169"/>
    </row>
    <row r="13422" spans="2:5">
      <c r="B13422" s="187"/>
      <c r="C13422" s="169"/>
      <c r="D13422" s="169"/>
      <c r="E13422" s="169"/>
    </row>
    <row r="13423" spans="2:5">
      <c r="B13423" s="187"/>
      <c r="C13423" s="169"/>
      <c r="D13423" s="169"/>
      <c r="E13423" s="169"/>
    </row>
    <row r="13424" spans="2:5">
      <c r="B13424" s="187"/>
      <c r="C13424" s="169"/>
      <c r="D13424" s="169"/>
      <c r="E13424" s="169"/>
    </row>
    <row r="13425" spans="2:5">
      <c r="B13425" s="187"/>
      <c r="C13425" s="169"/>
      <c r="D13425" s="169"/>
      <c r="E13425" s="169"/>
    </row>
    <row r="13426" spans="2:5">
      <c r="B13426" s="187"/>
      <c r="C13426" s="169"/>
      <c r="D13426" s="169"/>
      <c r="E13426" s="169"/>
    </row>
    <row r="13427" spans="2:5">
      <c r="B13427" s="187"/>
      <c r="C13427" s="169"/>
      <c r="D13427" s="169"/>
      <c r="E13427" s="169"/>
    </row>
    <row r="13428" spans="2:5">
      <c r="B13428" s="187"/>
      <c r="C13428" s="169"/>
      <c r="D13428" s="169"/>
      <c r="E13428" s="169"/>
    </row>
    <row r="13429" spans="2:5">
      <c r="B13429" s="187"/>
      <c r="C13429" s="169"/>
      <c r="D13429" s="169"/>
      <c r="E13429" s="169"/>
    </row>
    <row r="13430" spans="2:5">
      <c r="B13430" s="187"/>
      <c r="C13430" s="169"/>
      <c r="D13430" s="169"/>
      <c r="E13430" s="169"/>
    </row>
    <row r="13431" spans="2:5">
      <c r="B13431" s="187"/>
      <c r="C13431" s="169"/>
      <c r="D13431" s="169"/>
      <c r="E13431" s="169"/>
    </row>
    <row r="13432" spans="2:5">
      <c r="B13432" s="187"/>
      <c r="C13432" s="169"/>
      <c r="D13432" s="169"/>
      <c r="E13432" s="169"/>
    </row>
    <row r="13433" spans="2:5">
      <c r="B13433" s="187"/>
      <c r="C13433" s="169"/>
      <c r="D13433" s="169"/>
      <c r="E13433" s="169"/>
    </row>
    <row r="13434" spans="2:5">
      <c r="B13434" s="187"/>
      <c r="C13434" s="169"/>
      <c r="D13434" s="169"/>
      <c r="E13434" s="169"/>
    </row>
    <row r="13435" spans="2:5">
      <c r="B13435" s="187"/>
      <c r="C13435" s="169"/>
      <c r="D13435" s="169"/>
      <c r="E13435" s="169"/>
    </row>
    <row r="13436" spans="2:5">
      <c r="B13436" s="187"/>
      <c r="C13436" s="169"/>
      <c r="D13436" s="169"/>
      <c r="E13436" s="169"/>
    </row>
    <row r="13437" spans="2:5">
      <c r="B13437" s="187"/>
      <c r="C13437" s="169"/>
      <c r="D13437" s="169"/>
      <c r="E13437" s="169"/>
    </row>
    <row r="13438" spans="2:5">
      <c r="B13438" s="187"/>
      <c r="C13438" s="169"/>
      <c r="D13438" s="169"/>
      <c r="E13438" s="169"/>
    </row>
    <row r="13439" spans="2:5">
      <c r="B13439" s="187"/>
      <c r="C13439" s="169"/>
      <c r="D13439" s="169"/>
      <c r="E13439" s="169"/>
    </row>
    <row r="13440" spans="2:5">
      <c r="B13440" s="187"/>
      <c r="C13440" s="169"/>
      <c r="D13440" s="169"/>
      <c r="E13440" s="169"/>
    </row>
    <row r="13441" spans="2:5">
      <c r="B13441" s="187"/>
      <c r="C13441" s="169"/>
      <c r="D13441" s="169"/>
      <c r="E13441" s="169"/>
    </row>
    <row r="13442" spans="2:5">
      <c r="B13442" s="187"/>
      <c r="C13442" s="169"/>
      <c r="D13442" s="169"/>
      <c r="E13442" s="169"/>
    </row>
    <row r="13443" spans="2:5">
      <c r="B13443" s="187"/>
      <c r="C13443" s="169"/>
      <c r="D13443" s="169"/>
      <c r="E13443" s="169"/>
    </row>
    <row r="13444" spans="2:5">
      <c r="B13444" s="187"/>
      <c r="C13444" s="169"/>
      <c r="D13444" s="169"/>
      <c r="E13444" s="169"/>
    </row>
    <row r="13445" spans="2:5">
      <c r="B13445" s="187"/>
      <c r="C13445" s="169"/>
      <c r="D13445" s="169"/>
      <c r="E13445" s="169"/>
    </row>
    <row r="13446" spans="2:5">
      <c r="B13446" s="187"/>
      <c r="C13446" s="169"/>
      <c r="D13446" s="169"/>
      <c r="E13446" s="169"/>
    </row>
    <row r="13447" spans="2:5">
      <c r="B13447" s="187"/>
      <c r="C13447" s="169"/>
      <c r="D13447" s="169"/>
      <c r="E13447" s="169"/>
    </row>
    <row r="13448" spans="2:5">
      <c r="B13448" s="187"/>
      <c r="C13448" s="169"/>
      <c r="D13448" s="169"/>
      <c r="E13448" s="169"/>
    </row>
    <row r="13449" spans="2:5">
      <c r="B13449" s="187"/>
      <c r="C13449" s="169"/>
      <c r="D13449" s="169"/>
      <c r="E13449" s="169"/>
    </row>
    <row r="13450" spans="2:5">
      <c r="B13450" s="187"/>
      <c r="C13450" s="169"/>
      <c r="D13450" s="169"/>
      <c r="E13450" s="169"/>
    </row>
    <row r="13451" spans="2:5">
      <c r="B13451" s="187"/>
      <c r="C13451" s="169"/>
      <c r="D13451" s="169"/>
      <c r="E13451" s="169"/>
    </row>
    <row r="13452" spans="2:5">
      <c r="B13452" s="187"/>
      <c r="C13452" s="169"/>
      <c r="D13452" s="169"/>
      <c r="E13452" s="169"/>
    </row>
    <row r="13453" spans="2:5">
      <c r="B13453" s="187"/>
      <c r="C13453" s="169"/>
      <c r="D13453" s="169"/>
      <c r="E13453" s="169"/>
    </row>
    <row r="13454" spans="2:5">
      <c r="B13454" s="187"/>
      <c r="C13454" s="169"/>
      <c r="D13454" s="169"/>
      <c r="E13454" s="169"/>
    </row>
    <row r="13455" spans="2:5">
      <c r="B13455" s="187"/>
      <c r="C13455" s="169"/>
      <c r="D13455" s="169"/>
      <c r="E13455" s="169"/>
    </row>
    <row r="13456" spans="2:5">
      <c r="B13456" s="187"/>
      <c r="C13456" s="169"/>
      <c r="D13456" s="169"/>
      <c r="E13456" s="169"/>
    </row>
    <row r="13457" spans="2:5">
      <c r="B13457" s="187"/>
      <c r="C13457" s="169"/>
      <c r="D13457" s="169"/>
      <c r="E13457" s="169"/>
    </row>
    <row r="13458" spans="2:5">
      <c r="B13458" s="187"/>
      <c r="C13458" s="169"/>
      <c r="D13458" s="169"/>
      <c r="E13458" s="169"/>
    </row>
    <row r="13459" spans="2:5">
      <c r="B13459" s="187"/>
      <c r="C13459" s="169"/>
      <c r="D13459" s="169"/>
      <c r="E13459" s="169"/>
    </row>
    <row r="13460" spans="2:5">
      <c r="B13460" s="187"/>
      <c r="C13460" s="169"/>
      <c r="D13460" s="169"/>
      <c r="E13460" s="169"/>
    </row>
    <row r="13461" spans="2:5">
      <c r="B13461" s="187"/>
      <c r="C13461" s="169"/>
      <c r="D13461" s="169"/>
      <c r="E13461" s="169"/>
    </row>
    <row r="13462" spans="2:5">
      <c r="B13462" s="187"/>
      <c r="C13462" s="169"/>
      <c r="D13462" s="169"/>
      <c r="E13462" s="169"/>
    </row>
    <row r="13463" spans="2:5">
      <c r="B13463" s="187"/>
      <c r="C13463" s="169"/>
      <c r="D13463" s="169"/>
      <c r="E13463" s="169"/>
    </row>
    <row r="13464" spans="2:5">
      <c r="B13464" s="187"/>
      <c r="C13464" s="169"/>
      <c r="D13464" s="169"/>
      <c r="E13464" s="169"/>
    </row>
    <row r="13465" spans="2:5">
      <c r="B13465" s="187"/>
      <c r="C13465" s="169"/>
      <c r="D13465" s="169"/>
      <c r="E13465" s="169"/>
    </row>
    <row r="13466" spans="2:5">
      <c r="B13466" s="187"/>
      <c r="C13466" s="169"/>
      <c r="D13466" s="169"/>
      <c r="E13466" s="169"/>
    </row>
    <row r="13467" spans="2:5">
      <c r="B13467" s="187"/>
      <c r="C13467" s="169"/>
      <c r="D13467" s="169"/>
      <c r="E13467" s="169"/>
    </row>
    <row r="13468" spans="2:5">
      <c r="B13468" s="187"/>
      <c r="C13468" s="169"/>
      <c r="D13468" s="169"/>
      <c r="E13468" s="169"/>
    </row>
    <row r="13469" spans="2:5">
      <c r="B13469" s="187"/>
      <c r="C13469" s="169"/>
      <c r="D13469" s="169"/>
      <c r="E13469" s="169"/>
    </row>
    <row r="13470" spans="2:5">
      <c r="B13470" s="187"/>
      <c r="C13470" s="169"/>
      <c r="D13470" s="169"/>
      <c r="E13470" s="169"/>
    </row>
    <row r="13471" spans="2:5">
      <c r="B13471" s="187"/>
      <c r="C13471" s="169"/>
      <c r="D13471" s="169"/>
      <c r="E13471" s="169"/>
    </row>
    <row r="13472" spans="2:5">
      <c r="B13472" s="187"/>
      <c r="C13472" s="169"/>
      <c r="D13472" s="169"/>
      <c r="E13472" s="169"/>
    </row>
    <row r="13473" spans="2:5">
      <c r="B13473" s="187"/>
      <c r="C13473" s="169"/>
      <c r="D13473" s="169"/>
      <c r="E13473" s="169"/>
    </row>
    <row r="13474" spans="2:5">
      <c r="B13474" s="187"/>
      <c r="C13474" s="169"/>
      <c r="D13474" s="169"/>
      <c r="E13474" s="169"/>
    </row>
    <row r="13475" spans="2:5">
      <c r="B13475" s="187"/>
      <c r="C13475" s="169"/>
      <c r="D13475" s="169"/>
      <c r="E13475" s="169"/>
    </row>
    <row r="13476" spans="2:5">
      <c r="B13476" s="187"/>
      <c r="C13476" s="169"/>
      <c r="D13476" s="169"/>
      <c r="E13476" s="169"/>
    </row>
    <row r="13477" spans="2:5">
      <c r="B13477" s="187"/>
      <c r="C13477" s="169"/>
      <c r="D13477" s="169"/>
      <c r="E13477" s="169"/>
    </row>
    <row r="13478" spans="2:5">
      <c r="B13478" s="187"/>
      <c r="C13478" s="169"/>
      <c r="D13478" s="169"/>
      <c r="E13478" s="169"/>
    </row>
    <row r="13479" spans="2:5">
      <c r="B13479" s="187"/>
      <c r="C13479" s="169"/>
      <c r="D13479" s="169"/>
      <c r="E13479" s="169"/>
    </row>
    <row r="13480" spans="2:5">
      <c r="B13480" s="187"/>
      <c r="C13480" s="169"/>
      <c r="D13480" s="169"/>
      <c r="E13480" s="169"/>
    </row>
    <row r="13481" spans="2:5">
      <c r="B13481" s="187"/>
      <c r="C13481" s="169"/>
      <c r="D13481" s="169"/>
      <c r="E13481" s="169"/>
    </row>
    <row r="13482" spans="2:5">
      <c r="B13482" s="187"/>
      <c r="C13482" s="169"/>
      <c r="D13482" s="169"/>
      <c r="E13482" s="169"/>
    </row>
    <row r="13483" spans="2:5">
      <c r="B13483" s="187"/>
      <c r="C13483" s="169"/>
      <c r="D13483" s="169"/>
      <c r="E13483" s="169"/>
    </row>
    <row r="13484" spans="2:5">
      <c r="B13484" s="187"/>
      <c r="C13484" s="169"/>
      <c r="D13484" s="169"/>
      <c r="E13484" s="169"/>
    </row>
    <row r="13485" spans="2:5">
      <c r="B13485" s="187"/>
      <c r="C13485" s="169"/>
      <c r="D13485" s="169"/>
      <c r="E13485" s="169"/>
    </row>
    <row r="13486" spans="2:5">
      <c r="B13486" s="187"/>
      <c r="C13486" s="169"/>
      <c r="D13486" s="169"/>
      <c r="E13486" s="169"/>
    </row>
    <row r="13487" spans="2:5">
      <c r="B13487" s="187"/>
      <c r="C13487" s="169"/>
      <c r="D13487" s="169"/>
      <c r="E13487" s="169"/>
    </row>
    <row r="13488" spans="2:5">
      <c r="B13488" s="187"/>
      <c r="C13488" s="169"/>
      <c r="D13488" s="169"/>
      <c r="E13488" s="169"/>
    </row>
    <row r="13489" spans="2:5">
      <c r="B13489" s="187"/>
      <c r="C13489" s="169"/>
      <c r="D13489" s="169"/>
      <c r="E13489" s="169"/>
    </row>
    <row r="13490" spans="2:5">
      <c r="B13490" s="187"/>
      <c r="C13490" s="169"/>
      <c r="D13490" s="169"/>
      <c r="E13490" s="169"/>
    </row>
    <row r="13491" spans="2:5">
      <c r="B13491" s="187"/>
      <c r="C13491" s="169"/>
      <c r="D13491" s="169"/>
      <c r="E13491" s="169"/>
    </row>
    <row r="13492" spans="2:5">
      <c r="B13492" s="187"/>
      <c r="C13492" s="169"/>
      <c r="D13492" s="169"/>
      <c r="E13492" s="169"/>
    </row>
    <row r="13493" spans="2:5">
      <c r="B13493" s="187"/>
      <c r="C13493" s="169"/>
      <c r="D13493" s="169"/>
      <c r="E13493" s="169"/>
    </row>
    <row r="13494" spans="2:5">
      <c r="B13494" s="187"/>
      <c r="C13494" s="169"/>
      <c r="D13494" s="169"/>
      <c r="E13494" s="169"/>
    </row>
    <row r="13495" spans="2:5">
      <c r="B13495" s="187"/>
      <c r="C13495" s="169"/>
      <c r="D13495" s="169"/>
      <c r="E13495" s="169"/>
    </row>
    <row r="13496" spans="2:5">
      <c r="B13496" s="187"/>
      <c r="C13496" s="169"/>
      <c r="D13496" s="169"/>
      <c r="E13496" s="169"/>
    </row>
    <row r="13497" spans="2:5">
      <c r="B13497" s="187"/>
      <c r="C13497" s="169"/>
      <c r="D13497" s="169"/>
      <c r="E13497" s="169"/>
    </row>
    <row r="13498" spans="2:5">
      <c r="B13498" s="187"/>
      <c r="C13498" s="169"/>
      <c r="D13498" s="169"/>
      <c r="E13498" s="169"/>
    </row>
    <row r="13499" spans="2:5">
      <c r="B13499" s="187"/>
      <c r="C13499" s="169"/>
      <c r="D13499" s="169"/>
      <c r="E13499" s="169"/>
    </row>
    <row r="13500" spans="2:5">
      <c r="B13500" s="187"/>
      <c r="C13500" s="169"/>
      <c r="D13500" s="169"/>
      <c r="E13500" s="169"/>
    </row>
    <row r="13501" spans="2:5">
      <c r="B13501" s="187"/>
      <c r="C13501" s="169"/>
      <c r="D13501" s="169"/>
      <c r="E13501" s="169"/>
    </row>
    <row r="13502" spans="2:5">
      <c r="B13502" s="187"/>
      <c r="C13502" s="169"/>
      <c r="D13502" s="169"/>
      <c r="E13502" s="169"/>
    </row>
    <row r="13503" spans="2:5">
      <c r="B13503" s="187"/>
      <c r="C13503" s="169"/>
      <c r="D13503" s="169"/>
      <c r="E13503" s="169"/>
    </row>
    <row r="13504" spans="2:5">
      <c r="B13504" s="187"/>
      <c r="C13504" s="169"/>
      <c r="D13504" s="169"/>
      <c r="E13504" s="169"/>
    </row>
    <row r="13505" spans="2:5">
      <c r="B13505" s="187"/>
      <c r="C13505" s="169"/>
      <c r="D13505" s="169"/>
      <c r="E13505" s="169"/>
    </row>
    <row r="13506" spans="2:5">
      <c r="B13506" s="187"/>
      <c r="C13506" s="169"/>
      <c r="D13506" s="169"/>
      <c r="E13506" s="169"/>
    </row>
    <row r="13507" spans="2:5">
      <c r="B13507" s="187"/>
      <c r="C13507" s="169"/>
      <c r="D13507" s="169"/>
      <c r="E13507" s="169"/>
    </row>
    <row r="13508" spans="2:5">
      <c r="B13508" s="187"/>
      <c r="C13508" s="169"/>
      <c r="D13508" s="169"/>
      <c r="E13508" s="169"/>
    </row>
    <row r="13509" spans="2:5">
      <c r="B13509" s="187"/>
      <c r="C13509" s="169"/>
      <c r="D13509" s="169"/>
      <c r="E13509" s="169"/>
    </row>
    <row r="13510" spans="2:5">
      <c r="B13510" s="187"/>
      <c r="C13510" s="169"/>
      <c r="D13510" s="169"/>
      <c r="E13510" s="169"/>
    </row>
    <row r="13511" spans="2:5">
      <c r="B13511" s="187"/>
      <c r="C13511" s="169"/>
      <c r="D13511" s="169"/>
      <c r="E13511" s="169"/>
    </row>
    <row r="13512" spans="2:5">
      <c r="B13512" s="187"/>
      <c r="C13512" s="169"/>
      <c r="D13512" s="169"/>
      <c r="E13512" s="169"/>
    </row>
    <row r="13513" spans="2:5">
      <c r="B13513" s="187"/>
      <c r="C13513" s="169"/>
      <c r="D13513" s="169"/>
      <c r="E13513" s="169"/>
    </row>
    <row r="13514" spans="2:5">
      <c r="B13514" s="187"/>
      <c r="C13514" s="169"/>
      <c r="D13514" s="169"/>
      <c r="E13514" s="169"/>
    </row>
    <row r="13515" spans="2:5">
      <c r="B13515" s="187"/>
      <c r="C13515" s="169"/>
      <c r="D13515" s="169"/>
      <c r="E13515" s="169"/>
    </row>
    <row r="13516" spans="2:5">
      <c r="B13516" s="187"/>
      <c r="C13516" s="169"/>
      <c r="D13516" s="169"/>
      <c r="E13516" s="169"/>
    </row>
    <row r="13517" spans="2:5">
      <c r="B13517" s="187"/>
      <c r="C13517" s="169"/>
      <c r="D13517" s="169"/>
      <c r="E13517" s="169"/>
    </row>
    <row r="13518" spans="2:5">
      <c r="B13518" s="187"/>
      <c r="C13518" s="169"/>
      <c r="D13518" s="169"/>
      <c r="E13518" s="169"/>
    </row>
    <row r="13519" spans="2:5">
      <c r="B13519" s="187"/>
      <c r="C13519" s="169"/>
      <c r="D13519" s="169"/>
      <c r="E13519" s="169"/>
    </row>
    <row r="13520" spans="2:5">
      <c r="B13520" s="187"/>
      <c r="C13520" s="169"/>
      <c r="D13520" s="169"/>
      <c r="E13520" s="169"/>
    </row>
    <row r="13521" spans="2:5">
      <c r="B13521" s="187"/>
      <c r="C13521" s="169"/>
      <c r="D13521" s="169"/>
      <c r="E13521" s="169"/>
    </row>
    <row r="13522" spans="2:5">
      <c r="B13522" s="187"/>
      <c r="C13522" s="169"/>
      <c r="D13522" s="169"/>
      <c r="E13522" s="169"/>
    </row>
    <row r="13523" spans="2:5">
      <c r="B13523" s="187"/>
      <c r="C13523" s="169"/>
      <c r="D13523" s="169"/>
      <c r="E13523" s="169"/>
    </row>
    <row r="13524" spans="2:5">
      <c r="B13524" s="187"/>
      <c r="C13524" s="169"/>
      <c r="D13524" s="169"/>
      <c r="E13524" s="169"/>
    </row>
    <row r="13525" spans="2:5">
      <c r="B13525" s="187"/>
      <c r="C13525" s="169"/>
      <c r="D13525" s="169"/>
      <c r="E13525" s="169"/>
    </row>
    <row r="13526" spans="2:5">
      <c r="B13526" s="187"/>
      <c r="C13526" s="169"/>
      <c r="D13526" s="169"/>
      <c r="E13526" s="169"/>
    </row>
    <row r="13527" spans="2:5">
      <c r="B13527" s="187"/>
      <c r="C13527" s="169"/>
      <c r="D13527" s="169"/>
      <c r="E13527" s="169"/>
    </row>
    <row r="13528" spans="2:5">
      <c r="B13528" s="187"/>
      <c r="C13528" s="169"/>
      <c r="D13528" s="169"/>
      <c r="E13528" s="169"/>
    </row>
    <row r="13529" spans="2:5">
      <c r="B13529" s="187"/>
      <c r="C13529" s="169"/>
      <c r="D13529" s="169"/>
      <c r="E13529" s="169"/>
    </row>
    <row r="13530" spans="2:5">
      <c r="B13530" s="187"/>
      <c r="C13530" s="169"/>
      <c r="D13530" s="169"/>
      <c r="E13530" s="169"/>
    </row>
    <row r="13531" spans="2:5">
      <c r="B13531" s="187"/>
      <c r="C13531" s="169"/>
      <c r="D13531" s="169"/>
      <c r="E13531" s="169"/>
    </row>
    <row r="13532" spans="2:5">
      <c r="B13532" s="187"/>
      <c r="C13532" s="169"/>
      <c r="D13532" s="169"/>
      <c r="E13532" s="169"/>
    </row>
    <row r="13533" spans="2:5">
      <c r="B13533" s="187"/>
      <c r="C13533" s="169"/>
      <c r="D13533" s="169"/>
      <c r="E13533" s="169"/>
    </row>
    <row r="13534" spans="2:5">
      <c r="B13534" s="187"/>
      <c r="C13534" s="169"/>
      <c r="D13534" s="169"/>
      <c r="E13534" s="169"/>
    </row>
    <row r="13535" spans="2:5">
      <c r="B13535" s="187"/>
      <c r="C13535" s="169"/>
      <c r="D13535" s="169"/>
      <c r="E13535" s="169"/>
    </row>
    <row r="13536" spans="2:5">
      <c r="B13536" s="187"/>
      <c r="C13536" s="169"/>
      <c r="D13536" s="169"/>
      <c r="E13536" s="169"/>
    </row>
    <row r="13537" spans="2:5">
      <c r="B13537" s="187"/>
      <c r="C13537" s="169"/>
      <c r="D13537" s="169"/>
      <c r="E13537" s="169"/>
    </row>
    <row r="13538" spans="2:5">
      <c r="B13538" s="187"/>
      <c r="C13538" s="169"/>
      <c r="D13538" s="169"/>
      <c r="E13538" s="169"/>
    </row>
    <row r="13539" spans="2:5">
      <c r="B13539" s="187"/>
      <c r="C13539" s="169"/>
      <c r="D13539" s="169"/>
      <c r="E13539" s="169"/>
    </row>
    <row r="13540" spans="2:5">
      <c r="B13540" s="187"/>
      <c r="C13540" s="169"/>
      <c r="D13540" s="169"/>
      <c r="E13540" s="169"/>
    </row>
    <row r="13541" spans="2:5">
      <c r="B13541" s="187"/>
      <c r="C13541" s="169"/>
      <c r="D13541" s="169"/>
      <c r="E13541" s="169"/>
    </row>
    <row r="13542" spans="2:5">
      <c r="B13542" s="187"/>
      <c r="C13542" s="169"/>
      <c r="D13542" s="169"/>
      <c r="E13542" s="169"/>
    </row>
    <row r="13543" spans="2:5">
      <c r="B13543" s="187"/>
      <c r="C13543" s="169"/>
      <c r="D13543" s="169"/>
      <c r="E13543" s="169"/>
    </row>
    <row r="13544" spans="2:5">
      <c r="B13544" s="187"/>
      <c r="C13544" s="169"/>
      <c r="D13544" s="169"/>
      <c r="E13544" s="169"/>
    </row>
    <row r="13545" spans="2:5">
      <c r="B13545" s="187"/>
      <c r="C13545" s="169"/>
      <c r="D13545" s="169"/>
      <c r="E13545" s="169"/>
    </row>
    <row r="13546" spans="2:5">
      <c r="B13546" s="187"/>
      <c r="C13546" s="169"/>
      <c r="D13546" s="169"/>
      <c r="E13546" s="169"/>
    </row>
    <row r="13547" spans="2:5">
      <c r="B13547" s="187"/>
      <c r="C13547" s="169"/>
      <c r="D13547" s="169"/>
      <c r="E13547" s="169"/>
    </row>
    <row r="13548" spans="2:5">
      <c r="B13548" s="187"/>
      <c r="C13548" s="169"/>
      <c r="D13548" s="169"/>
      <c r="E13548" s="169"/>
    </row>
    <row r="13549" spans="2:5">
      <c r="B13549" s="187"/>
      <c r="C13549" s="169"/>
      <c r="D13549" s="169"/>
      <c r="E13549" s="169"/>
    </row>
    <row r="13550" spans="2:5">
      <c r="B13550" s="187"/>
      <c r="C13550" s="169"/>
      <c r="D13550" s="169"/>
      <c r="E13550" s="169"/>
    </row>
    <row r="13551" spans="2:5">
      <c r="B13551" s="187"/>
      <c r="C13551" s="169"/>
      <c r="D13551" s="169"/>
      <c r="E13551" s="169"/>
    </row>
    <row r="13552" spans="2:5">
      <c r="B13552" s="187"/>
      <c r="C13552" s="169"/>
      <c r="D13552" s="169"/>
      <c r="E13552" s="169"/>
    </row>
    <row r="13553" spans="2:5">
      <c r="B13553" s="187"/>
      <c r="C13553" s="169"/>
      <c r="D13553" s="169"/>
      <c r="E13553" s="169"/>
    </row>
    <row r="13554" spans="2:5">
      <c r="B13554" s="187"/>
      <c r="C13554" s="169"/>
      <c r="D13554" s="169"/>
      <c r="E13554" s="169"/>
    </row>
    <row r="13555" spans="2:5">
      <c r="B13555" s="187"/>
      <c r="C13555" s="169"/>
      <c r="D13555" s="169"/>
      <c r="E13555" s="169"/>
    </row>
    <row r="13556" spans="2:5">
      <c r="B13556" s="187"/>
      <c r="C13556" s="169"/>
      <c r="D13556" s="169"/>
      <c r="E13556" s="169"/>
    </row>
    <row r="13557" spans="2:5">
      <c r="B13557" s="187"/>
      <c r="C13557" s="169"/>
      <c r="D13557" s="169"/>
      <c r="E13557" s="169"/>
    </row>
    <row r="13558" spans="2:5">
      <c r="B13558" s="187"/>
      <c r="C13558" s="169"/>
      <c r="D13558" s="169"/>
      <c r="E13558" s="169"/>
    </row>
    <row r="13559" spans="2:5">
      <c r="B13559" s="187"/>
      <c r="C13559" s="169"/>
      <c r="D13559" s="169"/>
      <c r="E13559" s="169"/>
    </row>
    <row r="13560" spans="2:5">
      <c r="B13560" s="187"/>
      <c r="C13560" s="169"/>
      <c r="D13560" s="169"/>
      <c r="E13560" s="169"/>
    </row>
    <row r="13561" spans="2:5">
      <c r="B13561" s="187"/>
      <c r="C13561" s="169"/>
      <c r="D13561" s="169"/>
      <c r="E13561" s="169"/>
    </row>
    <row r="13562" spans="2:5">
      <c r="B13562" s="187"/>
      <c r="C13562" s="169"/>
      <c r="D13562" s="169"/>
      <c r="E13562" s="169"/>
    </row>
    <row r="13563" spans="2:5">
      <c r="B13563" s="187"/>
      <c r="C13563" s="169"/>
      <c r="D13563" s="169"/>
      <c r="E13563" s="169"/>
    </row>
    <row r="13564" spans="2:5">
      <c r="B13564" s="187"/>
      <c r="C13564" s="169"/>
      <c r="D13564" s="169"/>
      <c r="E13564" s="169"/>
    </row>
    <row r="13565" spans="2:5">
      <c r="B13565" s="187"/>
      <c r="C13565" s="169"/>
      <c r="D13565" s="169"/>
      <c r="E13565" s="169"/>
    </row>
    <row r="13566" spans="2:5">
      <c r="B13566" s="187"/>
      <c r="C13566" s="169"/>
      <c r="D13566" s="169"/>
      <c r="E13566" s="169"/>
    </row>
    <row r="13567" spans="2:5">
      <c r="B13567" s="187"/>
      <c r="C13567" s="169"/>
      <c r="D13567" s="169"/>
      <c r="E13567" s="169"/>
    </row>
    <row r="13568" spans="2:5">
      <c r="B13568" s="187"/>
      <c r="C13568" s="169"/>
      <c r="D13568" s="169"/>
      <c r="E13568" s="169"/>
    </row>
    <row r="13569" spans="2:5">
      <c r="B13569" s="187"/>
      <c r="C13569" s="169"/>
      <c r="D13569" s="169"/>
      <c r="E13569" s="169"/>
    </row>
    <row r="13570" spans="2:5">
      <c r="B13570" s="187"/>
      <c r="C13570" s="169"/>
      <c r="D13570" s="169"/>
      <c r="E13570" s="169"/>
    </row>
    <row r="13571" spans="2:5">
      <c r="B13571" s="187"/>
      <c r="C13571" s="169"/>
      <c r="D13571" s="169"/>
      <c r="E13571" s="169"/>
    </row>
    <row r="13572" spans="2:5">
      <c r="B13572" s="187"/>
      <c r="C13572" s="169"/>
      <c r="D13572" s="169"/>
      <c r="E13572" s="169"/>
    </row>
    <row r="13573" spans="2:5">
      <c r="B13573" s="187"/>
      <c r="C13573" s="169"/>
      <c r="D13573" s="169"/>
      <c r="E13573" s="169"/>
    </row>
    <row r="13574" spans="2:5">
      <c r="B13574" s="187"/>
      <c r="C13574" s="169"/>
      <c r="D13574" s="169"/>
      <c r="E13574" s="169"/>
    </row>
    <row r="13575" spans="2:5">
      <c r="B13575" s="187"/>
      <c r="C13575" s="169"/>
      <c r="D13575" s="169"/>
      <c r="E13575" s="169"/>
    </row>
    <row r="13576" spans="2:5">
      <c r="B13576" s="187"/>
      <c r="C13576" s="169"/>
      <c r="D13576" s="169"/>
      <c r="E13576" s="169"/>
    </row>
    <row r="13577" spans="2:5">
      <c r="B13577" s="187"/>
      <c r="C13577" s="169"/>
      <c r="D13577" s="169"/>
      <c r="E13577" s="169"/>
    </row>
    <row r="13578" spans="2:5">
      <c r="B13578" s="187"/>
      <c r="C13578" s="169"/>
      <c r="D13578" s="169"/>
      <c r="E13578" s="169"/>
    </row>
    <row r="13579" spans="2:5">
      <c r="B13579" s="187"/>
      <c r="C13579" s="169"/>
      <c r="D13579" s="169"/>
      <c r="E13579" s="169"/>
    </row>
    <row r="13580" spans="2:5">
      <c r="B13580" s="187"/>
      <c r="C13580" s="169"/>
      <c r="D13580" s="169"/>
      <c r="E13580" s="169"/>
    </row>
    <row r="13581" spans="2:5">
      <c r="B13581" s="187"/>
      <c r="C13581" s="169"/>
      <c r="D13581" s="169"/>
      <c r="E13581" s="169"/>
    </row>
    <row r="13582" spans="2:5">
      <c r="B13582" s="187"/>
      <c r="C13582" s="169"/>
      <c r="D13582" s="169"/>
      <c r="E13582" s="169"/>
    </row>
    <row r="13583" spans="2:5">
      <c r="B13583" s="187"/>
      <c r="C13583" s="169"/>
      <c r="D13583" s="169"/>
      <c r="E13583" s="169"/>
    </row>
    <row r="13584" spans="2:5">
      <c r="B13584" s="187"/>
      <c r="C13584" s="169"/>
      <c r="D13584" s="169"/>
      <c r="E13584" s="169"/>
    </row>
    <row r="13585" spans="2:5">
      <c r="B13585" s="187"/>
      <c r="C13585" s="169"/>
      <c r="D13585" s="169"/>
      <c r="E13585" s="169"/>
    </row>
    <row r="13586" spans="2:5">
      <c r="B13586" s="187"/>
      <c r="C13586" s="169"/>
      <c r="D13586" s="169"/>
      <c r="E13586" s="169"/>
    </row>
    <row r="13587" spans="2:5">
      <c r="B13587" s="187"/>
      <c r="C13587" s="169"/>
      <c r="D13587" s="169"/>
      <c r="E13587" s="169"/>
    </row>
    <row r="13588" spans="2:5">
      <c r="B13588" s="187"/>
      <c r="C13588" s="169"/>
      <c r="D13588" s="169"/>
      <c r="E13588" s="169"/>
    </row>
    <row r="13589" spans="2:5">
      <c r="B13589" s="187"/>
      <c r="C13589" s="169"/>
      <c r="D13589" s="169"/>
      <c r="E13589" s="169"/>
    </row>
    <row r="13590" spans="2:5">
      <c r="B13590" s="187"/>
      <c r="C13590" s="169"/>
      <c r="D13590" s="169"/>
      <c r="E13590" s="169"/>
    </row>
    <row r="13591" spans="2:5">
      <c r="B13591" s="187"/>
      <c r="C13591" s="169"/>
      <c r="D13591" s="169"/>
      <c r="E13591" s="169"/>
    </row>
    <row r="13592" spans="2:5">
      <c r="B13592" s="187"/>
      <c r="C13592" s="169"/>
      <c r="D13592" s="169"/>
      <c r="E13592" s="169"/>
    </row>
    <row r="13593" spans="2:5">
      <c r="B13593" s="187"/>
      <c r="C13593" s="169"/>
      <c r="D13593" s="169"/>
      <c r="E13593" s="169"/>
    </row>
    <row r="13594" spans="2:5">
      <c r="B13594" s="187"/>
      <c r="C13594" s="169"/>
      <c r="D13594" s="169"/>
      <c r="E13594" s="169"/>
    </row>
    <row r="13595" spans="2:5">
      <c r="B13595" s="187"/>
      <c r="C13595" s="169"/>
      <c r="D13595" s="169"/>
      <c r="E13595" s="169"/>
    </row>
    <row r="13596" spans="2:5">
      <c r="B13596" s="187"/>
      <c r="C13596" s="169"/>
      <c r="D13596" s="169"/>
      <c r="E13596" s="169"/>
    </row>
    <row r="13597" spans="2:5">
      <c r="B13597" s="187"/>
      <c r="C13597" s="169"/>
      <c r="D13597" s="169"/>
      <c r="E13597" s="169"/>
    </row>
    <row r="13598" spans="2:5">
      <c r="B13598" s="187"/>
      <c r="C13598" s="169"/>
      <c r="D13598" s="169"/>
      <c r="E13598" s="169"/>
    </row>
    <row r="13599" spans="2:5">
      <c r="B13599" s="187"/>
      <c r="C13599" s="169"/>
      <c r="D13599" s="169"/>
      <c r="E13599" s="169"/>
    </row>
    <row r="13600" spans="2:5">
      <c r="B13600" s="187"/>
      <c r="C13600" s="169"/>
      <c r="D13600" s="169"/>
      <c r="E13600" s="169"/>
    </row>
    <row r="13601" spans="2:5">
      <c r="B13601" s="187"/>
      <c r="C13601" s="169"/>
      <c r="D13601" s="169"/>
      <c r="E13601" s="169"/>
    </row>
    <row r="13602" spans="2:5">
      <c r="B13602" s="187"/>
      <c r="C13602" s="169"/>
      <c r="D13602" s="169"/>
      <c r="E13602" s="169"/>
    </row>
    <row r="13603" spans="2:5">
      <c r="B13603" s="187"/>
      <c r="C13603" s="169"/>
      <c r="D13603" s="169"/>
      <c r="E13603" s="169"/>
    </row>
    <row r="13604" spans="2:5">
      <c r="B13604" s="187"/>
      <c r="C13604" s="169"/>
      <c r="D13604" s="169"/>
      <c r="E13604" s="169"/>
    </row>
    <row r="13605" spans="2:5">
      <c r="B13605" s="187"/>
      <c r="C13605" s="169"/>
      <c r="D13605" s="169"/>
      <c r="E13605" s="169"/>
    </row>
    <row r="13606" spans="2:5">
      <c r="B13606" s="187"/>
      <c r="C13606" s="169"/>
      <c r="D13606" s="169"/>
      <c r="E13606" s="169"/>
    </row>
    <row r="13607" spans="2:5">
      <c r="B13607" s="187"/>
      <c r="C13607" s="169"/>
      <c r="D13607" s="169"/>
      <c r="E13607" s="169"/>
    </row>
    <row r="13608" spans="2:5">
      <c r="B13608" s="187"/>
      <c r="C13608" s="169"/>
      <c r="D13608" s="169"/>
      <c r="E13608" s="169"/>
    </row>
    <row r="13609" spans="2:5">
      <c r="B13609" s="187"/>
      <c r="C13609" s="169"/>
      <c r="D13609" s="169"/>
      <c r="E13609" s="169"/>
    </row>
    <row r="13610" spans="2:5">
      <c r="B13610" s="187"/>
      <c r="C13610" s="169"/>
      <c r="D13610" s="169"/>
      <c r="E13610" s="169"/>
    </row>
    <row r="13611" spans="2:5">
      <c r="B13611" s="187"/>
      <c r="C13611" s="169"/>
      <c r="D13611" s="169"/>
      <c r="E13611" s="169"/>
    </row>
    <row r="13612" spans="2:5">
      <c r="B13612" s="187"/>
      <c r="C13612" s="169"/>
      <c r="D13612" s="169"/>
      <c r="E13612" s="169"/>
    </row>
    <row r="13613" spans="2:5">
      <c r="B13613" s="187"/>
      <c r="C13613" s="169"/>
      <c r="D13613" s="169"/>
      <c r="E13613" s="169"/>
    </row>
    <row r="13614" spans="2:5">
      <c r="B13614" s="187"/>
      <c r="C13614" s="169"/>
      <c r="D13614" s="169"/>
      <c r="E13614" s="169"/>
    </row>
    <row r="13615" spans="2:5">
      <c r="B13615" s="187"/>
      <c r="C13615" s="169"/>
      <c r="D13615" s="169"/>
      <c r="E13615" s="169"/>
    </row>
    <row r="13616" spans="2:5">
      <c r="B13616" s="187"/>
      <c r="C13616" s="169"/>
      <c r="D13616" s="169"/>
      <c r="E13616" s="169"/>
    </row>
    <row r="13617" spans="2:5">
      <c r="B13617" s="187"/>
      <c r="C13617" s="169"/>
      <c r="D13617" s="169"/>
      <c r="E13617" s="169"/>
    </row>
    <row r="13618" spans="2:5">
      <c r="B13618" s="187"/>
      <c r="C13618" s="169"/>
      <c r="D13618" s="169"/>
      <c r="E13618" s="169"/>
    </row>
    <row r="13619" spans="2:5">
      <c r="B13619" s="187"/>
      <c r="C13619" s="169"/>
      <c r="D13619" s="169"/>
      <c r="E13619" s="169"/>
    </row>
    <row r="13620" spans="2:5">
      <c r="B13620" s="187"/>
      <c r="C13620" s="169"/>
      <c r="D13620" s="169"/>
      <c r="E13620" s="169"/>
    </row>
    <row r="13621" spans="2:5">
      <c r="B13621" s="187"/>
      <c r="C13621" s="169"/>
      <c r="D13621" s="169"/>
      <c r="E13621" s="169"/>
    </row>
    <row r="13622" spans="2:5">
      <c r="B13622" s="187"/>
      <c r="C13622" s="169"/>
      <c r="D13622" s="169"/>
      <c r="E13622" s="169"/>
    </row>
    <row r="13623" spans="2:5">
      <c r="B13623" s="187"/>
      <c r="C13623" s="169"/>
      <c r="D13623" s="169"/>
      <c r="E13623" s="169"/>
    </row>
    <row r="13624" spans="2:5">
      <c r="B13624" s="187"/>
      <c r="C13624" s="169"/>
      <c r="D13624" s="169"/>
      <c r="E13624" s="169"/>
    </row>
    <row r="13625" spans="2:5">
      <c r="B13625" s="187"/>
      <c r="C13625" s="169"/>
      <c r="D13625" s="169"/>
      <c r="E13625" s="169"/>
    </row>
    <row r="13626" spans="2:5">
      <c r="B13626" s="187"/>
      <c r="C13626" s="169"/>
      <c r="D13626" s="169"/>
      <c r="E13626" s="169"/>
    </row>
    <row r="13627" spans="2:5">
      <c r="B13627" s="187"/>
      <c r="C13627" s="169"/>
      <c r="D13627" s="169"/>
      <c r="E13627" s="169"/>
    </row>
    <row r="13628" spans="2:5">
      <c r="B13628" s="187"/>
      <c r="C13628" s="169"/>
      <c r="D13628" s="169"/>
      <c r="E13628" s="169"/>
    </row>
    <row r="13629" spans="2:5">
      <c r="B13629" s="187"/>
      <c r="C13629" s="169"/>
      <c r="D13629" s="169"/>
      <c r="E13629" s="169"/>
    </row>
    <row r="13630" spans="2:5">
      <c r="B13630" s="187"/>
      <c r="C13630" s="169"/>
      <c r="D13630" s="169"/>
      <c r="E13630" s="169"/>
    </row>
    <row r="13631" spans="2:5">
      <c r="B13631" s="187"/>
      <c r="C13631" s="169"/>
      <c r="D13631" s="169"/>
      <c r="E13631" s="169"/>
    </row>
    <row r="13632" spans="2:5">
      <c r="B13632" s="187"/>
      <c r="C13632" s="169"/>
      <c r="D13632" s="169"/>
      <c r="E13632" s="169"/>
    </row>
    <row r="13633" spans="2:5">
      <c r="B13633" s="187"/>
      <c r="C13633" s="169"/>
      <c r="D13633" s="169"/>
      <c r="E13633" s="169"/>
    </row>
    <row r="13634" spans="2:5">
      <c r="B13634" s="187"/>
      <c r="C13634" s="169"/>
      <c r="D13634" s="169"/>
      <c r="E13634" s="169"/>
    </row>
    <row r="13635" spans="2:5">
      <c r="B13635" s="187"/>
      <c r="C13635" s="169"/>
      <c r="D13635" s="169"/>
      <c r="E13635" s="169"/>
    </row>
    <row r="13636" spans="2:5">
      <c r="B13636" s="187"/>
      <c r="C13636" s="169"/>
      <c r="D13636" s="169"/>
      <c r="E13636" s="169"/>
    </row>
    <row r="13637" spans="2:5">
      <c r="B13637" s="187"/>
      <c r="C13637" s="169"/>
      <c r="D13637" s="169"/>
      <c r="E13637" s="169"/>
    </row>
    <row r="13638" spans="2:5">
      <c r="B13638" s="187"/>
      <c r="C13638" s="169"/>
      <c r="D13638" s="169"/>
      <c r="E13638" s="169"/>
    </row>
    <row r="13639" spans="2:5">
      <c r="B13639" s="187"/>
      <c r="C13639" s="169"/>
      <c r="D13639" s="169"/>
      <c r="E13639" s="169"/>
    </row>
    <row r="13640" spans="2:5">
      <c r="B13640" s="187"/>
      <c r="C13640" s="169"/>
      <c r="D13640" s="169"/>
      <c r="E13640" s="169"/>
    </row>
    <row r="13641" spans="2:5">
      <c r="B13641" s="187"/>
      <c r="C13641" s="169"/>
      <c r="D13641" s="169"/>
      <c r="E13641" s="169"/>
    </row>
    <row r="13642" spans="2:5">
      <c r="B13642" s="187"/>
      <c r="C13642" s="169"/>
      <c r="D13642" s="169"/>
      <c r="E13642" s="169"/>
    </row>
    <row r="13643" spans="2:5">
      <c r="B13643" s="187"/>
      <c r="C13643" s="169"/>
      <c r="D13643" s="169"/>
      <c r="E13643" s="169"/>
    </row>
    <row r="13644" spans="2:5">
      <c r="B13644" s="187"/>
      <c r="C13644" s="169"/>
      <c r="D13644" s="169"/>
      <c r="E13644" s="169"/>
    </row>
    <row r="13645" spans="2:5">
      <c r="B13645" s="187"/>
      <c r="C13645" s="169"/>
      <c r="D13645" s="169"/>
      <c r="E13645" s="169"/>
    </row>
    <row r="13646" spans="2:5">
      <c r="B13646" s="187"/>
      <c r="C13646" s="169"/>
      <c r="D13646" s="169"/>
      <c r="E13646" s="169"/>
    </row>
    <row r="13647" spans="2:5">
      <c r="B13647" s="187"/>
      <c r="C13647" s="169"/>
      <c r="D13647" s="169"/>
      <c r="E13647" s="169"/>
    </row>
    <row r="13648" spans="2:5">
      <c r="B13648" s="187"/>
      <c r="C13648" s="169"/>
      <c r="D13648" s="169"/>
      <c r="E13648" s="169"/>
    </row>
    <row r="13649" spans="2:5">
      <c r="B13649" s="187"/>
      <c r="C13649" s="169"/>
      <c r="D13649" s="169"/>
      <c r="E13649" s="169"/>
    </row>
    <row r="13650" spans="2:5">
      <c r="B13650" s="187"/>
      <c r="C13650" s="169"/>
      <c r="D13650" s="169"/>
      <c r="E13650" s="169"/>
    </row>
    <row r="13651" spans="2:5">
      <c r="B13651" s="187"/>
      <c r="C13651" s="169"/>
      <c r="D13651" s="169"/>
      <c r="E13651" s="169"/>
    </row>
    <row r="13652" spans="2:5">
      <c r="B13652" s="187"/>
      <c r="C13652" s="169"/>
      <c r="D13652" s="169"/>
      <c r="E13652" s="169"/>
    </row>
    <row r="13653" spans="2:5">
      <c r="B13653" s="187"/>
      <c r="C13653" s="169"/>
      <c r="D13653" s="169"/>
      <c r="E13653" s="169"/>
    </row>
    <row r="13654" spans="2:5">
      <c r="B13654" s="187"/>
      <c r="C13654" s="169"/>
      <c r="D13654" s="169"/>
      <c r="E13654" s="169"/>
    </row>
    <row r="13655" spans="2:5">
      <c r="B13655" s="187"/>
      <c r="C13655" s="169"/>
      <c r="D13655" s="169"/>
      <c r="E13655" s="169"/>
    </row>
    <row r="13656" spans="2:5">
      <c r="B13656" s="187"/>
      <c r="C13656" s="169"/>
      <c r="D13656" s="169"/>
      <c r="E13656" s="169"/>
    </row>
    <row r="13657" spans="2:5">
      <c r="B13657" s="187"/>
      <c r="C13657" s="169"/>
      <c r="D13657" s="169"/>
      <c r="E13657" s="169"/>
    </row>
    <row r="13658" spans="2:5">
      <c r="B13658" s="187"/>
      <c r="C13658" s="169"/>
      <c r="D13658" s="169"/>
      <c r="E13658" s="169"/>
    </row>
    <row r="13659" spans="2:5">
      <c r="B13659" s="187"/>
      <c r="C13659" s="169"/>
      <c r="D13659" s="169"/>
      <c r="E13659" s="169"/>
    </row>
    <row r="13660" spans="2:5">
      <c r="B13660" s="187"/>
      <c r="C13660" s="169"/>
      <c r="D13660" s="169"/>
      <c r="E13660" s="169"/>
    </row>
    <row r="13661" spans="2:5">
      <c r="B13661" s="187"/>
      <c r="C13661" s="169"/>
      <c r="D13661" s="169"/>
      <c r="E13661" s="169"/>
    </row>
    <row r="13662" spans="2:5">
      <c r="B13662" s="187"/>
      <c r="C13662" s="169"/>
      <c r="D13662" s="169"/>
      <c r="E13662" s="169"/>
    </row>
    <row r="13663" spans="2:5">
      <c r="B13663" s="187"/>
      <c r="C13663" s="169"/>
      <c r="D13663" s="169"/>
      <c r="E13663" s="169"/>
    </row>
    <row r="13664" spans="2:5">
      <c r="B13664" s="187"/>
      <c r="C13664" s="169"/>
      <c r="D13664" s="169"/>
      <c r="E13664" s="169"/>
    </row>
    <row r="13665" spans="2:5">
      <c r="B13665" s="187"/>
      <c r="C13665" s="169"/>
      <c r="D13665" s="169"/>
      <c r="E13665" s="169"/>
    </row>
    <row r="13666" spans="2:5">
      <c r="B13666" s="187"/>
      <c r="C13666" s="169"/>
      <c r="D13666" s="169"/>
      <c r="E13666" s="169"/>
    </row>
    <row r="13667" spans="2:5">
      <c r="B13667" s="187"/>
      <c r="C13667" s="169"/>
      <c r="D13667" s="169"/>
      <c r="E13667" s="169"/>
    </row>
    <row r="13668" spans="2:5">
      <c r="B13668" s="187"/>
      <c r="C13668" s="169"/>
      <c r="D13668" s="169"/>
      <c r="E13668" s="169"/>
    </row>
    <row r="13669" spans="2:5">
      <c r="B13669" s="187"/>
      <c r="C13669" s="169"/>
      <c r="D13669" s="169"/>
      <c r="E13669" s="169"/>
    </row>
    <row r="13670" spans="2:5">
      <c r="B13670" s="187"/>
      <c r="C13670" s="169"/>
      <c r="D13670" s="169"/>
      <c r="E13670" s="169"/>
    </row>
    <row r="13671" spans="2:5">
      <c r="B13671" s="187"/>
      <c r="C13671" s="169"/>
      <c r="D13671" s="169"/>
      <c r="E13671" s="169"/>
    </row>
    <row r="13672" spans="2:5">
      <c r="B13672" s="187"/>
      <c r="C13672" s="169"/>
      <c r="D13672" s="169"/>
      <c r="E13672" s="169"/>
    </row>
    <row r="13673" spans="2:5">
      <c r="B13673" s="187"/>
      <c r="C13673" s="169"/>
      <c r="D13673" s="169"/>
      <c r="E13673" s="169"/>
    </row>
    <row r="13674" spans="2:5">
      <c r="B13674" s="187"/>
      <c r="C13674" s="169"/>
      <c r="D13674" s="169"/>
      <c r="E13674" s="169"/>
    </row>
    <row r="13675" spans="2:5">
      <c r="B13675" s="187"/>
      <c r="C13675" s="169"/>
      <c r="D13675" s="169"/>
      <c r="E13675" s="169"/>
    </row>
    <row r="13676" spans="2:5">
      <c r="B13676" s="187"/>
      <c r="C13676" s="169"/>
      <c r="D13676" s="169"/>
      <c r="E13676" s="169"/>
    </row>
    <row r="13677" spans="2:5">
      <c r="B13677" s="187"/>
      <c r="C13677" s="169"/>
      <c r="D13677" s="169"/>
      <c r="E13677" s="169"/>
    </row>
    <row r="13678" spans="2:5">
      <c r="B13678" s="187"/>
      <c r="C13678" s="169"/>
      <c r="D13678" s="169"/>
      <c r="E13678" s="169"/>
    </row>
    <row r="13679" spans="2:5">
      <c r="B13679" s="187"/>
      <c r="C13679" s="169"/>
      <c r="D13679" s="169"/>
      <c r="E13679" s="169"/>
    </row>
    <row r="13680" spans="2:5">
      <c r="B13680" s="187"/>
      <c r="C13680" s="169"/>
      <c r="D13680" s="169"/>
      <c r="E13680" s="169"/>
    </row>
    <row r="13681" spans="2:5">
      <c r="B13681" s="187"/>
      <c r="C13681" s="169"/>
      <c r="D13681" s="169"/>
      <c r="E13681" s="169"/>
    </row>
    <row r="13682" spans="2:5">
      <c r="B13682" s="187"/>
      <c r="C13682" s="169"/>
      <c r="D13682" s="169"/>
      <c r="E13682" s="169"/>
    </row>
    <row r="13683" spans="2:5">
      <c r="B13683" s="187"/>
      <c r="C13683" s="169"/>
      <c r="D13683" s="169"/>
      <c r="E13683" s="169"/>
    </row>
    <row r="13684" spans="2:5">
      <c r="B13684" s="187"/>
      <c r="C13684" s="169"/>
      <c r="D13684" s="169"/>
      <c r="E13684" s="169"/>
    </row>
    <row r="13685" spans="2:5">
      <c r="B13685" s="187"/>
      <c r="C13685" s="169"/>
      <c r="D13685" s="169"/>
      <c r="E13685" s="169"/>
    </row>
    <row r="13686" spans="2:5">
      <c r="B13686" s="187"/>
      <c r="C13686" s="169"/>
      <c r="D13686" s="169"/>
      <c r="E13686" s="169"/>
    </row>
    <row r="13687" spans="2:5">
      <c r="B13687" s="187"/>
      <c r="C13687" s="169"/>
      <c r="D13687" s="169"/>
      <c r="E13687" s="169"/>
    </row>
    <row r="13688" spans="2:5">
      <c r="B13688" s="187"/>
      <c r="C13688" s="169"/>
      <c r="D13688" s="169"/>
      <c r="E13688" s="169"/>
    </row>
    <row r="13689" spans="2:5">
      <c r="B13689" s="187"/>
      <c r="C13689" s="169"/>
      <c r="D13689" s="169"/>
      <c r="E13689" s="169"/>
    </row>
    <row r="13690" spans="2:5">
      <c r="B13690" s="187"/>
      <c r="C13690" s="169"/>
      <c r="D13690" s="169"/>
      <c r="E13690" s="169"/>
    </row>
    <row r="13691" spans="2:5">
      <c r="B13691" s="187"/>
      <c r="C13691" s="169"/>
      <c r="D13691" s="169"/>
      <c r="E13691" s="169"/>
    </row>
    <row r="13692" spans="2:5">
      <c r="B13692" s="187"/>
      <c r="C13692" s="169"/>
      <c r="D13692" s="169"/>
      <c r="E13692" s="169"/>
    </row>
    <row r="13693" spans="2:5">
      <c r="B13693" s="187"/>
      <c r="C13693" s="169"/>
      <c r="D13693" s="169"/>
      <c r="E13693" s="169"/>
    </row>
    <row r="13694" spans="2:5">
      <c r="B13694" s="187"/>
      <c r="C13694" s="169"/>
      <c r="D13694" s="169"/>
      <c r="E13694" s="169"/>
    </row>
    <row r="13695" spans="2:5">
      <c r="B13695" s="187"/>
      <c r="C13695" s="169"/>
      <c r="D13695" s="169"/>
      <c r="E13695" s="169"/>
    </row>
    <row r="13696" spans="2:5">
      <c r="B13696" s="187"/>
      <c r="C13696" s="169"/>
      <c r="D13696" s="169"/>
      <c r="E13696" s="169"/>
    </row>
    <row r="13697" spans="2:5">
      <c r="B13697" s="187"/>
      <c r="C13697" s="169"/>
      <c r="D13697" s="169"/>
      <c r="E13697" s="169"/>
    </row>
    <row r="13698" spans="2:5">
      <c r="B13698" s="187"/>
      <c r="C13698" s="169"/>
      <c r="D13698" s="169"/>
      <c r="E13698" s="169"/>
    </row>
    <row r="13699" spans="2:5">
      <c r="B13699" s="187"/>
      <c r="C13699" s="169"/>
      <c r="D13699" s="169"/>
      <c r="E13699" s="169"/>
    </row>
    <row r="13700" spans="2:5">
      <c r="B13700" s="187"/>
      <c r="C13700" s="169"/>
      <c r="D13700" s="169"/>
      <c r="E13700" s="169"/>
    </row>
    <row r="13701" spans="2:5">
      <c r="B13701" s="187"/>
      <c r="C13701" s="169"/>
      <c r="D13701" s="169"/>
      <c r="E13701" s="169"/>
    </row>
    <row r="13702" spans="2:5">
      <c r="B13702" s="187"/>
      <c r="C13702" s="169"/>
      <c r="D13702" s="169"/>
      <c r="E13702" s="169"/>
    </row>
    <row r="13703" spans="2:5">
      <c r="B13703" s="187"/>
      <c r="C13703" s="169"/>
      <c r="D13703" s="169"/>
      <c r="E13703" s="169"/>
    </row>
    <row r="13704" spans="2:5">
      <c r="B13704" s="187"/>
      <c r="C13704" s="169"/>
      <c r="D13704" s="169"/>
      <c r="E13704" s="169"/>
    </row>
    <row r="13705" spans="2:5">
      <c r="B13705" s="187"/>
      <c r="C13705" s="169"/>
      <c r="D13705" s="169"/>
      <c r="E13705" s="169"/>
    </row>
    <row r="13706" spans="2:5">
      <c r="B13706" s="187"/>
      <c r="C13706" s="169"/>
      <c r="D13706" s="169"/>
      <c r="E13706" s="169"/>
    </row>
    <row r="13707" spans="2:5">
      <c r="B13707" s="187"/>
      <c r="C13707" s="169"/>
      <c r="D13707" s="169"/>
      <c r="E13707" s="169"/>
    </row>
    <row r="13708" spans="2:5">
      <c r="B13708" s="187"/>
      <c r="C13708" s="169"/>
      <c r="D13708" s="169"/>
      <c r="E13708" s="169"/>
    </row>
    <row r="13709" spans="2:5">
      <c r="B13709" s="187"/>
      <c r="C13709" s="169"/>
      <c r="D13709" s="169"/>
      <c r="E13709" s="169"/>
    </row>
    <row r="13710" spans="2:5">
      <c r="B13710" s="187"/>
      <c r="C13710" s="169"/>
      <c r="D13710" s="169"/>
      <c r="E13710" s="169"/>
    </row>
    <row r="13711" spans="2:5">
      <c r="B13711" s="187"/>
      <c r="C13711" s="169"/>
      <c r="D13711" s="169"/>
      <c r="E13711" s="169"/>
    </row>
    <row r="13712" spans="2:5">
      <c r="B13712" s="187"/>
      <c r="C13712" s="169"/>
      <c r="D13712" s="169"/>
      <c r="E13712" s="169"/>
    </row>
    <row r="13713" spans="2:5">
      <c r="B13713" s="187"/>
      <c r="C13713" s="169"/>
      <c r="D13713" s="169"/>
      <c r="E13713" s="169"/>
    </row>
    <row r="13714" spans="2:5">
      <c r="B13714" s="187"/>
      <c r="C13714" s="169"/>
      <c r="D13714" s="169"/>
      <c r="E13714" s="169"/>
    </row>
    <row r="13715" spans="2:5">
      <c r="B13715" s="187"/>
      <c r="C13715" s="169"/>
      <c r="D13715" s="169"/>
      <c r="E13715" s="169"/>
    </row>
    <row r="13716" spans="2:5">
      <c r="B13716" s="187"/>
      <c r="C13716" s="169"/>
      <c r="D13716" s="169"/>
      <c r="E13716" s="169"/>
    </row>
    <row r="13717" spans="2:5">
      <c r="B13717" s="187"/>
      <c r="C13717" s="169"/>
      <c r="D13717" s="169"/>
      <c r="E13717" s="169"/>
    </row>
    <row r="13718" spans="2:5">
      <c r="B13718" s="187"/>
      <c r="C13718" s="169"/>
      <c r="D13718" s="169"/>
      <c r="E13718" s="169"/>
    </row>
    <row r="13719" spans="2:5">
      <c r="B13719" s="187"/>
      <c r="C13719" s="169"/>
      <c r="D13719" s="169"/>
      <c r="E13719" s="169"/>
    </row>
    <row r="13720" spans="2:5">
      <c r="B13720" s="187"/>
      <c r="C13720" s="169"/>
      <c r="D13720" s="169"/>
      <c r="E13720" s="169"/>
    </row>
    <row r="13721" spans="2:5">
      <c r="B13721" s="187"/>
      <c r="C13721" s="169"/>
      <c r="D13721" s="169"/>
      <c r="E13721" s="169"/>
    </row>
    <row r="13722" spans="2:5">
      <c r="B13722" s="187"/>
      <c r="C13722" s="169"/>
      <c r="D13722" s="169"/>
      <c r="E13722" s="169"/>
    </row>
    <row r="13723" spans="2:5">
      <c r="B13723" s="187"/>
      <c r="C13723" s="169"/>
      <c r="D13723" s="169"/>
      <c r="E13723" s="169"/>
    </row>
    <row r="13724" spans="2:5">
      <c r="B13724" s="187"/>
      <c r="C13724" s="169"/>
      <c r="D13724" s="169"/>
      <c r="E13724" s="169"/>
    </row>
    <row r="13725" spans="2:5">
      <c r="B13725" s="187"/>
      <c r="C13725" s="169"/>
      <c r="D13725" s="169"/>
      <c r="E13725" s="169"/>
    </row>
    <row r="13726" spans="2:5">
      <c r="B13726" s="187"/>
      <c r="C13726" s="169"/>
      <c r="D13726" s="169"/>
      <c r="E13726" s="169"/>
    </row>
    <row r="13727" spans="2:5">
      <c r="B13727" s="187"/>
      <c r="C13727" s="169"/>
      <c r="D13727" s="169"/>
      <c r="E13727" s="169"/>
    </row>
    <row r="13728" spans="2:5">
      <c r="B13728" s="187"/>
      <c r="C13728" s="169"/>
      <c r="D13728" s="169"/>
      <c r="E13728" s="169"/>
    </row>
    <row r="13729" spans="2:5">
      <c r="B13729" s="187"/>
      <c r="C13729" s="169"/>
      <c r="D13729" s="169"/>
      <c r="E13729" s="169"/>
    </row>
    <row r="13730" spans="2:5">
      <c r="B13730" s="187"/>
      <c r="C13730" s="169"/>
      <c r="D13730" s="169"/>
      <c r="E13730" s="169"/>
    </row>
    <row r="13731" spans="2:5">
      <c r="B13731" s="187"/>
      <c r="C13731" s="169"/>
      <c r="D13731" s="169"/>
      <c r="E13731" s="169"/>
    </row>
    <row r="13732" spans="2:5">
      <c r="B13732" s="187"/>
      <c r="C13732" s="169"/>
      <c r="D13732" s="169"/>
      <c r="E13732" s="169"/>
    </row>
    <row r="13733" spans="2:5">
      <c r="B13733" s="187"/>
      <c r="C13733" s="169"/>
      <c r="D13733" s="169"/>
      <c r="E13733" s="169"/>
    </row>
    <row r="13734" spans="2:5">
      <c r="B13734" s="187"/>
      <c r="C13734" s="169"/>
      <c r="D13734" s="169"/>
      <c r="E13734" s="169"/>
    </row>
    <row r="13735" spans="2:5">
      <c r="B13735" s="187"/>
      <c r="C13735" s="169"/>
      <c r="D13735" s="169"/>
      <c r="E13735" s="169"/>
    </row>
    <row r="13736" spans="2:5">
      <c r="B13736" s="187"/>
      <c r="C13736" s="169"/>
      <c r="D13736" s="169"/>
      <c r="E13736" s="169"/>
    </row>
    <row r="13737" spans="2:5">
      <c r="B13737" s="187"/>
      <c r="C13737" s="169"/>
      <c r="D13737" s="169"/>
      <c r="E13737" s="169"/>
    </row>
    <row r="13738" spans="2:5">
      <c r="B13738" s="187"/>
      <c r="C13738" s="169"/>
      <c r="D13738" s="169"/>
      <c r="E13738" s="169"/>
    </row>
    <row r="13739" spans="2:5">
      <c r="B13739" s="187"/>
      <c r="C13739" s="169"/>
      <c r="D13739" s="169"/>
      <c r="E13739" s="169"/>
    </row>
    <row r="13740" spans="2:5">
      <c r="B13740" s="187"/>
      <c r="C13740" s="169"/>
      <c r="D13740" s="169"/>
      <c r="E13740" s="169"/>
    </row>
    <row r="13741" spans="2:5">
      <c r="B13741" s="187"/>
      <c r="C13741" s="169"/>
      <c r="D13741" s="169"/>
      <c r="E13741" s="169"/>
    </row>
    <row r="13742" spans="2:5">
      <c r="B13742" s="187"/>
      <c r="C13742" s="169"/>
      <c r="D13742" s="169"/>
      <c r="E13742" s="169"/>
    </row>
    <row r="13743" spans="2:5">
      <c r="B13743" s="187"/>
      <c r="C13743" s="169"/>
      <c r="D13743" s="169"/>
      <c r="E13743" s="169"/>
    </row>
    <row r="13744" spans="2:5">
      <c r="B13744" s="187"/>
      <c r="C13744" s="169"/>
      <c r="D13744" s="169"/>
      <c r="E13744" s="169"/>
    </row>
    <row r="13745" spans="2:5">
      <c r="B13745" s="187"/>
      <c r="C13745" s="169"/>
      <c r="D13745" s="169"/>
      <c r="E13745" s="169"/>
    </row>
    <row r="13746" spans="2:5">
      <c r="B13746" s="187"/>
      <c r="C13746" s="169"/>
      <c r="D13746" s="169"/>
      <c r="E13746" s="169"/>
    </row>
    <row r="13747" spans="2:5">
      <c r="B13747" s="187"/>
      <c r="C13747" s="169"/>
      <c r="D13747" s="169"/>
      <c r="E13747" s="169"/>
    </row>
    <row r="13748" spans="2:5">
      <c r="B13748" s="187"/>
      <c r="C13748" s="169"/>
      <c r="D13748" s="169"/>
      <c r="E13748" s="169"/>
    </row>
    <row r="13749" spans="2:5">
      <c r="B13749" s="187"/>
      <c r="C13749" s="169"/>
      <c r="D13749" s="169"/>
      <c r="E13749" s="169"/>
    </row>
    <row r="13750" spans="2:5">
      <c r="B13750" s="187"/>
      <c r="C13750" s="169"/>
      <c r="D13750" s="169"/>
      <c r="E13750" s="169"/>
    </row>
    <row r="13751" spans="2:5">
      <c r="B13751" s="187"/>
      <c r="C13751" s="169"/>
      <c r="D13751" s="169"/>
      <c r="E13751" s="169"/>
    </row>
    <row r="13752" spans="2:5">
      <c r="B13752" s="187"/>
      <c r="C13752" s="169"/>
      <c r="D13752" s="169"/>
      <c r="E13752" s="169"/>
    </row>
    <row r="13753" spans="2:5">
      <c r="B13753" s="187"/>
      <c r="C13753" s="169"/>
      <c r="D13753" s="169"/>
      <c r="E13753" s="169"/>
    </row>
    <row r="13754" spans="2:5">
      <c r="B13754" s="187"/>
      <c r="C13754" s="169"/>
      <c r="D13754" s="169"/>
      <c r="E13754" s="169"/>
    </row>
    <row r="13755" spans="2:5">
      <c r="B13755" s="187"/>
      <c r="C13755" s="169"/>
      <c r="D13755" s="169"/>
      <c r="E13755" s="169"/>
    </row>
    <row r="13756" spans="2:5">
      <c r="B13756" s="187"/>
      <c r="C13756" s="169"/>
      <c r="D13756" s="169"/>
      <c r="E13756" s="169"/>
    </row>
    <row r="13757" spans="2:5">
      <c r="B13757" s="187"/>
      <c r="C13757" s="169"/>
      <c r="D13757" s="169"/>
      <c r="E13757" s="169"/>
    </row>
    <row r="13758" spans="2:5">
      <c r="B13758" s="187"/>
      <c r="C13758" s="169"/>
      <c r="D13758" s="169"/>
      <c r="E13758" s="169"/>
    </row>
    <row r="13759" spans="2:5">
      <c r="B13759" s="187"/>
      <c r="C13759" s="169"/>
      <c r="D13759" s="169"/>
      <c r="E13759" s="169"/>
    </row>
    <row r="13760" spans="2:5">
      <c r="B13760" s="187"/>
      <c r="C13760" s="169"/>
      <c r="D13760" s="169"/>
      <c r="E13760" s="169"/>
    </row>
    <row r="13761" spans="2:5">
      <c r="B13761" s="187"/>
      <c r="C13761" s="169"/>
      <c r="D13761" s="169"/>
      <c r="E13761" s="169"/>
    </row>
    <row r="13762" spans="2:5">
      <c r="B13762" s="187"/>
      <c r="C13762" s="169"/>
      <c r="D13762" s="169"/>
      <c r="E13762" s="169"/>
    </row>
    <row r="13763" spans="2:5">
      <c r="B13763" s="187"/>
      <c r="C13763" s="169"/>
      <c r="D13763" s="169"/>
      <c r="E13763" s="169"/>
    </row>
    <row r="13764" spans="2:5">
      <c r="B13764" s="187"/>
      <c r="C13764" s="169"/>
      <c r="D13764" s="169"/>
      <c r="E13764" s="169"/>
    </row>
    <row r="13765" spans="2:5">
      <c r="B13765" s="187"/>
      <c r="C13765" s="169"/>
      <c r="D13765" s="169"/>
      <c r="E13765" s="169"/>
    </row>
    <row r="13766" spans="2:5">
      <c r="B13766" s="187"/>
      <c r="C13766" s="169"/>
      <c r="D13766" s="169"/>
      <c r="E13766" s="169"/>
    </row>
    <row r="13767" spans="2:5">
      <c r="B13767" s="187"/>
      <c r="C13767" s="169"/>
      <c r="D13767" s="169"/>
      <c r="E13767" s="169"/>
    </row>
    <row r="13768" spans="2:5">
      <c r="B13768" s="187"/>
      <c r="C13768" s="169"/>
      <c r="D13768" s="169"/>
      <c r="E13768" s="169"/>
    </row>
    <row r="13769" spans="2:5">
      <c r="B13769" s="187"/>
      <c r="C13769" s="169"/>
      <c r="D13769" s="169"/>
      <c r="E13769" s="169"/>
    </row>
    <row r="13770" spans="2:5">
      <c r="B13770" s="187"/>
      <c r="C13770" s="169"/>
      <c r="D13770" s="169"/>
      <c r="E13770" s="169"/>
    </row>
    <row r="13771" spans="2:5">
      <c r="B13771" s="187"/>
      <c r="C13771" s="169"/>
      <c r="D13771" s="169"/>
      <c r="E13771" s="169"/>
    </row>
    <row r="13772" spans="2:5">
      <c r="B13772" s="187"/>
      <c r="C13772" s="169"/>
      <c r="D13772" s="169"/>
      <c r="E13772" s="169"/>
    </row>
    <row r="13773" spans="2:5">
      <c r="B13773" s="187"/>
      <c r="C13773" s="169"/>
      <c r="D13773" s="169"/>
      <c r="E13773" s="169"/>
    </row>
    <row r="13774" spans="2:5">
      <c r="B13774" s="187"/>
      <c r="C13774" s="169"/>
      <c r="D13774" s="169"/>
      <c r="E13774" s="169"/>
    </row>
    <row r="13775" spans="2:5">
      <c r="B13775" s="187"/>
      <c r="C13775" s="169"/>
      <c r="D13775" s="169"/>
      <c r="E13775" s="169"/>
    </row>
    <row r="13776" spans="2:5">
      <c r="B13776" s="187"/>
      <c r="C13776" s="169"/>
      <c r="D13776" s="169"/>
      <c r="E13776" s="169"/>
    </row>
    <row r="13777" spans="2:5">
      <c r="B13777" s="187"/>
      <c r="C13777" s="169"/>
      <c r="D13777" s="169"/>
      <c r="E13777" s="169"/>
    </row>
    <row r="13778" spans="2:5">
      <c r="B13778" s="187"/>
      <c r="C13778" s="169"/>
      <c r="D13778" s="169"/>
      <c r="E13778" s="169"/>
    </row>
    <row r="13779" spans="2:5">
      <c r="B13779" s="187"/>
      <c r="C13779" s="169"/>
      <c r="D13779" s="169"/>
      <c r="E13779" s="169"/>
    </row>
    <row r="13780" spans="2:5">
      <c r="B13780" s="187"/>
      <c r="C13780" s="169"/>
      <c r="D13780" s="169"/>
      <c r="E13780" s="169"/>
    </row>
    <row r="13781" spans="2:5">
      <c r="B13781" s="187"/>
      <c r="C13781" s="169"/>
      <c r="D13781" s="169"/>
      <c r="E13781" s="169"/>
    </row>
    <row r="13782" spans="2:5">
      <c r="B13782" s="187"/>
      <c r="C13782" s="169"/>
      <c r="D13782" s="169"/>
      <c r="E13782" s="169"/>
    </row>
    <row r="13783" spans="2:5">
      <c r="B13783" s="187"/>
      <c r="C13783" s="169"/>
      <c r="D13783" s="169"/>
      <c r="E13783" s="169"/>
    </row>
    <row r="13784" spans="2:5">
      <c r="B13784" s="187"/>
      <c r="C13784" s="169"/>
      <c r="D13784" s="169"/>
      <c r="E13784" s="169"/>
    </row>
    <row r="13785" spans="2:5">
      <c r="B13785" s="187"/>
      <c r="C13785" s="169"/>
      <c r="D13785" s="169"/>
      <c r="E13785" s="169"/>
    </row>
    <row r="13786" spans="2:5">
      <c r="B13786" s="187"/>
      <c r="C13786" s="169"/>
      <c r="D13786" s="169"/>
      <c r="E13786" s="169"/>
    </row>
    <row r="13787" spans="2:5">
      <c r="B13787" s="187"/>
      <c r="C13787" s="169"/>
      <c r="D13787" s="169"/>
      <c r="E13787" s="169"/>
    </row>
    <row r="13788" spans="2:5">
      <c r="B13788" s="187"/>
      <c r="C13788" s="169"/>
      <c r="D13788" s="169"/>
      <c r="E13788" s="169"/>
    </row>
    <row r="13789" spans="2:5">
      <c r="B13789" s="187"/>
      <c r="C13789" s="169"/>
      <c r="D13789" s="169"/>
      <c r="E13789" s="169"/>
    </row>
    <row r="13790" spans="2:5">
      <c r="B13790" s="187"/>
      <c r="C13790" s="169"/>
      <c r="D13790" s="169"/>
      <c r="E13790" s="169"/>
    </row>
    <row r="13791" spans="2:5">
      <c r="B13791" s="187"/>
      <c r="C13791" s="169"/>
      <c r="D13791" s="169"/>
      <c r="E13791" s="169"/>
    </row>
    <row r="13792" spans="2:5">
      <c r="B13792" s="187"/>
      <c r="C13792" s="169"/>
      <c r="D13792" s="169"/>
      <c r="E13792" s="169"/>
    </row>
    <row r="13793" spans="2:5">
      <c r="B13793" s="187"/>
      <c r="C13793" s="169"/>
      <c r="D13793" s="169"/>
      <c r="E13793" s="169"/>
    </row>
    <row r="13794" spans="2:5">
      <c r="B13794" s="187"/>
      <c r="C13794" s="169"/>
      <c r="D13794" s="169"/>
      <c r="E13794" s="169"/>
    </row>
    <row r="13795" spans="2:5">
      <c r="B13795" s="187"/>
      <c r="C13795" s="169"/>
      <c r="D13795" s="169"/>
      <c r="E13795" s="169"/>
    </row>
    <row r="13796" spans="2:5">
      <c r="B13796" s="187"/>
      <c r="C13796" s="169"/>
      <c r="D13796" s="169"/>
      <c r="E13796" s="169"/>
    </row>
    <row r="13797" spans="2:5">
      <c r="B13797" s="187"/>
      <c r="C13797" s="169"/>
      <c r="D13797" s="169"/>
      <c r="E13797" s="169"/>
    </row>
    <row r="13798" spans="2:5">
      <c r="B13798" s="187"/>
      <c r="C13798" s="169"/>
      <c r="D13798" s="169"/>
      <c r="E13798" s="169"/>
    </row>
    <row r="13799" spans="2:5">
      <c r="B13799" s="187"/>
      <c r="C13799" s="169"/>
      <c r="D13799" s="169"/>
      <c r="E13799" s="169"/>
    </row>
    <row r="13800" spans="2:5">
      <c r="B13800" s="187"/>
      <c r="C13800" s="169"/>
      <c r="D13800" s="169"/>
      <c r="E13800" s="169"/>
    </row>
    <row r="13801" spans="2:5">
      <c r="B13801" s="187"/>
      <c r="C13801" s="169"/>
      <c r="D13801" s="169"/>
      <c r="E13801" s="169"/>
    </row>
    <row r="13802" spans="2:5">
      <c r="B13802" s="187"/>
      <c r="C13802" s="169"/>
      <c r="D13802" s="169"/>
      <c r="E13802" s="169"/>
    </row>
    <row r="13803" spans="2:5">
      <c r="B13803" s="187"/>
      <c r="C13803" s="169"/>
      <c r="D13803" s="169"/>
      <c r="E13803" s="169"/>
    </row>
    <row r="13804" spans="2:5">
      <c r="B13804" s="187"/>
      <c r="C13804" s="169"/>
      <c r="D13804" s="169"/>
      <c r="E13804" s="169"/>
    </row>
    <row r="13805" spans="2:5">
      <c r="B13805" s="187"/>
      <c r="C13805" s="169"/>
      <c r="D13805" s="169"/>
      <c r="E13805" s="169"/>
    </row>
    <row r="13806" spans="2:5">
      <c r="B13806" s="187"/>
      <c r="C13806" s="169"/>
      <c r="D13806" s="169"/>
      <c r="E13806" s="169"/>
    </row>
    <row r="13807" spans="2:5">
      <c r="B13807" s="187"/>
      <c r="C13807" s="169"/>
      <c r="D13807" s="169"/>
      <c r="E13807" s="169"/>
    </row>
    <row r="13808" spans="2:5">
      <c r="B13808" s="187"/>
      <c r="C13808" s="169"/>
      <c r="D13808" s="169"/>
      <c r="E13808" s="169"/>
    </row>
    <row r="13809" spans="2:5">
      <c r="B13809" s="187"/>
      <c r="C13809" s="169"/>
      <c r="D13809" s="169"/>
      <c r="E13809" s="169"/>
    </row>
    <row r="13810" spans="2:5">
      <c r="B13810" s="187"/>
      <c r="C13810" s="169"/>
      <c r="D13810" s="169"/>
      <c r="E13810" s="169"/>
    </row>
    <row r="13811" spans="2:5">
      <c r="B13811" s="187"/>
      <c r="C13811" s="169"/>
      <c r="D13811" s="169"/>
      <c r="E13811" s="169"/>
    </row>
    <row r="13812" spans="2:5">
      <c r="B13812" s="187"/>
      <c r="C13812" s="169"/>
      <c r="D13812" s="169"/>
      <c r="E13812" s="169"/>
    </row>
    <row r="13813" spans="2:5">
      <c r="B13813" s="187"/>
      <c r="C13813" s="169"/>
      <c r="D13813" s="169"/>
      <c r="E13813" s="169"/>
    </row>
    <row r="13814" spans="2:5">
      <c r="B13814" s="187"/>
      <c r="C13814" s="169"/>
      <c r="D13814" s="169"/>
      <c r="E13814" s="169"/>
    </row>
    <row r="13815" spans="2:5">
      <c r="B13815" s="187"/>
      <c r="C13815" s="169"/>
      <c r="D13815" s="169"/>
      <c r="E13815" s="169"/>
    </row>
    <row r="13816" spans="2:5">
      <c r="B13816" s="187"/>
      <c r="C13816" s="169"/>
      <c r="D13816" s="169"/>
      <c r="E13816" s="169"/>
    </row>
    <row r="13817" spans="2:5">
      <c r="B13817" s="187"/>
      <c r="C13817" s="169"/>
      <c r="D13817" s="169"/>
      <c r="E13817" s="169"/>
    </row>
    <row r="13818" spans="2:5">
      <c r="B13818" s="187"/>
      <c r="C13818" s="169"/>
      <c r="D13818" s="169"/>
      <c r="E13818" s="169"/>
    </row>
    <row r="13819" spans="2:5">
      <c r="B13819" s="187"/>
      <c r="C13819" s="169"/>
      <c r="D13819" s="169"/>
      <c r="E13819" s="169"/>
    </row>
    <row r="13820" spans="2:5">
      <c r="B13820" s="187"/>
      <c r="C13820" s="169"/>
      <c r="D13820" s="169"/>
      <c r="E13820" s="169"/>
    </row>
    <row r="13821" spans="2:5">
      <c r="B13821" s="187"/>
      <c r="C13821" s="169"/>
      <c r="D13821" s="169"/>
      <c r="E13821" s="169"/>
    </row>
    <row r="13822" spans="2:5">
      <c r="B13822" s="187"/>
      <c r="C13822" s="169"/>
      <c r="D13822" s="169"/>
      <c r="E13822" s="169"/>
    </row>
    <row r="13823" spans="2:5">
      <c r="B13823" s="187"/>
      <c r="C13823" s="169"/>
      <c r="D13823" s="169"/>
      <c r="E13823" s="169"/>
    </row>
    <row r="13824" spans="2:5">
      <c r="B13824" s="187"/>
      <c r="C13824" s="169"/>
      <c r="D13824" s="169"/>
      <c r="E13824" s="169"/>
    </row>
    <row r="13825" spans="2:5">
      <c r="B13825" s="187"/>
      <c r="C13825" s="169"/>
      <c r="D13825" s="169"/>
      <c r="E13825" s="169"/>
    </row>
    <row r="13826" spans="2:5">
      <c r="B13826" s="187"/>
      <c r="C13826" s="169"/>
      <c r="D13826" s="169"/>
      <c r="E13826" s="169"/>
    </row>
    <row r="13827" spans="2:5">
      <c r="B13827" s="187"/>
      <c r="C13827" s="169"/>
      <c r="D13827" s="169"/>
      <c r="E13827" s="169"/>
    </row>
    <row r="13828" spans="2:5">
      <c r="B13828" s="187"/>
      <c r="C13828" s="169"/>
      <c r="D13828" s="169"/>
      <c r="E13828" s="169"/>
    </row>
    <row r="13829" spans="2:5">
      <c r="B13829" s="187"/>
      <c r="C13829" s="169"/>
      <c r="D13829" s="169"/>
      <c r="E13829" s="169"/>
    </row>
    <row r="13830" spans="2:5">
      <c r="B13830" s="187"/>
      <c r="C13830" s="169"/>
      <c r="D13830" s="169"/>
      <c r="E13830" s="169"/>
    </row>
    <row r="13831" spans="2:5">
      <c r="B13831" s="187"/>
      <c r="C13831" s="169"/>
      <c r="D13831" s="169"/>
      <c r="E13831" s="169"/>
    </row>
    <row r="13832" spans="2:5">
      <c r="B13832" s="187"/>
      <c r="C13832" s="169"/>
      <c r="D13832" s="169"/>
      <c r="E13832" s="169"/>
    </row>
    <row r="13833" spans="2:5">
      <c r="B13833" s="187"/>
      <c r="C13833" s="169"/>
      <c r="D13833" s="169"/>
      <c r="E13833" s="169"/>
    </row>
    <row r="13834" spans="2:5">
      <c r="B13834" s="187"/>
      <c r="C13834" s="169"/>
      <c r="D13834" s="169"/>
      <c r="E13834" s="169"/>
    </row>
    <row r="13835" spans="2:5">
      <c r="B13835" s="187"/>
      <c r="C13835" s="169"/>
      <c r="D13835" s="169"/>
      <c r="E13835" s="169"/>
    </row>
    <row r="13836" spans="2:5">
      <c r="B13836" s="187"/>
      <c r="C13836" s="169"/>
      <c r="D13836" s="169"/>
      <c r="E13836" s="169"/>
    </row>
    <row r="13837" spans="2:5">
      <c r="B13837" s="187"/>
      <c r="C13837" s="169"/>
      <c r="D13837" s="169"/>
      <c r="E13837" s="169"/>
    </row>
    <row r="13838" spans="2:5">
      <c r="B13838" s="187"/>
      <c r="C13838" s="169"/>
      <c r="D13838" s="169"/>
      <c r="E13838" s="169"/>
    </row>
    <row r="13839" spans="2:5">
      <c r="B13839" s="187"/>
      <c r="C13839" s="169"/>
      <c r="D13839" s="169"/>
      <c r="E13839" s="169"/>
    </row>
    <row r="13840" spans="2:5">
      <c r="B13840" s="187"/>
      <c r="C13840" s="169"/>
      <c r="D13840" s="169"/>
      <c r="E13840" s="169"/>
    </row>
    <row r="13841" spans="2:5">
      <c r="B13841" s="187"/>
      <c r="C13841" s="169"/>
      <c r="D13841" s="169"/>
      <c r="E13841" s="169"/>
    </row>
    <row r="13842" spans="2:5">
      <c r="B13842" s="187"/>
      <c r="C13842" s="169"/>
      <c r="D13842" s="169"/>
      <c r="E13842" s="169"/>
    </row>
    <row r="13843" spans="2:5">
      <c r="B13843" s="187"/>
      <c r="C13843" s="169"/>
      <c r="D13843" s="169"/>
      <c r="E13843" s="169"/>
    </row>
    <row r="13844" spans="2:5">
      <c r="B13844" s="187"/>
      <c r="C13844" s="169"/>
      <c r="D13844" s="169"/>
      <c r="E13844" s="169"/>
    </row>
    <row r="13845" spans="2:5">
      <c r="B13845" s="187"/>
      <c r="C13845" s="169"/>
      <c r="D13845" s="169"/>
      <c r="E13845" s="169"/>
    </row>
    <row r="13846" spans="2:5">
      <c r="B13846" s="187"/>
      <c r="C13846" s="169"/>
      <c r="D13846" s="169"/>
      <c r="E13846" s="169"/>
    </row>
    <row r="13847" spans="2:5">
      <c r="B13847" s="187"/>
      <c r="C13847" s="169"/>
      <c r="D13847" s="169"/>
      <c r="E13847" s="169"/>
    </row>
    <row r="13848" spans="2:5">
      <c r="B13848" s="187"/>
      <c r="C13848" s="169"/>
      <c r="D13848" s="169"/>
      <c r="E13848" s="169"/>
    </row>
    <row r="13849" spans="2:5">
      <c r="B13849" s="187"/>
      <c r="C13849" s="169"/>
      <c r="D13849" s="169"/>
      <c r="E13849" s="169"/>
    </row>
    <row r="13850" spans="2:5">
      <c r="B13850" s="187"/>
      <c r="C13850" s="169"/>
      <c r="D13850" s="169"/>
      <c r="E13850" s="169"/>
    </row>
    <row r="13851" spans="2:5">
      <c r="B13851" s="187"/>
      <c r="C13851" s="169"/>
      <c r="D13851" s="169"/>
      <c r="E13851" s="169"/>
    </row>
    <row r="13852" spans="2:5">
      <c r="B13852" s="187"/>
      <c r="C13852" s="169"/>
      <c r="D13852" s="169"/>
      <c r="E13852" s="169"/>
    </row>
    <row r="13853" spans="2:5">
      <c r="B13853" s="187"/>
      <c r="C13853" s="169"/>
      <c r="D13853" s="169"/>
      <c r="E13853" s="169"/>
    </row>
    <row r="13854" spans="2:5">
      <c r="B13854" s="187"/>
      <c r="C13854" s="169"/>
      <c r="D13854" s="169"/>
      <c r="E13854" s="169"/>
    </row>
    <row r="13855" spans="2:5">
      <c r="B13855" s="187"/>
      <c r="C13855" s="169"/>
      <c r="D13855" s="169"/>
      <c r="E13855" s="169"/>
    </row>
    <row r="13856" spans="2:5">
      <c r="B13856" s="187"/>
      <c r="C13856" s="169"/>
      <c r="D13856" s="169"/>
      <c r="E13856" s="169"/>
    </row>
    <row r="13857" spans="2:5">
      <c r="B13857" s="187"/>
      <c r="C13857" s="169"/>
      <c r="D13857" s="169"/>
      <c r="E13857" s="169"/>
    </row>
    <row r="13858" spans="2:5">
      <c r="B13858" s="187"/>
      <c r="C13858" s="169"/>
      <c r="D13858" s="169"/>
      <c r="E13858" s="169"/>
    </row>
    <row r="13859" spans="2:5">
      <c r="B13859" s="187"/>
      <c r="C13859" s="169"/>
      <c r="D13859" s="169"/>
      <c r="E13859" s="169"/>
    </row>
    <row r="13860" spans="2:5">
      <c r="B13860" s="187"/>
      <c r="C13860" s="169"/>
      <c r="D13860" s="169"/>
      <c r="E13860" s="169"/>
    </row>
    <row r="13861" spans="2:5">
      <c r="B13861" s="187"/>
      <c r="C13861" s="169"/>
      <c r="D13861" s="169"/>
      <c r="E13861" s="169"/>
    </row>
    <row r="13862" spans="2:5">
      <c r="B13862" s="187"/>
      <c r="C13862" s="169"/>
      <c r="D13862" s="169"/>
      <c r="E13862" s="169"/>
    </row>
    <row r="13863" spans="2:5">
      <c r="B13863" s="187"/>
      <c r="C13863" s="169"/>
      <c r="D13863" s="169"/>
      <c r="E13863" s="169"/>
    </row>
    <row r="13864" spans="2:5">
      <c r="B13864" s="187"/>
      <c r="C13864" s="169"/>
      <c r="D13864" s="169"/>
      <c r="E13864" s="169"/>
    </row>
    <row r="13865" spans="2:5">
      <c r="B13865" s="187"/>
      <c r="C13865" s="169"/>
      <c r="D13865" s="169"/>
      <c r="E13865" s="169"/>
    </row>
    <row r="13866" spans="2:5">
      <c r="B13866" s="187"/>
      <c r="C13866" s="169"/>
      <c r="D13866" s="169"/>
      <c r="E13866" s="169"/>
    </row>
    <row r="13867" spans="2:5">
      <c r="B13867" s="187"/>
      <c r="C13867" s="169"/>
      <c r="D13867" s="169"/>
      <c r="E13867" s="169"/>
    </row>
    <row r="13868" spans="2:5">
      <c r="B13868" s="187"/>
      <c r="C13868" s="169"/>
      <c r="D13868" s="169"/>
      <c r="E13868" s="169"/>
    </row>
    <row r="13869" spans="2:5">
      <c r="B13869" s="187"/>
      <c r="C13869" s="169"/>
      <c r="D13869" s="169"/>
      <c r="E13869" s="169"/>
    </row>
    <row r="13870" spans="2:5">
      <c r="B13870" s="187"/>
      <c r="C13870" s="169"/>
      <c r="D13870" s="169"/>
      <c r="E13870" s="169"/>
    </row>
    <row r="13871" spans="2:5">
      <c r="B13871" s="187"/>
      <c r="C13871" s="169"/>
      <c r="D13871" s="169"/>
      <c r="E13871" s="169"/>
    </row>
    <row r="13872" spans="2:5">
      <c r="B13872" s="187"/>
      <c r="C13872" s="169"/>
      <c r="D13872" s="169"/>
      <c r="E13872" s="169"/>
    </row>
    <row r="13873" spans="2:5">
      <c r="B13873" s="187"/>
      <c r="C13873" s="169"/>
      <c r="D13873" s="169"/>
      <c r="E13873" s="169"/>
    </row>
    <row r="13874" spans="2:5">
      <c r="B13874" s="187"/>
      <c r="C13874" s="169"/>
      <c r="D13874" s="169"/>
      <c r="E13874" s="169"/>
    </row>
    <row r="13875" spans="2:5">
      <c r="B13875" s="187"/>
      <c r="C13875" s="169"/>
      <c r="D13875" s="169"/>
      <c r="E13875" s="169"/>
    </row>
    <row r="13876" spans="2:5">
      <c r="B13876" s="187"/>
      <c r="C13876" s="169"/>
      <c r="D13876" s="169"/>
      <c r="E13876" s="169"/>
    </row>
    <row r="13877" spans="2:5">
      <c r="B13877" s="187"/>
      <c r="C13877" s="169"/>
      <c r="D13877" s="169"/>
      <c r="E13877" s="169"/>
    </row>
    <row r="13878" spans="2:5">
      <c r="B13878" s="187"/>
      <c r="C13878" s="169"/>
      <c r="D13878" s="169"/>
      <c r="E13878" s="169"/>
    </row>
    <row r="13879" spans="2:5">
      <c r="B13879" s="187"/>
      <c r="C13879" s="169"/>
      <c r="D13879" s="169"/>
      <c r="E13879" s="169"/>
    </row>
    <row r="13880" spans="2:5">
      <c r="B13880" s="187"/>
      <c r="C13880" s="169"/>
      <c r="D13880" s="169"/>
      <c r="E13880" s="169"/>
    </row>
    <row r="13881" spans="2:5">
      <c r="B13881" s="187"/>
      <c r="C13881" s="169"/>
      <c r="D13881" s="169"/>
      <c r="E13881" s="169"/>
    </row>
    <row r="13882" spans="2:5">
      <c r="B13882" s="187"/>
      <c r="C13882" s="169"/>
      <c r="D13882" s="169"/>
      <c r="E13882" s="169"/>
    </row>
    <row r="13883" spans="2:5">
      <c r="B13883" s="187"/>
      <c r="C13883" s="169"/>
      <c r="D13883" s="169"/>
      <c r="E13883" s="169"/>
    </row>
    <row r="13884" spans="2:5">
      <c r="B13884" s="187"/>
      <c r="C13884" s="169"/>
      <c r="D13884" s="169"/>
      <c r="E13884" s="169"/>
    </row>
    <row r="13885" spans="2:5">
      <c r="B13885" s="187"/>
      <c r="C13885" s="169"/>
      <c r="D13885" s="169"/>
      <c r="E13885" s="169"/>
    </row>
    <row r="13886" spans="2:5">
      <c r="B13886" s="187"/>
      <c r="C13886" s="169"/>
      <c r="D13886" s="169"/>
      <c r="E13886" s="169"/>
    </row>
    <row r="13887" spans="2:5">
      <c r="B13887" s="187"/>
      <c r="C13887" s="169"/>
      <c r="D13887" s="169"/>
      <c r="E13887" s="169"/>
    </row>
    <row r="13888" spans="2:5">
      <c r="B13888" s="187"/>
      <c r="C13888" s="169"/>
      <c r="D13888" s="169"/>
      <c r="E13888" s="169"/>
    </row>
    <row r="13889" spans="2:5">
      <c r="B13889" s="187"/>
      <c r="C13889" s="169"/>
      <c r="D13889" s="169"/>
      <c r="E13889" s="169"/>
    </row>
    <row r="13890" spans="2:5">
      <c r="B13890" s="187"/>
      <c r="C13890" s="169"/>
      <c r="D13890" s="169"/>
      <c r="E13890" s="169"/>
    </row>
    <row r="13891" spans="2:5">
      <c r="B13891" s="187"/>
      <c r="C13891" s="169"/>
      <c r="D13891" s="169"/>
      <c r="E13891" s="169"/>
    </row>
    <row r="13892" spans="2:5">
      <c r="B13892" s="187"/>
      <c r="C13892" s="169"/>
      <c r="D13892" s="169"/>
      <c r="E13892" s="169"/>
    </row>
    <row r="13893" spans="2:5">
      <c r="B13893" s="187"/>
      <c r="C13893" s="169"/>
      <c r="D13893" s="169"/>
      <c r="E13893" s="169"/>
    </row>
    <row r="13894" spans="2:5">
      <c r="B13894" s="187"/>
      <c r="C13894" s="169"/>
      <c r="D13894" s="169"/>
      <c r="E13894" s="169"/>
    </row>
    <row r="13895" spans="2:5">
      <c r="B13895" s="187"/>
      <c r="C13895" s="169"/>
      <c r="D13895" s="169"/>
      <c r="E13895" s="169"/>
    </row>
    <row r="13896" spans="2:5">
      <c r="B13896" s="187"/>
      <c r="C13896" s="169"/>
      <c r="D13896" s="169"/>
      <c r="E13896" s="169"/>
    </row>
    <row r="13897" spans="2:5">
      <c r="B13897" s="187"/>
      <c r="C13897" s="169"/>
      <c r="D13897" s="169"/>
      <c r="E13897" s="169"/>
    </row>
    <row r="13898" spans="2:5">
      <c r="B13898" s="187"/>
      <c r="C13898" s="169"/>
      <c r="D13898" s="169"/>
      <c r="E13898" s="169"/>
    </row>
    <row r="13899" spans="2:5">
      <c r="B13899" s="187"/>
      <c r="C13899" s="169"/>
      <c r="D13899" s="169"/>
      <c r="E13899" s="169"/>
    </row>
    <row r="13900" spans="2:5">
      <c r="B13900" s="187"/>
      <c r="C13900" s="169"/>
      <c r="D13900" s="169"/>
      <c r="E13900" s="169"/>
    </row>
    <row r="13901" spans="2:5">
      <c r="B13901" s="187"/>
      <c r="C13901" s="169"/>
      <c r="D13901" s="169"/>
      <c r="E13901" s="169"/>
    </row>
    <row r="13902" spans="2:5">
      <c r="B13902" s="187"/>
      <c r="C13902" s="169"/>
      <c r="D13902" s="169"/>
      <c r="E13902" s="169"/>
    </row>
    <row r="13903" spans="2:5">
      <c r="B13903" s="187"/>
      <c r="C13903" s="169"/>
      <c r="D13903" s="169"/>
      <c r="E13903" s="169"/>
    </row>
    <row r="13904" spans="2:5">
      <c r="B13904" s="187"/>
      <c r="C13904" s="169"/>
      <c r="D13904" s="169"/>
      <c r="E13904" s="169"/>
    </row>
    <row r="13905" spans="2:5">
      <c r="B13905" s="187"/>
      <c r="C13905" s="169"/>
      <c r="D13905" s="169"/>
      <c r="E13905" s="169"/>
    </row>
    <row r="13906" spans="2:5">
      <c r="B13906" s="187"/>
      <c r="C13906" s="169"/>
      <c r="D13906" s="169"/>
      <c r="E13906" s="169"/>
    </row>
    <row r="13907" spans="2:5">
      <c r="B13907" s="187"/>
      <c r="C13907" s="169"/>
      <c r="D13907" s="169"/>
      <c r="E13907" s="169"/>
    </row>
    <row r="13908" spans="2:5">
      <c r="B13908" s="187"/>
      <c r="C13908" s="169"/>
      <c r="D13908" s="169"/>
      <c r="E13908" s="169"/>
    </row>
    <row r="13909" spans="2:5">
      <c r="B13909" s="187"/>
      <c r="C13909" s="169"/>
      <c r="D13909" s="169"/>
      <c r="E13909" s="169"/>
    </row>
    <row r="13910" spans="2:5">
      <c r="B13910" s="187"/>
      <c r="C13910" s="169"/>
      <c r="D13910" s="169"/>
      <c r="E13910" s="169"/>
    </row>
    <row r="13911" spans="2:5">
      <c r="B13911" s="187"/>
      <c r="C13911" s="169"/>
      <c r="D13911" s="169"/>
      <c r="E13911" s="169"/>
    </row>
    <row r="13912" spans="2:5">
      <c r="B13912" s="187"/>
      <c r="C13912" s="169"/>
      <c r="D13912" s="169"/>
      <c r="E13912" s="169"/>
    </row>
    <row r="13913" spans="2:5">
      <c r="B13913" s="187"/>
      <c r="C13913" s="169"/>
      <c r="D13913" s="169"/>
      <c r="E13913" s="169"/>
    </row>
    <row r="13914" spans="2:5">
      <c r="B13914" s="187"/>
      <c r="C13914" s="169"/>
      <c r="D13914" s="169"/>
      <c r="E13914" s="169"/>
    </row>
    <row r="13915" spans="2:5">
      <c r="B13915" s="187"/>
      <c r="C13915" s="169"/>
      <c r="D13915" s="169"/>
      <c r="E13915" s="169"/>
    </row>
    <row r="13916" spans="2:5">
      <c r="B13916" s="187"/>
      <c r="C13916" s="169"/>
      <c r="D13916" s="169"/>
      <c r="E13916" s="169"/>
    </row>
    <row r="13917" spans="2:5">
      <c r="B13917" s="187"/>
      <c r="C13917" s="169"/>
      <c r="D13917" s="169"/>
      <c r="E13917" s="169"/>
    </row>
    <row r="13918" spans="2:5">
      <c r="B13918" s="187"/>
      <c r="C13918" s="169"/>
      <c r="D13918" s="169"/>
      <c r="E13918" s="169"/>
    </row>
    <row r="13919" spans="2:5">
      <c r="B13919" s="187"/>
      <c r="C13919" s="169"/>
      <c r="D13919" s="169"/>
      <c r="E13919" s="169"/>
    </row>
    <row r="13920" spans="2:5">
      <c r="B13920" s="187"/>
      <c r="C13920" s="169"/>
      <c r="D13920" s="169"/>
      <c r="E13920" s="169"/>
    </row>
    <row r="13921" spans="2:5">
      <c r="B13921" s="187"/>
      <c r="C13921" s="169"/>
      <c r="D13921" s="169"/>
      <c r="E13921" s="169"/>
    </row>
    <row r="13922" spans="2:5">
      <c r="B13922" s="187"/>
      <c r="C13922" s="169"/>
      <c r="D13922" s="169"/>
      <c r="E13922" s="169"/>
    </row>
    <row r="13923" spans="2:5">
      <c r="B13923" s="187"/>
      <c r="C13923" s="169"/>
      <c r="D13923" s="169"/>
      <c r="E13923" s="169"/>
    </row>
    <row r="13924" spans="2:5">
      <c r="B13924" s="187"/>
      <c r="C13924" s="169"/>
      <c r="D13924" s="169"/>
      <c r="E13924" s="169"/>
    </row>
    <row r="13925" spans="2:5">
      <c r="B13925" s="187"/>
      <c r="C13925" s="169"/>
      <c r="D13925" s="169"/>
      <c r="E13925" s="169"/>
    </row>
    <row r="13926" spans="2:5">
      <c r="B13926" s="187"/>
      <c r="C13926" s="169"/>
      <c r="D13926" s="169"/>
      <c r="E13926" s="169"/>
    </row>
    <row r="13927" spans="2:5">
      <c r="B13927" s="187"/>
      <c r="C13927" s="169"/>
      <c r="D13927" s="169"/>
      <c r="E13927" s="169"/>
    </row>
    <row r="13928" spans="2:5">
      <c r="B13928" s="187"/>
      <c r="C13928" s="169"/>
      <c r="D13928" s="169"/>
      <c r="E13928" s="169"/>
    </row>
    <row r="13929" spans="2:5">
      <c r="B13929" s="187"/>
      <c r="C13929" s="169"/>
      <c r="D13929" s="169"/>
      <c r="E13929" s="169"/>
    </row>
    <row r="13930" spans="2:5">
      <c r="B13930" s="187"/>
      <c r="C13930" s="169"/>
      <c r="D13930" s="169"/>
      <c r="E13930" s="169"/>
    </row>
    <row r="13931" spans="2:5">
      <c r="B13931" s="187"/>
      <c r="C13931" s="169"/>
      <c r="D13931" s="169"/>
      <c r="E13931" s="169"/>
    </row>
    <row r="13932" spans="2:5">
      <c r="B13932" s="187"/>
      <c r="C13932" s="169"/>
      <c r="D13932" s="169"/>
      <c r="E13932" s="169"/>
    </row>
    <row r="13933" spans="2:5">
      <c r="B13933" s="187"/>
      <c r="C13933" s="169"/>
      <c r="D13933" s="169"/>
      <c r="E13933" s="169"/>
    </row>
    <row r="13934" spans="2:5">
      <c r="B13934" s="187"/>
      <c r="C13934" s="169"/>
      <c r="D13934" s="169"/>
      <c r="E13934" s="169"/>
    </row>
    <row r="13935" spans="2:5">
      <c r="B13935" s="187"/>
      <c r="C13935" s="169"/>
      <c r="D13935" s="169"/>
      <c r="E13935" s="169"/>
    </row>
    <row r="13936" spans="2:5">
      <c r="B13936" s="187"/>
      <c r="C13936" s="169"/>
      <c r="D13936" s="169"/>
      <c r="E13936" s="169"/>
    </row>
    <row r="13937" spans="2:5">
      <c r="B13937" s="187"/>
      <c r="C13937" s="169"/>
      <c r="D13937" s="169"/>
      <c r="E13937" s="169"/>
    </row>
    <row r="13938" spans="2:5">
      <c r="B13938" s="187"/>
      <c r="C13938" s="169"/>
      <c r="D13938" s="169"/>
      <c r="E13938" s="169"/>
    </row>
    <row r="13939" spans="2:5">
      <c r="B13939" s="187"/>
      <c r="C13939" s="169"/>
      <c r="D13939" s="169"/>
      <c r="E13939" s="169"/>
    </row>
    <row r="13940" spans="2:5">
      <c r="B13940" s="187"/>
      <c r="C13940" s="169"/>
      <c r="D13940" s="169"/>
      <c r="E13940" s="169"/>
    </row>
    <row r="13941" spans="2:5">
      <c r="B13941" s="187"/>
      <c r="C13941" s="169"/>
      <c r="D13941" s="169"/>
      <c r="E13941" s="169"/>
    </row>
    <row r="13942" spans="2:5">
      <c r="B13942" s="187"/>
      <c r="C13942" s="169"/>
      <c r="D13942" s="169"/>
      <c r="E13942" s="169"/>
    </row>
    <row r="13943" spans="2:5">
      <c r="B13943" s="187"/>
      <c r="C13943" s="169"/>
      <c r="D13943" s="169"/>
      <c r="E13943" s="169"/>
    </row>
    <row r="13944" spans="2:5">
      <c r="B13944" s="187"/>
      <c r="C13944" s="169"/>
      <c r="D13944" s="169"/>
      <c r="E13944" s="169"/>
    </row>
    <row r="13945" spans="2:5">
      <c r="B13945" s="187"/>
      <c r="C13945" s="169"/>
      <c r="D13945" s="169"/>
      <c r="E13945" s="169"/>
    </row>
    <row r="13946" spans="2:5">
      <c r="B13946" s="187"/>
      <c r="C13946" s="169"/>
      <c r="D13946" s="169"/>
      <c r="E13946" s="169"/>
    </row>
    <row r="13947" spans="2:5">
      <c r="B13947" s="187"/>
      <c r="C13947" s="169"/>
      <c r="D13947" s="169"/>
      <c r="E13947" s="169"/>
    </row>
    <row r="13948" spans="2:5">
      <c r="B13948" s="187"/>
      <c r="C13948" s="169"/>
      <c r="D13948" s="169"/>
      <c r="E13948" s="169"/>
    </row>
    <row r="13949" spans="2:5">
      <c r="B13949" s="187"/>
      <c r="C13949" s="169"/>
      <c r="D13949" s="169"/>
      <c r="E13949" s="169"/>
    </row>
    <row r="13950" spans="2:5">
      <c r="B13950" s="187"/>
      <c r="C13950" s="169"/>
      <c r="D13950" s="169"/>
      <c r="E13950" s="169"/>
    </row>
    <row r="13951" spans="2:5">
      <c r="B13951" s="187"/>
      <c r="C13951" s="169"/>
      <c r="D13951" s="169"/>
      <c r="E13951" s="169"/>
    </row>
    <row r="13952" spans="2:5">
      <c r="B13952" s="187"/>
      <c r="C13952" s="169"/>
      <c r="D13952" s="169"/>
      <c r="E13952" s="169"/>
    </row>
    <row r="13953" spans="2:5">
      <c r="B13953" s="187"/>
      <c r="C13953" s="169"/>
      <c r="D13953" s="169"/>
      <c r="E13953" s="169"/>
    </row>
    <row r="13954" spans="2:5">
      <c r="B13954" s="187"/>
      <c r="C13954" s="169"/>
      <c r="D13954" s="169"/>
      <c r="E13954" s="169"/>
    </row>
    <row r="13955" spans="2:5">
      <c r="B13955" s="187"/>
      <c r="C13955" s="169"/>
      <c r="D13955" s="169"/>
      <c r="E13955" s="169"/>
    </row>
    <row r="13956" spans="2:5">
      <c r="B13956" s="187"/>
      <c r="C13956" s="169"/>
      <c r="D13956" s="169"/>
      <c r="E13956" s="169"/>
    </row>
    <row r="13957" spans="2:5">
      <c r="B13957" s="187"/>
      <c r="C13957" s="169"/>
      <c r="D13957" s="169"/>
      <c r="E13957" s="169"/>
    </row>
    <row r="13958" spans="2:5">
      <c r="B13958" s="187"/>
      <c r="C13958" s="169"/>
      <c r="D13958" s="169"/>
      <c r="E13958" s="169"/>
    </row>
    <row r="13959" spans="2:5">
      <c r="B13959" s="187"/>
      <c r="C13959" s="169"/>
      <c r="D13959" s="169"/>
      <c r="E13959" s="169"/>
    </row>
    <row r="13960" spans="2:5">
      <c r="B13960" s="187"/>
      <c r="C13960" s="169"/>
      <c r="D13960" s="169"/>
      <c r="E13960" s="169"/>
    </row>
    <row r="13961" spans="2:5">
      <c r="B13961" s="187"/>
      <c r="C13961" s="169"/>
      <c r="D13961" s="169"/>
      <c r="E13961" s="169"/>
    </row>
    <row r="13962" spans="2:5">
      <c r="B13962" s="187"/>
      <c r="C13962" s="169"/>
      <c r="D13962" s="169"/>
      <c r="E13962" s="169"/>
    </row>
    <row r="13963" spans="2:5">
      <c r="B13963" s="187"/>
      <c r="C13963" s="169"/>
      <c r="D13963" s="169"/>
      <c r="E13963" s="169"/>
    </row>
    <row r="13964" spans="2:5">
      <c r="B13964" s="187"/>
      <c r="C13964" s="169"/>
      <c r="D13964" s="169"/>
      <c r="E13964" s="169"/>
    </row>
    <row r="13965" spans="2:5">
      <c r="B13965" s="187"/>
      <c r="C13965" s="169"/>
      <c r="D13965" s="169"/>
      <c r="E13965" s="169"/>
    </row>
    <row r="13966" spans="2:5">
      <c r="B13966" s="187"/>
      <c r="C13966" s="169"/>
      <c r="D13966" s="169"/>
      <c r="E13966" s="169"/>
    </row>
    <row r="13967" spans="2:5">
      <c r="B13967" s="187"/>
      <c r="C13967" s="169"/>
      <c r="D13967" s="169"/>
      <c r="E13967" s="169"/>
    </row>
    <row r="13968" spans="2:5">
      <c r="B13968" s="187"/>
      <c r="C13968" s="169"/>
      <c r="D13968" s="169"/>
      <c r="E13968" s="169"/>
    </row>
    <row r="13969" spans="2:5">
      <c r="B13969" s="187"/>
      <c r="C13969" s="169"/>
      <c r="D13969" s="169"/>
      <c r="E13969" s="169"/>
    </row>
    <row r="13970" spans="2:5">
      <c r="B13970" s="187"/>
      <c r="C13970" s="169"/>
      <c r="D13970" s="169"/>
      <c r="E13970" s="169"/>
    </row>
    <row r="13971" spans="2:5">
      <c r="B13971" s="187"/>
      <c r="C13971" s="169"/>
      <c r="D13971" s="169"/>
      <c r="E13971" s="169"/>
    </row>
    <row r="13972" spans="2:5">
      <c r="B13972" s="187"/>
      <c r="C13972" s="169"/>
      <c r="D13972" s="169"/>
      <c r="E13972" s="169"/>
    </row>
    <row r="13973" spans="2:5">
      <c r="B13973" s="187"/>
      <c r="C13973" s="169"/>
      <c r="D13973" s="169"/>
      <c r="E13973" s="169"/>
    </row>
    <row r="13974" spans="2:5">
      <c r="B13974" s="187"/>
      <c r="C13974" s="169"/>
      <c r="D13974" s="169"/>
      <c r="E13974" s="169"/>
    </row>
    <row r="13975" spans="2:5">
      <c r="B13975" s="187"/>
      <c r="C13975" s="169"/>
      <c r="D13975" s="169"/>
      <c r="E13975" s="169"/>
    </row>
    <row r="13976" spans="2:5">
      <c r="B13976" s="187"/>
      <c r="C13976" s="169"/>
      <c r="D13976" s="169"/>
      <c r="E13976" s="169"/>
    </row>
    <row r="13977" spans="2:5">
      <c r="B13977" s="187"/>
      <c r="C13977" s="169"/>
      <c r="D13977" s="169"/>
      <c r="E13977" s="169"/>
    </row>
    <row r="13978" spans="2:5">
      <c r="B13978" s="187"/>
      <c r="C13978" s="169"/>
      <c r="D13978" s="169"/>
      <c r="E13978" s="169"/>
    </row>
    <row r="13979" spans="2:5">
      <c r="B13979" s="187"/>
      <c r="C13979" s="169"/>
      <c r="D13979" s="169"/>
      <c r="E13979" s="169"/>
    </row>
    <row r="13980" spans="2:5">
      <c r="B13980" s="187"/>
      <c r="C13980" s="169"/>
      <c r="D13980" s="169"/>
      <c r="E13980" s="169"/>
    </row>
    <row r="13981" spans="2:5">
      <c r="B13981" s="187"/>
      <c r="C13981" s="169"/>
      <c r="D13981" s="169"/>
      <c r="E13981" s="169"/>
    </row>
    <row r="13982" spans="2:5">
      <c r="B13982" s="187"/>
      <c r="C13982" s="169"/>
      <c r="D13982" s="169"/>
      <c r="E13982" s="169"/>
    </row>
    <row r="13983" spans="2:5">
      <c r="B13983" s="187"/>
      <c r="C13983" s="169"/>
      <c r="D13983" s="169"/>
      <c r="E13983" s="169"/>
    </row>
    <row r="13984" spans="2:5">
      <c r="B13984" s="187"/>
      <c r="C13984" s="169"/>
      <c r="D13984" s="169"/>
      <c r="E13984" s="169"/>
    </row>
    <row r="13985" spans="2:5">
      <c r="B13985" s="187"/>
      <c r="C13985" s="169"/>
      <c r="D13985" s="169"/>
      <c r="E13985" s="169"/>
    </row>
    <row r="13986" spans="2:5">
      <c r="B13986" s="187"/>
      <c r="C13986" s="169"/>
      <c r="D13986" s="169"/>
      <c r="E13986" s="169"/>
    </row>
    <row r="13987" spans="2:5">
      <c r="B13987" s="187"/>
      <c r="C13987" s="169"/>
      <c r="D13987" s="169"/>
      <c r="E13987" s="169"/>
    </row>
    <row r="13988" spans="2:5">
      <c r="B13988" s="187"/>
      <c r="C13988" s="169"/>
      <c r="D13988" s="169"/>
      <c r="E13988" s="169"/>
    </row>
    <row r="13989" spans="2:5">
      <c r="B13989" s="187"/>
      <c r="C13989" s="169"/>
      <c r="D13989" s="169"/>
      <c r="E13989" s="169"/>
    </row>
    <row r="13990" spans="2:5">
      <c r="B13990" s="187"/>
      <c r="C13990" s="169"/>
      <c r="D13990" s="169"/>
      <c r="E13990" s="169"/>
    </row>
    <row r="13991" spans="2:5">
      <c r="B13991" s="187"/>
      <c r="C13991" s="169"/>
      <c r="D13991" s="169"/>
      <c r="E13991" s="169"/>
    </row>
    <row r="13992" spans="2:5">
      <c r="B13992" s="187"/>
      <c r="C13992" s="169"/>
      <c r="D13992" s="169"/>
      <c r="E13992" s="169"/>
    </row>
    <row r="13993" spans="2:5">
      <c r="B13993" s="187"/>
      <c r="C13993" s="169"/>
      <c r="D13993" s="169"/>
      <c r="E13993" s="169"/>
    </row>
    <row r="13994" spans="2:5">
      <c r="B13994" s="187"/>
      <c r="C13994" s="169"/>
      <c r="D13994" s="169"/>
      <c r="E13994" s="169"/>
    </row>
    <row r="13995" spans="2:5">
      <c r="B13995" s="187"/>
      <c r="C13995" s="169"/>
      <c r="D13995" s="169"/>
      <c r="E13995" s="169"/>
    </row>
    <row r="13996" spans="2:5">
      <c r="B13996" s="187"/>
      <c r="C13996" s="169"/>
      <c r="D13996" s="169"/>
      <c r="E13996" s="169"/>
    </row>
    <row r="13997" spans="2:5">
      <c r="B13997" s="187"/>
      <c r="C13997" s="169"/>
      <c r="D13997" s="169"/>
      <c r="E13997" s="169"/>
    </row>
    <row r="13998" spans="2:5">
      <c r="B13998" s="187"/>
      <c r="C13998" s="169"/>
      <c r="D13998" s="169"/>
      <c r="E13998" s="169"/>
    </row>
    <row r="13999" spans="2:5">
      <c r="B13999" s="187"/>
      <c r="C13999" s="169"/>
      <c r="D13999" s="169"/>
      <c r="E13999" s="169"/>
    </row>
    <row r="14000" spans="2:5">
      <c r="B14000" s="187"/>
      <c r="C14000" s="169"/>
      <c r="D14000" s="169"/>
      <c r="E14000" s="169"/>
    </row>
    <row r="14001" spans="2:5">
      <c r="B14001" s="187"/>
      <c r="C14001" s="169"/>
      <c r="D14001" s="169"/>
      <c r="E14001" s="169"/>
    </row>
    <row r="14002" spans="2:5">
      <c r="B14002" s="187"/>
      <c r="C14002" s="169"/>
      <c r="D14002" s="169"/>
      <c r="E14002" s="169"/>
    </row>
    <row r="14003" spans="2:5">
      <c r="B14003" s="187"/>
      <c r="C14003" s="169"/>
      <c r="D14003" s="169"/>
      <c r="E14003" s="169"/>
    </row>
    <row r="14004" spans="2:5">
      <c r="B14004" s="187"/>
      <c r="C14004" s="169"/>
      <c r="D14004" s="169"/>
      <c r="E14004" s="169"/>
    </row>
    <row r="14005" spans="2:5">
      <c r="B14005" s="187"/>
      <c r="C14005" s="169"/>
      <c r="D14005" s="169"/>
      <c r="E14005" s="169"/>
    </row>
    <row r="14006" spans="2:5">
      <c r="B14006" s="187"/>
      <c r="C14006" s="169"/>
      <c r="D14006" s="169"/>
      <c r="E14006" s="169"/>
    </row>
    <row r="14007" spans="2:5">
      <c r="B14007" s="187"/>
      <c r="C14007" s="169"/>
      <c r="D14007" s="169"/>
      <c r="E14007" s="169"/>
    </row>
    <row r="14008" spans="2:5">
      <c r="B14008" s="187"/>
      <c r="C14008" s="169"/>
      <c r="D14008" s="169"/>
      <c r="E14008" s="169"/>
    </row>
    <row r="14009" spans="2:5">
      <c r="B14009" s="187"/>
      <c r="C14009" s="169"/>
      <c r="D14009" s="169"/>
      <c r="E14009" s="169"/>
    </row>
    <row r="14010" spans="2:5">
      <c r="B14010" s="187"/>
      <c r="C14010" s="169"/>
      <c r="D14010" s="169"/>
      <c r="E14010" s="169"/>
    </row>
    <row r="14011" spans="2:5">
      <c r="B14011" s="187"/>
      <c r="C14011" s="169"/>
      <c r="D14011" s="169"/>
      <c r="E14011" s="169"/>
    </row>
    <row r="14012" spans="2:5">
      <c r="B14012" s="187"/>
      <c r="C14012" s="169"/>
      <c r="D14012" s="169"/>
      <c r="E14012" s="169"/>
    </row>
    <row r="14013" spans="2:5">
      <c r="B14013" s="187"/>
      <c r="C14013" s="169"/>
      <c r="D14013" s="169"/>
      <c r="E14013" s="169"/>
    </row>
    <row r="14014" spans="2:5">
      <c r="B14014" s="187"/>
      <c r="C14014" s="169"/>
      <c r="D14014" s="169"/>
      <c r="E14014" s="169"/>
    </row>
    <row r="14015" spans="2:5">
      <c r="B14015" s="187"/>
      <c r="C14015" s="169"/>
      <c r="D14015" s="169"/>
      <c r="E14015" s="169"/>
    </row>
    <row r="14016" spans="2:5">
      <c r="B14016" s="187"/>
      <c r="C14016" s="169"/>
      <c r="D14016" s="169"/>
      <c r="E14016" s="169"/>
    </row>
    <row r="14017" spans="2:5">
      <c r="B14017" s="187"/>
      <c r="C14017" s="169"/>
      <c r="D14017" s="169"/>
      <c r="E14017" s="169"/>
    </row>
    <row r="14018" spans="2:5">
      <c r="B14018" s="187"/>
      <c r="C14018" s="169"/>
      <c r="D14018" s="169"/>
      <c r="E14018" s="169"/>
    </row>
    <row r="14019" spans="2:5">
      <c r="B14019" s="187"/>
      <c r="C14019" s="169"/>
      <c r="D14019" s="169"/>
      <c r="E14019" s="169"/>
    </row>
    <row r="14020" spans="2:5">
      <c r="B14020" s="187"/>
      <c r="C14020" s="169"/>
      <c r="D14020" s="169"/>
      <c r="E14020" s="169"/>
    </row>
    <row r="14021" spans="2:5">
      <c r="B14021" s="187"/>
      <c r="C14021" s="169"/>
      <c r="D14021" s="169"/>
      <c r="E14021" s="169"/>
    </row>
    <row r="14022" spans="2:5">
      <c r="B14022" s="187"/>
      <c r="C14022" s="169"/>
      <c r="D14022" s="169"/>
      <c r="E14022" s="169"/>
    </row>
    <row r="14023" spans="2:5">
      <c r="B14023" s="187"/>
      <c r="C14023" s="169"/>
      <c r="D14023" s="169"/>
      <c r="E14023" s="169"/>
    </row>
    <row r="14024" spans="2:5">
      <c r="B14024" s="187"/>
      <c r="C14024" s="169"/>
      <c r="D14024" s="169"/>
      <c r="E14024" s="169"/>
    </row>
    <row r="14025" spans="2:5">
      <c r="B14025" s="187"/>
      <c r="C14025" s="169"/>
      <c r="D14025" s="169"/>
      <c r="E14025" s="169"/>
    </row>
    <row r="14026" spans="2:5">
      <c r="B14026" s="187"/>
      <c r="C14026" s="169"/>
      <c r="D14026" s="169"/>
      <c r="E14026" s="169"/>
    </row>
    <row r="14027" spans="2:5">
      <c r="B14027" s="187"/>
      <c r="C14027" s="169"/>
      <c r="D14027" s="169"/>
      <c r="E14027" s="169"/>
    </row>
    <row r="14028" spans="2:5">
      <c r="B14028" s="187"/>
      <c r="C14028" s="169"/>
      <c r="D14028" s="169"/>
      <c r="E14028" s="169"/>
    </row>
    <row r="14029" spans="2:5">
      <c r="B14029" s="187"/>
      <c r="C14029" s="169"/>
      <c r="D14029" s="169"/>
      <c r="E14029" s="169"/>
    </row>
    <row r="14030" spans="2:5">
      <c r="B14030" s="187"/>
      <c r="C14030" s="169"/>
      <c r="D14030" s="169"/>
      <c r="E14030" s="169"/>
    </row>
    <row r="14031" spans="2:5">
      <c r="B14031" s="187"/>
      <c r="C14031" s="169"/>
      <c r="D14031" s="169"/>
      <c r="E14031" s="169"/>
    </row>
    <row r="14032" spans="2:5">
      <c r="B14032" s="187"/>
      <c r="C14032" s="169"/>
      <c r="D14032" s="169"/>
      <c r="E14032" s="169"/>
    </row>
    <row r="14033" spans="2:5">
      <c r="B14033" s="187"/>
      <c r="C14033" s="169"/>
      <c r="D14033" s="169"/>
      <c r="E14033" s="169"/>
    </row>
    <row r="14034" spans="2:5">
      <c r="B14034" s="187"/>
      <c r="C14034" s="169"/>
      <c r="D14034" s="169"/>
      <c r="E14034" s="169"/>
    </row>
    <row r="14035" spans="2:5">
      <c r="B14035" s="187"/>
      <c r="C14035" s="169"/>
      <c r="D14035" s="169"/>
      <c r="E14035" s="169"/>
    </row>
    <row r="14036" spans="2:5">
      <c r="B14036" s="187"/>
      <c r="C14036" s="169"/>
      <c r="D14036" s="169"/>
      <c r="E14036" s="169"/>
    </row>
    <row r="14037" spans="2:5">
      <c r="B14037" s="187"/>
      <c r="C14037" s="169"/>
      <c r="D14037" s="169"/>
      <c r="E14037" s="169"/>
    </row>
    <row r="14038" spans="2:5">
      <c r="B14038" s="187"/>
      <c r="C14038" s="169"/>
      <c r="D14038" s="169"/>
      <c r="E14038" s="169"/>
    </row>
    <row r="14039" spans="2:5">
      <c r="B14039" s="187"/>
      <c r="C14039" s="169"/>
      <c r="D14039" s="169"/>
      <c r="E14039" s="169"/>
    </row>
    <row r="14040" spans="2:5">
      <c r="B14040" s="187"/>
      <c r="C14040" s="169"/>
      <c r="D14040" s="169"/>
      <c r="E14040" s="169"/>
    </row>
    <row r="14041" spans="2:5">
      <c r="B14041" s="187"/>
      <c r="C14041" s="169"/>
      <c r="D14041" s="169"/>
      <c r="E14041" s="169"/>
    </row>
    <row r="14042" spans="2:5">
      <c r="B14042" s="187"/>
      <c r="C14042" s="169"/>
      <c r="D14042" s="169"/>
      <c r="E14042" s="169"/>
    </row>
    <row r="14043" spans="2:5">
      <c r="B14043" s="187"/>
      <c r="C14043" s="169"/>
      <c r="D14043" s="169"/>
      <c r="E14043" s="169"/>
    </row>
    <row r="14044" spans="2:5">
      <c r="B14044" s="187"/>
      <c r="C14044" s="169"/>
      <c r="D14044" s="169"/>
      <c r="E14044" s="169"/>
    </row>
    <row r="14045" spans="2:5">
      <c r="B14045" s="187"/>
      <c r="C14045" s="169"/>
      <c r="D14045" s="169"/>
      <c r="E14045" s="169"/>
    </row>
    <row r="14046" spans="2:5">
      <c r="B14046" s="187"/>
      <c r="C14046" s="169"/>
      <c r="D14046" s="169"/>
      <c r="E14046" s="169"/>
    </row>
    <row r="14047" spans="2:5">
      <c r="B14047" s="187"/>
      <c r="C14047" s="169"/>
      <c r="D14047" s="169"/>
      <c r="E14047" s="169"/>
    </row>
    <row r="14048" spans="2:5">
      <c r="B14048" s="187"/>
      <c r="C14048" s="169"/>
      <c r="D14048" s="169"/>
      <c r="E14048" s="169"/>
    </row>
    <row r="14049" spans="2:5">
      <c r="B14049" s="187"/>
      <c r="C14049" s="169"/>
      <c r="D14049" s="169"/>
      <c r="E14049" s="169"/>
    </row>
    <row r="14050" spans="2:5">
      <c r="B14050" s="187"/>
      <c r="C14050" s="169"/>
      <c r="D14050" s="169"/>
      <c r="E14050" s="169"/>
    </row>
    <row r="14051" spans="2:5">
      <c r="B14051" s="187"/>
      <c r="C14051" s="169"/>
      <c r="D14051" s="169"/>
      <c r="E14051" s="169"/>
    </row>
    <row r="14052" spans="2:5">
      <c r="B14052" s="187"/>
      <c r="C14052" s="169"/>
      <c r="D14052" s="169"/>
      <c r="E14052" s="169"/>
    </row>
    <row r="14053" spans="2:5">
      <c r="B14053" s="187"/>
      <c r="C14053" s="169"/>
      <c r="D14053" s="169"/>
      <c r="E14053" s="169"/>
    </row>
    <row r="14054" spans="2:5">
      <c r="B14054" s="187"/>
      <c r="C14054" s="169"/>
      <c r="D14054" s="169"/>
      <c r="E14054" s="169"/>
    </row>
    <row r="14055" spans="2:5">
      <c r="B14055" s="187"/>
      <c r="C14055" s="169"/>
      <c r="D14055" s="169"/>
      <c r="E14055" s="169"/>
    </row>
    <row r="14056" spans="2:5">
      <c r="B14056" s="187"/>
      <c r="C14056" s="169"/>
      <c r="D14056" s="169"/>
      <c r="E14056" s="169"/>
    </row>
    <row r="14057" spans="2:5">
      <c r="B14057" s="187"/>
      <c r="C14057" s="169"/>
      <c r="D14057" s="169"/>
      <c r="E14057" s="169"/>
    </row>
    <row r="14058" spans="2:5">
      <c r="B14058" s="187"/>
      <c r="C14058" s="169"/>
      <c r="D14058" s="169"/>
      <c r="E14058" s="169"/>
    </row>
    <row r="14059" spans="2:5">
      <c r="B14059" s="187"/>
      <c r="C14059" s="169"/>
      <c r="D14059" s="169"/>
      <c r="E14059" s="169"/>
    </row>
    <row r="14060" spans="2:5">
      <c r="B14060" s="187"/>
      <c r="C14060" s="169"/>
      <c r="D14060" s="169"/>
      <c r="E14060" s="169"/>
    </row>
    <row r="14061" spans="2:5">
      <c r="B14061" s="187"/>
      <c r="C14061" s="169"/>
      <c r="D14061" s="169"/>
      <c r="E14061" s="169"/>
    </row>
    <row r="14062" spans="2:5">
      <c r="B14062" s="187"/>
      <c r="C14062" s="169"/>
      <c r="D14062" s="169"/>
      <c r="E14062" s="169"/>
    </row>
    <row r="14063" spans="2:5">
      <c r="B14063" s="187"/>
      <c r="C14063" s="169"/>
      <c r="D14063" s="169"/>
      <c r="E14063" s="169"/>
    </row>
    <row r="14064" spans="2:5">
      <c r="B14064" s="187"/>
      <c r="C14064" s="169"/>
      <c r="D14064" s="169"/>
      <c r="E14064" s="169"/>
    </row>
    <row r="14065" spans="2:5">
      <c r="B14065" s="187"/>
      <c r="C14065" s="169"/>
      <c r="D14065" s="169"/>
      <c r="E14065" s="169"/>
    </row>
    <row r="14066" spans="2:5">
      <c r="B14066" s="187"/>
      <c r="C14066" s="169"/>
      <c r="D14066" s="169"/>
      <c r="E14066" s="169"/>
    </row>
    <row r="14067" spans="2:5">
      <c r="B14067" s="187"/>
      <c r="C14067" s="169"/>
      <c r="D14067" s="169"/>
      <c r="E14067" s="169"/>
    </row>
    <row r="14068" spans="2:5">
      <c r="B14068" s="187"/>
      <c r="C14068" s="169"/>
      <c r="D14068" s="169"/>
      <c r="E14068" s="169"/>
    </row>
    <row r="14069" spans="2:5">
      <c r="B14069" s="187"/>
      <c r="C14069" s="169"/>
      <c r="D14069" s="169"/>
      <c r="E14069" s="169"/>
    </row>
    <row r="14070" spans="2:5">
      <c r="B14070" s="187"/>
      <c r="C14070" s="169"/>
      <c r="D14070" s="169"/>
      <c r="E14070" s="169"/>
    </row>
    <row r="14071" spans="2:5">
      <c r="B14071" s="187"/>
      <c r="C14071" s="169"/>
      <c r="D14071" s="169"/>
      <c r="E14071" s="169"/>
    </row>
    <row r="14072" spans="2:5">
      <c r="B14072" s="187"/>
      <c r="C14072" s="169"/>
      <c r="D14072" s="169"/>
      <c r="E14072" s="169"/>
    </row>
    <row r="14073" spans="2:5">
      <c r="B14073" s="187"/>
      <c r="C14073" s="169"/>
      <c r="D14073" s="169"/>
      <c r="E14073" s="169"/>
    </row>
    <row r="14074" spans="2:5">
      <c r="B14074" s="187"/>
      <c r="C14074" s="169"/>
      <c r="D14074" s="169"/>
      <c r="E14074" s="169"/>
    </row>
    <row r="14075" spans="2:5">
      <c r="B14075" s="187"/>
      <c r="C14075" s="169"/>
      <c r="D14075" s="169"/>
      <c r="E14075" s="169"/>
    </row>
    <row r="14076" spans="2:5">
      <c r="B14076" s="187"/>
      <c r="C14076" s="169"/>
      <c r="D14076" s="169"/>
      <c r="E14076" s="169"/>
    </row>
    <row r="14077" spans="2:5">
      <c r="B14077" s="187"/>
      <c r="C14077" s="169"/>
      <c r="D14077" s="169"/>
      <c r="E14077" s="169"/>
    </row>
    <row r="14078" spans="2:5">
      <c r="B14078" s="187"/>
      <c r="C14078" s="169"/>
      <c r="D14078" s="169"/>
      <c r="E14078" s="169"/>
    </row>
    <row r="14079" spans="2:5">
      <c r="B14079" s="187"/>
      <c r="C14079" s="169"/>
      <c r="D14079" s="169"/>
      <c r="E14079" s="169"/>
    </row>
    <row r="14080" spans="2:5">
      <c r="B14080" s="187"/>
      <c r="C14080" s="169"/>
      <c r="D14080" s="169"/>
      <c r="E14080" s="169"/>
    </row>
    <row r="14081" spans="2:5">
      <c r="B14081" s="187"/>
      <c r="C14081" s="169"/>
      <c r="D14081" s="169"/>
      <c r="E14081" s="169"/>
    </row>
    <row r="14082" spans="2:5">
      <c r="B14082" s="187"/>
      <c r="C14082" s="169"/>
      <c r="D14082" s="169"/>
      <c r="E14082" s="169"/>
    </row>
    <row r="14083" spans="2:5">
      <c r="B14083" s="187"/>
      <c r="C14083" s="169"/>
      <c r="D14083" s="169"/>
      <c r="E14083" s="169"/>
    </row>
    <row r="14084" spans="2:5">
      <c r="B14084" s="187"/>
      <c r="C14084" s="169"/>
      <c r="D14084" s="169"/>
      <c r="E14084" s="169"/>
    </row>
    <row r="14085" spans="2:5">
      <c r="B14085" s="187"/>
      <c r="C14085" s="169"/>
      <c r="D14085" s="169"/>
      <c r="E14085" s="169"/>
    </row>
    <row r="14086" spans="2:5">
      <c r="B14086" s="187"/>
      <c r="C14086" s="169"/>
      <c r="D14086" s="169"/>
      <c r="E14086" s="169"/>
    </row>
    <row r="14087" spans="2:5">
      <c r="B14087" s="187"/>
      <c r="C14087" s="169"/>
      <c r="D14087" s="169"/>
      <c r="E14087" s="169"/>
    </row>
    <row r="14088" spans="2:5">
      <c r="B14088" s="187"/>
      <c r="C14088" s="169"/>
      <c r="D14088" s="169"/>
      <c r="E14088" s="169"/>
    </row>
    <row r="14089" spans="2:5">
      <c r="B14089" s="187"/>
      <c r="C14089" s="169"/>
      <c r="D14089" s="169"/>
      <c r="E14089" s="169"/>
    </row>
    <row r="14090" spans="2:5">
      <c r="B14090" s="187"/>
      <c r="C14090" s="169"/>
      <c r="D14090" s="169"/>
      <c r="E14090" s="169"/>
    </row>
    <row r="14091" spans="2:5">
      <c r="B14091" s="187"/>
      <c r="C14091" s="169"/>
      <c r="D14091" s="169"/>
      <c r="E14091" s="169"/>
    </row>
    <row r="14092" spans="2:5">
      <c r="B14092" s="187"/>
      <c r="C14092" s="169"/>
      <c r="D14092" s="169"/>
      <c r="E14092" s="169"/>
    </row>
    <row r="14093" spans="2:5">
      <c r="B14093" s="187"/>
      <c r="C14093" s="169"/>
      <c r="D14093" s="169"/>
      <c r="E14093" s="169"/>
    </row>
    <row r="14094" spans="2:5">
      <c r="B14094" s="187"/>
      <c r="C14094" s="169"/>
      <c r="D14094" s="169"/>
      <c r="E14094" s="169"/>
    </row>
    <row r="14095" spans="2:5">
      <c r="B14095" s="187"/>
      <c r="C14095" s="169"/>
      <c r="D14095" s="169"/>
      <c r="E14095" s="169"/>
    </row>
    <row r="14096" spans="2:5">
      <c r="B14096" s="187"/>
      <c r="C14096" s="169"/>
      <c r="D14096" s="169"/>
      <c r="E14096" s="169"/>
    </row>
    <row r="14097" spans="2:5">
      <c r="B14097" s="187"/>
      <c r="C14097" s="169"/>
      <c r="D14097" s="169"/>
      <c r="E14097" s="169"/>
    </row>
    <row r="14098" spans="2:5">
      <c r="B14098" s="187"/>
      <c r="C14098" s="169"/>
      <c r="D14098" s="169"/>
      <c r="E14098" s="169"/>
    </row>
    <row r="14099" spans="2:5">
      <c r="B14099" s="187"/>
      <c r="C14099" s="169"/>
      <c r="D14099" s="169"/>
      <c r="E14099" s="169"/>
    </row>
    <row r="14100" spans="2:5">
      <c r="B14100" s="187"/>
      <c r="C14100" s="169"/>
      <c r="D14100" s="169"/>
      <c r="E14100" s="169"/>
    </row>
    <row r="14101" spans="2:5">
      <c r="B14101" s="187"/>
      <c r="C14101" s="169"/>
      <c r="D14101" s="169"/>
      <c r="E14101" s="169"/>
    </row>
    <row r="14102" spans="2:5">
      <c r="B14102" s="187"/>
      <c r="C14102" s="169"/>
      <c r="D14102" s="169"/>
      <c r="E14102" s="169"/>
    </row>
    <row r="14103" spans="2:5">
      <c r="B14103" s="187"/>
      <c r="C14103" s="169"/>
      <c r="D14103" s="169"/>
      <c r="E14103" s="169"/>
    </row>
    <row r="14104" spans="2:5">
      <c r="B14104" s="187"/>
      <c r="C14104" s="169"/>
      <c r="D14104" s="169"/>
      <c r="E14104" s="169"/>
    </row>
    <row r="14105" spans="2:5">
      <c r="B14105" s="187"/>
      <c r="C14105" s="169"/>
      <c r="D14105" s="169"/>
      <c r="E14105" s="169"/>
    </row>
    <row r="14106" spans="2:5">
      <c r="B14106" s="187"/>
      <c r="C14106" s="169"/>
      <c r="D14106" s="169"/>
      <c r="E14106" s="169"/>
    </row>
    <row r="14107" spans="2:5">
      <c r="B14107" s="187"/>
      <c r="C14107" s="169"/>
      <c r="D14107" s="169"/>
      <c r="E14107" s="169"/>
    </row>
    <row r="14108" spans="2:5">
      <c r="B14108" s="187"/>
      <c r="C14108" s="169"/>
      <c r="D14108" s="169"/>
      <c r="E14108" s="169"/>
    </row>
    <row r="14109" spans="2:5">
      <c r="B14109" s="187"/>
      <c r="C14109" s="169"/>
      <c r="D14109" s="169"/>
      <c r="E14109" s="169"/>
    </row>
    <row r="14110" spans="2:5">
      <c r="B14110" s="187"/>
      <c r="C14110" s="169"/>
      <c r="D14110" s="169"/>
      <c r="E14110" s="169"/>
    </row>
    <row r="14111" spans="2:5">
      <c r="B14111" s="187"/>
      <c r="C14111" s="169"/>
      <c r="D14111" s="169"/>
      <c r="E14111" s="169"/>
    </row>
    <row r="14112" spans="2:5">
      <c r="B14112" s="187"/>
      <c r="C14112" s="169"/>
      <c r="D14112" s="169"/>
      <c r="E14112" s="169"/>
    </row>
    <row r="14113" spans="2:5">
      <c r="B14113" s="187"/>
      <c r="C14113" s="169"/>
      <c r="D14113" s="169"/>
      <c r="E14113" s="169"/>
    </row>
    <row r="14114" spans="2:5">
      <c r="B14114" s="187"/>
      <c r="C14114" s="169"/>
      <c r="D14114" s="169"/>
      <c r="E14114" s="169"/>
    </row>
    <row r="14115" spans="2:5">
      <c r="B14115" s="187"/>
      <c r="C14115" s="169"/>
      <c r="D14115" s="169"/>
      <c r="E14115" s="169"/>
    </row>
    <row r="14116" spans="2:5">
      <c r="B14116" s="187"/>
      <c r="C14116" s="169"/>
      <c r="D14116" s="169"/>
      <c r="E14116" s="169"/>
    </row>
    <row r="14117" spans="2:5">
      <c r="B14117" s="187"/>
      <c r="C14117" s="169"/>
      <c r="D14117" s="169"/>
      <c r="E14117" s="169"/>
    </row>
    <row r="14118" spans="2:5">
      <c r="B14118" s="187"/>
      <c r="C14118" s="169"/>
      <c r="D14118" s="169"/>
      <c r="E14118" s="169"/>
    </row>
    <row r="14119" spans="2:5">
      <c r="B14119" s="187"/>
      <c r="C14119" s="169"/>
      <c r="D14119" s="169"/>
      <c r="E14119" s="169"/>
    </row>
    <row r="14120" spans="2:5">
      <c r="B14120" s="187"/>
      <c r="C14120" s="169"/>
      <c r="D14120" s="169"/>
      <c r="E14120" s="169"/>
    </row>
    <row r="14121" spans="2:5">
      <c r="B14121" s="187"/>
      <c r="C14121" s="169"/>
      <c r="D14121" s="169"/>
      <c r="E14121" s="169"/>
    </row>
    <row r="14122" spans="2:5">
      <c r="B14122" s="187"/>
      <c r="C14122" s="169"/>
      <c r="D14122" s="169"/>
      <c r="E14122" s="169"/>
    </row>
    <row r="14123" spans="2:5">
      <c r="B14123" s="187"/>
      <c r="C14123" s="169"/>
      <c r="D14123" s="169"/>
      <c r="E14123" s="169"/>
    </row>
    <row r="14124" spans="2:5">
      <c r="B14124" s="187"/>
      <c r="C14124" s="169"/>
      <c r="D14124" s="169"/>
      <c r="E14124" s="169"/>
    </row>
    <row r="14125" spans="2:5">
      <c r="B14125" s="187"/>
      <c r="C14125" s="169"/>
      <c r="D14125" s="169"/>
      <c r="E14125" s="169"/>
    </row>
    <row r="14126" spans="2:5">
      <c r="B14126" s="187"/>
      <c r="C14126" s="169"/>
      <c r="D14126" s="169"/>
      <c r="E14126" s="169"/>
    </row>
    <row r="14127" spans="2:5">
      <c r="B14127" s="187"/>
      <c r="C14127" s="169"/>
      <c r="D14127" s="169"/>
      <c r="E14127" s="169"/>
    </row>
    <row r="14128" spans="2:5">
      <c r="B14128" s="187"/>
      <c r="C14128" s="169"/>
      <c r="D14128" s="169"/>
      <c r="E14128" s="169"/>
    </row>
    <row r="14129" spans="2:5">
      <c r="B14129" s="187"/>
      <c r="C14129" s="169"/>
      <c r="D14129" s="169"/>
      <c r="E14129" s="169"/>
    </row>
    <row r="14130" spans="2:5">
      <c r="B14130" s="187"/>
      <c r="C14130" s="169"/>
      <c r="D14130" s="169"/>
      <c r="E14130" s="169"/>
    </row>
    <row r="14131" spans="2:5">
      <c r="B14131" s="187"/>
      <c r="C14131" s="169"/>
      <c r="D14131" s="169"/>
      <c r="E14131" s="169"/>
    </row>
    <row r="14132" spans="2:5">
      <c r="B14132" s="187"/>
      <c r="C14132" s="169"/>
      <c r="D14132" s="169"/>
      <c r="E14132" s="169"/>
    </row>
    <row r="14133" spans="2:5">
      <c r="B14133" s="187"/>
      <c r="C14133" s="169"/>
      <c r="D14133" s="169"/>
      <c r="E14133" s="169"/>
    </row>
    <row r="14134" spans="2:5">
      <c r="B14134" s="187"/>
      <c r="C14134" s="169"/>
      <c r="D14134" s="169"/>
      <c r="E14134" s="169"/>
    </row>
    <row r="14135" spans="2:5">
      <c r="B14135" s="187"/>
      <c r="C14135" s="169"/>
      <c r="D14135" s="169"/>
      <c r="E14135" s="169"/>
    </row>
    <row r="14136" spans="2:5">
      <c r="B14136" s="187"/>
      <c r="C14136" s="169"/>
      <c r="D14136" s="169"/>
      <c r="E14136" s="169"/>
    </row>
    <row r="14137" spans="2:5">
      <c r="B14137" s="187"/>
      <c r="C14137" s="169"/>
      <c r="D14137" s="169"/>
      <c r="E14137" s="169"/>
    </row>
    <row r="14138" spans="2:5">
      <c r="B14138" s="187"/>
      <c r="C14138" s="169"/>
      <c r="D14138" s="169"/>
      <c r="E14138" s="169"/>
    </row>
    <row r="14139" spans="2:5">
      <c r="B14139" s="187"/>
      <c r="C14139" s="169"/>
      <c r="D14139" s="169"/>
      <c r="E14139" s="169"/>
    </row>
    <row r="14140" spans="2:5">
      <c r="B14140" s="187"/>
      <c r="C14140" s="169"/>
      <c r="D14140" s="169"/>
      <c r="E14140" s="169"/>
    </row>
    <row r="14141" spans="2:5">
      <c r="B14141" s="187"/>
      <c r="C14141" s="169"/>
      <c r="D14141" s="169"/>
      <c r="E14141" s="169"/>
    </row>
    <row r="14142" spans="2:5">
      <c r="B14142" s="187"/>
      <c r="C14142" s="169"/>
      <c r="D14142" s="169"/>
      <c r="E14142" s="169"/>
    </row>
    <row r="14143" spans="2:5">
      <c r="B14143" s="187"/>
      <c r="C14143" s="169"/>
      <c r="D14143" s="169"/>
      <c r="E14143" s="169"/>
    </row>
    <row r="14144" spans="2:5">
      <c r="B14144" s="187"/>
      <c r="C14144" s="169"/>
      <c r="D14144" s="169"/>
      <c r="E14144" s="169"/>
    </row>
    <row r="14145" spans="2:5">
      <c r="B14145" s="187"/>
      <c r="C14145" s="169"/>
      <c r="D14145" s="169"/>
      <c r="E14145" s="169"/>
    </row>
    <row r="14146" spans="2:5">
      <c r="B14146" s="187"/>
      <c r="C14146" s="169"/>
      <c r="D14146" s="169"/>
      <c r="E14146" s="169"/>
    </row>
    <row r="14147" spans="2:5">
      <c r="B14147" s="187"/>
      <c r="C14147" s="169"/>
      <c r="D14147" s="169"/>
      <c r="E14147" s="169"/>
    </row>
    <row r="14148" spans="2:5">
      <c r="B14148" s="187"/>
      <c r="C14148" s="169"/>
      <c r="D14148" s="169"/>
      <c r="E14148" s="169"/>
    </row>
    <row r="14149" spans="2:5">
      <c r="B14149" s="187"/>
      <c r="C14149" s="169"/>
      <c r="D14149" s="169"/>
      <c r="E14149" s="169"/>
    </row>
    <row r="14150" spans="2:5">
      <c r="B14150" s="187"/>
      <c r="C14150" s="169"/>
      <c r="D14150" s="169"/>
      <c r="E14150" s="169"/>
    </row>
    <row r="14151" spans="2:5">
      <c r="B14151" s="187"/>
      <c r="C14151" s="169"/>
      <c r="D14151" s="169"/>
      <c r="E14151" s="169"/>
    </row>
    <row r="14152" spans="2:5">
      <c r="B14152" s="187"/>
      <c r="C14152" s="169"/>
      <c r="D14152" s="169"/>
      <c r="E14152" s="169"/>
    </row>
    <row r="14153" spans="2:5">
      <c r="B14153" s="187"/>
      <c r="C14153" s="169"/>
      <c r="D14153" s="169"/>
      <c r="E14153" s="169"/>
    </row>
    <row r="14154" spans="2:5">
      <c r="B14154" s="187"/>
      <c r="C14154" s="169"/>
      <c r="D14154" s="169"/>
      <c r="E14154" s="169"/>
    </row>
    <row r="14155" spans="2:5">
      <c r="B14155" s="187"/>
      <c r="C14155" s="169"/>
      <c r="D14155" s="169"/>
      <c r="E14155" s="169"/>
    </row>
    <row r="14156" spans="2:5">
      <c r="B14156" s="187"/>
      <c r="C14156" s="169"/>
      <c r="D14156" s="169"/>
      <c r="E14156" s="169"/>
    </row>
    <row r="14157" spans="2:5">
      <c r="B14157" s="187"/>
      <c r="C14157" s="169"/>
      <c r="D14157" s="169"/>
      <c r="E14157" s="169"/>
    </row>
    <row r="14158" spans="2:5">
      <c r="B14158" s="187"/>
      <c r="C14158" s="169"/>
      <c r="D14158" s="169"/>
      <c r="E14158" s="169"/>
    </row>
    <row r="14159" spans="2:5">
      <c r="B14159" s="187"/>
      <c r="C14159" s="169"/>
      <c r="D14159" s="169"/>
      <c r="E14159" s="169"/>
    </row>
    <row r="14160" spans="2:5">
      <c r="B14160" s="187"/>
      <c r="C14160" s="169"/>
      <c r="D14160" s="169"/>
      <c r="E14160" s="169"/>
    </row>
    <row r="14161" spans="2:5">
      <c r="B14161" s="187"/>
      <c r="C14161" s="169"/>
      <c r="D14161" s="169"/>
      <c r="E14161" s="169"/>
    </row>
    <row r="14162" spans="2:5">
      <c r="B14162" s="187"/>
      <c r="C14162" s="169"/>
      <c r="D14162" s="169"/>
      <c r="E14162" s="169"/>
    </row>
    <row r="14163" spans="2:5">
      <c r="B14163" s="187"/>
      <c r="C14163" s="169"/>
      <c r="D14163" s="169"/>
      <c r="E14163" s="169"/>
    </row>
    <row r="14164" spans="2:5">
      <c r="B14164" s="187"/>
      <c r="C14164" s="169"/>
      <c r="D14164" s="169"/>
      <c r="E14164" s="169"/>
    </row>
    <row r="14165" spans="2:5">
      <c r="B14165" s="187"/>
      <c r="C14165" s="169"/>
      <c r="D14165" s="169"/>
      <c r="E14165" s="169"/>
    </row>
    <row r="14166" spans="2:5">
      <c r="B14166" s="187"/>
      <c r="C14166" s="169"/>
      <c r="D14166" s="169"/>
      <c r="E14166" s="169"/>
    </row>
    <row r="14167" spans="2:5">
      <c r="B14167" s="187"/>
      <c r="C14167" s="169"/>
      <c r="D14167" s="169"/>
      <c r="E14167" s="169"/>
    </row>
    <row r="14168" spans="2:5">
      <c r="B14168" s="187"/>
      <c r="C14168" s="169"/>
      <c r="D14168" s="169"/>
      <c r="E14168" s="169"/>
    </row>
    <row r="14169" spans="2:5">
      <c r="B14169" s="187"/>
      <c r="C14169" s="169"/>
      <c r="D14169" s="169"/>
      <c r="E14169" s="169"/>
    </row>
    <row r="14170" spans="2:5">
      <c r="B14170" s="187"/>
      <c r="C14170" s="169"/>
      <c r="D14170" s="169"/>
      <c r="E14170" s="169"/>
    </row>
    <row r="14171" spans="2:5">
      <c r="B14171" s="187"/>
      <c r="C14171" s="169"/>
      <c r="D14171" s="169"/>
      <c r="E14171" s="169"/>
    </row>
    <row r="14172" spans="2:5">
      <c r="B14172" s="187"/>
      <c r="C14172" s="169"/>
      <c r="D14172" s="169"/>
      <c r="E14172" s="169"/>
    </row>
    <row r="14173" spans="2:5">
      <c r="B14173" s="187"/>
      <c r="C14173" s="169"/>
      <c r="D14173" s="169"/>
      <c r="E14173" s="169"/>
    </row>
    <row r="14174" spans="2:5">
      <c r="B14174" s="187"/>
      <c r="C14174" s="169"/>
      <c r="D14174" s="169"/>
      <c r="E14174" s="169"/>
    </row>
    <row r="14175" spans="2:5">
      <c r="B14175" s="187"/>
      <c r="C14175" s="169"/>
      <c r="D14175" s="169"/>
      <c r="E14175" s="169"/>
    </row>
    <row r="14176" spans="2:5">
      <c r="B14176" s="187"/>
      <c r="C14176" s="169"/>
      <c r="D14176" s="169"/>
      <c r="E14176" s="169"/>
    </row>
    <row r="14177" spans="2:5">
      <c r="B14177" s="187"/>
      <c r="C14177" s="169"/>
      <c r="D14177" s="169"/>
      <c r="E14177" s="169"/>
    </row>
    <row r="14178" spans="2:5">
      <c r="B14178" s="187"/>
      <c r="C14178" s="169"/>
      <c r="D14178" s="169"/>
      <c r="E14178" s="169"/>
    </row>
    <row r="14179" spans="2:5">
      <c r="B14179" s="187"/>
      <c r="C14179" s="169"/>
      <c r="D14179" s="169"/>
      <c r="E14179" s="169"/>
    </row>
    <row r="14180" spans="2:5">
      <c r="B14180" s="187"/>
      <c r="C14180" s="169"/>
      <c r="D14180" s="169"/>
      <c r="E14180" s="169"/>
    </row>
    <row r="14181" spans="2:5">
      <c r="B14181" s="187"/>
      <c r="C14181" s="169"/>
      <c r="D14181" s="169"/>
      <c r="E14181" s="169"/>
    </row>
    <row r="14182" spans="2:5">
      <c r="B14182" s="187"/>
      <c r="C14182" s="169"/>
      <c r="D14182" s="169"/>
      <c r="E14182" s="169"/>
    </row>
    <row r="14183" spans="2:5">
      <c r="B14183" s="187"/>
      <c r="C14183" s="169"/>
      <c r="D14183" s="169"/>
      <c r="E14183" s="169"/>
    </row>
    <row r="14184" spans="2:5">
      <c r="B14184" s="187"/>
      <c r="C14184" s="169"/>
      <c r="D14184" s="169"/>
      <c r="E14184" s="169"/>
    </row>
    <row r="14185" spans="2:5">
      <c r="B14185" s="187"/>
      <c r="C14185" s="169"/>
      <c r="D14185" s="169"/>
      <c r="E14185" s="169"/>
    </row>
    <row r="14186" spans="2:5">
      <c r="B14186" s="187"/>
      <c r="C14186" s="169"/>
      <c r="D14186" s="169"/>
      <c r="E14186" s="169"/>
    </row>
    <row r="14187" spans="2:5">
      <c r="B14187" s="187"/>
      <c r="C14187" s="169"/>
      <c r="D14187" s="169"/>
      <c r="E14187" s="169"/>
    </row>
    <row r="14188" spans="2:5">
      <c r="B14188" s="187"/>
      <c r="C14188" s="169"/>
      <c r="D14188" s="169"/>
      <c r="E14188" s="169"/>
    </row>
    <row r="14189" spans="2:5">
      <c r="B14189" s="187"/>
      <c r="C14189" s="169"/>
      <c r="D14189" s="169"/>
      <c r="E14189" s="169"/>
    </row>
    <row r="14190" spans="2:5">
      <c r="B14190" s="187"/>
      <c r="C14190" s="169"/>
      <c r="D14190" s="169"/>
      <c r="E14190" s="169"/>
    </row>
    <row r="14191" spans="2:5">
      <c r="B14191" s="187"/>
      <c r="C14191" s="169"/>
      <c r="D14191" s="169"/>
      <c r="E14191" s="169"/>
    </row>
    <row r="14192" spans="2:5">
      <c r="B14192" s="187"/>
      <c r="C14192" s="169"/>
      <c r="D14192" s="169"/>
      <c r="E14192" s="169"/>
    </row>
    <row r="14193" spans="2:5">
      <c r="B14193" s="187"/>
      <c r="C14193" s="169"/>
      <c r="D14193" s="169"/>
      <c r="E14193" s="169"/>
    </row>
    <row r="14194" spans="2:5">
      <c r="B14194" s="187"/>
      <c r="C14194" s="169"/>
      <c r="D14194" s="169"/>
      <c r="E14194" s="169"/>
    </row>
    <row r="14195" spans="2:5">
      <c r="B14195" s="187"/>
      <c r="C14195" s="169"/>
      <c r="D14195" s="169"/>
      <c r="E14195" s="169"/>
    </row>
    <row r="14196" spans="2:5">
      <c r="B14196" s="187"/>
      <c r="C14196" s="169"/>
      <c r="D14196" s="169"/>
      <c r="E14196" s="169"/>
    </row>
    <row r="14197" spans="2:5">
      <c r="B14197" s="187"/>
      <c r="C14197" s="169"/>
      <c r="D14197" s="169"/>
      <c r="E14197" s="169"/>
    </row>
    <row r="14198" spans="2:5">
      <c r="B14198" s="187"/>
      <c r="C14198" s="169"/>
      <c r="D14198" s="169"/>
      <c r="E14198" s="169"/>
    </row>
    <row r="14199" spans="2:5">
      <c r="B14199" s="187"/>
      <c r="C14199" s="169"/>
      <c r="D14199" s="169"/>
      <c r="E14199" s="169"/>
    </row>
    <row r="14200" spans="2:5">
      <c r="B14200" s="187"/>
      <c r="C14200" s="169"/>
      <c r="D14200" s="169"/>
      <c r="E14200" s="169"/>
    </row>
    <row r="14201" spans="2:5">
      <c r="B14201" s="187"/>
      <c r="C14201" s="169"/>
      <c r="D14201" s="169"/>
      <c r="E14201" s="169"/>
    </row>
    <row r="14202" spans="2:5">
      <c r="B14202" s="187"/>
      <c r="C14202" s="169"/>
      <c r="D14202" s="169"/>
      <c r="E14202" s="169"/>
    </row>
    <row r="14203" spans="2:5">
      <c r="B14203" s="187"/>
      <c r="C14203" s="169"/>
      <c r="D14203" s="169"/>
      <c r="E14203" s="169"/>
    </row>
    <row r="14204" spans="2:5">
      <c r="B14204" s="187"/>
      <c r="C14204" s="169"/>
      <c r="D14204" s="169"/>
      <c r="E14204" s="169"/>
    </row>
    <row r="14205" spans="2:5">
      <c r="B14205" s="187"/>
      <c r="C14205" s="169"/>
      <c r="D14205" s="169"/>
      <c r="E14205" s="169"/>
    </row>
    <row r="14206" spans="2:5">
      <c r="B14206" s="187"/>
      <c r="C14206" s="169"/>
      <c r="D14206" s="169"/>
      <c r="E14206" s="169"/>
    </row>
    <row r="14207" spans="2:5">
      <c r="B14207" s="187"/>
      <c r="C14207" s="169"/>
      <c r="D14207" s="169"/>
      <c r="E14207" s="169"/>
    </row>
    <row r="14208" spans="2:5">
      <c r="B14208" s="187"/>
      <c r="C14208" s="169"/>
      <c r="D14208" s="169"/>
      <c r="E14208" s="169"/>
    </row>
    <row r="14209" spans="2:5">
      <c r="B14209" s="187"/>
      <c r="C14209" s="169"/>
      <c r="D14209" s="169"/>
      <c r="E14209" s="169"/>
    </row>
    <row r="14210" spans="2:5">
      <c r="B14210" s="187"/>
      <c r="C14210" s="169"/>
      <c r="D14210" s="169"/>
      <c r="E14210" s="169"/>
    </row>
    <row r="14211" spans="2:5">
      <c r="B14211" s="187"/>
      <c r="C14211" s="169"/>
      <c r="D14211" s="169"/>
      <c r="E14211" s="169"/>
    </row>
    <row r="14212" spans="2:5">
      <c r="B14212" s="187"/>
      <c r="C14212" s="169"/>
      <c r="D14212" s="169"/>
      <c r="E14212" s="169"/>
    </row>
    <row r="14213" spans="2:5">
      <c r="B14213" s="187"/>
      <c r="C14213" s="169"/>
      <c r="D14213" s="169"/>
      <c r="E14213" s="169"/>
    </row>
    <row r="14214" spans="2:5">
      <c r="B14214" s="187"/>
      <c r="C14214" s="169"/>
      <c r="D14214" s="169"/>
      <c r="E14214" s="169"/>
    </row>
    <row r="14215" spans="2:5">
      <c r="B14215" s="187"/>
      <c r="C14215" s="169"/>
      <c r="D14215" s="169"/>
      <c r="E14215" s="169"/>
    </row>
    <row r="14216" spans="2:5">
      <c r="B14216" s="187"/>
      <c r="C14216" s="169"/>
      <c r="D14216" s="169"/>
      <c r="E14216" s="169"/>
    </row>
    <row r="14217" spans="2:5">
      <c r="B14217" s="187"/>
      <c r="C14217" s="169"/>
      <c r="D14217" s="169"/>
      <c r="E14217" s="169"/>
    </row>
    <row r="14218" spans="2:5">
      <c r="B14218" s="187"/>
      <c r="C14218" s="169"/>
      <c r="D14218" s="169"/>
      <c r="E14218" s="169"/>
    </row>
    <row r="14219" spans="2:5">
      <c r="B14219" s="187"/>
      <c r="C14219" s="169"/>
      <c r="D14219" s="169"/>
      <c r="E14219" s="169"/>
    </row>
    <row r="14220" spans="2:5">
      <c r="B14220" s="187"/>
      <c r="C14220" s="169"/>
      <c r="D14220" s="169"/>
      <c r="E14220" s="169"/>
    </row>
    <row r="14221" spans="2:5">
      <c r="B14221" s="187"/>
      <c r="C14221" s="169"/>
      <c r="D14221" s="169"/>
      <c r="E14221" s="169"/>
    </row>
    <row r="14222" spans="2:5">
      <c r="B14222" s="187"/>
      <c r="C14222" s="169"/>
      <c r="D14222" s="169"/>
      <c r="E14222" s="169"/>
    </row>
    <row r="14223" spans="2:5">
      <c r="B14223" s="187"/>
      <c r="C14223" s="169"/>
      <c r="D14223" s="169"/>
      <c r="E14223" s="169"/>
    </row>
    <row r="14224" spans="2:5">
      <c r="B14224" s="187"/>
      <c r="C14224" s="169"/>
      <c r="D14224" s="169"/>
      <c r="E14224" s="169"/>
    </row>
    <row r="14225" spans="2:5">
      <c r="B14225" s="187"/>
      <c r="C14225" s="169"/>
      <c r="D14225" s="169"/>
      <c r="E14225" s="169"/>
    </row>
    <row r="14226" spans="2:5">
      <c r="B14226" s="187"/>
      <c r="C14226" s="169"/>
      <c r="D14226" s="169"/>
      <c r="E14226" s="169"/>
    </row>
    <row r="14227" spans="2:5">
      <c r="B14227" s="187"/>
      <c r="C14227" s="169"/>
      <c r="D14227" s="169"/>
      <c r="E14227" s="169"/>
    </row>
    <row r="14228" spans="2:5">
      <c r="B14228" s="187"/>
      <c r="C14228" s="169"/>
      <c r="D14228" s="169"/>
      <c r="E14228" s="169"/>
    </row>
    <row r="14229" spans="2:5">
      <c r="B14229" s="187"/>
      <c r="C14229" s="169"/>
      <c r="D14229" s="169"/>
      <c r="E14229" s="169"/>
    </row>
    <row r="14230" spans="2:5">
      <c r="B14230" s="187"/>
      <c r="C14230" s="169"/>
      <c r="D14230" s="169"/>
      <c r="E14230" s="169"/>
    </row>
    <row r="14231" spans="2:5">
      <c r="B14231" s="187"/>
      <c r="C14231" s="169"/>
      <c r="D14231" s="169"/>
      <c r="E14231" s="169"/>
    </row>
    <row r="14232" spans="2:5">
      <c r="B14232" s="187"/>
      <c r="C14232" s="169"/>
      <c r="D14232" s="169"/>
      <c r="E14232" s="169"/>
    </row>
    <row r="14233" spans="2:5">
      <c r="B14233" s="187"/>
      <c r="C14233" s="169"/>
      <c r="D14233" s="169"/>
      <c r="E14233" s="169"/>
    </row>
    <row r="14234" spans="2:5">
      <c r="B14234" s="187"/>
      <c r="C14234" s="169"/>
      <c r="D14234" s="169"/>
      <c r="E14234" s="169"/>
    </row>
    <row r="14235" spans="2:5">
      <c r="B14235" s="187"/>
      <c r="C14235" s="169"/>
      <c r="D14235" s="169"/>
      <c r="E14235" s="169"/>
    </row>
    <row r="14236" spans="2:5">
      <c r="B14236" s="187"/>
      <c r="C14236" s="169"/>
      <c r="D14236" s="169"/>
      <c r="E14236" s="169"/>
    </row>
    <row r="14237" spans="2:5">
      <c r="B14237" s="187"/>
      <c r="C14237" s="169"/>
      <c r="D14237" s="169"/>
      <c r="E14237" s="169"/>
    </row>
    <row r="14238" spans="2:5">
      <c r="B14238" s="187"/>
      <c r="C14238" s="169"/>
      <c r="D14238" s="169"/>
      <c r="E14238" s="169"/>
    </row>
    <row r="14239" spans="2:5">
      <c r="B14239" s="187"/>
      <c r="C14239" s="169"/>
      <c r="D14239" s="169"/>
      <c r="E14239" s="169"/>
    </row>
    <row r="14240" spans="2:5">
      <c r="B14240" s="187"/>
      <c r="C14240" s="169"/>
      <c r="D14240" s="169"/>
      <c r="E14240" s="169"/>
    </row>
    <row r="14241" spans="2:5">
      <c r="B14241" s="187"/>
      <c r="C14241" s="169"/>
      <c r="D14241" s="169"/>
      <c r="E14241" s="169"/>
    </row>
    <row r="14242" spans="2:5">
      <c r="B14242" s="187"/>
      <c r="C14242" s="169"/>
      <c r="D14242" s="169"/>
      <c r="E14242" s="169"/>
    </row>
    <row r="14243" spans="2:5">
      <c r="B14243" s="187"/>
      <c r="C14243" s="169"/>
      <c r="D14243" s="169"/>
      <c r="E14243" s="169"/>
    </row>
    <row r="14244" spans="2:5">
      <c r="B14244" s="187"/>
      <c r="C14244" s="169"/>
      <c r="D14244" s="169"/>
      <c r="E14244" s="169"/>
    </row>
    <row r="14245" spans="2:5">
      <c r="B14245" s="187"/>
      <c r="C14245" s="169"/>
      <c r="D14245" s="169"/>
      <c r="E14245" s="169"/>
    </row>
    <row r="14246" spans="2:5">
      <c r="B14246" s="187"/>
      <c r="C14246" s="169"/>
      <c r="D14246" s="169"/>
      <c r="E14246" s="169"/>
    </row>
    <row r="14247" spans="2:5">
      <c r="B14247" s="187"/>
      <c r="C14247" s="169"/>
      <c r="D14247" s="169"/>
      <c r="E14247" s="169"/>
    </row>
    <row r="14248" spans="2:5">
      <c r="B14248" s="187"/>
      <c r="C14248" s="169"/>
      <c r="D14248" s="169"/>
      <c r="E14248" s="169"/>
    </row>
    <row r="14249" spans="2:5">
      <c r="B14249" s="187"/>
      <c r="C14249" s="169"/>
      <c r="D14249" s="169"/>
      <c r="E14249" s="169"/>
    </row>
    <row r="14250" spans="2:5">
      <c r="B14250" s="187"/>
      <c r="C14250" s="169"/>
      <c r="D14250" s="169"/>
      <c r="E14250" s="169"/>
    </row>
    <row r="14251" spans="2:5">
      <c r="B14251" s="187"/>
      <c r="C14251" s="169"/>
      <c r="D14251" s="169"/>
      <c r="E14251" s="169"/>
    </row>
    <row r="14252" spans="2:5">
      <c r="B14252" s="187"/>
      <c r="C14252" s="169"/>
      <c r="D14252" s="169"/>
      <c r="E14252" s="169"/>
    </row>
    <row r="14253" spans="2:5">
      <c r="B14253" s="187"/>
      <c r="C14253" s="169"/>
      <c r="D14253" s="169"/>
      <c r="E14253" s="169"/>
    </row>
    <row r="14254" spans="2:5">
      <c r="B14254" s="187"/>
      <c r="C14254" s="169"/>
      <c r="D14254" s="169"/>
      <c r="E14254" s="169"/>
    </row>
    <row r="14255" spans="2:5">
      <c r="B14255" s="187"/>
      <c r="C14255" s="169"/>
      <c r="D14255" s="169"/>
      <c r="E14255" s="169"/>
    </row>
    <row r="14256" spans="2:5">
      <c r="B14256" s="187"/>
      <c r="C14256" s="169"/>
      <c r="D14256" s="169"/>
      <c r="E14256" s="169"/>
    </row>
    <row r="14257" spans="2:5">
      <c r="B14257" s="187"/>
      <c r="C14257" s="169"/>
      <c r="D14257" s="169"/>
      <c r="E14257" s="169"/>
    </row>
    <row r="14258" spans="2:5">
      <c r="B14258" s="187"/>
      <c r="C14258" s="169"/>
      <c r="D14258" s="169"/>
      <c r="E14258" s="169"/>
    </row>
    <row r="14259" spans="2:5">
      <c r="B14259" s="187"/>
      <c r="C14259" s="169"/>
      <c r="D14259" s="169"/>
      <c r="E14259" s="169"/>
    </row>
    <row r="14260" spans="2:5">
      <c r="B14260" s="187"/>
      <c r="C14260" s="169"/>
      <c r="D14260" s="169"/>
      <c r="E14260" s="169"/>
    </row>
    <row r="14261" spans="2:5">
      <c r="B14261" s="187"/>
      <c r="C14261" s="169"/>
      <c r="D14261" s="169"/>
      <c r="E14261" s="169"/>
    </row>
    <row r="14262" spans="2:5">
      <c r="B14262" s="187"/>
      <c r="C14262" s="169"/>
      <c r="D14262" s="169"/>
      <c r="E14262" s="169"/>
    </row>
    <row r="14263" spans="2:5">
      <c r="B14263" s="187"/>
      <c r="C14263" s="169"/>
      <c r="D14263" s="169"/>
      <c r="E14263" s="169"/>
    </row>
    <row r="14264" spans="2:5">
      <c r="B14264" s="187"/>
      <c r="C14264" s="169"/>
      <c r="D14264" s="169"/>
      <c r="E14264" s="169"/>
    </row>
    <row r="14265" spans="2:5">
      <c r="B14265" s="187"/>
      <c r="C14265" s="169"/>
      <c r="D14265" s="169"/>
      <c r="E14265" s="169"/>
    </row>
    <row r="14266" spans="2:5">
      <c r="B14266" s="187"/>
      <c r="C14266" s="169"/>
      <c r="D14266" s="169"/>
      <c r="E14266" s="169"/>
    </row>
    <row r="14267" spans="2:5">
      <c r="B14267" s="187"/>
      <c r="C14267" s="169"/>
      <c r="D14267" s="169"/>
      <c r="E14267" s="169"/>
    </row>
    <row r="14268" spans="2:5">
      <c r="B14268" s="187"/>
      <c r="C14268" s="169"/>
      <c r="D14268" s="169"/>
      <c r="E14268" s="169"/>
    </row>
    <row r="14269" spans="2:5">
      <c r="B14269" s="187"/>
      <c r="C14269" s="169"/>
      <c r="D14269" s="169"/>
      <c r="E14269" s="169"/>
    </row>
    <row r="14270" spans="2:5">
      <c r="B14270" s="187"/>
      <c r="C14270" s="169"/>
      <c r="D14270" s="169"/>
      <c r="E14270" s="169"/>
    </row>
    <row r="14271" spans="2:5">
      <c r="B14271" s="187"/>
      <c r="C14271" s="169"/>
      <c r="D14271" s="169"/>
      <c r="E14271" s="169"/>
    </row>
    <row r="14272" spans="2:5">
      <c r="B14272" s="187"/>
      <c r="C14272" s="169"/>
      <c r="D14272" s="169"/>
      <c r="E14272" s="169"/>
    </row>
    <row r="14273" spans="2:5">
      <c r="B14273" s="187"/>
      <c r="C14273" s="169"/>
      <c r="D14273" s="169"/>
      <c r="E14273" s="169"/>
    </row>
    <row r="14274" spans="2:5">
      <c r="B14274" s="187"/>
      <c r="C14274" s="169"/>
      <c r="D14274" s="169"/>
      <c r="E14274" s="169"/>
    </row>
    <row r="14275" spans="2:5">
      <c r="B14275" s="187"/>
      <c r="C14275" s="169"/>
      <c r="D14275" s="169"/>
      <c r="E14275" s="169"/>
    </row>
    <row r="14276" spans="2:5">
      <c r="B14276" s="187"/>
      <c r="C14276" s="169"/>
      <c r="D14276" s="169"/>
      <c r="E14276" s="169"/>
    </row>
    <row r="14277" spans="2:5">
      <c r="B14277" s="187"/>
      <c r="C14277" s="169"/>
      <c r="D14277" s="169"/>
      <c r="E14277" s="169"/>
    </row>
    <row r="14278" spans="2:5">
      <c r="B14278" s="187"/>
      <c r="C14278" s="169"/>
      <c r="D14278" s="169"/>
      <c r="E14278" s="169"/>
    </row>
    <row r="14279" spans="2:5">
      <c r="B14279" s="187"/>
      <c r="C14279" s="169"/>
      <c r="D14279" s="169"/>
      <c r="E14279" s="169"/>
    </row>
    <row r="14280" spans="2:5">
      <c r="B14280" s="187"/>
      <c r="C14280" s="169"/>
      <c r="D14280" s="169"/>
      <c r="E14280" s="169"/>
    </row>
    <row r="14281" spans="2:5">
      <c r="B14281" s="187"/>
      <c r="C14281" s="169"/>
      <c r="D14281" s="169"/>
      <c r="E14281" s="169"/>
    </row>
    <row r="14282" spans="2:5">
      <c r="B14282" s="187"/>
      <c r="C14282" s="169"/>
      <c r="D14282" s="169"/>
      <c r="E14282" s="169"/>
    </row>
    <row r="14283" spans="2:5">
      <c r="B14283" s="187"/>
      <c r="C14283" s="169"/>
      <c r="D14283" s="169"/>
      <c r="E14283" s="169"/>
    </row>
    <row r="14284" spans="2:5">
      <c r="B14284" s="187"/>
      <c r="C14284" s="169"/>
      <c r="D14284" s="169"/>
      <c r="E14284" s="169"/>
    </row>
    <row r="14285" spans="2:5">
      <c r="B14285" s="187"/>
      <c r="C14285" s="169"/>
      <c r="D14285" s="169"/>
      <c r="E14285" s="169"/>
    </row>
    <row r="14286" spans="2:5">
      <c r="B14286" s="187"/>
      <c r="C14286" s="169"/>
      <c r="D14286" s="169"/>
      <c r="E14286" s="169"/>
    </row>
    <row r="14287" spans="2:5">
      <c r="B14287" s="187"/>
      <c r="C14287" s="169"/>
      <c r="D14287" s="169"/>
      <c r="E14287" s="169"/>
    </row>
    <row r="14288" spans="2:5">
      <c r="B14288" s="187"/>
      <c r="C14288" s="169"/>
      <c r="D14288" s="169"/>
      <c r="E14288" s="169"/>
    </row>
    <row r="14289" spans="2:5">
      <c r="B14289" s="187"/>
      <c r="C14289" s="169"/>
      <c r="D14289" s="169"/>
      <c r="E14289" s="169"/>
    </row>
    <row r="14290" spans="2:5">
      <c r="B14290" s="187"/>
      <c r="C14290" s="169"/>
      <c r="D14290" s="169"/>
      <c r="E14290" s="169"/>
    </row>
    <row r="14291" spans="2:5">
      <c r="B14291" s="187"/>
      <c r="C14291" s="169"/>
      <c r="D14291" s="169"/>
      <c r="E14291" s="169"/>
    </row>
    <row r="14292" spans="2:5">
      <c r="B14292" s="187"/>
      <c r="C14292" s="169"/>
      <c r="D14292" s="169"/>
      <c r="E14292" s="169"/>
    </row>
    <row r="14293" spans="2:5">
      <c r="B14293" s="187"/>
      <c r="C14293" s="169"/>
      <c r="D14293" s="169"/>
      <c r="E14293" s="169"/>
    </row>
    <row r="14294" spans="2:5">
      <c r="B14294" s="187"/>
      <c r="C14294" s="169"/>
      <c r="D14294" s="169"/>
      <c r="E14294" s="169"/>
    </row>
    <row r="14295" spans="2:5">
      <c r="B14295" s="187"/>
      <c r="C14295" s="169"/>
      <c r="D14295" s="169"/>
      <c r="E14295" s="169"/>
    </row>
    <row r="14296" spans="2:5">
      <c r="B14296" s="187"/>
      <c r="C14296" s="169"/>
      <c r="D14296" s="169"/>
      <c r="E14296" s="169"/>
    </row>
    <row r="14297" spans="2:5">
      <c r="B14297" s="187"/>
      <c r="C14297" s="169"/>
      <c r="D14297" s="169"/>
      <c r="E14297" s="169"/>
    </row>
    <row r="14298" spans="2:5">
      <c r="B14298" s="187"/>
      <c r="C14298" s="169"/>
      <c r="D14298" s="169"/>
      <c r="E14298" s="169"/>
    </row>
    <row r="14299" spans="2:5">
      <c r="B14299" s="187"/>
      <c r="C14299" s="169"/>
      <c r="D14299" s="169"/>
      <c r="E14299" s="169"/>
    </row>
    <row r="14300" spans="2:5">
      <c r="B14300" s="187"/>
      <c r="C14300" s="169"/>
      <c r="D14300" s="169"/>
      <c r="E14300" s="169"/>
    </row>
    <row r="14301" spans="2:5">
      <c r="B14301" s="187"/>
      <c r="C14301" s="169"/>
      <c r="D14301" s="169"/>
      <c r="E14301" s="169"/>
    </row>
    <row r="14302" spans="2:5">
      <c r="B14302" s="187"/>
      <c r="C14302" s="169"/>
      <c r="D14302" s="169"/>
      <c r="E14302" s="169"/>
    </row>
    <row r="14303" spans="2:5">
      <c r="B14303" s="187"/>
      <c r="C14303" s="169"/>
      <c r="D14303" s="169"/>
      <c r="E14303" s="169"/>
    </row>
    <row r="14304" spans="2:5">
      <c r="B14304" s="187"/>
      <c r="C14304" s="169"/>
      <c r="D14304" s="169"/>
      <c r="E14304" s="169"/>
    </row>
    <row r="14305" spans="2:5">
      <c r="B14305" s="187"/>
      <c r="C14305" s="169"/>
      <c r="D14305" s="169"/>
      <c r="E14305" s="169"/>
    </row>
    <row r="14306" spans="2:5">
      <c r="B14306" s="187"/>
      <c r="C14306" s="169"/>
      <c r="D14306" s="169"/>
      <c r="E14306" s="169"/>
    </row>
    <row r="14307" spans="2:5">
      <c r="B14307" s="187"/>
      <c r="C14307" s="169"/>
      <c r="D14307" s="169"/>
      <c r="E14307" s="169"/>
    </row>
    <row r="14308" spans="2:5">
      <c r="B14308" s="187"/>
      <c r="C14308" s="169"/>
      <c r="D14308" s="169"/>
      <c r="E14308" s="169"/>
    </row>
    <row r="14309" spans="2:5">
      <c r="B14309" s="187"/>
      <c r="C14309" s="169"/>
      <c r="D14309" s="169"/>
      <c r="E14309" s="169"/>
    </row>
    <row r="14310" spans="2:5">
      <c r="B14310" s="187"/>
      <c r="C14310" s="169"/>
      <c r="D14310" s="169"/>
      <c r="E14310" s="169"/>
    </row>
    <row r="14311" spans="2:5">
      <c r="B14311" s="187"/>
      <c r="C14311" s="169"/>
      <c r="D14311" s="169"/>
      <c r="E14311" s="169"/>
    </row>
    <row r="14312" spans="2:5">
      <c r="B14312" s="187"/>
      <c r="C14312" s="169"/>
      <c r="D14312" s="169"/>
      <c r="E14312" s="169"/>
    </row>
    <row r="14313" spans="2:5">
      <c r="B14313" s="187"/>
      <c r="C14313" s="169"/>
      <c r="D14313" s="169"/>
      <c r="E14313" s="169"/>
    </row>
    <row r="14314" spans="2:5">
      <c r="B14314" s="187"/>
      <c r="C14314" s="169"/>
      <c r="D14314" s="169"/>
      <c r="E14314" s="169"/>
    </row>
    <row r="14315" spans="2:5">
      <c r="B14315" s="187"/>
      <c r="C14315" s="169"/>
      <c r="D14315" s="169"/>
      <c r="E14315" s="169"/>
    </row>
    <row r="14316" spans="2:5">
      <c r="B14316" s="187"/>
      <c r="C14316" s="169"/>
      <c r="D14316" s="169"/>
      <c r="E14316" s="169"/>
    </row>
    <row r="14317" spans="2:5">
      <c r="B14317" s="187"/>
      <c r="C14317" s="169"/>
      <c r="D14317" s="169"/>
      <c r="E14317" s="169"/>
    </row>
    <row r="14318" spans="2:5">
      <c r="B14318" s="187"/>
      <c r="C14318" s="169"/>
      <c r="D14318" s="169"/>
      <c r="E14318" s="169"/>
    </row>
    <row r="14319" spans="2:5">
      <c r="B14319" s="187"/>
      <c r="C14319" s="169"/>
      <c r="D14319" s="169"/>
      <c r="E14319" s="169"/>
    </row>
    <row r="14320" spans="2:5">
      <c r="B14320" s="187"/>
      <c r="C14320" s="169"/>
      <c r="D14320" s="169"/>
      <c r="E14320" s="169"/>
    </row>
    <row r="14321" spans="2:5">
      <c r="B14321" s="187"/>
      <c r="C14321" s="169"/>
      <c r="D14321" s="169"/>
      <c r="E14321" s="169"/>
    </row>
    <row r="14322" spans="2:5">
      <c r="B14322" s="187"/>
      <c r="C14322" s="169"/>
      <c r="D14322" s="169"/>
      <c r="E14322" s="169"/>
    </row>
    <row r="14323" spans="2:5">
      <c r="B14323" s="187"/>
      <c r="C14323" s="169"/>
      <c r="D14323" s="169"/>
      <c r="E14323" s="169"/>
    </row>
    <row r="14324" spans="2:5">
      <c r="B14324" s="187"/>
      <c r="C14324" s="169"/>
      <c r="D14324" s="169"/>
      <c r="E14324" s="169"/>
    </row>
    <row r="14325" spans="2:5">
      <c r="B14325" s="187"/>
      <c r="C14325" s="169"/>
      <c r="D14325" s="169"/>
      <c r="E14325" s="169"/>
    </row>
    <row r="14326" spans="2:5">
      <c r="B14326" s="187"/>
      <c r="C14326" s="169"/>
      <c r="D14326" s="169"/>
      <c r="E14326" s="169"/>
    </row>
    <row r="14327" spans="2:5">
      <c r="B14327" s="187"/>
      <c r="C14327" s="169"/>
      <c r="D14327" s="169"/>
      <c r="E14327" s="169"/>
    </row>
    <row r="14328" spans="2:5">
      <c r="B14328" s="187"/>
      <c r="C14328" s="169"/>
      <c r="D14328" s="169"/>
      <c r="E14328" s="169"/>
    </row>
    <row r="14329" spans="2:5">
      <c r="B14329" s="187"/>
      <c r="C14329" s="169"/>
      <c r="D14329" s="169"/>
      <c r="E14329" s="169"/>
    </row>
    <row r="14330" spans="2:5">
      <c r="B14330" s="187"/>
      <c r="C14330" s="169"/>
      <c r="D14330" s="169"/>
      <c r="E14330" s="169"/>
    </row>
    <row r="14331" spans="2:5">
      <c r="B14331" s="187"/>
      <c r="C14331" s="169"/>
      <c r="D14331" s="169"/>
      <c r="E14331" s="169"/>
    </row>
    <row r="14332" spans="2:5">
      <c r="B14332" s="187"/>
      <c r="C14332" s="169"/>
      <c r="D14332" s="169"/>
      <c r="E14332" s="169"/>
    </row>
    <row r="14333" spans="2:5">
      <c r="B14333" s="187"/>
      <c r="C14333" s="169"/>
      <c r="D14333" s="169"/>
      <c r="E14333" s="169"/>
    </row>
    <row r="14334" spans="2:5">
      <c r="B14334" s="187"/>
      <c r="C14334" s="169"/>
      <c r="D14334" s="169"/>
      <c r="E14334" s="169"/>
    </row>
    <row r="14335" spans="2:5">
      <c r="B14335" s="187"/>
      <c r="C14335" s="169"/>
      <c r="D14335" s="169"/>
      <c r="E14335" s="169"/>
    </row>
    <row r="14336" spans="2:5">
      <c r="B14336" s="187"/>
      <c r="C14336" s="169"/>
      <c r="D14336" s="169"/>
      <c r="E14336" s="169"/>
    </row>
    <row r="14337" spans="2:5">
      <c r="B14337" s="187"/>
      <c r="C14337" s="169"/>
      <c r="D14337" s="169"/>
      <c r="E14337" s="169"/>
    </row>
    <row r="14338" spans="2:5">
      <c r="B14338" s="187"/>
      <c r="C14338" s="169"/>
      <c r="D14338" s="169"/>
      <c r="E14338" s="169"/>
    </row>
    <row r="14339" spans="2:5">
      <c r="B14339" s="187"/>
      <c r="C14339" s="169"/>
      <c r="D14339" s="169"/>
      <c r="E14339" s="169"/>
    </row>
    <row r="14340" spans="2:5">
      <c r="B14340" s="187"/>
      <c r="C14340" s="169"/>
      <c r="D14340" s="169"/>
      <c r="E14340" s="169"/>
    </row>
    <row r="14341" spans="2:5">
      <c r="B14341" s="187"/>
      <c r="C14341" s="169"/>
      <c r="D14341" s="169"/>
      <c r="E14341" s="169"/>
    </row>
    <row r="14342" spans="2:5">
      <c r="B14342" s="187"/>
      <c r="C14342" s="169"/>
      <c r="D14342" s="169"/>
      <c r="E14342" s="169"/>
    </row>
    <row r="14343" spans="2:5">
      <c r="B14343" s="187"/>
      <c r="C14343" s="169"/>
      <c r="D14343" s="169"/>
      <c r="E14343" s="169"/>
    </row>
    <row r="14344" spans="2:5">
      <c r="B14344" s="187"/>
      <c r="C14344" s="169"/>
      <c r="D14344" s="169"/>
      <c r="E14344" s="169"/>
    </row>
    <row r="14345" spans="2:5">
      <c r="B14345" s="187"/>
      <c r="C14345" s="169"/>
      <c r="D14345" s="169"/>
      <c r="E14345" s="169"/>
    </row>
    <row r="14346" spans="2:5">
      <c r="B14346" s="187"/>
      <c r="C14346" s="169"/>
      <c r="D14346" s="169"/>
      <c r="E14346" s="169"/>
    </row>
    <row r="14347" spans="2:5">
      <c r="B14347" s="187"/>
      <c r="C14347" s="169"/>
      <c r="D14347" s="169"/>
      <c r="E14347" s="169"/>
    </row>
    <row r="14348" spans="2:5">
      <c r="B14348" s="187"/>
      <c r="C14348" s="169"/>
      <c r="D14348" s="169"/>
      <c r="E14348" s="169"/>
    </row>
    <row r="14349" spans="2:5">
      <c r="B14349" s="187"/>
      <c r="C14349" s="169"/>
      <c r="D14349" s="169"/>
      <c r="E14349" s="169"/>
    </row>
    <row r="14350" spans="2:5">
      <c r="B14350" s="187"/>
      <c r="C14350" s="169"/>
      <c r="D14350" s="169"/>
      <c r="E14350" s="169"/>
    </row>
    <row r="14351" spans="2:5">
      <c r="B14351" s="187"/>
      <c r="C14351" s="169"/>
      <c r="D14351" s="169"/>
      <c r="E14351" s="169"/>
    </row>
    <row r="14352" spans="2:5">
      <c r="B14352" s="187"/>
      <c r="C14352" s="169"/>
      <c r="D14352" s="169"/>
      <c r="E14352" s="169"/>
    </row>
    <row r="14353" spans="2:5">
      <c r="B14353" s="187"/>
      <c r="C14353" s="169"/>
      <c r="D14353" s="169"/>
      <c r="E14353" s="169"/>
    </row>
    <row r="14354" spans="2:5">
      <c r="B14354" s="187"/>
      <c r="C14354" s="169"/>
      <c r="D14354" s="169"/>
      <c r="E14354" s="169"/>
    </row>
    <row r="14355" spans="2:5">
      <c r="B14355" s="187"/>
      <c r="C14355" s="169"/>
      <c r="D14355" s="169"/>
      <c r="E14355" s="169"/>
    </row>
    <row r="14356" spans="2:5">
      <c r="B14356" s="187"/>
      <c r="C14356" s="169"/>
      <c r="D14356" s="169"/>
      <c r="E14356" s="169"/>
    </row>
    <row r="14357" spans="2:5">
      <c r="B14357" s="187"/>
      <c r="C14357" s="169"/>
      <c r="D14357" s="169"/>
      <c r="E14357" s="169"/>
    </row>
    <row r="14358" spans="2:5">
      <c r="B14358" s="187"/>
      <c r="C14358" s="169"/>
      <c r="D14358" s="169"/>
      <c r="E14358" s="169"/>
    </row>
    <row r="14359" spans="2:5">
      <c r="B14359" s="187"/>
      <c r="C14359" s="169"/>
      <c r="D14359" s="169"/>
      <c r="E14359" s="169"/>
    </row>
    <row r="14360" spans="2:5">
      <c r="B14360" s="187"/>
      <c r="C14360" s="169"/>
      <c r="D14360" s="169"/>
      <c r="E14360" s="169"/>
    </row>
    <row r="14361" spans="2:5">
      <c r="B14361" s="187"/>
      <c r="C14361" s="169"/>
      <c r="D14361" s="169"/>
      <c r="E14361" s="169"/>
    </row>
    <row r="14362" spans="2:5">
      <c r="B14362" s="187"/>
      <c r="C14362" s="169"/>
      <c r="D14362" s="169"/>
      <c r="E14362" s="169"/>
    </row>
    <row r="14363" spans="2:5">
      <c r="B14363" s="187"/>
      <c r="C14363" s="169"/>
      <c r="D14363" s="169"/>
      <c r="E14363" s="169"/>
    </row>
    <row r="14364" spans="2:5">
      <c r="B14364" s="187"/>
      <c r="C14364" s="169"/>
      <c r="D14364" s="169"/>
      <c r="E14364" s="169"/>
    </row>
    <row r="14365" spans="2:5">
      <c r="B14365" s="187"/>
      <c r="C14365" s="169"/>
      <c r="D14365" s="169"/>
      <c r="E14365" s="169"/>
    </row>
    <row r="14366" spans="2:5">
      <c r="B14366" s="187"/>
      <c r="C14366" s="169"/>
      <c r="D14366" s="169"/>
      <c r="E14366" s="169"/>
    </row>
    <row r="14367" spans="2:5">
      <c r="B14367" s="187"/>
      <c r="C14367" s="169"/>
      <c r="D14367" s="169"/>
      <c r="E14367" s="169"/>
    </row>
    <row r="14368" spans="2:5">
      <c r="B14368" s="187"/>
      <c r="C14368" s="169"/>
      <c r="D14368" s="169"/>
      <c r="E14368" s="169"/>
    </row>
    <row r="14369" spans="2:5">
      <c r="B14369" s="187"/>
      <c r="C14369" s="169"/>
      <c r="D14369" s="169"/>
      <c r="E14369" s="169"/>
    </row>
    <row r="14370" spans="2:5">
      <c r="B14370" s="187"/>
      <c r="C14370" s="169"/>
      <c r="D14370" s="169"/>
      <c r="E14370" s="169"/>
    </row>
    <row r="14371" spans="2:5">
      <c r="B14371" s="187"/>
      <c r="C14371" s="169"/>
      <c r="D14371" s="169"/>
      <c r="E14371" s="169"/>
    </row>
    <row r="14372" spans="2:5">
      <c r="B14372" s="187"/>
      <c r="C14372" s="169"/>
      <c r="D14372" s="169"/>
      <c r="E14372" s="169"/>
    </row>
    <row r="14373" spans="2:5">
      <c r="B14373" s="187"/>
      <c r="C14373" s="169"/>
      <c r="D14373" s="169"/>
      <c r="E14373" s="169"/>
    </row>
    <row r="14374" spans="2:5">
      <c r="B14374" s="187"/>
      <c r="C14374" s="169"/>
      <c r="D14374" s="169"/>
      <c r="E14374" s="169"/>
    </row>
    <row r="14375" spans="2:5">
      <c r="B14375" s="187"/>
      <c r="C14375" s="169"/>
      <c r="D14375" s="169"/>
      <c r="E14375" s="169"/>
    </row>
    <row r="14376" spans="2:5">
      <c r="B14376" s="187"/>
      <c r="C14376" s="169"/>
      <c r="D14376" s="169"/>
      <c r="E14376" s="169"/>
    </row>
    <row r="14377" spans="2:5">
      <c r="B14377" s="187"/>
      <c r="C14377" s="169"/>
      <c r="D14377" s="169"/>
      <c r="E14377" s="169"/>
    </row>
    <row r="14378" spans="2:5">
      <c r="B14378" s="187"/>
      <c r="C14378" s="169"/>
      <c r="D14378" s="169"/>
      <c r="E14378" s="169"/>
    </row>
    <row r="14379" spans="2:5">
      <c r="B14379" s="187"/>
      <c r="C14379" s="169"/>
      <c r="D14379" s="169"/>
      <c r="E14379" s="169"/>
    </row>
    <row r="14380" spans="2:5">
      <c r="B14380" s="187"/>
      <c r="C14380" s="169"/>
      <c r="D14380" s="169"/>
      <c r="E14380" s="169"/>
    </row>
    <row r="14381" spans="2:5">
      <c r="B14381" s="187"/>
      <c r="C14381" s="169"/>
      <c r="D14381" s="169"/>
      <c r="E14381" s="169"/>
    </row>
    <row r="14382" spans="2:5">
      <c r="B14382" s="187"/>
      <c r="C14382" s="169"/>
      <c r="D14382" s="169"/>
      <c r="E14382" s="169"/>
    </row>
    <row r="14383" spans="2:5">
      <c r="B14383" s="187"/>
      <c r="C14383" s="169"/>
      <c r="D14383" s="169"/>
      <c r="E14383" s="169"/>
    </row>
    <row r="14384" spans="2:5">
      <c r="B14384" s="187"/>
      <c r="C14384" s="169"/>
      <c r="D14384" s="169"/>
      <c r="E14384" s="169"/>
    </row>
    <row r="14385" spans="2:5">
      <c r="B14385" s="187"/>
      <c r="C14385" s="169"/>
      <c r="D14385" s="169"/>
      <c r="E14385" s="169"/>
    </row>
    <row r="14386" spans="2:5">
      <c r="B14386" s="187"/>
      <c r="C14386" s="169"/>
      <c r="D14386" s="169"/>
      <c r="E14386" s="169"/>
    </row>
    <row r="14387" spans="2:5">
      <c r="B14387" s="187"/>
      <c r="C14387" s="169"/>
      <c r="D14387" s="169"/>
      <c r="E14387" s="169"/>
    </row>
    <row r="14388" spans="2:5">
      <c r="B14388" s="187"/>
      <c r="C14388" s="169"/>
      <c r="D14388" s="169"/>
      <c r="E14388" s="169"/>
    </row>
    <row r="14389" spans="2:5">
      <c r="B14389" s="187"/>
      <c r="C14389" s="169"/>
      <c r="D14389" s="169"/>
      <c r="E14389" s="169"/>
    </row>
    <row r="14390" spans="2:5">
      <c r="B14390" s="187"/>
      <c r="C14390" s="169"/>
      <c r="D14390" s="169"/>
      <c r="E14390" s="169"/>
    </row>
    <row r="14391" spans="2:5">
      <c r="B14391" s="187"/>
      <c r="C14391" s="169"/>
      <c r="D14391" s="169"/>
      <c r="E14391" s="169"/>
    </row>
    <row r="14392" spans="2:5">
      <c r="B14392" s="187"/>
      <c r="C14392" s="169"/>
      <c r="D14392" s="169"/>
      <c r="E14392" s="169"/>
    </row>
    <row r="14393" spans="2:5">
      <c r="B14393" s="187"/>
      <c r="C14393" s="169"/>
      <c r="D14393" s="169"/>
      <c r="E14393" s="169"/>
    </row>
    <row r="14394" spans="2:5">
      <c r="B14394" s="187"/>
      <c r="C14394" s="169"/>
      <c r="D14394" s="169"/>
      <c r="E14394" s="169"/>
    </row>
    <row r="14395" spans="2:5">
      <c r="B14395" s="187"/>
      <c r="C14395" s="169"/>
      <c r="D14395" s="169"/>
      <c r="E14395" s="169"/>
    </row>
    <row r="14396" spans="2:5">
      <c r="B14396" s="187"/>
      <c r="C14396" s="169"/>
      <c r="D14396" s="169"/>
      <c r="E14396" s="169"/>
    </row>
    <row r="14397" spans="2:5">
      <c r="B14397" s="187"/>
      <c r="C14397" s="169"/>
      <c r="D14397" s="169"/>
      <c r="E14397" s="169"/>
    </row>
    <row r="14398" spans="2:5">
      <c r="B14398" s="187"/>
      <c r="C14398" s="169"/>
      <c r="D14398" s="169"/>
      <c r="E14398" s="169"/>
    </row>
    <row r="14399" spans="2:5">
      <c r="B14399" s="187"/>
      <c r="C14399" s="169"/>
      <c r="D14399" s="169"/>
      <c r="E14399" s="169"/>
    </row>
    <row r="14400" spans="2:5">
      <c r="B14400" s="187"/>
      <c r="C14400" s="169"/>
      <c r="D14400" s="169"/>
      <c r="E14400" s="169"/>
    </row>
    <row r="14401" spans="2:5">
      <c r="B14401" s="187"/>
      <c r="C14401" s="169"/>
      <c r="D14401" s="169"/>
      <c r="E14401" s="169"/>
    </row>
    <row r="14402" spans="2:5">
      <c r="B14402" s="187"/>
      <c r="C14402" s="169"/>
      <c r="D14402" s="169"/>
      <c r="E14402" s="169"/>
    </row>
    <row r="14403" spans="2:5">
      <c r="B14403" s="187"/>
      <c r="C14403" s="169"/>
      <c r="D14403" s="169"/>
      <c r="E14403" s="169"/>
    </row>
    <row r="14404" spans="2:5">
      <c r="B14404" s="187"/>
      <c r="C14404" s="169"/>
      <c r="D14404" s="169"/>
      <c r="E14404" s="169"/>
    </row>
    <row r="14405" spans="2:5">
      <c r="B14405" s="187"/>
      <c r="C14405" s="169"/>
      <c r="D14405" s="169"/>
      <c r="E14405" s="169"/>
    </row>
    <row r="14406" spans="2:5">
      <c r="B14406" s="187"/>
      <c r="C14406" s="169"/>
      <c r="D14406" s="169"/>
      <c r="E14406" s="169"/>
    </row>
    <row r="14407" spans="2:5">
      <c r="B14407" s="187"/>
      <c r="C14407" s="169"/>
      <c r="D14407" s="169"/>
      <c r="E14407" s="169"/>
    </row>
    <row r="14408" spans="2:5">
      <c r="B14408" s="187"/>
      <c r="C14408" s="169"/>
      <c r="D14408" s="169"/>
      <c r="E14408" s="169"/>
    </row>
    <row r="14409" spans="2:5">
      <c r="B14409" s="187"/>
      <c r="C14409" s="169"/>
      <c r="D14409" s="169"/>
      <c r="E14409" s="169"/>
    </row>
    <row r="14410" spans="2:5">
      <c r="B14410" s="187"/>
      <c r="C14410" s="169"/>
      <c r="D14410" s="169"/>
      <c r="E14410" s="169"/>
    </row>
    <row r="14411" spans="2:5">
      <c r="B14411" s="187"/>
      <c r="C14411" s="169"/>
      <c r="D14411" s="169"/>
      <c r="E14411" s="169"/>
    </row>
    <row r="14412" spans="2:5">
      <c r="B14412" s="187"/>
      <c r="C14412" s="169"/>
      <c r="D14412" s="169"/>
      <c r="E14412" s="169"/>
    </row>
    <row r="14413" spans="2:5">
      <c r="B14413" s="187"/>
      <c r="C14413" s="169"/>
      <c r="D14413" s="169"/>
      <c r="E14413" s="169"/>
    </row>
    <row r="14414" spans="2:5">
      <c r="B14414" s="187"/>
      <c r="C14414" s="169"/>
      <c r="D14414" s="169"/>
      <c r="E14414" s="169"/>
    </row>
    <row r="14415" spans="2:5">
      <c r="B14415" s="187"/>
      <c r="C14415" s="169"/>
      <c r="D14415" s="169"/>
      <c r="E14415" s="169"/>
    </row>
    <row r="14416" spans="2:5">
      <c r="B14416" s="187"/>
      <c r="C14416" s="169"/>
      <c r="D14416" s="169"/>
      <c r="E14416" s="169"/>
    </row>
    <row r="14417" spans="2:5">
      <c r="B14417" s="187"/>
      <c r="C14417" s="169"/>
      <c r="D14417" s="169"/>
      <c r="E14417" s="169"/>
    </row>
    <row r="14418" spans="2:5">
      <c r="B14418" s="187"/>
      <c r="C14418" s="169"/>
      <c r="D14418" s="169"/>
      <c r="E14418" s="169"/>
    </row>
    <row r="14419" spans="2:5">
      <c r="B14419" s="187"/>
      <c r="C14419" s="169"/>
      <c r="D14419" s="169"/>
      <c r="E14419" s="169"/>
    </row>
    <row r="14420" spans="2:5">
      <c r="B14420" s="187"/>
      <c r="C14420" s="169"/>
      <c r="D14420" s="169"/>
      <c r="E14420" s="169"/>
    </row>
    <row r="14421" spans="2:5">
      <c r="B14421" s="187"/>
      <c r="C14421" s="169"/>
      <c r="D14421" s="169"/>
      <c r="E14421" s="169"/>
    </row>
    <row r="14422" spans="2:5">
      <c r="B14422" s="187"/>
      <c r="C14422" s="169"/>
      <c r="D14422" s="169"/>
      <c r="E14422" s="169"/>
    </row>
    <row r="14423" spans="2:5">
      <c r="B14423" s="187"/>
      <c r="C14423" s="169"/>
      <c r="D14423" s="169"/>
      <c r="E14423" s="169"/>
    </row>
    <row r="14424" spans="2:5">
      <c r="B14424" s="187"/>
      <c r="C14424" s="169"/>
      <c r="D14424" s="169"/>
      <c r="E14424" s="169"/>
    </row>
    <row r="14425" spans="2:5">
      <c r="B14425" s="187"/>
      <c r="C14425" s="169"/>
      <c r="D14425" s="169"/>
      <c r="E14425" s="169"/>
    </row>
    <row r="14426" spans="2:5">
      <c r="B14426" s="187"/>
      <c r="C14426" s="169"/>
      <c r="D14426" s="169"/>
      <c r="E14426" s="169"/>
    </row>
    <row r="14427" spans="2:5">
      <c r="B14427" s="187"/>
      <c r="C14427" s="169"/>
      <c r="D14427" s="169"/>
      <c r="E14427" s="169"/>
    </row>
    <row r="14428" spans="2:5">
      <c r="B14428" s="187"/>
      <c r="C14428" s="169"/>
      <c r="D14428" s="169"/>
      <c r="E14428" s="169"/>
    </row>
    <row r="14429" spans="2:5">
      <c r="B14429" s="187"/>
      <c r="C14429" s="169"/>
      <c r="D14429" s="169"/>
      <c r="E14429" s="169"/>
    </row>
    <row r="14430" spans="2:5">
      <c r="B14430" s="187"/>
      <c r="C14430" s="169"/>
      <c r="D14430" s="169"/>
      <c r="E14430" s="169"/>
    </row>
    <row r="14431" spans="2:5">
      <c r="B14431" s="187"/>
      <c r="C14431" s="169"/>
      <c r="D14431" s="169"/>
      <c r="E14431" s="169"/>
    </row>
    <row r="14432" spans="2:5">
      <c r="B14432" s="187"/>
      <c r="C14432" s="169"/>
      <c r="D14432" s="169"/>
      <c r="E14432" s="169"/>
    </row>
    <row r="14433" spans="2:5">
      <c r="B14433" s="187"/>
      <c r="C14433" s="169"/>
      <c r="D14433" s="169"/>
      <c r="E14433" s="169"/>
    </row>
    <row r="14434" spans="2:5">
      <c r="B14434" s="187"/>
      <c r="C14434" s="169"/>
      <c r="D14434" s="169"/>
      <c r="E14434" s="169"/>
    </row>
    <row r="14435" spans="2:5">
      <c r="B14435" s="187"/>
      <c r="C14435" s="169"/>
      <c r="D14435" s="169"/>
      <c r="E14435" s="169"/>
    </row>
    <row r="14436" spans="2:5">
      <c r="B14436" s="187"/>
      <c r="C14436" s="169"/>
      <c r="D14436" s="169"/>
      <c r="E14436" s="169"/>
    </row>
    <row r="14437" spans="2:5">
      <c r="B14437" s="187"/>
      <c r="C14437" s="169"/>
      <c r="D14437" s="169"/>
      <c r="E14437" s="169"/>
    </row>
    <row r="14438" spans="2:5">
      <c r="B14438" s="187"/>
      <c r="C14438" s="169"/>
      <c r="D14438" s="169"/>
      <c r="E14438" s="169"/>
    </row>
    <row r="14439" spans="2:5">
      <c r="B14439" s="187"/>
      <c r="C14439" s="169"/>
      <c r="D14439" s="169"/>
      <c r="E14439" s="169"/>
    </row>
    <row r="14440" spans="2:5">
      <c r="B14440" s="187"/>
      <c r="C14440" s="169"/>
      <c r="D14440" s="169"/>
      <c r="E14440" s="169"/>
    </row>
    <row r="14441" spans="2:5">
      <c r="B14441" s="187"/>
      <c r="C14441" s="169"/>
      <c r="D14441" s="169"/>
      <c r="E14441" s="169"/>
    </row>
    <row r="14442" spans="2:5">
      <c r="B14442" s="187"/>
      <c r="C14442" s="169"/>
      <c r="D14442" s="169"/>
      <c r="E14442" s="169"/>
    </row>
    <row r="14443" spans="2:5">
      <c r="B14443" s="187"/>
      <c r="C14443" s="169"/>
      <c r="D14443" s="169"/>
      <c r="E14443" s="169"/>
    </row>
    <row r="14444" spans="2:5">
      <c r="B14444" s="187"/>
      <c r="C14444" s="169"/>
      <c r="D14444" s="169"/>
      <c r="E14444" s="169"/>
    </row>
    <row r="14445" spans="2:5">
      <c r="B14445" s="187"/>
      <c r="C14445" s="169"/>
      <c r="D14445" s="169"/>
      <c r="E14445" s="169"/>
    </row>
    <row r="14446" spans="2:5">
      <c r="B14446" s="187"/>
      <c r="C14446" s="169"/>
      <c r="D14446" s="169"/>
      <c r="E14446" s="169"/>
    </row>
    <row r="14447" spans="2:5">
      <c r="B14447" s="187"/>
      <c r="C14447" s="169"/>
      <c r="D14447" s="169"/>
      <c r="E14447" s="169"/>
    </row>
    <row r="14448" spans="2:5">
      <c r="B14448" s="187"/>
      <c r="C14448" s="169"/>
      <c r="D14448" s="169"/>
      <c r="E14448" s="169"/>
    </row>
    <row r="14449" spans="2:5">
      <c r="B14449" s="187"/>
      <c r="C14449" s="169"/>
      <c r="D14449" s="169"/>
      <c r="E14449" s="169"/>
    </row>
    <row r="14450" spans="2:5">
      <c r="B14450" s="187"/>
      <c r="C14450" s="169"/>
      <c r="D14450" s="169"/>
      <c r="E14450" s="169"/>
    </row>
    <row r="14451" spans="2:5">
      <c r="B14451" s="187"/>
      <c r="C14451" s="169"/>
      <c r="D14451" s="169"/>
      <c r="E14451" s="169"/>
    </row>
    <row r="14452" spans="2:5">
      <c r="B14452" s="187"/>
      <c r="C14452" s="169"/>
      <c r="D14452" s="169"/>
      <c r="E14452" s="169"/>
    </row>
    <row r="14453" spans="2:5">
      <c r="B14453" s="187"/>
      <c r="C14453" s="169"/>
      <c r="D14453" s="169"/>
      <c r="E14453" s="169"/>
    </row>
    <row r="14454" spans="2:5">
      <c r="B14454" s="187"/>
      <c r="C14454" s="169"/>
      <c r="D14454" s="169"/>
      <c r="E14454" s="169"/>
    </row>
    <row r="14455" spans="2:5">
      <c r="B14455" s="187"/>
      <c r="C14455" s="169"/>
      <c r="D14455" s="169"/>
      <c r="E14455" s="169"/>
    </row>
    <row r="14456" spans="2:5">
      <c r="B14456" s="187"/>
      <c r="C14456" s="169"/>
      <c r="D14456" s="169"/>
      <c r="E14456" s="169"/>
    </row>
    <row r="14457" spans="2:5">
      <c r="B14457" s="187"/>
      <c r="C14457" s="169"/>
      <c r="D14457" s="169"/>
      <c r="E14457" s="169"/>
    </row>
    <row r="14458" spans="2:5">
      <c r="B14458" s="187"/>
      <c r="C14458" s="169"/>
      <c r="D14458" s="169"/>
      <c r="E14458" s="169"/>
    </row>
    <row r="14459" spans="2:5">
      <c r="B14459" s="187"/>
      <c r="C14459" s="169"/>
      <c r="D14459" s="169"/>
      <c r="E14459" s="169"/>
    </row>
    <row r="14460" spans="2:5">
      <c r="B14460" s="187"/>
      <c r="C14460" s="169"/>
      <c r="D14460" s="169"/>
      <c r="E14460" s="169"/>
    </row>
    <row r="14461" spans="2:5">
      <c r="B14461" s="187"/>
      <c r="C14461" s="169"/>
      <c r="D14461" s="169"/>
      <c r="E14461" s="169"/>
    </row>
    <row r="14462" spans="2:5">
      <c r="B14462" s="187"/>
      <c r="C14462" s="169"/>
      <c r="D14462" s="169"/>
      <c r="E14462" s="169"/>
    </row>
    <row r="14463" spans="2:5">
      <c r="B14463" s="187"/>
      <c r="C14463" s="169"/>
      <c r="D14463" s="169"/>
      <c r="E14463" s="169"/>
    </row>
    <row r="14464" spans="2:5">
      <c r="B14464" s="187"/>
      <c r="C14464" s="169"/>
      <c r="D14464" s="169"/>
      <c r="E14464" s="169"/>
    </row>
    <row r="14465" spans="2:5">
      <c r="B14465" s="187"/>
      <c r="C14465" s="169"/>
      <c r="D14465" s="169"/>
      <c r="E14465" s="169"/>
    </row>
    <row r="14466" spans="2:5">
      <c r="B14466" s="187"/>
      <c r="C14466" s="169"/>
      <c r="D14466" s="169"/>
      <c r="E14466" s="169"/>
    </row>
    <row r="14467" spans="2:5">
      <c r="B14467" s="187"/>
      <c r="C14467" s="169"/>
      <c r="D14467" s="169"/>
      <c r="E14467" s="169"/>
    </row>
    <row r="14468" spans="2:5">
      <c r="B14468" s="187"/>
      <c r="C14468" s="169"/>
      <c r="D14468" s="169"/>
      <c r="E14468" s="169"/>
    </row>
    <row r="14469" spans="2:5">
      <c r="B14469" s="187"/>
      <c r="C14469" s="169"/>
      <c r="D14469" s="169"/>
      <c r="E14469" s="169"/>
    </row>
    <row r="14470" spans="2:5">
      <c r="B14470" s="187"/>
      <c r="C14470" s="169"/>
      <c r="D14470" s="169"/>
      <c r="E14470" s="169"/>
    </row>
    <row r="14471" spans="2:5">
      <c r="B14471" s="187"/>
      <c r="C14471" s="169"/>
      <c r="D14471" s="169"/>
      <c r="E14471" s="169"/>
    </row>
    <row r="14472" spans="2:5">
      <c r="B14472" s="187"/>
      <c r="C14472" s="169"/>
      <c r="D14472" s="169"/>
      <c r="E14472" s="169"/>
    </row>
    <row r="14473" spans="2:5">
      <c r="B14473" s="187"/>
      <c r="C14473" s="169"/>
      <c r="D14473" s="169"/>
      <c r="E14473" s="169"/>
    </row>
    <row r="14474" spans="2:5">
      <c r="B14474" s="187"/>
      <c r="C14474" s="169"/>
      <c r="D14474" s="169"/>
      <c r="E14474" s="169"/>
    </row>
    <row r="14475" spans="2:5">
      <c r="B14475" s="187"/>
      <c r="C14475" s="169"/>
      <c r="D14475" s="169"/>
      <c r="E14475" s="169"/>
    </row>
    <row r="14476" spans="2:5">
      <c r="B14476" s="187"/>
      <c r="C14476" s="169"/>
      <c r="D14476" s="169"/>
      <c r="E14476" s="169"/>
    </row>
    <row r="14477" spans="2:5">
      <c r="B14477" s="187"/>
      <c r="C14477" s="169"/>
      <c r="D14477" s="169"/>
      <c r="E14477" s="169"/>
    </row>
    <row r="14478" spans="2:5">
      <c r="B14478" s="187"/>
      <c r="C14478" s="169"/>
      <c r="D14478" s="169"/>
      <c r="E14478" s="169"/>
    </row>
    <row r="14479" spans="2:5">
      <c r="B14479" s="187"/>
      <c r="C14479" s="169"/>
      <c r="D14479" s="169"/>
      <c r="E14479" s="169"/>
    </row>
    <row r="14480" spans="2:5">
      <c r="B14480" s="187"/>
      <c r="C14480" s="169"/>
      <c r="D14480" s="169"/>
      <c r="E14480" s="169"/>
    </row>
    <row r="14481" spans="2:5">
      <c r="B14481" s="187"/>
      <c r="C14481" s="169"/>
      <c r="D14481" s="169"/>
      <c r="E14481" s="169"/>
    </row>
    <row r="14482" spans="2:5">
      <c r="B14482" s="187"/>
      <c r="C14482" s="169"/>
      <c r="D14482" s="169"/>
      <c r="E14482" s="169"/>
    </row>
    <row r="14483" spans="2:5">
      <c r="B14483" s="187"/>
      <c r="C14483" s="169"/>
      <c r="D14483" s="169"/>
      <c r="E14483" s="169"/>
    </row>
    <row r="14484" spans="2:5">
      <c r="B14484" s="187"/>
      <c r="C14484" s="169"/>
      <c r="D14484" s="169"/>
      <c r="E14484" s="169"/>
    </row>
    <row r="14485" spans="2:5">
      <c r="B14485" s="187"/>
      <c r="C14485" s="169"/>
      <c r="D14485" s="169"/>
      <c r="E14485" s="169"/>
    </row>
    <row r="14486" spans="2:5">
      <c r="B14486" s="187"/>
      <c r="C14486" s="169"/>
      <c r="D14486" s="169"/>
      <c r="E14486" s="169"/>
    </row>
    <row r="14487" spans="2:5">
      <c r="B14487" s="187"/>
      <c r="C14487" s="169"/>
      <c r="D14487" s="169"/>
      <c r="E14487" s="169"/>
    </row>
    <row r="14488" spans="2:5">
      <c r="B14488" s="187"/>
      <c r="C14488" s="169"/>
      <c r="D14488" s="169"/>
      <c r="E14488" s="169"/>
    </row>
    <row r="14489" spans="2:5">
      <c r="B14489" s="187"/>
      <c r="C14489" s="169"/>
      <c r="D14489" s="169"/>
      <c r="E14489" s="169"/>
    </row>
    <row r="14490" spans="2:5">
      <c r="B14490" s="187"/>
      <c r="C14490" s="169"/>
      <c r="D14490" s="169"/>
      <c r="E14490" s="169"/>
    </row>
    <row r="14491" spans="2:5">
      <c r="B14491" s="187"/>
      <c r="C14491" s="169"/>
      <c r="D14491" s="169"/>
      <c r="E14491" s="169"/>
    </row>
    <row r="14492" spans="2:5">
      <c r="B14492" s="187"/>
      <c r="C14492" s="169"/>
      <c r="D14492" s="169"/>
      <c r="E14492" s="169"/>
    </row>
    <row r="14493" spans="2:5">
      <c r="B14493" s="187"/>
      <c r="C14493" s="169"/>
      <c r="D14493" s="169"/>
      <c r="E14493" s="169"/>
    </row>
    <row r="14494" spans="2:5">
      <c r="B14494" s="187"/>
      <c r="C14494" s="169"/>
      <c r="D14494" s="169"/>
      <c r="E14494" s="169"/>
    </row>
    <row r="14495" spans="2:5">
      <c r="B14495" s="187"/>
      <c r="C14495" s="169"/>
      <c r="D14495" s="169"/>
      <c r="E14495" s="169"/>
    </row>
    <row r="14496" spans="2:5">
      <c r="B14496" s="187"/>
      <c r="C14496" s="169"/>
      <c r="D14496" s="169"/>
      <c r="E14496" s="169"/>
    </row>
    <row r="14497" spans="2:5">
      <c r="B14497" s="187"/>
      <c r="C14497" s="169"/>
      <c r="D14497" s="169"/>
      <c r="E14497" s="169"/>
    </row>
    <row r="14498" spans="2:5">
      <c r="B14498" s="187"/>
      <c r="C14498" s="169"/>
      <c r="D14498" s="169"/>
      <c r="E14498" s="169"/>
    </row>
    <row r="14499" spans="2:5">
      <c r="B14499" s="187"/>
      <c r="C14499" s="169"/>
      <c r="D14499" s="169"/>
      <c r="E14499" s="169"/>
    </row>
    <row r="14500" spans="2:5">
      <c r="B14500" s="187"/>
      <c r="C14500" s="169"/>
      <c r="D14500" s="169"/>
      <c r="E14500" s="169"/>
    </row>
    <row r="14501" spans="2:5">
      <c r="B14501" s="187"/>
      <c r="C14501" s="169"/>
      <c r="D14501" s="169"/>
      <c r="E14501" s="169"/>
    </row>
    <row r="14502" spans="2:5">
      <c r="B14502" s="187"/>
      <c r="C14502" s="169"/>
      <c r="D14502" s="169"/>
      <c r="E14502" s="169"/>
    </row>
    <row r="14503" spans="2:5">
      <c r="B14503" s="187"/>
      <c r="C14503" s="169"/>
      <c r="D14503" s="169"/>
      <c r="E14503" s="169"/>
    </row>
    <row r="14504" spans="2:5">
      <c r="B14504" s="187"/>
      <c r="C14504" s="169"/>
      <c r="D14504" s="169"/>
      <c r="E14504" s="169"/>
    </row>
    <row r="14505" spans="2:5">
      <c r="B14505" s="187"/>
      <c r="C14505" s="169"/>
      <c r="D14505" s="169"/>
      <c r="E14505" s="169"/>
    </row>
    <row r="14506" spans="2:5">
      <c r="B14506" s="187"/>
      <c r="C14506" s="169"/>
      <c r="D14506" s="169"/>
      <c r="E14506" s="169"/>
    </row>
    <row r="14507" spans="2:5">
      <c r="B14507" s="187"/>
      <c r="C14507" s="169"/>
      <c r="D14507" s="169"/>
      <c r="E14507" s="169"/>
    </row>
    <row r="14508" spans="2:5">
      <c r="B14508" s="187"/>
      <c r="C14508" s="169"/>
      <c r="D14508" s="169"/>
      <c r="E14508" s="169"/>
    </row>
    <row r="14509" spans="2:5">
      <c r="B14509" s="187"/>
      <c r="C14509" s="169"/>
      <c r="D14509" s="169"/>
      <c r="E14509" s="169"/>
    </row>
    <row r="14510" spans="2:5">
      <c r="B14510" s="187"/>
      <c r="C14510" s="169"/>
      <c r="D14510" s="169"/>
      <c r="E14510" s="169"/>
    </row>
    <row r="14511" spans="2:5">
      <c r="B14511" s="187"/>
      <c r="C14511" s="169"/>
      <c r="D14511" s="169"/>
      <c r="E14511" s="169"/>
    </row>
    <row r="14512" spans="2:5">
      <c r="B14512" s="187"/>
      <c r="C14512" s="169"/>
      <c r="D14512" s="169"/>
      <c r="E14512" s="169"/>
    </row>
    <row r="14513" spans="2:5">
      <c r="B14513" s="187"/>
      <c r="C14513" s="169"/>
      <c r="D14513" s="169"/>
      <c r="E14513" s="169"/>
    </row>
    <row r="14514" spans="2:5">
      <c r="B14514" s="187"/>
      <c r="C14514" s="169"/>
      <c r="D14514" s="169"/>
      <c r="E14514" s="169"/>
    </row>
    <row r="14515" spans="2:5">
      <c r="B14515" s="187"/>
      <c r="C14515" s="169"/>
      <c r="D14515" s="169"/>
      <c r="E14515" s="169"/>
    </row>
    <row r="14516" spans="2:5">
      <c r="B14516" s="187"/>
      <c r="C14516" s="169"/>
      <c r="D14516" s="169"/>
      <c r="E14516" s="169"/>
    </row>
    <row r="14517" spans="2:5">
      <c r="B14517" s="187"/>
      <c r="C14517" s="169"/>
      <c r="D14517" s="169"/>
      <c r="E14517" s="169"/>
    </row>
    <row r="14518" spans="2:5">
      <c r="B14518" s="187"/>
      <c r="C14518" s="169"/>
      <c r="D14518" s="169"/>
      <c r="E14518" s="169"/>
    </row>
    <row r="14519" spans="2:5">
      <c r="B14519" s="187"/>
      <c r="C14519" s="169"/>
      <c r="D14519" s="169"/>
      <c r="E14519" s="169"/>
    </row>
    <row r="14520" spans="2:5">
      <c r="B14520" s="187"/>
      <c r="C14520" s="169"/>
      <c r="D14520" s="169"/>
      <c r="E14520" s="169"/>
    </row>
    <row r="14521" spans="2:5">
      <c r="B14521" s="187"/>
      <c r="C14521" s="169"/>
      <c r="D14521" s="169"/>
      <c r="E14521" s="169"/>
    </row>
    <row r="14522" spans="2:5">
      <c r="B14522" s="187"/>
      <c r="C14522" s="169"/>
      <c r="D14522" s="169"/>
      <c r="E14522" s="169"/>
    </row>
    <row r="14523" spans="2:5">
      <c r="B14523" s="187"/>
      <c r="C14523" s="169"/>
      <c r="D14523" s="169"/>
      <c r="E14523" s="169"/>
    </row>
    <row r="14524" spans="2:5">
      <c r="B14524" s="187"/>
      <c r="C14524" s="169"/>
      <c r="D14524" s="169"/>
      <c r="E14524" s="169"/>
    </row>
    <row r="14525" spans="2:5">
      <c r="B14525" s="187"/>
      <c r="C14525" s="169"/>
      <c r="D14525" s="169"/>
      <c r="E14525" s="169"/>
    </row>
    <row r="14526" spans="2:5">
      <c r="B14526" s="187"/>
      <c r="C14526" s="169"/>
      <c r="D14526" s="169"/>
      <c r="E14526" s="169"/>
    </row>
    <row r="14527" spans="2:5">
      <c r="B14527" s="187"/>
      <c r="C14527" s="169"/>
      <c r="D14527" s="169"/>
      <c r="E14527" s="169"/>
    </row>
    <row r="14528" spans="2:5">
      <c r="B14528" s="187"/>
      <c r="C14528" s="169"/>
      <c r="D14528" s="169"/>
      <c r="E14528" s="169"/>
    </row>
    <row r="14529" spans="2:5">
      <c r="B14529" s="187"/>
      <c r="C14529" s="169"/>
      <c r="D14529" s="169"/>
      <c r="E14529" s="169"/>
    </row>
    <row r="14530" spans="2:5">
      <c r="B14530" s="187"/>
      <c r="C14530" s="169"/>
      <c r="D14530" s="169"/>
      <c r="E14530" s="169"/>
    </row>
    <row r="14531" spans="2:5">
      <c r="B14531" s="187"/>
      <c r="C14531" s="169"/>
      <c r="D14531" s="169"/>
      <c r="E14531" s="169"/>
    </row>
    <row r="14532" spans="2:5">
      <c r="B14532" s="187"/>
      <c r="C14532" s="169"/>
      <c r="D14532" s="169"/>
      <c r="E14532" s="169"/>
    </row>
    <row r="14533" spans="2:5">
      <c r="B14533" s="187"/>
      <c r="C14533" s="169"/>
      <c r="D14533" s="169"/>
      <c r="E14533" s="169"/>
    </row>
    <row r="14534" spans="2:5">
      <c r="B14534" s="187"/>
      <c r="C14534" s="169"/>
      <c r="D14534" s="169"/>
      <c r="E14534" s="169"/>
    </row>
    <row r="14535" spans="2:5">
      <c r="B14535" s="187"/>
      <c r="C14535" s="169"/>
      <c r="D14535" s="169"/>
      <c r="E14535" s="169"/>
    </row>
    <row r="14536" spans="2:5">
      <c r="B14536" s="187"/>
      <c r="C14536" s="169"/>
      <c r="D14536" s="169"/>
      <c r="E14536" s="169"/>
    </row>
    <row r="14537" spans="2:5">
      <c r="B14537" s="187"/>
      <c r="C14537" s="169"/>
      <c r="D14537" s="169"/>
      <c r="E14537" s="169"/>
    </row>
    <row r="14538" spans="2:5">
      <c r="B14538" s="187"/>
      <c r="C14538" s="169"/>
      <c r="D14538" s="169"/>
      <c r="E14538" s="169"/>
    </row>
    <row r="14539" spans="2:5">
      <c r="B14539" s="187"/>
      <c r="C14539" s="169"/>
      <c r="D14539" s="169"/>
      <c r="E14539" s="169"/>
    </row>
    <row r="14540" spans="2:5">
      <c r="B14540" s="187"/>
      <c r="C14540" s="169"/>
      <c r="D14540" s="169"/>
      <c r="E14540" s="169"/>
    </row>
    <row r="14541" spans="2:5">
      <c r="B14541" s="187"/>
      <c r="C14541" s="169"/>
      <c r="D14541" s="169"/>
      <c r="E14541" s="169"/>
    </row>
    <row r="14542" spans="2:5">
      <c r="B14542" s="187"/>
      <c r="C14542" s="169"/>
      <c r="D14542" s="169"/>
      <c r="E14542" s="169"/>
    </row>
    <row r="14543" spans="2:5">
      <c r="B14543" s="187"/>
      <c r="C14543" s="169"/>
      <c r="D14543" s="169"/>
      <c r="E14543" s="169"/>
    </row>
    <row r="14544" spans="2:5">
      <c r="B14544" s="187"/>
      <c r="C14544" s="169"/>
      <c r="D14544" s="169"/>
      <c r="E14544" s="169"/>
    </row>
    <row r="14545" spans="2:5">
      <c r="B14545" s="187"/>
      <c r="C14545" s="169"/>
      <c r="D14545" s="169"/>
      <c r="E14545" s="169"/>
    </row>
    <row r="14546" spans="2:5">
      <c r="B14546" s="187"/>
      <c r="C14546" s="169"/>
      <c r="D14546" s="169"/>
      <c r="E14546" s="169"/>
    </row>
    <row r="14547" spans="2:5">
      <c r="B14547" s="187"/>
      <c r="C14547" s="169"/>
      <c r="D14547" s="169"/>
      <c r="E14547" s="169"/>
    </row>
    <row r="14548" spans="2:5">
      <c r="B14548" s="187"/>
      <c r="C14548" s="169"/>
      <c r="D14548" s="169"/>
      <c r="E14548" s="169"/>
    </row>
    <row r="14549" spans="2:5">
      <c r="B14549" s="187"/>
      <c r="C14549" s="169"/>
      <c r="D14549" s="169"/>
      <c r="E14549" s="169"/>
    </row>
    <row r="14550" spans="2:5">
      <c r="B14550" s="187"/>
      <c r="C14550" s="169"/>
      <c r="D14550" s="169"/>
      <c r="E14550" s="169"/>
    </row>
    <row r="14551" spans="2:5">
      <c r="B14551" s="187"/>
      <c r="C14551" s="169"/>
      <c r="D14551" s="169"/>
      <c r="E14551" s="169"/>
    </row>
    <row r="14552" spans="2:5">
      <c r="B14552" s="187"/>
      <c r="C14552" s="169"/>
      <c r="D14552" s="169"/>
      <c r="E14552" s="169"/>
    </row>
    <row r="14553" spans="2:5">
      <c r="B14553" s="187"/>
      <c r="C14553" s="169"/>
      <c r="D14553" s="169"/>
      <c r="E14553" s="169"/>
    </row>
    <row r="14554" spans="2:5">
      <c r="B14554" s="187"/>
      <c r="C14554" s="169"/>
      <c r="D14554" s="169"/>
      <c r="E14554" s="169"/>
    </row>
    <row r="14555" spans="2:5">
      <c r="B14555" s="187"/>
      <c r="C14555" s="169"/>
      <c r="D14555" s="169"/>
      <c r="E14555" s="169"/>
    </row>
    <row r="14556" spans="2:5">
      <c r="B14556" s="187"/>
      <c r="C14556" s="169"/>
      <c r="D14556" s="169"/>
      <c r="E14556" s="169"/>
    </row>
    <row r="14557" spans="2:5">
      <c r="B14557" s="187"/>
      <c r="C14557" s="169"/>
      <c r="D14557" s="169"/>
      <c r="E14557" s="169"/>
    </row>
    <row r="14558" spans="2:5">
      <c r="B14558" s="187"/>
      <c r="C14558" s="169"/>
      <c r="D14558" s="169"/>
      <c r="E14558" s="169"/>
    </row>
    <row r="14559" spans="2:5">
      <c r="B14559" s="187"/>
      <c r="C14559" s="169"/>
      <c r="D14559" s="169"/>
      <c r="E14559" s="169"/>
    </row>
    <row r="14560" spans="2:5">
      <c r="B14560" s="187"/>
      <c r="C14560" s="169"/>
      <c r="D14560" s="169"/>
      <c r="E14560" s="169"/>
    </row>
    <row r="14561" spans="2:5">
      <c r="B14561" s="187"/>
      <c r="C14561" s="169"/>
      <c r="D14561" s="169"/>
      <c r="E14561" s="169"/>
    </row>
    <row r="14562" spans="2:5">
      <c r="B14562" s="187"/>
      <c r="C14562" s="169"/>
      <c r="D14562" s="169"/>
      <c r="E14562" s="169"/>
    </row>
    <row r="14563" spans="2:5">
      <c r="B14563" s="187"/>
      <c r="C14563" s="169"/>
      <c r="D14563" s="169"/>
      <c r="E14563" s="169"/>
    </row>
    <row r="14564" spans="2:5">
      <c r="B14564" s="187"/>
      <c r="C14564" s="169"/>
      <c r="D14564" s="169"/>
      <c r="E14564" s="169"/>
    </row>
    <row r="14565" spans="2:5">
      <c r="B14565" s="187"/>
      <c r="C14565" s="169"/>
      <c r="D14565" s="169"/>
      <c r="E14565" s="169"/>
    </row>
    <row r="14566" spans="2:5">
      <c r="B14566" s="187"/>
      <c r="C14566" s="169"/>
      <c r="D14566" s="169"/>
      <c r="E14566" s="169"/>
    </row>
    <row r="14567" spans="2:5">
      <c r="B14567" s="187"/>
      <c r="C14567" s="169"/>
      <c r="D14567" s="169"/>
      <c r="E14567" s="169"/>
    </row>
    <row r="14568" spans="2:5">
      <c r="B14568" s="187"/>
      <c r="C14568" s="169"/>
      <c r="D14568" s="169"/>
      <c r="E14568" s="169"/>
    </row>
    <row r="14569" spans="2:5">
      <c r="B14569" s="187"/>
      <c r="C14569" s="169"/>
      <c r="D14569" s="169"/>
      <c r="E14569" s="169"/>
    </row>
    <row r="14570" spans="2:5">
      <c r="B14570" s="187"/>
      <c r="C14570" s="169"/>
      <c r="D14570" s="169"/>
      <c r="E14570" s="169"/>
    </row>
    <row r="14571" spans="2:5">
      <c r="B14571" s="187"/>
      <c r="C14571" s="169"/>
      <c r="D14571" s="169"/>
      <c r="E14571" s="169"/>
    </row>
    <row r="14572" spans="2:5">
      <c r="B14572" s="187"/>
      <c r="C14572" s="169"/>
      <c r="D14572" s="169"/>
      <c r="E14572" s="169"/>
    </row>
    <row r="14573" spans="2:5">
      <c r="B14573" s="187"/>
      <c r="C14573" s="169"/>
      <c r="D14573" s="169"/>
      <c r="E14573" s="169"/>
    </row>
    <row r="14574" spans="2:5">
      <c r="B14574" s="187"/>
      <c r="C14574" s="169"/>
      <c r="D14574" s="169"/>
      <c r="E14574" s="169"/>
    </row>
    <row r="14575" spans="2:5">
      <c r="B14575" s="187"/>
      <c r="C14575" s="169"/>
      <c r="D14575" s="169"/>
      <c r="E14575" s="169"/>
    </row>
    <row r="14576" spans="2:5">
      <c r="B14576" s="187"/>
      <c r="C14576" s="169"/>
      <c r="D14576" s="169"/>
      <c r="E14576" s="169"/>
    </row>
    <row r="14577" spans="2:5">
      <c r="B14577" s="187"/>
      <c r="C14577" s="169"/>
      <c r="D14577" s="169"/>
      <c r="E14577" s="169"/>
    </row>
    <row r="14578" spans="2:5">
      <c r="B14578" s="187"/>
      <c r="C14578" s="169"/>
      <c r="D14578" s="169"/>
      <c r="E14578" s="169"/>
    </row>
    <row r="14579" spans="2:5">
      <c r="B14579" s="187"/>
      <c r="C14579" s="169"/>
      <c r="D14579" s="169"/>
      <c r="E14579" s="169"/>
    </row>
    <row r="14580" spans="2:5">
      <c r="B14580" s="187"/>
      <c r="C14580" s="169"/>
      <c r="D14580" s="169"/>
      <c r="E14580" s="169"/>
    </row>
    <row r="14581" spans="2:5">
      <c r="B14581" s="187"/>
      <c r="C14581" s="169"/>
      <c r="D14581" s="169"/>
      <c r="E14581" s="169"/>
    </row>
    <row r="14582" spans="2:5">
      <c r="B14582" s="187"/>
      <c r="C14582" s="169"/>
      <c r="D14582" s="169"/>
      <c r="E14582" s="169"/>
    </row>
    <row r="14583" spans="2:5">
      <c r="B14583" s="187"/>
      <c r="C14583" s="169"/>
      <c r="D14583" s="169"/>
      <c r="E14583" s="169"/>
    </row>
    <row r="14584" spans="2:5">
      <c r="B14584" s="187"/>
      <c r="C14584" s="169"/>
      <c r="D14584" s="169"/>
      <c r="E14584" s="169"/>
    </row>
    <row r="14585" spans="2:5">
      <c r="B14585" s="187"/>
      <c r="C14585" s="169"/>
      <c r="D14585" s="169"/>
      <c r="E14585" s="169"/>
    </row>
    <row r="14586" spans="2:5">
      <c r="B14586" s="187"/>
      <c r="C14586" s="169"/>
      <c r="D14586" s="169"/>
      <c r="E14586" s="169"/>
    </row>
    <row r="14587" spans="2:5">
      <c r="B14587" s="187"/>
      <c r="C14587" s="169"/>
      <c r="D14587" s="169"/>
      <c r="E14587" s="169"/>
    </row>
    <row r="14588" spans="2:5">
      <c r="B14588" s="187"/>
      <c r="C14588" s="169"/>
      <c r="D14588" s="169"/>
      <c r="E14588" s="169"/>
    </row>
    <row r="14589" spans="2:5">
      <c r="B14589" s="187"/>
      <c r="C14589" s="169"/>
      <c r="D14589" s="169"/>
      <c r="E14589" s="169"/>
    </row>
    <row r="14590" spans="2:5">
      <c r="B14590" s="187"/>
      <c r="C14590" s="169"/>
      <c r="D14590" s="169"/>
      <c r="E14590" s="169"/>
    </row>
    <row r="14591" spans="2:5">
      <c r="B14591" s="187"/>
      <c r="C14591" s="169"/>
      <c r="D14591" s="169"/>
      <c r="E14591" s="169"/>
    </row>
    <row r="14592" spans="2:5">
      <c r="B14592" s="187"/>
      <c r="C14592" s="169"/>
      <c r="D14592" s="169"/>
      <c r="E14592" s="169"/>
    </row>
    <row r="14593" spans="2:5">
      <c r="B14593" s="187"/>
      <c r="C14593" s="169"/>
      <c r="D14593" s="169"/>
      <c r="E14593" s="169"/>
    </row>
    <row r="14594" spans="2:5">
      <c r="B14594" s="187"/>
      <c r="C14594" s="169"/>
      <c r="D14594" s="169"/>
      <c r="E14594" s="169"/>
    </row>
    <row r="14595" spans="2:5">
      <c r="B14595" s="187"/>
      <c r="C14595" s="169"/>
      <c r="D14595" s="169"/>
      <c r="E14595" s="169"/>
    </row>
    <row r="14596" spans="2:5">
      <c r="B14596" s="187"/>
      <c r="C14596" s="169"/>
      <c r="D14596" s="169"/>
      <c r="E14596" s="169"/>
    </row>
    <row r="14597" spans="2:5">
      <c r="B14597" s="187"/>
      <c r="C14597" s="169"/>
      <c r="D14597" s="169"/>
      <c r="E14597" s="169"/>
    </row>
    <row r="14598" spans="2:5">
      <c r="B14598" s="187"/>
      <c r="C14598" s="169"/>
      <c r="D14598" s="169"/>
      <c r="E14598" s="169"/>
    </row>
    <row r="14599" spans="2:5">
      <c r="B14599" s="187"/>
      <c r="C14599" s="169"/>
      <c r="D14599" s="169"/>
      <c r="E14599" s="169"/>
    </row>
    <row r="14600" spans="2:5">
      <c r="B14600" s="187"/>
      <c r="C14600" s="169"/>
      <c r="D14600" s="169"/>
      <c r="E14600" s="169"/>
    </row>
    <row r="14601" spans="2:5">
      <c r="B14601" s="187"/>
      <c r="C14601" s="169"/>
      <c r="D14601" s="169"/>
      <c r="E14601" s="169"/>
    </row>
    <row r="14602" spans="2:5">
      <c r="B14602" s="187"/>
      <c r="C14602" s="169"/>
      <c r="D14602" s="169"/>
      <c r="E14602" s="169"/>
    </row>
    <row r="14603" spans="2:5">
      <c r="B14603" s="187"/>
      <c r="C14603" s="169"/>
      <c r="D14603" s="169"/>
      <c r="E14603" s="169"/>
    </row>
    <row r="14604" spans="2:5">
      <c r="B14604" s="187"/>
      <c r="C14604" s="169"/>
      <c r="D14604" s="169"/>
      <c r="E14604" s="169"/>
    </row>
    <row r="14605" spans="2:5">
      <c r="B14605" s="187"/>
      <c r="C14605" s="169"/>
      <c r="D14605" s="169"/>
      <c r="E14605" s="169"/>
    </row>
    <row r="14606" spans="2:5">
      <c r="B14606" s="187"/>
      <c r="C14606" s="169"/>
      <c r="D14606" s="169"/>
      <c r="E14606" s="169"/>
    </row>
    <row r="14607" spans="2:5">
      <c r="B14607" s="187"/>
      <c r="C14607" s="169"/>
      <c r="D14607" s="169"/>
      <c r="E14607" s="169"/>
    </row>
    <row r="14608" spans="2:5">
      <c r="B14608" s="187"/>
      <c r="C14608" s="169"/>
      <c r="D14608" s="169"/>
      <c r="E14608" s="169"/>
    </row>
    <row r="14609" spans="2:5">
      <c r="B14609" s="187"/>
      <c r="C14609" s="169"/>
      <c r="D14609" s="169"/>
      <c r="E14609" s="169"/>
    </row>
    <row r="14610" spans="2:5">
      <c r="B14610" s="187"/>
      <c r="C14610" s="169"/>
      <c r="D14610" s="169"/>
      <c r="E14610" s="169"/>
    </row>
    <row r="14611" spans="2:5">
      <c r="B14611" s="187"/>
      <c r="C14611" s="169"/>
      <c r="D14611" s="169"/>
      <c r="E14611" s="169"/>
    </row>
    <row r="14612" spans="2:5">
      <c r="B14612" s="187"/>
      <c r="C14612" s="169"/>
      <c r="D14612" s="169"/>
      <c r="E14612" s="169"/>
    </row>
    <row r="14613" spans="2:5">
      <c r="B14613" s="187"/>
      <c r="C14613" s="169"/>
      <c r="D14613" s="169"/>
      <c r="E14613" s="169"/>
    </row>
    <row r="14614" spans="2:5">
      <c r="B14614" s="187"/>
      <c r="C14614" s="169"/>
      <c r="D14614" s="169"/>
      <c r="E14614" s="169"/>
    </row>
    <row r="14615" spans="2:5">
      <c r="B14615" s="187"/>
      <c r="C14615" s="169"/>
      <c r="D14615" s="169"/>
      <c r="E14615" s="169"/>
    </row>
    <row r="14616" spans="2:5">
      <c r="B14616" s="187"/>
      <c r="C14616" s="169"/>
      <c r="D14616" s="169"/>
      <c r="E14616" s="169"/>
    </row>
    <row r="14617" spans="2:5">
      <c r="B14617" s="187"/>
      <c r="C14617" s="169"/>
      <c r="D14617" s="169"/>
      <c r="E14617" s="169"/>
    </row>
    <row r="14618" spans="2:5">
      <c r="B14618" s="187"/>
      <c r="C14618" s="169"/>
      <c r="D14618" s="169"/>
      <c r="E14618" s="169"/>
    </row>
    <row r="14619" spans="2:5">
      <c r="B14619" s="187"/>
      <c r="C14619" s="169"/>
      <c r="D14619" s="169"/>
      <c r="E14619" s="169"/>
    </row>
    <row r="14620" spans="2:5">
      <c r="B14620" s="187"/>
      <c r="C14620" s="169"/>
      <c r="D14620" s="169"/>
      <c r="E14620" s="169"/>
    </row>
    <row r="14621" spans="2:5">
      <c r="B14621" s="187"/>
      <c r="C14621" s="169"/>
      <c r="D14621" s="169"/>
      <c r="E14621" s="169"/>
    </row>
    <row r="14622" spans="2:5">
      <c r="B14622" s="187"/>
      <c r="C14622" s="169"/>
      <c r="D14622" s="169"/>
      <c r="E14622" s="169"/>
    </row>
    <row r="14623" spans="2:5">
      <c r="B14623" s="187"/>
      <c r="C14623" s="169"/>
      <c r="D14623" s="169"/>
      <c r="E14623" s="169"/>
    </row>
    <row r="14624" spans="2:5">
      <c r="B14624" s="187"/>
      <c r="C14624" s="169"/>
      <c r="D14624" s="169"/>
      <c r="E14624" s="169"/>
    </row>
    <row r="14625" spans="2:5">
      <c r="B14625" s="187"/>
      <c r="C14625" s="169"/>
      <c r="D14625" s="169"/>
      <c r="E14625" s="169"/>
    </row>
    <row r="14626" spans="2:5">
      <c r="B14626" s="187"/>
      <c r="C14626" s="169"/>
      <c r="D14626" s="169"/>
      <c r="E14626" s="169"/>
    </row>
    <row r="14627" spans="2:5">
      <c r="B14627" s="187"/>
      <c r="C14627" s="169"/>
      <c r="D14627" s="169"/>
      <c r="E14627" s="169"/>
    </row>
    <row r="14628" spans="2:5">
      <c r="B14628" s="187"/>
      <c r="C14628" s="169"/>
      <c r="D14628" s="169"/>
      <c r="E14628" s="169"/>
    </row>
    <row r="14629" spans="2:5">
      <c r="B14629" s="187"/>
      <c r="C14629" s="169"/>
      <c r="D14629" s="169"/>
      <c r="E14629" s="169"/>
    </row>
    <row r="14630" spans="2:5">
      <c r="B14630" s="187"/>
      <c r="C14630" s="169"/>
      <c r="D14630" s="169"/>
      <c r="E14630" s="169"/>
    </row>
    <row r="14631" spans="2:5">
      <c r="B14631" s="187"/>
      <c r="C14631" s="169"/>
      <c r="D14631" s="169"/>
      <c r="E14631" s="169"/>
    </row>
    <row r="14632" spans="2:5">
      <c r="B14632" s="187"/>
      <c r="C14632" s="169"/>
      <c r="D14632" s="169"/>
      <c r="E14632" s="169"/>
    </row>
    <row r="14633" spans="2:5">
      <c r="B14633" s="187"/>
      <c r="C14633" s="169"/>
      <c r="D14633" s="169"/>
      <c r="E14633" s="169"/>
    </row>
    <row r="14634" spans="2:5">
      <c r="B14634" s="187"/>
      <c r="C14634" s="169"/>
      <c r="D14634" s="169"/>
      <c r="E14634" s="169"/>
    </row>
    <row r="14635" spans="2:5">
      <c r="B14635" s="187"/>
      <c r="C14635" s="169"/>
      <c r="D14635" s="169"/>
      <c r="E14635" s="169"/>
    </row>
    <row r="14636" spans="2:5">
      <c r="B14636" s="187"/>
      <c r="C14636" s="169"/>
      <c r="D14636" s="169"/>
      <c r="E14636" s="169"/>
    </row>
    <row r="14637" spans="2:5">
      <c r="B14637" s="187"/>
      <c r="C14637" s="169"/>
      <c r="D14637" s="169"/>
      <c r="E14637" s="169"/>
    </row>
    <row r="14638" spans="2:5">
      <c r="B14638" s="187"/>
      <c r="C14638" s="169"/>
      <c r="D14638" s="169"/>
      <c r="E14638" s="169"/>
    </row>
    <row r="14639" spans="2:5">
      <c r="B14639" s="187"/>
      <c r="C14639" s="169"/>
      <c r="D14639" s="169"/>
      <c r="E14639" s="169"/>
    </row>
    <row r="14640" spans="2:5">
      <c r="B14640" s="187"/>
      <c r="C14640" s="169"/>
      <c r="D14640" s="169"/>
      <c r="E14640" s="169"/>
    </row>
    <row r="14641" spans="2:5">
      <c r="B14641" s="187"/>
      <c r="C14641" s="169"/>
      <c r="D14641" s="169"/>
      <c r="E14641" s="169"/>
    </row>
    <row r="14642" spans="2:5">
      <c r="B14642" s="187"/>
      <c r="C14642" s="169"/>
      <c r="D14642" s="169"/>
      <c r="E14642" s="169"/>
    </row>
    <row r="14643" spans="2:5">
      <c r="B14643" s="187"/>
      <c r="C14643" s="169"/>
      <c r="D14643" s="169"/>
      <c r="E14643" s="169"/>
    </row>
    <row r="14644" spans="2:5">
      <c r="B14644" s="187"/>
      <c r="C14644" s="169"/>
      <c r="D14644" s="169"/>
      <c r="E14644" s="169"/>
    </row>
    <row r="14645" spans="2:5">
      <c r="B14645" s="187"/>
      <c r="C14645" s="169"/>
      <c r="D14645" s="169"/>
      <c r="E14645" s="169"/>
    </row>
    <row r="14646" spans="2:5">
      <c r="B14646" s="187"/>
      <c r="C14646" s="169"/>
      <c r="D14646" s="169"/>
      <c r="E14646" s="169"/>
    </row>
    <row r="14647" spans="2:5">
      <c r="B14647" s="187"/>
      <c r="C14647" s="169"/>
      <c r="D14647" s="169"/>
      <c r="E14647" s="169"/>
    </row>
    <row r="14648" spans="2:5">
      <c r="B14648" s="187"/>
      <c r="C14648" s="169"/>
      <c r="D14648" s="169"/>
      <c r="E14648" s="169"/>
    </row>
    <row r="14649" spans="2:5">
      <c r="B14649" s="187"/>
      <c r="C14649" s="169"/>
      <c r="D14649" s="169"/>
      <c r="E14649" s="169"/>
    </row>
    <row r="14650" spans="2:5">
      <c r="B14650" s="187"/>
      <c r="C14650" s="169"/>
      <c r="D14650" s="169"/>
      <c r="E14650" s="169"/>
    </row>
    <row r="14651" spans="2:5">
      <c r="B14651" s="187"/>
      <c r="C14651" s="169"/>
      <c r="D14651" s="169"/>
      <c r="E14651" s="169"/>
    </row>
    <row r="14652" spans="2:5">
      <c r="B14652" s="187"/>
      <c r="C14652" s="169"/>
      <c r="D14652" s="169"/>
      <c r="E14652" s="169"/>
    </row>
    <row r="14653" spans="2:5">
      <c r="B14653" s="187"/>
      <c r="C14653" s="169"/>
      <c r="D14653" s="169"/>
      <c r="E14653" s="169"/>
    </row>
    <row r="14654" spans="2:5">
      <c r="B14654" s="187"/>
      <c r="C14654" s="169"/>
      <c r="D14654" s="169"/>
      <c r="E14654" s="169"/>
    </row>
    <row r="14655" spans="2:5">
      <c r="B14655" s="187"/>
      <c r="C14655" s="169"/>
      <c r="D14655" s="169"/>
      <c r="E14655" s="169"/>
    </row>
    <row r="14656" spans="2:5">
      <c r="B14656" s="187"/>
      <c r="C14656" s="169"/>
      <c r="D14656" s="169"/>
      <c r="E14656" s="169"/>
    </row>
    <row r="14657" spans="2:5">
      <c r="B14657" s="187"/>
      <c r="C14657" s="169"/>
      <c r="D14657" s="169"/>
      <c r="E14657" s="169"/>
    </row>
    <row r="14658" spans="2:5">
      <c r="B14658" s="187"/>
      <c r="C14658" s="169"/>
      <c r="D14658" s="169"/>
      <c r="E14658" s="169"/>
    </row>
    <row r="14659" spans="2:5">
      <c r="B14659" s="187"/>
      <c r="C14659" s="169"/>
      <c r="D14659" s="169"/>
      <c r="E14659" s="169"/>
    </row>
    <row r="14660" spans="2:5">
      <c r="B14660" s="187"/>
      <c r="C14660" s="169"/>
      <c r="D14660" s="169"/>
      <c r="E14660" s="169"/>
    </row>
    <row r="14661" spans="2:5">
      <c r="B14661" s="187"/>
      <c r="C14661" s="169"/>
      <c r="D14661" s="169"/>
      <c r="E14661" s="169"/>
    </row>
    <row r="14662" spans="2:5">
      <c r="B14662" s="187"/>
      <c r="C14662" s="169"/>
      <c r="D14662" s="169"/>
      <c r="E14662" s="169"/>
    </row>
    <row r="14663" spans="2:5">
      <c r="B14663" s="187"/>
      <c r="C14663" s="169"/>
      <c r="D14663" s="169"/>
      <c r="E14663" s="169"/>
    </row>
    <row r="14664" spans="2:5">
      <c r="B14664" s="187"/>
      <c r="C14664" s="169"/>
      <c r="D14664" s="169"/>
      <c r="E14664" s="169"/>
    </row>
    <row r="14665" spans="2:5">
      <c r="B14665" s="187"/>
      <c r="C14665" s="169"/>
      <c r="D14665" s="169"/>
      <c r="E14665" s="169"/>
    </row>
    <row r="14666" spans="2:5">
      <c r="B14666" s="187"/>
      <c r="C14666" s="169"/>
      <c r="D14666" s="169"/>
      <c r="E14666" s="169"/>
    </row>
    <row r="14667" spans="2:5">
      <c r="B14667" s="187"/>
      <c r="C14667" s="169"/>
      <c r="D14667" s="169"/>
      <c r="E14667" s="169"/>
    </row>
    <row r="14668" spans="2:5">
      <c r="B14668" s="187"/>
      <c r="C14668" s="169"/>
      <c r="D14668" s="169"/>
      <c r="E14668" s="169"/>
    </row>
    <row r="14669" spans="2:5">
      <c r="B14669" s="187"/>
      <c r="C14669" s="169"/>
      <c r="D14669" s="169"/>
      <c r="E14669" s="169"/>
    </row>
    <row r="14670" spans="2:5">
      <c r="B14670" s="187"/>
      <c r="C14670" s="169"/>
      <c r="D14670" s="169"/>
      <c r="E14670" s="169"/>
    </row>
    <row r="14671" spans="2:5">
      <c r="B14671" s="187"/>
      <c r="C14671" s="169"/>
      <c r="D14671" s="169"/>
      <c r="E14671" s="169"/>
    </row>
    <row r="14672" spans="2:5">
      <c r="B14672" s="187"/>
      <c r="C14672" s="169"/>
      <c r="D14672" s="169"/>
      <c r="E14672" s="169"/>
    </row>
    <row r="14673" spans="2:5">
      <c r="B14673" s="187"/>
      <c r="C14673" s="169"/>
      <c r="D14673" s="169"/>
      <c r="E14673" s="169"/>
    </row>
    <row r="14674" spans="2:5">
      <c r="B14674" s="187"/>
      <c r="C14674" s="169"/>
      <c r="D14674" s="169"/>
      <c r="E14674" s="169"/>
    </row>
    <row r="14675" spans="2:5">
      <c r="B14675" s="187"/>
      <c r="C14675" s="169"/>
      <c r="D14675" s="169"/>
      <c r="E14675" s="169"/>
    </row>
    <row r="14676" spans="2:5">
      <c r="B14676" s="187"/>
      <c r="C14676" s="169"/>
      <c r="D14676" s="169"/>
      <c r="E14676" s="169"/>
    </row>
    <row r="14677" spans="2:5">
      <c r="B14677" s="187"/>
      <c r="C14677" s="169"/>
      <c r="D14677" s="169"/>
      <c r="E14677" s="169"/>
    </row>
    <row r="14678" spans="2:5">
      <c r="B14678" s="187"/>
      <c r="C14678" s="169"/>
      <c r="D14678" s="169"/>
      <c r="E14678" s="169"/>
    </row>
    <row r="14679" spans="2:5">
      <c r="B14679" s="187"/>
      <c r="C14679" s="169"/>
      <c r="D14679" s="169"/>
      <c r="E14679" s="169"/>
    </row>
    <row r="14680" spans="2:5">
      <c r="B14680" s="187"/>
      <c r="C14680" s="169"/>
      <c r="D14680" s="169"/>
      <c r="E14680" s="169"/>
    </row>
    <row r="14681" spans="2:5">
      <c r="B14681" s="187"/>
      <c r="C14681" s="169"/>
      <c r="D14681" s="169"/>
      <c r="E14681" s="169"/>
    </row>
    <row r="14682" spans="2:5">
      <c r="B14682" s="187"/>
      <c r="C14682" s="169"/>
      <c r="D14682" s="169"/>
      <c r="E14682" s="169"/>
    </row>
    <row r="14683" spans="2:5">
      <c r="B14683" s="187"/>
      <c r="C14683" s="169"/>
      <c r="D14683" s="169"/>
      <c r="E14683" s="169"/>
    </row>
    <row r="14684" spans="2:5">
      <c r="B14684" s="187"/>
      <c r="C14684" s="169"/>
      <c r="D14684" s="169"/>
      <c r="E14684" s="169"/>
    </row>
    <row r="14685" spans="2:5">
      <c r="B14685" s="187"/>
      <c r="C14685" s="169"/>
      <c r="D14685" s="169"/>
      <c r="E14685" s="169"/>
    </row>
    <row r="14686" spans="2:5">
      <c r="B14686" s="187"/>
      <c r="C14686" s="169"/>
      <c r="D14686" s="169"/>
      <c r="E14686" s="169"/>
    </row>
    <row r="14687" spans="2:5">
      <c r="B14687" s="187"/>
      <c r="C14687" s="169"/>
      <c r="D14687" s="169"/>
      <c r="E14687" s="169"/>
    </row>
    <row r="14688" spans="2:5">
      <c r="B14688" s="187"/>
      <c r="C14688" s="169"/>
      <c r="D14688" s="169"/>
      <c r="E14688" s="169"/>
    </row>
    <row r="14689" spans="2:5">
      <c r="B14689" s="187"/>
      <c r="C14689" s="169"/>
      <c r="D14689" s="169"/>
      <c r="E14689" s="169"/>
    </row>
    <row r="14690" spans="2:5">
      <c r="B14690" s="187"/>
      <c r="C14690" s="169"/>
      <c r="D14690" s="169"/>
      <c r="E14690" s="169"/>
    </row>
    <row r="14691" spans="2:5">
      <c r="B14691" s="187"/>
      <c r="C14691" s="169"/>
      <c r="D14691" s="169"/>
      <c r="E14691" s="169"/>
    </row>
    <row r="14692" spans="2:5">
      <c r="B14692" s="187"/>
      <c r="C14692" s="169"/>
      <c r="D14692" s="169"/>
      <c r="E14692" s="169"/>
    </row>
    <row r="14693" spans="2:5">
      <c r="B14693" s="187"/>
      <c r="C14693" s="169"/>
      <c r="D14693" s="169"/>
      <c r="E14693" s="169"/>
    </row>
    <row r="14694" spans="2:5">
      <c r="B14694" s="187"/>
      <c r="C14694" s="169"/>
      <c r="D14694" s="169"/>
      <c r="E14694" s="169"/>
    </row>
    <row r="14695" spans="2:5">
      <c r="B14695" s="187"/>
      <c r="C14695" s="169"/>
      <c r="D14695" s="169"/>
      <c r="E14695" s="169"/>
    </row>
    <row r="14696" spans="2:5">
      <c r="B14696" s="187"/>
      <c r="C14696" s="169"/>
      <c r="D14696" s="169"/>
      <c r="E14696" s="169"/>
    </row>
    <row r="14697" spans="2:5">
      <c r="B14697" s="187"/>
      <c r="C14697" s="169"/>
      <c r="D14697" s="169"/>
      <c r="E14697" s="169"/>
    </row>
    <row r="14698" spans="2:5">
      <c r="B14698" s="187"/>
      <c r="C14698" s="169"/>
      <c r="D14698" s="169"/>
      <c r="E14698" s="169"/>
    </row>
    <row r="14699" spans="2:5">
      <c r="B14699" s="187"/>
      <c r="C14699" s="169"/>
      <c r="D14699" s="169"/>
      <c r="E14699" s="169"/>
    </row>
    <row r="14700" spans="2:5">
      <c r="B14700" s="187"/>
      <c r="C14700" s="169"/>
      <c r="D14700" s="169"/>
      <c r="E14700" s="169"/>
    </row>
    <row r="14701" spans="2:5">
      <c r="B14701" s="187"/>
      <c r="C14701" s="169"/>
      <c r="D14701" s="169"/>
      <c r="E14701" s="169"/>
    </row>
    <row r="14702" spans="2:5">
      <c r="B14702" s="187"/>
      <c r="C14702" s="169"/>
      <c r="D14702" s="169"/>
      <c r="E14702" s="169"/>
    </row>
    <row r="14703" spans="2:5">
      <c r="B14703" s="187"/>
      <c r="C14703" s="169"/>
      <c r="D14703" s="169"/>
      <c r="E14703" s="169"/>
    </row>
    <row r="14704" spans="2:5">
      <c r="B14704" s="187"/>
      <c r="C14704" s="169"/>
      <c r="D14704" s="169"/>
      <c r="E14704" s="169"/>
    </row>
    <row r="14705" spans="2:5">
      <c r="B14705" s="187"/>
      <c r="C14705" s="169"/>
      <c r="D14705" s="169"/>
      <c r="E14705" s="169"/>
    </row>
    <row r="14706" spans="2:5">
      <c r="B14706" s="187"/>
      <c r="C14706" s="169"/>
      <c r="D14706" s="169"/>
      <c r="E14706" s="169"/>
    </row>
    <row r="14707" spans="2:5">
      <c r="B14707" s="187"/>
      <c r="C14707" s="169"/>
      <c r="D14707" s="169"/>
      <c r="E14707" s="169"/>
    </row>
    <row r="14708" spans="2:5">
      <c r="B14708" s="187"/>
      <c r="C14708" s="169"/>
      <c r="D14708" s="169"/>
      <c r="E14708" s="169"/>
    </row>
    <row r="14709" spans="2:5">
      <c r="B14709" s="187"/>
      <c r="C14709" s="169"/>
      <c r="D14709" s="169"/>
      <c r="E14709" s="169"/>
    </row>
    <row r="14710" spans="2:5">
      <c r="B14710" s="187"/>
      <c r="C14710" s="169"/>
      <c r="D14710" s="169"/>
      <c r="E14710" s="169"/>
    </row>
    <row r="14711" spans="2:5">
      <c r="B14711" s="187"/>
      <c r="C14711" s="169"/>
      <c r="D14711" s="169"/>
      <c r="E14711" s="169"/>
    </row>
    <row r="14712" spans="2:5">
      <c r="B14712" s="187"/>
      <c r="C14712" s="169"/>
      <c r="D14712" s="169"/>
      <c r="E14712" s="169"/>
    </row>
    <row r="14713" spans="2:5">
      <c r="B14713" s="187"/>
      <c r="C14713" s="169"/>
      <c r="D14713" s="169"/>
      <c r="E14713" s="169"/>
    </row>
    <row r="14714" spans="2:5">
      <c r="B14714" s="187"/>
      <c r="C14714" s="169"/>
      <c r="D14714" s="169"/>
      <c r="E14714" s="169"/>
    </row>
    <row r="14715" spans="2:5">
      <c r="B14715" s="187"/>
      <c r="C14715" s="169"/>
      <c r="D14715" s="169"/>
      <c r="E14715" s="169"/>
    </row>
    <row r="14716" spans="2:5">
      <c r="B14716" s="187"/>
      <c r="C14716" s="169"/>
      <c r="D14716" s="169"/>
      <c r="E14716" s="169"/>
    </row>
    <row r="14717" spans="2:5">
      <c r="B14717" s="187"/>
      <c r="C14717" s="169"/>
      <c r="D14717" s="169"/>
      <c r="E14717" s="169"/>
    </row>
    <row r="14718" spans="2:5">
      <c r="B14718" s="187"/>
      <c r="C14718" s="169"/>
      <c r="D14718" s="169"/>
      <c r="E14718" s="169"/>
    </row>
    <row r="14719" spans="2:5">
      <c r="B14719" s="187"/>
      <c r="C14719" s="169"/>
      <c r="D14719" s="169"/>
      <c r="E14719" s="169"/>
    </row>
    <row r="14720" spans="2:5">
      <c r="B14720" s="187"/>
      <c r="C14720" s="169"/>
      <c r="D14720" s="169"/>
      <c r="E14720" s="169"/>
    </row>
    <row r="14721" spans="2:5">
      <c r="B14721" s="187"/>
      <c r="C14721" s="169"/>
      <c r="D14721" s="169"/>
      <c r="E14721" s="169"/>
    </row>
    <row r="14722" spans="2:5">
      <c r="B14722" s="187"/>
      <c r="C14722" s="169"/>
      <c r="D14722" s="169"/>
      <c r="E14722" s="169"/>
    </row>
    <row r="14723" spans="2:5">
      <c r="B14723" s="187"/>
      <c r="C14723" s="169"/>
      <c r="D14723" s="169"/>
      <c r="E14723" s="169"/>
    </row>
    <row r="14724" spans="2:5">
      <c r="B14724" s="187"/>
      <c r="C14724" s="169"/>
      <c r="D14724" s="169"/>
      <c r="E14724" s="169"/>
    </row>
    <row r="14725" spans="2:5">
      <c r="B14725" s="187"/>
      <c r="C14725" s="169"/>
      <c r="D14725" s="169"/>
      <c r="E14725" s="169"/>
    </row>
    <row r="14726" spans="2:5">
      <c r="B14726" s="187"/>
      <c r="C14726" s="169"/>
      <c r="D14726" s="169"/>
      <c r="E14726" s="169"/>
    </row>
    <row r="14727" spans="2:5">
      <c r="B14727" s="187"/>
      <c r="C14727" s="169"/>
      <c r="D14727" s="169"/>
      <c r="E14727" s="169"/>
    </row>
    <row r="14728" spans="2:5">
      <c r="B14728" s="187"/>
      <c r="C14728" s="169"/>
      <c r="D14728" s="169"/>
      <c r="E14728" s="169"/>
    </row>
    <row r="14729" spans="2:5">
      <c r="B14729" s="187"/>
      <c r="C14729" s="169"/>
      <c r="D14729" s="169"/>
      <c r="E14729" s="169"/>
    </row>
    <row r="14730" spans="2:5">
      <c r="B14730" s="187"/>
      <c r="C14730" s="169"/>
      <c r="D14730" s="169"/>
      <c r="E14730" s="169"/>
    </row>
    <row r="14731" spans="2:5">
      <c r="B14731" s="187"/>
      <c r="C14731" s="169"/>
      <c r="D14731" s="169"/>
      <c r="E14731" s="169"/>
    </row>
    <row r="14732" spans="2:5">
      <c r="B14732" s="187"/>
      <c r="C14732" s="169"/>
      <c r="D14732" s="169"/>
      <c r="E14732" s="169"/>
    </row>
    <row r="14733" spans="2:5">
      <c r="B14733" s="187"/>
      <c r="C14733" s="169"/>
      <c r="D14733" s="169"/>
      <c r="E14733" s="169"/>
    </row>
    <row r="14734" spans="2:5">
      <c r="B14734" s="187"/>
      <c r="C14734" s="169"/>
      <c r="D14734" s="169"/>
      <c r="E14734" s="169"/>
    </row>
    <row r="14735" spans="2:5">
      <c r="B14735" s="187"/>
      <c r="C14735" s="169"/>
      <c r="D14735" s="169"/>
      <c r="E14735" s="169"/>
    </row>
    <row r="14736" spans="2:5">
      <c r="B14736" s="187"/>
      <c r="C14736" s="169"/>
      <c r="D14736" s="169"/>
      <c r="E14736" s="169"/>
    </row>
    <row r="14737" spans="2:5">
      <c r="B14737" s="187"/>
      <c r="C14737" s="169"/>
      <c r="D14737" s="169"/>
      <c r="E14737" s="169"/>
    </row>
    <row r="14738" spans="2:5">
      <c r="B14738" s="187"/>
      <c r="C14738" s="169"/>
      <c r="D14738" s="169"/>
      <c r="E14738" s="169"/>
    </row>
    <row r="14739" spans="2:5">
      <c r="B14739" s="187"/>
      <c r="C14739" s="169"/>
      <c r="D14739" s="169"/>
      <c r="E14739" s="169"/>
    </row>
    <row r="14740" spans="2:5">
      <c r="B14740" s="187"/>
      <c r="C14740" s="169"/>
      <c r="D14740" s="169"/>
      <c r="E14740" s="169"/>
    </row>
    <row r="14741" spans="2:5">
      <c r="B14741" s="187"/>
      <c r="C14741" s="169"/>
      <c r="D14741" s="169"/>
      <c r="E14741" s="169"/>
    </row>
    <row r="14742" spans="2:5">
      <c r="B14742" s="187"/>
      <c r="C14742" s="169"/>
      <c r="D14742" s="169"/>
      <c r="E14742" s="169"/>
    </row>
    <row r="14743" spans="2:5">
      <c r="B14743" s="187"/>
      <c r="C14743" s="169"/>
      <c r="D14743" s="169"/>
      <c r="E14743" s="169"/>
    </row>
    <row r="14744" spans="2:5">
      <c r="B14744" s="187"/>
      <c r="C14744" s="169"/>
      <c r="D14744" s="169"/>
      <c r="E14744" s="169"/>
    </row>
    <row r="14745" spans="2:5">
      <c r="B14745" s="187"/>
      <c r="C14745" s="169"/>
      <c r="D14745" s="169"/>
      <c r="E14745" s="169"/>
    </row>
    <row r="14746" spans="2:5">
      <c r="B14746" s="187"/>
      <c r="C14746" s="169"/>
      <c r="D14746" s="169"/>
      <c r="E14746" s="169"/>
    </row>
    <row r="14747" spans="2:5">
      <c r="B14747" s="187"/>
      <c r="C14747" s="169"/>
      <c r="D14747" s="169"/>
      <c r="E14747" s="169"/>
    </row>
    <row r="14748" spans="2:5">
      <c r="B14748" s="187"/>
      <c r="C14748" s="169"/>
      <c r="D14748" s="169"/>
      <c r="E14748" s="169"/>
    </row>
    <row r="14749" spans="2:5">
      <c r="B14749" s="187"/>
      <c r="C14749" s="169"/>
      <c r="D14749" s="169"/>
      <c r="E14749" s="169"/>
    </row>
    <row r="14750" spans="2:5">
      <c r="B14750" s="187"/>
      <c r="C14750" s="169"/>
      <c r="D14750" s="169"/>
      <c r="E14750" s="169"/>
    </row>
    <row r="14751" spans="2:5">
      <c r="B14751" s="187"/>
      <c r="C14751" s="169"/>
      <c r="D14751" s="169"/>
      <c r="E14751" s="169"/>
    </row>
    <row r="14752" spans="2:5">
      <c r="B14752" s="187"/>
      <c r="C14752" s="169"/>
      <c r="D14752" s="169"/>
      <c r="E14752" s="169"/>
    </row>
    <row r="14753" spans="2:5">
      <c r="B14753" s="187"/>
      <c r="C14753" s="169"/>
      <c r="D14753" s="169"/>
      <c r="E14753" s="169"/>
    </row>
    <row r="14754" spans="2:5">
      <c r="B14754" s="187"/>
      <c r="C14754" s="169"/>
      <c r="D14754" s="169"/>
      <c r="E14754" s="169"/>
    </row>
    <row r="14755" spans="2:5">
      <c r="B14755" s="187"/>
      <c r="C14755" s="169"/>
      <c r="D14755" s="169"/>
      <c r="E14755" s="169"/>
    </row>
    <row r="14756" spans="2:5">
      <c r="B14756" s="187"/>
      <c r="C14756" s="169"/>
      <c r="D14756" s="169"/>
      <c r="E14756" s="169"/>
    </row>
    <row r="14757" spans="2:5">
      <c r="B14757" s="187"/>
      <c r="C14757" s="169"/>
      <c r="D14757" s="169"/>
      <c r="E14757" s="169"/>
    </row>
    <row r="14758" spans="2:5">
      <c r="B14758" s="187"/>
      <c r="C14758" s="169"/>
      <c r="D14758" s="169"/>
      <c r="E14758" s="169"/>
    </row>
    <row r="14759" spans="2:5">
      <c r="B14759" s="187"/>
      <c r="C14759" s="169"/>
      <c r="D14759" s="169"/>
      <c r="E14759" s="169"/>
    </row>
    <row r="14760" spans="2:5">
      <c r="B14760" s="187"/>
      <c r="C14760" s="169"/>
      <c r="D14760" s="169"/>
      <c r="E14760" s="169"/>
    </row>
    <row r="14761" spans="2:5">
      <c r="B14761" s="187"/>
      <c r="C14761" s="169"/>
      <c r="D14761" s="169"/>
      <c r="E14761" s="169"/>
    </row>
    <row r="14762" spans="2:5">
      <c r="B14762" s="187"/>
      <c r="C14762" s="169"/>
      <c r="D14762" s="169"/>
      <c r="E14762" s="169"/>
    </row>
    <row r="14763" spans="2:5">
      <c r="B14763" s="187"/>
      <c r="C14763" s="169"/>
      <c r="D14763" s="169"/>
      <c r="E14763" s="169"/>
    </row>
    <row r="14764" spans="2:5">
      <c r="B14764" s="187"/>
      <c r="C14764" s="169"/>
      <c r="D14764" s="169"/>
      <c r="E14764" s="169"/>
    </row>
    <row r="14765" spans="2:5">
      <c r="B14765" s="187"/>
      <c r="C14765" s="169"/>
      <c r="D14765" s="169"/>
      <c r="E14765" s="169"/>
    </row>
    <row r="14766" spans="2:5">
      <c r="B14766" s="187"/>
      <c r="C14766" s="169"/>
      <c r="D14766" s="169"/>
      <c r="E14766" s="169"/>
    </row>
    <row r="14767" spans="2:5">
      <c r="B14767" s="187"/>
      <c r="C14767" s="169"/>
      <c r="D14767" s="169"/>
      <c r="E14767" s="169"/>
    </row>
    <row r="14768" spans="2:5">
      <c r="B14768" s="187"/>
      <c r="C14768" s="169"/>
      <c r="D14768" s="169"/>
      <c r="E14768" s="169"/>
    </row>
    <row r="14769" spans="2:5">
      <c r="B14769" s="187"/>
      <c r="C14769" s="169"/>
      <c r="D14769" s="169"/>
      <c r="E14769" s="169"/>
    </row>
    <row r="14770" spans="2:5">
      <c r="B14770" s="187"/>
      <c r="C14770" s="169"/>
      <c r="D14770" s="169"/>
      <c r="E14770" s="169"/>
    </row>
    <row r="14771" spans="2:5">
      <c r="B14771" s="187"/>
      <c r="C14771" s="169"/>
      <c r="D14771" s="169"/>
      <c r="E14771" s="169"/>
    </row>
    <row r="14772" spans="2:5">
      <c r="B14772" s="187"/>
      <c r="C14772" s="169"/>
      <c r="D14772" s="169"/>
      <c r="E14772" s="169"/>
    </row>
    <row r="14773" spans="2:5">
      <c r="B14773" s="187"/>
      <c r="C14773" s="169"/>
      <c r="D14773" s="169"/>
      <c r="E14773" s="169"/>
    </row>
    <row r="14774" spans="2:5">
      <c r="B14774" s="187"/>
      <c r="C14774" s="169"/>
      <c r="D14774" s="169"/>
      <c r="E14774" s="169"/>
    </row>
    <row r="14775" spans="2:5">
      <c r="B14775" s="187"/>
      <c r="C14775" s="169"/>
      <c r="D14775" s="169"/>
      <c r="E14775" s="169"/>
    </row>
    <row r="14776" spans="2:5">
      <c r="B14776" s="187"/>
      <c r="C14776" s="169"/>
      <c r="D14776" s="169"/>
      <c r="E14776" s="169"/>
    </row>
    <row r="14777" spans="2:5">
      <c r="B14777" s="187"/>
      <c r="C14777" s="169"/>
      <c r="D14777" s="169"/>
      <c r="E14777" s="169"/>
    </row>
    <row r="14778" spans="2:5">
      <c r="B14778" s="187"/>
      <c r="C14778" s="169"/>
      <c r="D14778" s="169"/>
      <c r="E14778" s="169"/>
    </row>
    <row r="14779" spans="2:5">
      <c r="B14779" s="187"/>
      <c r="C14779" s="169"/>
      <c r="D14779" s="169"/>
      <c r="E14779" s="169"/>
    </row>
    <row r="14780" spans="2:5">
      <c r="B14780" s="187"/>
      <c r="C14780" s="169"/>
      <c r="D14780" s="169"/>
      <c r="E14780" s="169"/>
    </row>
    <row r="14781" spans="2:5">
      <c r="B14781" s="187"/>
      <c r="C14781" s="169"/>
      <c r="D14781" s="169"/>
      <c r="E14781" s="169"/>
    </row>
    <row r="14782" spans="2:5">
      <c r="B14782" s="187"/>
      <c r="C14782" s="169"/>
      <c r="D14782" s="169"/>
      <c r="E14782" s="169"/>
    </row>
    <row r="14783" spans="2:5">
      <c r="B14783" s="187"/>
      <c r="C14783" s="169"/>
      <c r="D14783" s="169"/>
      <c r="E14783" s="169"/>
    </row>
    <row r="14784" spans="2:5">
      <c r="B14784" s="187"/>
      <c r="C14784" s="169"/>
      <c r="D14784" s="169"/>
      <c r="E14784" s="169"/>
    </row>
    <row r="14785" spans="2:5">
      <c r="B14785" s="187"/>
      <c r="C14785" s="169"/>
      <c r="D14785" s="169"/>
      <c r="E14785" s="169"/>
    </row>
    <row r="14786" spans="2:5">
      <c r="B14786" s="187"/>
      <c r="C14786" s="169"/>
      <c r="D14786" s="169"/>
      <c r="E14786" s="169"/>
    </row>
    <row r="14787" spans="2:5">
      <c r="B14787" s="187"/>
      <c r="C14787" s="169"/>
      <c r="D14787" s="169"/>
      <c r="E14787" s="169"/>
    </row>
    <row r="14788" spans="2:5">
      <c r="B14788" s="187"/>
      <c r="C14788" s="169"/>
      <c r="D14788" s="169"/>
      <c r="E14788" s="169"/>
    </row>
    <row r="14789" spans="2:5">
      <c r="B14789" s="187"/>
      <c r="C14789" s="169"/>
      <c r="D14789" s="169"/>
      <c r="E14789" s="169"/>
    </row>
    <row r="14790" spans="2:5">
      <c r="B14790" s="187"/>
      <c r="C14790" s="169"/>
      <c r="D14790" s="169"/>
      <c r="E14790" s="169"/>
    </row>
    <row r="14791" spans="2:5">
      <c r="B14791" s="187"/>
      <c r="C14791" s="169"/>
      <c r="D14791" s="169"/>
      <c r="E14791" s="169"/>
    </row>
    <row r="14792" spans="2:5">
      <c r="B14792" s="187"/>
      <c r="C14792" s="169"/>
      <c r="D14792" s="169"/>
      <c r="E14792" s="169"/>
    </row>
    <row r="14793" spans="2:5">
      <c r="B14793" s="187"/>
      <c r="C14793" s="169"/>
      <c r="D14793" s="169"/>
      <c r="E14793" s="169"/>
    </row>
    <row r="14794" spans="2:5">
      <c r="B14794" s="187"/>
      <c r="C14794" s="169"/>
      <c r="D14794" s="169"/>
      <c r="E14794" s="169"/>
    </row>
    <row r="14795" spans="2:5">
      <c r="B14795" s="187"/>
      <c r="C14795" s="169"/>
      <c r="D14795" s="169"/>
      <c r="E14795" s="169"/>
    </row>
    <row r="14796" spans="2:5">
      <c r="B14796" s="187"/>
      <c r="C14796" s="169"/>
      <c r="D14796" s="169"/>
      <c r="E14796" s="169"/>
    </row>
    <row r="14797" spans="2:5">
      <c r="B14797" s="187"/>
      <c r="C14797" s="169"/>
      <c r="D14797" s="169"/>
      <c r="E14797" s="169"/>
    </row>
    <row r="14798" spans="2:5">
      <c r="B14798" s="187"/>
      <c r="C14798" s="169"/>
      <c r="D14798" s="169"/>
      <c r="E14798" s="169"/>
    </row>
    <row r="14799" spans="2:5">
      <c r="B14799" s="187"/>
      <c r="C14799" s="169"/>
      <c r="D14799" s="169"/>
      <c r="E14799" s="169"/>
    </row>
    <row r="14800" spans="2:5">
      <c r="B14800" s="187"/>
      <c r="C14800" s="169"/>
      <c r="D14800" s="169"/>
      <c r="E14800" s="169"/>
    </row>
    <row r="14801" spans="2:5">
      <c r="B14801" s="187"/>
      <c r="C14801" s="169"/>
      <c r="D14801" s="169"/>
      <c r="E14801" s="169"/>
    </row>
    <row r="14802" spans="2:5">
      <c r="B14802" s="187"/>
      <c r="C14802" s="169"/>
      <c r="D14802" s="169"/>
      <c r="E14802" s="169"/>
    </row>
    <row r="14803" spans="2:5">
      <c r="B14803" s="187"/>
      <c r="C14803" s="169"/>
      <c r="D14803" s="169"/>
      <c r="E14803" s="169"/>
    </row>
    <row r="14804" spans="2:5">
      <c r="B14804" s="187"/>
      <c r="C14804" s="169"/>
      <c r="D14804" s="169"/>
      <c r="E14804" s="169"/>
    </row>
    <row r="14805" spans="2:5">
      <c r="B14805" s="187"/>
      <c r="C14805" s="169"/>
      <c r="D14805" s="169"/>
      <c r="E14805" s="169"/>
    </row>
    <row r="14806" spans="2:5">
      <c r="B14806" s="187"/>
      <c r="C14806" s="169"/>
      <c r="D14806" s="169"/>
      <c r="E14806" s="169"/>
    </row>
    <row r="14807" spans="2:5">
      <c r="B14807" s="187"/>
      <c r="C14807" s="169"/>
      <c r="D14807" s="169"/>
      <c r="E14807" s="169"/>
    </row>
    <row r="14808" spans="2:5">
      <c r="B14808" s="187"/>
      <c r="C14808" s="169"/>
      <c r="D14808" s="169"/>
      <c r="E14808" s="169"/>
    </row>
    <row r="14809" spans="2:5">
      <c r="B14809" s="187"/>
      <c r="C14809" s="169"/>
      <c r="D14809" s="169"/>
      <c r="E14809" s="169"/>
    </row>
    <row r="14810" spans="2:5">
      <c r="B14810" s="187"/>
      <c r="C14810" s="169"/>
      <c r="D14810" s="169"/>
      <c r="E14810" s="169"/>
    </row>
    <row r="14811" spans="2:5">
      <c r="B14811" s="187"/>
      <c r="C14811" s="169"/>
      <c r="D14811" s="169"/>
      <c r="E14811" s="169"/>
    </row>
    <row r="14812" spans="2:5">
      <c r="B14812" s="187"/>
      <c r="C14812" s="169"/>
      <c r="D14812" s="169"/>
      <c r="E14812" s="169"/>
    </row>
    <row r="14813" spans="2:5">
      <c r="B14813" s="187"/>
      <c r="C14813" s="169"/>
      <c r="D14813" s="169"/>
      <c r="E14813" s="169"/>
    </row>
    <row r="14814" spans="2:5">
      <c r="B14814" s="187"/>
      <c r="C14814" s="169"/>
      <c r="D14814" s="169"/>
      <c r="E14814" s="169"/>
    </row>
    <row r="14815" spans="2:5">
      <c r="B14815" s="187"/>
      <c r="C14815" s="169"/>
      <c r="D14815" s="169"/>
      <c r="E14815" s="169"/>
    </row>
    <row r="14816" spans="2:5">
      <c r="B14816" s="187"/>
      <c r="C14816" s="169"/>
      <c r="D14816" s="169"/>
      <c r="E14816" s="169"/>
    </row>
    <row r="14817" spans="2:5">
      <c r="B14817" s="187"/>
      <c r="C14817" s="169"/>
      <c r="D14817" s="169"/>
      <c r="E14817" s="169"/>
    </row>
    <row r="14818" spans="2:5">
      <c r="B14818" s="187"/>
      <c r="C14818" s="169"/>
      <c r="D14818" s="169"/>
      <c r="E14818" s="169"/>
    </row>
    <row r="14819" spans="2:5">
      <c r="B14819" s="187"/>
      <c r="C14819" s="169"/>
      <c r="D14819" s="169"/>
      <c r="E14819" s="169"/>
    </row>
    <row r="14820" spans="2:5">
      <c r="B14820" s="187"/>
      <c r="C14820" s="169"/>
      <c r="D14820" s="169"/>
      <c r="E14820" s="169"/>
    </row>
    <row r="14821" spans="2:5">
      <c r="B14821" s="187"/>
      <c r="C14821" s="169"/>
      <c r="D14821" s="169"/>
      <c r="E14821" s="169"/>
    </row>
    <row r="14822" spans="2:5">
      <c r="B14822" s="187"/>
      <c r="C14822" s="169"/>
      <c r="D14822" s="169"/>
      <c r="E14822" s="169"/>
    </row>
    <row r="14823" spans="2:5">
      <c r="B14823" s="187"/>
      <c r="C14823" s="169"/>
      <c r="D14823" s="169"/>
      <c r="E14823" s="169"/>
    </row>
    <row r="14824" spans="2:5">
      <c r="B14824" s="187"/>
      <c r="C14824" s="169"/>
      <c r="D14824" s="169"/>
      <c r="E14824" s="169"/>
    </row>
    <row r="14825" spans="2:5">
      <c r="B14825" s="187"/>
      <c r="C14825" s="169"/>
      <c r="D14825" s="169"/>
      <c r="E14825" s="169"/>
    </row>
    <row r="14826" spans="2:5">
      <c r="B14826" s="187"/>
      <c r="C14826" s="169"/>
      <c r="D14826" s="169"/>
      <c r="E14826" s="169"/>
    </row>
    <row r="14827" spans="2:5">
      <c r="B14827" s="187"/>
      <c r="C14827" s="169"/>
      <c r="D14827" s="169"/>
      <c r="E14827" s="169"/>
    </row>
    <row r="14828" spans="2:5">
      <c r="B14828" s="187"/>
      <c r="C14828" s="169"/>
      <c r="D14828" s="169"/>
      <c r="E14828" s="169"/>
    </row>
    <row r="14829" spans="2:5">
      <c r="B14829" s="187"/>
      <c r="C14829" s="169"/>
      <c r="D14829" s="169"/>
      <c r="E14829" s="169"/>
    </row>
    <row r="14830" spans="2:5">
      <c r="B14830" s="187"/>
      <c r="C14830" s="169"/>
      <c r="D14830" s="169"/>
      <c r="E14830" s="169"/>
    </row>
    <row r="14831" spans="2:5">
      <c r="B14831" s="187"/>
      <c r="C14831" s="169"/>
      <c r="D14831" s="169"/>
      <c r="E14831" s="169"/>
    </row>
    <row r="14832" spans="2:5">
      <c r="B14832" s="187"/>
      <c r="C14832" s="169"/>
      <c r="D14832" s="169"/>
      <c r="E14832" s="169"/>
    </row>
    <row r="14833" spans="2:5">
      <c r="B14833" s="187"/>
      <c r="C14833" s="169"/>
      <c r="D14833" s="169"/>
      <c r="E14833" s="169"/>
    </row>
    <row r="14834" spans="2:5">
      <c r="B14834" s="187"/>
      <c r="C14834" s="169"/>
      <c r="D14834" s="169"/>
      <c r="E14834" s="169"/>
    </row>
    <row r="14835" spans="2:5">
      <c r="B14835" s="187"/>
      <c r="C14835" s="169"/>
      <c r="D14835" s="169"/>
      <c r="E14835" s="169"/>
    </row>
    <row r="14836" spans="2:5">
      <c r="B14836" s="187"/>
      <c r="C14836" s="169"/>
      <c r="D14836" s="169"/>
      <c r="E14836" s="169"/>
    </row>
    <row r="14837" spans="2:5">
      <c r="B14837" s="187"/>
      <c r="C14837" s="169"/>
      <c r="D14837" s="169"/>
      <c r="E14837" s="169"/>
    </row>
    <row r="14838" spans="2:5">
      <c r="B14838" s="187"/>
      <c r="C14838" s="169"/>
      <c r="D14838" s="169"/>
      <c r="E14838" s="169"/>
    </row>
    <row r="14839" spans="2:5">
      <c r="B14839" s="187"/>
      <c r="C14839" s="169"/>
      <c r="D14839" s="169"/>
      <c r="E14839" s="169"/>
    </row>
    <row r="14840" spans="2:5">
      <c r="B14840" s="187"/>
      <c r="C14840" s="169"/>
      <c r="D14840" s="169"/>
      <c r="E14840" s="169"/>
    </row>
    <row r="14841" spans="2:5">
      <c r="B14841" s="187"/>
      <c r="C14841" s="169"/>
      <c r="D14841" s="169"/>
      <c r="E14841" s="169"/>
    </row>
    <row r="14842" spans="2:5">
      <c r="B14842" s="187"/>
      <c r="C14842" s="169"/>
      <c r="D14842" s="169"/>
      <c r="E14842" s="169"/>
    </row>
    <row r="14843" spans="2:5">
      <c r="B14843" s="187"/>
      <c r="C14843" s="169"/>
      <c r="D14843" s="169"/>
      <c r="E14843" s="169"/>
    </row>
    <row r="14844" spans="2:5">
      <c r="B14844" s="187"/>
      <c r="C14844" s="169"/>
      <c r="D14844" s="169"/>
      <c r="E14844" s="169"/>
    </row>
    <row r="14845" spans="2:5">
      <c r="B14845" s="187"/>
      <c r="C14845" s="169"/>
      <c r="D14845" s="169"/>
      <c r="E14845" s="169"/>
    </row>
    <row r="14846" spans="2:5">
      <c r="B14846" s="187"/>
      <c r="C14846" s="169"/>
      <c r="D14846" s="169"/>
      <c r="E14846" s="169"/>
    </row>
    <row r="14847" spans="2:5">
      <c r="B14847" s="187"/>
      <c r="C14847" s="169"/>
      <c r="D14847" s="169"/>
      <c r="E14847" s="169"/>
    </row>
    <row r="14848" spans="2:5">
      <c r="B14848" s="187"/>
      <c r="C14848" s="169"/>
      <c r="D14848" s="169"/>
      <c r="E14848" s="169"/>
    </row>
    <row r="14849" spans="2:5">
      <c r="B14849" s="187"/>
      <c r="C14849" s="169"/>
      <c r="D14849" s="169"/>
      <c r="E14849" s="169"/>
    </row>
    <row r="14850" spans="2:5">
      <c r="B14850" s="187"/>
      <c r="C14850" s="169"/>
      <c r="D14850" s="169"/>
      <c r="E14850" s="169"/>
    </row>
    <row r="14851" spans="2:5">
      <c r="B14851" s="187"/>
      <c r="C14851" s="169"/>
      <c r="D14851" s="169"/>
      <c r="E14851" s="169"/>
    </row>
    <row r="14852" spans="2:5">
      <c r="B14852" s="187"/>
      <c r="C14852" s="169"/>
      <c r="D14852" s="169"/>
      <c r="E14852" s="169"/>
    </row>
    <row r="14853" spans="2:5">
      <c r="B14853" s="187"/>
      <c r="C14853" s="169"/>
      <c r="D14853" s="169"/>
      <c r="E14853" s="169"/>
    </row>
    <row r="14854" spans="2:5">
      <c r="B14854" s="187"/>
      <c r="C14854" s="169"/>
      <c r="D14854" s="169"/>
      <c r="E14854" s="169"/>
    </row>
    <row r="14855" spans="2:5">
      <c r="B14855" s="187"/>
      <c r="C14855" s="169"/>
      <c r="D14855" s="169"/>
      <c r="E14855" s="169"/>
    </row>
    <row r="14856" spans="2:5">
      <c r="B14856" s="187"/>
      <c r="C14856" s="169"/>
      <c r="D14856" s="169"/>
      <c r="E14856" s="169"/>
    </row>
    <row r="14857" spans="2:5">
      <c r="B14857" s="187"/>
      <c r="C14857" s="169"/>
      <c r="D14857" s="169"/>
      <c r="E14857" s="169"/>
    </row>
    <row r="14858" spans="2:5">
      <c r="B14858" s="187"/>
      <c r="C14858" s="169"/>
      <c r="D14858" s="169"/>
      <c r="E14858" s="169"/>
    </row>
    <row r="14859" spans="2:5">
      <c r="B14859" s="187"/>
      <c r="C14859" s="169"/>
      <c r="D14859" s="169"/>
      <c r="E14859" s="169"/>
    </row>
    <row r="14860" spans="2:5">
      <c r="B14860" s="187"/>
      <c r="C14860" s="169"/>
      <c r="D14860" s="169"/>
      <c r="E14860" s="169"/>
    </row>
    <row r="14861" spans="2:5">
      <c r="B14861" s="187"/>
      <c r="C14861" s="169"/>
      <c r="D14861" s="169"/>
      <c r="E14861" s="169"/>
    </row>
    <row r="14862" spans="2:5">
      <c r="B14862" s="187"/>
      <c r="C14862" s="169"/>
      <c r="D14862" s="169"/>
      <c r="E14862" s="169"/>
    </row>
    <row r="14863" spans="2:5">
      <c r="B14863" s="187"/>
      <c r="C14863" s="169"/>
      <c r="D14863" s="169"/>
      <c r="E14863" s="169"/>
    </row>
    <row r="14864" spans="2:5">
      <c r="B14864" s="187"/>
      <c r="C14864" s="169"/>
      <c r="D14864" s="169"/>
      <c r="E14864" s="169"/>
    </row>
    <row r="14865" spans="2:5">
      <c r="B14865" s="187"/>
      <c r="C14865" s="169"/>
      <c r="D14865" s="169"/>
      <c r="E14865" s="169"/>
    </row>
    <row r="14866" spans="2:5">
      <c r="B14866" s="187"/>
      <c r="C14866" s="169"/>
      <c r="D14866" s="169"/>
      <c r="E14866" s="169"/>
    </row>
    <row r="14867" spans="2:5">
      <c r="B14867" s="187"/>
      <c r="C14867" s="169"/>
      <c r="D14867" s="169"/>
      <c r="E14867" s="169"/>
    </row>
    <row r="14868" spans="2:5">
      <c r="B14868" s="187"/>
      <c r="C14868" s="169"/>
      <c r="D14868" s="169"/>
      <c r="E14868" s="169"/>
    </row>
    <row r="14869" spans="2:5">
      <c r="B14869" s="187"/>
      <c r="C14869" s="169"/>
      <c r="D14869" s="169"/>
      <c r="E14869" s="169"/>
    </row>
    <row r="14870" spans="2:5">
      <c r="B14870" s="187"/>
      <c r="C14870" s="169"/>
      <c r="D14870" s="169"/>
      <c r="E14870" s="169"/>
    </row>
    <row r="14871" spans="2:5">
      <c r="B14871" s="187"/>
      <c r="C14871" s="169"/>
      <c r="D14871" s="169"/>
      <c r="E14871" s="169"/>
    </row>
    <row r="14872" spans="2:5">
      <c r="B14872" s="187"/>
      <c r="C14872" s="169"/>
      <c r="D14872" s="169"/>
      <c r="E14872" s="169"/>
    </row>
    <row r="14873" spans="2:5">
      <c r="B14873" s="187"/>
      <c r="C14873" s="169"/>
      <c r="D14873" s="169"/>
      <c r="E14873" s="169"/>
    </row>
    <row r="14874" spans="2:5">
      <c r="B14874" s="187"/>
      <c r="C14874" s="169"/>
      <c r="D14874" s="169"/>
      <c r="E14874" s="169"/>
    </row>
    <row r="14875" spans="2:5">
      <c r="B14875" s="187"/>
      <c r="C14875" s="169"/>
      <c r="D14875" s="169"/>
      <c r="E14875" s="169"/>
    </row>
    <row r="14876" spans="2:5">
      <c r="B14876" s="187"/>
      <c r="C14876" s="169"/>
      <c r="D14876" s="169"/>
      <c r="E14876" s="169"/>
    </row>
    <row r="14877" spans="2:5">
      <c r="B14877" s="187"/>
      <c r="C14877" s="169"/>
      <c r="D14877" s="169"/>
      <c r="E14877" s="169"/>
    </row>
    <row r="14878" spans="2:5">
      <c r="B14878" s="187"/>
      <c r="C14878" s="169"/>
      <c r="D14878" s="169"/>
      <c r="E14878" s="169"/>
    </row>
    <row r="14879" spans="2:5">
      <c r="B14879" s="187"/>
      <c r="C14879" s="169"/>
      <c r="D14879" s="169"/>
      <c r="E14879" s="169"/>
    </row>
    <row r="14880" spans="2:5">
      <c r="B14880" s="187"/>
      <c r="C14880" s="169"/>
      <c r="D14880" s="169"/>
      <c r="E14880" s="169"/>
    </row>
    <row r="14881" spans="2:5">
      <c r="B14881" s="187"/>
      <c r="C14881" s="169"/>
      <c r="D14881" s="169"/>
      <c r="E14881" s="169"/>
    </row>
    <row r="14882" spans="2:5">
      <c r="B14882" s="187"/>
      <c r="C14882" s="169"/>
      <c r="D14882" s="169"/>
      <c r="E14882" s="169"/>
    </row>
    <row r="14883" spans="2:5">
      <c r="B14883" s="187"/>
      <c r="C14883" s="169"/>
      <c r="D14883" s="169"/>
      <c r="E14883" s="169"/>
    </row>
    <row r="14884" spans="2:5">
      <c r="B14884" s="187"/>
      <c r="C14884" s="169"/>
      <c r="D14884" s="169"/>
      <c r="E14884" s="169"/>
    </row>
    <row r="14885" spans="2:5">
      <c r="B14885" s="187"/>
      <c r="C14885" s="169"/>
      <c r="D14885" s="169"/>
      <c r="E14885" s="169"/>
    </row>
    <row r="14886" spans="2:5">
      <c r="B14886" s="187"/>
      <c r="C14886" s="169"/>
      <c r="D14886" s="169"/>
      <c r="E14886" s="169"/>
    </row>
    <row r="14887" spans="2:5">
      <c r="B14887" s="187"/>
      <c r="C14887" s="169"/>
      <c r="D14887" s="169"/>
      <c r="E14887" s="169"/>
    </row>
    <row r="14888" spans="2:5">
      <c r="B14888" s="187"/>
      <c r="C14888" s="169"/>
      <c r="D14888" s="169"/>
      <c r="E14888" s="169"/>
    </row>
    <row r="14889" spans="2:5">
      <c r="B14889" s="187"/>
      <c r="C14889" s="169"/>
      <c r="D14889" s="169"/>
      <c r="E14889" s="169"/>
    </row>
    <row r="14890" spans="2:5">
      <c r="B14890" s="187"/>
      <c r="C14890" s="169"/>
      <c r="D14890" s="169"/>
      <c r="E14890" s="169"/>
    </row>
    <row r="14891" spans="2:5">
      <c r="B14891" s="187"/>
      <c r="C14891" s="169"/>
      <c r="D14891" s="169"/>
      <c r="E14891" s="169"/>
    </row>
    <row r="14892" spans="2:5">
      <c r="B14892" s="187"/>
      <c r="C14892" s="169"/>
      <c r="D14892" s="169"/>
      <c r="E14892" s="169"/>
    </row>
    <row r="14893" spans="2:5">
      <c r="B14893" s="187"/>
      <c r="C14893" s="169"/>
      <c r="D14893" s="169"/>
      <c r="E14893" s="169"/>
    </row>
    <row r="14894" spans="2:5">
      <c r="B14894" s="187"/>
      <c r="C14894" s="169"/>
      <c r="D14894" s="169"/>
      <c r="E14894" s="169"/>
    </row>
    <row r="14895" spans="2:5">
      <c r="B14895" s="187"/>
      <c r="C14895" s="169"/>
      <c r="D14895" s="169"/>
      <c r="E14895" s="169"/>
    </row>
    <row r="14896" spans="2:5">
      <c r="B14896" s="187"/>
      <c r="C14896" s="169"/>
      <c r="D14896" s="169"/>
      <c r="E14896" s="169"/>
    </row>
    <row r="14897" spans="2:5">
      <c r="B14897" s="187"/>
      <c r="C14897" s="169"/>
      <c r="D14897" s="169"/>
      <c r="E14897" s="169"/>
    </row>
    <row r="14898" spans="2:5">
      <c r="B14898" s="187"/>
      <c r="C14898" s="169"/>
      <c r="D14898" s="169"/>
      <c r="E14898" s="169"/>
    </row>
    <row r="14899" spans="2:5">
      <c r="B14899" s="187"/>
      <c r="C14899" s="169"/>
      <c r="D14899" s="169"/>
      <c r="E14899" s="169"/>
    </row>
    <row r="14900" spans="2:5">
      <c r="B14900" s="187"/>
      <c r="C14900" s="169"/>
      <c r="D14900" s="169"/>
      <c r="E14900" s="169"/>
    </row>
    <row r="14901" spans="2:5">
      <c r="B14901" s="187"/>
      <c r="C14901" s="169"/>
      <c r="D14901" s="169"/>
      <c r="E14901" s="169"/>
    </row>
    <row r="14902" spans="2:5">
      <c r="B14902" s="187"/>
      <c r="C14902" s="169"/>
      <c r="D14902" s="169"/>
      <c r="E14902" s="169"/>
    </row>
    <row r="14903" spans="2:5">
      <c r="B14903" s="187"/>
      <c r="C14903" s="169"/>
      <c r="D14903" s="169"/>
      <c r="E14903" s="169"/>
    </row>
    <row r="14904" spans="2:5">
      <c r="B14904" s="187"/>
      <c r="C14904" s="169"/>
      <c r="D14904" s="169"/>
      <c r="E14904" s="169"/>
    </row>
    <row r="14905" spans="2:5">
      <c r="B14905" s="187"/>
      <c r="C14905" s="169"/>
      <c r="D14905" s="169"/>
      <c r="E14905" s="169"/>
    </row>
    <row r="14906" spans="2:5">
      <c r="B14906" s="187"/>
      <c r="C14906" s="169"/>
      <c r="D14906" s="169"/>
      <c r="E14906" s="169"/>
    </row>
    <row r="14907" spans="2:5">
      <c r="B14907" s="187"/>
      <c r="C14907" s="169"/>
      <c r="D14907" s="169"/>
      <c r="E14907" s="169"/>
    </row>
    <row r="14908" spans="2:5">
      <c r="B14908" s="187"/>
      <c r="C14908" s="169"/>
      <c r="D14908" s="169"/>
      <c r="E14908" s="169"/>
    </row>
    <row r="14909" spans="2:5">
      <c r="B14909" s="187"/>
      <c r="C14909" s="169"/>
      <c r="D14909" s="169"/>
      <c r="E14909" s="169"/>
    </row>
    <row r="14910" spans="2:5">
      <c r="B14910" s="187"/>
      <c r="C14910" s="169"/>
      <c r="D14910" s="169"/>
      <c r="E14910" s="169"/>
    </row>
    <row r="14911" spans="2:5">
      <c r="B14911" s="187"/>
      <c r="C14911" s="169"/>
      <c r="D14911" s="169"/>
      <c r="E14911" s="169"/>
    </row>
    <row r="14912" spans="2:5">
      <c r="B14912" s="187"/>
      <c r="C14912" s="169"/>
      <c r="D14912" s="169"/>
      <c r="E14912" s="169"/>
    </row>
    <row r="14913" spans="2:5">
      <c r="B14913" s="187"/>
      <c r="C14913" s="169"/>
      <c r="D14913" s="169"/>
      <c r="E14913" s="169"/>
    </row>
    <row r="14914" spans="2:5">
      <c r="B14914" s="187"/>
      <c r="C14914" s="169"/>
      <c r="D14914" s="169"/>
      <c r="E14914" s="169"/>
    </row>
    <row r="14915" spans="2:5">
      <c r="B14915" s="187"/>
      <c r="C14915" s="169"/>
      <c r="D14915" s="169"/>
      <c r="E14915" s="169"/>
    </row>
    <row r="14916" spans="2:5">
      <c r="B14916" s="187"/>
      <c r="C14916" s="169"/>
      <c r="D14916" s="169"/>
      <c r="E14916" s="169"/>
    </row>
    <row r="14917" spans="2:5">
      <c r="B14917" s="187"/>
      <c r="C14917" s="169"/>
      <c r="D14917" s="169"/>
      <c r="E14917" s="169"/>
    </row>
    <row r="14918" spans="2:5">
      <c r="B14918" s="187"/>
      <c r="C14918" s="169"/>
      <c r="D14918" s="169"/>
      <c r="E14918" s="169"/>
    </row>
    <row r="14919" spans="2:5">
      <c r="B14919" s="187"/>
      <c r="C14919" s="169"/>
      <c r="D14919" s="169"/>
      <c r="E14919" s="169"/>
    </row>
    <row r="14920" spans="2:5">
      <c r="B14920" s="187"/>
      <c r="C14920" s="169"/>
      <c r="D14920" s="169"/>
      <c r="E14920" s="169"/>
    </row>
    <row r="14921" spans="2:5">
      <c r="B14921" s="187"/>
      <c r="C14921" s="169"/>
      <c r="D14921" s="169"/>
      <c r="E14921" s="169"/>
    </row>
    <row r="14922" spans="2:5">
      <c r="B14922" s="187"/>
      <c r="C14922" s="169"/>
      <c r="D14922" s="169"/>
      <c r="E14922" s="169"/>
    </row>
    <row r="14923" spans="2:5">
      <c r="B14923" s="187"/>
      <c r="C14923" s="169"/>
      <c r="D14923" s="169"/>
      <c r="E14923" s="169"/>
    </row>
    <row r="14924" spans="2:5">
      <c r="B14924" s="187"/>
      <c r="C14924" s="169"/>
      <c r="D14924" s="169"/>
      <c r="E14924" s="169"/>
    </row>
    <row r="14925" spans="2:5">
      <c r="B14925" s="187"/>
      <c r="C14925" s="169"/>
      <c r="D14925" s="169"/>
      <c r="E14925" s="169"/>
    </row>
    <row r="14926" spans="2:5">
      <c r="B14926" s="187"/>
      <c r="C14926" s="169"/>
      <c r="D14926" s="169"/>
      <c r="E14926" s="169"/>
    </row>
    <row r="14927" spans="2:5">
      <c r="B14927" s="187"/>
      <c r="C14927" s="169"/>
      <c r="D14927" s="169"/>
      <c r="E14927" s="169"/>
    </row>
    <row r="14928" spans="2:5">
      <c r="B14928" s="187"/>
      <c r="C14928" s="169"/>
      <c r="D14928" s="169"/>
      <c r="E14928" s="169"/>
    </row>
    <row r="14929" spans="2:5">
      <c r="B14929" s="187"/>
      <c r="C14929" s="169"/>
      <c r="D14929" s="169"/>
      <c r="E14929" s="169"/>
    </row>
    <row r="14930" spans="2:5">
      <c r="B14930" s="187"/>
      <c r="C14930" s="169"/>
      <c r="D14930" s="169"/>
      <c r="E14930" s="169"/>
    </row>
    <row r="14931" spans="2:5">
      <c r="B14931" s="187"/>
      <c r="C14931" s="169"/>
      <c r="D14931" s="169"/>
      <c r="E14931" s="169"/>
    </row>
    <row r="14932" spans="2:5">
      <c r="B14932" s="187"/>
      <c r="C14932" s="169"/>
      <c r="D14932" s="169"/>
      <c r="E14932" s="169"/>
    </row>
    <row r="14933" spans="2:5">
      <c r="B14933" s="187"/>
      <c r="C14933" s="169"/>
      <c r="D14933" s="169"/>
      <c r="E14933" s="169"/>
    </row>
    <row r="14934" spans="2:5">
      <c r="B14934" s="187"/>
      <c r="C14934" s="169"/>
      <c r="D14934" s="169"/>
      <c r="E14934" s="169"/>
    </row>
    <row r="14935" spans="2:5">
      <c r="B14935" s="187"/>
      <c r="C14935" s="169"/>
      <c r="D14935" s="169"/>
      <c r="E14935" s="169"/>
    </row>
    <row r="14936" spans="2:5">
      <c r="B14936" s="187"/>
      <c r="C14936" s="169"/>
      <c r="D14936" s="169"/>
      <c r="E14936" s="169"/>
    </row>
    <row r="14937" spans="2:5">
      <c r="B14937" s="187"/>
      <c r="C14937" s="169"/>
      <c r="D14937" s="169"/>
      <c r="E14937" s="169"/>
    </row>
    <row r="14938" spans="2:5">
      <c r="B14938" s="187"/>
      <c r="C14938" s="169"/>
      <c r="D14938" s="169"/>
      <c r="E14938" s="169"/>
    </row>
    <row r="14939" spans="2:5">
      <c r="B14939" s="187"/>
      <c r="C14939" s="169"/>
      <c r="D14939" s="169"/>
      <c r="E14939" s="169"/>
    </row>
    <row r="14940" spans="2:5">
      <c r="B14940" s="187"/>
      <c r="C14940" s="169"/>
      <c r="D14940" s="169"/>
      <c r="E14940" s="169"/>
    </row>
    <row r="14941" spans="2:5">
      <c r="B14941" s="187"/>
      <c r="C14941" s="169"/>
      <c r="D14941" s="169"/>
      <c r="E14941" s="169"/>
    </row>
    <row r="14942" spans="2:5">
      <c r="B14942" s="187"/>
      <c r="C14942" s="169"/>
      <c r="D14942" s="169"/>
      <c r="E14942" s="169"/>
    </row>
    <row r="14943" spans="2:5">
      <c r="B14943" s="187"/>
      <c r="C14943" s="169"/>
      <c r="D14943" s="169"/>
      <c r="E14943" s="169"/>
    </row>
    <row r="14944" spans="2:5">
      <c r="B14944" s="187"/>
      <c r="C14944" s="169"/>
      <c r="D14944" s="169"/>
      <c r="E14944" s="169"/>
    </row>
    <row r="14945" spans="2:5">
      <c r="B14945" s="187"/>
      <c r="C14945" s="169"/>
      <c r="D14945" s="169"/>
      <c r="E14945" s="169"/>
    </row>
    <row r="14946" spans="2:5">
      <c r="B14946" s="187"/>
      <c r="C14946" s="169"/>
      <c r="D14946" s="169"/>
      <c r="E14946" s="169"/>
    </row>
    <row r="14947" spans="2:5">
      <c r="B14947" s="187"/>
      <c r="C14947" s="169"/>
      <c r="D14947" s="169"/>
      <c r="E14947" s="169"/>
    </row>
    <row r="14948" spans="2:5">
      <c r="B14948" s="187"/>
      <c r="C14948" s="169"/>
      <c r="D14948" s="169"/>
      <c r="E14948" s="169"/>
    </row>
    <row r="14949" spans="2:5">
      <c r="B14949" s="187"/>
      <c r="C14949" s="169"/>
      <c r="D14949" s="169"/>
      <c r="E14949" s="169"/>
    </row>
    <row r="14950" spans="2:5">
      <c r="B14950" s="187"/>
      <c r="C14950" s="169"/>
      <c r="D14950" s="169"/>
      <c r="E14950" s="169"/>
    </row>
    <row r="14951" spans="2:5">
      <c r="B14951" s="187"/>
      <c r="C14951" s="169"/>
      <c r="D14951" s="169"/>
      <c r="E14951" s="169"/>
    </row>
    <row r="14952" spans="2:5">
      <c r="B14952" s="187"/>
      <c r="C14952" s="169"/>
      <c r="D14952" s="169"/>
      <c r="E14952" s="169"/>
    </row>
    <row r="14953" spans="2:5">
      <c r="B14953" s="187"/>
      <c r="C14953" s="169"/>
      <c r="D14953" s="169"/>
      <c r="E14953" s="169"/>
    </row>
    <row r="14954" spans="2:5">
      <c r="B14954" s="187"/>
      <c r="C14954" s="169"/>
      <c r="D14954" s="169"/>
      <c r="E14954" s="169"/>
    </row>
    <row r="14955" spans="2:5">
      <c r="B14955" s="187"/>
      <c r="C14955" s="169"/>
      <c r="D14955" s="169"/>
      <c r="E14955" s="169"/>
    </row>
    <row r="14956" spans="2:5">
      <c r="B14956" s="187"/>
      <c r="C14956" s="169"/>
      <c r="D14956" s="169"/>
      <c r="E14956" s="169"/>
    </row>
    <row r="14957" spans="2:5">
      <c r="B14957" s="187"/>
      <c r="C14957" s="169"/>
      <c r="D14957" s="169"/>
      <c r="E14957" s="169"/>
    </row>
    <row r="14958" spans="2:5">
      <c r="B14958" s="187"/>
      <c r="C14958" s="169"/>
      <c r="D14958" s="169"/>
      <c r="E14958" s="169"/>
    </row>
    <row r="14959" spans="2:5">
      <c r="B14959" s="187"/>
      <c r="C14959" s="169"/>
      <c r="D14959" s="169"/>
      <c r="E14959" s="169"/>
    </row>
    <row r="14960" spans="2:5">
      <c r="B14960" s="187"/>
      <c r="C14960" s="169"/>
      <c r="D14960" s="169"/>
      <c r="E14960" s="169"/>
    </row>
    <row r="14961" spans="2:5">
      <c r="B14961" s="187"/>
      <c r="C14961" s="169"/>
      <c r="D14961" s="169"/>
      <c r="E14961" s="169"/>
    </row>
    <row r="14962" spans="2:5">
      <c r="B14962" s="187"/>
      <c r="C14962" s="169"/>
      <c r="D14962" s="169"/>
      <c r="E14962" s="169"/>
    </row>
    <row r="14963" spans="2:5">
      <c r="B14963" s="187"/>
      <c r="C14963" s="169"/>
      <c r="D14963" s="169"/>
      <c r="E14963" s="169"/>
    </row>
    <row r="14964" spans="2:5">
      <c r="B14964" s="187"/>
      <c r="C14964" s="169"/>
      <c r="D14964" s="169"/>
      <c r="E14964" s="169"/>
    </row>
    <row r="14965" spans="2:5">
      <c r="B14965" s="187"/>
      <c r="C14965" s="169"/>
      <c r="D14965" s="169"/>
      <c r="E14965" s="169"/>
    </row>
    <row r="14966" spans="2:5">
      <c r="B14966" s="187"/>
      <c r="C14966" s="169"/>
      <c r="D14966" s="169"/>
      <c r="E14966" s="169"/>
    </row>
    <row r="14967" spans="2:5">
      <c r="B14967" s="187"/>
      <c r="C14967" s="169"/>
      <c r="D14967" s="169"/>
      <c r="E14967" s="169"/>
    </row>
    <row r="14968" spans="2:5">
      <c r="B14968" s="187"/>
      <c r="C14968" s="169"/>
      <c r="D14968" s="169"/>
      <c r="E14968" s="169"/>
    </row>
    <row r="14969" spans="2:5">
      <c r="B14969" s="187"/>
      <c r="C14969" s="169"/>
      <c r="D14969" s="169"/>
      <c r="E14969" s="169"/>
    </row>
    <row r="14970" spans="2:5">
      <c r="B14970" s="187"/>
      <c r="C14970" s="169"/>
      <c r="D14970" s="169"/>
      <c r="E14970" s="169"/>
    </row>
    <row r="14971" spans="2:5">
      <c r="B14971" s="187"/>
      <c r="C14971" s="169"/>
      <c r="D14971" s="169"/>
      <c r="E14971" s="169"/>
    </row>
    <row r="14972" spans="2:5">
      <c r="B14972" s="187"/>
      <c r="C14972" s="169"/>
      <c r="D14972" s="169"/>
      <c r="E14972" s="169"/>
    </row>
    <row r="14973" spans="2:5">
      <c r="B14973" s="187"/>
      <c r="C14973" s="169"/>
      <c r="D14973" s="169"/>
      <c r="E14973" s="169"/>
    </row>
    <row r="14974" spans="2:5">
      <c r="B14974" s="187"/>
      <c r="C14974" s="169"/>
      <c r="D14974" s="169"/>
      <c r="E14974" s="169"/>
    </row>
    <row r="14975" spans="2:5">
      <c r="B14975" s="187"/>
      <c r="C14975" s="169"/>
      <c r="D14975" s="169"/>
      <c r="E14975" s="169"/>
    </row>
    <row r="14976" spans="2:5">
      <c r="B14976" s="187"/>
      <c r="C14976" s="169"/>
      <c r="D14976" s="169"/>
      <c r="E14976" s="169"/>
    </row>
    <row r="14977" spans="2:5">
      <c r="B14977" s="187"/>
      <c r="C14977" s="169"/>
      <c r="D14977" s="169"/>
      <c r="E14977" s="169"/>
    </row>
    <row r="14978" spans="2:5">
      <c r="B14978" s="187"/>
      <c r="C14978" s="169"/>
      <c r="D14978" s="169"/>
      <c r="E14978" s="169"/>
    </row>
    <row r="14979" spans="2:5">
      <c r="B14979" s="187"/>
      <c r="C14979" s="169"/>
      <c r="D14979" s="169"/>
      <c r="E14979" s="169"/>
    </row>
    <row r="14980" spans="2:5">
      <c r="B14980" s="187"/>
      <c r="C14980" s="169"/>
      <c r="D14980" s="169"/>
      <c r="E14980" s="169"/>
    </row>
    <row r="14981" spans="2:5">
      <c r="B14981" s="187"/>
      <c r="C14981" s="169"/>
      <c r="D14981" s="169"/>
      <c r="E14981" s="169"/>
    </row>
    <row r="14982" spans="2:5">
      <c r="B14982" s="187"/>
      <c r="C14982" s="169"/>
      <c r="D14982" s="169"/>
      <c r="E14982" s="169"/>
    </row>
    <row r="14983" spans="2:5">
      <c r="B14983" s="187"/>
      <c r="C14983" s="169"/>
      <c r="D14983" s="169"/>
      <c r="E14983" s="169"/>
    </row>
    <row r="14984" spans="2:5">
      <c r="B14984" s="187"/>
      <c r="C14984" s="169"/>
      <c r="D14984" s="169"/>
      <c r="E14984" s="169"/>
    </row>
    <row r="14985" spans="2:5">
      <c r="B14985" s="187"/>
      <c r="C14985" s="169"/>
      <c r="D14985" s="169"/>
      <c r="E14985" s="169"/>
    </row>
    <row r="14986" spans="2:5">
      <c r="B14986" s="187"/>
      <c r="C14986" s="169"/>
      <c r="D14986" s="169"/>
      <c r="E14986" s="169"/>
    </row>
    <row r="14987" spans="2:5">
      <c r="B14987" s="187"/>
      <c r="C14987" s="169"/>
      <c r="D14987" s="169"/>
      <c r="E14987" s="169"/>
    </row>
    <row r="14988" spans="2:5">
      <c r="B14988" s="187"/>
      <c r="C14988" s="169"/>
      <c r="D14988" s="169"/>
      <c r="E14988" s="169"/>
    </row>
    <row r="14989" spans="2:5">
      <c r="B14989" s="187"/>
      <c r="C14989" s="169"/>
      <c r="D14989" s="169"/>
      <c r="E14989" s="169"/>
    </row>
    <row r="14990" spans="2:5">
      <c r="B14990" s="187"/>
      <c r="C14990" s="169"/>
      <c r="D14990" s="169"/>
      <c r="E14990" s="169"/>
    </row>
    <row r="14991" spans="2:5">
      <c r="B14991" s="187"/>
      <c r="C14991" s="169"/>
      <c r="D14991" s="169"/>
      <c r="E14991" s="169"/>
    </row>
    <row r="14992" spans="2:5">
      <c r="B14992" s="187"/>
      <c r="C14992" s="169"/>
      <c r="D14992" s="169"/>
      <c r="E14992" s="169"/>
    </row>
    <row r="14993" spans="2:5">
      <c r="B14993" s="187"/>
      <c r="C14993" s="169"/>
      <c r="D14993" s="169"/>
      <c r="E14993" s="169"/>
    </row>
    <row r="14994" spans="2:5">
      <c r="B14994" s="187"/>
      <c r="C14994" s="169"/>
      <c r="D14994" s="169"/>
      <c r="E14994" s="169"/>
    </row>
    <row r="14995" spans="2:5">
      <c r="B14995" s="187"/>
      <c r="C14995" s="169"/>
      <c r="D14995" s="169"/>
      <c r="E14995" s="169"/>
    </row>
    <row r="14996" spans="2:5">
      <c r="B14996" s="187"/>
      <c r="C14996" s="169"/>
      <c r="D14996" s="169"/>
      <c r="E14996" s="169"/>
    </row>
    <row r="14997" spans="2:5">
      <c r="B14997" s="187"/>
      <c r="C14997" s="169"/>
      <c r="D14997" s="169"/>
      <c r="E14997" s="169"/>
    </row>
    <row r="14998" spans="2:5">
      <c r="B14998" s="187"/>
      <c r="C14998" s="169"/>
      <c r="D14998" s="169"/>
      <c r="E14998" s="169"/>
    </row>
    <row r="14999" spans="2:5">
      <c r="B14999" s="187"/>
      <c r="C14999" s="169"/>
      <c r="D14999" s="169"/>
      <c r="E14999" s="169"/>
    </row>
    <row r="15000" spans="2:5">
      <c r="B15000" s="187"/>
      <c r="C15000" s="169"/>
      <c r="D15000" s="169"/>
      <c r="E15000" s="169"/>
    </row>
    <row r="15001" spans="2:5">
      <c r="B15001" s="187"/>
      <c r="C15001" s="169"/>
      <c r="D15001" s="169"/>
      <c r="E15001" s="169"/>
    </row>
    <row r="15002" spans="2:5">
      <c r="B15002" s="187"/>
      <c r="C15002" s="169"/>
      <c r="D15002" s="169"/>
      <c r="E15002" s="169"/>
    </row>
    <row r="15003" spans="2:5">
      <c r="B15003" s="187"/>
      <c r="C15003" s="169"/>
      <c r="D15003" s="169"/>
      <c r="E15003" s="169"/>
    </row>
    <row r="15004" spans="2:5">
      <c r="B15004" s="187"/>
      <c r="C15004" s="169"/>
      <c r="D15004" s="169"/>
      <c r="E15004" s="169"/>
    </row>
    <row r="15005" spans="2:5">
      <c r="B15005" s="187"/>
      <c r="C15005" s="169"/>
      <c r="D15005" s="169"/>
      <c r="E15005" s="169"/>
    </row>
    <row r="15006" spans="2:5">
      <c r="B15006" s="187"/>
      <c r="C15006" s="169"/>
      <c r="D15006" s="169"/>
      <c r="E15006" s="169"/>
    </row>
    <row r="15007" spans="2:5">
      <c r="B15007" s="187"/>
      <c r="C15007" s="169"/>
      <c r="D15007" s="169"/>
      <c r="E15007" s="169"/>
    </row>
    <row r="15008" spans="2:5">
      <c r="B15008" s="187"/>
      <c r="C15008" s="169"/>
      <c r="D15008" s="169"/>
      <c r="E15008" s="169"/>
    </row>
    <row r="15009" spans="2:5">
      <c r="B15009" s="187"/>
      <c r="C15009" s="169"/>
      <c r="D15009" s="169"/>
      <c r="E15009" s="169"/>
    </row>
    <row r="15010" spans="2:5">
      <c r="B15010" s="187"/>
      <c r="C15010" s="169"/>
      <c r="D15010" s="169"/>
      <c r="E15010" s="169"/>
    </row>
    <row r="15011" spans="2:5">
      <c r="B15011" s="187"/>
      <c r="C15011" s="169"/>
      <c r="D15011" s="169"/>
      <c r="E15011" s="169"/>
    </row>
    <row r="15012" spans="2:5">
      <c r="B15012" s="187"/>
      <c r="C15012" s="169"/>
      <c r="D15012" s="169"/>
      <c r="E15012" s="169"/>
    </row>
    <row r="15013" spans="2:5">
      <c r="B15013" s="187"/>
      <c r="C15013" s="169"/>
      <c r="D15013" s="169"/>
      <c r="E15013" s="169"/>
    </row>
    <row r="15014" spans="2:5">
      <c r="B15014" s="187"/>
      <c r="C15014" s="169"/>
      <c r="D15014" s="169"/>
      <c r="E15014" s="169"/>
    </row>
    <row r="15015" spans="2:5">
      <c r="B15015" s="187"/>
      <c r="C15015" s="169"/>
      <c r="D15015" s="169"/>
      <c r="E15015" s="169"/>
    </row>
    <row r="15016" spans="2:5">
      <c r="B15016" s="187"/>
      <c r="C15016" s="169"/>
      <c r="D15016" s="169"/>
      <c r="E15016" s="169"/>
    </row>
    <row r="15017" spans="2:5">
      <c r="B15017" s="187"/>
      <c r="C15017" s="169"/>
      <c r="D15017" s="169"/>
      <c r="E15017" s="169"/>
    </row>
    <row r="15018" spans="2:5">
      <c r="B15018" s="187"/>
      <c r="C15018" s="169"/>
      <c r="D15018" s="169"/>
      <c r="E15018" s="169"/>
    </row>
    <row r="15019" spans="2:5">
      <c r="B15019" s="187"/>
      <c r="C15019" s="169"/>
      <c r="D15019" s="169"/>
      <c r="E15019" s="169"/>
    </row>
    <row r="15020" spans="2:5">
      <c r="B15020" s="187"/>
      <c r="C15020" s="169"/>
      <c r="D15020" s="169"/>
      <c r="E15020" s="169"/>
    </row>
    <row r="15021" spans="2:5">
      <c r="B15021" s="187"/>
      <c r="C15021" s="169"/>
      <c r="D15021" s="169"/>
      <c r="E15021" s="169"/>
    </row>
    <row r="15022" spans="2:5">
      <c r="B15022" s="187"/>
      <c r="C15022" s="169"/>
      <c r="D15022" s="169"/>
      <c r="E15022" s="169"/>
    </row>
    <row r="15023" spans="2:5">
      <c r="B15023" s="187"/>
      <c r="C15023" s="169"/>
      <c r="D15023" s="169"/>
      <c r="E15023" s="169"/>
    </row>
    <row r="15024" spans="2:5">
      <c r="B15024" s="187"/>
      <c r="C15024" s="169"/>
      <c r="D15024" s="169"/>
      <c r="E15024" s="169"/>
    </row>
    <row r="15025" spans="2:5">
      <c r="B15025" s="187"/>
      <c r="C15025" s="169"/>
      <c r="D15025" s="169"/>
      <c r="E15025" s="169"/>
    </row>
    <row r="15026" spans="2:5">
      <c r="B15026" s="187"/>
      <c r="C15026" s="169"/>
      <c r="D15026" s="169"/>
      <c r="E15026" s="169"/>
    </row>
    <row r="15027" spans="2:5">
      <c r="B15027" s="187"/>
      <c r="C15027" s="169"/>
      <c r="D15027" s="169"/>
      <c r="E15027" s="169"/>
    </row>
    <row r="15028" spans="2:5">
      <c r="B15028" s="187"/>
      <c r="C15028" s="169"/>
      <c r="D15028" s="169"/>
      <c r="E15028" s="169"/>
    </row>
    <row r="15029" spans="2:5">
      <c r="B15029" s="187"/>
      <c r="C15029" s="169"/>
      <c r="D15029" s="169"/>
      <c r="E15029" s="169"/>
    </row>
    <row r="15030" spans="2:5">
      <c r="B15030" s="187"/>
      <c r="C15030" s="169"/>
      <c r="D15030" s="169"/>
      <c r="E15030" s="169"/>
    </row>
    <row r="15031" spans="2:5">
      <c r="B15031" s="187"/>
      <c r="C15031" s="169"/>
      <c r="D15031" s="169"/>
      <c r="E15031" s="169"/>
    </row>
    <row r="15032" spans="2:5">
      <c r="B15032" s="187"/>
      <c r="C15032" s="169"/>
      <c r="D15032" s="169"/>
      <c r="E15032" s="169"/>
    </row>
    <row r="15033" spans="2:5">
      <c r="B15033" s="187"/>
      <c r="C15033" s="169"/>
      <c r="D15033" s="169"/>
      <c r="E15033" s="169"/>
    </row>
    <row r="15034" spans="2:5">
      <c r="B15034" s="187"/>
      <c r="C15034" s="169"/>
      <c r="D15034" s="169"/>
      <c r="E15034" s="169"/>
    </row>
    <row r="15035" spans="2:5">
      <c r="B15035" s="187"/>
      <c r="C15035" s="169"/>
      <c r="D15035" s="169"/>
      <c r="E15035" s="169"/>
    </row>
    <row r="15036" spans="2:5">
      <c r="B15036" s="187"/>
      <c r="C15036" s="169"/>
      <c r="D15036" s="169"/>
      <c r="E15036" s="169"/>
    </row>
    <row r="15037" spans="2:5">
      <c r="B15037" s="187"/>
      <c r="C15037" s="169"/>
      <c r="D15037" s="169"/>
      <c r="E15037" s="169"/>
    </row>
    <row r="15038" spans="2:5">
      <c r="B15038" s="187"/>
      <c r="C15038" s="169"/>
      <c r="D15038" s="169"/>
      <c r="E15038" s="169"/>
    </row>
    <row r="15039" spans="2:5">
      <c r="B15039" s="187"/>
      <c r="C15039" s="169"/>
      <c r="D15039" s="169"/>
      <c r="E15039" s="169"/>
    </row>
    <row r="15040" spans="2:5">
      <c r="B15040" s="187"/>
      <c r="C15040" s="169"/>
      <c r="D15040" s="169"/>
      <c r="E15040" s="169"/>
    </row>
    <row r="15041" spans="2:5">
      <c r="B15041" s="187"/>
      <c r="C15041" s="169"/>
      <c r="D15041" s="169"/>
      <c r="E15041" s="169"/>
    </row>
    <row r="15042" spans="2:5">
      <c r="B15042" s="187"/>
      <c r="C15042" s="169"/>
      <c r="D15042" s="169"/>
      <c r="E15042" s="169"/>
    </row>
    <row r="15043" spans="2:5">
      <c r="B15043" s="187"/>
      <c r="C15043" s="169"/>
      <c r="D15043" s="169"/>
      <c r="E15043" s="169"/>
    </row>
    <row r="15044" spans="2:5">
      <c r="B15044" s="187"/>
      <c r="C15044" s="169"/>
      <c r="D15044" s="169"/>
      <c r="E15044" s="169"/>
    </row>
    <row r="15045" spans="2:5">
      <c r="B15045" s="187"/>
      <c r="C15045" s="169"/>
      <c r="D15045" s="169"/>
      <c r="E15045" s="169"/>
    </row>
    <row r="15046" spans="2:5">
      <c r="B15046" s="187"/>
      <c r="C15046" s="169"/>
      <c r="D15046" s="169"/>
      <c r="E15046" s="169"/>
    </row>
    <row r="15047" spans="2:5">
      <c r="B15047" s="187"/>
      <c r="C15047" s="169"/>
      <c r="D15047" s="169"/>
      <c r="E15047" s="169"/>
    </row>
    <row r="15048" spans="2:5">
      <c r="B15048" s="187"/>
      <c r="C15048" s="169"/>
      <c r="D15048" s="169"/>
      <c r="E15048" s="169"/>
    </row>
    <row r="15049" spans="2:5">
      <c r="B15049" s="187"/>
      <c r="C15049" s="169"/>
      <c r="D15049" s="169"/>
      <c r="E15049" s="169"/>
    </row>
    <row r="15050" spans="2:5">
      <c r="B15050" s="187"/>
      <c r="C15050" s="169"/>
      <c r="D15050" s="169"/>
      <c r="E15050" s="169"/>
    </row>
    <row r="15051" spans="2:5">
      <c r="B15051" s="187"/>
      <c r="C15051" s="169"/>
      <c r="D15051" s="169"/>
      <c r="E15051" s="169"/>
    </row>
    <row r="15052" spans="2:5">
      <c r="B15052" s="187"/>
      <c r="C15052" s="169"/>
      <c r="D15052" s="169"/>
      <c r="E15052" s="169"/>
    </row>
    <row r="15053" spans="2:5">
      <c r="B15053" s="187"/>
      <c r="C15053" s="169"/>
      <c r="D15053" s="169"/>
      <c r="E15053" s="169"/>
    </row>
    <row r="15054" spans="2:5">
      <c r="B15054" s="187"/>
      <c r="C15054" s="169"/>
      <c r="D15054" s="169"/>
      <c r="E15054" s="169"/>
    </row>
    <row r="15055" spans="2:5">
      <c r="B15055" s="187"/>
      <c r="C15055" s="169"/>
      <c r="D15055" s="169"/>
      <c r="E15055" s="169"/>
    </row>
    <row r="15056" spans="2:5">
      <c r="B15056" s="187"/>
      <c r="C15056" s="169"/>
      <c r="D15056" s="169"/>
      <c r="E15056" s="169"/>
    </row>
    <row r="15057" spans="2:5">
      <c r="B15057" s="187"/>
      <c r="C15057" s="169"/>
      <c r="D15057" s="169"/>
      <c r="E15057" s="169"/>
    </row>
    <row r="15058" spans="2:5">
      <c r="B15058" s="187"/>
      <c r="C15058" s="169"/>
      <c r="D15058" s="169"/>
      <c r="E15058" s="169"/>
    </row>
    <row r="15059" spans="2:5">
      <c r="B15059" s="187"/>
      <c r="C15059" s="169"/>
      <c r="D15059" s="169"/>
      <c r="E15059" s="169"/>
    </row>
    <row r="15060" spans="2:5">
      <c r="B15060" s="187"/>
      <c r="C15060" s="169"/>
      <c r="D15060" s="169"/>
      <c r="E15060" s="169"/>
    </row>
    <row r="15061" spans="2:5">
      <c r="B15061" s="187"/>
      <c r="C15061" s="169"/>
      <c r="D15061" s="169"/>
      <c r="E15061" s="169"/>
    </row>
    <row r="15062" spans="2:5">
      <c r="B15062" s="187"/>
      <c r="C15062" s="169"/>
      <c r="D15062" s="169"/>
      <c r="E15062" s="169"/>
    </row>
    <row r="15063" spans="2:5">
      <c r="B15063" s="187"/>
      <c r="C15063" s="169"/>
      <c r="D15063" s="169"/>
      <c r="E15063" s="169"/>
    </row>
    <row r="15064" spans="2:5">
      <c r="B15064" s="187"/>
      <c r="C15064" s="169"/>
      <c r="D15064" s="169"/>
      <c r="E15064" s="169"/>
    </row>
    <row r="15065" spans="2:5">
      <c r="B15065" s="187"/>
      <c r="C15065" s="169"/>
      <c r="D15065" s="169"/>
      <c r="E15065" s="169"/>
    </row>
    <row r="15066" spans="2:5">
      <c r="B15066" s="187"/>
      <c r="C15066" s="169"/>
      <c r="D15066" s="169"/>
      <c r="E15066" s="169"/>
    </row>
    <row r="15067" spans="2:5">
      <c r="B15067" s="187"/>
      <c r="C15067" s="169"/>
      <c r="D15067" s="169"/>
      <c r="E15067" s="169"/>
    </row>
    <row r="15068" spans="2:5">
      <c r="B15068" s="187"/>
      <c r="C15068" s="169"/>
      <c r="D15068" s="169"/>
      <c r="E15068" s="169"/>
    </row>
    <row r="15069" spans="2:5">
      <c r="B15069" s="187"/>
      <c r="C15069" s="169"/>
      <c r="D15069" s="169"/>
      <c r="E15069" s="169"/>
    </row>
    <row r="15070" spans="2:5">
      <c r="B15070" s="187"/>
      <c r="C15070" s="169"/>
      <c r="D15070" s="169"/>
      <c r="E15070" s="169"/>
    </row>
    <row r="15071" spans="2:5">
      <c r="B15071" s="187"/>
      <c r="C15071" s="169"/>
      <c r="D15071" s="169"/>
      <c r="E15071" s="169"/>
    </row>
    <row r="15072" spans="2:5">
      <c r="B15072" s="187"/>
      <c r="C15072" s="169"/>
      <c r="D15072" s="169"/>
      <c r="E15072" s="169"/>
    </row>
    <row r="15073" spans="2:5">
      <c r="B15073" s="187"/>
      <c r="C15073" s="169"/>
      <c r="D15073" s="169"/>
      <c r="E15073" s="169"/>
    </row>
    <row r="15074" spans="2:5">
      <c r="B15074" s="187"/>
      <c r="C15074" s="169"/>
      <c r="D15074" s="169"/>
      <c r="E15074" s="169"/>
    </row>
    <row r="15075" spans="2:5">
      <c r="B15075" s="187"/>
      <c r="C15075" s="169"/>
      <c r="D15075" s="169"/>
      <c r="E15075" s="169"/>
    </row>
    <row r="15076" spans="2:5">
      <c r="B15076" s="187"/>
      <c r="C15076" s="169"/>
      <c r="D15076" s="169"/>
      <c r="E15076" s="169"/>
    </row>
    <row r="15077" spans="2:5">
      <c r="B15077" s="187"/>
      <c r="C15077" s="169"/>
      <c r="D15077" s="169"/>
      <c r="E15077" s="169"/>
    </row>
    <row r="15078" spans="2:5">
      <c r="B15078" s="187"/>
      <c r="C15078" s="169"/>
      <c r="D15078" s="169"/>
      <c r="E15078" s="169"/>
    </row>
    <row r="15079" spans="2:5">
      <c r="B15079" s="187"/>
      <c r="C15079" s="169"/>
      <c r="D15079" s="169"/>
      <c r="E15079" s="169"/>
    </row>
    <row r="15080" spans="2:5">
      <c r="B15080" s="187"/>
      <c r="C15080" s="169"/>
      <c r="D15080" s="169"/>
      <c r="E15080" s="169"/>
    </row>
    <row r="15081" spans="2:5">
      <c r="B15081" s="187"/>
      <c r="C15081" s="169"/>
      <c r="D15081" s="169"/>
      <c r="E15081" s="169"/>
    </row>
    <row r="15082" spans="2:5">
      <c r="B15082" s="187"/>
      <c r="C15082" s="169"/>
      <c r="D15082" s="169"/>
      <c r="E15082" s="169"/>
    </row>
    <row r="15083" spans="2:5">
      <c r="B15083" s="187"/>
      <c r="C15083" s="169"/>
      <c r="D15083" s="169"/>
      <c r="E15083" s="169"/>
    </row>
    <row r="15084" spans="2:5">
      <c r="B15084" s="187"/>
      <c r="C15084" s="169"/>
      <c r="D15084" s="169"/>
      <c r="E15084" s="169"/>
    </row>
    <row r="15085" spans="2:5">
      <c r="B15085" s="187"/>
      <c r="C15085" s="169"/>
      <c r="D15085" s="169"/>
      <c r="E15085" s="169"/>
    </row>
    <row r="15086" spans="2:5">
      <c r="B15086" s="187"/>
      <c r="C15086" s="169"/>
      <c r="D15086" s="169"/>
      <c r="E15086" s="169"/>
    </row>
    <row r="15087" spans="2:5">
      <c r="B15087" s="187"/>
      <c r="C15087" s="169"/>
      <c r="D15087" s="169"/>
      <c r="E15087" s="169"/>
    </row>
    <row r="15088" spans="2:5">
      <c r="B15088" s="187"/>
      <c r="C15088" s="169"/>
      <c r="D15088" s="169"/>
      <c r="E15088" s="169"/>
    </row>
    <row r="15089" spans="2:5">
      <c r="B15089" s="187"/>
      <c r="C15089" s="169"/>
      <c r="D15089" s="169"/>
      <c r="E15089" s="169"/>
    </row>
    <row r="15090" spans="2:5">
      <c r="B15090" s="187"/>
      <c r="C15090" s="169"/>
      <c r="D15090" s="169"/>
      <c r="E15090" s="169"/>
    </row>
    <row r="15091" spans="2:5">
      <c r="B15091" s="187"/>
      <c r="C15091" s="169"/>
      <c r="D15091" s="169"/>
      <c r="E15091" s="169"/>
    </row>
    <row r="15092" spans="2:5">
      <c r="B15092" s="187"/>
      <c r="C15092" s="169"/>
      <c r="D15092" s="169"/>
      <c r="E15092" s="169"/>
    </row>
    <row r="15093" spans="2:5">
      <c r="B15093" s="187"/>
      <c r="C15093" s="169"/>
      <c r="D15093" s="169"/>
      <c r="E15093" s="169"/>
    </row>
    <row r="15094" spans="2:5">
      <c r="B15094" s="187"/>
      <c r="C15094" s="169"/>
      <c r="D15094" s="169"/>
      <c r="E15094" s="169"/>
    </row>
    <row r="15095" spans="2:5">
      <c r="B15095" s="187"/>
      <c r="C15095" s="169"/>
      <c r="D15095" s="169"/>
      <c r="E15095" s="169"/>
    </row>
    <row r="15096" spans="2:5">
      <c r="B15096" s="187"/>
      <c r="C15096" s="169"/>
      <c r="D15096" s="169"/>
      <c r="E15096" s="169"/>
    </row>
    <row r="15097" spans="2:5">
      <c r="B15097" s="187"/>
      <c r="C15097" s="169"/>
      <c r="D15097" s="169"/>
      <c r="E15097" s="169"/>
    </row>
    <row r="15098" spans="2:5">
      <c r="B15098" s="187"/>
      <c r="C15098" s="169"/>
      <c r="D15098" s="169"/>
      <c r="E15098" s="169"/>
    </row>
    <row r="15099" spans="2:5">
      <c r="B15099" s="187"/>
      <c r="C15099" s="169"/>
      <c r="D15099" s="169"/>
      <c r="E15099" s="169"/>
    </row>
    <row r="15100" spans="2:5">
      <c r="B15100" s="187"/>
      <c r="C15100" s="169"/>
      <c r="D15100" s="169"/>
      <c r="E15100" s="169"/>
    </row>
    <row r="15101" spans="2:5">
      <c r="B15101" s="187"/>
      <c r="C15101" s="169"/>
      <c r="D15101" s="169"/>
      <c r="E15101" s="169"/>
    </row>
    <row r="15102" spans="2:5">
      <c r="B15102" s="187"/>
      <c r="C15102" s="169"/>
      <c r="D15102" s="169"/>
      <c r="E15102" s="169"/>
    </row>
    <row r="15103" spans="2:5">
      <c r="B15103" s="187"/>
      <c r="C15103" s="169"/>
      <c r="D15103" s="169"/>
      <c r="E15103" s="169"/>
    </row>
    <row r="15104" spans="2:5">
      <c r="B15104" s="187"/>
      <c r="C15104" s="169"/>
      <c r="D15104" s="169"/>
      <c r="E15104" s="169"/>
    </row>
    <row r="15105" spans="2:5">
      <c r="B15105" s="187"/>
      <c r="C15105" s="169"/>
      <c r="D15105" s="169"/>
      <c r="E15105" s="169"/>
    </row>
    <row r="15106" spans="2:5">
      <c r="B15106" s="187"/>
      <c r="C15106" s="169"/>
      <c r="D15106" s="169"/>
      <c r="E15106" s="169"/>
    </row>
    <row r="15107" spans="2:5">
      <c r="B15107" s="187"/>
      <c r="C15107" s="169"/>
      <c r="D15107" s="169"/>
      <c r="E15107" s="169"/>
    </row>
    <row r="15108" spans="2:5">
      <c r="B15108" s="187"/>
      <c r="C15108" s="169"/>
      <c r="D15108" s="169"/>
      <c r="E15108" s="169"/>
    </row>
    <row r="15109" spans="2:5">
      <c r="B15109" s="187"/>
      <c r="C15109" s="169"/>
      <c r="D15109" s="169"/>
      <c r="E15109" s="169"/>
    </row>
    <row r="15110" spans="2:5">
      <c r="B15110" s="187"/>
      <c r="C15110" s="169"/>
      <c r="D15110" s="169"/>
      <c r="E15110" s="169"/>
    </row>
    <row r="15111" spans="2:5">
      <c r="B15111" s="187"/>
      <c r="C15111" s="169"/>
      <c r="D15111" s="169"/>
      <c r="E15111" s="169"/>
    </row>
    <row r="15112" spans="2:5">
      <c r="B15112" s="187"/>
      <c r="C15112" s="169"/>
      <c r="D15112" s="169"/>
      <c r="E15112" s="169"/>
    </row>
    <row r="15113" spans="2:5">
      <c r="B15113" s="187"/>
      <c r="C15113" s="169"/>
      <c r="D15113" s="169"/>
      <c r="E15113" s="169"/>
    </row>
    <row r="15114" spans="2:5">
      <c r="B15114" s="187"/>
      <c r="C15114" s="169"/>
      <c r="D15114" s="169"/>
      <c r="E15114" s="169"/>
    </row>
    <row r="15115" spans="2:5">
      <c r="B15115" s="187"/>
      <c r="C15115" s="169"/>
      <c r="D15115" s="169"/>
      <c r="E15115" s="169"/>
    </row>
    <row r="15116" spans="2:5">
      <c r="B15116" s="187"/>
      <c r="C15116" s="169"/>
      <c r="D15116" s="169"/>
      <c r="E15116" s="169"/>
    </row>
    <row r="15117" spans="2:5">
      <c r="B15117" s="187"/>
      <c r="C15117" s="169"/>
      <c r="D15117" s="169"/>
      <c r="E15117" s="169"/>
    </row>
    <row r="15118" spans="2:5">
      <c r="B15118" s="187"/>
      <c r="C15118" s="169"/>
      <c r="D15118" s="169"/>
      <c r="E15118" s="169"/>
    </row>
    <row r="15119" spans="2:5">
      <c r="B15119" s="187"/>
      <c r="C15119" s="169"/>
      <c r="D15119" s="169"/>
      <c r="E15119" s="169"/>
    </row>
    <row r="15120" spans="2:5">
      <c r="B15120" s="187"/>
      <c r="C15120" s="169"/>
      <c r="D15120" s="169"/>
      <c r="E15120" s="169"/>
    </row>
    <row r="15121" spans="2:5">
      <c r="B15121" s="187"/>
      <c r="C15121" s="169"/>
      <c r="D15121" s="169"/>
      <c r="E15121" s="169"/>
    </row>
    <row r="15122" spans="2:5">
      <c r="B15122" s="187"/>
      <c r="C15122" s="169"/>
      <c r="D15122" s="169"/>
      <c r="E15122" s="169"/>
    </row>
    <row r="15123" spans="2:5">
      <c r="B15123" s="187"/>
      <c r="C15123" s="169"/>
      <c r="D15123" s="169"/>
      <c r="E15123" s="169"/>
    </row>
    <row r="15124" spans="2:5">
      <c r="B15124" s="187"/>
      <c r="C15124" s="169"/>
      <c r="D15124" s="169"/>
      <c r="E15124" s="169"/>
    </row>
    <row r="15125" spans="2:5">
      <c r="B15125" s="187"/>
      <c r="C15125" s="169"/>
      <c r="D15125" s="169"/>
      <c r="E15125" s="169"/>
    </row>
    <row r="15126" spans="2:5">
      <c r="B15126" s="187"/>
      <c r="C15126" s="169"/>
      <c r="D15126" s="169"/>
      <c r="E15126" s="169"/>
    </row>
    <row r="15127" spans="2:5">
      <c r="B15127" s="187"/>
      <c r="C15127" s="169"/>
      <c r="D15127" s="169"/>
      <c r="E15127" s="169"/>
    </row>
    <row r="15128" spans="2:5">
      <c r="B15128" s="187"/>
      <c r="C15128" s="169"/>
      <c r="D15128" s="169"/>
      <c r="E15128" s="169"/>
    </row>
    <row r="15129" spans="2:5">
      <c r="B15129" s="187"/>
      <c r="C15129" s="169"/>
      <c r="D15129" s="169"/>
      <c r="E15129" s="169"/>
    </row>
    <row r="15130" spans="2:5">
      <c r="B15130" s="187"/>
      <c r="C15130" s="169"/>
      <c r="D15130" s="169"/>
      <c r="E15130" s="169"/>
    </row>
    <row r="15131" spans="2:5">
      <c r="B15131" s="187"/>
      <c r="C15131" s="169"/>
      <c r="D15131" s="169"/>
      <c r="E15131" s="169"/>
    </row>
    <row r="15132" spans="2:5">
      <c r="B15132" s="187"/>
      <c r="C15132" s="169"/>
      <c r="D15132" s="169"/>
      <c r="E15132" s="169"/>
    </row>
    <row r="15133" spans="2:5">
      <c r="B15133" s="187"/>
      <c r="C15133" s="169"/>
      <c r="D15133" s="169"/>
      <c r="E15133" s="169"/>
    </row>
    <row r="15134" spans="2:5">
      <c r="B15134" s="187"/>
      <c r="C15134" s="169"/>
      <c r="D15134" s="169"/>
      <c r="E15134" s="169"/>
    </row>
    <row r="15135" spans="2:5">
      <c r="B15135" s="187"/>
      <c r="C15135" s="169"/>
      <c r="D15135" s="169"/>
      <c r="E15135" s="169"/>
    </row>
    <row r="15136" spans="2:5">
      <c r="B15136" s="187"/>
      <c r="C15136" s="169"/>
      <c r="D15136" s="169"/>
      <c r="E15136" s="169"/>
    </row>
    <row r="15137" spans="2:5">
      <c r="B15137" s="187"/>
      <c r="C15137" s="169"/>
      <c r="D15137" s="169"/>
      <c r="E15137" s="169"/>
    </row>
    <row r="15138" spans="2:5">
      <c r="B15138" s="187"/>
      <c r="C15138" s="169"/>
      <c r="D15138" s="169"/>
      <c r="E15138" s="169"/>
    </row>
    <row r="15139" spans="2:5">
      <c r="B15139" s="187"/>
      <c r="C15139" s="169"/>
      <c r="D15139" s="169"/>
      <c r="E15139" s="169"/>
    </row>
    <row r="15140" spans="2:5">
      <c r="B15140" s="187"/>
      <c r="C15140" s="169"/>
      <c r="D15140" s="169"/>
      <c r="E15140" s="169"/>
    </row>
    <row r="15141" spans="2:5">
      <c r="B15141" s="187"/>
      <c r="C15141" s="169"/>
      <c r="D15141" s="169"/>
      <c r="E15141" s="169"/>
    </row>
    <row r="15142" spans="2:5">
      <c r="B15142" s="187"/>
      <c r="C15142" s="169"/>
      <c r="D15142" s="169"/>
      <c r="E15142" s="169"/>
    </row>
    <row r="15143" spans="2:5">
      <c r="B15143" s="187"/>
      <c r="C15143" s="169"/>
      <c r="D15143" s="169"/>
      <c r="E15143" s="169"/>
    </row>
    <row r="15144" spans="2:5">
      <c r="B15144" s="187"/>
      <c r="C15144" s="169"/>
      <c r="D15144" s="169"/>
      <c r="E15144" s="169"/>
    </row>
    <row r="15145" spans="2:5">
      <c r="B15145" s="187"/>
      <c r="C15145" s="169"/>
      <c r="D15145" s="169"/>
      <c r="E15145" s="169"/>
    </row>
    <row r="15146" spans="2:5">
      <c r="B15146" s="187"/>
      <c r="C15146" s="169"/>
      <c r="D15146" s="169"/>
      <c r="E15146" s="169"/>
    </row>
    <row r="15147" spans="2:5">
      <c r="B15147" s="187"/>
      <c r="C15147" s="169"/>
      <c r="D15147" s="169"/>
      <c r="E15147" s="169"/>
    </row>
    <row r="15148" spans="2:5">
      <c r="B15148" s="187"/>
      <c r="C15148" s="169"/>
      <c r="D15148" s="169"/>
      <c r="E15148" s="169"/>
    </row>
    <row r="15149" spans="2:5">
      <c r="B15149" s="187"/>
      <c r="C15149" s="169"/>
      <c r="D15149" s="169"/>
      <c r="E15149" s="169"/>
    </row>
    <row r="15150" spans="2:5">
      <c r="B15150" s="187"/>
      <c r="C15150" s="169"/>
      <c r="D15150" s="169"/>
      <c r="E15150" s="169"/>
    </row>
    <row r="15151" spans="2:5">
      <c r="B15151" s="187"/>
      <c r="C15151" s="169"/>
      <c r="D15151" s="169"/>
      <c r="E15151" s="169"/>
    </row>
    <row r="15152" spans="2:5">
      <c r="B15152" s="187"/>
      <c r="C15152" s="169"/>
      <c r="D15152" s="169"/>
      <c r="E15152" s="169"/>
    </row>
    <row r="15153" spans="2:5">
      <c r="B15153" s="187"/>
      <c r="C15153" s="169"/>
      <c r="D15153" s="169"/>
      <c r="E15153" s="169"/>
    </row>
    <row r="15154" spans="2:5">
      <c r="B15154" s="187"/>
      <c r="C15154" s="169"/>
      <c r="D15154" s="169"/>
      <c r="E15154" s="169"/>
    </row>
    <row r="15155" spans="2:5">
      <c r="B15155" s="187"/>
      <c r="C15155" s="169"/>
      <c r="D15155" s="169"/>
      <c r="E15155" s="169"/>
    </row>
    <row r="15156" spans="2:5">
      <c r="B15156" s="187"/>
      <c r="C15156" s="169"/>
      <c r="D15156" s="169"/>
      <c r="E15156" s="169"/>
    </row>
    <row r="15157" spans="2:5">
      <c r="B15157" s="187"/>
      <c r="C15157" s="169"/>
      <c r="D15157" s="169"/>
      <c r="E15157" s="169"/>
    </row>
    <row r="15158" spans="2:5">
      <c r="B15158" s="187"/>
      <c r="C15158" s="169"/>
      <c r="D15158" s="169"/>
      <c r="E15158" s="169"/>
    </row>
    <row r="15159" spans="2:5">
      <c r="B15159" s="187"/>
      <c r="C15159" s="169"/>
      <c r="D15159" s="169"/>
      <c r="E15159" s="169"/>
    </row>
    <row r="15160" spans="2:5">
      <c r="B15160" s="187"/>
      <c r="C15160" s="169"/>
      <c r="D15160" s="169"/>
      <c r="E15160" s="169"/>
    </row>
    <row r="15161" spans="2:5">
      <c r="B15161" s="187"/>
      <c r="C15161" s="169"/>
      <c r="D15161" s="169"/>
      <c r="E15161" s="169"/>
    </row>
    <row r="15162" spans="2:5">
      <c r="B15162" s="187"/>
      <c r="C15162" s="169"/>
      <c r="D15162" s="169"/>
      <c r="E15162" s="169"/>
    </row>
    <row r="15163" spans="2:5">
      <c r="B15163" s="187"/>
      <c r="C15163" s="169"/>
      <c r="D15163" s="169"/>
      <c r="E15163" s="169"/>
    </row>
    <row r="15164" spans="2:5">
      <c r="B15164" s="187"/>
      <c r="C15164" s="169"/>
      <c r="D15164" s="169"/>
      <c r="E15164" s="169"/>
    </row>
    <row r="15165" spans="2:5">
      <c r="B15165" s="187"/>
      <c r="C15165" s="169"/>
      <c r="D15165" s="169"/>
      <c r="E15165" s="169"/>
    </row>
    <row r="15166" spans="2:5">
      <c r="B15166" s="187"/>
      <c r="C15166" s="169"/>
      <c r="D15166" s="169"/>
      <c r="E15166" s="169"/>
    </row>
    <row r="15167" spans="2:5">
      <c r="B15167" s="187"/>
      <c r="C15167" s="169"/>
      <c r="D15167" s="169"/>
      <c r="E15167" s="169"/>
    </row>
    <row r="15168" spans="2:5">
      <c r="B15168" s="187"/>
      <c r="C15168" s="169"/>
      <c r="D15168" s="169"/>
      <c r="E15168" s="169"/>
    </row>
    <row r="15169" spans="2:5">
      <c r="B15169" s="187"/>
      <c r="C15169" s="169"/>
      <c r="D15169" s="169"/>
      <c r="E15169" s="169"/>
    </row>
    <row r="15170" spans="2:5">
      <c r="B15170" s="187"/>
      <c r="C15170" s="169"/>
      <c r="D15170" s="169"/>
      <c r="E15170" s="169"/>
    </row>
    <row r="15171" spans="2:5">
      <c r="B15171" s="187"/>
      <c r="C15171" s="169"/>
      <c r="D15171" s="169"/>
      <c r="E15171" s="169"/>
    </row>
    <row r="15172" spans="2:5">
      <c r="B15172" s="187"/>
      <c r="C15172" s="169"/>
      <c r="D15172" s="169"/>
      <c r="E15172" s="169"/>
    </row>
    <row r="15173" spans="2:5">
      <c r="B15173" s="187"/>
      <c r="C15173" s="169"/>
      <c r="D15173" s="169"/>
      <c r="E15173" s="169"/>
    </row>
    <row r="15174" spans="2:5">
      <c r="B15174" s="187"/>
      <c r="C15174" s="169"/>
      <c r="D15174" s="169"/>
      <c r="E15174" s="169"/>
    </row>
    <row r="15175" spans="2:5">
      <c r="B15175" s="187"/>
      <c r="C15175" s="169"/>
      <c r="D15175" s="169"/>
      <c r="E15175" s="169"/>
    </row>
    <row r="15176" spans="2:5">
      <c r="B15176" s="187"/>
      <c r="C15176" s="169"/>
      <c r="D15176" s="169"/>
      <c r="E15176" s="169"/>
    </row>
    <row r="15177" spans="2:5">
      <c r="B15177" s="187"/>
      <c r="C15177" s="169"/>
      <c r="D15177" s="169"/>
      <c r="E15177" s="169"/>
    </row>
    <row r="15178" spans="2:5">
      <c r="B15178" s="187"/>
      <c r="C15178" s="169"/>
      <c r="D15178" s="169"/>
      <c r="E15178" s="169"/>
    </row>
    <row r="15179" spans="2:5">
      <c r="B15179" s="187"/>
      <c r="C15179" s="169"/>
      <c r="D15179" s="169"/>
      <c r="E15179" s="169"/>
    </row>
    <row r="15180" spans="2:5">
      <c r="B15180" s="187"/>
      <c r="C15180" s="169"/>
      <c r="D15180" s="169"/>
      <c r="E15180" s="169"/>
    </row>
    <row r="15181" spans="2:5">
      <c r="B15181" s="187"/>
      <c r="C15181" s="169"/>
      <c r="D15181" s="169"/>
      <c r="E15181" s="169"/>
    </row>
    <row r="15182" spans="2:5">
      <c r="B15182" s="187"/>
      <c r="C15182" s="169"/>
      <c r="D15182" s="169"/>
      <c r="E15182" s="169"/>
    </row>
    <row r="15183" spans="2:5">
      <c r="B15183" s="187"/>
      <c r="C15183" s="169"/>
      <c r="D15183" s="169"/>
      <c r="E15183" s="169"/>
    </row>
    <row r="15184" spans="2:5">
      <c r="B15184" s="187"/>
      <c r="C15184" s="169"/>
      <c r="D15184" s="169"/>
      <c r="E15184" s="169"/>
    </row>
    <row r="15185" spans="2:5">
      <c r="B15185" s="187"/>
      <c r="C15185" s="169"/>
      <c r="D15185" s="169"/>
      <c r="E15185" s="169"/>
    </row>
    <row r="15186" spans="2:5">
      <c r="B15186" s="187"/>
      <c r="C15186" s="169"/>
      <c r="D15186" s="169"/>
      <c r="E15186" s="169"/>
    </row>
    <row r="15187" spans="2:5">
      <c r="B15187" s="187"/>
      <c r="C15187" s="169"/>
      <c r="D15187" s="169"/>
      <c r="E15187" s="169"/>
    </row>
    <row r="15188" spans="2:5">
      <c r="B15188" s="187"/>
      <c r="C15188" s="169"/>
      <c r="D15188" s="169"/>
      <c r="E15188" s="169"/>
    </row>
    <row r="15189" spans="2:5">
      <c r="B15189" s="187"/>
      <c r="C15189" s="169"/>
      <c r="D15189" s="169"/>
      <c r="E15189" s="169"/>
    </row>
    <row r="15190" spans="2:5">
      <c r="B15190" s="187"/>
      <c r="C15190" s="169"/>
      <c r="D15190" s="169"/>
      <c r="E15190" s="169"/>
    </row>
    <row r="15191" spans="2:5">
      <c r="B15191" s="187"/>
      <c r="C15191" s="169"/>
      <c r="D15191" s="169"/>
      <c r="E15191" s="169"/>
    </row>
    <row r="15192" spans="2:5">
      <c r="B15192" s="187"/>
      <c r="C15192" s="169"/>
      <c r="D15192" s="169"/>
      <c r="E15192" s="169"/>
    </row>
    <row r="15193" spans="2:5">
      <c r="B15193" s="187"/>
      <c r="C15193" s="169"/>
      <c r="D15193" s="169"/>
      <c r="E15193" s="169"/>
    </row>
    <row r="15194" spans="2:5">
      <c r="B15194" s="187"/>
      <c r="C15194" s="169"/>
      <c r="D15194" s="169"/>
      <c r="E15194" s="169"/>
    </row>
    <row r="15195" spans="2:5">
      <c r="B15195" s="187"/>
      <c r="C15195" s="169"/>
      <c r="D15195" s="169"/>
      <c r="E15195" s="169"/>
    </row>
    <row r="15196" spans="2:5">
      <c r="B15196" s="187"/>
      <c r="C15196" s="169"/>
      <c r="D15196" s="169"/>
      <c r="E15196" s="169"/>
    </row>
    <row r="15197" spans="2:5">
      <c r="B15197" s="187"/>
      <c r="C15197" s="169"/>
      <c r="D15197" s="169"/>
      <c r="E15197" s="169"/>
    </row>
    <row r="15198" spans="2:5">
      <c r="B15198" s="187"/>
      <c r="C15198" s="169"/>
      <c r="D15198" s="169"/>
      <c r="E15198" s="169"/>
    </row>
    <row r="15199" spans="2:5">
      <c r="B15199" s="187"/>
      <c r="C15199" s="169"/>
      <c r="D15199" s="169"/>
      <c r="E15199" s="169"/>
    </row>
    <row r="15200" spans="2:5">
      <c r="B15200" s="187"/>
      <c r="C15200" s="169"/>
      <c r="D15200" s="169"/>
      <c r="E15200" s="169"/>
    </row>
    <row r="15201" spans="2:5">
      <c r="B15201" s="187"/>
      <c r="C15201" s="169"/>
      <c r="D15201" s="169"/>
      <c r="E15201" s="169"/>
    </row>
    <row r="15202" spans="2:5">
      <c r="B15202" s="187"/>
      <c r="C15202" s="169"/>
      <c r="D15202" s="169"/>
      <c r="E15202" s="169"/>
    </row>
    <row r="15203" spans="2:5">
      <c r="B15203" s="187"/>
      <c r="C15203" s="169"/>
      <c r="D15203" s="169"/>
      <c r="E15203" s="169"/>
    </row>
    <row r="15204" spans="2:5">
      <c r="B15204" s="187"/>
      <c r="C15204" s="169"/>
      <c r="D15204" s="169"/>
      <c r="E15204" s="169"/>
    </row>
    <row r="15205" spans="2:5">
      <c r="B15205" s="187"/>
      <c r="C15205" s="169"/>
      <c r="D15205" s="169"/>
      <c r="E15205" s="169"/>
    </row>
    <row r="15206" spans="2:5">
      <c r="B15206" s="187"/>
      <c r="C15206" s="169"/>
      <c r="D15206" s="169"/>
      <c r="E15206" s="169"/>
    </row>
    <row r="15207" spans="2:5">
      <c r="B15207" s="187"/>
      <c r="C15207" s="169"/>
      <c r="D15207" s="169"/>
      <c r="E15207" s="169"/>
    </row>
    <row r="15208" spans="2:5">
      <c r="B15208" s="187"/>
      <c r="C15208" s="169"/>
      <c r="D15208" s="169"/>
      <c r="E15208" s="169"/>
    </row>
    <row r="15209" spans="2:5">
      <c r="B15209" s="187"/>
      <c r="C15209" s="169"/>
      <c r="D15209" s="169"/>
      <c r="E15209" s="169"/>
    </row>
    <row r="15210" spans="2:5">
      <c r="B15210" s="187"/>
      <c r="C15210" s="169"/>
      <c r="D15210" s="169"/>
      <c r="E15210" s="169"/>
    </row>
    <row r="15211" spans="2:5">
      <c r="B15211" s="187"/>
      <c r="C15211" s="169"/>
      <c r="D15211" s="169"/>
      <c r="E15211" s="169"/>
    </row>
    <row r="15212" spans="2:5">
      <c r="B15212" s="187"/>
      <c r="C15212" s="169"/>
      <c r="D15212" s="169"/>
      <c r="E15212" s="169"/>
    </row>
    <row r="15213" spans="2:5">
      <c r="B15213" s="187"/>
      <c r="C15213" s="169"/>
      <c r="D15213" s="169"/>
      <c r="E15213" s="169"/>
    </row>
    <row r="15214" spans="2:5">
      <c r="B15214" s="187"/>
      <c r="C15214" s="169"/>
      <c r="D15214" s="169"/>
      <c r="E15214" s="169"/>
    </row>
    <row r="15215" spans="2:5">
      <c r="B15215" s="187"/>
      <c r="C15215" s="169"/>
      <c r="D15215" s="169"/>
      <c r="E15215" s="169"/>
    </row>
    <row r="15216" spans="2:5">
      <c r="B15216" s="187"/>
      <c r="C15216" s="169"/>
      <c r="D15216" s="169"/>
      <c r="E15216" s="169"/>
    </row>
    <row r="15217" spans="2:5">
      <c r="B15217" s="187"/>
      <c r="C15217" s="169"/>
      <c r="D15217" s="169"/>
      <c r="E15217" s="169"/>
    </row>
    <row r="15218" spans="2:5">
      <c r="B15218" s="187"/>
      <c r="C15218" s="169"/>
      <c r="D15218" s="169"/>
      <c r="E15218" s="169"/>
    </row>
    <row r="15219" spans="2:5">
      <c r="B15219" s="187"/>
      <c r="C15219" s="169"/>
      <c r="D15219" s="169"/>
      <c r="E15219" s="169"/>
    </row>
    <row r="15220" spans="2:5">
      <c r="B15220" s="187"/>
      <c r="C15220" s="169"/>
      <c r="D15220" s="169"/>
      <c r="E15220" s="169"/>
    </row>
    <row r="15221" spans="2:5">
      <c r="B15221" s="187"/>
      <c r="C15221" s="169"/>
      <c r="D15221" s="169"/>
      <c r="E15221" s="169"/>
    </row>
    <row r="15222" spans="2:5">
      <c r="B15222" s="187"/>
      <c r="C15222" s="169"/>
      <c r="D15222" s="169"/>
      <c r="E15222" s="169"/>
    </row>
    <row r="15223" spans="2:5">
      <c r="B15223" s="187"/>
      <c r="C15223" s="169"/>
      <c r="D15223" s="169"/>
      <c r="E15223" s="169"/>
    </row>
    <row r="15224" spans="2:5">
      <c r="B15224" s="187"/>
      <c r="C15224" s="169"/>
      <c r="D15224" s="169"/>
      <c r="E15224" s="169"/>
    </row>
    <row r="15225" spans="2:5">
      <c r="B15225" s="187"/>
      <c r="C15225" s="169"/>
      <c r="D15225" s="169"/>
      <c r="E15225" s="169"/>
    </row>
    <row r="15226" spans="2:5">
      <c r="B15226" s="187"/>
      <c r="C15226" s="169"/>
      <c r="D15226" s="169"/>
      <c r="E15226" s="169"/>
    </row>
    <row r="15227" spans="2:5">
      <c r="B15227" s="187"/>
      <c r="C15227" s="169"/>
      <c r="D15227" s="169"/>
      <c r="E15227" s="169"/>
    </row>
    <row r="15228" spans="2:5">
      <c r="B15228" s="187"/>
      <c r="C15228" s="169"/>
      <c r="D15228" s="169"/>
      <c r="E15228" s="169"/>
    </row>
    <row r="15229" spans="2:5">
      <c r="B15229" s="187"/>
      <c r="C15229" s="169"/>
      <c r="D15229" s="169"/>
      <c r="E15229" s="169"/>
    </row>
    <row r="15230" spans="2:5">
      <c r="B15230" s="187"/>
      <c r="C15230" s="169"/>
      <c r="D15230" s="169"/>
      <c r="E15230" s="169"/>
    </row>
    <row r="15231" spans="2:5">
      <c r="B15231" s="187"/>
      <c r="C15231" s="169"/>
      <c r="D15231" s="169"/>
      <c r="E15231" s="169"/>
    </row>
    <row r="15232" spans="2:5">
      <c r="B15232" s="187"/>
      <c r="C15232" s="169"/>
      <c r="D15232" s="169"/>
      <c r="E15232" s="169"/>
    </row>
    <row r="15233" spans="2:5">
      <c r="B15233" s="187"/>
      <c r="C15233" s="169"/>
      <c r="D15233" s="169"/>
      <c r="E15233" s="169"/>
    </row>
    <row r="15234" spans="2:5">
      <c r="B15234" s="187"/>
      <c r="C15234" s="169"/>
      <c r="D15234" s="169"/>
      <c r="E15234" s="169"/>
    </row>
    <row r="15235" spans="2:5">
      <c r="B15235" s="187"/>
      <c r="C15235" s="169"/>
      <c r="D15235" s="169"/>
      <c r="E15235" s="169"/>
    </row>
    <row r="15236" spans="2:5">
      <c r="B15236" s="187"/>
      <c r="C15236" s="169"/>
      <c r="D15236" s="169"/>
      <c r="E15236" s="169"/>
    </row>
    <row r="15237" spans="2:5">
      <c r="B15237" s="187"/>
      <c r="C15237" s="169"/>
      <c r="D15237" s="169"/>
      <c r="E15237" s="169"/>
    </row>
    <row r="15238" spans="2:5">
      <c r="B15238" s="187"/>
      <c r="C15238" s="169"/>
      <c r="D15238" s="169"/>
      <c r="E15238" s="169"/>
    </row>
    <row r="15239" spans="2:5">
      <c r="B15239" s="187"/>
      <c r="C15239" s="169"/>
      <c r="D15239" s="169"/>
      <c r="E15239" s="169"/>
    </row>
    <row r="15240" spans="2:5">
      <c r="B15240" s="187"/>
      <c r="C15240" s="169"/>
      <c r="D15240" s="169"/>
      <c r="E15240" s="169"/>
    </row>
    <row r="15241" spans="2:5">
      <c r="B15241" s="187"/>
      <c r="C15241" s="169"/>
      <c r="D15241" s="169"/>
      <c r="E15241" s="169"/>
    </row>
    <row r="15242" spans="2:5">
      <c r="B15242" s="187"/>
      <c r="C15242" s="169"/>
      <c r="D15242" s="169"/>
      <c r="E15242" s="169"/>
    </row>
    <row r="15243" spans="2:5">
      <c r="B15243" s="187"/>
      <c r="C15243" s="169"/>
      <c r="D15243" s="169"/>
      <c r="E15243" s="169"/>
    </row>
    <row r="15244" spans="2:5">
      <c r="B15244" s="187"/>
      <c r="C15244" s="169"/>
      <c r="D15244" s="169"/>
      <c r="E15244" s="169"/>
    </row>
    <row r="15245" spans="2:5">
      <c r="B15245" s="187"/>
      <c r="C15245" s="169"/>
      <c r="D15245" s="169"/>
      <c r="E15245" s="169"/>
    </row>
    <row r="15246" spans="2:5">
      <c r="B15246" s="187"/>
      <c r="C15246" s="169"/>
      <c r="D15246" s="169"/>
      <c r="E15246" s="169"/>
    </row>
    <row r="15247" spans="2:5">
      <c r="B15247" s="187"/>
      <c r="C15247" s="169"/>
      <c r="D15247" s="169"/>
      <c r="E15247" s="169"/>
    </row>
    <row r="15248" spans="2:5">
      <c r="B15248" s="187"/>
      <c r="C15248" s="169"/>
      <c r="D15248" s="169"/>
      <c r="E15248" s="169"/>
    </row>
    <row r="15249" spans="2:5">
      <c r="B15249" s="187"/>
      <c r="C15249" s="169"/>
      <c r="D15249" s="169"/>
      <c r="E15249" s="169"/>
    </row>
    <row r="15250" spans="2:5">
      <c r="B15250" s="187"/>
      <c r="C15250" s="169"/>
      <c r="D15250" s="169"/>
      <c r="E15250" s="169"/>
    </row>
    <row r="15251" spans="2:5">
      <c r="B15251" s="187"/>
      <c r="C15251" s="169"/>
      <c r="D15251" s="169"/>
      <c r="E15251" s="169"/>
    </row>
    <row r="15252" spans="2:5">
      <c r="B15252" s="187"/>
      <c r="C15252" s="169"/>
      <c r="D15252" s="169"/>
      <c r="E15252" s="169"/>
    </row>
    <row r="15253" spans="2:5">
      <c r="B15253" s="187"/>
      <c r="C15253" s="169"/>
      <c r="D15253" s="169"/>
      <c r="E15253" s="169"/>
    </row>
    <row r="15254" spans="2:5">
      <c r="B15254" s="187"/>
      <c r="C15254" s="169"/>
      <c r="D15254" s="169"/>
      <c r="E15254" s="169"/>
    </row>
    <row r="15255" spans="2:5">
      <c r="B15255" s="187"/>
      <c r="C15255" s="169"/>
      <c r="D15255" s="169"/>
      <c r="E15255" s="169"/>
    </row>
    <row r="15256" spans="2:5">
      <c r="B15256" s="187"/>
      <c r="C15256" s="169"/>
      <c r="D15256" s="169"/>
      <c r="E15256" s="169"/>
    </row>
    <row r="15257" spans="2:5">
      <c r="B15257" s="187"/>
      <c r="C15257" s="169"/>
      <c r="D15257" s="169"/>
      <c r="E15257" s="169"/>
    </row>
    <row r="15258" spans="2:5">
      <c r="B15258" s="187"/>
      <c r="C15258" s="169"/>
      <c r="D15258" s="169"/>
      <c r="E15258" s="169"/>
    </row>
    <row r="15259" spans="2:5">
      <c r="B15259" s="187"/>
      <c r="C15259" s="169"/>
      <c r="D15259" s="169"/>
      <c r="E15259" s="169"/>
    </row>
    <row r="15260" spans="2:5">
      <c r="B15260" s="187"/>
      <c r="C15260" s="169"/>
      <c r="D15260" s="169"/>
      <c r="E15260" s="169"/>
    </row>
    <row r="15261" spans="2:5">
      <c r="B15261" s="187"/>
      <c r="C15261" s="169"/>
      <c r="D15261" s="169"/>
      <c r="E15261" s="169"/>
    </row>
    <row r="15262" spans="2:5">
      <c r="B15262" s="187"/>
      <c r="C15262" s="169"/>
      <c r="D15262" s="169"/>
      <c r="E15262" s="169"/>
    </row>
    <row r="15263" spans="2:5">
      <c r="B15263" s="187"/>
      <c r="C15263" s="169"/>
      <c r="D15263" s="169"/>
      <c r="E15263" s="169"/>
    </row>
    <row r="15264" spans="2:5">
      <c r="B15264" s="187"/>
      <c r="C15264" s="169"/>
      <c r="D15264" s="169"/>
      <c r="E15264" s="169"/>
    </row>
    <row r="15265" spans="2:5">
      <c r="B15265" s="187"/>
      <c r="C15265" s="169"/>
      <c r="D15265" s="169"/>
      <c r="E15265" s="169"/>
    </row>
    <row r="15266" spans="2:5">
      <c r="B15266" s="187"/>
      <c r="C15266" s="169"/>
      <c r="D15266" s="169"/>
      <c r="E15266" s="169"/>
    </row>
    <row r="15267" spans="2:5">
      <c r="B15267" s="187"/>
      <c r="C15267" s="169"/>
      <c r="D15267" s="169"/>
      <c r="E15267" s="169"/>
    </row>
    <row r="15268" spans="2:5">
      <c r="B15268" s="187"/>
      <c r="C15268" s="169"/>
      <c r="D15268" s="169"/>
      <c r="E15268" s="169"/>
    </row>
    <row r="15269" spans="2:5">
      <c r="B15269" s="187"/>
      <c r="C15269" s="169"/>
      <c r="D15269" s="169"/>
      <c r="E15269" s="169"/>
    </row>
    <row r="15270" spans="2:5">
      <c r="B15270" s="187"/>
      <c r="C15270" s="169"/>
      <c r="D15270" s="169"/>
      <c r="E15270" s="169"/>
    </row>
    <row r="15271" spans="2:5">
      <c r="B15271" s="187"/>
      <c r="C15271" s="169"/>
      <c r="D15271" s="169"/>
      <c r="E15271" s="169"/>
    </row>
    <row r="15272" spans="2:5">
      <c r="B15272" s="187"/>
      <c r="C15272" s="169"/>
      <c r="D15272" s="169"/>
      <c r="E15272" s="169"/>
    </row>
    <row r="15273" spans="2:5">
      <c r="B15273" s="187"/>
      <c r="C15273" s="169"/>
      <c r="D15273" s="169"/>
      <c r="E15273" s="169"/>
    </row>
    <row r="15274" spans="2:5">
      <c r="B15274" s="187"/>
      <c r="C15274" s="169"/>
      <c r="D15274" s="169"/>
      <c r="E15274" s="169"/>
    </row>
    <row r="15275" spans="2:5">
      <c r="B15275" s="187"/>
      <c r="C15275" s="169"/>
      <c r="D15275" s="169"/>
      <c r="E15275" s="169"/>
    </row>
    <row r="15276" spans="2:5">
      <c r="B15276" s="187"/>
      <c r="C15276" s="169"/>
      <c r="D15276" s="169"/>
      <c r="E15276" s="169"/>
    </row>
    <row r="15277" spans="2:5">
      <c r="B15277" s="187"/>
      <c r="C15277" s="169"/>
      <c r="D15277" s="169"/>
      <c r="E15277" s="169"/>
    </row>
    <row r="15278" spans="2:5">
      <c r="B15278" s="187"/>
      <c r="C15278" s="169"/>
      <c r="D15278" s="169"/>
      <c r="E15278" s="169"/>
    </row>
    <row r="15279" spans="2:5">
      <c r="B15279" s="187"/>
      <c r="C15279" s="169"/>
      <c r="D15279" s="169"/>
      <c r="E15279" s="169"/>
    </row>
    <row r="15280" spans="2:5">
      <c r="B15280" s="187"/>
      <c r="C15280" s="169"/>
      <c r="D15280" s="169"/>
      <c r="E15280" s="169"/>
    </row>
    <row r="15281" spans="2:5">
      <c r="B15281" s="187"/>
      <c r="C15281" s="169"/>
      <c r="D15281" s="169"/>
      <c r="E15281" s="169"/>
    </row>
    <row r="15282" spans="2:5">
      <c r="B15282" s="187"/>
      <c r="C15282" s="169"/>
      <c r="D15282" s="169"/>
      <c r="E15282" s="169"/>
    </row>
    <row r="15283" spans="2:5">
      <c r="B15283" s="187"/>
      <c r="C15283" s="169"/>
      <c r="D15283" s="169"/>
      <c r="E15283" s="169"/>
    </row>
    <row r="15284" spans="2:5">
      <c r="B15284" s="187"/>
      <c r="C15284" s="169"/>
      <c r="D15284" s="169"/>
      <c r="E15284" s="169"/>
    </row>
    <row r="15285" spans="2:5">
      <c r="B15285" s="187"/>
      <c r="C15285" s="169"/>
      <c r="D15285" s="169"/>
      <c r="E15285" s="169"/>
    </row>
    <row r="15286" spans="2:5">
      <c r="B15286" s="187"/>
      <c r="C15286" s="169"/>
      <c r="D15286" s="169"/>
      <c r="E15286" s="169"/>
    </row>
    <row r="15287" spans="2:5">
      <c r="B15287" s="187"/>
      <c r="C15287" s="169"/>
      <c r="D15287" s="169"/>
      <c r="E15287" s="169"/>
    </row>
    <row r="15288" spans="2:5">
      <c r="B15288" s="187"/>
      <c r="C15288" s="169"/>
      <c r="D15288" s="169"/>
      <c r="E15288" s="169"/>
    </row>
    <row r="15289" spans="2:5">
      <c r="B15289" s="187"/>
      <c r="C15289" s="169"/>
      <c r="D15289" s="169"/>
      <c r="E15289" s="169"/>
    </row>
    <row r="15290" spans="2:5">
      <c r="B15290" s="187"/>
      <c r="C15290" s="169"/>
      <c r="D15290" s="169"/>
      <c r="E15290" s="169"/>
    </row>
    <row r="15291" spans="2:5">
      <c r="B15291" s="187"/>
      <c r="C15291" s="169"/>
      <c r="D15291" s="169"/>
      <c r="E15291" s="169"/>
    </row>
    <row r="15292" spans="2:5">
      <c r="B15292" s="187"/>
      <c r="C15292" s="169"/>
      <c r="D15292" s="169"/>
      <c r="E15292" s="169"/>
    </row>
    <row r="15293" spans="2:5">
      <c r="B15293" s="187"/>
      <c r="C15293" s="169"/>
      <c r="D15293" s="169"/>
      <c r="E15293" s="169"/>
    </row>
    <row r="15294" spans="2:5">
      <c r="B15294" s="187"/>
      <c r="C15294" s="169"/>
      <c r="D15294" s="169"/>
      <c r="E15294" s="169"/>
    </row>
    <row r="15295" spans="2:5">
      <c r="B15295" s="187"/>
      <c r="C15295" s="169"/>
      <c r="D15295" s="169"/>
      <c r="E15295" s="169"/>
    </row>
    <row r="15296" spans="2:5">
      <c r="B15296" s="187"/>
      <c r="C15296" s="169"/>
      <c r="D15296" s="169"/>
      <c r="E15296" s="169"/>
    </row>
    <row r="15297" spans="2:5">
      <c r="B15297" s="187"/>
      <c r="C15297" s="169"/>
      <c r="D15297" s="169"/>
      <c r="E15297" s="169"/>
    </row>
    <row r="15298" spans="2:5">
      <c r="B15298" s="187"/>
      <c r="C15298" s="169"/>
      <c r="D15298" s="169"/>
      <c r="E15298" s="169"/>
    </row>
    <row r="15299" spans="2:5">
      <c r="B15299" s="187"/>
      <c r="C15299" s="169"/>
      <c r="D15299" s="169"/>
      <c r="E15299" s="169"/>
    </row>
    <row r="15300" spans="2:5">
      <c r="B15300" s="187"/>
      <c r="C15300" s="169"/>
      <c r="D15300" s="169"/>
      <c r="E15300" s="169"/>
    </row>
    <row r="15301" spans="2:5">
      <c r="B15301" s="187"/>
      <c r="C15301" s="169"/>
      <c r="D15301" s="169"/>
      <c r="E15301" s="169"/>
    </row>
    <row r="15302" spans="2:5">
      <c r="B15302" s="187"/>
      <c r="C15302" s="169"/>
      <c r="D15302" s="169"/>
      <c r="E15302" s="169"/>
    </row>
    <row r="15303" spans="2:5">
      <c r="B15303" s="187"/>
      <c r="C15303" s="169"/>
      <c r="D15303" s="169"/>
      <c r="E15303" s="169"/>
    </row>
    <row r="15304" spans="2:5">
      <c r="B15304" s="187"/>
      <c r="C15304" s="169"/>
      <c r="D15304" s="169"/>
      <c r="E15304" s="169"/>
    </row>
    <row r="15305" spans="2:5">
      <c r="B15305" s="187"/>
      <c r="C15305" s="169"/>
      <c r="D15305" s="169"/>
      <c r="E15305" s="169"/>
    </row>
    <row r="15306" spans="2:5">
      <c r="B15306" s="187"/>
      <c r="C15306" s="169"/>
      <c r="D15306" s="169"/>
      <c r="E15306" s="169"/>
    </row>
    <row r="15307" spans="2:5">
      <c r="B15307" s="187"/>
      <c r="C15307" s="169"/>
      <c r="D15307" s="169"/>
      <c r="E15307" s="169"/>
    </row>
    <row r="15308" spans="2:5">
      <c r="B15308" s="187"/>
      <c r="C15308" s="169"/>
      <c r="D15308" s="169"/>
      <c r="E15308" s="169"/>
    </row>
    <row r="15309" spans="2:5">
      <c r="B15309" s="187"/>
      <c r="C15309" s="169"/>
      <c r="D15309" s="169"/>
      <c r="E15309" s="169"/>
    </row>
    <row r="15310" spans="2:5">
      <c r="B15310" s="187"/>
      <c r="C15310" s="169"/>
      <c r="D15310" s="169"/>
      <c r="E15310" s="169"/>
    </row>
    <row r="15311" spans="2:5">
      <c r="B15311" s="187"/>
      <c r="C15311" s="169"/>
      <c r="D15311" s="169"/>
      <c r="E15311" s="169"/>
    </row>
    <row r="15312" spans="2:5">
      <c r="B15312" s="187"/>
      <c r="C15312" s="169"/>
      <c r="D15312" s="169"/>
      <c r="E15312" s="169"/>
    </row>
    <row r="15313" spans="2:5">
      <c r="B15313" s="187"/>
      <c r="C15313" s="169"/>
      <c r="D15313" s="169"/>
      <c r="E15313" s="169"/>
    </row>
    <row r="15314" spans="2:5">
      <c r="B15314" s="187"/>
      <c r="C15314" s="169"/>
      <c r="D15314" s="169"/>
      <c r="E15314" s="169"/>
    </row>
    <row r="15315" spans="2:5">
      <c r="B15315" s="187"/>
      <c r="C15315" s="169"/>
      <c r="D15315" s="169"/>
      <c r="E15315" s="169"/>
    </row>
    <row r="15316" spans="2:5">
      <c r="B15316" s="187"/>
      <c r="C15316" s="169"/>
      <c r="D15316" s="169"/>
      <c r="E15316" s="169"/>
    </row>
    <row r="15317" spans="2:5">
      <c r="B15317" s="187"/>
      <c r="C15317" s="169"/>
      <c r="D15317" s="169"/>
      <c r="E15317" s="169"/>
    </row>
    <row r="15318" spans="2:5">
      <c r="B15318" s="187"/>
      <c r="C15318" s="169"/>
      <c r="D15318" s="169"/>
      <c r="E15318" s="169"/>
    </row>
    <row r="15319" spans="2:5">
      <c r="B15319" s="187"/>
      <c r="C15319" s="169"/>
      <c r="D15319" s="169"/>
      <c r="E15319" s="169"/>
    </row>
    <row r="15320" spans="2:5">
      <c r="B15320" s="187"/>
      <c r="C15320" s="169"/>
      <c r="D15320" s="169"/>
      <c r="E15320" s="169"/>
    </row>
    <row r="15321" spans="2:5">
      <c r="B15321" s="187"/>
      <c r="C15321" s="169"/>
      <c r="D15321" s="169"/>
      <c r="E15321" s="169"/>
    </row>
    <row r="15322" spans="2:5">
      <c r="B15322" s="187"/>
      <c r="C15322" s="169"/>
      <c r="D15322" s="169"/>
      <c r="E15322" s="169"/>
    </row>
    <row r="15323" spans="2:5">
      <c r="B15323" s="187"/>
      <c r="C15323" s="169"/>
      <c r="D15323" s="169"/>
      <c r="E15323" s="169"/>
    </row>
    <row r="15324" spans="2:5">
      <c r="B15324" s="187"/>
      <c r="C15324" s="169"/>
      <c r="D15324" s="169"/>
      <c r="E15324" s="169"/>
    </row>
    <row r="15325" spans="2:5">
      <c r="B15325" s="187"/>
      <c r="C15325" s="169"/>
      <c r="D15325" s="169"/>
      <c r="E15325" s="169"/>
    </row>
    <row r="15326" spans="2:5">
      <c r="B15326" s="187"/>
      <c r="C15326" s="169"/>
      <c r="D15326" s="169"/>
      <c r="E15326" s="169"/>
    </row>
    <row r="15327" spans="2:5">
      <c r="B15327" s="187"/>
      <c r="C15327" s="169"/>
      <c r="D15327" s="169"/>
      <c r="E15327" s="169"/>
    </row>
    <row r="15328" spans="2:5">
      <c r="B15328" s="187"/>
      <c r="C15328" s="169"/>
      <c r="D15328" s="169"/>
      <c r="E15328" s="169"/>
    </row>
    <row r="15329" spans="2:5">
      <c r="B15329" s="187"/>
      <c r="C15329" s="169"/>
      <c r="D15329" s="169"/>
      <c r="E15329" s="169"/>
    </row>
    <row r="15330" spans="2:5">
      <c r="B15330" s="187"/>
      <c r="C15330" s="169"/>
      <c r="D15330" s="169"/>
      <c r="E15330" s="169"/>
    </row>
    <row r="15331" spans="2:5">
      <c r="B15331" s="187"/>
      <c r="C15331" s="169"/>
      <c r="D15331" s="169"/>
      <c r="E15331" s="169"/>
    </row>
    <row r="15332" spans="2:5">
      <c r="B15332" s="187"/>
      <c r="C15332" s="169"/>
      <c r="D15332" s="169"/>
      <c r="E15332" s="169"/>
    </row>
    <row r="15333" spans="2:5">
      <c r="B15333" s="187"/>
      <c r="C15333" s="169"/>
      <c r="D15333" s="169"/>
      <c r="E15333" s="169"/>
    </row>
    <row r="15334" spans="2:5">
      <c r="B15334" s="187"/>
      <c r="C15334" s="169"/>
      <c r="D15334" s="169"/>
      <c r="E15334" s="169"/>
    </row>
    <row r="15335" spans="2:5">
      <c r="B15335" s="187"/>
      <c r="C15335" s="169"/>
      <c r="D15335" s="169"/>
      <c r="E15335" s="169"/>
    </row>
    <row r="15336" spans="2:5">
      <c r="B15336" s="187"/>
      <c r="C15336" s="169"/>
      <c r="D15336" s="169"/>
      <c r="E15336" s="169"/>
    </row>
    <row r="15337" spans="2:5">
      <c r="B15337" s="187"/>
      <c r="C15337" s="169"/>
      <c r="D15337" s="169"/>
      <c r="E15337" s="169"/>
    </row>
    <row r="15338" spans="2:5">
      <c r="B15338" s="187"/>
      <c r="C15338" s="169"/>
      <c r="D15338" s="169"/>
      <c r="E15338" s="169"/>
    </row>
    <row r="15339" spans="2:5">
      <c r="B15339" s="187"/>
      <c r="C15339" s="169"/>
      <c r="D15339" s="169"/>
      <c r="E15339" s="169"/>
    </row>
    <row r="15340" spans="2:5">
      <c r="B15340" s="187"/>
      <c r="C15340" s="169"/>
      <c r="D15340" s="169"/>
      <c r="E15340" s="169"/>
    </row>
    <row r="15341" spans="2:5">
      <c r="B15341" s="187"/>
      <c r="C15341" s="169"/>
      <c r="D15341" s="169"/>
      <c r="E15341" s="169"/>
    </row>
    <row r="15342" spans="2:5">
      <c r="B15342" s="187"/>
      <c r="C15342" s="169"/>
      <c r="D15342" s="169"/>
      <c r="E15342" s="169"/>
    </row>
    <row r="15343" spans="2:5">
      <c r="B15343" s="187"/>
      <c r="C15343" s="169"/>
      <c r="D15343" s="169"/>
      <c r="E15343" s="169"/>
    </row>
    <row r="15344" spans="2:5">
      <c r="B15344" s="187"/>
      <c r="C15344" s="169"/>
      <c r="D15344" s="169"/>
      <c r="E15344" s="169"/>
    </row>
    <row r="15345" spans="2:5">
      <c r="B15345" s="187"/>
      <c r="C15345" s="169"/>
      <c r="D15345" s="169"/>
      <c r="E15345" s="169"/>
    </row>
    <row r="15346" spans="2:5">
      <c r="B15346" s="187"/>
      <c r="C15346" s="169"/>
      <c r="D15346" s="169"/>
      <c r="E15346" s="169"/>
    </row>
    <row r="15347" spans="2:5">
      <c r="B15347" s="187"/>
      <c r="C15347" s="169"/>
      <c r="D15347" s="169"/>
      <c r="E15347" s="169"/>
    </row>
    <row r="15348" spans="2:5">
      <c r="B15348" s="187"/>
      <c r="C15348" s="169"/>
      <c r="D15348" s="169"/>
      <c r="E15348" s="169"/>
    </row>
    <row r="15349" spans="2:5">
      <c r="B15349" s="187"/>
      <c r="C15349" s="169"/>
      <c r="D15349" s="169"/>
      <c r="E15349" s="169"/>
    </row>
    <row r="15350" spans="2:5">
      <c r="B15350" s="187"/>
      <c r="C15350" s="169"/>
      <c r="D15350" s="169"/>
      <c r="E15350" s="169"/>
    </row>
    <row r="15351" spans="2:5">
      <c r="B15351" s="187"/>
      <c r="C15351" s="169"/>
      <c r="D15351" s="169"/>
      <c r="E15351" s="169"/>
    </row>
    <row r="15352" spans="2:5">
      <c r="B15352" s="187"/>
      <c r="C15352" s="169"/>
      <c r="D15352" s="169"/>
      <c r="E15352" s="169"/>
    </row>
    <row r="15353" spans="2:5">
      <c r="B15353" s="187"/>
      <c r="C15353" s="169"/>
      <c r="D15353" s="169"/>
      <c r="E15353" s="169"/>
    </row>
    <row r="15354" spans="2:5">
      <c r="B15354" s="187"/>
      <c r="C15354" s="169"/>
      <c r="D15354" s="169"/>
      <c r="E15354" s="169"/>
    </row>
    <row r="15355" spans="2:5">
      <c r="B15355" s="187"/>
      <c r="C15355" s="169"/>
      <c r="D15355" s="169"/>
      <c r="E15355" s="169"/>
    </row>
    <row r="15356" spans="2:5">
      <c r="B15356" s="187"/>
      <c r="C15356" s="169"/>
      <c r="D15356" s="169"/>
      <c r="E15356" s="169"/>
    </row>
    <row r="15357" spans="2:5">
      <c r="B15357" s="187"/>
      <c r="C15357" s="169"/>
      <c r="D15357" s="169"/>
      <c r="E15357" s="169"/>
    </row>
    <row r="15358" spans="2:5">
      <c r="B15358" s="187"/>
      <c r="C15358" s="169"/>
      <c r="D15358" s="169"/>
      <c r="E15358" s="169"/>
    </row>
    <row r="15359" spans="2:5">
      <c r="B15359" s="187"/>
      <c r="C15359" s="169"/>
      <c r="D15359" s="169"/>
      <c r="E15359" s="169"/>
    </row>
    <row r="15360" spans="2:5">
      <c r="B15360" s="187"/>
      <c r="C15360" s="169"/>
      <c r="D15360" s="169"/>
      <c r="E15360" s="169"/>
    </row>
    <row r="15361" spans="2:5">
      <c r="B15361" s="187"/>
      <c r="C15361" s="169"/>
      <c r="D15361" s="169"/>
      <c r="E15361" s="169"/>
    </row>
    <row r="15362" spans="2:5">
      <c r="B15362" s="187"/>
      <c r="C15362" s="169"/>
      <c r="D15362" s="169"/>
      <c r="E15362" s="169"/>
    </row>
    <row r="15363" spans="2:5">
      <c r="B15363" s="187"/>
      <c r="C15363" s="169"/>
      <c r="D15363" s="169"/>
      <c r="E15363" s="169"/>
    </row>
    <row r="15364" spans="2:5">
      <c r="B15364" s="187"/>
      <c r="C15364" s="169"/>
      <c r="D15364" s="169"/>
      <c r="E15364" s="169"/>
    </row>
    <row r="15365" spans="2:5">
      <c r="B15365" s="187"/>
      <c r="C15365" s="169"/>
      <c r="D15365" s="169"/>
      <c r="E15365" s="169"/>
    </row>
    <row r="15366" spans="2:5">
      <c r="B15366" s="187"/>
      <c r="C15366" s="169"/>
      <c r="D15366" s="169"/>
      <c r="E15366" s="169"/>
    </row>
    <row r="15367" spans="2:5">
      <c r="B15367" s="187"/>
      <c r="C15367" s="169"/>
      <c r="D15367" s="169"/>
      <c r="E15367" s="169"/>
    </row>
    <row r="15368" spans="2:5">
      <c r="B15368" s="187"/>
      <c r="C15368" s="169"/>
      <c r="D15368" s="169"/>
      <c r="E15368" s="169"/>
    </row>
    <row r="15369" spans="2:5">
      <c r="B15369" s="187"/>
      <c r="C15369" s="169"/>
      <c r="D15369" s="169"/>
      <c r="E15369" s="169"/>
    </row>
    <row r="15370" spans="2:5">
      <c r="B15370" s="187"/>
      <c r="C15370" s="169"/>
      <c r="D15370" s="169"/>
      <c r="E15370" s="169"/>
    </row>
    <row r="15371" spans="2:5">
      <c r="B15371" s="187"/>
      <c r="C15371" s="169"/>
      <c r="D15371" s="169"/>
      <c r="E15371" s="169"/>
    </row>
    <row r="15372" spans="2:5">
      <c r="B15372" s="187"/>
      <c r="C15372" s="169"/>
      <c r="D15372" s="169"/>
      <c r="E15372" s="169"/>
    </row>
    <row r="15373" spans="2:5">
      <c r="B15373" s="187"/>
      <c r="C15373" s="169"/>
      <c r="D15373" s="169"/>
      <c r="E15373" s="169"/>
    </row>
    <row r="15374" spans="2:5">
      <c r="B15374" s="187"/>
      <c r="C15374" s="169"/>
      <c r="D15374" s="169"/>
      <c r="E15374" s="169"/>
    </row>
    <row r="15375" spans="2:5">
      <c r="B15375" s="187"/>
      <c r="C15375" s="169"/>
      <c r="D15375" s="169"/>
      <c r="E15375" s="169"/>
    </row>
    <row r="15376" spans="2:5">
      <c r="B15376" s="187"/>
      <c r="C15376" s="169"/>
      <c r="D15376" s="169"/>
      <c r="E15376" s="169"/>
    </row>
    <row r="15377" spans="2:5">
      <c r="B15377" s="187"/>
      <c r="C15377" s="169"/>
      <c r="D15377" s="169"/>
      <c r="E15377" s="169"/>
    </row>
    <row r="15378" spans="2:5">
      <c r="B15378" s="187"/>
      <c r="C15378" s="169"/>
      <c r="D15378" s="169"/>
      <c r="E15378" s="169"/>
    </row>
    <row r="15379" spans="2:5">
      <c r="B15379" s="187"/>
      <c r="C15379" s="169"/>
      <c r="D15379" s="169"/>
      <c r="E15379" s="169"/>
    </row>
    <row r="15380" spans="2:5">
      <c r="B15380" s="187"/>
      <c r="C15380" s="169"/>
      <c r="D15380" s="169"/>
      <c r="E15380" s="169"/>
    </row>
    <row r="15381" spans="2:5">
      <c r="B15381" s="187"/>
      <c r="C15381" s="169"/>
      <c r="D15381" s="169"/>
      <c r="E15381" s="169"/>
    </row>
    <row r="15382" spans="2:5">
      <c r="B15382" s="187"/>
      <c r="C15382" s="169"/>
      <c r="D15382" s="169"/>
      <c r="E15382" s="169"/>
    </row>
    <row r="15383" spans="2:5">
      <c r="B15383" s="187"/>
      <c r="C15383" s="169"/>
      <c r="D15383" s="169"/>
      <c r="E15383" s="169"/>
    </row>
    <row r="15384" spans="2:5">
      <c r="B15384" s="187"/>
      <c r="C15384" s="169"/>
      <c r="D15384" s="169"/>
      <c r="E15384" s="169"/>
    </row>
    <row r="15385" spans="2:5">
      <c r="B15385" s="187"/>
      <c r="C15385" s="169"/>
      <c r="D15385" s="169"/>
      <c r="E15385" s="169"/>
    </row>
    <row r="15386" spans="2:5">
      <c r="B15386" s="187"/>
      <c r="C15386" s="169"/>
      <c r="D15386" s="169"/>
      <c r="E15386" s="169"/>
    </row>
    <row r="15387" spans="2:5">
      <c r="B15387" s="187"/>
      <c r="C15387" s="169"/>
      <c r="D15387" s="169"/>
      <c r="E15387" s="169"/>
    </row>
    <row r="15388" spans="2:5">
      <c r="B15388" s="187"/>
      <c r="C15388" s="169"/>
      <c r="D15388" s="169"/>
      <c r="E15388" s="169"/>
    </row>
    <row r="15389" spans="2:5">
      <c r="B15389" s="187"/>
      <c r="C15389" s="169"/>
      <c r="D15389" s="169"/>
      <c r="E15389" s="169"/>
    </row>
    <row r="15390" spans="2:5">
      <c r="B15390" s="187"/>
      <c r="C15390" s="169"/>
      <c r="D15390" s="169"/>
      <c r="E15390" s="169"/>
    </row>
    <row r="15391" spans="2:5">
      <c r="B15391" s="187"/>
      <c r="C15391" s="169"/>
      <c r="D15391" s="169"/>
      <c r="E15391" s="169"/>
    </row>
    <row r="15392" spans="2:5">
      <c r="B15392" s="187"/>
      <c r="C15392" s="169"/>
      <c r="D15392" s="169"/>
      <c r="E15392" s="169"/>
    </row>
    <row r="15393" spans="2:5">
      <c r="B15393" s="187"/>
      <c r="C15393" s="169"/>
      <c r="D15393" s="169"/>
      <c r="E15393" s="169"/>
    </row>
    <row r="15394" spans="2:5">
      <c r="B15394" s="187"/>
      <c r="C15394" s="169"/>
      <c r="D15394" s="169"/>
      <c r="E15394" s="169"/>
    </row>
    <row r="15395" spans="2:5">
      <c r="B15395" s="187"/>
      <c r="C15395" s="169"/>
      <c r="D15395" s="169"/>
      <c r="E15395" s="169"/>
    </row>
    <row r="15396" spans="2:5">
      <c r="B15396" s="187"/>
      <c r="C15396" s="169"/>
      <c r="D15396" s="169"/>
      <c r="E15396" s="169"/>
    </row>
    <row r="15397" spans="2:5">
      <c r="B15397" s="187"/>
      <c r="C15397" s="169"/>
      <c r="D15397" s="169"/>
      <c r="E15397" s="169"/>
    </row>
    <row r="15398" spans="2:5">
      <c r="B15398" s="187"/>
      <c r="C15398" s="169"/>
      <c r="D15398" s="169"/>
      <c r="E15398" s="169"/>
    </row>
    <row r="15399" spans="2:5">
      <c r="B15399" s="187"/>
      <c r="C15399" s="169"/>
      <c r="D15399" s="169"/>
      <c r="E15399" s="169"/>
    </row>
    <row r="15400" spans="2:5">
      <c r="B15400" s="187"/>
      <c r="C15400" s="169"/>
      <c r="D15400" s="169"/>
      <c r="E15400" s="169"/>
    </row>
    <row r="15401" spans="2:5">
      <c r="B15401" s="187"/>
      <c r="C15401" s="169"/>
      <c r="D15401" s="169"/>
      <c r="E15401" s="169"/>
    </row>
    <row r="15402" spans="2:5">
      <c r="B15402" s="187"/>
      <c r="C15402" s="169"/>
      <c r="D15402" s="169"/>
      <c r="E15402" s="169"/>
    </row>
    <row r="15403" spans="2:5">
      <c r="B15403" s="187"/>
      <c r="C15403" s="169"/>
      <c r="D15403" s="169"/>
      <c r="E15403" s="169"/>
    </row>
    <row r="15404" spans="2:5">
      <c r="B15404" s="187"/>
      <c r="C15404" s="169"/>
      <c r="D15404" s="169"/>
      <c r="E15404" s="169"/>
    </row>
    <row r="15405" spans="2:5">
      <c r="B15405" s="187"/>
      <c r="C15405" s="169"/>
      <c r="D15405" s="169"/>
      <c r="E15405" s="169"/>
    </row>
    <row r="15406" spans="2:5">
      <c r="B15406" s="187"/>
      <c r="C15406" s="169"/>
      <c r="D15406" s="169"/>
      <c r="E15406" s="169"/>
    </row>
    <row r="15407" spans="2:5">
      <c r="B15407" s="187"/>
      <c r="C15407" s="169"/>
      <c r="D15407" s="169"/>
      <c r="E15407" s="169"/>
    </row>
    <row r="15408" spans="2:5">
      <c r="B15408" s="187"/>
      <c r="C15408" s="169"/>
      <c r="D15408" s="169"/>
      <c r="E15408" s="169"/>
    </row>
    <row r="15409" spans="2:5">
      <c r="B15409" s="187"/>
      <c r="C15409" s="169"/>
      <c r="D15409" s="169"/>
      <c r="E15409" s="169"/>
    </row>
    <row r="15410" spans="2:5">
      <c r="B15410" s="187"/>
      <c r="C15410" s="169"/>
      <c r="D15410" s="169"/>
      <c r="E15410" s="169"/>
    </row>
    <row r="15411" spans="2:5">
      <c r="B15411" s="187"/>
      <c r="C15411" s="169"/>
      <c r="D15411" s="169"/>
      <c r="E15411" s="169"/>
    </row>
    <row r="15412" spans="2:5">
      <c r="B15412" s="187"/>
      <c r="C15412" s="169"/>
      <c r="D15412" s="169"/>
      <c r="E15412" s="169"/>
    </row>
    <row r="15413" spans="2:5">
      <c r="B15413" s="187"/>
      <c r="C15413" s="169"/>
      <c r="D15413" s="169"/>
      <c r="E15413" s="169"/>
    </row>
    <row r="15414" spans="2:5">
      <c r="B15414" s="187"/>
      <c r="C15414" s="169"/>
      <c r="D15414" s="169"/>
      <c r="E15414" s="169"/>
    </row>
    <row r="15415" spans="2:5">
      <c r="B15415" s="187"/>
      <c r="C15415" s="169"/>
      <c r="D15415" s="169"/>
      <c r="E15415" s="169"/>
    </row>
    <row r="15416" spans="2:5">
      <c r="B15416" s="187"/>
      <c r="C15416" s="169"/>
      <c r="D15416" s="169"/>
      <c r="E15416" s="169"/>
    </row>
    <row r="15417" spans="2:5">
      <c r="B15417" s="187"/>
      <c r="C15417" s="169"/>
      <c r="D15417" s="169"/>
      <c r="E15417" s="169"/>
    </row>
    <row r="15418" spans="2:5">
      <c r="B15418" s="187"/>
      <c r="C15418" s="169"/>
      <c r="D15418" s="169"/>
      <c r="E15418" s="169"/>
    </row>
    <row r="15419" spans="2:5">
      <c r="B15419" s="187"/>
      <c r="C15419" s="169"/>
      <c r="D15419" s="169"/>
      <c r="E15419" s="169"/>
    </row>
    <row r="15420" spans="2:5">
      <c r="B15420" s="187"/>
      <c r="C15420" s="169"/>
      <c r="D15420" s="169"/>
      <c r="E15420" s="169"/>
    </row>
    <row r="15421" spans="2:5">
      <c r="B15421" s="187"/>
      <c r="C15421" s="169"/>
      <c r="D15421" s="169"/>
      <c r="E15421" s="169"/>
    </row>
    <row r="15422" spans="2:5">
      <c r="B15422" s="187"/>
      <c r="C15422" s="169"/>
      <c r="D15422" s="169"/>
      <c r="E15422" s="169"/>
    </row>
    <row r="15423" spans="2:5">
      <c r="B15423" s="187"/>
      <c r="C15423" s="169"/>
      <c r="D15423" s="169"/>
      <c r="E15423" s="169"/>
    </row>
    <row r="15424" spans="2:5">
      <c r="B15424" s="187"/>
      <c r="C15424" s="169"/>
      <c r="D15424" s="169"/>
      <c r="E15424" s="169"/>
    </row>
    <row r="15425" spans="2:5">
      <c r="B15425" s="187"/>
      <c r="C15425" s="169"/>
      <c r="D15425" s="169"/>
      <c r="E15425" s="169"/>
    </row>
    <row r="15426" spans="2:5">
      <c r="B15426" s="187"/>
      <c r="C15426" s="169"/>
      <c r="D15426" s="169"/>
      <c r="E15426" s="169"/>
    </row>
    <row r="15427" spans="2:5">
      <c r="B15427" s="187"/>
      <c r="C15427" s="169"/>
      <c r="D15427" s="169"/>
      <c r="E15427" s="169"/>
    </row>
    <row r="15428" spans="2:5">
      <c r="B15428" s="187"/>
      <c r="C15428" s="169"/>
      <c r="D15428" s="169"/>
      <c r="E15428" s="169"/>
    </row>
    <row r="15429" spans="2:5">
      <c r="B15429" s="187"/>
      <c r="C15429" s="169"/>
      <c r="D15429" s="169"/>
      <c r="E15429" s="169"/>
    </row>
    <row r="15430" spans="2:5">
      <c r="B15430" s="187"/>
      <c r="C15430" s="169"/>
      <c r="D15430" s="169"/>
      <c r="E15430" s="169"/>
    </row>
    <row r="15431" spans="2:5">
      <c r="B15431" s="187"/>
      <c r="C15431" s="169"/>
      <c r="D15431" s="169"/>
      <c r="E15431" s="169"/>
    </row>
    <row r="15432" spans="2:5">
      <c r="B15432" s="187"/>
      <c r="C15432" s="169"/>
      <c r="D15432" s="169"/>
      <c r="E15432" s="169"/>
    </row>
    <row r="15433" spans="2:5">
      <c r="B15433" s="187"/>
      <c r="C15433" s="169"/>
      <c r="D15433" s="169"/>
      <c r="E15433" s="169"/>
    </row>
    <row r="15434" spans="2:5">
      <c r="B15434" s="187"/>
      <c r="C15434" s="169"/>
      <c r="D15434" s="169"/>
      <c r="E15434" s="169"/>
    </row>
    <row r="15435" spans="2:5">
      <c r="B15435" s="187"/>
      <c r="C15435" s="169"/>
      <c r="D15435" s="169"/>
      <c r="E15435" s="169"/>
    </row>
    <row r="15436" spans="2:5">
      <c r="B15436" s="187"/>
      <c r="C15436" s="169"/>
      <c r="D15436" s="169"/>
      <c r="E15436" s="169"/>
    </row>
    <row r="15437" spans="2:5">
      <c r="B15437" s="187"/>
      <c r="C15437" s="169"/>
      <c r="D15437" s="169"/>
      <c r="E15437" s="169"/>
    </row>
    <row r="15438" spans="2:5">
      <c r="B15438" s="187"/>
      <c r="C15438" s="169"/>
      <c r="D15438" s="169"/>
      <c r="E15438" s="169"/>
    </row>
    <row r="15439" spans="2:5">
      <c r="B15439" s="187"/>
      <c r="C15439" s="169"/>
      <c r="D15439" s="169"/>
      <c r="E15439" s="169"/>
    </row>
    <row r="15440" spans="2:5">
      <c r="B15440" s="187"/>
      <c r="C15440" s="169"/>
      <c r="D15440" s="169"/>
      <c r="E15440" s="169"/>
    </row>
    <row r="15441" spans="2:5">
      <c r="B15441" s="187"/>
      <c r="C15441" s="169"/>
      <c r="D15441" s="169"/>
      <c r="E15441" s="169"/>
    </row>
    <row r="15442" spans="2:5">
      <c r="B15442" s="187"/>
      <c r="C15442" s="169"/>
      <c r="D15442" s="169"/>
      <c r="E15442" s="169"/>
    </row>
    <row r="15443" spans="2:5">
      <c r="B15443" s="187"/>
      <c r="C15443" s="169"/>
      <c r="D15443" s="169"/>
      <c r="E15443" s="169"/>
    </row>
    <row r="15444" spans="2:5">
      <c r="B15444" s="187"/>
      <c r="C15444" s="169"/>
      <c r="D15444" s="169"/>
      <c r="E15444" s="169"/>
    </row>
    <row r="15445" spans="2:5">
      <c r="B15445" s="187"/>
      <c r="C15445" s="169"/>
      <c r="D15445" s="169"/>
      <c r="E15445" s="169"/>
    </row>
    <row r="15446" spans="2:5">
      <c r="B15446" s="187"/>
      <c r="C15446" s="169"/>
      <c r="D15446" s="169"/>
      <c r="E15446" s="169"/>
    </row>
    <row r="15447" spans="2:5">
      <c r="B15447" s="187"/>
      <c r="C15447" s="169"/>
      <c r="D15447" s="169"/>
      <c r="E15447" s="169"/>
    </row>
    <row r="15448" spans="2:5">
      <c r="B15448" s="187"/>
      <c r="C15448" s="169"/>
      <c r="D15448" s="169"/>
      <c r="E15448" s="169"/>
    </row>
    <row r="15449" spans="2:5">
      <c r="B15449" s="187"/>
      <c r="C15449" s="169"/>
      <c r="D15449" s="169"/>
      <c r="E15449" s="169"/>
    </row>
    <row r="15450" spans="2:5">
      <c r="B15450" s="187"/>
      <c r="C15450" s="169"/>
      <c r="D15450" s="169"/>
      <c r="E15450" s="169"/>
    </row>
    <row r="15451" spans="2:5">
      <c r="B15451" s="187"/>
      <c r="C15451" s="169"/>
      <c r="D15451" s="169"/>
      <c r="E15451" s="169"/>
    </row>
    <row r="15452" spans="2:5">
      <c r="B15452" s="187"/>
      <c r="C15452" s="169"/>
      <c r="D15452" s="169"/>
      <c r="E15452" s="169"/>
    </row>
    <row r="15453" spans="2:5">
      <c r="B15453" s="187"/>
      <c r="C15453" s="169"/>
      <c r="D15453" s="169"/>
      <c r="E15453" s="169"/>
    </row>
    <row r="15454" spans="2:5">
      <c r="B15454" s="187"/>
      <c r="C15454" s="169"/>
      <c r="D15454" s="169"/>
      <c r="E15454" s="169"/>
    </row>
    <row r="15455" spans="2:5">
      <c r="B15455" s="187"/>
      <c r="C15455" s="169"/>
      <c r="D15455" s="169"/>
      <c r="E15455" s="169"/>
    </row>
    <row r="15456" spans="2:5">
      <c r="B15456" s="187"/>
      <c r="C15456" s="169"/>
      <c r="D15456" s="169"/>
      <c r="E15456" s="169"/>
    </row>
    <row r="15457" spans="2:5">
      <c r="B15457" s="187"/>
      <c r="C15457" s="169"/>
      <c r="D15457" s="169"/>
      <c r="E15457" s="169"/>
    </row>
    <row r="15458" spans="2:5">
      <c r="B15458" s="187"/>
      <c r="C15458" s="169"/>
      <c r="D15458" s="169"/>
      <c r="E15458" s="169"/>
    </row>
    <row r="15459" spans="2:5">
      <c r="B15459" s="187"/>
      <c r="C15459" s="169"/>
      <c r="D15459" s="169"/>
      <c r="E15459" s="169"/>
    </row>
    <row r="15460" spans="2:5">
      <c r="B15460" s="187"/>
      <c r="C15460" s="169"/>
      <c r="D15460" s="169"/>
      <c r="E15460" s="169"/>
    </row>
    <row r="15461" spans="2:5">
      <c r="B15461" s="187"/>
      <c r="C15461" s="169"/>
      <c r="D15461" s="169"/>
      <c r="E15461" s="169"/>
    </row>
    <row r="15462" spans="2:5">
      <c r="B15462" s="187"/>
      <c r="C15462" s="169"/>
      <c r="D15462" s="169"/>
      <c r="E15462" s="169"/>
    </row>
    <row r="15463" spans="2:5">
      <c r="B15463" s="187"/>
      <c r="C15463" s="169"/>
      <c r="D15463" s="169"/>
      <c r="E15463" s="169"/>
    </row>
    <row r="15464" spans="2:5">
      <c r="B15464" s="187"/>
      <c r="C15464" s="169"/>
      <c r="D15464" s="169"/>
      <c r="E15464" s="169"/>
    </row>
    <row r="15465" spans="2:5">
      <c r="B15465" s="187"/>
      <c r="C15465" s="169"/>
      <c r="D15465" s="169"/>
      <c r="E15465" s="169"/>
    </row>
    <row r="15466" spans="2:5">
      <c r="B15466" s="187"/>
      <c r="C15466" s="169"/>
      <c r="D15466" s="169"/>
      <c r="E15466" s="169"/>
    </row>
    <row r="15467" spans="2:5">
      <c r="B15467" s="187"/>
      <c r="C15467" s="169"/>
      <c r="D15467" s="169"/>
      <c r="E15467" s="169"/>
    </row>
    <row r="15468" spans="2:5">
      <c r="B15468" s="187"/>
      <c r="C15468" s="169"/>
      <c r="D15468" s="169"/>
      <c r="E15468" s="169"/>
    </row>
    <row r="15469" spans="2:5">
      <c r="B15469" s="187"/>
      <c r="C15469" s="169"/>
      <c r="D15469" s="169"/>
      <c r="E15469" s="169"/>
    </row>
    <row r="15470" spans="2:5">
      <c r="B15470" s="187"/>
      <c r="C15470" s="169"/>
      <c r="D15470" s="169"/>
      <c r="E15470" s="169"/>
    </row>
    <row r="15471" spans="2:5">
      <c r="B15471" s="187"/>
      <c r="C15471" s="169"/>
      <c r="D15471" s="169"/>
      <c r="E15471" s="169"/>
    </row>
    <row r="15472" spans="2:5">
      <c r="B15472" s="187"/>
      <c r="C15472" s="169"/>
      <c r="D15472" s="169"/>
      <c r="E15472" s="169"/>
    </row>
    <row r="15473" spans="2:5">
      <c r="B15473" s="187"/>
      <c r="C15473" s="169"/>
      <c r="D15473" s="169"/>
      <c r="E15473" s="169"/>
    </row>
    <row r="15474" spans="2:5">
      <c r="B15474" s="187"/>
      <c r="C15474" s="169"/>
      <c r="D15474" s="169"/>
      <c r="E15474" s="169"/>
    </row>
    <row r="15475" spans="2:5">
      <c r="B15475" s="187"/>
      <c r="C15475" s="169"/>
      <c r="D15475" s="169"/>
      <c r="E15475" s="169"/>
    </row>
    <row r="15476" spans="2:5">
      <c r="B15476" s="187"/>
      <c r="C15476" s="169"/>
      <c r="D15476" s="169"/>
      <c r="E15476" s="169"/>
    </row>
    <row r="15477" spans="2:5">
      <c r="B15477" s="187"/>
      <c r="C15477" s="169"/>
      <c r="D15477" s="169"/>
      <c r="E15477" s="169"/>
    </row>
    <row r="15478" spans="2:5">
      <c r="B15478" s="187"/>
      <c r="C15478" s="169"/>
      <c r="D15478" s="169"/>
      <c r="E15478" s="169"/>
    </row>
    <row r="15479" spans="2:5">
      <c r="B15479" s="187"/>
      <c r="C15479" s="169"/>
      <c r="D15479" s="169"/>
      <c r="E15479" s="169"/>
    </row>
    <row r="15480" spans="2:5">
      <c r="B15480" s="187"/>
      <c r="C15480" s="169"/>
      <c r="D15480" s="169"/>
      <c r="E15480" s="169"/>
    </row>
    <row r="15481" spans="2:5">
      <c r="B15481" s="187"/>
      <c r="C15481" s="169"/>
      <c r="D15481" s="169"/>
      <c r="E15481" s="169"/>
    </row>
    <row r="15482" spans="2:5">
      <c r="B15482" s="187"/>
      <c r="C15482" s="169"/>
      <c r="D15482" s="169"/>
      <c r="E15482" s="169"/>
    </row>
    <row r="15483" spans="2:5">
      <c r="B15483" s="187"/>
      <c r="C15483" s="169"/>
      <c r="D15483" s="169"/>
      <c r="E15483" s="169"/>
    </row>
    <row r="15484" spans="2:5">
      <c r="B15484" s="187"/>
      <c r="C15484" s="169"/>
      <c r="D15484" s="169"/>
      <c r="E15484" s="169"/>
    </row>
    <row r="15485" spans="2:5">
      <c r="B15485" s="187"/>
      <c r="C15485" s="169"/>
      <c r="D15485" s="169"/>
      <c r="E15485" s="169"/>
    </row>
    <row r="15486" spans="2:5">
      <c r="B15486" s="187"/>
      <c r="C15486" s="169"/>
      <c r="D15486" s="169"/>
      <c r="E15486" s="169"/>
    </row>
    <row r="15487" spans="2:5">
      <c r="B15487" s="187"/>
      <c r="C15487" s="169"/>
      <c r="D15487" s="169"/>
      <c r="E15487" s="169"/>
    </row>
    <row r="15488" spans="2:5">
      <c r="B15488" s="187"/>
      <c r="C15488" s="169"/>
      <c r="D15488" s="169"/>
      <c r="E15488" s="169"/>
    </row>
    <row r="15489" spans="2:5">
      <c r="B15489" s="187"/>
      <c r="C15489" s="169"/>
      <c r="D15489" s="169"/>
      <c r="E15489" s="169"/>
    </row>
    <row r="15490" spans="2:5">
      <c r="B15490" s="187"/>
      <c r="C15490" s="169"/>
      <c r="D15490" s="169"/>
      <c r="E15490" s="169"/>
    </row>
    <row r="15491" spans="2:5">
      <c r="B15491" s="187"/>
      <c r="C15491" s="169"/>
      <c r="D15491" s="169"/>
      <c r="E15491" s="169"/>
    </row>
    <row r="15492" spans="2:5">
      <c r="B15492" s="187"/>
      <c r="C15492" s="169"/>
      <c r="D15492" s="169"/>
      <c r="E15492" s="169"/>
    </row>
    <row r="15493" spans="2:5">
      <c r="B15493" s="187"/>
      <c r="C15493" s="169"/>
      <c r="D15493" s="169"/>
      <c r="E15493" s="169"/>
    </row>
    <row r="15494" spans="2:5">
      <c r="B15494" s="187"/>
      <c r="C15494" s="169"/>
      <c r="D15494" s="169"/>
      <c r="E15494" s="169"/>
    </row>
    <row r="15495" spans="2:5">
      <c r="B15495" s="187"/>
      <c r="C15495" s="169"/>
      <c r="D15495" s="169"/>
      <c r="E15495" s="169"/>
    </row>
    <row r="15496" spans="2:5">
      <c r="B15496" s="187"/>
      <c r="C15496" s="169"/>
      <c r="D15496" s="169"/>
      <c r="E15496" s="169"/>
    </row>
    <row r="15497" spans="2:5">
      <c r="B15497" s="187"/>
      <c r="C15497" s="169"/>
      <c r="D15497" s="169"/>
      <c r="E15497" s="169"/>
    </row>
    <row r="15498" spans="2:5">
      <c r="B15498" s="187"/>
      <c r="C15498" s="169"/>
      <c r="D15498" s="169"/>
      <c r="E15498" s="169"/>
    </row>
    <row r="15499" spans="2:5">
      <c r="B15499" s="187"/>
      <c r="C15499" s="169"/>
      <c r="D15499" s="169"/>
      <c r="E15499" s="169"/>
    </row>
    <row r="15500" spans="2:5">
      <c r="B15500" s="187"/>
      <c r="C15500" s="169"/>
      <c r="D15500" s="169"/>
      <c r="E15500" s="169"/>
    </row>
    <row r="15501" spans="2:5">
      <c r="B15501" s="187"/>
      <c r="C15501" s="169"/>
      <c r="D15501" s="169"/>
      <c r="E15501" s="169"/>
    </row>
    <row r="15502" spans="2:5">
      <c r="B15502" s="187"/>
      <c r="C15502" s="169"/>
      <c r="D15502" s="169"/>
      <c r="E15502" s="169"/>
    </row>
    <row r="15503" spans="2:5">
      <c r="B15503" s="187"/>
      <c r="C15503" s="169"/>
      <c r="D15503" s="169"/>
      <c r="E15503" s="169"/>
    </row>
    <row r="15504" spans="2:5">
      <c r="B15504" s="187"/>
      <c r="C15504" s="169"/>
      <c r="D15504" s="169"/>
      <c r="E15504" s="169"/>
    </row>
    <row r="15505" spans="2:5">
      <c r="B15505" s="187"/>
      <c r="C15505" s="169"/>
      <c r="D15505" s="169"/>
      <c r="E15505" s="169"/>
    </row>
    <row r="15506" spans="2:5">
      <c r="B15506" s="187"/>
      <c r="C15506" s="169"/>
      <c r="D15506" s="169"/>
      <c r="E15506" s="169"/>
    </row>
    <row r="15507" spans="2:5">
      <c r="B15507" s="187"/>
      <c r="C15507" s="169"/>
      <c r="D15507" s="169"/>
      <c r="E15507" s="169"/>
    </row>
    <row r="15508" spans="2:5">
      <c r="B15508" s="187"/>
      <c r="C15508" s="169"/>
      <c r="D15508" s="169"/>
      <c r="E15508" s="169"/>
    </row>
    <row r="15509" spans="2:5">
      <c r="B15509" s="187"/>
      <c r="C15509" s="169"/>
      <c r="D15509" s="169"/>
      <c r="E15509" s="169"/>
    </row>
    <row r="15510" spans="2:5">
      <c r="B15510" s="187"/>
      <c r="C15510" s="169"/>
      <c r="D15510" s="169"/>
      <c r="E15510" s="169"/>
    </row>
    <row r="15511" spans="2:5">
      <c r="B15511" s="187"/>
      <c r="C15511" s="169"/>
      <c r="D15511" s="169"/>
      <c r="E15511" s="169"/>
    </row>
    <row r="15512" spans="2:5">
      <c r="B15512" s="187"/>
      <c r="C15512" s="169"/>
      <c r="D15512" s="169"/>
      <c r="E15512" s="169"/>
    </row>
    <row r="15513" spans="2:5">
      <c r="B15513" s="187"/>
      <c r="C15513" s="169"/>
      <c r="D15513" s="169"/>
      <c r="E15513" s="169"/>
    </row>
    <row r="15514" spans="2:5">
      <c r="B15514" s="187"/>
      <c r="C15514" s="169"/>
      <c r="D15514" s="169"/>
      <c r="E15514" s="169"/>
    </row>
    <row r="15515" spans="2:5">
      <c r="B15515" s="187"/>
      <c r="C15515" s="169"/>
      <c r="D15515" s="169"/>
      <c r="E15515" s="169"/>
    </row>
    <row r="15516" spans="2:5">
      <c r="B15516" s="187"/>
      <c r="C15516" s="169"/>
      <c r="D15516" s="169"/>
      <c r="E15516" s="169"/>
    </row>
    <row r="15517" spans="2:5">
      <c r="B15517" s="187"/>
      <c r="C15517" s="169"/>
      <c r="D15517" s="169"/>
      <c r="E15517" s="169"/>
    </row>
    <row r="15518" spans="2:5">
      <c r="B15518" s="187"/>
      <c r="C15518" s="169"/>
      <c r="D15518" s="169"/>
      <c r="E15518" s="169"/>
    </row>
    <row r="15519" spans="2:5">
      <c r="B15519" s="187"/>
      <c r="C15519" s="169"/>
      <c r="D15519" s="169"/>
      <c r="E15519" s="169"/>
    </row>
    <row r="15520" spans="2:5">
      <c r="B15520" s="187"/>
      <c r="C15520" s="169"/>
      <c r="D15520" s="169"/>
      <c r="E15520" s="169"/>
    </row>
    <row r="15521" spans="2:5">
      <c r="B15521" s="187"/>
      <c r="C15521" s="169"/>
      <c r="D15521" s="169"/>
      <c r="E15521" s="169"/>
    </row>
    <row r="15522" spans="2:5">
      <c r="B15522" s="187"/>
      <c r="C15522" s="169"/>
      <c r="D15522" s="169"/>
      <c r="E15522" s="169"/>
    </row>
    <row r="15523" spans="2:5">
      <c r="B15523" s="187"/>
      <c r="C15523" s="169"/>
      <c r="D15523" s="169"/>
      <c r="E15523" s="169"/>
    </row>
    <row r="15524" spans="2:5">
      <c r="B15524" s="187"/>
      <c r="C15524" s="169"/>
      <c r="D15524" s="169"/>
      <c r="E15524" s="169"/>
    </row>
    <row r="15525" spans="2:5">
      <c r="B15525" s="187"/>
      <c r="C15525" s="169"/>
      <c r="D15525" s="169"/>
      <c r="E15525" s="169"/>
    </row>
    <row r="15526" spans="2:5">
      <c r="B15526" s="187"/>
      <c r="C15526" s="169"/>
      <c r="D15526" s="169"/>
      <c r="E15526" s="169"/>
    </row>
    <row r="15527" spans="2:5">
      <c r="B15527" s="187"/>
      <c r="C15527" s="169"/>
      <c r="D15527" s="169"/>
      <c r="E15527" s="169"/>
    </row>
    <row r="15528" spans="2:5">
      <c r="B15528" s="187"/>
      <c r="C15528" s="169"/>
      <c r="D15528" s="169"/>
      <c r="E15528" s="169"/>
    </row>
    <row r="15529" spans="2:5">
      <c r="B15529" s="187"/>
      <c r="C15529" s="169"/>
      <c r="D15529" s="169"/>
      <c r="E15529" s="169"/>
    </row>
    <row r="15530" spans="2:5">
      <c r="B15530" s="187"/>
      <c r="C15530" s="169"/>
      <c r="D15530" s="169"/>
      <c r="E15530" s="169"/>
    </row>
    <row r="15531" spans="2:5">
      <c r="B15531" s="187"/>
      <c r="C15531" s="169"/>
      <c r="D15531" s="169"/>
      <c r="E15531" s="169"/>
    </row>
    <row r="15532" spans="2:5">
      <c r="B15532" s="187"/>
      <c r="C15532" s="169"/>
      <c r="D15532" s="169"/>
      <c r="E15532" s="169"/>
    </row>
    <row r="15533" spans="2:5">
      <c r="B15533" s="187"/>
      <c r="C15533" s="169"/>
      <c r="D15533" s="169"/>
      <c r="E15533" s="169"/>
    </row>
    <row r="15534" spans="2:5">
      <c r="B15534" s="187"/>
      <c r="C15534" s="169"/>
      <c r="D15534" s="169"/>
      <c r="E15534" s="169"/>
    </row>
    <row r="15535" spans="2:5">
      <c r="B15535" s="187"/>
      <c r="C15535" s="169"/>
      <c r="D15535" s="169"/>
      <c r="E15535" s="169"/>
    </row>
    <row r="15536" spans="2:5">
      <c r="B15536" s="187"/>
      <c r="C15536" s="169"/>
      <c r="D15536" s="169"/>
      <c r="E15536" s="169"/>
    </row>
    <row r="15537" spans="2:5">
      <c r="B15537" s="187"/>
      <c r="C15537" s="169"/>
      <c r="D15537" s="169"/>
      <c r="E15537" s="169"/>
    </row>
    <row r="15538" spans="2:5">
      <c r="B15538" s="187"/>
      <c r="C15538" s="169"/>
      <c r="D15538" s="169"/>
      <c r="E15538" s="169"/>
    </row>
    <row r="15539" spans="2:5">
      <c r="B15539" s="187"/>
      <c r="C15539" s="169"/>
      <c r="D15539" s="169"/>
      <c r="E15539" s="169"/>
    </row>
    <row r="15540" spans="2:5">
      <c r="B15540" s="187"/>
      <c r="C15540" s="169"/>
      <c r="D15540" s="169"/>
      <c r="E15540" s="169"/>
    </row>
    <row r="15541" spans="2:5">
      <c r="B15541" s="187"/>
      <c r="C15541" s="169"/>
      <c r="D15541" s="169"/>
      <c r="E15541" s="169"/>
    </row>
    <row r="15542" spans="2:5">
      <c r="B15542" s="187"/>
      <c r="C15542" s="169"/>
      <c r="D15542" s="169"/>
      <c r="E15542" s="169"/>
    </row>
    <row r="15543" spans="2:5">
      <c r="B15543" s="187"/>
      <c r="C15543" s="169"/>
      <c r="D15543" s="169"/>
      <c r="E15543" s="169"/>
    </row>
    <row r="15544" spans="2:5">
      <c r="B15544" s="187"/>
      <c r="C15544" s="169"/>
      <c r="D15544" s="169"/>
      <c r="E15544" s="169"/>
    </row>
    <row r="15545" spans="2:5">
      <c r="B15545" s="187"/>
      <c r="C15545" s="169"/>
      <c r="D15545" s="169"/>
      <c r="E15545" s="169"/>
    </row>
    <row r="15546" spans="2:5">
      <c r="B15546" s="187"/>
      <c r="C15546" s="169"/>
      <c r="D15546" s="169"/>
      <c r="E15546" s="169"/>
    </row>
    <row r="15547" spans="2:5">
      <c r="B15547" s="187"/>
      <c r="C15547" s="169"/>
      <c r="D15547" s="169"/>
      <c r="E15547" s="169"/>
    </row>
    <row r="15548" spans="2:5">
      <c r="B15548" s="187"/>
      <c r="C15548" s="169"/>
      <c r="D15548" s="169"/>
      <c r="E15548" s="169"/>
    </row>
    <row r="15549" spans="2:5">
      <c r="B15549" s="187"/>
      <c r="C15549" s="169"/>
      <c r="D15549" s="169"/>
      <c r="E15549" s="169"/>
    </row>
    <row r="15550" spans="2:5">
      <c r="B15550" s="187"/>
      <c r="C15550" s="169"/>
      <c r="D15550" s="169"/>
      <c r="E15550" s="169"/>
    </row>
    <row r="15551" spans="2:5">
      <c r="B15551" s="187"/>
      <c r="C15551" s="169"/>
      <c r="D15551" s="169"/>
      <c r="E15551" s="169"/>
    </row>
    <row r="15552" spans="2:5">
      <c r="B15552" s="187"/>
      <c r="C15552" s="169"/>
      <c r="D15552" s="169"/>
      <c r="E15552" s="169"/>
    </row>
    <row r="15553" spans="2:5">
      <c r="B15553" s="187"/>
      <c r="C15553" s="169"/>
      <c r="D15553" s="169"/>
      <c r="E15553" s="169"/>
    </row>
    <row r="15554" spans="2:5">
      <c r="B15554" s="187"/>
      <c r="C15554" s="169"/>
      <c r="D15554" s="169"/>
      <c r="E15554" s="169"/>
    </row>
    <row r="15555" spans="2:5">
      <c r="B15555" s="187"/>
      <c r="C15555" s="169"/>
      <c r="D15555" s="169"/>
      <c r="E15555" s="169"/>
    </row>
    <row r="15556" spans="2:5">
      <c r="B15556" s="187"/>
      <c r="C15556" s="169"/>
      <c r="D15556" s="169"/>
      <c r="E15556" s="169"/>
    </row>
    <row r="15557" spans="2:5">
      <c r="B15557" s="187"/>
      <c r="C15557" s="169"/>
      <c r="D15557" s="169"/>
      <c r="E15557" s="169"/>
    </row>
    <row r="15558" spans="2:5">
      <c r="B15558" s="187"/>
      <c r="C15558" s="169"/>
      <c r="D15558" s="169"/>
      <c r="E15558" s="169"/>
    </row>
    <row r="15559" spans="2:5">
      <c r="B15559" s="187"/>
      <c r="C15559" s="169"/>
      <c r="D15559" s="169"/>
      <c r="E15559" s="169"/>
    </row>
    <row r="15560" spans="2:5">
      <c r="B15560" s="187"/>
      <c r="C15560" s="169"/>
      <c r="D15560" s="169"/>
      <c r="E15560" s="169"/>
    </row>
    <row r="15561" spans="2:5">
      <c r="B15561" s="187"/>
      <c r="C15561" s="169"/>
      <c r="D15561" s="169"/>
      <c r="E15561" s="169"/>
    </row>
    <row r="15562" spans="2:5">
      <c r="B15562" s="187"/>
      <c r="C15562" s="169"/>
      <c r="D15562" s="169"/>
      <c r="E15562" s="169"/>
    </row>
    <row r="15563" spans="2:5">
      <c r="B15563" s="187"/>
      <c r="C15563" s="169"/>
      <c r="D15563" s="169"/>
      <c r="E15563" s="169"/>
    </row>
    <row r="15564" spans="2:5">
      <c r="B15564" s="187"/>
      <c r="C15564" s="169"/>
      <c r="D15564" s="169"/>
      <c r="E15564" s="169"/>
    </row>
    <row r="15565" spans="2:5">
      <c r="B15565" s="187"/>
      <c r="C15565" s="169"/>
      <c r="D15565" s="169"/>
      <c r="E15565" s="169"/>
    </row>
    <row r="15566" spans="2:5">
      <c r="B15566" s="187"/>
      <c r="C15566" s="169"/>
      <c r="D15566" s="169"/>
      <c r="E15566" s="169"/>
    </row>
    <row r="15567" spans="2:5">
      <c r="B15567" s="187"/>
      <c r="C15567" s="169"/>
      <c r="D15567" s="169"/>
      <c r="E15567" s="169"/>
    </row>
    <row r="15568" spans="2:5">
      <c r="B15568" s="187"/>
      <c r="C15568" s="169"/>
      <c r="D15568" s="169"/>
      <c r="E15568" s="169"/>
    </row>
    <row r="15569" spans="2:5">
      <c r="B15569" s="187"/>
      <c r="C15569" s="169"/>
      <c r="D15569" s="169"/>
      <c r="E15569" s="169"/>
    </row>
    <row r="15570" spans="2:5">
      <c r="B15570" s="187"/>
      <c r="C15570" s="169"/>
      <c r="D15570" s="169"/>
      <c r="E15570" s="169"/>
    </row>
    <row r="15571" spans="2:5">
      <c r="B15571" s="187"/>
      <c r="C15571" s="169"/>
      <c r="D15571" s="169"/>
      <c r="E15571" s="169"/>
    </row>
    <row r="15572" spans="2:5">
      <c r="B15572" s="187"/>
      <c r="C15572" s="169"/>
      <c r="D15572" s="169"/>
      <c r="E15572" s="169"/>
    </row>
    <row r="15573" spans="2:5">
      <c r="B15573" s="187"/>
      <c r="C15573" s="169"/>
      <c r="D15573" s="169"/>
      <c r="E15573" s="169"/>
    </row>
    <row r="15574" spans="2:5">
      <c r="B15574" s="187"/>
      <c r="C15574" s="169"/>
      <c r="D15574" s="169"/>
      <c r="E15574" s="169"/>
    </row>
    <row r="15575" spans="2:5">
      <c r="B15575" s="187"/>
      <c r="C15575" s="169"/>
      <c r="D15575" s="169"/>
      <c r="E15575" s="169"/>
    </row>
    <row r="15576" spans="2:5">
      <c r="B15576" s="187"/>
      <c r="C15576" s="169"/>
      <c r="D15576" s="169"/>
      <c r="E15576" s="169"/>
    </row>
    <row r="15577" spans="2:5">
      <c r="B15577" s="187"/>
      <c r="C15577" s="169"/>
      <c r="D15577" s="169"/>
      <c r="E15577" s="169"/>
    </row>
    <row r="15578" spans="2:5">
      <c r="B15578" s="187"/>
      <c r="C15578" s="169"/>
      <c r="D15578" s="169"/>
      <c r="E15578" s="169"/>
    </row>
    <row r="15579" spans="2:5">
      <c r="B15579" s="187"/>
      <c r="C15579" s="169"/>
      <c r="D15579" s="169"/>
      <c r="E15579" s="169"/>
    </row>
    <row r="15580" spans="2:5">
      <c r="B15580" s="187"/>
      <c r="C15580" s="169"/>
      <c r="D15580" s="169"/>
      <c r="E15580" s="169"/>
    </row>
    <row r="15581" spans="2:5">
      <c r="B15581" s="187"/>
      <c r="C15581" s="169"/>
      <c r="D15581" s="169"/>
      <c r="E15581" s="169"/>
    </row>
    <row r="15582" spans="2:5">
      <c r="B15582" s="187"/>
      <c r="C15582" s="169"/>
      <c r="D15582" s="169"/>
      <c r="E15582" s="169"/>
    </row>
    <row r="15583" spans="2:5">
      <c r="B15583" s="187"/>
      <c r="C15583" s="169"/>
      <c r="D15583" s="169"/>
      <c r="E15583" s="169"/>
    </row>
    <row r="15584" spans="2:5">
      <c r="B15584" s="187"/>
      <c r="C15584" s="169"/>
      <c r="D15584" s="169"/>
      <c r="E15584" s="169"/>
    </row>
    <row r="15585" spans="2:5">
      <c r="B15585" s="187"/>
      <c r="C15585" s="169"/>
      <c r="D15585" s="169"/>
      <c r="E15585" s="169"/>
    </row>
    <row r="15586" spans="2:5">
      <c r="B15586" s="187"/>
      <c r="C15586" s="169"/>
      <c r="D15586" s="169"/>
      <c r="E15586" s="169"/>
    </row>
    <row r="15587" spans="2:5">
      <c r="B15587" s="187"/>
      <c r="C15587" s="169"/>
      <c r="D15587" s="169"/>
      <c r="E15587" s="169"/>
    </row>
    <row r="15588" spans="2:5">
      <c r="B15588" s="187"/>
      <c r="C15588" s="169"/>
      <c r="D15588" s="169"/>
      <c r="E15588" s="169"/>
    </row>
    <row r="15589" spans="2:5">
      <c r="B15589" s="187"/>
      <c r="C15589" s="169"/>
      <c r="D15589" s="169"/>
      <c r="E15589" s="169"/>
    </row>
    <row r="15590" spans="2:5">
      <c r="B15590" s="187"/>
      <c r="C15590" s="169"/>
      <c r="D15590" s="169"/>
      <c r="E15590" s="169"/>
    </row>
    <row r="15591" spans="2:5">
      <c r="B15591" s="187"/>
      <c r="C15591" s="169"/>
      <c r="D15591" s="169"/>
      <c r="E15591" s="169"/>
    </row>
    <row r="15592" spans="2:5">
      <c r="B15592" s="187"/>
      <c r="C15592" s="169"/>
      <c r="D15592" s="169"/>
      <c r="E15592" s="169"/>
    </row>
    <row r="15593" spans="2:5">
      <c r="B15593" s="187"/>
      <c r="C15593" s="169"/>
      <c r="D15593" s="169"/>
      <c r="E15593" s="169"/>
    </row>
    <row r="15594" spans="2:5">
      <c r="B15594" s="187"/>
      <c r="C15594" s="169"/>
      <c r="D15594" s="169"/>
      <c r="E15594" s="169"/>
    </row>
    <row r="15595" spans="2:5">
      <c r="B15595" s="187"/>
      <c r="C15595" s="169"/>
      <c r="D15595" s="169"/>
      <c r="E15595" s="169"/>
    </row>
    <row r="15596" spans="2:5">
      <c r="B15596" s="187"/>
      <c r="C15596" s="169"/>
      <c r="D15596" s="169"/>
      <c r="E15596" s="169"/>
    </row>
    <row r="15597" spans="2:5">
      <c r="B15597" s="187"/>
      <c r="C15597" s="169"/>
      <c r="D15597" s="169"/>
      <c r="E15597" s="169"/>
    </row>
    <row r="15598" spans="2:5">
      <c r="B15598" s="187"/>
      <c r="C15598" s="169"/>
      <c r="D15598" s="169"/>
      <c r="E15598" s="169"/>
    </row>
    <row r="15599" spans="2:5">
      <c r="B15599" s="187"/>
      <c r="C15599" s="169"/>
      <c r="D15599" s="169"/>
      <c r="E15599" s="169"/>
    </row>
    <row r="15600" spans="2:5">
      <c r="B15600" s="187"/>
      <c r="C15600" s="169"/>
      <c r="D15600" s="169"/>
      <c r="E15600" s="169"/>
    </row>
    <row r="15601" spans="2:5">
      <c r="B15601" s="187"/>
      <c r="C15601" s="169"/>
      <c r="D15601" s="169"/>
      <c r="E15601" s="169"/>
    </row>
    <row r="15602" spans="2:5">
      <c r="B15602" s="187"/>
      <c r="C15602" s="169"/>
      <c r="D15602" s="169"/>
      <c r="E15602" s="169"/>
    </row>
    <row r="15603" spans="2:5">
      <c r="B15603" s="187"/>
      <c r="C15603" s="169"/>
      <c r="D15603" s="169"/>
      <c r="E15603" s="169"/>
    </row>
    <row r="15604" spans="2:5">
      <c r="B15604" s="187"/>
      <c r="C15604" s="169"/>
      <c r="D15604" s="169"/>
      <c r="E15604" s="169"/>
    </row>
    <row r="15605" spans="2:5">
      <c r="B15605" s="187"/>
      <c r="C15605" s="169"/>
      <c r="D15605" s="169"/>
      <c r="E15605" s="169"/>
    </row>
    <row r="15606" spans="2:5">
      <c r="B15606" s="187"/>
      <c r="C15606" s="169"/>
      <c r="D15606" s="169"/>
      <c r="E15606" s="169"/>
    </row>
    <row r="15607" spans="2:5">
      <c r="B15607" s="187"/>
      <c r="C15607" s="169"/>
      <c r="D15607" s="169"/>
      <c r="E15607" s="169"/>
    </row>
    <row r="15608" spans="2:5">
      <c r="B15608" s="187"/>
      <c r="C15608" s="169"/>
      <c r="D15608" s="169"/>
      <c r="E15608" s="169"/>
    </row>
    <row r="15609" spans="2:5">
      <c r="B15609" s="187"/>
      <c r="C15609" s="169"/>
      <c r="D15609" s="169"/>
      <c r="E15609" s="169"/>
    </row>
    <row r="15610" spans="2:5">
      <c r="B15610" s="187"/>
      <c r="C15610" s="169"/>
      <c r="D15610" s="169"/>
      <c r="E15610" s="169"/>
    </row>
    <row r="15611" spans="2:5">
      <c r="B15611" s="187"/>
      <c r="C15611" s="169"/>
      <c r="D15611" s="169"/>
      <c r="E15611" s="169"/>
    </row>
    <row r="15612" spans="2:5">
      <c r="B15612" s="187"/>
      <c r="C15612" s="169"/>
      <c r="D15612" s="169"/>
      <c r="E15612" s="169"/>
    </row>
    <row r="15613" spans="2:5">
      <c r="B15613" s="187"/>
      <c r="C15613" s="169"/>
      <c r="D15613" s="169"/>
      <c r="E15613" s="169"/>
    </row>
    <row r="15614" spans="2:5">
      <c r="B15614" s="187"/>
      <c r="C15614" s="169"/>
      <c r="D15614" s="169"/>
      <c r="E15614" s="169"/>
    </row>
    <row r="15615" spans="2:5">
      <c r="B15615" s="187"/>
      <c r="C15615" s="169"/>
      <c r="D15615" s="169"/>
      <c r="E15615" s="169"/>
    </row>
    <row r="15616" spans="2:5">
      <c r="B15616" s="187"/>
      <c r="C15616" s="169"/>
      <c r="D15616" s="169"/>
      <c r="E15616" s="169"/>
    </row>
    <row r="15617" spans="2:5">
      <c r="B15617" s="187"/>
      <c r="C15617" s="169"/>
      <c r="D15617" s="169"/>
      <c r="E15617" s="169"/>
    </row>
    <row r="15618" spans="2:5">
      <c r="B15618" s="187"/>
      <c r="C15618" s="169"/>
      <c r="D15618" s="169"/>
      <c r="E15618" s="169"/>
    </row>
    <row r="15619" spans="2:5">
      <c r="B15619" s="187"/>
      <c r="C15619" s="169"/>
      <c r="D15619" s="169"/>
      <c r="E15619" s="169"/>
    </row>
    <row r="15620" spans="2:5">
      <c r="B15620" s="187"/>
      <c r="C15620" s="169"/>
      <c r="D15620" s="169"/>
      <c r="E15620" s="169"/>
    </row>
    <row r="15621" spans="2:5">
      <c r="B15621" s="187"/>
      <c r="C15621" s="169"/>
      <c r="D15621" s="169"/>
      <c r="E15621" s="169"/>
    </row>
    <row r="15622" spans="2:5">
      <c r="B15622" s="187"/>
      <c r="C15622" s="169"/>
      <c r="D15622" s="169"/>
      <c r="E15622" s="169"/>
    </row>
    <row r="15623" spans="2:5">
      <c r="B15623" s="187"/>
      <c r="C15623" s="169"/>
      <c r="D15623" s="169"/>
      <c r="E15623" s="169"/>
    </row>
    <row r="15624" spans="2:5">
      <c r="B15624" s="187"/>
      <c r="C15624" s="169"/>
      <c r="D15624" s="169"/>
      <c r="E15624" s="169"/>
    </row>
    <row r="15625" spans="2:5">
      <c r="B15625" s="187"/>
      <c r="C15625" s="169"/>
      <c r="D15625" s="169"/>
      <c r="E15625" s="169"/>
    </row>
    <row r="15626" spans="2:5">
      <c r="B15626" s="187"/>
      <c r="C15626" s="169"/>
      <c r="D15626" s="169"/>
      <c r="E15626" s="169"/>
    </row>
    <row r="15627" spans="2:5">
      <c r="B15627" s="187"/>
      <c r="C15627" s="169"/>
      <c r="D15627" s="169"/>
      <c r="E15627" s="169"/>
    </row>
    <row r="15628" spans="2:5">
      <c r="B15628" s="187"/>
      <c r="C15628" s="169"/>
      <c r="D15628" s="169"/>
      <c r="E15628" s="169"/>
    </row>
    <row r="15629" spans="2:5">
      <c r="B15629" s="187"/>
      <c r="C15629" s="169"/>
      <c r="D15629" s="169"/>
      <c r="E15629" s="169"/>
    </row>
    <row r="15630" spans="2:5">
      <c r="B15630" s="187"/>
      <c r="C15630" s="169"/>
      <c r="D15630" s="169"/>
      <c r="E15630" s="169"/>
    </row>
    <row r="15631" spans="2:5">
      <c r="B15631" s="187"/>
      <c r="C15631" s="169"/>
      <c r="D15631" s="169"/>
      <c r="E15631" s="169"/>
    </row>
    <row r="15632" spans="2:5">
      <c r="B15632" s="187"/>
      <c r="C15632" s="169"/>
      <c r="D15632" s="169"/>
      <c r="E15632" s="169"/>
    </row>
    <row r="15633" spans="2:5">
      <c r="B15633" s="187"/>
      <c r="C15633" s="169"/>
      <c r="D15633" s="169"/>
      <c r="E15633" s="169"/>
    </row>
    <row r="15634" spans="2:5">
      <c r="B15634" s="187"/>
      <c r="C15634" s="169"/>
      <c r="D15634" s="169"/>
      <c r="E15634" s="169"/>
    </row>
    <row r="15635" spans="2:5">
      <c r="B15635" s="187"/>
      <c r="C15635" s="169"/>
      <c r="D15635" s="169"/>
      <c r="E15635" s="169"/>
    </row>
    <row r="15636" spans="2:5">
      <c r="B15636" s="187"/>
      <c r="C15636" s="169"/>
      <c r="D15636" s="169"/>
      <c r="E15636" s="169"/>
    </row>
    <row r="15637" spans="2:5">
      <c r="B15637" s="187"/>
      <c r="C15637" s="169"/>
      <c r="D15637" s="169"/>
      <c r="E15637" s="169"/>
    </row>
    <row r="15638" spans="2:5">
      <c r="B15638" s="187"/>
      <c r="C15638" s="169"/>
      <c r="D15638" s="169"/>
      <c r="E15638" s="169"/>
    </row>
    <row r="15639" spans="2:5">
      <c r="B15639" s="187"/>
      <c r="C15639" s="169"/>
      <c r="D15639" s="169"/>
      <c r="E15639" s="169"/>
    </row>
    <row r="15640" spans="2:5">
      <c r="B15640" s="187"/>
      <c r="C15640" s="169"/>
      <c r="D15640" s="169"/>
      <c r="E15640" s="169"/>
    </row>
    <row r="15641" spans="2:5">
      <c r="B15641" s="187"/>
      <c r="C15641" s="169"/>
      <c r="D15641" s="169"/>
      <c r="E15641" s="169"/>
    </row>
    <row r="15642" spans="2:5">
      <c r="B15642" s="187"/>
      <c r="C15642" s="169"/>
      <c r="D15642" s="169"/>
      <c r="E15642" s="169"/>
    </row>
    <row r="15643" spans="2:5">
      <c r="B15643" s="187"/>
      <c r="C15643" s="169"/>
      <c r="D15643" s="169"/>
      <c r="E15643" s="169"/>
    </row>
    <row r="15644" spans="2:5">
      <c r="B15644" s="187"/>
      <c r="C15644" s="169"/>
      <c r="D15644" s="169"/>
      <c r="E15644" s="169"/>
    </row>
    <row r="15645" spans="2:5">
      <c r="B15645" s="187"/>
      <c r="C15645" s="169"/>
      <c r="D15645" s="169"/>
      <c r="E15645" s="169"/>
    </row>
    <row r="15646" spans="2:5">
      <c r="B15646" s="187"/>
      <c r="C15646" s="169"/>
      <c r="D15646" s="169"/>
      <c r="E15646" s="169"/>
    </row>
    <row r="15647" spans="2:5">
      <c r="B15647" s="187"/>
      <c r="C15647" s="169"/>
      <c r="D15647" s="169"/>
      <c r="E15647" s="169"/>
    </row>
    <row r="15648" spans="2:5">
      <c r="B15648" s="187"/>
      <c r="C15648" s="169"/>
      <c r="D15648" s="169"/>
      <c r="E15648" s="169"/>
    </row>
    <row r="15649" spans="2:5">
      <c r="B15649" s="187"/>
      <c r="C15649" s="169"/>
      <c r="D15649" s="169"/>
      <c r="E15649" s="169"/>
    </row>
    <row r="15650" spans="2:5">
      <c r="B15650" s="187"/>
      <c r="C15650" s="169"/>
      <c r="D15650" s="169"/>
      <c r="E15650" s="169"/>
    </row>
    <row r="15651" spans="2:5">
      <c r="B15651" s="187"/>
      <c r="C15651" s="169"/>
      <c r="D15651" s="169"/>
      <c r="E15651" s="169"/>
    </row>
    <row r="15652" spans="2:5">
      <c r="B15652" s="187"/>
      <c r="C15652" s="169"/>
      <c r="D15652" s="169"/>
      <c r="E15652" s="169"/>
    </row>
    <row r="15653" spans="2:5">
      <c r="B15653" s="187"/>
      <c r="C15653" s="169"/>
      <c r="D15653" s="169"/>
      <c r="E15653" s="169"/>
    </row>
    <row r="15654" spans="2:5">
      <c r="B15654" s="187"/>
      <c r="C15654" s="169"/>
      <c r="D15654" s="169"/>
      <c r="E15654" s="169"/>
    </row>
    <row r="15655" spans="2:5">
      <c r="B15655" s="187"/>
      <c r="C15655" s="169"/>
      <c r="D15655" s="169"/>
      <c r="E15655" s="169"/>
    </row>
    <row r="15656" spans="2:5">
      <c r="B15656" s="187"/>
      <c r="C15656" s="169"/>
      <c r="D15656" s="169"/>
      <c r="E15656" s="169"/>
    </row>
    <row r="15657" spans="2:5">
      <c r="B15657" s="187"/>
      <c r="C15657" s="169"/>
      <c r="D15657" s="169"/>
      <c r="E15657" s="169"/>
    </row>
    <row r="15658" spans="2:5">
      <c r="B15658" s="187"/>
      <c r="C15658" s="169"/>
      <c r="D15658" s="169"/>
      <c r="E15658" s="169"/>
    </row>
    <row r="15659" spans="2:5">
      <c r="B15659" s="187"/>
      <c r="C15659" s="169"/>
      <c r="D15659" s="169"/>
      <c r="E15659" s="169"/>
    </row>
    <row r="15660" spans="2:5">
      <c r="B15660" s="187"/>
      <c r="C15660" s="169"/>
      <c r="D15660" s="169"/>
      <c r="E15660" s="169"/>
    </row>
    <row r="15661" spans="2:5">
      <c r="B15661" s="187"/>
      <c r="C15661" s="169"/>
      <c r="D15661" s="169"/>
      <c r="E15661" s="169"/>
    </row>
    <row r="15662" spans="2:5">
      <c r="B15662" s="187"/>
      <c r="C15662" s="169"/>
      <c r="D15662" s="169"/>
      <c r="E15662" s="169"/>
    </row>
    <row r="15663" spans="2:5">
      <c r="B15663" s="187"/>
      <c r="C15663" s="169"/>
      <c r="D15663" s="169"/>
      <c r="E15663" s="169"/>
    </row>
    <row r="15664" spans="2:5">
      <c r="B15664" s="187"/>
      <c r="C15664" s="169"/>
      <c r="D15664" s="169"/>
      <c r="E15664" s="169"/>
    </row>
    <row r="15665" spans="2:5">
      <c r="B15665" s="187"/>
      <c r="C15665" s="169"/>
      <c r="D15665" s="169"/>
      <c r="E15665" s="169"/>
    </row>
    <row r="15666" spans="2:5">
      <c r="B15666" s="187"/>
      <c r="C15666" s="169"/>
      <c r="D15666" s="169"/>
      <c r="E15666" s="169"/>
    </row>
    <row r="15667" spans="2:5">
      <c r="B15667" s="187"/>
      <c r="C15667" s="169"/>
      <c r="D15667" s="169"/>
      <c r="E15667" s="169"/>
    </row>
    <row r="15668" spans="2:5">
      <c r="B15668" s="187"/>
      <c r="C15668" s="169"/>
      <c r="D15668" s="169"/>
      <c r="E15668" s="169"/>
    </row>
    <row r="15669" spans="2:5">
      <c r="B15669" s="187"/>
      <c r="C15669" s="169"/>
      <c r="D15669" s="169"/>
      <c r="E15669" s="169"/>
    </row>
    <row r="15670" spans="2:5">
      <c r="B15670" s="187"/>
      <c r="C15670" s="169"/>
      <c r="D15670" s="169"/>
      <c r="E15670" s="169"/>
    </row>
    <row r="15671" spans="2:5">
      <c r="B15671" s="187"/>
      <c r="C15671" s="169"/>
      <c r="D15671" s="169"/>
      <c r="E15671" s="169"/>
    </row>
    <row r="15672" spans="2:5">
      <c r="B15672" s="187"/>
      <c r="C15672" s="169"/>
      <c r="D15672" s="169"/>
      <c r="E15672" s="169"/>
    </row>
    <row r="15673" spans="2:5">
      <c r="B15673" s="187"/>
      <c r="C15673" s="169"/>
      <c r="D15673" s="169"/>
      <c r="E15673" s="169"/>
    </row>
    <row r="15674" spans="2:5">
      <c r="B15674" s="187"/>
      <c r="C15674" s="169"/>
      <c r="D15674" s="169"/>
      <c r="E15674" s="169"/>
    </row>
    <row r="15675" spans="2:5">
      <c r="B15675" s="187"/>
      <c r="C15675" s="169"/>
      <c r="D15675" s="169"/>
      <c r="E15675" s="169"/>
    </row>
    <row r="15676" spans="2:5">
      <c r="B15676" s="187"/>
      <c r="C15676" s="169"/>
      <c r="D15676" s="169"/>
      <c r="E15676" s="169"/>
    </row>
    <row r="15677" spans="2:5">
      <c r="B15677" s="187"/>
      <c r="C15677" s="169"/>
      <c r="D15677" s="169"/>
      <c r="E15677" s="169"/>
    </row>
    <row r="15678" spans="2:5">
      <c r="B15678" s="187"/>
      <c r="C15678" s="169"/>
      <c r="D15678" s="169"/>
      <c r="E15678" s="169"/>
    </row>
    <row r="15679" spans="2:5">
      <c r="B15679" s="187"/>
      <c r="C15679" s="169"/>
      <c r="D15679" s="169"/>
      <c r="E15679" s="169"/>
    </row>
    <row r="15680" spans="2:5">
      <c r="B15680" s="187"/>
      <c r="C15680" s="169"/>
      <c r="D15680" s="169"/>
      <c r="E15680" s="169"/>
    </row>
    <row r="15681" spans="2:5">
      <c r="B15681" s="187"/>
      <c r="C15681" s="169"/>
      <c r="D15681" s="169"/>
      <c r="E15681" s="169"/>
    </row>
    <row r="15682" spans="2:5">
      <c r="B15682" s="187"/>
      <c r="C15682" s="169"/>
      <c r="D15682" s="169"/>
      <c r="E15682" s="169"/>
    </row>
    <row r="15683" spans="2:5">
      <c r="B15683" s="187"/>
      <c r="C15683" s="169"/>
      <c r="D15683" s="169"/>
      <c r="E15683" s="169"/>
    </row>
    <row r="15684" spans="2:5">
      <c r="B15684" s="187"/>
      <c r="C15684" s="169"/>
      <c r="D15684" s="169"/>
      <c r="E15684" s="169"/>
    </row>
    <row r="15685" spans="2:5">
      <c r="B15685" s="187"/>
      <c r="C15685" s="169"/>
      <c r="D15685" s="169"/>
      <c r="E15685" s="169"/>
    </row>
    <row r="15686" spans="2:5">
      <c r="B15686" s="187"/>
      <c r="C15686" s="169"/>
      <c r="D15686" s="169"/>
      <c r="E15686" s="169"/>
    </row>
    <row r="15687" spans="2:5">
      <c r="B15687" s="187"/>
      <c r="C15687" s="169"/>
      <c r="D15687" s="169"/>
      <c r="E15687" s="169"/>
    </row>
    <row r="15688" spans="2:5">
      <c r="B15688" s="187"/>
      <c r="C15688" s="169"/>
      <c r="D15688" s="169"/>
      <c r="E15688" s="169"/>
    </row>
    <row r="15689" spans="2:5">
      <c r="B15689" s="187"/>
      <c r="C15689" s="169"/>
      <c r="D15689" s="169"/>
      <c r="E15689" s="169"/>
    </row>
    <row r="15690" spans="2:5">
      <c r="B15690" s="187"/>
      <c r="C15690" s="169"/>
      <c r="D15690" s="169"/>
      <c r="E15690" s="169"/>
    </row>
    <row r="15691" spans="2:5">
      <c r="B15691" s="187"/>
      <c r="C15691" s="169"/>
      <c r="D15691" s="169"/>
      <c r="E15691" s="169"/>
    </row>
    <row r="15692" spans="2:5">
      <c r="B15692" s="187"/>
      <c r="C15692" s="169"/>
      <c r="D15692" s="169"/>
      <c r="E15692" s="169"/>
    </row>
    <row r="15693" spans="2:5">
      <c r="B15693" s="187"/>
      <c r="C15693" s="169"/>
      <c r="D15693" s="169"/>
      <c r="E15693" s="169"/>
    </row>
    <row r="15694" spans="2:5">
      <c r="B15694" s="187"/>
      <c r="C15694" s="169"/>
      <c r="D15694" s="169"/>
      <c r="E15694" s="169"/>
    </row>
    <row r="15695" spans="2:5">
      <c r="B15695" s="187"/>
      <c r="C15695" s="169"/>
      <c r="D15695" s="169"/>
      <c r="E15695" s="169"/>
    </row>
    <row r="15696" spans="2:5">
      <c r="B15696" s="187"/>
      <c r="C15696" s="169"/>
      <c r="D15696" s="169"/>
      <c r="E15696" s="169"/>
    </row>
    <row r="15697" spans="2:5">
      <c r="B15697" s="187"/>
      <c r="C15697" s="169"/>
      <c r="D15697" s="169"/>
      <c r="E15697" s="169"/>
    </row>
    <row r="15698" spans="2:5">
      <c r="B15698" s="187"/>
      <c r="C15698" s="169"/>
      <c r="D15698" s="169"/>
      <c r="E15698" s="169"/>
    </row>
    <row r="15699" spans="2:5">
      <c r="B15699" s="187"/>
      <c r="C15699" s="169"/>
      <c r="D15699" s="169"/>
      <c r="E15699" s="169"/>
    </row>
    <row r="15700" spans="2:5">
      <c r="B15700" s="187"/>
      <c r="C15700" s="169"/>
      <c r="D15700" s="169"/>
      <c r="E15700" s="169"/>
    </row>
    <row r="15701" spans="2:5">
      <c r="B15701" s="187"/>
      <c r="C15701" s="169"/>
      <c r="D15701" s="169"/>
      <c r="E15701" s="169"/>
    </row>
    <row r="15702" spans="2:5">
      <c r="B15702" s="187"/>
      <c r="C15702" s="169"/>
      <c r="D15702" s="169"/>
      <c r="E15702" s="169"/>
    </row>
    <row r="15703" spans="2:5">
      <c r="B15703" s="187"/>
      <c r="C15703" s="169"/>
      <c r="D15703" s="169"/>
      <c r="E15703" s="169"/>
    </row>
    <row r="15704" spans="2:5">
      <c r="B15704" s="187"/>
      <c r="C15704" s="169"/>
      <c r="D15704" s="169"/>
      <c r="E15704" s="169"/>
    </row>
    <row r="15705" spans="2:5">
      <c r="B15705" s="187"/>
      <c r="C15705" s="169"/>
      <c r="D15705" s="169"/>
      <c r="E15705" s="169"/>
    </row>
    <row r="15706" spans="2:5">
      <c r="B15706" s="187"/>
      <c r="C15706" s="169"/>
      <c r="D15706" s="169"/>
      <c r="E15706" s="169"/>
    </row>
    <row r="15707" spans="2:5">
      <c r="B15707" s="187"/>
      <c r="C15707" s="169"/>
      <c r="D15707" s="169"/>
      <c r="E15707" s="169"/>
    </row>
    <row r="15708" spans="2:5">
      <c r="B15708" s="187"/>
      <c r="C15708" s="169"/>
      <c r="D15708" s="169"/>
      <c r="E15708" s="169"/>
    </row>
    <row r="15709" spans="2:5">
      <c r="B15709" s="187"/>
      <c r="C15709" s="169"/>
      <c r="D15709" s="169"/>
      <c r="E15709" s="169"/>
    </row>
    <row r="15710" spans="2:5">
      <c r="B15710" s="187"/>
      <c r="C15710" s="169"/>
      <c r="D15710" s="169"/>
      <c r="E15710" s="169"/>
    </row>
    <row r="15711" spans="2:5">
      <c r="B15711" s="187"/>
      <c r="C15711" s="169"/>
      <c r="D15711" s="169"/>
      <c r="E15711" s="169"/>
    </row>
    <row r="15712" spans="2:5">
      <c r="B15712" s="187"/>
      <c r="C15712" s="169"/>
      <c r="D15712" s="169"/>
      <c r="E15712" s="169"/>
    </row>
    <row r="15713" spans="2:5">
      <c r="B15713" s="187"/>
      <c r="C15713" s="169"/>
      <c r="D15713" s="169"/>
      <c r="E15713" s="169"/>
    </row>
    <row r="15714" spans="2:5">
      <c r="B15714" s="187"/>
      <c r="C15714" s="169"/>
      <c r="D15714" s="169"/>
      <c r="E15714" s="169"/>
    </row>
    <row r="15715" spans="2:5">
      <c r="B15715" s="187"/>
      <c r="C15715" s="169"/>
      <c r="D15715" s="169"/>
      <c r="E15715" s="169"/>
    </row>
    <row r="15716" spans="2:5">
      <c r="B15716" s="187"/>
      <c r="C15716" s="169"/>
      <c r="D15716" s="169"/>
      <c r="E15716" s="169"/>
    </row>
    <row r="15717" spans="2:5">
      <c r="B15717" s="187"/>
      <c r="C15717" s="169"/>
      <c r="D15717" s="169"/>
      <c r="E15717" s="169"/>
    </row>
    <row r="15718" spans="2:5">
      <c r="B15718" s="187"/>
      <c r="C15718" s="169"/>
      <c r="D15718" s="169"/>
      <c r="E15718" s="169"/>
    </row>
    <row r="15719" spans="2:5">
      <c r="B15719" s="187"/>
      <c r="C15719" s="169"/>
      <c r="D15719" s="169"/>
      <c r="E15719" s="169"/>
    </row>
    <row r="15720" spans="2:5">
      <c r="B15720" s="187"/>
      <c r="C15720" s="169"/>
      <c r="D15720" s="169"/>
      <c r="E15720" s="169"/>
    </row>
    <row r="15721" spans="2:5">
      <c r="B15721" s="187"/>
      <c r="C15721" s="169"/>
      <c r="D15721" s="169"/>
      <c r="E15721" s="169"/>
    </row>
    <row r="15722" spans="2:5">
      <c r="B15722" s="187"/>
      <c r="C15722" s="169"/>
      <c r="D15722" s="169"/>
      <c r="E15722" s="169"/>
    </row>
    <row r="15723" spans="2:5">
      <c r="B15723" s="187"/>
      <c r="C15723" s="169"/>
      <c r="D15723" s="169"/>
      <c r="E15723" s="169"/>
    </row>
    <row r="15724" spans="2:5">
      <c r="B15724" s="187"/>
      <c r="C15724" s="169"/>
      <c r="D15724" s="169"/>
      <c r="E15724" s="169"/>
    </row>
    <row r="15725" spans="2:5">
      <c r="B15725" s="187"/>
      <c r="C15725" s="169"/>
      <c r="D15725" s="169"/>
      <c r="E15725" s="169"/>
    </row>
    <row r="15726" spans="2:5">
      <c r="B15726" s="187"/>
      <c r="C15726" s="169"/>
      <c r="D15726" s="169"/>
      <c r="E15726" s="169"/>
    </row>
    <row r="15727" spans="2:5">
      <c r="B15727" s="187"/>
      <c r="C15727" s="169"/>
      <c r="D15727" s="169"/>
      <c r="E15727" s="169"/>
    </row>
    <row r="15728" spans="2:5">
      <c r="B15728" s="187"/>
      <c r="C15728" s="169"/>
      <c r="D15728" s="169"/>
      <c r="E15728" s="169"/>
    </row>
    <row r="15729" spans="2:5">
      <c r="B15729" s="187"/>
      <c r="C15729" s="169"/>
      <c r="D15729" s="169"/>
      <c r="E15729" s="169"/>
    </row>
    <row r="15730" spans="2:5">
      <c r="B15730" s="187"/>
      <c r="C15730" s="169"/>
      <c r="D15730" s="169"/>
      <c r="E15730" s="169"/>
    </row>
    <row r="15731" spans="2:5">
      <c r="B15731" s="187"/>
      <c r="C15731" s="169"/>
      <c r="D15731" s="169"/>
      <c r="E15731" s="169"/>
    </row>
    <row r="15732" spans="2:5">
      <c r="B15732" s="187"/>
      <c r="C15732" s="169"/>
      <c r="D15732" s="169"/>
      <c r="E15732" s="169"/>
    </row>
    <row r="15733" spans="2:5">
      <c r="B15733" s="187"/>
      <c r="C15733" s="169"/>
      <c r="D15733" s="169"/>
      <c r="E15733" s="169"/>
    </row>
    <row r="15734" spans="2:5">
      <c r="B15734" s="187"/>
      <c r="C15734" s="169"/>
      <c r="D15734" s="169"/>
      <c r="E15734" s="169"/>
    </row>
    <row r="15735" spans="2:5">
      <c r="B15735" s="187"/>
      <c r="C15735" s="169"/>
      <c r="D15735" s="169"/>
      <c r="E15735" s="169"/>
    </row>
    <row r="15736" spans="2:5">
      <c r="B15736" s="187"/>
      <c r="C15736" s="169"/>
      <c r="D15736" s="169"/>
      <c r="E15736" s="169"/>
    </row>
    <row r="15737" spans="2:5">
      <c r="B15737" s="187"/>
      <c r="C15737" s="169"/>
      <c r="D15737" s="169"/>
      <c r="E15737" s="169"/>
    </row>
    <row r="15738" spans="2:5">
      <c r="B15738" s="187"/>
      <c r="C15738" s="169"/>
      <c r="D15738" s="169"/>
      <c r="E15738" s="169"/>
    </row>
    <row r="15739" spans="2:5">
      <c r="B15739" s="187"/>
      <c r="C15739" s="169"/>
      <c r="D15739" s="169"/>
      <c r="E15739" s="169"/>
    </row>
    <row r="15740" spans="2:5">
      <c r="B15740" s="187"/>
      <c r="C15740" s="169"/>
      <c r="D15740" s="169"/>
      <c r="E15740" s="169"/>
    </row>
    <row r="15741" spans="2:5">
      <c r="B15741" s="187"/>
      <c r="C15741" s="169"/>
      <c r="D15741" s="169"/>
      <c r="E15741" s="169"/>
    </row>
    <row r="15742" spans="2:5">
      <c r="B15742" s="187"/>
      <c r="C15742" s="169"/>
      <c r="D15742" s="169"/>
      <c r="E15742" s="169"/>
    </row>
    <row r="15743" spans="2:5">
      <c r="B15743" s="187"/>
      <c r="C15743" s="169"/>
      <c r="D15743" s="169"/>
      <c r="E15743" s="169"/>
    </row>
    <row r="15744" spans="2:5">
      <c r="B15744" s="187"/>
      <c r="C15744" s="169"/>
      <c r="D15744" s="169"/>
      <c r="E15744" s="169"/>
    </row>
    <row r="15745" spans="2:5">
      <c r="B15745" s="187"/>
      <c r="C15745" s="169"/>
      <c r="D15745" s="169"/>
      <c r="E15745" s="169"/>
    </row>
    <row r="15746" spans="2:5">
      <c r="B15746" s="187"/>
      <c r="C15746" s="169"/>
      <c r="D15746" s="169"/>
      <c r="E15746" s="169"/>
    </row>
    <row r="15747" spans="2:5">
      <c r="B15747" s="187"/>
      <c r="C15747" s="169"/>
      <c r="D15747" s="169"/>
      <c r="E15747" s="169"/>
    </row>
    <row r="15748" spans="2:5">
      <c r="B15748" s="187"/>
      <c r="C15748" s="169"/>
      <c r="D15748" s="169"/>
      <c r="E15748" s="169"/>
    </row>
    <row r="15749" spans="2:5">
      <c r="B15749" s="187"/>
      <c r="C15749" s="169"/>
      <c r="D15749" s="169"/>
      <c r="E15749" s="169"/>
    </row>
    <row r="15750" spans="2:5">
      <c r="B15750" s="187"/>
      <c r="C15750" s="169"/>
      <c r="D15750" s="169"/>
      <c r="E15750" s="169"/>
    </row>
    <row r="15751" spans="2:5">
      <c r="B15751" s="187"/>
      <c r="C15751" s="169"/>
      <c r="D15751" s="169"/>
      <c r="E15751" s="169"/>
    </row>
    <row r="15752" spans="2:5">
      <c r="B15752" s="187"/>
      <c r="C15752" s="169"/>
      <c r="D15752" s="169"/>
      <c r="E15752" s="169"/>
    </row>
    <row r="15753" spans="2:5">
      <c r="B15753" s="187"/>
      <c r="C15753" s="169"/>
      <c r="D15753" s="169"/>
      <c r="E15753" s="169"/>
    </row>
    <row r="15754" spans="2:5">
      <c r="B15754" s="187"/>
      <c r="C15754" s="169"/>
      <c r="D15754" s="169"/>
      <c r="E15754" s="169"/>
    </row>
    <row r="15755" spans="2:5">
      <c r="B15755" s="187"/>
      <c r="C15755" s="169"/>
      <c r="D15755" s="169"/>
      <c r="E15755" s="169"/>
    </row>
    <row r="15756" spans="2:5">
      <c r="B15756" s="187"/>
      <c r="C15756" s="169"/>
      <c r="D15756" s="169"/>
      <c r="E15756" s="169"/>
    </row>
    <row r="15757" spans="2:5">
      <c r="B15757" s="187"/>
      <c r="C15757" s="169"/>
      <c r="D15757" s="169"/>
      <c r="E15757" s="169"/>
    </row>
    <row r="15758" spans="2:5">
      <c r="B15758" s="187"/>
      <c r="C15758" s="169"/>
      <c r="D15758" s="169"/>
      <c r="E15758" s="169"/>
    </row>
    <row r="15759" spans="2:5">
      <c r="B15759" s="187"/>
      <c r="C15759" s="169"/>
      <c r="D15759" s="169"/>
      <c r="E15759" s="169"/>
    </row>
    <row r="15760" spans="2:5">
      <c r="B15760" s="187"/>
      <c r="C15760" s="169"/>
      <c r="D15760" s="169"/>
      <c r="E15760" s="169"/>
    </row>
    <row r="15761" spans="2:5">
      <c r="B15761" s="187"/>
      <c r="C15761" s="169"/>
      <c r="D15761" s="169"/>
      <c r="E15761" s="169"/>
    </row>
    <row r="15762" spans="2:5">
      <c r="B15762" s="187"/>
      <c r="C15762" s="169"/>
      <c r="D15762" s="169"/>
      <c r="E15762" s="169"/>
    </row>
    <row r="15763" spans="2:5">
      <c r="B15763" s="187"/>
      <c r="C15763" s="169"/>
      <c r="D15763" s="169"/>
      <c r="E15763" s="169"/>
    </row>
    <row r="15764" spans="2:5">
      <c r="B15764" s="187"/>
      <c r="C15764" s="169"/>
      <c r="D15764" s="169"/>
      <c r="E15764" s="169"/>
    </row>
    <row r="15765" spans="2:5">
      <c r="B15765" s="187"/>
      <c r="C15765" s="169"/>
      <c r="D15765" s="169"/>
      <c r="E15765" s="169"/>
    </row>
    <row r="15766" spans="2:5">
      <c r="B15766" s="187"/>
      <c r="C15766" s="169"/>
      <c r="D15766" s="169"/>
      <c r="E15766" s="169"/>
    </row>
    <row r="15767" spans="2:5">
      <c r="B15767" s="187"/>
      <c r="C15767" s="169"/>
      <c r="D15767" s="169"/>
      <c r="E15767" s="169"/>
    </row>
    <row r="15768" spans="2:5">
      <c r="B15768" s="187"/>
      <c r="C15768" s="169"/>
      <c r="D15768" s="169"/>
      <c r="E15768" s="169"/>
    </row>
    <row r="15769" spans="2:5">
      <c r="B15769" s="187"/>
      <c r="C15769" s="169"/>
      <c r="D15769" s="169"/>
      <c r="E15769" s="169"/>
    </row>
    <row r="15770" spans="2:5">
      <c r="B15770" s="187"/>
      <c r="C15770" s="169"/>
      <c r="D15770" s="169"/>
      <c r="E15770" s="169"/>
    </row>
    <row r="15771" spans="2:5">
      <c r="B15771" s="187"/>
      <c r="C15771" s="169"/>
      <c r="D15771" s="169"/>
      <c r="E15771" s="169"/>
    </row>
    <row r="15772" spans="2:5">
      <c r="B15772" s="187"/>
      <c r="C15772" s="169"/>
      <c r="D15772" s="169"/>
      <c r="E15772" s="169"/>
    </row>
    <row r="15773" spans="2:5">
      <c r="B15773" s="187"/>
      <c r="C15773" s="169"/>
      <c r="D15773" s="169"/>
      <c r="E15773" s="169"/>
    </row>
    <row r="15774" spans="2:5">
      <c r="B15774" s="187"/>
      <c r="C15774" s="169"/>
      <c r="D15774" s="169"/>
      <c r="E15774" s="169"/>
    </row>
    <row r="15775" spans="2:5">
      <c r="B15775" s="187"/>
      <c r="C15775" s="169"/>
      <c r="D15775" s="169"/>
      <c r="E15775" s="169"/>
    </row>
    <row r="15776" spans="2:5">
      <c r="B15776" s="187"/>
      <c r="C15776" s="169"/>
      <c r="D15776" s="169"/>
      <c r="E15776" s="169"/>
    </row>
    <row r="15777" spans="2:5">
      <c r="B15777" s="187"/>
      <c r="C15777" s="169"/>
      <c r="D15777" s="169"/>
      <c r="E15777" s="169"/>
    </row>
    <row r="15778" spans="2:5">
      <c r="B15778" s="187"/>
      <c r="C15778" s="169"/>
      <c r="D15778" s="169"/>
      <c r="E15778" s="169"/>
    </row>
    <row r="15779" spans="2:5">
      <c r="B15779" s="187"/>
      <c r="C15779" s="169"/>
      <c r="D15779" s="169"/>
      <c r="E15779" s="169"/>
    </row>
    <row r="15780" spans="2:5">
      <c r="B15780" s="187"/>
      <c r="C15780" s="169"/>
      <c r="D15780" s="169"/>
      <c r="E15780" s="169"/>
    </row>
    <row r="15781" spans="2:5">
      <c r="B15781" s="187"/>
      <c r="C15781" s="169"/>
      <c r="D15781" s="169"/>
      <c r="E15781" s="169"/>
    </row>
    <row r="15782" spans="2:5">
      <c r="B15782" s="187"/>
      <c r="C15782" s="169"/>
      <c r="D15782" s="169"/>
      <c r="E15782" s="169"/>
    </row>
    <row r="15783" spans="2:5">
      <c r="B15783" s="187"/>
      <c r="C15783" s="169"/>
      <c r="D15783" s="169"/>
      <c r="E15783" s="169"/>
    </row>
    <row r="15784" spans="2:5">
      <c r="B15784" s="187"/>
      <c r="C15784" s="169"/>
      <c r="D15784" s="169"/>
      <c r="E15784" s="169"/>
    </row>
    <row r="15785" spans="2:5">
      <c r="B15785" s="187"/>
      <c r="C15785" s="169"/>
      <c r="D15785" s="169"/>
      <c r="E15785" s="169"/>
    </row>
    <row r="15786" spans="2:5">
      <c r="B15786" s="187"/>
      <c r="C15786" s="169"/>
      <c r="D15786" s="169"/>
      <c r="E15786" s="169"/>
    </row>
    <row r="15787" spans="2:5">
      <c r="B15787" s="187"/>
      <c r="C15787" s="169"/>
      <c r="D15787" s="169"/>
      <c r="E15787" s="169"/>
    </row>
    <row r="15788" spans="2:5">
      <c r="B15788" s="187"/>
      <c r="C15788" s="169"/>
      <c r="D15788" s="169"/>
      <c r="E15788" s="169"/>
    </row>
    <row r="15789" spans="2:5">
      <c r="B15789" s="187"/>
      <c r="C15789" s="169"/>
      <c r="D15789" s="169"/>
      <c r="E15789" s="169"/>
    </row>
    <row r="15790" spans="2:5">
      <c r="B15790" s="187"/>
      <c r="C15790" s="169"/>
      <c r="D15790" s="169"/>
      <c r="E15790" s="169"/>
    </row>
    <row r="15791" spans="2:5">
      <c r="B15791" s="187"/>
      <c r="C15791" s="169"/>
      <c r="D15791" s="169"/>
      <c r="E15791" s="169"/>
    </row>
    <row r="15792" spans="2:5">
      <c r="B15792" s="187"/>
      <c r="C15792" s="169"/>
      <c r="D15792" s="169"/>
      <c r="E15792" s="169"/>
    </row>
    <row r="15793" spans="2:5">
      <c r="B15793" s="187"/>
      <c r="C15793" s="169"/>
      <c r="D15793" s="169"/>
      <c r="E15793" s="169"/>
    </row>
    <row r="15794" spans="2:5">
      <c r="B15794" s="187"/>
      <c r="C15794" s="169"/>
      <c r="D15794" s="169"/>
      <c r="E15794" s="169"/>
    </row>
    <row r="15795" spans="2:5">
      <c r="B15795" s="187"/>
      <c r="C15795" s="169"/>
      <c r="D15795" s="169"/>
      <c r="E15795" s="169"/>
    </row>
    <row r="15796" spans="2:5">
      <c r="B15796" s="187"/>
      <c r="C15796" s="169"/>
      <c r="D15796" s="169"/>
      <c r="E15796" s="169"/>
    </row>
    <row r="15797" spans="2:5">
      <c r="B15797" s="187"/>
      <c r="C15797" s="169"/>
      <c r="D15797" s="169"/>
      <c r="E15797" s="169"/>
    </row>
    <row r="15798" spans="2:5">
      <c r="B15798" s="187"/>
      <c r="C15798" s="169"/>
      <c r="D15798" s="169"/>
      <c r="E15798" s="169"/>
    </row>
    <row r="15799" spans="2:5">
      <c r="B15799" s="187"/>
      <c r="C15799" s="169"/>
      <c r="D15799" s="169"/>
      <c r="E15799" s="169"/>
    </row>
    <row r="15800" spans="2:5">
      <c r="B15800" s="187"/>
      <c r="C15800" s="169"/>
      <c r="D15800" s="169"/>
      <c r="E15800" s="169"/>
    </row>
    <row r="15801" spans="2:5">
      <c r="B15801" s="187"/>
      <c r="C15801" s="169"/>
      <c r="D15801" s="169"/>
      <c r="E15801" s="169"/>
    </row>
    <row r="15802" spans="2:5">
      <c r="B15802" s="187"/>
      <c r="C15802" s="169"/>
      <c r="D15802" s="169"/>
      <c r="E15802" s="169"/>
    </row>
    <row r="15803" spans="2:5">
      <c r="B15803" s="187"/>
      <c r="C15803" s="169"/>
      <c r="D15803" s="169"/>
      <c r="E15803" s="169"/>
    </row>
    <row r="15804" spans="2:5">
      <c r="B15804" s="187"/>
      <c r="C15804" s="169"/>
      <c r="D15804" s="169"/>
      <c r="E15804" s="169"/>
    </row>
    <row r="15805" spans="2:5">
      <c r="B15805" s="187"/>
      <c r="C15805" s="169"/>
      <c r="D15805" s="169"/>
      <c r="E15805" s="169"/>
    </row>
    <row r="15806" spans="2:5">
      <c r="B15806" s="187"/>
      <c r="C15806" s="169"/>
      <c r="D15806" s="169"/>
      <c r="E15806" s="169"/>
    </row>
    <row r="15807" spans="2:5">
      <c r="B15807" s="187"/>
      <c r="C15807" s="169"/>
      <c r="D15807" s="169"/>
      <c r="E15807" s="169"/>
    </row>
    <row r="15808" spans="2:5">
      <c r="B15808" s="187"/>
      <c r="C15808" s="169"/>
      <c r="D15808" s="169"/>
      <c r="E15808" s="169"/>
    </row>
    <row r="15809" spans="2:5">
      <c r="B15809" s="187"/>
      <c r="C15809" s="169"/>
      <c r="D15809" s="169"/>
      <c r="E15809" s="169"/>
    </row>
    <row r="15810" spans="2:5">
      <c r="B15810" s="187"/>
      <c r="C15810" s="169"/>
      <c r="D15810" s="169"/>
      <c r="E15810" s="169"/>
    </row>
    <row r="15811" spans="2:5">
      <c r="B15811" s="187"/>
      <c r="C15811" s="169"/>
      <c r="D15811" s="169"/>
      <c r="E15811" s="169"/>
    </row>
    <row r="15812" spans="2:5">
      <c r="B15812" s="187"/>
      <c r="C15812" s="169"/>
      <c r="D15812" s="169"/>
      <c r="E15812" s="169"/>
    </row>
    <row r="15813" spans="2:5">
      <c r="B15813" s="187"/>
      <c r="C15813" s="169"/>
      <c r="D15813" s="169"/>
      <c r="E15813" s="169"/>
    </row>
    <row r="15814" spans="2:5">
      <c r="B15814" s="187"/>
      <c r="C15814" s="169"/>
      <c r="D15814" s="169"/>
      <c r="E15814" s="169"/>
    </row>
    <row r="15815" spans="2:5">
      <c r="B15815" s="187"/>
      <c r="C15815" s="169"/>
      <c r="D15815" s="169"/>
      <c r="E15815" s="169"/>
    </row>
    <row r="15816" spans="2:5">
      <c r="B15816" s="187"/>
      <c r="C15816" s="169"/>
      <c r="D15816" s="169"/>
      <c r="E15816" s="169"/>
    </row>
    <row r="15817" spans="2:5">
      <c r="B15817" s="187"/>
      <c r="C15817" s="169"/>
      <c r="D15817" s="169"/>
      <c r="E15817" s="169"/>
    </row>
    <row r="15818" spans="2:5">
      <c r="B15818" s="187"/>
      <c r="C15818" s="169"/>
      <c r="D15818" s="169"/>
      <c r="E15818" s="169"/>
    </row>
    <row r="15819" spans="2:5">
      <c r="B15819" s="187"/>
      <c r="C15819" s="169"/>
      <c r="D15819" s="169"/>
      <c r="E15819" s="169"/>
    </row>
    <row r="15820" spans="2:5">
      <c r="B15820" s="187"/>
      <c r="C15820" s="169"/>
      <c r="D15820" s="169"/>
      <c r="E15820" s="169"/>
    </row>
    <row r="15821" spans="2:5">
      <c r="B15821" s="187"/>
      <c r="C15821" s="169"/>
      <c r="D15821" s="169"/>
      <c r="E15821" s="169"/>
    </row>
    <row r="15822" spans="2:5">
      <c r="B15822" s="187"/>
      <c r="C15822" s="169"/>
      <c r="D15822" s="169"/>
      <c r="E15822" s="169"/>
    </row>
    <row r="15823" spans="2:5">
      <c r="B15823" s="187"/>
      <c r="C15823" s="169"/>
      <c r="D15823" s="169"/>
      <c r="E15823" s="169"/>
    </row>
    <row r="15824" spans="2:5">
      <c r="B15824" s="187"/>
      <c r="C15824" s="169"/>
      <c r="D15824" s="169"/>
      <c r="E15824" s="169"/>
    </row>
    <row r="15825" spans="2:5">
      <c r="B15825" s="187"/>
      <c r="C15825" s="169"/>
      <c r="D15825" s="169"/>
      <c r="E15825" s="169"/>
    </row>
    <row r="15826" spans="2:5">
      <c r="B15826" s="187"/>
      <c r="C15826" s="169"/>
      <c r="D15826" s="169"/>
      <c r="E15826" s="169"/>
    </row>
    <row r="15827" spans="2:5">
      <c r="B15827" s="187"/>
      <c r="C15827" s="169"/>
      <c r="D15827" s="169"/>
      <c r="E15827" s="169"/>
    </row>
    <row r="15828" spans="2:5">
      <c r="B15828" s="187"/>
      <c r="C15828" s="169"/>
      <c r="D15828" s="169"/>
      <c r="E15828" s="169"/>
    </row>
    <row r="15829" spans="2:5">
      <c r="B15829" s="187"/>
      <c r="C15829" s="169"/>
      <c r="D15829" s="169"/>
      <c r="E15829" s="169"/>
    </row>
    <row r="15830" spans="2:5">
      <c r="B15830" s="187"/>
      <c r="C15830" s="169"/>
      <c r="D15830" s="169"/>
      <c r="E15830" s="169"/>
    </row>
    <row r="15831" spans="2:5">
      <c r="B15831" s="187"/>
      <c r="C15831" s="169"/>
      <c r="D15831" s="169"/>
      <c r="E15831" s="169"/>
    </row>
    <row r="15832" spans="2:5">
      <c r="B15832" s="187"/>
      <c r="C15832" s="169"/>
      <c r="D15832" s="169"/>
      <c r="E15832" s="169"/>
    </row>
    <row r="15833" spans="2:5">
      <c r="B15833" s="187"/>
      <c r="C15833" s="169"/>
      <c r="D15833" s="169"/>
      <c r="E15833" s="169"/>
    </row>
    <row r="15834" spans="2:5">
      <c r="B15834" s="187"/>
      <c r="C15834" s="169"/>
      <c r="D15834" s="169"/>
      <c r="E15834" s="169"/>
    </row>
    <row r="15835" spans="2:5">
      <c r="B15835" s="187"/>
      <c r="C15835" s="169"/>
      <c r="D15835" s="169"/>
      <c r="E15835" s="169"/>
    </row>
    <row r="15836" spans="2:5">
      <c r="B15836" s="187"/>
      <c r="C15836" s="169"/>
      <c r="D15836" s="169"/>
      <c r="E15836" s="169"/>
    </row>
    <row r="15837" spans="2:5">
      <c r="B15837" s="187"/>
      <c r="C15837" s="169"/>
      <c r="D15837" s="169"/>
      <c r="E15837" s="169"/>
    </row>
    <row r="15838" spans="2:5">
      <c r="B15838" s="187"/>
      <c r="C15838" s="169"/>
      <c r="D15838" s="169"/>
      <c r="E15838" s="169"/>
    </row>
    <row r="15839" spans="2:5">
      <c r="B15839" s="187"/>
      <c r="C15839" s="169"/>
      <c r="D15839" s="169"/>
      <c r="E15839" s="169"/>
    </row>
    <row r="15840" spans="2:5">
      <c r="B15840" s="187"/>
      <c r="C15840" s="169"/>
      <c r="D15840" s="169"/>
      <c r="E15840" s="169"/>
    </row>
    <row r="15841" spans="2:5">
      <c r="B15841" s="187"/>
      <c r="C15841" s="169"/>
      <c r="D15841" s="169"/>
      <c r="E15841" s="169"/>
    </row>
    <row r="15842" spans="2:5">
      <c r="B15842" s="187"/>
      <c r="C15842" s="169"/>
      <c r="D15842" s="169"/>
      <c r="E15842" s="169"/>
    </row>
    <row r="15843" spans="2:5">
      <c r="B15843" s="187"/>
      <c r="C15843" s="169"/>
      <c r="D15843" s="169"/>
      <c r="E15843" s="169"/>
    </row>
    <row r="15844" spans="2:5">
      <c r="B15844" s="187"/>
      <c r="C15844" s="169"/>
      <c r="D15844" s="169"/>
      <c r="E15844" s="169"/>
    </row>
    <row r="15845" spans="2:5">
      <c r="B15845" s="187"/>
      <c r="C15845" s="169"/>
      <c r="D15845" s="169"/>
      <c r="E15845" s="169"/>
    </row>
    <row r="15846" spans="2:5">
      <c r="B15846" s="187"/>
      <c r="C15846" s="169"/>
      <c r="D15846" s="169"/>
      <c r="E15846" s="169"/>
    </row>
    <row r="15847" spans="2:5">
      <c r="B15847" s="187"/>
      <c r="C15847" s="169"/>
      <c r="D15847" s="169"/>
      <c r="E15847" s="169"/>
    </row>
    <row r="15848" spans="2:5">
      <c r="B15848" s="187"/>
      <c r="C15848" s="169"/>
      <c r="D15848" s="169"/>
      <c r="E15848" s="169"/>
    </row>
    <row r="15849" spans="2:5">
      <c r="B15849" s="187"/>
      <c r="C15849" s="169"/>
      <c r="D15849" s="169"/>
      <c r="E15849" s="169"/>
    </row>
    <row r="15850" spans="2:5">
      <c r="B15850" s="187"/>
      <c r="C15850" s="169"/>
      <c r="D15850" s="169"/>
      <c r="E15850" s="169"/>
    </row>
    <row r="15851" spans="2:5">
      <c r="B15851" s="187"/>
      <c r="C15851" s="169"/>
      <c r="D15851" s="169"/>
      <c r="E15851" s="169"/>
    </row>
    <row r="15852" spans="2:5">
      <c r="B15852" s="187"/>
      <c r="C15852" s="169"/>
      <c r="D15852" s="169"/>
      <c r="E15852" s="169"/>
    </row>
    <row r="15853" spans="2:5">
      <c r="B15853" s="187"/>
      <c r="C15853" s="169"/>
      <c r="D15853" s="169"/>
      <c r="E15853" s="169"/>
    </row>
    <row r="15854" spans="2:5">
      <c r="B15854" s="187"/>
      <c r="C15854" s="169"/>
      <c r="D15854" s="169"/>
      <c r="E15854" s="169"/>
    </row>
    <row r="15855" spans="2:5">
      <c r="B15855" s="187"/>
      <c r="C15855" s="169"/>
      <c r="D15855" s="169"/>
      <c r="E15855" s="169"/>
    </row>
    <row r="15856" spans="2:5">
      <c r="B15856" s="187"/>
      <c r="C15856" s="169"/>
      <c r="D15856" s="169"/>
      <c r="E15856" s="169"/>
    </row>
    <row r="15857" spans="2:5">
      <c r="B15857" s="187"/>
      <c r="C15857" s="169"/>
      <c r="D15857" s="169"/>
      <c r="E15857" s="169"/>
    </row>
    <row r="15858" spans="2:5">
      <c r="B15858" s="187"/>
      <c r="C15858" s="169"/>
      <c r="D15858" s="169"/>
      <c r="E15858" s="169"/>
    </row>
    <row r="15859" spans="2:5">
      <c r="B15859" s="187"/>
      <c r="C15859" s="169"/>
      <c r="D15859" s="169"/>
      <c r="E15859" s="169"/>
    </row>
    <row r="15860" spans="2:5">
      <c r="B15860" s="187"/>
      <c r="C15860" s="169"/>
      <c r="D15860" s="169"/>
      <c r="E15860" s="169"/>
    </row>
    <row r="15861" spans="2:5">
      <c r="B15861" s="187"/>
      <c r="C15861" s="169"/>
      <c r="D15861" s="169"/>
      <c r="E15861" s="169"/>
    </row>
    <row r="15862" spans="2:5">
      <c r="B15862" s="187"/>
      <c r="C15862" s="169"/>
      <c r="D15862" s="169"/>
      <c r="E15862" s="169"/>
    </row>
    <row r="15863" spans="2:5">
      <c r="B15863" s="187"/>
      <c r="C15863" s="169"/>
      <c r="D15863" s="169"/>
      <c r="E15863" s="169"/>
    </row>
    <row r="15864" spans="2:5">
      <c r="B15864" s="187"/>
      <c r="C15864" s="169"/>
      <c r="D15864" s="169"/>
      <c r="E15864" s="169"/>
    </row>
    <row r="15865" spans="2:5">
      <c r="B15865" s="187"/>
      <c r="C15865" s="169"/>
      <c r="D15865" s="169"/>
      <c r="E15865" s="169"/>
    </row>
    <row r="15866" spans="2:5">
      <c r="B15866" s="187"/>
      <c r="C15866" s="169"/>
      <c r="D15866" s="169"/>
      <c r="E15866" s="169"/>
    </row>
    <row r="15867" spans="2:5">
      <c r="B15867" s="187"/>
      <c r="C15867" s="169"/>
      <c r="D15867" s="169"/>
      <c r="E15867" s="169"/>
    </row>
    <row r="15868" spans="2:5">
      <c r="B15868" s="187"/>
      <c r="C15868" s="169"/>
      <c r="D15868" s="169"/>
      <c r="E15868" s="169"/>
    </row>
    <row r="15869" spans="2:5">
      <c r="B15869" s="187"/>
      <c r="C15869" s="169"/>
      <c r="D15869" s="169"/>
      <c r="E15869" s="169"/>
    </row>
    <row r="15870" spans="2:5">
      <c r="B15870" s="187"/>
      <c r="C15870" s="169"/>
      <c r="D15870" s="169"/>
      <c r="E15870" s="169"/>
    </row>
    <row r="15871" spans="2:5">
      <c r="B15871" s="187"/>
      <c r="C15871" s="169"/>
      <c r="D15871" s="169"/>
      <c r="E15871" s="169"/>
    </row>
    <row r="15872" spans="2:5">
      <c r="B15872" s="187"/>
      <c r="C15872" s="169"/>
      <c r="D15872" s="169"/>
      <c r="E15872" s="169"/>
    </row>
    <row r="15873" spans="2:5">
      <c r="B15873" s="187"/>
      <c r="C15873" s="169"/>
      <c r="D15873" s="169"/>
      <c r="E15873" s="169"/>
    </row>
    <row r="15874" spans="2:5">
      <c r="B15874" s="187"/>
      <c r="C15874" s="169"/>
      <c r="D15874" s="169"/>
      <c r="E15874" s="169"/>
    </row>
    <row r="15875" spans="2:5">
      <c r="B15875" s="187"/>
      <c r="C15875" s="169"/>
      <c r="D15875" s="169"/>
      <c r="E15875" s="169"/>
    </row>
    <row r="15876" spans="2:5">
      <c r="B15876" s="187"/>
      <c r="C15876" s="169"/>
      <c r="D15876" s="169"/>
      <c r="E15876" s="169"/>
    </row>
    <row r="15877" spans="2:5">
      <c r="B15877" s="187"/>
      <c r="C15877" s="169"/>
      <c r="D15877" s="169"/>
      <c r="E15877" s="169"/>
    </row>
    <row r="15878" spans="2:5">
      <c r="B15878" s="187"/>
      <c r="C15878" s="169"/>
      <c r="D15878" s="169"/>
      <c r="E15878" s="169"/>
    </row>
    <row r="15879" spans="2:5">
      <c r="B15879" s="187"/>
      <c r="C15879" s="169"/>
      <c r="D15879" s="169"/>
      <c r="E15879" s="169"/>
    </row>
    <row r="15880" spans="2:5">
      <c r="B15880" s="187"/>
      <c r="C15880" s="169"/>
      <c r="D15880" s="169"/>
      <c r="E15880" s="169"/>
    </row>
    <row r="15881" spans="2:5">
      <c r="B15881" s="187"/>
      <c r="C15881" s="169"/>
      <c r="D15881" s="169"/>
      <c r="E15881" s="169"/>
    </row>
    <row r="15882" spans="2:5">
      <c r="B15882" s="187"/>
      <c r="C15882" s="169"/>
      <c r="D15882" s="169"/>
      <c r="E15882" s="169"/>
    </row>
    <row r="15883" spans="2:5">
      <c r="B15883" s="187"/>
      <c r="C15883" s="169"/>
      <c r="D15883" s="169"/>
      <c r="E15883" s="169"/>
    </row>
    <row r="15884" spans="2:5">
      <c r="B15884" s="187"/>
      <c r="C15884" s="169"/>
      <c r="D15884" s="169"/>
      <c r="E15884" s="169"/>
    </row>
    <row r="15885" spans="2:5">
      <c r="B15885" s="187"/>
      <c r="C15885" s="169"/>
      <c r="D15885" s="169"/>
      <c r="E15885" s="169"/>
    </row>
    <row r="15886" spans="2:5">
      <c r="B15886" s="187"/>
      <c r="C15886" s="169"/>
      <c r="D15886" s="169"/>
      <c r="E15886" s="169"/>
    </row>
    <row r="15887" spans="2:5">
      <c r="B15887" s="187"/>
      <c r="C15887" s="169"/>
      <c r="D15887" s="169"/>
      <c r="E15887" s="169"/>
    </row>
    <row r="15888" spans="2:5">
      <c r="B15888" s="187"/>
      <c r="C15888" s="169"/>
      <c r="D15888" s="169"/>
      <c r="E15888" s="169"/>
    </row>
    <row r="15889" spans="2:5">
      <c r="B15889" s="187"/>
      <c r="C15889" s="169"/>
      <c r="D15889" s="169"/>
      <c r="E15889" s="169"/>
    </row>
    <row r="15890" spans="2:5">
      <c r="B15890" s="187"/>
      <c r="C15890" s="169"/>
      <c r="D15890" s="169"/>
      <c r="E15890" s="169"/>
    </row>
    <row r="15891" spans="2:5">
      <c r="B15891" s="187"/>
      <c r="C15891" s="169"/>
      <c r="D15891" s="169"/>
      <c r="E15891" s="169"/>
    </row>
    <row r="15892" spans="2:5">
      <c r="B15892" s="187"/>
      <c r="C15892" s="169"/>
      <c r="D15892" s="169"/>
      <c r="E15892" s="169"/>
    </row>
    <row r="15893" spans="2:5">
      <c r="B15893" s="187"/>
      <c r="C15893" s="169"/>
      <c r="D15893" s="169"/>
      <c r="E15893" s="169"/>
    </row>
    <row r="15894" spans="2:5">
      <c r="B15894" s="187"/>
      <c r="C15894" s="169"/>
      <c r="D15894" s="169"/>
      <c r="E15894" s="169"/>
    </row>
    <row r="15895" spans="2:5">
      <c r="B15895" s="187"/>
      <c r="C15895" s="169"/>
      <c r="D15895" s="169"/>
      <c r="E15895" s="169"/>
    </row>
    <row r="15896" spans="2:5">
      <c r="B15896" s="187"/>
      <c r="C15896" s="169"/>
      <c r="D15896" s="169"/>
      <c r="E15896" s="169"/>
    </row>
    <row r="15897" spans="2:5">
      <c r="B15897" s="187"/>
      <c r="C15897" s="169"/>
      <c r="D15897" s="169"/>
      <c r="E15897" s="169"/>
    </row>
    <row r="15898" spans="2:5">
      <c r="B15898" s="187"/>
      <c r="C15898" s="169"/>
      <c r="D15898" s="169"/>
      <c r="E15898" s="169"/>
    </row>
    <row r="15899" spans="2:5">
      <c r="B15899" s="187"/>
      <c r="C15899" s="169"/>
      <c r="D15899" s="169"/>
      <c r="E15899" s="169"/>
    </row>
    <row r="15900" spans="2:5">
      <c r="B15900" s="187"/>
      <c r="C15900" s="169"/>
      <c r="D15900" s="169"/>
      <c r="E15900" s="169"/>
    </row>
    <row r="15901" spans="2:5">
      <c r="B15901" s="187"/>
      <c r="C15901" s="169"/>
      <c r="D15901" s="169"/>
      <c r="E15901" s="169"/>
    </row>
    <row r="15902" spans="2:5">
      <c r="B15902" s="187"/>
      <c r="C15902" s="169"/>
      <c r="D15902" s="169"/>
      <c r="E15902" s="169"/>
    </row>
    <row r="15903" spans="2:5">
      <c r="B15903" s="187"/>
      <c r="C15903" s="169"/>
      <c r="D15903" s="169"/>
      <c r="E15903" s="169"/>
    </row>
    <row r="15904" spans="2:5">
      <c r="B15904" s="187"/>
      <c r="C15904" s="169"/>
      <c r="D15904" s="169"/>
      <c r="E15904" s="169"/>
    </row>
    <row r="15905" spans="2:5">
      <c r="B15905" s="187"/>
      <c r="C15905" s="169"/>
      <c r="D15905" s="169"/>
      <c r="E15905" s="169"/>
    </row>
    <row r="15906" spans="2:5">
      <c r="B15906" s="187"/>
      <c r="C15906" s="169"/>
      <c r="D15906" s="169"/>
      <c r="E15906" s="169"/>
    </row>
    <row r="15907" spans="2:5">
      <c r="B15907" s="187"/>
      <c r="C15907" s="169"/>
      <c r="D15907" s="169"/>
      <c r="E15907" s="169"/>
    </row>
    <row r="15908" spans="2:5">
      <c r="B15908" s="187"/>
      <c r="C15908" s="169"/>
      <c r="D15908" s="169"/>
      <c r="E15908" s="169"/>
    </row>
    <row r="15909" spans="2:5">
      <c r="B15909" s="187"/>
      <c r="C15909" s="169"/>
      <c r="D15909" s="169"/>
      <c r="E15909" s="169"/>
    </row>
    <row r="15910" spans="2:5">
      <c r="B15910" s="187"/>
      <c r="C15910" s="169"/>
      <c r="D15910" s="169"/>
      <c r="E15910" s="169"/>
    </row>
    <row r="15911" spans="2:5">
      <c r="B15911" s="187"/>
      <c r="C15911" s="169"/>
      <c r="D15911" s="169"/>
      <c r="E15911" s="169"/>
    </row>
    <row r="15912" spans="2:5">
      <c r="B15912" s="187"/>
      <c r="C15912" s="169"/>
      <c r="D15912" s="169"/>
      <c r="E15912" s="169"/>
    </row>
    <row r="15913" spans="2:5">
      <c r="B15913" s="187"/>
      <c r="C15913" s="169"/>
      <c r="D15913" s="169"/>
      <c r="E15913" s="169"/>
    </row>
    <row r="15914" spans="2:5">
      <c r="B15914" s="187"/>
      <c r="C15914" s="169"/>
      <c r="D15914" s="169"/>
      <c r="E15914" s="169"/>
    </row>
    <row r="15915" spans="2:5">
      <c r="B15915" s="187"/>
      <c r="C15915" s="169"/>
      <c r="D15915" s="169"/>
      <c r="E15915" s="169"/>
    </row>
    <row r="15916" spans="2:5">
      <c r="B15916" s="187"/>
      <c r="C15916" s="169"/>
      <c r="D15916" s="169"/>
      <c r="E15916" s="169"/>
    </row>
    <row r="15917" spans="2:5">
      <c r="B15917" s="187"/>
      <c r="C15917" s="169"/>
      <c r="D15917" s="169"/>
      <c r="E15917" s="169"/>
    </row>
    <row r="15918" spans="2:5">
      <c r="B15918" s="187"/>
      <c r="C15918" s="169"/>
      <c r="D15918" s="169"/>
      <c r="E15918" s="169"/>
    </row>
    <row r="15919" spans="2:5">
      <c r="B15919" s="187"/>
      <c r="C15919" s="169"/>
      <c r="D15919" s="169"/>
      <c r="E15919" s="169"/>
    </row>
    <row r="15920" spans="2:5">
      <c r="B15920" s="187"/>
      <c r="C15920" s="169"/>
      <c r="D15920" s="169"/>
      <c r="E15920" s="169"/>
    </row>
    <row r="15921" spans="2:5">
      <c r="B15921" s="187"/>
      <c r="C15921" s="169"/>
      <c r="D15921" s="169"/>
      <c r="E15921" s="169"/>
    </row>
    <row r="15922" spans="2:5">
      <c r="B15922" s="187"/>
      <c r="C15922" s="169"/>
      <c r="D15922" s="169"/>
      <c r="E15922" s="169"/>
    </row>
    <row r="15923" spans="2:5">
      <c r="B15923" s="187"/>
      <c r="C15923" s="169"/>
      <c r="D15923" s="169"/>
      <c r="E15923" s="169"/>
    </row>
    <row r="15924" spans="2:5">
      <c r="B15924" s="187"/>
      <c r="C15924" s="169"/>
      <c r="D15924" s="169"/>
      <c r="E15924" s="169"/>
    </row>
    <row r="15925" spans="2:5">
      <c r="B15925" s="187"/>
      <c r="C15925" s="169"/>
      <c r="D15925" s="169"/>
      <c r="E15925" s="169"/>
    </row>
    <row r="15926" spans="2:5">
      <c r="B15926" s="187"/>
      <c r="C15926" s="169"/>
      <c r="D15926" s="169"/>
      <c r="E15926" s="169"/>
    </row>
    <row r="15927" spans="2:5">
      <c r="B15927" s="187"/>
      <c r="C15927" s="169"/>
      <c r="D15927" s="169"/>
      <c r="E15927" s="169"/>
    </row>
    <row r="15928" spans="2:5">
      <c r="B15928" s="187"/>
      <c r="C15928" s="169"/>
      <c r="D15928" s="169"/>
      <c r="E15928" s="169"/>
    </row>
    <row r="15929" spans="2:5">
      <c r="B15929" s="187"/>
      <c r="C15929" s="169"/>
      <c r="D15929" s="169"/>
      <c r="E15929" s="169"/>
    </row>
    <row r="15930" spans="2:5">
      <c r="B15930" s="187"/>
      <c r="C15930" s="169"/>
      <c r="D15930" s="169"/>
      <c r="E15930" s="169"/>
    </row>
    <row r="15931" spans="2:5">
      <c r="B15931" s="187"/>
      <c r="C15931" s="169"/>
      <c r="D15931" s="169"/>
      <c r="E15931" s="169"/>
    </row>
    <row r="15932" spans="2:5">
      <c r="B15932" s="187"/>
      <c r="C15932" s="169"/>
      <c r="D15932" s="169"/>
      <c r="E15932" s="169"/>
    </row>
    <row r="15933" spans="2:5">
      <c r="B15933" s="187"/>
      <c r="C15933" s="169"/>
      <c r="D15933" s="169"/>
      <c r="E15933" s="169"/>
    </row>
    <row r="15934" spans="2:5">
      <c r="B15934" s="187"/>
      <c r="C15934" s="169"/>
      <c r="D15934" s="169"/>
      <c r="E15934" s="169"/>
    </row>
    <row r="15935" spans="2:5">
      <c r="B15935" s="187"/>
      <c r="C15935" s="169"/>
      <c r="D15935" s="169"/>
      <c r="E15935" s="169"/>
    </row>
    <row r="15936" spans="2:5">
      <c r="B15936" s="187"/>
      <c r="C15936" s="169"/>
      <c r="D15936" s="169"/>
      <c r="E15936" s="169"/>
    </row>
    <row r="15937" spans="2:5">
      <c r="B15937" s="187"/>
      <c r="C15937" s="169"/>
      <c r="D15937" s="169"/>
      <c r="E15937" s="169"/>
    </row>
    <row r="15938" spans="2:5">
      <c r="B15938" s="187"/>
      <c r="C15938" s="169"/>
      <c r="D15938" s="169"/>
      <c r="E15938" s="169"/>
    </row>
    <row r="15939" spans="2:5">
      <c r="B15939" s="187"/>
      <c r="C15939" s="169"/>
      <c r="D15939" s="169"/>
      <c r="E15939" s="169"/>
    </row>
    <row r="15940" spans="2:5">
      <c r="B15940" s="187"/>
      <c r="C15940" s="169"/>
      <c r="D15940" s="169"/>
      <c r="E15940" s="169"/>
    </row>
    <row r="15941" spans="2:5">
      <c r="B15941" s="187"/>
      <c r="C15941" s="169"/>
      <c r="D15941" s="169"/>
      <c r="E15941" s="169"/>
    </row>
    <row r="15942" spans="2:5">
      <c r="B15942" s="187"/>
      <c r="C15942" s="169"/>
      <c r="D15942" s="169"/>
      <c r="E15942" s="169"/>
    </row>
    <row r="15943" spans="2:5">
      <c r="B15943" s="187"/>
      <c r="C15943" s="169"/>
      <c r="D15943" s="169"/>
      <c r="E15943" s="169"/>
    </row>
    <row r="15944" spans="2:5">
      <c r="B15944" s="187"/>
      <c r="C15944" s="169"/>
      <c r="D15944" s="169"/>
      <c r="E15944" s="169"/>
    </row>
    <row r="15945" spans="2:5">
      <c r="B15945" s="187"/>
      <c r="C15945" s="169"/>
      <c r="D15945" s="169"/>
      <c r="E15945" s="169"/>
    </row>
    <row r="15946" spans="2:5">
      <c r="B15946" s="187"/>
      <c r="C15946" s="169"/>
      <c r="D15946" s="169"/>
      <c r="E15946" s="169"/>
    </row>
    <row r="15947" spans="2:5">
      <c r="B15947" s="187"/>
      <c r="C15947" s="169"/>
      <c r="D15947" s="169"/>
      <c r="E15947" s="169"/>
    </row>
    <row r="15948" spans="2:5">
      <c r="B15948" s="187"/>
      <c r="C15948" s="169"/>
      <c r="D15948" s="169"/>
      <c r="E15948" s="169"/>
    </row>
    <row r="15949" spans="2:5">
      <c r="B15949" s="187"/>
      <c r="C15949" s="169"/>
      <c r="D15949" s="169"/>
      <c r="E15949" s="169"/>
    </row>
    <row r="15950" spans="2:5">
      <c r="B15950" s="187"/>
      <c r="C15950" s="169"/>
      <c r="D15950" s="169"/>
      <c r="E15950" s="169"/>
    </row>
    <row r="15951" spans="2:5">
      <c r="B15951" s="187"/>
      <c r="C15951" s="169"/>
      <c r="D15951" s="169"/>
      <c r="E15951" s="169"/>
    </row>
    <row r="15952" spans="2:5">
      <c r="B15952" s="187"/>
      <c r="C15952" s="169"/>
      <c r="D15952" s="169"/>
      <c r="E15952" s="169"/>
    </row>
    <row r="15953" spans="2:5">
      <c r="B15953" s="187"/>
      <c r="C15953" s="169"/>
      <c r="D15953" s="169"/>
      <c r="E15953" s="169"/>
    </row>
    <row r="15954" spans="2:5">
      <c r="B15954" s="187"/>
      <c r="C15954" s="169"/>
      <c r="D15954" s="169"/>
      <c r="E15954" s="169"/>
    </row>
    <row r="15955" spans="2:5">
      <c r="B15955" s="187"/>
      <c r="C15955" s="169"/>
      <c r="D15955" s="169"/>
      <c r="E15955" s="169"/>
    </row>
    <row r="15956" spans="2:5">
      <c r="B15956" s="187"/>
      <c r="C15956" s="169"/>
      <c r="D15956" s="169"/>
      <c r="E15956" s="169"/>
    </row>
    <row r="15957" spans="2:5">
      <c r="B15957" s="187"/>
      <c r="C15957" s="169"/>
      <c r="D15957" s="169"/>
      <c r="E15957" s="169"/>
    </row>
    <row r="15958" spans="2:5">
      <c r="B15958" s="187"/>
      <c r="C15958" s="169"/>
      <c r="D15958" s="169"/>
      <c r="E15958" s="169"/>
    </row>
    <row r="15959" spans="2:5">
      <c r="B15959" s="187"/>
      <c r="C15959" s="169"/>
      <c r="D15959" s="169"/>
      <c r="E15959" s="169"/>
    </row>
    <row r="15960" spans="2:5">
      <c r="B15960" s="187"/>
      <c r="C15960" s="169"/>
      <c r="D15960" s="169"/>
      <c r="E15960" s="169"/>
    </row>
    <row r="15961" spans="2:5">
      <c r="B15961" s="187"/>
      <c r="C15961" s="169"/>
      <c r="D15961" s="169"/>
      <c r="E15961" s="169"/>
    </row>
    <row r="15962" spans="2:5">
      <c r="B15962" s="187"/>
      <c r="C15962" s="169"/>
      <c r="D15962" s="169"/>
      <c r="E15962" s="169"/>
    </row>
    <row r="15963" spans="2:5">
      <c r="B15963" s="187"/>
      <c r="C15963" s="169"/>
      <c r="D15963" s="169"/>
      <c r="E15963" s="169"/>
    </row>
    <row r="15964" spans="2:5">
      <c r="B15964" s="187"/>
      <c r="C15964" s="169"/>
      <c r="D15964" s="169"/>
      <c r="E15964" s="169"/>
    </row>
    <row r="15965" spans="2:5">
      <c r="B15965" s="187"/>
      <c r="C15965" s="169"/>
      <c r="D15965" s="169"/>
      <c r="E15965" s="169"/>
    </row>
    <row r="15966" spans="2:5">
      <c r="B15966" s="187"/>
      <c r="C15966" s="169"/>
      <c r="D15966" s="169"/>
      <c r="E15966" s="169"/>
    </row>
    <row r="15967" spans="2:5">
      <c r="B15967" s="187"/>
      <c r="C15967" s="169"/>
      <c r="D15967" s="169"/>
      <c r="E15967" s="169"/>
    </row>
    <row r="15968" spans="2:5">
      <c r="B15968" s="187"/>
      <c r="C15968" s="169"/>
      <c r="D15968" s="169"/>
      <c r="E15968" s="169"/>
    </row>
    <row r="15969" spans="2:5">
      <c r="B15969" s="187"/>
      <c r="C15969" s="169"/>
      <c r="D15969" s="169"/>
      <c r="E15969" s="169"/>
    </row>
    <row r="15970" spans="2:5">
      <c r="B15970" s="187"/>
      <c r="C15970" s="169"/>
      <c r="D15970" s="169"/>
      <c r="E15970" s="169"/>
    </row>
    <row r="15971" spans="2:5">
      <c r="B15971" s="187"/>
      <c r="C15971" s="169"/>
      <c r="D15971" s="169"/>
      <c r="E15971" s="169"/>
    </row>
    <row r="15972" spans="2:5">
      <c r="B15972" s="187"/>
      <c r="C15972" s="169"/>
      <c r="D15972" s="169"/>
      <c r="E15972" s="169"/>
    </row>
    <row r="15973" spans="2:5">
      <c r="B15973" s="187"/>
      <c r="C15973" s="169"/>
      <c r="D15973" s="169"/>
      <c r="E15973" s="169"/>
    </row>
    <row r="15974" spans="2:5">
      <c r="B15974" s="187"/>
      <c r="C15974" s="169"/>
      <c r="D15974" s="169"/>
      <c r="E15974" s="169"/>
    </row>
    <row r="15975" spans="2:5">
      <c r="B15975" s="187"/>
      <c r="C15975" s="169"/>
      <c r="D15975" s="169"/>
      <c r="E15975" s="169"/>
    </row>
    <row r="15976" spans="2:5">
      <c r="B15976" s="187"/>
      <c r="C15976" s="169"/>
      <c r="D15976" s="169"/>
      <c r="E15976" s="169"/>
    </row>
    <row r="15977" spans="2:5">
      <c r="B15977" s="187"/>
      <c r="C15977" s="169"/>
      <c r="D15977" s="169"/>
      <c r="E15977" s="169"/>
    </row>
    <row r="15978" spans="2:5">
      <c r="B15978" s="187"/>
      <c r="C15978" s="169"/>
      <c r="D15978" s="169"/>
      <c r="E15978" s="169"/>
    </row>
    <row r="15979" spans="2:5">
      <c r="B15979" s="187"/>
      <c r="C15979" s="169"/>
      <c r="D15979" s="169"/>
      <c r="E15979" s="169"/>
    </row>
    <row r="15980" spans="2:5">
      <c r="B15980" s="187"/>
      <c r="C15980" s="169"/>
      <c r="D15980" s="169"/>
      <c r="E15980" s="169"/>
    </row>
    <row r="15981" spans="2:5">
      <c r="B15981" s="187"/>
      <c r="C15981" s="169"/>
      <c r="D15981" s="169"/>
      <c r="E15981" s="169"/>
    </row>
    <row r="15982" spans="2:5">
      <c r="B15982" s="187"/>
      <c r="C15982" s="169"/>
      <c r="D15982" s="169"/>
      <c r="E15982" s="169"/>
    </row>
    <row r="15983" spans="2:5">
      <c r="B15983" s="187"/>
      <c r="C15983" s="169"/>
      <c r="D15983" s="169"/>
      <c r="E15983" s="169"/>
    </row>
    <row r="15984" spans="2:5">
      <c r="B15984" s="187"/>
      <c r="C15984" s="169"/>
      <c r="D15984" s="169"/>
      <c r="E15984" s="169"/>
    </row>
    <row r="15985" spans="2:5">
      <c r="B15985" s="187"/>
      <c r="C15985" s="169"/>
      <c r="D15985" s="169"/>
      <c r="E15985" s="169"/>
    </row>
    <row r="15986" spans="2:5">
      <c r="B15986" s="187"/>
      <c r="C15986" s="169"/>
      <c r="D15986" s="169"/>
      <c r="E15986" s="169"/>
    </row>
    <row r="15987" spans="2:5">
      <c r="B15987" s="187"/>
      <c r="C15987" s="169"/>
      <c r="D15987" s="169"/>
      <c r="E15987" s="169"/>
    </row>
    <row r="15988" spans="2:5">
      <c r="B15988" s="187"/>
      <c r="C15988" s="169"/>
      <c r="D15988" s="169"/>
      <c r="E15988" s="169"/>
    </row>
    <row r="15989" spans="2:5">
      <c r="B15989" s="187"/>
      <c r="C15989" s="169"/>
      <c r="D15989" s="169"/>
      <c r="E15989" s="169"/>
    </row>
    <row r="15990" spans="2:5">
      <c r="B15990" s="187"/>
      <c r="C15990" s="169"/>
      <c r="D15990" s="169"/>
      <c r="E15990" s="169"/>
    </row>
    <row r="15991" spans="2:5">
      <c r="B15991" s="187"/>
      <c r="C15991" s="169"/>
      <c r="D15991" s="169"/>
      <c r="E15991" s="169"/>
    </row>
    <row r="15992" spans="2:5">
      <c r="B15992" s="187"/>
      <c r="C15992" s="169"/>
      <c r="D15992" s="169"/>
      <c r="E15992" s="169"/>
    </row>
    <row r="15993" spans="2:5">
      <c r="B15993" s="187"/>
      <c r="C15993" s="169"/>
      <c r="D15993" s="169"/>
      <c r="E15993" s="169"/>
    </row>
    <row r="15994" spans="2:5">
      <c r="B15994" s="187"/>
      <c r="C15994" s="169"/>
      <c r="D15994" s="169"/>
      <c r="E15994" s="169"/>
    </row>
    <row r="15995" spans="2:5">
      <c r="B15995" s="187"/>
      <c r="C15995" s="169"/>
      <c r="D15995" s="169"/>
      <c r="E15995" s="169"/>
    </row>
    <row r="15996" spans="2:5">
      <c r="B15996" s="187"/>
      <c r="C15996" s="169"/>
      <c r="D15996" s="169"/>
      <c r="E15996" s="169"/>
    </row>
    <row r="15997" spans="2:5">
      <c r="B15997" s="187"/>
      <c r="C15997" s="169"/>
      <c r="D15997" s="169"/>
      <c r="E15997" s="169"/>
    </row>
    <row r="15998" spans="2:5">
      <c r="B15998" s="187"/>
      <c r="C15998" s="169"/>
      <c r="D15998" s="169"/>
      <c r="E15998" s="169"/>
    </row>
    <row r="15999" spans="2:5">
      <c r="B15999" s="187"/>
      <c r="C15999" s="169"/>
      <c r="D15999" s="169"/>
      <c r="E15999" s="169"/>
    </row>
    <row r="16000" spans="2:5">
      <c r="B16000" s="187"/>
      <c r="C16000" s="169"/>
      <c r="D16000" s="169"/>
      <c r="E16000" s="169"/>
    </row>
    <row r="16001" spans="2:5">
      <c r="B16001" s="187"/>
      <c r="C16001" s="169"/>
      <c r="D16001" s="169"/>
      <c r="E16001" s="169"/>
    </row>
    <row r="16002" spans="2:5">
      <c r="B16002" s="187"/>
      <c r="C16002" s="169"/>
      <c r="D16002" s="169"/>
      <c r="E16002" s="169"/>
    </row>
    <row r="16003" spans="2:5">
      <c r="B16003" s="187"/>
      <c r="C16003" s="169"/>
      <c r="D16003" s="169"/>
      <c r="E16003" s="169"/>
    </row>
    <row r="16004" spans="2:5">
      <c r="B16004" s="187"/>
      <c r="C16004" s="169"/>
      <c r="D16004" s="169"/>
      <c r="E16004" s="169"/>
    </row>
    <row r="16005" spans="2:5">
      <c r="B16005" s="187"/>
      <c r="C16005" s="169"/>
      <c r="D16005" s="169"/>
      <c r="E16005" s="169"/>
    </row>
    <row r="16006" spans="2:5">
      <c r="B16006" s="187"/>
      <c r="C16006" s="169"/>
      <c r="D16006" s="169"/>
      <c r="E16006" s="169"/>
    </row>
    <row r="16007" spans="2:5">
      <c r="B16007" s="187"/>
      <c r="C16007" s="169"/>
      <c r="D16007" s="169"/>
      <c r="E16007" s="169"/>
    </row>
    <row r="16008" spans="2:5">
      <c r="B16008" s="187"/>
      <c r="C16008" s="169"/>
      <c r="D16008" s="169"/>
      <c r="E16008" s="169"/>
    </row>
    <row r="16009" spans="2:5">
      <c r="B16009" s="187"/>
      <c r="C16009" s="169"/>
      <c r="D16009" s="169"/>
      <c r="E16009" s="169"/>
    </row>
    <row r="16010" spans="2:5">
      <c r="B16010" s="187"/>
      <c r="C16010" s="169"/>
      <c r="D16010" s="169"/>
      <c r="E16010" s="169"/>
    </row>
    <row r="16011" spans="2:5">
      <c r="B16011" s="187"/>
      <c r="C16011" s="169"/>
      <c r="D16011" s="169"/>
      <c r="E16011" s="169"/>
    </row>
    <row r="16012" spans="2:5">
      <c r="B16012" s="187"/>
      <c r="C16012" s="169"/>
      <c r="D16012" s="169"/>
      <c r="E16012" s="169"/>
    </row>
    <row r="16013" spans="2:5">
      <c r="B16013" s="187"/>
      <c r="C16013" s="169"/>
      <c r="D16013" s="169"/>
      <c r="E16013" s="169"/>
    </row>
    <row r="16014" spans="2:5">
      <c r="B16014" s="187"/>
      <c r="C16014" s="169"/>
      <c r="D16014" s="169"/>
      <c r="E16014" s="169"/>
    </row>
    <row r="16015" spans="2:5">
      <c r="B16015" s="187"/>
      <c r="C16015" s="169"/>
      <c r="D16015" s="169"/>
      <c r="E16015" s="169"/>
    </row>
    <row r="16016" spans="2:5">
      <c r="B16016" s="187"/>
      <c r="C16016" s="169"/>
      <c r="D16016" s="169"/>
      <c r="E16016" s="169"/>
    </row>
    <row r="16017" spans="2:5">
      <c r="B16017" s="187"/>
      <c r="C16017" s="169"/>
      <c r="D16017" s="169"/>
      <c r="E16017" s="169"/>
    </row>
    <row r="16018" spans="2:5">
      <c r="B16018" s="187"/>
      <c r="C16018" s="169"/>
      <c r="D16018" s="169"/>
      <c r="E16018" s="169"/>
    </row>
    <row r="16019" spans="2:5">
      <c r="B16019" s="187"/>
      <c r="C16019" s="169"/>
      <c r="D16019" s="169"/>
      <c r="E16019" s="169"/>
    </row>
    <row r="16020" spans="2:5">
      <c r="B16020" s="187"/>
      <c r="C16020" s="169"/>
      <c r="D16020" s="169"/>
      <c r="E16020" s="169"/>
    </row>
    <row r="16021" spans="2:5">
      <c r="B16021" s="187"/>
      <c r="C16021" s="169"/>
      <c r="D16021" s="169"/>
      <c r="E16021" s="169"/>
    </row>
    <row r="16022" spans="2:5">
      <c r="B16022" s="187"/>
      <c r="C16022" s="169"/>
      <c r="D16022" s="169"/>
      <c r="E16022" s="169"/>
    </row>
    <row r="16023" spans="2:5">
      <c r="B16023" s="187"/>
      <c r="C16023" s="169"/>
      <c r="D16023" s="169"/>
      <c r="E16023" s="169"/>
    </row>
    <row r="16024" spans="2:5">
      <c r="B16024" s="187"/>
      <c r="C16024" s="169"/>
      <c r="D16024" s="169"/>
      <c r="E16024" s="169"/>
    </row>
    <row r="16025" spans="2:5">
      <c r="B16025" s="187"/>
      <c r="C16025" s="169"/>
      <c r="D16025" s="169"/>
      <c r="E16025" s="169"/>
    </row>
    <row r="16026" spans="2:5">
      <c r="B16026" s="187"/>
      <c r="C16026" s="169"/>
      <c r="D16026" s="169"/>
      <c r="E16026" s="169"/>
    </row>
    <row r="16027" spans="2:5">
      <c r="B16027" s="187"/>
      <c r="C16027" s="169"/>
      <c r="D16027" s="169"/>
      <c r="E16027" s="169"/>
    </row>
    <row r="16028" spans="2:5">
      <c r="B16028" s="187"/>
      <c r="C16028" s="169"/>
      <c r="D16028" s="169"/>
      <c r="E16028" s="169"/>
    </row>
    <row r="16029" spans="2:5">
      <c r="B16029" s="187"/>
      <c r="C16029" s="169"/>
      <c r="D16029" s="169"/>
      <c r="E16029" s="169"/>
    </row>
    <row r="16030" spans="2:5">
      <c r="B16030" s="187"/>
      <c r="C16030" s="169"/>
      <c r="D16030" s="169"/>
      <c r="E16030" s="169"/>
    </row>
    <row r="16031" spans="2:5">
      <c r="B16031" s="187"/>
      <c r="C16031" s="169"/>
      <c r="D16031" s="169"/>
      <c r="E16031" s="169"/>
    </row>
    <row r="16032" spans="2:5">
      <c r="B16032" s="187"/>
      <c r="C16032" s="169"/>
      <c r="D16032" s="169"/>
      <c r="E16032" s="169"/>
    </row>
    <row r="16033" spans="2:5">
      <c r="B16033" s="187"/>
      <c r="C16033" s="169"/>
      <c r="D16033" s="169"/>
      <c r="E16033" s="169"/>
    </row>
    <row r="16034" spans="2:5">
      <c r="B16034" s="187"/>
      <c r="C16034" s="169"/>
      <c r="D16034" s="169"/>
      <c r="E16034" s="169"/>
    </row>
    <row r="16035" spans="2:5">
      <c r="B16035" s="187"/>
      <c r="C16035" s="169"/>
      <c r="D16035" s="169"/>
      <c r="E16035" s="169"/>
    </row>
    <row r="16036" spans="2:5">
      <c r="B16036" s="187"/>
      <c r="C16036" s="169"/>
      <c r="D16036" s="169"/>
      <c r="E16036" s="169"/>
    </row>
    <row r="16037" spans="2:5">
      <c r="B16037" s="187"/>
      <c r="C16037" s="169"/>
      <c r="D16037" s="169"/>
      <c r="E16037" s="169"/>
    </row>
    <row r="16038" spans="2:5">
      <c r="B16038" s="187"/>
      <c r="C16038" s="169"/>
      <c r="D16038" s="169"/>
      <c r="E16038" s="169"/>
    </row>
    <row r="16039" spans="2:5">
      <c r="B16039" s="187"/>
      <c r="C16039" s="169"/>
      <c r="D16039" s="169"/>
      <c r="E16039" s="169"/>
    </row>
    <row r="16040" spans="2:5">
      <c r="B16040" s="187"/>
      <c r="C16040" s="169"/>
      <c r="D16040" s="169"/>
      <c r="E16040" s="169"/>
    </row>
    <row r="16041" spans="2:5">
      <c r="B16041" s="187"/>
      <c r="C16041" s="169"/>
      <c r="D16041" s="169"/>
      <c r="E16041" s="169"/>
    </row>
    <row r="16042" spans="2:5">
      <c r="B16042" s="187"/>
      <c r="C16042" s="169"/>
      <c r="D16042" s="169"/>
      <c r="E16042" s="169"/>
    </row>
    <row r="16043" spans="2:5">
      <c r="B16043" s="187"/>
      <c r="C16043" s="169"/>
      <c r="D16043" s="169"/>
      <c r="E16043" s="169"/>
    </row>
    <row r="16044" spans="2:5">
      <c r="B16044" s="187"/>
      <c r="C16044" s="169"/>
      <c r="D16044" s="169"/>
      <c r="E16044" s="169"/>
    </row>
    <row r="16045" spans="2:5">
      <c r="B16045" s="187"/>
      <c r="C16045" s="169"/>
      <c r="D16045" s="169"/>
      <c r="E16045" s="169"/>
    </row>
    <row r="16046" spans="2:5">
      <c r="B16046" s="187"/>
      <c r="C16046" s="169"/>
      <c r="D16046" s="169"/>
      <c r="E16046" s="169"/>
    </row>
    <row r="16047" spans="2:5">
      <c r="B16047" s="187"/>
      <c r="C16047" s="169"/>
      <c r="D16047" s="169"/>
      <c r="E16047" s="169"/>
    </row>
    <row r="16048" spans="2:5">
      <c r="B16048" s="187"/>
      <c r="C16048" s="169"/>
      <c r="D16048" s="169"/>
      <c r="E16048" s="169"/>
    </row>
    <row r="16049" spans="2:5">
      <c r="B16049" s="187"/>
      <c r="C16049" s="169"/>
      <c r="D16049" s="169"/>
      <c r="E16049" s="169"/>
    </row>
    <row r="16050" spans="2:5">
      <c r="B16050" s="187"/>
      <c r="C16050" s="169"/>
      <c r="D16050" s="169"/>
      <c r="E16050" s="169"/>
    </row>
    <row r="16051" spans="2:5">
      <c r="B16051" s="187"/>
      <c r="C16051" s="169"/>
      <c r="D16051" s="169"/>
      <c r="E16051" s="169"/>
    </row>
    <row r="16052" spans="2:5">
      <c r="B16052" s="187"/>
      <c r="C16052" s="169"/>
      <c r="D16052" s="169"/>
      <c r="E16052" s="169"/>
    </row>
    <row r="16053" spans="2:5">
      <c r="B16053" s="187"/>
      <c r="C16053" s="169"/>
      <c r="D16053" s="169"/>
      <c r="E16053" s="169"/>
    </row>
    <row r="16054" spans="2:5">
      <c r="B16054" s="187"/>
      <c r="C16054" s="169"/>
      <c r="D16054" s="169"/>
      <c r="E16054" s="169"/>
    </row>
    <row r="16055" spans="2:5">
      <c r="B16055" s="187"/>
      <c r="C16055" s="169"/>
      <c r="D16055" s="169"/>
      <c r="E16055" s="169"/>
    </row>
    <row r="16056" spans="2:5">
      <c r="B16056" s="187"/>
      <c r="C16056" s="169"/>
      <c r="D16056" s="169"/>
      <c r="E16056" s="169"/>
    </row>
    <row r="16057" spans="2:5">
      <c r="B16057" s="187"/>
      <c r="C16057" s="169"/>
      <c r="D16057" s="169"/>
      <c r="E16057" s="169"/>
    </row>
    <row r="16058" spans="2:5">
      <c r="B16058" s="187"/>
      <c r="C16058" s="169"/>
      <c r="D16058" s="169"/>
      <c r="E16058" s="169"/>
    </row>
    <row r="16059" spans="2:5">
      <c r="B16059" s="187"/>
      <c r="C16059" s="169"/>
      <c r="D16059" s="169"/>
      <c r="E16059" s="169"/>
    </row>
    <row r="16060" spans="2:5">
      <c r="B16060" s="187"/>
      <c r="C16060" s="169"/>
      <c r="D16060" s="169"/>
      <c r="E16060" s="169"/>
    </row>
    <row r="16061" spans="2:5">
      <c r="B16061" s="187"/>
      <c r="C16061" s="169"/>
      <c r="D16061" s="169"/>
      <c r="E16061" s="169"/>
    </row>
    <row r="16062" spans="2:5">
      <c r="B16062" s="187"/>
      <c r="C16062" s="169"/>
      <c r="D16062" s="169"/>
      <c r="E16062" s="169"/>
    </row>
    <row r="16063" spans="2:5">
      <c r="B16063" s="187"/>
      <c r="C16063" s="169"/>
      <c r="D16063" s="169"/>
      <c r="E16063" s="169"/>
    </row>
    <row r="16064" spans="2:5">
      <c r="B16064" s="187"/>
      <c r="C16064" s="169"/>
      <c r="D16064" s="169"/>
      <c r="E16064" s="169"/>
    </row>
    <row r="16065" spans="2:5">
      <c r="B16065" s="187"/>
      <c r="C16065" s="169"/>
      <c r="D16065" s="169"/>
      <c r="E16065" s="169"/>
    </row>
    <row r="16066" spans="2:5">
      <c r="B16066" s="187"/>
      <c r="C16066" s="169"/>
      <c r="D16066" s="169"/>
      <c r="E16066" s="169"/>
    </row>
    <row r="16067" spans="2:5">
      <c r="B16067" s="187"/>
      <c r="C16067" s="169"/>
      <c r="D16067" s="169"/>
      <c r="E16067" s="169"/>
    </row>
    <row r="16068" spans="2:5">
      <c r="B16068" s="187"/>
      <c r="C16068" s="169"/>
      <c r="D16068" s="169"/>
      <c r="E16068" s="169"/>
    </row>
    <row r="16069" spans="2:5">
      <c r="B16069" s="187"/>
      <c r="C16069" s="169"/>
      <c r="D16069" s="169"/>
      <c r="E16069" s="169"/>
    </row>
    <row r="16070" spans="2:5">
      <c r="B16070" s="187"/>
      <c r="C16070" s="169"/>
      <c r="D16070" s="169"/>
      <c r="E16070" s="169"/>
    </row>
    <row r="16071" spans="2:5">
      <c r="B16071" s="187"/>
      <c r="C16071" s="169"/>
      <c r="D16071" s="169"/>
      <c r="E16071" s="169"/>
    </row>
    <row r="16072" spans="2:5">
      <c r="B16072" s="187"/>
      <c r="C16072" s="169"/>
      <c r="D16072" s="169"/>
      <c r="E16072" s="169"/>
    </row>
    <row r="16073" spans="2:5">
      <c r="B16073" s="187"/>
      <c r="C16073" s="169"/>
      <c r="D16073" s="169"/>
      <c r="E16073" s="169"/>
    </row>
    <row r="16074" spans="2:5">
      <c r="B16074" s="187"/>
      <c r="C16074" s="169"/>
      <c r="D16074" s="169"/>
      <c r="E16074" s="169"/>
    </row>
    <row r="16075" spans="2:5">
      <c r="B16075" s="187"/>
      <c r="C16075" s="169"/>
      <c r="D16075" s="169"/>
      <c r="E16075" s="169"/>
    </row>
    <row r="16076" spans="2:5">
      <c r="B16076" s="187"/>
      <c r="C16076" s="169"/>
      <c r="D16076" s="169"/>
      <c r="E16076" s="169"/>
    </row>
    <row r="16077" spans="2:5">
      <c r="B16077" s="187"/>
      <c r="C16077" s="169"/>
      <c r="D16077" s="169"/>
      <c r="E16077" s="169"/>
    </row>
    <row r="16078" spans="2:5">
      <c r="B16078" s="187"/>
      <c r="C16078" s="169"/>
      <c r="D16078" s="169"/>
      <c r="E16078" s="169"/>
    </row>
    <row r="16079" spans="2:5">
      <c r="B16079" s="187"/>
      <c r="C16079" s="169"/>
      <c r="D16079" s="169"/>
      <c r="E16079" s="169"/>
    </row>
    <row r="16080" spans="2:5">
      <c r="B16080" s="187"/>
      <c r="C16080" s="169"/>
      <c r="D16080" s="169"/>
      <c r="E16080" s="169"/>
    </row>
    <row r="16081" spans="2:5">
      <c r="B16081" s="187"/>
      <c r="C16081" s="169"/>
      <c r="D16081" s="169"/>
      <c r="E16081" s="169"/>
    </row>
    <row r="16082" spans="2:5">
      <c r="B16082" s="187"/>
      <c r="C16082" s="169"/>
      <c r="D16082" s="169"/>
      <c r="E16082" s="169"/>
    </row>
    <row r="16083" spans="2:5">
      <c r="B16083" s="187"/>
      <c r="C16083" s="169"/>
      <c r="D16083" s="169"/>
      <c r="E16083" s="169"/>
    </row>
    <row r="16084" spans="2:5">
      <c r="B16084" s="187"/>
      <c r="C16084" s="169"/>
      <c r="D16084" s="169"/>
      <c r="E16084" s="169"/>
    </row>
    <row r="16085" spans="2:5">
      <c r="B16085" s="187"/>
      <c r="C16085" s="169"/>
      <c r="D16085" s="169"/>
      <c r="E16085" s="169"/>
    </row>
    <row r="16086" spans="2:5">
      <c r="B16086" s="187"/>
      <c r="C16086" s="169"/>
      <c r="D16086" s="169"/>
      <c r="E16086" s="169"/>
    </row>
    <row r="16087" spans="2:5">
      <c r="B16087" s="187"/>
      <c r="C16087" s="169"/>
      <c r="D16087" s="169"/>
      <c r="E16087" s="169"/>
    </row>
    <row r="16088" spans="2:5">
      <c r="B16088" s="187"/>
      <c r="C16088" s="169"/>
      <c r="D16088" s="169"/>
      <c r="E16088" s="169"/>
    </row>
    <row r="16089" spans="2:5">
      <c r="B16089" s="187"/>
      <c r="C16089" s="169"/>
      <c r="D16089" s="169"/>
      <c r="E16089" s="169"/>
    </row>
    <row r="16090" spans="2:5">
      <c r="B16090" s="187"/>
      <c r="C16090" s="169"/>
      <c r="D16090" s="169"/>
      <c r="E16090" s="169"/>
    </row>
    <row r="16091" spans="2:5">
      <c r="B16091" s="187"/>
      <c r="C16091" s="169"/>
      <c r="D16091" s="169"/>
      <c r="E16091" s="169"/>
    </row>
    <row r="16092" spans="2:5">
      <c r="B16092" s="187"/>
      <c r="C16092" s="169"/>
      <c r="D16092" s="169"/>
      <c r="E16092" s="169"/>
    </row>
    <row r="16093" spans="2:5">
      <c r="B16093" s="187"/>
      <c r="C16093" s="169"/>
      <c r="D16093" s="169"/>
      <c r="E16093" s="169"/>
    </row>
    <row r="16094" spans="2:5">
      <c r="B16094" s="187"/>
      <c r="C16094" s="169"/>
      <c r="D16094" s="169"/>
      <c r="E16094" s="169"/>
    </row>
    <row r="16095" spans="2:5">
      <c r="B16095" s="187"/>
      <c r="C16095" s="169"/>
      <c r="D16095" s="169"/>
      <c r="E16095" s="169"/>
    </row>
    <row r="16096" spans="2:5">
      <c r="B16096" s="187"/>
      <c r="C16096" s="169"/>
      <c r="D16096" s="169"/>
      <c r="E16096" s="169"/>
    </row>
    <row r="16097" spans="2:5">
      <c r="B16097" s="187"/>
      <c r="C16097" s="169"/>
      <c r="D16097" s="169"/>
      <c r="E16097" s="169"/>
    </row>
    <row r="16098" spans="2:5">
      <c r="B16098" s="187"/>
      <c r="C16098" s="169"/>
      <c r="D16098" s="169"/>
      <c r="E16098" s="169"/>
    </row>
    <row r="16099" spans="2:5">
      <c r="B16099" s="187"/>
      <c r="C16099" s="169"/>
      <c r="D16099" s="169"/>
      <c r="E16099" s="169"/>
    </row>
    <row r="16100" spans="2:5">
      <c r="B16100" s="187"/>
      <c r="C16100" s="169"/>
      <c r="D16100" s="169"/>
      <c r="E16100" s="169"/>
    </row>
    <row r="16101" spans="2:5">
      <c r="B16101" s="187"/>
      <c r="C16101" s="169"/>
      <c r="D16101" s="169"/>
      <c r="E16101" s="169"/>
    </row>
    <row r="16102" spans="2:5">
      <c r="B16102" s="187"/>
      <c r="C16102" s="169"/>
      <c r="D16102" s="169"/>
      <c r="E16102" s="169"/>
    </row>
    <row r="16103" spans="2:5">
      <c r="B16103" s="187"/>
      <c r="C16103" s="169"/>
      <c r="D16103" s="169"/>
      <c r="E16103" s="169"/>
    </row>
    <row r="16104" spans="2:5">
      <c r="B16104" s="187"/>
      <c r="C16104" s="169"/>
      <c r="D16104" s="169"/>
      <c r="E16104" s="169"/>
    </row>
    <row r="16105" spans="2:5">
      <c r="B16105" s="187"/>
      <c r="C16105" s="169"/>
      <c r="D16105" s="169"/>
      <c r="E16105" s="169"/>
    </row>
    <row r="16106" spans="2:5">
      <c r="B16106" s="187"/>
      <c r="C16106" s="169"/>
      <c r="D16106" s="169"/>
      <c r="E16106" s="169"/>
    </row>
    <row r="16107" spans="2:5">
      <c r="B16107" s="187"/>
      <c r="C16107" s="169"/>
      <c r="D16107" s="169"/>
      <c r="E16107" s="169"/>
    </row>
    <row r="16108" spans="2:5">
      <c r="B16108" s="187"/>
      <c r="C16108" s="169"/>
      <c r="D16108" s="169"/>
      <c r="E16108" s="169"/>
    </row>
    <row r="16109" spans="2:5">
      <c r="B16109" s="187"/>
      <c r="C16109" s="169"/>
      <c r="D16109" s="169"/>
      <c r="E16109" s="169"/>
    </row>
    <row r="16110" spans="2:5">
      <c r="B16110" s="187"/>
      <c r="C16110" s="169"/>
      <c r="D16110" s="169"/>
      <c r="E16110" s="169"/>
    </row>
    <row r="16111" spans="2:5">
      <c r="B16111" s="187"/>
      <c r="C16111" s="169"/>
      <c r="D16111" s="169"/>
      <c r="E16111" s="169"/>
    </row>
    <row r="16112" spans="2:5">
      <c r="B16112" s="187"/>
      <c r="C16112" s="169"/>
      <c r="D16112" s="169"/>
      <c r="E16112" s="169"/>
    </row>
    <row r="16113" spans="2:5">
      <c r="B16113" s="187"/>
      <c r="C16113" s="169"/>
      <c r="D16113" s="169"/>
      <c r="E16113" s="169"/>
    </row>
    <row r="16114" spans="2:5">
      <c r="B16114" s="187"/>
      <c r="C16114" s="169"/>
      <c r="D16114" s="169"/>
      <c r="E16114" s="169"/>
    </row>
    <row r="16115" spans="2:5">
      <c r="B16115" s="187"/>
      <c r="C16115" s="169"/>
      <c r="D16115" s="169"/>
      <c r="E16115" s="169"/>
    </row>
    <row r="16116" spans="2:5">
      <c r="B16116" s="187"/>
      <c r="C16116" s="169"/>
      <c r="D16116" s="169"/>
      <c r="E16116" s="169"/>
    </row>
    <row r="16117" spans="2:5">
      <c r="B16117" s="187"/>
      <c r="C16117" s="169"/>
      <c r="D16117" s="169"/>
      <c r="E16117" s="169"/>
    </row>
    <row r="16118" spans="2:5">
      <c r="B16118" s="187"/>
      <c r="C16118" s="169"/>
      <c r="D16118" s="169"/>
      <c r="E16118" s="169"/>
    </row>
    <row r="16119" spans="2:5">
      <c r="B16119" s="187"/>
      <c r="C16119" s="169"/>
      <c r="D16119" s="169"/>
      <c r="E16119" s="169"/>
    </row>
    <row r="16120" spans="2:5">
      <c r="B16120" s="187"/>
      <c r="C16120" s="169"/>
      <c r="D16120" s="169"/>
      <c r="E16120" s="169"/>
    </row>
    <row r="16121" spans="2:5">
      <c r="B16121" s="187"/>
      <c r="C16121" s="169"/>
      <c r="D16121" s="169"/>
      <c r="E16121" s="169"/>
    </row>
    <row r="16122" spans="2:5">
      <c r="B16122" s="187"/>
      <c r="C16122" s="169"/>
      <c r="D16122" s="169"/>
      <c r="E16122" s="169"/>
    </row>
    <row r="16123" spans="2:5">
      <c r="B16123" s="187"/>
      <c r="C16123" s="169"/>
      <c r="D16123" s="169"/>
      <c r="E16123" s="169"/>
    </row>
    <row r="16124" spans="2:5">
      <c r="B16124" s="187"/>
      <c r="C16124" s="169"/>
      <c r="D16124" s="169"/>
      <c r="E16124" s="169"/>
    </row>
    <row r="16125" spans="2:5">
      <c r="B16125" s="187"/>
      <c r="C16125" s="169"/>
      <c r="D16125" s="169"/>
      <c r="E16125" s="169"/>
    </row>
    <row r="16126" spans="2:5">
      <c r="B16126" s="187"/>
      <c r="C16126" s="169"/>
      <c r="D16126" s="169"/>
      <c r="E16126" s="169"/>
    </row>
    <row r="16127" spans="2:5">
      <c r="B16127" s="187"/>
      <c r="C16127" s="169"/>
      <c r="D16127" s="169"/>
      <c r="E16127" s="169"/>
    </row>
    <row r="16128" spans="2:5">
      <c r="B16128" s="187"/>
      <c r="C16128" s="169"/>
      <c r="D16128" s="169"/>
      <c r="E16128" s="169"/>
    </row>
    <row r="16129" spans="2:5">
      <c r="B16129" s="187"/>
      <c r="C16129" s="169"/>
      <c r="D16129" s="169"/>
      <c r="E16129" s="169"/>
    </row>
    <row r="16130" spans="2:5">
      <c r="B16130" s="187"/>
      <c r="C16130" s="169"/>
      <c r="D16130" s="169"/>
      <c r="E16130" s="169"/>
    </row>
    <row r="16131" spans="2:5">
      <c r="B16131" s="187"/>
      <c r="C16131" s="169"/>
      <c r="D16131" s="169"/>
      <c r="E16131" s="169"/>
    </row>
    <row r="16132" spans="2:5">
      <c r="B16132" s="187"/>
      <c r="C16132" s="169"/>
      <c r="D16132" s="169"/>
      <c r="E16132" s="169"/>
    </row>
    <row r="16133" spans="2:5">
      <c r="B16133" s="187"/>
      <c r="C16133" s="169"/>
      <c r="D16133" s="169"/>
      <c r="E16133" s="169"/>
    </row>
    <row r="16134" spans="2:5">
      <c r="B16134" s="187"/>
      <c r="C16134" s="169"/>
      <c r="D16134" s="169"/>
      <c r="E16134" s="169"/>
    </row>
    <row r="16135" spans="2:5">
      <c r="B16135" s="187"/>
      <c r="C16135" s="169"/>
      <c r="D16135" s="169"/>
      <c r="E16135" s="169"/>
    </row>
    <row r="16136" spans="2:5">
      <c r="B16136" s="187"/>
      <c r="C16136" s="169"/>
      <c r="D16136" s="169"/>
      <c r="E16136" s="169"/>
    </row>
    <row r="16137" spans="2:5">
      <c r="B16137" s="187"/>
      <c r="C16137" s="169"/>
      <c r="D16137" s="169"/>
      <c r="E16137" s="169"/>
    </row>
    <row r="16138" spans="2:5">
      <c r="B16138" s="187"/>
      <c r="C16138" s="169"/>
      <c r="D16138" s="169"/>
      <c r="E16138" s="169"/>
    </row>
    <row r="16139" spans="2:5">
      <c r="B16139" s="187"/>
      <c r="C16139" s="169"/>
      <c r="D16139" s="169"/>
      <c r="E16139" s="169"/>
    </row>
    <row r="16140" spans="2:5">
      <c r="B16140" s="187"/>
      <c r="C16140" s="169"/>
      <c r="D16140" s="169"/>
      <c r="E16140" s="169"/>
    </row>
    <row r="16141" spans="2:5">
      <c r="B16141" s="187"/>
      <c r="C16141" s="169"/>
      <c r="D16141" s="169"/>
      <c r="E16141" s="169"/>
    </row>
    <row r="16142" spans="2:5">
      <c r="B16142" s="187"/>
      <c r="C16142" s="169"/>
      <c r="D16142" s="169"/>
      <c r="E16142" s="169"/>
    </row>
    <row r="16143" spans="2:5">
      <c r="B16143" s="187"/>
      <c r="C16143" s="169"/>
      <c r="D16143" s="169"/>
      <c r="E16143" s="169"/>
    </row>
    <row r="16144" spans="2:5">
      <c r="B16144" s="187"/>
      <c r="C16144" s="169"/>
      <c r="D16144" s="169"/>
      <c r="E16144" s="169"/>
    </row>
    <row r="16145" spans="2:5">
      <c r="B16145" s="187"/>
      <c r="C16145" s="169"/>
      <c r="D16145" s="169"/>
      <c r="E16145" s="169"/>
    </row>
    <row r="16146" spans="2:5">
      <c r="B16146" s="187"/>
      <c r="C16146" s="169"/>
      <c r="D16146" s="169"/>
      <c r="E16146" s="169"/>
    </row>
    <row r="16147" spans="2:5">
      <c r="B16147" s="187"/>
      <c r="C16147" s="169"/>
      <c r="D16147" s="169"/>
      <c r="E16147" s="169"/>
    </row>
    <row r="16148" spans="2:5">
      <c r="B16148" s="187"/>
      <c r="C16148" s="169"/>
      <c r="D16148" s="169"/>
      <c r="E16148" s="169"/>
    </row>
    <row r="16149" spans="2:5">
      <c r="B16149" s="187"/>
      <c r="C16149" s="169"/>
      <c r="D16149" s="169"/>
      <c r="E16149" s="169"/>
    </row>
    <row r="16150" spans="2:5">
      <c r="B16150" s="187"/>
      <c r="C16150" s="169"/>
      <c r="D16150" s="169"/>
      <c r="E16150" s="169"/>
    </row>
    <row r="16151" spans="2:5">
      <c r="B16151" s="187"/>
      <c r="C16151" s="169"/>
      <c r="D16151" s="169"/>
      <c r="E16151" s="169"/>
    </row>
    <row r="16152" spans="2:5">
      <c r="B16152" s="187"/>
      <c r="C16152" s="169"/>
      <c r="D16152" s="169"/>
      <c r="E16152" s="169"/>
    </row>
    <row r="16153" spans="2:5">
      <c r="B16153" s="187"/>
      <c r="C16153" s="169"/>
      <c r="D16153" s="169"/>
      <c r="E16153" s="169"/>
    </row>
    <row r="16154" spans="2:5">
      <c r="B16154" s="187"/>
      <c r="C16154" s="169"/>
      <c r="D16154" s="169"/>
      <c r="E16154" s="169"/>
    </row>
    <row r="16155" spans="2:5">
      <c r="B16155" s="187"/>
      <c r="C16155" s="169"/>
      <c r="D16155" s="169"/>
      <c r="E16155" s="169"/>
    </row>
    <row r="16156" spans="2:5">
      <c r="B16156" s="187"/>
      <c r="C16156" s="169"/>
      <c r="D16156" s="169"/>
      <c r="E16156" s="169"/>
    </row>
    <row r="16157" spans="2:5">
      <c r="B16157" s="187"/>
      <c r="C16157" s="169"/>
      <c r="D16157" s="169"/>
      <c r="E16157" s="169"/>
    </row>
    <row r="16158" spans="2:5">
      <c r="B16158" s="187"/>
      <c r="C16158" s="169"/>
      <c r="D16158" s="169"/>
      <c r="E16158" s="169"/>
    </row>
    <row r="16159" spans="2:5">
      <c r="B16159" s="187"/>
      <c r="C16159" s="169"/>
      <c r="D16159" s="169"/>
      <c r="E16159" s="169"/>
    </row>
    <row r="16160" spans="2:5">
      <c r="B16160" s="187"/>
      <c r="C16160" s="169"/>
      <c r="D16160" s="169"/>
      <c r="E16160" s="169"/>
    </row>
    <row r="16161" spans="2:5">
      <c r="B16161" s="187"/>
      <c r="C16161" s="169"/>
      <c r="D16161" s="169"/>
      <c r="E16161" s="169"/>
    </row>
    <row r="16162" spans="2:5">
      <c r="B16162" s="187"/>
      <c r="C16162" s="169"/>
      <c r="D16162" s="169"/>
      <c r="E16162" s="169"/>
    </row>
    <row r="16163" spans="2:5">
      <c r="B16163" s="187"/>
      <c r="C16163" s="169"/>
      <c r="D16163" s="169"/>
      <c r="E16163" s="169"/>
    </row>
    <row r="16164" spans="2:5">
      <c r="B16164" s="187"/>
      <c r="C16164" s="169"/>
      <c r="D16164" s="169"/>
      <c r="E16164" s="169"/>
    </row>
    <row r="16165" spans="2:5">
      <c r="B16165" s="187"/>
      <c r="C16165" s="169"/>
      <c r="D16165" s="169"/>
      <c r="E16165" s="169"/>
    </row>
    <row r="16166" spans="2:5">
      <c r="B16166" s="187"/>
      <c r="C16166" s="169"/>
      <c r="D16166" s="169"/>
      <c r="E16166" s="169"/>
    </row>
    <row r="16167" spans="2:5">
      <c r="B16167" s="187"/>
      <c r="C16167" s="169"/>
      <c r="D16167" s="169"/>
      <c r="E16167" s="169"/>
    </row>
    <row r="16168" spans="2:5">
      <c r="B16168" s="187"/>
      <c r="C16168" s="169"/>
      <c r="D16168" s="169"/>
      <c r="E16168" s="169"/>
    </row>
    <row r="16169" spans="2:5">
      <c r="B16169" s="187"/>
      <c r="C16169" s="169"/>
      <c r="D16169" s="169"/>
      <c r="E16169" s="169"/>
    </row>
    <row r="16170" spans="2:5">
      <c r="B16170" s="187"/>
      <c r="C16170" s="169"/>
      <c r="D16170" s="169"/>
      <c r="E16170" s="169"/>
    </row>
    <row r="16171" spans="2:5">
      <c r="B16171" s="187"/>
      <c r="C16171" s="169"/>
      <c r="D16171" s="169"/>
      <c r="E16171" s="169"/>
    </row>
    <row r="16172" spans="2:5">
      <c r="B16172" s="187"/>
      <c r="C16172" s="169"/>
      <c r="D16172" s="169"/>
      <c r="E16172" s="169"/>
    </row>
    <row r="16173" spans="2:5">
      <c r="B16173" s="187"/>
      <c r="C16173" s="169"/>
      <c r="D16173" s="169"/>
      <c r="E16173" s="169"/>
    </row>
    <row r="16174" spans="2:5">
      <c r="B16174" s="187"/>
      <c r="C16174" s="169"/>
      <c r="D16174" s="169"/>
      <c r="E16174" s="169"/>
    </row>
    <row r="16175" spans="2:5">
      <c r="B16175" s="187"/>
      <c r="C16175" s="169"/>
      <c r="D16175" s="169"/>
      <c r="E16175" s="169"/>
    </row>
    <row r="16176" spans="2:5">
      <c r="B16176" s="187"/>
      <c r="C16176" s="169"/>
      <c r="D16176" s="169"/>
      <c r="E16176" s="169"/>
    </row>
    <row r="16177" spans="2:5">
      <c r="B16177" s="187"/>
      <c r="C16177" s="169"/>
      <c r="D16177" s="169"/>
      <c r="E16177" s="169"/>
    </row>
    <row r="16178" spans="2:5">
      <c r="B16178" s="187"/>
      <c r="C16178" s="169"/>
      <c r="D16178" s="169"/>
      <c r="E16178" s="169"/>
    </row>
    <row r="16179" spans="2:5">
      <c r="B16179" s="187"/>
      <c r="C16179" s="169"/>
      <c r="D16179" s="169"/>
      <c r="E16179" s="169"/>
    </row>
    <row r="16180" spans="2:5">
      <c r="B16180" s="187"/>
      <c r="C16180" s="169"/>
      <c r="D16180" s="169"/>
      <c r="E16180" s="169"/>
    </row>
    <row r="16181" spans="2:5">
      <c r="B16181" s="187"/>
      <c r="C16181" s="169"/>
      <c r="D16181" s="169"/>
      <c r="E16181" s="169"/>
    </row>
    <row r="16182" spans="2:5">
      <c r="B16182" s="187"/>
      <c r="C16182" s="169"/>
      <c r="D16182" s="169"/>
      <c r="E16182" s="169"/>
    </row>
    <row r="16183" spans="2:5">
      <c r="B16183" s="187"/>
      <c r="C16183" s="169"/>
      <c r="D16183" s="169"/>
      <c r="E16183" s="169"/>
    </row>
    <row r="16184" spans="2:5">
      <c r="B16184" s="187"/>
      <c r="C16184" s="169"/>
      <c r="D16184" s="169"/>
      <c r="E16184" s="169"/>
    </row>
    <row r="16185" spans="2:5">
      <c r="B16185" s="187"/>
      <c r="C16185" s="169"/>
      <c r="D16185" s="169"/>
      <c r="E16185" s="169"/>
    </row>
    <row r="16186" spans="2:5">
      <c r="B16186" s="187"/>
      <c r="C16186" s="169"/>
      <c r="D16186" s="169"/>
      <c r="E16186" s="169"/>
    </row>
    <row r="16187" spans="2:5">
      <c r="B16187" s="187"/>
      <c r="C16187" s="169"/>
      <c r="D16187" s="169"/>
      <c r="E16187" s="169"/>
    </row>
    <row r="16188" spans="2:5">
      <c r="B16188" s="187"/>
      <c r="C16188" s="169"/>
      <c r="D16188" s="169"/>
      <c r="E16188" s="169"/>
    </row>
    <row r="16189" spans="2:5">
      <c r="B16189" s="187"/>
      <c r="C16189" s="169"/>
      <c r="D16189" s="169"/>
      <c r="E16189" s="169"/>
    </row>
    <row r="16190" spans="2:5">
      <c r="B16190" s="187"/>
      <c r="C16190" s="169"/>
      <c r="D16190" s="169"/>
      <c r="E16190" s="169"/>
    </row>
    <row r="16191" spans="2:5">
      <c r="B16191" s="187"/>
      <c r="C16191" s="169"/>
      <c r="D16191" s="169"/>
      <c r="E16191" s="169"/>
    </row>
    <row r="16192" spans="2:5">
      <c r="B16192" s="187"/>
      <c r="C16192" s="169"/>
      <c r="D16192" s="169"/>
      <c r="E16192" s="169"/>
    </row>
    <row r="16193" spans="2:5">
      <c r="B16193" s="187"/>
      <c r="C16193" s="169"/>
      <c r="D16193" s="169"/>
      <c r="E16193" s="169"/>
    </row>
    <row r="16194" spans="2:5">
      <c r="B16194" s="187"/>
      <c r="C16194" s="169"/>
      <c r="D16194" s="169"/>
      <c r="E16194" s="169"/>
    </row>
    <row r="16195" spans="2:5">
      <c r="B16195" s="187"/>
      <c r="C16195" s="169"/>
      <c r="D16195" s="169"/>
      <c r="E16195" s="169"/>
    </row>
    <row r="16196" spans="2:5">
      <c r="B16196" s="187"/>
      <c r="C16196" s="169"/>
      <c r="D16196" s="169"/>
      <c r="E16196" s="169"/>
    </row>
    <row r="16197" spans="2:5">
      <c r="B16197" s="187"/>
      <c r="C16197" s="169"/>
      <c r="D16197" s="169"/>
      <c r="E16197" s="169"/>
    </row>
    <row r="16198" spans="2:5">
      <c r="B16198" s="187"/>
      <c r="C16198" s="169"/>
      <c r="D16198" s="169"/>
      <c r="E16198" s="169"/>
    </row>
    <row r="16199" spans="2:5">
      <c r="B16199" s="187"/>
      <c r="C16199" s="169"/>
      <c r="D16199" s="169"/>
      <c r="E16199" s="169"/>
    </row>
    <row r="16200" spans="2:5">
      <c r="B16200" s="187"/>
      <c r="C16200" s="169"/>
      <c r="D16200" s="169"/>
      <c r="E16200" s="169"/>
    </row>
    <row r="16201" spans="2:5">
      <c r="B16201" s="187"/>
      <c r="C16201" s="169"/>
      <c r="D16201" s="169"/>
      <c r="E16201" s="169"/>
    </row>
    <row r="16202" spans="2:5">
      <c r="B16202" s="187"/>
      <c r="C16202" s="169"/>
      <c r="D16202" s="169"/>
      <c r="E16202" s="169"/>
    </row>
    <row r="16203" spans="2:5">
      <c r="B16203" s="187"/>
      <c r="C16203" s="169"/>
      <c r="D16203" s="169"/>
      <c r="E16203" s="169"/>
    </row>
    <row r="16204" spans="2:5">
      <c r="B16204" s="187"/>
      <c r="C16204" s="169"/>
      <c r="D16204" s="169"/>
      <c r="E16204" s="169"/>
    </row>
    <row r="16205" spans="2:5">
      <c r="B16205" s="187"/>
      <c r="C16205" s="169"/>
      <c r="D16205" s="169"/>
      <c r="E16205" s="169"/>
    </row>
    <row r="16206" spans="2:5">
      <c r="B16206" s="187"/>
      <c r="C16206" s="169"/>
      <c r="D16206" s="169"/>
      <c r="E16206" s="169"/>
    </row>
    <row r="16207" spans="2:5">
      <c r="B16207" s="187"/>
      <c r="C16207" s="169"/>
      <c r="D16207" s="169"/>
      <c r="E16207" s="169"/>
    </row>
    <row r="16208" spans="2:5">
      <c r="B16208" s="187"/>
      <c r="C16208" s="169"/>
      <c r="D16208" s="169"/>
      <c r="E16208" s="169"/>
    </row>
    <row r="16209" spans="2:5">
      <c r="B16209" s="187"/>
      <c r="C16209" s="169"/>
      <c r="D16209" s="169"/>
      <c r="E16209" s="169"/>
    </row>
    <row r="16210" spans="2:5">
      <c r="B16210" s="187"/>
      <c r="C16210" s="169"/>
      <c r="D16210" s="169"/>
      <c r="E16210" s="169"/>
    </row>
    <row r="16211" spans="2:5">
      <c r="B16211" s="187"/>
      <c r="C16211" s="169"/>
      <c r="D16211" s="169"/>
      <c r="E16211" s="169"/>
    </row>
    <row r="16212" spans="2:5">
      <c r="B16212" s="187"/>
      <c r="C16212" s="169"/>
      <c r="D16212" s="169"/>
      <c r="E16212" s="169"/>
    </row>
    <row r="16213" spans="2:5">
      <c r="B16213" s="187"/>
      <c r="C16213" s="169"/>
      <c r="D16213" s="169"/>
      <c r="E16213" s="169"/>
    </row>
    <row r="16214" spans="2:5">
      <c r="B16214" s="187"/>
      <c r="C16214" s="169"/>
      <c r="D16214" s="169"/>
      <c r="E16214" s="169"/>
    </row>
    <row r="16215" spans="2:5">
      <c r="B16215" s="187"/>
      <c r="C16215" s="169"/>
      <c r="D16215" s="169"/>
      <c r="E16215" s="169"/>
    </row>
    <row r="16216" spans="2:5">
      <c r="B16216" s="187"/>
      <c r="C16216" s="169"/>
      <c r="D16216" s="169"/>
      <c r="E16216" s="169"/>
    </row>
    <row r="16217" spans="2:5">
      <c r="B16217" s="187"/>
      <c r="C16217" s="169"/>
      <c r="D16217" s="169"/>
      <c r="E16217" s="169"/>
    </row>
    <row r="16218" spans="2:5">
      <c r="B16218" s="187"/>
      <c r="C16218" s="169"/>
      <c r="D16218" s="169"/>
      <c r="E16218" s="169"/>
    </row>
    <row r="16219" spans="2:5">
      <c r="B16219" s="187"/>
      <c r="C16219" s="169"/>
      <c r="D16219" s="169"/>
      <c r="E16219" s="169"/>
    </row>
    <row r="16220" spans="2:5">
      <c r="B16220" s="187"/>
      <c r="C16220" s="169"/>
      <c r="D16220" s="169"/>
      <c r="E16220" s="169"/>
    </row>
    <row r="16221" spans="2:5">
      <c r="B16221" s="187"/>
      <c r="C16221" s="169"/>
      <c r="D16221" s="169"/>
      <c r="E16221" s="169"/>
    </row>
    <row r="16222" spans="2:5">
      <c r="B16222" s="187"/>
      <c r="C16222" s="169"/>
      <c r="D16222" s="169"/>
      <c r="E16222" s="169"/>
    </row>
    <row r="16223" spans="2:5">
      <c r="B16223" s="187"/>
      <c r="C16223" s="169"/>
      <c r="D16223" s="169"/>
      <c r="E16223" s="169"/>
    </row>
    <row r="16224" spans="2:5">
      <c r="B16224" s="187"/>
      <c r="C16224" s="169"/>
      <c r="D16224" s="169"/>
      <c r="E16224" s="169"/>
    </row>
    <row r="16225" spans="2:5">
      <c r="B16225" s="187"/>
      <c r="C16225" s="169"/>
      <c r="D16225" s="169"/>
      <c r="E16225" s="169"/>
    </row>
    <row r="16226" spans="2:5">
      <c r="B16226" s="187"/>
      <c r="C16226" s="169"/>
      <c r="D16226" s="169"/>
      <c r="E16226" s="169"/>
    </row>
    <row r="16227" spans="2:5">
      <c r="B16227" s="187"/>
      <c r="C16227" s="169"/>
      <c r="D16227" s="169"/>
      <c r="E16227" s="169"/>
    </row>
    <row r="16228" spans="2:5">
      <c r="B16228" s="187"/>
      <c r="C16228" s="169"/>
      <c r="D16228" s="169"/>
      <c r="E16228" s="169"/>
    </row>
    <row r="16229" spans="2:5">
      <c r="B16229" s="187"/>
      <c r="C16229" s="169"/>
      <c r="D16229" s="169"/>
      <c r="E16229" s="169"/>
    </row>
    <row r="16230" spans="2:5">
      <c r="B16230" s="187"/>
      <c r="C16230" s="169"/>
      <c r="D16230" s="169"/>
      <c r="E16230" s="169"/>
    </row>
    <row r="16231" spans="2:5">
      <c r="B16231" s="187"/>
      <c r="C16231" s="169"/>
      <c r="D16231" s="169"/>
      <c r="E16231" s="169"/>
    </row>
    <row r="16232" spans="2:5">
      <c r="B16232" s="187"/>
      <c r="C16232" s="169"/>
      <c r="D16232" s="169"/>
      <c r="E16232" s="169"/>
    </row>
    <row r="16233" spans="2:5">
      <c r="B16233" s="187"/>
      <c r="C16233" s="169"/>
      <c r="D16233" s="169"/>
      <c r="E16233" s="169"/>
    </row>
    <row r="16234" spans="2:5">
      <c r="B16234" s="187"/>
      <c r="C16234" s="169"/>
      <c r="D16234" s="169"/>
      <c r="E16234" s="169"/>
    </row>
    <row r="16235" spans="2:5">
      <c r="B16235" s="187"/>
      <c r="C16235" s="169"/>
      <c r="D16235" s="169"/>
      <c r="E16235" s="169"/>
    </row>
    <row r="16236" spans="2:5">
      <c r="B16236" s="187"/>
      <c r="C16236" s="169"/>
      <c r="D16236" s="169"/>
      <c r="E16236" s="169"/>
    </row>
    <row r="16237" spans="2:5">
      <c r="B16237" s="187"/>
      <c r="C16237" s="169"/>
      <c r="D16237" s="169"/>
      <c r="E16237" s="169"/>
    </row>
    <row r="16238" spans="2:5">
      <c r="B16238" s="187"/>
      <c r="C16238" s="169"/>
      <c r="D16238" s="169"/>
      <c r="E16238" s="169"/>
    </row>
    <row r="16239" spans="2:5">
      <c r="B16239" s="187"/>
      <c r="C16239" s="169"/>
      <c r="D16239" s="169"/>
      <c r="E16239" s="169"/>
    </row>
    <row r="16240" spans="2:5">
      <c r="B16240" s="187"/>
      <c r="C16240" s="169"/>
      <c r="D16240" s="169"/>
      <c r="E16240" s="169"/>
    </row>
    <row r="16241" spans="2:5">
      <c r="B16241" s="187"/>
      <c r="C16241" s="169"/>
      <c r="D16241" s="169"/>
      <c r="E16241" s="169"/>
    </row>
    <row r="16242" spans="2:5">
      <c r="B16242" s="187"/>
      <c r="C16242" s="169"/>
      <c r="D16242" s="169"/>
      <c r="E16242" s="169"/>
    </row>
    <row r="16243" spans="2:5">
      <c r="B16243" s="187"/>
      <c r="C16243" s="169"/>
      <c r="D16243" s="169"/>
      <c r="E16243" s="169"/>
    </row>
    <row r="16244" spans="2:5">
      <c r="B16244" s="187"/>
      <c r="C16244" s="169"/>
      <c r="D16244" s="169"/>
      <c r="E16244" s="169"/>
    </row>
    <row r="16245" spans="2:5">
      <c r="B16245" s="187"/>
      <c r="C16245" s="169"/>
      <c r="D16245" s="169"/>
      <c r="E16245" s="169"/>
    </row>
    <row r="16246" spans="2:5">
      <c r="B16246" s="187"/>
      <c r="C16246" s="169"/>
      <c r="D16246" s="169"/>
      <c r="E16246" s="169"/>
    </row>
    <row r="16247" spans="2:5">
      <c r="B16247" s="187"/>
      <c r="C16247" s="169"/>
      <c r="D16247" s="169"/>
      <c r="E16247" s="169"/>
    </row>
    <row r="16248" spans="2:5">
      <c r="B16248" s="187"/>
      <c r="C16248" s="169"/>
      <c r="D16248" s="169"/>
      <c r="E16248" s="169"/>
    </row>
    <row r="16249" spans="2:5">
      <c r="B16249" s="187"/>
      <c r="C16249" s="169"/>
      <c r="D16249" s="169"/>
      <c r="E16249" s="169"/>
    </row>
    <row r="16250" spans="2:5">
      <c r="B16250" s="187"/>
      <c r="C16250" s="169"/>
      <c r="D16250" s="169"/>
      <c r="E16250" s="169"/>
    </row>
    <row r="16251" spans="2:5">
      <c r="B16251" s="187"/>
      <c r="C16251" s="169"/>
      <c r="D16251" s="169"/>
      <c r="E16251" s="169"/>
    </row>
    <row r="16252" spans="2:5">
      <c r="B16252" s="187"/>
      <c r="C16252" s="169"/>
      <c r="D16252" s="169"/>
      <c r="E16252" s="169"/>
    </row>
    <row r="16253" spans="2:5">
      <c r="B16253" s="187"/>
      <c r="C16253" s="169"/>
      <c r="D16253" s="169"/>
      <c r="E16253" s="169"/>
    </row>
    <row r="16254" spans="2:5">
      <c r="B16254" s="187"/>
      <c r="C16254" s="169"/>
      <c r="D16254" s="169"/>
      <c r="E16254" s="169"/>
    </row>
    <row r="16255" spans="2:5">
      <c r="B16255" s="187"/>
      <c r="C16255" s="169"/>
      <c r="D16255" s="169"/>
      <c r="E16255" s="169"/>
    </row>
    <row r="16256" spans="2:5">
      <c r="B16256" s="187"/>
      <c r="C16256" s="169"/>
      <c r="D16256" s="169"/>
      <c r="E16256" s="169"/>
    </row>
    <row r="16257" spans="2:5">
      <c r="B16257" s="187"/>
      <c r="C16257" s="169"/>
      <c r="D16257" s="169"/>
      <c r="E16257" s="169"/>
    </row>
    <row r="16258" spans="2:5">
      <c r="B16258" s="187"/>
      <c r="C16258" s="169"/>
      <c r="D16258" s="169"/>
      <c r="E16258" s="169"/>
    </row>
    <row r="16259" spans="2:5">
      <c r="B16259" s="187"/>
      <c r="C16259" s="169"/>
      <c r="D16259" s="169"/>
      <c r="E16259" s="169"/>
    </row>
    <row r="16260" spans="2:5">
      <c r="B16260" s="187"/>
      <c r="C16260" s="169"/>
      <c r="D16260" s="169"/>
      <c r="E16260" s="169"/>
    </row>
    <row r="16261" spans="2:5">
      <c r="B16261" s="187"/>
      <c r="C16261" s="169"/>
      <c r="D16261" s="169"/>
      <c r="E16261" s="169"/>
    </row>
    <row r="16262" spans="2:5">
      <c r="B16262" s="187"/>
      <c r="C16262" s="169"/>
      <c r="D16262" s="169"/>
      <c r="E16262" s="169"/>
    </row>
    <row r="16263" spans="2:5">
      <c r="B16263" s="187"/>
      <c r="C16263" s="169"/>
      <c r="D16263" s="169"/>
      <c r="E16263" s="169"/>
    </row>
    <row r="16264" spans="2:5">
      <c r="B16264" s="187"/>
      <c r="C16264" s="169"/>
      <c r="D16264" s="169"/>
      <c r="E16264" s="169"/>
    </row>
    <row r="16265" spans="2:5">
      <c r="B16265" s="187"/>
      <c r="C16265" s="169"/>
      <c r="D16265" s="169"/>
      <c r="E16265" s="169"/>
    </row>
    <row r="16266" spans="2:5">
      <c r="B16266" s="187"/>
      <c r="C16266" s="169"/>
      <c r="D16266" s="169"/>
      <c r="E16266" s="169"/>
    </row>
    <row r="16267" spans="2:5">
      <c r="B16267" s="187"/>
      <c r="C16267" s="169"/>
      <c r="D16267" s="169"/>
      <c r="E16267" s="169"/>
    </row>
    <row r="16268" spans="2:5">
      <c r="B16268" s="187"/>
      <c r="C16268" s="169"/>
      <c r="D16268" s="169"/>
      <c r="E16268" s="169"/>
    </row>
    <row r="16269" spans="2:5">
      <c r="B16269" s="187"/>
      <c r="C16269" s="169"/>
      <c r="D16269" s="169"/>
      <c r="E16269" s="169"/>
    </row>
    <row r="16270" spans="2:5">
      <c r="B16270" s="187"/>
      <c r="C16270" s="169"/>
      <c r="D16270" s="169"/>
      <c r="E16270" s="169"/>
    </row>
    <row r="16271" spans="2:5">
      <c r="B16271" s="187"/>
      <c r="C16271" s="169"/>
      <c r="D16271" s="169"/>
      <c r="E16271" s="169"/>
    </row>
    <row r="16272" spans="2:5">
      <c r="B16272" s="187"/>
      <c r="C16272" s="169"/>
      <c r="D16272" s="169"/>
      <c r="E16272" s="169"/>
    </row>
    <row r="16273" spans="2:5">
      <c r="B16273" s="187"/>
      <c r="C16273" s="169"/>
      <c r="D16273" s="169"/>
      <c r="E16273" s="169"/>
    </row>
    <row r="16274" spans="2:5">
      <c r="B16274" s="187"/>
      <c r="C16274" s="169"/>
      <c r="D16274" s="169"/>
      <c r="E16274" s="169"/>
    </row>
    <row r="16275" spans="2:5">
      <c r="B16275" s="187"/>
      <c r="C16275" s="169"/>
      <c r="D16275" s="169"/>
      <c r="E16275" s="169"/>
    </row>
    <row r="16276" spans="2:5">
      <c r="B16276" s="187"/>
      <c r="C16276" s="169"/>
      <c r="D16276" s="169"/>
      <c r="E16276" s="169"/>
    </row>
    <row r="16277" spans="2:5">
      <c r="B16277" s="187"/>
      <c r="C16277" s="169"/>
      <c r="D16277" s="169"/>
      <c r="E16277" s="169"/>
    </row>
    <row r="16278" spans="2:5">
      <c r="B16278" s="187"/>
      <c r="C16278" s="169"/>
      <c r="D16278" s="169"/>
      <c r="E16278" s="169"/>
    </row>
    <row r="16279" spans="2:5">
      <c r="B16279" s="187"/>
      <c r="C16279" s="169"/>
      <c r="D16279" s="169"/>
      <c r="E16279" s="169"/>
    </row>
    <row r="16280" spans="2:5">
      <c r="B16280" s="187"/>
      <c r="C16280" s="169"/>
      <c r="D16280" s="169"/>
      <c r="E16280" s="169"/>
    </row>
    <row r="16281" spans="2:5">
      <c r="B16281" s="187"/>
      <c r="C16281" s="169"/>
      <c r="D16281" s="169"/>
      <c r="E16281" s="169"/>
    </row>
    <row r="16282" spans="2:5">
      <c r="B16282" s="187"/>
      <c r="C16282" s="169"/>
      <c r="D16282" s="169"/>
      <c r="E16282" s="169"/>
    </row>
    <row r="16283" spans="2:5">
      <c r="B16283" s="187"/>
      <c r="C16283" s="169"/>
      <c r="D16283" s="169"/>
      <c r="E16283" s="169"/>
    </row>
    <row r="16284" spans="2:5">
      <c r="B16284" s="187"/>
      <c r="C16284" s="169"/>
      <c r="D16284" s="169"/>
      <c r="E16284" s="169"/>
    </row>
    <row r="16285" spans="2:5">
      <c r="B16285" s="187"/>
      <c r="C16285" s="169"/>
      <c r="D16285" s="169"/>
      <c r="E16285" s="169"/>
    </row>
    <row r="16286" spans="2:5">
      <c r="B16286" s="187"/>
      <c r="C16286" s="169"/>
      <c r="D16286" s="169"/>
      <c r="E16286" s="169"/>
    </row>
    <row r="16287" spans="2:5">
      <c r="B16287" s="187"/>
      <c r="C16287" s="169"/>
      <c r="D16287" s="169"/>
      <c r="E16287" s="169"/>
    </row>
    <row r="16288" spans="2:5">
      <c r="B16288" s="187"/>
      <c r="C16288" s="169"/>
      <c r="D16288" s="169"/>
      <c r="E16288" s="169"/>
    </row>
    <row r="16289" spans="2:5">
      <c r="B16289" s="187"/>
      <c r="C16289" s="169"/>
      <c r="D16289" s="169"/>
      <c r="E16289" s="169"/>
    </row>
    <row r="16290" spans="2:5">
      <c r="B16290" s="187"/>
      <c r="C16290" s="169"/>
      <c r="D16290" s="169"/>
      <c r="E16290" s="169"/>
    </row>
    <row r="16291" spans="2:5">
      <c r="B16291" s="187"/>
      <c r="C16291" s="169"/>
      <c r="D16291" s="169"/>
      <c r="E16291" s="169"/>
    </row>
    <row r="16292" spans="2:5">
      <c r="B16292" s="187"/>
      <c r="C16292" s="169"/>
      <c r="D16292" s="169"/>
      <c r="E16292" s="169"/>
    </row>
    <row r="16293" spans="2:5">
      <c r="B16293" s="187"/>
      <c r="C16293" s="169"/>
      <c r="D16293" s="169"/>
      <c r="E16293" s="169"/>
    </row>
    <row r="16294" spans="2:5">
      <c r="B16294" s="187"/>
      <c r="C16294" s="169"/>
      <c r="D16294" s="169"/>
      <c r="E16294" s="169"/>
    </row>
    <row r="16295" spans="2:5">
      <c r="B16295" s="187"/>
      <c r="C16295" s="169"/>
      <c r="D16295" s="169"/>
      <c r="E16295" s="169"/>
    </row>
    <row r="16296" spans="2:5">
      <c r="B16296" s="187"/>
      <c r="C16296" s="169"/>
      <c r="D16296" s="169"/>
      <c r="E16296" s="169"/>
    </row>
    <row r="16297" spans="2:5">
      <c r="B16297" s="187"/>
      <c r="C16297" s="169"/>
      <c r="D16297" s="169"/>
      <c r="E16297" s="169"/>
    </row>
    <row r="16298" spans="2:5">
      <c r="B16298" s="187"/>
      <c r="C16298" s="169"/>
      <c r="D16298" s="169"/>
      <c r="E16298" s="169"/>
    </row>
    <row r="16299" spans="2:5">
      <c r="B16299" s="187"/>
      <c r="C16299" s="169"/>
      <c r="D16299" s="169"/>
      <c r="E16299" s="169"/>
    </row>
    <row r="16300" spans="2:5">
      <c r="B16300" s="187"/>
      <c r="C16300" s="169"/>
      <c r="D16300" s="169"/>
      <c r="E16300" s="169"/>
    </row>
    <row r="16301" spans="2:5">
      <c r="B16301" s="187"/>
      <c r="C16301" s="169"/>
      <c r="D16301" s="169"/>
      <c r="E16301" s="169"/>
    </row>
    <row r="16302" spans="2:5">
      <c r="B16302" s="187"/>
      <c r="C16302" s="169"/>
      <c r="D16302" s="169"/>
      <c r="E16302" s="169"/>
    </row>
    <row r="16303" spans="2:5">
      <c r="B16303" s="187"/>
      <c r="C16303" s="169"/>
      <c r="D16303" s="169"/>
      <c r="E16303" s="169"/>
    </row>
    <row r="16304" spans="2:5">
      <c r="B16304" s="187"/>
      <c r="C16304" s="169"/>
      <c r="D16304" s="169"/>
      <c r="E16304" s="169"/>
    </row>
    <row r="16305" spans="2:5">
      <c r="B16305" s="187"/>
      <c r="C16305" s="169"/>
      <c r="D16305" s="169"/>
      <c r="E16305" s="169"/>
    </row>
    <row r="16306" spans="2:5">
      <c r="B16306" s="187"/>
      <c r="C16306" s="169"/>
      <c r="D16306" s="169"/>
      <c r="E16306" s="169"/>
    </row>
    <row r="16307" spans="2:5">
      <c r="B16307" s="187"/>
      <c r="C16307" s="169"/>
      <c r="D16307" s="169"/>
      <c r="E16307" s="169"/>
    </row>
    <row r="16308" spans="2:5">
      <c r="B16308" s="187"/>
      <c r="C16308" s="169"/>
      <c r="D16308" s="169"/>
      <c r="E16308" s="169"/>
    </row>
    <row r="16309" spans="2:5">
      <c r="B16309" s="187"/>
      <c r="C16309" s="169"/>
      <c r="D16309" s="169"/>
      <c r="E16309" s="169"/>
    </row>
    <row r="16310" spans="2:5">
      <c r="B16310" s="187"/>
      <c r="C16310" s="169"/>
      <c r="D16310" s="169"/>
      <c r="E16310" s="169"/>
    </row>
    <row r="16311" spans="2:5">
      <c r="B16311" s="187"/>
      <c r="C16311" s="169"/>
      <c r="D16311" s="169"/>
      <c r="E16311" s="169"/>
    </row>
    <row r="16312" spans="2:5">
      <c r="B16312" s="187"/>
      <c r="C16312" s="169"/>
      <c r="D16312" s="169"/>
      <c r="E16312" s="169"/>
    </row>
    <row r="16313" spans="2:5">
      <c r="B16313" s="187"/>
      <c r="C16313" s="169"/>
      <c r="D16313" s="169"/>
      <c r="E16313" s="169"/>
    </row>
    <row r="16314" spans="2:5">
      <c r="B16314" s="187"/>
      <c r="C16314" s="169"/>
      <c r="D16314" s="169"/>
      <c r="E16314" s="169"/>
    </row>
    <row r="16315" spans="2:5">
      <c r="B16315" s="187"/>
      <c r="C16315" s="169"/>
      <c r="D16315" s="169"/>
      <c r="E16315" s="169"/>
    </row>
    <row r="16316" spans="2:5">
      <c r="B16316" s="187"/>
      <c r="C16316" s="169"/>
      <c r="D16316" s="169"/>
      <c r="E16316" s="169"/>
    </row>
    <row r="16317" spans="2:5">
      <c r="B16317" s="187"/>
      <c r="C16317" s="169"/>
      <c r="D16317" s="169"/>
      <c r="E16317" s="169"/>
    </row>
    <row r="16318" spans="2:5">
      <c r="B16318" s="187"/>
      <c r="C16318" s="169"/>
      <c r="D16318" s="169"/>
      <c r="E16318" s="169"/>
    </row>
    <row r="16319" spans="2:5">
      <c r="B16319" s="187"/>
      <c r="C16319" s="169"/>
      <c r="D16319" s="169"/>
      <c r="E16319" s="169"/>
    </row>
    <row r="16320" spans="2:5">
      <c r="B16320" s="187"/>
      <c r="C16320" s="169"/>
      <c r="D16320" s="169"/>
      <c r="E16320" s="169"/>
    </row>
    <row r="16321" spans="2:5">
      <c r="B16321" s="187"/>
      <c r="C16321" s="169"/>
      <c r="D16321" s="169"/>
      <c r="E16321" s="169"/>
    </row>
    <row r="16322" spans="2:5">
      <c r="B16322" s="187"/>
      <c r="C16322" s="169"/>
      <c r="D16322" s="169"/>
      <c r="E16322" s="169"/>
    </row>
    <row r="16323" spans="2:5">
      <c r="B16323" s="187"/>
      <c r="C16323" s="169"/>
      <c r="D16323" s="169"/>
      <c r="E16323" s="169"/>
    </row>
    <row r="16324" spans="2:5">
      <c r="B16324" s="187"/>
      <c r="C16324" s="169"/>
      <c r="D16324" s="169"/>
      <c r="E16324" s="169"/>
    </row>
    <row r="16325" spans="2:5">
      <c r="B16325" s="187"/>
      <c r="C16325" s="169"/>
      <c r="D16325" s="169"/>
      <c r="E16325" s="169"/>
    </row>
    <row r="16326" spans="2:5">
      <c r="B16326" s="187"/>
      <c r="C16326" s="169"/>
      <c r="D16326" s="169"/>
      <c r="E16326" s="169"/>
    </row>
    <row r="16327" spans="2:5">
      <c r="B16327" s="187"/>
      <c r="C16327" s="169"/>
      <c r="D16327" s="169"/>
      <c r="E16327" s="169"/>
    </row>
    <row r="16328" spans="2:5">
      <c r="B16328" s="187"/>
      <c r="C16328" s="169"/>
      <c r="D16328" s="169"/>
      <c r="E16328" s="169"/>
    </row>
    <row r="16329" spans="2:5">
      <c r="B16329" s="187"/>
      <c r="C16329" s="169"/>
      <c r="D16329" s="169"/>
      <c r="E16329" s="169"/>
    </row>
    <row r="16330" spans="2:5">
      <c r="B16330" s="187"/>
      <c r="C16330" s="169"/>
      <c r="D16330" s="169"/>
      <c r="E16330" s="169"/>
    </row>
    <row r="16331" spans="2:5">
      <c r="B16331" s="187"/>
      <c r="C16331" s="169"/>
      <c r="D16331" s="169"/>
      <c r="E16331" s="169"/>
    </row>
    <row r="16332" spans="2:5">
      <c r="B16332" s="187"/>
      <c r="C16332" s="169"/>
      <c r="D16332" s="169"/>
      <c r="E16332" s="169"/>
    </row>
    <row r="16333" spans="2:5">
      <c r="B16333" s="187"/>
      <c r="C16333" s="169"/>
      <c r="D16333" s="169"/>
      <c r="E16333" s="169"/>
    </row>
    <row r="16334" spans="2:5">
      <c r="B16334" s="187"/>
      <c r="C16334" s="169"/>
      <c r="D16334" s="169"/>
      <c r="E16334" s="169"/>
    </row>
    <row r="16335" spans="2:5">
      <c r="B16335" s="187"/>
      <c r="C16335" s="169"/>
      <c r="D16335" s="169"/>
      <c r="E16335" s="169"/>
    </row>
    <row r="16336" spans="2:5">
      <c r="B16336" s="187"/>
      <c r="C16336" s="169"/>
      <c r="D16336" s="169"/>
      <c r="E16336" s="169"/>
    </row>
    <row r="16337" spans="2:5">
      <c r="B16337" s="187"/>
      <c r="C16337" s="169"/>
      <c r="D16337" s="169"/>
      <c r="E16337" s="169"/>
    </row>
    <row r="16338" spans="2:5">
      <c r="B16338" s="187"/>
      <c r="C16338" s="169"/>
      <c r="D16338" s="169"/>
      <c r="E16338" s="169"/>
    </row>
    <row r="16339" spans="2:5">
      <c r="B16339" s="187"/>
      <c r="C16339" s="169"/>
      <c r="D16339" s="169"/>
      <c r="E16339" s="169"/>
    </row>
    <row r="16340" spans="2:5">
      <c r="B16340" s="187"/>
      <c r="C16340" s="169"/>
      <c r="D16340" s="169"/>
      <c r="E16340" s="169"/>
    </row>
    <row r="16341" spans="2:5">
      <c r="B16341" s="187"/>
      <c r="C16341" s="169"/>
      <c r="D16341" s="169"/>
      <c r="E16341" s="169"/>
    </row>
    <row r="16342" spans="2:5">
      <c r="B16342" s="187"/>
      <c r="C16342" s="169"/>
      <c r="D16342" s="169"/>
      <c r="E16342" s="169"/>
    </row>
    <row r="16343" spans="2:5">
      <c r="B16343" s="187"/>
      <c r="C16343" s="169"/>
      <c r="D16343" s="169"/>
      <c r="E16343" s="169"/>
    </row>
    <row r="16344" spans="2:5">
      <c r="B16344" s="187"/>
      <c r="C16344" s="169"/>
      <c r="D16344" s="169"/>
      <c r="E16344" s="169"/>
    </row>
    <row r="16345" spans="2:5">
      <c r="B16345" s="187"/>
      <c r="C16345" s="169"/>
      <c r="D16345" s="169"/>
      <c r="E16345" s="169"/>
    </row>
    <row r="16346" spans="2:5">
      <c r="B16346" s="187"/>
      <c r="C16346" s="169"/>
      <c r="D16346" s="169"/>
      <c r="E16346" s="169"/>
    </row>
    <row r="16347" spans="2:5">
      <c r="B16347" s="187"/>
      <c r="C16347" s="169"/>
      <c r="D16347" s="169"/>
      <c r="E16347" s="169"/>
    </row>
    <row r="16348" spans="2:5">
      <c r="B16348" s="187"/>
      <c r="C16348" s="169"/>
      <c r="D16348" s="169"/>
      <c r="E16348" s="169"/>
    </row>
    <row r="16349" spans="2:5">
      <c r="B16349" s="187"/>
      <c r="C16349" s="169"/>
      <c r="D16349" s="169"/>
      <c r="E16349" s="169"/>
    </row>
    <row r="16350" spans="2:5">
      <c r="B16350" s="187"/>
      <c r="C16350" s="169"/>
      <c r="D16350" s="169"/>
      <c r="E16350" s="169"/>
    </row>
    <row r="16351" spans="2:5">
      <c r="B16351" s="187"/>
      <c r="C16351" s="169"/>
      <c r="D16351" s="169"/>
      <c r="E16351" s="169"/>
    </row>
    <row r="16352" spans="2:5">
      <c r="B16352" s="187"/>
      <c r="C16352" s="169"/>
      <c r="D16352" s="169"/>
      <c r="E16352" s="169"/>
    </row>
    <row r="16353" spans="2:5">
      <c r="B16353" s="187"/>
      <c r="C16353" s="169"/>
      <c r="D16353" s="169"/>
      <c r="E16353" s="169"/>
    </row>
    <row r="16354" spans="2:5">
      <c r="B16354" s="187"/>
      <c r="C16354" s="169"/>
      <c r="D16354" s="169"/>
      <c r="E16354" s="169"/>
    </row>
    <row r="16355" spans="2:5">
      <c r="B16355" s="187"/>
      <c r="C16355" s="169"/>
      <c r="D16355" s="169"/>
      <c r="E16355" s="169"/>
    </row>
    <row r="16356" spans="2:5">
      <c r="B16356" s="187"/>
      <c r="C16356" s="169"/>
      <c r="D16356" s="169"/>
      <c r="E16356" s="169"/>
    </row>
    <row r="16357" spans="2:5">
      <c r="B16357" s="187"/>
      <c r="C16357" s="169"/>
      <c r="D16357" s="169"/>
      <c r="E16357" s="169"/>
    </row>
    <row r="16358" spans="2:5">
      <c r="B16358" s="187"/>
      <c r="C16358" s="169"/>
      <c r="D16358" s="169"/>
      <c r="E16358" s="169"/>
    </row>
    <row r="16359" spans="2:5">
      <c r="B16359" s="187"/>
      <c r="C16359" s="169"/>
      <c r="D16359" s="169"/>
      <c r="E16359" s="169"/>
    </row>
    <row r="16360" spans="2:5">
      <c r="B16360" s="187"/>
      <c r="C16360" s="169"/>
      <c r="D16360" s="169"/>
      <c r="E16360" s="169"/>
    </row>
    <row r="16361" spans="2:5">
      <c r="B16361" s="187"/>
      <c r="C16361" s="169"/>
      <c r="D16361" s="169"/>
      <c r="E16361" s="169"/>
    </row>
    <row r="16362" spans="2:5">
      <c r="B16362" s="187"/>
      <c r="C16362" s="169"/>
      <c r="D16362" s="169"/>
      <c r="E16362" s="169"/>
    </row>
    <row r="16363" spans="2:5">
      <c r="B16363" s="187"/>
      <c r="C16363" s="169"/>
      <c r="D16363" s="169"/>
      <c r="E16363" s="169"/>
    </row>
    <row r="16364" spans="2:5">
      <c r="B16364" s="187"/>
      <c r="C16364" s="169"/>
      <c r="D16364" s="169"/>
      <c r="E16364" s="169"/>
    </row>
    <row r="16365" spans="2:5">
      <c r="B16365" s="187"/>
      <c r="C16365" s="169"/>
      <c r="D16365" s="169"/>
      <c r="E16365" s="169"/>
    </row>
    <row r="16366" spans="2:5">
      <c r="B16366" s="187"/>
      <c r="C16366" s="169"/>
      <c r="D16366" s="169"/>
      <c r="E16366" s="169"/>
    </row>
    <row r="16367" spans="2:5">
      <c r="B16367" s="187"/>
      <c r="C16367" s="169"/>
      <c r="D16367" s="169"/>
      <c r="E16367" s="169"/>
    </row>
    <row r="16368" spans="2:5">
      <c r="B16368" s="187"/>
      <c r="C16368" s="169"/>
      <c r="D16368" s="169"/>
      <c r="E16368" s="169"/>
    </row>
    <row r="16369" spans="2:5">
      <c r="B16369" s="187"/>
      <c r="C16369" s="169"/>
      <c r="D16369" s="169"/>
      <c r="E16369" s="169"/>
    </row>
    <row r="16370" spans="2:5">
      <c r="B16370" s="187"/>
      <c r="C16370" s="169"/>
      <c r="D16370" s="169"/>
      <c r="E16370" s="169"/>
    </row>
    <row r="16371" spans="2:5">
      <c r="B16371" s="187"/>
      <c r="C16371" s="169"/>
      <c r="D16371" s="169"/>
      <c r="E16371" s="169"/>
    </row>
    <row r="16372" spans="2:5">
      <c r="B16372" s="187"/>
      <c r="C16372" s="169"/>
      <c r="D16372" s="169"/>
      <c r="E16372" s="169"/>
    </row>
    <row r="16373" spans="2:5">
      <c r="B16373" s="187"/>
      <c r="C16373" s="169"/>
      <c r="D16373" s="169"/>
      <c r="E16373" s="169"/>
    </row>
    <row r="16374" spans="2:5">
      <c r="B16374" s="187"/>
      <c r="C16374" s="169"/>
      <c r="D16374" s="169"/>
      <c r="E16374" s="169"/>
    </row>
    <row r="16375" spans="2:5">
      <c r="B16375" s="187"/>
      <c r="C16375" s="169"/>
      <c r="D16375" s="169"/>
      <c r="E16375" s="169"/>
    </row>
    <row r="16376" spans="2:5">
      <c r="B16376" s="187"/>
      <c r="C16376" s="169"/>
      <c r="D16376" s="169"/>
      <c r="E16376" s="169"/>
    </row>
    <row r="16377" spans="2:5">
      <c r="B16377" s="187"/>
      <c r="C16377" s="169"/>
      <c r="D16377" s="169"/>
      <c r="E16377" s="169"/>
    </row>
    <row r="16378" spans="2:5">
      <c r="B16378" s="187"/>
      <c r="C16378" s="169"/>
      <c r="D16378" s="169"/>
      <c r="E16378" s="169"/>
    </row>
    <row r="16379" spans="2:5">
      <c r="B16379" s="187"/>
      <c r="C16379" s="169"/>
      <c r="D16379" s="169"/>
      <c r="E16379" s="169"/>
    </row>
    <row r="16380" spans="2:5">
      <c r="B16380" s="187"/>
      <c r="C16380" s="169"/>
      <c r="D16380" s="169"/>
      <c r="E16380" s="169"/>
    </row>
    <row r="16381" spans="2:5">
      <c r="B16381" s="187"/>
      <c r="C16381" s="169"/>
      <c r="D16381" s="169"/>
      <c r="E16381" s="169"/>
    </row>
    <row r="16382" spans="2:5">
      <c r="B16382" s="187"/>
      <c r="C16382" s="169"/>
      <c r="D16382" s="169"/>
      <c r="E16382" s="169"/>
    </row>
    <row r="16383" spans="2:5">
      <c r="B16383" s="187"/>
      <c r="C16383" s="169"/>
      <c r="D16383" s="169"/>
      <c r="E16383" s="169"/>
    </row>
    <row r="16384" spans="2:5">
      <c r="B16384" s="187"/>
      <c r="C16384" s="169"/>
      <c r="D16384" s="169"/>
      <c r="E16384" s="169"/>
    </row>
    <row r="16385" spans="2:5">
      <c r="B16385" s="187"/>
      <c r="C16385" s="169"/>
      <c r="D16385" s="169"/>
      <c r="E16385" s="169"/>
    </row>
    <row r="16386" spans="2:5">
      <c r="B16386" s="187"/>
      <c r="C16386" s="169"/>
      <c r="D16386" s="169"/>
      <c r="E16386" s="169"/>
    </row>
    <row r="16387" spans="2:5">
      <c r="B16387" s="187"/>
      <c r="C16387" s="169"/>
      <c r="D16387" s="169"/>
      <c r="E16387" s="169"/>
    </row>
    <row r="16388" spans="2:5">
      <c r="B16388" s="187"/>
      <c r="C16388" s="169"/>
      <c r="D16388" s="169"/>
      <c r="E16388" s="169"/>
    </row>
    <row r="16389" spans="2:5">
      <c r="B16389" s="187"/>
      <c r="C16389" s="169"/>
      <c r="D16389" s="169"/>
      <c r="E16389" s="169"/>
    </row>
    <row r="16390" spans="2:5">
      <c r="B16390" s="187"/>
      <c r="C16390" s="169"/>
      <c r="D16390" s="169"/>
      <c r="E16390" s="169"/>
    </row>
    <row r="16391" spans="2:5">
      <c r="B16391" s="187"/>
      <c r="C16391" s="169"/>
      <c r="D16391" s="169"/>
      <c r="E16391" s="169"/>
    </row>
    <row r="16392" spans="2:5">
      <c r="B16392" s="187"/>
      <c r="C16392" s="169"/>
      <c r="D16392" s="169"/>
      <c r="E16392" s="169"/>
    </row>
    <row r="16393" spans="2:5">
      <c r="B16393" s="187"/>
      <c r="C16393" s="169"/>
      <c r="D16393" s="169"/>
      <c r="E16393" s="169"/>
    </row>
    <row r="16394" spans="2:5">
      <c r="B16394" s="187"/>
      <c r="C16394" s="169"/>
      <c r="D16394" s="169"/>
      <c r="E16394" s="169"/>
    </row>
    <row r="16395" spans="2:5">
      <c r="B16395" s="187"/>
      <c r="C16395" s="169"/>
      <c r="D16395" s="169"/>
      <c r="E16395" s="169"/>
    </row>
    <row r="16396" spans="2:5">
      <c r="B16396" s="187"/>
      <c r="C16396" s="169"/>
      <c r="D16396" s="169"/>
      <c r="E16396" s="169"/>
    </row>
    <row r="16397" spans="2:5">
      <c r="B16397" s="187"/>
      <c r="C16397" s="169"/>
      <c r="D16397" s="169"/>
      <c r="E16397" s="169"/>
    </row>
    <row r="16398" spans="2:5">
      <c r="B16398" s="187"/>
      <c r="C16398" s="169"/>
      <c r="D16398" s="169"/>
      <c r="E16398" s="169"/>
    </row>
    <row r="16399" spans="2:5">
      <c r="B16399" s="187"/>
      <c r="C16399" s="169"/>
      <c r="D16399" s="169"/>
      <c r="E16399" s="169"/>
    </row>
    <row r="16400" spans="2:5">
      <c r="B16400" s="187"/>
      <c r="C16400" s="169"/>
      <c r="D16400" s="169"/>
      <c r="E16400" s="169"/>
    </row>
    <row r="16401" spans="2:5">
      <c r="B16401" s="187"/>
      <c r="C16401" s="169"/>
      <c r="D16401" s="169"/>
      <c r="E16401" s="169"/>
    </row>
    <row r="16402" spans="2:5">
      <c r="B16402" s="187"/>
      <c r="C16402" s="169"/>
      <c r="D16402" s="169"/>
      <c r="E16402" s="169"/>
    </row>
    <row r="16403" spans="2:5">
      <c r="B16403" s="187"/>
      <c r="C16403" s="169"/>
      <c r="D16403" s="169"/>
      <c r="E16403" s="169"/>
    </row>
    <row r="16404" spans="2:5">
      <c r="B16404" s="187"/>
      <c r="C16404" s="169"/>
      <c r="D16404" s="169"/>
      <c r="E16404" s="169"/>
    </row>
    <row r="16405" spans="2:5">
      <c r="B16405" s="187"/>
      <c r="C16405" s="169"/>
      <c r="D16405" s="169"/>
      <c r="E16405" s="169"/>
    </row>
    <row r="16406" spans="2:5">
      <c r="B16406" s="187"/>
      <c r="C16406" s="169"/>
      <c r="D16406" s="169"/>
      <c r="E16406" s="169"/>
    </row>
    <row r="16407" spans="2:5">
      <c r="B16407" s="187"/>
      <c r="C16407" s="169"/>
      <c r="D16407" s="169"/>
      <c r="E16407" s="169"/>
    </row>
    <row r="16408" spans="2:5">
      <c r="B16408" s="187"/>
      <c r="C16408" s="169"/>
      <c r="D16408" s="169"/>
      <c r="E16408" s="169"/>
    </row>
    <row r="16409" spans="2:5">
      <c r="B16409" s="187"/>
      <c r="C16409" s="169"/>
      <c r="D16409" s="169"/>
      <c r="E16409" s="169"/>
    </row>
    <row r="16410" spans="2:5">
      <c r="B16410" s="187"/>
      <c r="C16410" s="169"/>
      <c r="D16410" s="169"/>
      <c r="E16410" s="169"/>
    </row>
    <row r="16411" spans="2:5">
      <c r="B16411" s="187"/>
      <c r="C16411" s="169"/>
      <c r="D16411" s="169"/>
      <c r="E16411" s="169"/>
    </row>
    <row r="16412" spans="2:5">
      <c r="B16412" s="187"/>
      <c r="C16412" s="169"/>
      <c r="D16412" s="169"/>
      <c r="E16412" s="169"/>
    </row>
    <row r="16413" spans="2:5">
      <c r="B16413" s="187"/>
      <c r="C16413" s="169"/>
      <c r="D16413" s="169"/>
      <c r="E16413" s="169"/>
    </row>
    <row r="16414" spans="2:5">
      <c r="B16414" s="187"/>
      <c r="C16414" s="169"/>
      <c r="D16414" s="169"/>
      <c r="E16414" s="169"/>
    </row>
    <row r="16415" spans="2:5">
      <c r="B16415" s="187"/>
      <c r="C16415" s="169"/>
      <c r="D16415" s="169"/>
      <c r="E16415" s="169"/>
    </row>
    <row r="16416" spans="2:5">
      <c r="B16416" s="187"/>
      <c r="C16416" s="169"/>
      <c r="D16416" s="169"/>
      <c r="E16416" s="169"/>
    </row>
    <row r="16417" spans="2:5">
      <c r="B16417" s="187"/>
      <c r="C16417" s="169"/>
      <c r="D16417" s="169"/>
      <c r="E16417" s="169"/>
    </row>
    <row r="16418" spans="2:5">
      <c r="B16418" s="187"/>
      <c r="C16418" s="169"/>
      <c r="D16418" s="169"/>
      <c r="E16418" s="169"/>
    </row>
    <row r="16419" spans="2:5">
      <c r="B16419" s="187"/>
      <c r="C16419" s="169"/>
      <c r="D16419" s="169"/>
      <c r="E16419" s="169"/>
    </row>
    <row r="16420" spans="2:5">
      <c r="B16420" s="187"/>
      <c r="C16420" s="169"/>
      <c r="D16420" s="169"/>
      <c r="E16420" s="169"/>
    </row>
    <row r="16421" spans="2:5">
      <c r="B16421" s="187"/>
      <c r="C16421" s="169"/>
      <c r="D16421" s="169"/>
      <c r="E16421" s="169"/>
    </row>
    <row r="16422" spans="2:5">
      <c r="B16422" s="187"/>
      <c r="C16422" s="169"/>
      <c r="D16422" s="169"/>
      <c r="E16422" s="169"/>
    </row>
    <row r="16423" spans="2:5">
      <c r="B16423" s="187"/>
      <c r="C16423" s="169"/>
      <c r="D16423" s="169"/>
      <c r="E16423" s="169"/>
    </row>
    <row r="16424" spans="2:5">
      <c r="B16424" s="187"/>
      <c r="C16424" s="169"/>
      <c r="D16424" s="169"/>
      <c r="E16424" s="169"/>
    </row>
    <row r="16425" spans="2:5">
      <c r="B16425" s="187"/>
      <c r="C16425" s="169"/>
      <c r="D16425" s="169"/>
      <c r="E16425" s="169"/>
    </row>
    <row r="16426" spans="2:5">
      <c r="B16426" s="187"/>
      <c r="C16426" s="169"/>
      <c r="D16426" s="169"/>
      <c r="E16426" s="169"/>
    </row>
    <row r="16427" spans="2:5">
      <c r="B16427" s="187"/>
      <c r="C16427" s="169"/>
      <c r="D16427" s="169"/>
      <c r="E16427" s="169"/>
    </row>
    <row r="16428" spans="2:5">
      <c r="B16428" s="187"/>
      <c r="C16428" s="169"/>
      <c r="D16428" s="169"/>
      <c r="E16428" s="169"/>
    </row>
    <row r="16429" spans="2:5">
      <c r="B16429" s="187"/>
      <c r="C16429" s="169"/>
      <c r="D16429" s="169"/>
      <c r="E16429" s="169"/>
    </row>
    <row r="16430" spans="2:5">
      <c r="B16430" s="187"/>
      <c r="C16430" s="169"/>
      <c r="D16430" s="169"/>
      <c r="E16430" s="169"/>
    </row>
    <row r="16431" spans="2:5">
      <c r="B16431" s="187"/>
      <c r="C16431" s="169"/>
      <c r="D16431" s="169"/>
      <c r="E16431" s="169"/>
    </row>
    <row r="16432" spans="2:5">
      <c r="B16432" s="187"/>
      <c r="C16432" s="169"/>
      <c r="D16432" s="169"/>
      <c r="E16432" s="169"/>
    </row>
    <row r="16433" spans="2:5">
      <c r="B16433" s="187"/>
      <c r="C16433" s="169"/>
      <c r="D16433" s="169"/>
      <c r="E16433" s="169"/>
    </row>
    <row r="16434" spans="2:5">
      <c r="B16434" s="187"/>
      <c r="C16434" s="169"/>
      <c r="D16434" s="169"/>
      <c r="E16434" s="169"/>
    </row>
    <row r="16435" spans="2:5">
      <c r="B16435" s="187"/>
      <c r="C16435" s="169"/>
      <c r="D16435" s="169"/>
      <c r="E16435" s="169"/>
    </row>
    <row r="16436" spans="2:5">
      <c r="B16436" s="187"/>
      <c r="C16436" s="169"/>
      <c r="D16436" s="169"/>
      <c r="E16436" s="169"/>
    </row>
    <row r="16437" spans="2:5">
      <c r="B16437" s="187"/>
      <c r="C16437" s="169"/>
      <c r="D16437" s="169"/>
      <c r="E16437" s="169"/>
    </row>
    <row r="16438" spans="2:5">
      <c r="B16438" s="187"/>
      <c r="C16438" s="169"/>
      <c r="D16438" s="169"/>
      <c r="E16438" s="169"/>
    </row>
    <row r="16439" spans="2:5">
      <c r="B16439" s="187"/>
      <c r="C16439" s="169"/>
      <c r="D16439" s="169"/>
      <c r="E16439" s="169"/>
    </row>
    <row r="16440" spans="2:5">
      <c r="B16440" s="187"/>
      <c r="C16440" s="169"/>
      <c r="D16440" s="169"/>
      <c r="E16440" s="169"/>
    </row>
    <row r="16441" spans="2:5">
      <c r="B16441" s="187"/>
      <c r="C16441" s="169"/>
      <c r="D16441" s="169"/>
      <c r="E16441" s="169"/>
    </row>
    <row r="16442" spans="2:5">
      <c r="B16442" s="187"/>
      <c r="C16442" s="169"/>
      <c r="D16442" s="169"/>
      <c r="E16442" s="169"/>
    </row>
    <row r="16443" spans="2:5">
      <c r="B16443" s="187"/>
      <c r="C16443" s="169"/>
      <c r="D16443" s="169"/>
      <c r="E16443" s="169"/>
    </row>
    <row r="16444" spans="2:5">
      <c r="B16444" s="187"/>
      <c r="C16444" s="169"/>
      <c r="D16444" s="169"/>
      <c r="E16444" s="169"/>
    </row>
    <row r="16445" spans="2:5">
      <c r="B16445" s="187"/>
      <c r="C16445" s="169"/>
      <c r="D16445" s="169"/>
      <c r="E16445" s="169"/>
    </row>
    <row r="16446" spans="2:5">
      <c r="B16446" s="187"/>
      <c r="C16446" s="169"/>
      <c r="D16446" s="169"/>
      <c r="E16446" s="169"/>
    </row>
    <row r="16447" spans="2:5">
      <c r="B16447" s="187"/>
      <c r="C16447" s="169"/>
      <c r="D16447" s="169"/>
      <c r="E16447" s="169"/>
    </row>
    <row r="16448" spans="2:5">
      <c r="B16448" s="187"/>
      <c r="C16448" s="169"/>
      <c r="D16448" s="169"/>
      <c r="E16448" s="169"/>
    </row>
    <row r="16449" spans="2:5">
      <c r="B16449" s="187"/>
      <c r="C16449" s="169"/>
      <c r="D16449" s="169"/>
      <c r="E16449" s="169"/>
    </row>
    <row r="16450" spans="2:5">
      <c r="B16450" s="187"/>
      <c r="C16450" s="169"/>
      <c r="D16450" s="169"/>
      <c r="E16450" s="169"/>
    </row>
    <row r="16451" spans="2:5">
      <c r="B16451" s="187"/>
      <c r="C16451" s="169"/>
      <c r="D16451" s="169"/>
      <c r="E16451" s="169"/>
    </row>
    <row r="16452" spans="2:5">
      <c r="B16452" s="187"/>
      <c r="C16452" s="169"/>
      <c r="D16452" s="169"/>
      <c r="E16452" s="169"/>
    </row>
    <row r="16453" spans="2:5">
      <c r="B16453" s="187"/>
      <c r="C16453" s="169"/>
      <c r="D16453" s="169"/>
      <c r="E16453" s="169"/>
    </row>
    <row r="16454" spans="2:5">
      <c r="B16454" s="187"/>
      <c r="C16454" s="169"/>
      <c r="D16454" s="169"/>
      <c r="E16454" s="169"/>
    </row>
    <row r="16455" spans="2:5">
      <c r="B16455" s="187"/>
      <c r="C16455" s="169"/>
      <c r="D16455" s="169"/>
      <c r="E16455" s="169"/>
    </row>
    <row r="16456" spans="2:5">
      <c r="B16456" s="187"/>
      <c r="C16456" s="169"/>
      <c r="D16456" s="169"/>
      <c r="E16456" s="169"/>
    </row>
    <row r="16457" spans="2:5">
      <c r="B16457" s="187"/>
      <c r="C16457" s="169"/>
      <c r="D16457" s="169"/>
      <c r="E16457" s="169"/>
    </row>
    <row r="16458" spans="2:5">
      <c r="B16458" s="187"/>
      <c r="C16458" s="169"/>
      <c r="D16458" s="169"/>
      <c r="E16458" s="169"/>
    </row>
    <row r="16459" spans="2:5">
      <c r="B16459" s="187"/>
      <c r="C16459" s="169"/>
      <c r="D16459" s="169"/>
      <c r="E16459" s="169"/>
    </row>
    <row r="16460" spans="2:5">
      <c r="B16460" s="187"/>
      <c r="C16460" s="169"/>
      <c r="D16460" s="169"/>
      <c r="E16460" s="169"/>
    </row>
    <row r="16461" spans="2:5">
      <c r="B16461" s="187"/>
      <c r="C16461" s="169"/>
      <c r="D16461" s="169"/>
      <c r="E16461" s="169"/>
    </row>
    <row r="16462" spans="2:5">
      <c r="B16462" s="187"/>
      <c r="C16462" s="169"/>
      <c r="D16462" s="169"/>
      <c r="E16462" s="169"/>
    </row>
    <row r="16463" spans="2:5">
      <c r="B16463" s="187"/>
      <c r="C16463" s="169"/>
      <c r="D16463" s="169"/>
      <c r="E16463" s="169"/>
    </row>
    <row r="16464" spans="2:5">
      <c r="B16464" s="187"/>
      <c r="C16464" s="169"/>
      <c r="D16464" s="169"/>
      <c r="E16464" s="169"/>
    </row>
    <row r="16465" spans="2:5">
      <c r="B16465" s="187"/>
      <c r="C16465" s="169"/>
      <c r="D16465" s="169"/>
      <c r="E16465" s="169"/>
    </row>
    <row r="16466" spans="2:5">
      <c r="B16466" s="187"/>
      <c r="C16466" s="169"/>
      <c r="D16466" s="169"/>
      <c r="E16466" s="169"/>
    </row>
    <row r="16467" spans="2:5">
      <c r="B16467" s="187"/>
      <c r="C16467" s="169"/>
      <c r="D16467" s="169"/>
      <c r="E16467" s="169"/>
    </row>
    <row r="16468" spans="2:5">
      <c r="B16468" s="187"/>
      <c r="C16468" s="169"/>
      <c r="D16468" s="169"/>
      <c r="E16468" s="169"/>
    </row>
    <row r="16469" spans="2:5">
      <c r="B16469" s="187"/>
      <c r="C16469" s="169"/>
      <c r="D16469" s="169"/>
      <c r="E16469" s="169"/>
    </row>
    <row r="16470" spans="2:5">
      <c r="B16470" s="187"/>
      <c r="C16470" s="169"/>
      <c r="D16470" s="169"/>
      <c r="E16470" s="169"/>
    </row>
    <row r="16471" spans="2:5">
      <c r="B16471" s="187"/>
      <c r="C16471" s="169"/>
      <c r="D16471" s="169"/>
      <c r="E16471" s="169"/>
    </row>
    <row r="16472" spans="2:5">
      <c r="B16472" s="187"/>
      <c r="C16472" s="169"/>
      <c r="D16472" s="169"/>
      <c r="E16472" s="169"/>
    </row>
    <row r="16473" spans="2:5">
      <c r="B16473" s="187"/>
      <c r="C16473" s="169"/>
      <c r="D16473" s="169"/>
      <c r="E16473" s="169"/>
    </row>
    <row r="16474" spans="2:5">
      <c r="B16474" s="187"/>
      <c r="C16474" s="169"/>
      <c r="D16474" s="169"/>
      <c r="E16474" s="169"/>
    </row>
    <row r="16475" spans="2:5">
      <c r="B16475" s="187"/>
      <c r="C16475" s="169"/>
      <c r="D16475" s="169"/>
      <c r="E16475" s="169"/>
    </row>
    <row r="16476" spans="2:5">
      <c r="B16476" s="187"/>
      <c r="C16476" s="169"/>
      <c r="D16476" s="169"/>
      <c r="E16476" s="169"/>
    </row>
    <row r="16477" spans="2:5">
      <c r="B16477" s="187"/>
      <c r="C16477" s="169"/>
      <c r="D16477" s="169"/>
      <c r="E16477" s="169"/>
    </row>
    <row r="16478" spans="2:5">
      <c r="B16478" s="187"/>
      <c r="C16478" s="169"/>
      <c r="D16478" s="169"/>
      <c r="E16478" s="169"/>
    </row>
    <row r="16479" spans="2:5">
      <c r="B16479" s="187"/>
      <c r="C16479" s="169"/>
      <c r="D16479" s="169"/>
      <c r="E16479" s="169"/>
    </row>
    <row r="16480" spans="2:5">
      <c r="B16480" s="187"/>
      <c r="C16480" s="169"/>
      <c r="D16480" s="169"/>
      <c r="E16480" s="169"/>
    </row>
    <row r="16481" spans="2:5">
      <c r="B16481" s="187"/>
      <c r="C16481" s="169"/>
      <c r="D16481" s="169"/>
      <c r="E16481" s="169"/>
    </row>
    <row r="16482" spans="2:5">
      <c r="B16482" s="187"/>
      <c r="C16482" s="169"/>
      <c r="D16482" s="169"/>
      <c r="E16482" s="169"/>
    </row>
    <row r="16483" spans="2:5">
      <c r="B16483" s="187"/>
      <c r="C16483" s="169"/>
      <c r="D16483" s="169"/>
      <c r="E16483" s="169"/>
    </row>
    <row r="16484" spans="2:5">
      <c r="B16484" s="187"/>
      <c r="C16484" s="169"/>
      <c r="D16484" s="169"/>
      <c r="E16484" s="169"/>
    </row>
    <row r="16485" spans="2:5">
      <c r="B16485" s="187"/>
      <c r="C16485" s="169"/>
      <c r="D16485" s="169"/>
      <c r="E16485" s="169"/>
    </row>
    <row r="16486" spans="2:5">
      <c r="B16486" s="187"/>
      <c r="C16486" s="169"/>
      <c r="D16486" s="169"/>
      <c r="E16486" s="169"/>
    </row>
    <row r="16487" spans="2:5">
      <c r="B16487" s="187"/>
      <c r="C16487" s="169"/>
      <c r="D16487" s="169"/>
      <c r="E16487" s="169"/>
    </row>
    <row r="16488" spans="2:5">
      <c r="B16488" s="187"/>
      <c r="C16488" s="169"/>
      <c r="D16488" s="169"/>
      <c r="E16488" s="169"/>
    </row>
    <row r="16489" spans="2:5">
      <c r="B16489" s="187"/>
      <c r="C16489" s="169"/>
      <c r="D16489" s="169"/>
      <c r="E16489" s="169"/>
    </row>
    <row r="16490" spans="2:5">
      <c r="B16490" s="187"/>
      <c r="C16490" s="169"/>
      <c r="D16490" s="169"/>
      <c r="E16490" s="169"/>
    </row>
    <row r="16491" spans="2:5">
      <c r="B16491" s="187"/>
      <c r="C16491" s="169"/>
      <c r="D16491" s="169"/>
      <c r="E16491" s="169"/>
    </row>
    <row r="16492" spans="2:5">
      <c r="B16492" s="187"/>
      <c r="C16492" s="169"/>
      <c r="D16492" s="169"/>
      <c r="E16492" s="169"/>
    </row>
    <row r="16493" spans="2:5">
      <c r="B16493" s="187"/>
      <c r="C16493" s="169"/>
      <c r="D16493" s="169"/>
      <c r="E16493" s="169"/>
    </row>
    <row r="16494" spans="2:5">
      <c r="B16494" s="187"/>
      <c r="C16494" s="169"/>
      <c r="D16494" s="169"/>
      <c r="E16494" s="169"/>
    </row>
    <row r="16495" spans="2:5">
      <c r="B16495" s="187"/>
      <c r="C16495" s="169"/>
      <c r="D16495" s="169"/>
      <c r="E16495" s="169"/>
    </row>
    <row r="16496" spans="2:5">
      <c r="B16496" s="187"/>
      <c r="C16496" s="169"/>
      <c r="D16496" s="169"/>
      <c r="E16496" s="169"/>
    </row>
    <row r="16497" spans="2:5">
      <c r="B16497" s="187"/>
      <c r="C16497" s="169"/>
      <c r="D16497" s="169"/>
      <c r="E16497" s="169"/>
    </row>
    <row r="16498" spans="2:5">
      <c r="B16498" s="187"/>
      <c r="C16498" s="169"/>
      <c r="D16498" s="169"/>
      <c r="E16498" s="169"/>
    </row>
    <row r="16499" spans="2:5">
      <c r="B16499" s="187"/>
      <c r="C16499" s="169"/>
      <c r="D16499" s="169"/>
      <c r="E16499" s="169"/>
    </row>
    <row r="16500" spans="2:5">
      <c r="B16500" s="187"/>
      <c r="C16500" s="169"/>
      <c r="D16500" s="169"/>
      <c r="E16500" s="169"/>
    </row>
    <row r="16501" spans="2:5">
      <c r="B16501" s="187"/>
      <c r="C16501" s="169"/>
      <c r="D16501" s="169"/>
      <c r="E16501" s="169"/>
    </row>
    <row r="16502" spans="2:5">
      <c r="B16502" s="187"/>
      <c r="C16502" s="169"/>
      <c r="D16502" s="169"/>
      <c r="E16502" s="169"/>
    </row>
    <row r="16503" spans="2:5">
      <c r="B16503" s="187"/>
      <c r="C16503" s="169"/>
      <c r="D16503" s="169"/>
      <c r="E16503" s="169"/>
    </row>
    <row r="16504" spans="2:5">
      <c r="B16504" s="187"/>
      <c r="C16504" s="169"/>
      <c r="D16504" s="169"/>
      <c r="E16504" s="169"/>
    </row>
    <row r="16505" spans="2:5">
      <c r="B16505" s="187"/>
      <c r="C16505" s="169"/>
      <c r="D16505" s="169"/>
      <c r="E16505" s="169"/>
    </row>
    <row r="16506" spans="2:5">
      <c r="B16506" s="187"/>
      <c r="C16506" s="169"/>
      <c r="D16506" s="169"/>
      <c r="E16506" s="169"/>
    </row>
    <row r="16507" spans="2:5">
      <c r="B16507" s="187"/>
      <c r="C16507" s="169"/>
      <c r="D16507" s="169"/>
      <c r="E16507" s="169"/>
    </row>
    <row r="16508" spans="2:5">
      <c r="B16508" s="187"/>
      <c r="C16508" s="169"/>
      <c r="D16508" s="169"/>
      <c r="E16508" s="169"/>
    </row>
    <row r="16509" spans="2:5">
      <c r="B16509" s="187"/>
      <c r="C16509" s="169"/>
      <c r="D16509" s="169"/>
      <c r="E16509" s="169"/>
    </row>
    <row r="16510" spans="2:5">
      <c r="B16510" s="187"/>
      <c r="C16510" s="169"/>
      <c r="D16510" s="169"/>
      <c r="E16510" s="169"/>
    </row>
    <row r="16511" spans="2:5">
      <c r="B16511" s="187"/>
      <c r="C16511" s="169"/>
      <c r="D16511" s="169"/>
      <c r="E16511" s="169"/>
    </row>
    <row r="16512" spans="2:5">
      <c r="B16512" s="187"/>
      <c r="C16512" s="169"/>
      <c r="D16512" s="169"/>
      <c r="E16512" s="169"/>
    </row>
    <row r="16513" spans="2:5">
      <c r="B16513" s="187"/>
      <c r="C16513" s="169"/>
      <c r="D16513" s="169"/>
      <c r="E16513" s="169"/>
    </row>
    <row r="16514" spans="2:5">
      <c r="B16514" s="187"/>
      <c r="C16514" s="169"/>
      <c r="D16514" s="169"/>
      <c r="E16514" s="169"/>
    </row>
    <row r="16515" spans="2:5">
      <c r="B16515" s="187"/>
      <c r="C16515" s="169"/>
      <c r="D16515" s="169"/>
      <c r="E16515" s="169"/>
    </row>
    <row r="16516" spans="2:5">
      <c r="B16516" s="187"/>
      <c r="C16516" s="169"/>
      <c r="D16516" s="169"/>
      <c r="E16516" s="169"/>
    </row>
    <row r="16517" spans="2:5">
      <c r="B16517" s="187"/>
      <c r="C16517" s="169"/>
      <c r="D16517" s="169"/>
      <c r="E16517" s="169"/>
    </row>
    <row r="16518" spans="2:5">
      <c r="B16518" s="187"/>
      <c r="C16518" s="169"/>
      <c r="D16518" s="169"/>
      <c r="E16518" s="169"/>
    </row>
    <row r="16519" spans="2:5">
      <c r="B16519" s="187"/>
      <c r="C16519" s="169"/>
      <c r="D16519" s="169"/>
      <c r="E16519" s="169"/>
    </row>
    <row r="16520" spans="2:5">
      <c r="B16520" s="187"/>
      <c r="C16520" s="169"/>
      <c r="D16520" s="169"/>
      <c r="E16520" s="169"/>
    </row>
    <row r="16521" spans="2:5">
      <c r="B16521" s="187"/>
      <c r="C16521" s="169"/>
      <c r="D16521" s="169"/>
      <c r="E16521" s="169"/>
    </row>
    <row r="16522" spans="2:5">
      <c r="B16522" s="187"/>
      <c r="C16522" s="169"/>
      <c r="D16522" s="169"/>
      <c r="E16522" s="169"/>
    </row>
    <row r="16523" spans="2:5">
      <c r="B16523" s="187"/>
      <c r="C16523" s="169"/>
      <c r="D16523" s="169"/>
      <c r="E16523" s="169"/>
    </row>
    <row r="16524" spans="2:5">
      <c r="B16524" s="187"/>
      <c r="C16524" s="169"/>
      <c r="D16524" s="169"/>
      <c r="E16524" s="169"/>
    </row>
    <row r="16525" spans="2:5">
      <c r="B16525" s="187"/>
      <c r="C16525" s="169"/>
      <c r="D16525" s="169"/>
      <c r="E16525" s="169"/>
    </row>
    <row r="16526" spans="2:5">
      <c r="B16526" s="187"/>
      <c r="C16526" s="169"/>
      <c r="D16526" s="169"/>
      <c r="E16526" s="169"/>
    </row>
    <row r="16527" spans="2:5">
      <c r="B16527" s="187"/>
      <c r="C16527" s="169"/>
      <c r="D16527" s="169"/>
      <c r="E16527" s="169"/>
    </row>
    <row r="16528" spans="2:5">
      <c r="B16528" s="187"/>
      <c r="C16528" s="169"/>
      <c r="D16528" s="169"/>
      <c r="E16528" s="169"/>
    </row>
    <row r="16529" spans="2:5">
      <c r="B16529" s="187"/>
      <c r="C16529" s="169"/>
      <c r="D16529" s="169"/>
      <c r="E16529" s="169"/>
    </row>
    <row r="16530" spans="2:5">
      <c r="B16530" s="187"/>
      <c r="C16530" s="169"/>
      <c r="D16530" s="169"/>
      <c r="E16530" s="169"/>
    </row>
    <row r="16531" spans="2:5">
      <c r="B16531" s="187"/>
      <c r="C16531" s="169"/>
      <c r="D16531" s="169"/>
      <c r="E16531" s="169"/>
    </row>
    <row r="16532" spans="2:5">
      <c r="B16532" s="187"/>
      <c r="C16532" s="169"/>
      <c r="D16532" s="169"/>
      <c r="E16532" s="169"/>
    </row>
    <row r="16533" spans="2:5">
      <c r="B16533" s="187"/>
      <c r="C16533" s="169"/>
      <c r="D16533" s="169"/>
      <c r="E16533" s="169"/>
    </row>
    <row r="16534" spans="2:5">
      <c r="B16534" s="187"/>
      <c r="C16534" s="169"/>
      <c r="D16534" s="169"/>
      <c r="E16534" s="169"/>
    </row>
    <row r="16535" spans="2:5">
      <c r="B16535" s="187"/>
      <c r="C16535" s="169"/>
      <c r="D16535" s="169"/>
      <c r="E16535" s="169"/>
    </row>
    <row r="16536" spans="2:5">
      <c r="B16536" s="187"/>
      <c r="C16536" s="169"/>
      <c r="D16536" s="169"/>
      <c r="E16536" s="169"/>
    </row>
    <row r="16537" spans="2:5">
      <c r="B16537" s="187"/>
      <c r="C16537" s="169"/>
      <c r="D16537" s="169"/>
      <c r="E16537" s="169"/>
    </row>
    <row r="16538" spans="2:5">
      <c r="B16538" s="187"/>
      <c r="C16538" s="169"/>
      <c r="D16538" s="169"/>
      <c r="E16538" s="169"/>
    </row>
    <row r="16539" spans="2:5">
      <c r="B16539" s="187"/>
      <c r="C16539" s="169"/>
      <c r="D16539" s="169"/>
      <c r="E16539" s="169"/>
    </row>
    <row r="16540" spans="2:5">
      <c r="B16540" s="187"/>
      <c r="C16540" s="169"/>
      <c r="D16540" s="169"/>
      <c r="E16540" s="169"/>
    </row>
    <row r="16541" spans="2:5">
      <c r="B16541" s="187"/>
      <c r="C16541" s="169"/>
      <c r="D16541" s="169"/>
      <c r="E16541" s="169"/>
    </row>
    <row r="16542" spans="2:5">
      <c r="B16542" s="187"/>
      <c r="C16542" s="169"/>
      <c r="D16542" s="169"/>
      <c r="E16542" s="169"/>
    </row>
    <row r="16543" spans="2:5">
      <c r="B16543" s="187"/>
      <c r="C16543" s="169"/>
      <c r="D16543" s="169"/>
      <c r="E16543" s="169"/>
    </row>
    <row r="16544" spans="2:5">
      <c r="B16544" s="187"/>
      <c r="C16544" s="169"/>
      <c r="D16544" s="169"/>
      <c r="E16544" s="169"/>
    </row>
    <row r="16545" spans="2:5">
      <c r="B16545" s="187"/>
      <c r="C16545" s="169"/>
      <c r="D16545" s="169"/>
      <c r="E16545" s="169"/>
    </row>
    <row r="16546" spans="2:5">
      <c r="B16546" s="187"/>
      <c r="C16546" s="169"/>
      <c r="D16546" s="169"/>
      <c r="E16546" s="169"/>
    </row>
    <row r="16547" spans="2:5">
      <c r="B16547" s="187"/>
      <c r="C16547" s="169"/>
      <c r="D16547" s="169"/>
      <c r="E16547" s="169"/>
    </row>
    <row r="16548" spans="2:5">
      <c r="B16548" s="187"/>
      <c r="C16548" s="169"/>
      <c r="D16548" s="169"/>
      <c r="E16548" s="169"/>
    </row>
    <row r="16549" spans="2:5">
      <c r="B16549" s="187"/>
      <c r="C16549" s="169"/>
      <c r="D16549" s="169"/>
      <c r="E16549" s="169"/>
    </row>
    <row r="16550" spans="2:5">
      <c r="B16550" s="187"/>
      <c r="C16550" s="169"/>
      <c r="D16550" s="169"/>
      <c r="E16550" s="169"/>
    </row>
    <row r="16551" spans="2:5">
      <c r="B16551" s="187"/>
      <c r="C16551" s="169"/>
      <c r="D16551" s="169"/>
      <c r="E16551" s="169"/>
    </row>
    <row r="16552" spans="2:5">
      <c r="B16552" s="187"/>
      <c r="C16552" s="169"/>
      <c r="D16552" s="169"/>
      <c r="E16552" s="169"/>
    </row>
    <row r="16553" spans="2:5">
      <c r="B16553" s="187"/>
      <c r="C16553" s="169"/>
      <c r="D16553" s="169"/>
      <c r="E16553" s="169"/>
    </row>
    <row r="16554" spans="2:5">
      <c r="B16554" s="187"/>
      <c r="C16554" s="169"/>
      <c r="D16554" s="169"/>
      <c r="E16554" s="169"/>
    </row>
    <row r="16555" spans="2:5">
      <c r="B16555" s="187"/>
      <c r="C16555" s="169"/>
      <c r="D16555" s="169"/>
      <c r="E16555" s="169"/>
    </row>
    <row r="16556" spans="2:5">
      <c r="B16556" s="187"/>
      <c r="C16556" s="169"/>
      <c r="D16556" s="169"/>
      <c r="E16556" s="169"/>
    </row>
    <row r="16557" spans="2:5">
      <c r="B16557" s="187"/>
      <c r="C16557" s="169"/>
      <c r="D16557" s="169"/>
      <c r="E16557" s="169"/>
    </row>
    <row r="16558" spans="2:5">
      <c r="B16558" s="187"/>
      <c r="C16558" s="169"/>
      <c r="D16558" s="169"/>
      <c r="E16558" s="169"/>
    </row>
    <row r="16559" spans="2:5">
      <c r="B16559" s="187"/>
      <c r="C16559" s="169"/>
      <c r="D16559" s="169"/>
      <c r="E16559" s="169"/>
    </row>
    <row r="16560" spans="2:5">
      <c r="B16560" s="187"/>
      <c r="C16560" s="169"/>
      <c r="D16560" s="169"/>
      <c r="E16560" s="169"/>
    </row>
    <row r="16561" spans="2:5">
      <c r="B16561" s="187"/>
      <c r="C16561" s="169"/>
      <c r="D16561" s="169"/>
      <c r="E16561" s="169"/>
    </row>
    <row r="16562" spans="2:5">
      <c r="B16562" s="187"/>
      <c r="C16562" s="169"/>
      <c r="D16562" s="169"/>
      <c r="E16562" s="169"/>
    </row>
    <row r="16563" spans="2:5">
      <c r="B16563" s="187"/>
      <c r="C16563" s="169"/>
      <c r="D16563" s="169"/>
      <c r="E16563" s="169"/>
    </row>
    <row r="16564" spans="2:5">
      <c r="B16564" s="187"/>
      <c r="C16564" s="169"/>
      <c r="D16564" s="169"/>
      <c r="E16564" s="169"/>
    </row>
    <row r="16565" spans="2:5">
      <c r="B16565" s="187"/>
      <c r="C16565" s="169"/>
      <c r="D16565" s="169"/>
      <c r="E16565" s="169"/>
    </row>
    <row r="16566" spans="2:5">
      <c r="B16566" s="187"/>
      <c r="C16566" s="169"/>
      <c r="D16566" s="169"/>
      <c r="E16566" s="169"/>
    </row>
    <row r="16567" spans="2:5">
      <c r="B16567" s="187"/>
      <c r="C16567" s="169"/>
      <c r="D16567" s="169"/>
      <c r="E16567" s="169"/>
    </row>
    <row r="16568" spans="2:5">
      <c r="B16568" s="187"/>
      <c r="C16568" s="169"/>
      <c r="D16568" s="169"/>
      <c r="E16568" s="169"/>
    </row>
    <row r="16569" spans="2:5">
      <c r="B16569" s="187"/>
      <c r="C16569" s="169"/>
      <c r="D16569" s="169"/>
      <c r="E16569" s="169"/>
    </row>
    <row r="16570" spans="2:5">
      <c r="B16570" s="187"/>
      <c r="C16570" s="169"/>
      <c r="D16570" s="169"/>
      <c r="E16570" s="169"/>
    </row>
    <row r="16571" spans="2:5">
      <c r="B16571" s="187"/>
      <c r="C16571" s="169"/>
      <c r="D16571" s="169"/>
      <c r="E16571" s="169"/>
    </row>
    <row r="16572" spans="2:5">
      <c r="B16572" s="187"/>
      <c r="C16572" s="169"/>
      <c r="D16572" s="169"/>
      <c r="E16572" s="169"/>
    </row>
    <row r="16573" spans="2:5">
      <c r="B16573" s="187"/>
      <c r="C16573" s="169"/>
      <c r="D16573" s="169"/>
      <c r="E16573" s="169"/>
    </row>
    <row r="16574" spans="2:5">
      <c r="B16574" s="187"/>
      <c r="C16574" s="169"/>
      <c r="D16574" s="169"/>
      <c r="E16574" s="169"/>
    </row>
    <row r="16575" spans="2:5">
      <c r="B16575" s="187"/>
      <c r="C16575" s="169"/>
      <c r="D16575" s="169"/>
      <c r="E16575" s="169"/>
    </row>
    <row r="16576" spans="2:5">
      <c r="B16576" s="187"/>
      <c r="C16576" s="169"/>
      <c r="D16576" s="169"/>
      <c r="E16576" s="169"/>
    </row>
    <row r="16577" spans="2:5">
      <c r="B16577" s="187"/>
      <c r="C16577" s="169"/>
      <c r="D16577" s="169"/>
      <c r="E16577" s="169"/>
    </row>
    <row r="16578" spans="2:5">
      <c r="B16578" s="187"/>
      <c r="C16578" s="169"/>
      <c r="D16578" s="169"/>
      <c r="E16578" s="169"/>
    </row>
    <row r="16579" spans="2:5">
      <c r="B16579" s="187"/>
      <c r="C16579" s="169"/>
      <c r="D16579" s="169"/>
      <c r="E16579" s="169"/>
    </row>
    <row r="16580" spans="2:5">
      <c r="B16580" s="187"/>
      <c r="C16580" s="169"/>
      <c r="D16580" s="169"/>
      <c r="E16580" s="169"/>
    </row>
    <row r="16581" spans="2:5">
      <c r="B16581" s="187"/>
      <c r="C16581" s="169"/>
      <c r="D16581" s="169"/>
      <c r="E16581" s="169"/>
    </row>
    <row r="16582" spans="2:5">
      <c r="B16582" s="187"/>
      <c r="C16582" s="169"/>
      <c r="D16582" s="169"/>
      <c r="E16582" s="169"/>
    </row>
    <row r="16583" spans="2:5">
      <c r="B16583" s="187"/>
      <c r="C16583" s="169"/>
      <c r="D16583" s="169"/>
      <c r="E16583" s="169"/>
    </row>
    <row r="16584" spans="2:5">
      <c r="B16584" s="187"/>
      <c r="C16584" s="169"/>
      <c r="D16584" s="169"/>
      <c r="E16584" s="169"/>
    </row>
    <row r="16585" spans="2:5">
      <c r="B16585" s="187"/>
      <c r="C16585" s="169"/>
      <c r="D16585" s="169"/>
      <c r="E16585" s="169"/>
    </row>
    <row r="16586" spans="2:5">
      <c r="B16586" s="187"/>
      <c r="C16586" s="169"/>
      <c r="D16586" s="169"/>
      <c r="E16586" s="169"/>
    </row>
    <row r="16587" spans="2:5">
      <c r="B16587" s="187"/>
      <c r="C16587" s="169"/>
      <c r="D16587" s="169"/>
      <c r="E16587" s="169"/>
    </row>
    <row r="16588" spans="2:5">
      <c r="B16588" s="187"/>
      <c r="C16588" s="169"/>
      <c r="D16588" s="169"/>
      <c r="E16588" s="169"/>
    </row>
    <row r="16589" spans="2:5">
      <c r="B16589" s="187"/>
      <c r="C16589" s="169"/>
      <c r="D16589" s="169"/>
      <c r="E16589" s="169"/>
    </row>
    <row r="16590" spans="2:5">
      <c r="B16590" s="187"/>
      <c r="C16590" s="169"/>
      <c r="D16590" s="169"/>
      <c r="E16590" s="169"/>
    </row>
    <row r="16591" spans="2:5">
      <c r="B16591" s="187"/>
      <c r="C16591" s="169"/>
      <c r="D16591" s="169"/>
      <c r="E16591" s="169"/>
    </row>
    <row r="16592" spans="2:5">
      <c r="B16592" s="187"/>
      <c r="C16592" s="169"/>
      <c r="D16592" s="169"/>
      <c r="E16592" s="169"/>
    </row>
    <row r="16593" spans="2:5">
      <c r="B16593" s="187"/>
      <c r="C16593" s="169"/>
      <c r="D16593" s="169"/>
      <c r="E16593" s="169"/>
    </row>
    <row r="16594" spans="2:5">
      <c r="B16594" s="187"/>
      <c r="C16594" s="169"/>
      <c r="D16594" s="169"/>
      <c r="E16594" s="169"/>
    </row>
    <row r="16595" spans="2:5">
      <c r="B16595" s="187"/>
      <c r="C16595" s="169"/>
      <c r="D16595" s="169"/>
      <c r="E16595" s="169"/>
    </row>
    <row r="16596" spans="2:5">
      <c r="B16596" s="187"/>
      <c r="C16596" s="169"/>
      <c r="D16596" s="169"/>
      <c r="E16596" s="169"/>
    </row>
    <row r="16597" spans="2:5">
      <c r="B16597" s="187"/>
      <c r="C16597" s="169"/>
      <c r="D16597" s="169"/>
      <c r="E16597" s="169"/>
    </row>
    <row r="16598" spans="2:5">
      <c r="B16598" s="187"/>
      <c r="C16598" s="169"/>
      <c r="D16598" s="169"/>
      <c r="E16598" s="169"/>
    </row>
    <row r="16599" spans="2:5">
      <c r="B16599" s="187"/>
      <c r="C16599" s="169"/>
      <c r="D16599" s="169"/>
      <c r="E16599" s="169"/>
    </row>
    <row r="16600" spans="2:5">
      <c r="B16600" s="187"/>
      <c r="C16600" s="169"/>
      <c r="D16600" s="169"/>
      <c r="E16600" s="169"/>
    </row>
    <row r="16601" spans="2:5">
      <c r="B16601" s="187"/>
      <c r="C16601" s="169"/>
      <c r="D16601" s="169"/>
      <c r="E16601" s="169"/>
    </row>
    <row r="16602" spans="2:5">
      <c r="B16602" s="187"/>
      <c r="C16602" s="169"/>
      <c r="D16602" s="169"/>
      <c r="E16602" s="169"/>
    </row>
    <row r="16603" spans="2:5">
      <c r="B16603" s="187"/>
      <c r="C16603" s="169"/>
      <c r="D16603" s="169"/>
      <c r="E16603" s="169"/>
    </row>
    <row r="16604" spans="2:5">
      <c r="B16604" s="187"/>
      <c r="C16604" s="169"/>
      <c r="D16604" s="169"/>
      <c r="E16604" s="169"/>
    </row>
    <row r="16605" spans="2:5">
      <c r="B16605" s="187"/>
      <c r="C16605" s="169"/>
      <c r="D16605" s="169"/>
      <c r="E16605" s="169"/>
    </row>
    <row r="16606" spans="2:5">
      <c r="B16606" s="187"/>
      <c r="C16606" s="169"/>
      <c r="D16606" s="169"/>
      <c r="E16606" s="169"/>
    </row>
    <row r="16607" spans="2:5">
      <c r="B16607" s="187"/>
      <c r="C16607" s="169"/>
      <c r="D16607" s="169"/>
      <c r="E16607" s="169"/>
    </row>
    <row r="16608" spans="2:5">
      <c r="B16608" s="187"/>
      <c r="C16608" s="169"/>
      <c r="D16608" s="169"/>
      <c r="E16608" s="169"/>
    </row>
    <row r="16609" spans="2:5">
      <c r="B16609" s="187"/>
      <c r="C16609" s="169"/>
      <c r="D16609" s="169"/>
      <c r="E16609" s="169"/>
    </row>
    <row r="16610" spans="2:5">
      <c r="B16610" s="187"/>
      <c r="C16610" s="169"/>
      <c r="D16610" s="169"/>
      <c r="E16610" s="169"/>
    </row>
    <row r="16611" spans="2:5">
      <c r="B16611" s="187"/>
      <c r="C16611" s="169"/>
      <c r="D16611" s="169"/>
      <c r="E16611" s="169"/>
    </row>
    <row r="16612" spans="2:5">
      <c r="B16612" s="187"/>
      <c r="C16612" s="169"/>
      <c r="D16612" s="169"/>
      <c r="E16612" s="169"/>
    </row>
    <row r="16613" spans="2:5">
      <c r="B16613" s="187"/>
      <c r="C16613" s="169"/>
      <c r="D16613" s="169"/>
      <c r="E16613" s="169"/>
    </row>
    <row r="16614" spans="2:5">
      <c r="B16614" s="187"/>
      <c r="C16614" s="169"/>
      <c r="D16614" s="169"/>
      <c r="E16614" s="169"/>
    </row>
    <row r="16615" spans="2:5">
      <c r="B16615" s="187"/>
      <c r="C16615" s="169"/>
      <c r="D16615" s="169"/>
      <c r="E16615" s="169"/>
    </row>
    <row r="16616" spans="2:5">
      <c r="B16616" s="187"/>
      <c r="C16616" s="169"/>
      <c r="D16616" s="169"/>
      <c r="E16616" s="169"/>
    </row>
    <row r="16617" spans="2:5">
      <c r="B16617" s="187"/>
      <c r="C16617" s="169"/>
      <c r="D16617" s="169"/>
      <c r="E16617" s="169"/>
    </row>
    <row r="16618" spans="2:5">
      <c r="B16618" s="187"/>
      <c r="C16618" s="169"/>
      <c r="D16618" s="169"/>
      <c r="E16618" s="169"/>
    </row>
    <row r="16619" spans="2:5">
      <c r="B16619" s="187"/>
      <c r="C16619" s="169"/>
      <c r="D16619" s="169"/>
      <c r="E16619" s="169"/>
    </row>
    <row r="16620" spans="2:5">
      <c r="B16620" s="187"/>
      <c r="C16620" s="169"/>
      <c r="D16620" s="169"/>
      <c r="E16620" s="169"/>
    </row>
    <row r="16621" spans="2:5">
      <c r="B16621" s="187"/>
      <c r="C16621" s="169"/>
      <c r="D16621" s="169"/>
      <c r="E16621" s="169"/>
    </row>
    <row r="16622" spans="2:5">
      <c r="B16622" s="187"/>
      <c r="C16622" s="169"/>
      <c r="D16622" s="169"/>
      <c r="E16622" s="169"/>
    </row>
    <row r="16623" spans="2:5">
      <c r="B16623" s="187"/>
      <c r="C16623" s="169"/>
      <c r="D16623" s="169"/>
      <c r="E16623" s="169"/>
    </row>
    <row r="16624" spans="2:5">
      <c r="B16624" s="187"/>
      <c r="C16624" s="169"/>
      <c r="D16624" s="169"/>
      <c r="E16624" s="169"/>
    </row>
    <row r="16625" spans="2:5">
      <c r="B16625" s="187"/>
      <c r="C16625" s="169"/>
      <c r="D16625" s="169"/>
      <c r="E16625" s="169"/>
    </row>
    <row r="16626" spans="2:5">
      <c r="B16626" s="187"/>
      <c r="C16626" s="169"/>
      <c r="D16626" s="169"/>
      <c r="E16626" s="169"/>
    </row>
    <row r="16627" spans="2:5">
      <c r="B16627" s="187"/>
      <c r="C16627" s="169"/>
      <c r="D16627" s="169"/>
      <c r="E16627" s="169"/>
    </row>
    <row r="16628" spans="2:5">
      <c r="B16628" s="187"/>
      <c r="C16628" s="169"/>
      <c r="D16628" s="169"/>
      <c r="E16628" s="169"/>
    </row>
    <row r="16629" spans="2:5">
      <c r="B16629" s="187"/>
      <c r="C16629" s="169"/>
      <c r="D16629" s="169"/>
      <c r="E16629" s="169"/>
    </row>
    <row r="16630" spans="2:5">
      <c r="B16630" s="187"/>
      <c r="C16630" s="169"/>
      <c r="D16630" s="169"/>
      <c r="E16630" s="169"/>
    </row>
    <row r="16631" spans="2:5">
      <c r="B16631" s="187"/>
      <c r="C16631" s="169"/>
      <c r="D16631" s="169"/>
      <c r="E16631" s="169"/>
    </row>
    <row r="16632" spans="2:5">
      <c r="B16632" s="187"/>
      <c r="C16632" s="169"/>
      <c r="D16632" s="169"/>
      <c r="E16632" s="169"/>
    </row>
    <row r="16633" spans="2:5">
      <c r="B16633" s="187"/>
      <c r="C16633" s="169"/>
      <c r="D16633" s="169"/>
      <c r="E16633" s="169"/>
    </row>
    <row r="16634" spans="2:5">
      <c r="B16634" s="187"/>
      <c r="C16634" s="169"/>
      <c r="D16634" s="169"/>
      <c r="E16634" s="169"/>
    </row>
    <row r="16635" spans="2:5">
      <c r="B16635" s="187"/>
      <c r="C16635" s="169"/>
      <c r="D16635" s="169"/>
      <c r="E16635" s="169"/>
    </row>
    <row r="16636" spans="2:5">
      <c r="B16636" s="187"/>
      <c r="C16636" s="169"/>
      <c r="D16636" s="169"/>
      <c r="E16636" s="169"/>
    </row>
    <row r="16637" spans="2:5">
      <c r="B16637" s="187"/>
      <c r="C16637" s="169"/>
      <c r="D16637" s="169"/>
      <c r="E16637" s="169"/>
    </row>
    <row r="16638" spans="2:5">
      <c r="B16638" s="187"/>
      <c r="C16638" s="169"/>
      <c r="D16638" s="169"/>
      <c r="E16638" s="169"/>
    </row>
    <row r="16639" spans="2:5">
      <c r="B16639" s="187"/>
      <c r="C16639" s="169"/>
      <c r="D16639" s="169"/>
      <c r="E16639" s="169"/>
    </row>
    <row r="16640" spans="2:5">
      <c r="B16640" s="187"/>
      <c r="C16640" s="169"/>
      <c r="D16640" s="169"/>
      <c r="E16640" s="169"/>
    </row>
    <row r="16641" spans="2:5">
      <c r="B16641" s="187"/>
      <c r="C16641" s="169"/>
      <c r="D16641" s="169"/>
      <c r="E16641" s="169"/>
    </row>
    <row r="16642" spans="2:5">
      <c r="B16642" s="187"/>
      <c r="C16642" s="169"/>
      <c r="D16642" s="169"/>
      <c r="E16642" s="169"/>
    </row>
    <row r="16643" spans="2:5">
      <c r="B16643" s="187"/>
      <c r="C16643" s="169"/>
      <c r="D16643" s="169"/>
      <c r="E16643" s="169"/>
    </row>
    <row r="16644" spans="2:5">
      <c r="B16644" s="187"/>
      <c r="C16644" s="169"/>
      <c r="D16644" s="169"/>
      <c r="E16644" s="169"/>
    </row>
    <row r="16645" spans="2:5">
      <c r="B16645" s="187"/>
      <c r="C16645" s="169"/>
      <c r="D16645" s="169"/>
      <c r="E16645" s="169"/>
    </row>
    <row r="16646" spans="2:5">
      <c r="B16646" s="187"/>
      <c r="C16646" s="169"/>
      <c r="D16646" s="169"/>
      <c r="E16646" s="169"/>
    </row>
    <row r="16647" spans="2:5">
      <c r="B16647" s="187"/>
      <c r="C16647" s="169"/>
      <c r="D16647" s="169"/>
      <c r="E16647" s="169"/>
    </row>
    <row r="16648" spans="2:5">
      <c r="B16648" s="187"/>
      <c r="C16648" s="169"/>
      <c r="D16648" s="169"/>
      <c r="E16648" s="169"/>
    </row>
    <row r="16649" spans="2:5">
      <c r="B16649" s="187"/>
      <c r="C16649" s="169"/>
      <c r="D16649" s="169"/>
      <c r="E16649" s="169"/>
    </row>
    <row r="16650" spans="2:5">
      <c r="B16650" s="187"/>
      <c r="C16650" s="169"/>
      <c r="D16650" s="169"/>
      <c r="E16650" s="169"/>
    </row>
    <row r="16651" spans="2:5">
      <c r="B16651" s="187"/>
      <c r="C16651" s="169"/>
      <c r="D16651" s="169"/>
      <c r="E16651" s="169"/>
    </row>
    <row r="16652" spans="2:5">
      <c r="B16652" s="187"/>
      <c r="C16652" s="169"/>
      <c r="D16652" s="169"/>
      <c r="E16652" s="169"/>
    </row>
    <row r="16653" spans="2:5">
      <c r="B16653" s="187"/>
      <c r="C16653" s="169"/>
      <c r="D16653" s="169"/>
      <c r="E16653" s="169"/>
    </row>
    <row r="16654" spans="2:5">
      <c r="B16654" s="187"/>
      <c r="C16654" s="169"/>
      <c r="D16654" s="169"/>
      <c r="E16654" s="169"/>
    </row>
    <row r="16655" spans="2:5">
      <c r="B16655" s="187"/>
      <c r="C16655" s="169"/>
      <c r="D16655" s="169"/>
      <c r="E16655" s="169"/>
    </row>
    <row r="16656" spans="2:5">
      <c r="B16656" s="187"/>
      <c r="C16656" s="169"/>
      <c r="D16656" s="169"/>
      <c r="E16656" s="169"/>
    </row>
    <row r="16657" spans="2:5">
      <c r="B16657" s="187"/>
      <c r="C16657" s="169"/>
      <c r="D16657" s="169"/>
      <c r="E16657" s="169"/>
    </row>
    <row r="16658" spans="2:5">
      <c r="B16658" s="187"/>
      <c r="C16658" s="169"/>
      <c r="D16658" s="169"/>
      <c r="E16658" s="169"/>
    </row>
    <row r="16659" spans="2:5">
      <c r="B16659" s="187"/>
      <c r="C16659" s="169"/>
      <c r="D16659" s="169"/>
      <c r="E16659" s="169"/>
    </row>
    <row r="16660" spans="2:5">
      <c r="B16660" s="187"/>
      <c r="C16660" s="169"/>
      <c r="D16660" s="169"/>
      <c r="E16660" s="169"/>
    </row>
    <row r="16661" spans="2:5">
      <c r="B16661" s="187"/>
      <c r="C16661" s="169"/>
      <c r="D16661" s="169"/>
      <c r="E16661" s="169"/>
    </row>
    <row r="16662" spans="2:5">
      <c r="B16662" s="187"/>
      <c r="C16662" s="169"/>
      <c r="D16662" s="169"/>
      <c r="E16662" s="169"/>
    </row>
    <row r="16663" spans="2:5">
      <c r="B16663" s="187"/>
      <c r="C16663" s="169"/>
      <c r="D16663" s="169"/>
      <c r="E16663" s="169"/>
    </row>
    <row r="16664" spans="2:5">
      <c r="B16664" s="187"/>
      <c r="C16664" s="169"/>
      <c r="D16664" s="169"/>
      <c r="E16664" s="169"/>
    </row>
    <row r="16665" spans="2:5">
      <c r="B16665" s="187"/>
      <c r="C16665" s="169"/>
      <c r="D16665" s="169"/>
      <c r="E16665" s="169"/>
    </row>
    <row r="16666" spans="2:5">
      <c r="B16666" s="187"/>
      <c r="C16666" s="169"/>
      <c r="D16666" s="169"/>
      <c r="E16666" s="169"/>
    </row>
    <row r="16667" spans="2:5">
      <c r="B16667" s="187"/>
      <c r="C16667" s="169"/>
      <c r="D16667" s="169"/>
      <c r="E16667" s="169"/>
    </row>
    <row r="16668" spans="2:5">
      <c r="B16668" s="187"/>
      <c r="C16668" s="169"/>
      <c r="D16668" s="169"/>
      <c r="E16668" s="169"/>
    </row>
    <row r="16669" spans="2:5">
      <c r="B16669" s="187"/>
      <c r="C16669" s="169"/>
      <c r="D16669" s="169"/>
      <c r="E16669" s="169"/>
    </row>
    <row r="16670" spans="2:5">
      <c r="B16670" s="187"/>
      <c r="C16670" s="169"/>
      <c r="D16670" s="169"/>
      <c r="E16670" s="169"/>
    </row>
    <row r="16671" spans="2:5">
      <c r="B16671" s="187"/>
      <c r="C16671" s="169"/>
      <c r="D16671" s="169"/>
      <c r="E16671" s="169"/>
    </row>
    <row r="16672" spans="2:5">
      <c r="B16672" s="187"/>
      <c r="C16672" s="169"/>
      <c r="D16672" s="169"/>
      <c r="E16672" s="169"/>
    </row>
    <row r="16673" spans="2:5">
      <c r="B16673" s="187"/>
      <c r="C16673" s="169"/>
      <c r="D16673" s="169"/>
      <c r="E16673" s="169"/>
    </row>
    <row r="16674" spans="2:5">
      <c r="B16674" s="187"/>
      <c r="C16674" s="169"/>
      <c r="D16674" s="169"/>
      <c r="E16674" s="169"/>
    </row>
    <row r="16675" spans="2:5">
      <c r="B16675" s="187"/>
      <c r="C16675" s="169"/>
      <c r="D16675" s="169"/>
      <c r="E16675" s="169"/>
    </row>
    <row r="16676" spans="2:5">
      <c r="B16676" s="187"/>
      <c r="C16676" s="169"/>
      <c r="D16676" s="169"/>
      <c r="E16676" s="169"/>
    </row>
    <row r="16677" spans="2:5">
      <c r="B16677" s="187"/>
      <c r="C16677" s="169"/>
      <c r="D16677" s="169"/>
      <c r="E16677" s="169"/>
    </row>
    <row r="16678" spans="2:5">
      <c r="B16678" s="187"/>
      <c r="C16678" s="169"/>
      <c r="D16678" s="169"/>
      <c r="E16678" s="169"/>
    </row>
    <row r="16679" spans="2:5">
      <c r="B16679" s="187"/>
      <c r="C16679" s="169"/>
      <c r="D16679" s="169"/>
      <c r="E16679" s="169"/>
    </row>
    <row r="16680" spans="2:5">
      <c r="B16680" s="187"/>
      <c r="C16680" s="169"/>
      <c r="D16680" s="169"/>
      <c r="E16680" s="169"/>
    </row>
    <row r="16681" spans="2:5">
      <c r="B16681" s="187"/>
      <c r="C16681" s="169"/>
      <c r="D16681" s="169"/>
      <c r="E16681" s="169"/>
    </row>
    <row r="16682" spans="2:5">
      <c r="B16682" s="187"/>
      <c r="C16682" s="169"/>
      <c r="D16682" s="169"/>
      <c r="E16682" s="169"/>
    </row>
    <row r="16683" spans="2:5">
      <c r="B16683" s="187"/>
      <c r="C16683" s="169"/>
      <c r="D16683" s="169"/>
      <c r="E16683" s="169"/>
    </row>
    <row r="16684" spans="2:5">
      <c r="B16684" s="187"/>
      <c r="C16684" s="169"/>
      <c r="D16684" s="169"/>
      <c r="E16684" s="169"/>
    </row>
    <row r="16685" spans="2:5">
      <c r="B16685" s="187"/>
      <c r="C16685" s="169"/>
      <c r="D16685" s="169"/>
      <c r="E16685" s="169"/>
    </row>
    <row r="16686" spans="2:5">
      <c r="B16686" s="187"/>
      <c r="C16686" s="169"/>
      <c r="D16686" s="169"/>
      <c r="E16686" s="169"/>
    </row>
    <row r="16687" spans="2:5">
      <c r="B16687" s="187"/>
      <c r="C16687" s="169"/>
      <c r="D16687" s="169"/>
      <c r="E16687" s="169"/>
    </row>
    <row r="16688" spans="2:5">
      <c r="B16688" s="187"/>
      <c r="C16688" s="169"/>
      <c r="D16688" s="169"/>
      <c r="E16688" s="169"/>
    </row>
    <row r="16689" spans="2:5">
      <c r="B16689" s="187"/>
      <c r="C16689" s="169"/>
      <c r="D16689" s="169"/>
      <c r="E16689" s="169"/>
    </row>
    <row r="16690" spans="2:5">
      <c r="B16690" s="187"/>
      <c r="C16690" s="169"/>
      <c r="D16690" s="169"/>
      <c r="E16690" s="169"/>
    </row>
    <row r="16691" spans="2:5">
      <c r="B16691" s="187"/>
      <c r="C16691" s="169"/>
      <c r="D16691" s="169"/>
      <c r="E16691" s="169"/>
    </row>
    <row r="16692" spans="2:5">
      <c r="B16692" s="187"/>
      <c r="C16692" s="169"/>
      <c r="D16692" s="169"/>
      <c r="E16692" s="169"/>
    </row>
    <row r="16693" spans="2:5">
      <c r="B16693" s="187"/>
      <c r="C16693" s="169"/>
      <c r="D16693" s="169"/>
      <c r="E16693" s="169"/>
    </row>
    <row r="16694" spans="2:5">
      <c r="B16694" s="187"/>
      <c r="C16694" s="169"/>
      <c r="D16694" s="169"/>
      <c r="E16694" s="169"/>
    </row>
    <row r="16695" spans="2:5">
      <c r="B16695" s="187"/>
      <c r="C16695" s="169"/>
      <c r="D16695" s="169"/>
      <c r="E16695" s="169"/>
    </row>
    <row r="16696" spans="2:5">
      <c r="B16696" s="187"/>
      <c r="C16696" s="169"/>
      <c r="D16696" s="169"/>
      <c r="E16696" s="169"/>
    </row>
    <row r="16697" spans="2:5">
      <c r="B16697" s="187"/>
      <c r="C16697" s="169"/>
      <c r="D16697" s="169"/>
      <c r="E16697" s="169"/>
    </row>
    <row r="16698" spans="2:5">
      <c r="B16698" s="187"/>
      <c r="C16698" s="169"/>
      <c r="D16698" s="169"/>
      <c r="E16698" s="169"/>
    </row>
    <row r="16699" spans="2:5">
      <c r="B16699" s="187"/>
      <c r="C16699" s="169"/>
      <c r="D16699" s="169"/>
      <c r="E16699" s="169"/>
    </row>
    <row r="16700" spans="2:5">
      <c r="B16700" s="187"/>
      <c r="C16700" s="169"/>
      <c r="D16700" s="169"/>
      <c r="E16700" s="169"/>
    </row>
    <row r="16701" spans="2:5">
      <c r="B16701" s="187"/>
      <c r="C16701" s="169"/>
      <c r="D16701" s="169"/>
      <c r="E16701" s="169"/>
    </row>
    <row r="16702" spans="2:5">
      <c r="B16702" s="187"/>
      <c r="C16702" s="169"/>
      <c r="D16702" s="169"/>
      <c r="E16702" s="169"/>
    </row>
    <row r="16703" spans="2:5">
      <c r="B16703" s="187"/>
      <c r="C16703" s="169"/>
      <c r="D16703" s="169"/>
      <c r="E16703" s="169"/>
    </row>
    <row r="16704" spans="2:5">
      <c r="B16704" s="187"/>
      <c r="C16704" s="169"/>
      <c r="D16704" s="169"/>
      <c r="E16704" s="169"/>
    </row>
    <row r="16705" spans="2:5">
      <c r="B16705" s="187"/>
      <c r="C16705" s="169"/>
      <c r="D16705" s="169"/>
      <c r="E16705" s="169"/>
    </row>
    <row r="16706" spans="2:5">
      <c r="B16706" s="187"/>
      <c r="C16706" s="169"/>
      <c r="D16706" s="169"/>
      <c r="E16706" s="169"/>
    </row>
    <row r="16707" spans="2:5">
      <c r="B16707" s="187"/>
      <c r="C16707" s="169"/>
      <c r="D16707" s="169"/>
      <c r="E16707" s="169"/>
    </row>
    <row r="16708" spans="2:5">
      <c r="B16708" s="187"/>
      <c r="C16708" s="169"/>
      <c r="D16708" s="169"/>
      <c r="E16708" s="169"/>
    </row>
    <row r="16709" spans="2:5">
      <c r="B16709" s="187"/>
      <c r="C16709" s="169"/>
      <c r="D16709" s="169"/>
      <c r="E16709" s="169"/>
    </row>
    <row r="16710" spans="2:5">
      <c r="B16710" s="187"/>
      <c r="C16710" s="169"/>
      <c r="D16710" s="169"/>
      <c r="E16710" s="169"/>
    </row>
    <row r="16711" spans="2:5">
      <c r="B16711" s="187"/>
      <c r="C16711" s="169"/>
      <c r="D16711" s="169"/>
      <c r="E16711" s="169"/>
    </row>
    <row r="16712" spans="2:5">
      <c r="B16712" s="187"/>
      <c r="C16712" s="169"/>
      <c r="D16712" s="169"/>
      <c r="E16712" s="169"/>
    </row>
    <row r="16713" spans="2:5">
      <c r="B16713" s="187"/>
      <c r="C16713" s="169"/>
      <c r="D16713" s="169"/>
      <c r="E16713" s="169"/>
    </row>
    <row r="16714" spans="2:5">
      <c r="B16714" s="187"/>
      <c r="C16714" s="169"/>
      <c r="D16714" s="169"/>
      <c r="E16714" s="169"/>
    </row>
    <row r="16715" spans="2:5">
      <c r="B16715" s="187"/>
      <c r="C16715" s="169"/>
      <c r="D16715" s="169"/>
      <c r="E16715" s="169"/>
    </row>
    <row r="16716" spans="2:5">
      <c r="B16716" s="187"/>
      <c r="C16716" s="169"/>
      <c r="D16716" s="169"/>
      <c r="E16716" s="169"/>
    </row>
    <row r="16717" spans="2:5">
      <c r="B16717" s="187"/>
      <c r="C16717" s="169"/>
      <c r="D16717" s="169"/>
      <c r="E16717" s="169"/>
    </row>
    <row r="16718" spans="2:5">
      <c r="B16718" s="187"/>
      <c r="C16718" s="169"/>
      <c r="D16718" s="169"/>
      <c r="E16718" s="169"/>
    </row>
    <row r="16719" spans="2:5">
      <c r="B16719" s="187"/>
      <c r="C16719" s="169"/>
      <c r="D16719" s="169"/>
      <c r="E16719" s="169"/>
    </row>
    <row r="16720" spans="2:5">
      <c r="B16720" s="187"/>
      <c r="C16720" s="169"/>
      <c r="D16720" s="169"/>
      <c r="E16720" s="169"/>
    </row>
    <row r="16721" spans="2:5">
      <c r="B16721" s="187"/>
      <c r="C16721" s="169"/>
      <c r="D16721" s="169"/>
      <c r="E16721" s="169"/>
    </row>
    <row r="16722" spans="2:5">
      <c r="B16722" s="187"/>
      <c r="C16722" s="169"/>
      <c r="D16722" s="169"/>
      <c r="E16722" s="169"/>
    </row>
    <row r="16723" spans="2:5">
      <c r="B16723" s="187"/>
      <c r="C16723" s="169"/>
      <c r="D16723" s="169"/>
      <c r="E16723" s="169"/>
    </row>
    <row r="16724" spans="2:5">
      <c r="B16724" s="187"/>
      <c r="C16724" s="169"/>
      <c r="D16724" s="169"/>
      <c r="E16724" s="169"/>
    </row>
    <row r="16725" spans="2:5">
      <c r="B16725" s="187"/>
      <c r="C16725" s="169"/>
      <c r="D16725" s="169"/>
      <c r="E16725" s="169"/>
    </row>
    <row r="16726" spans="2:5">
      <c r="B16726" s="187"/>
      <c r="C16726" s="169"/>
      <c r="D16726" s="169"/>
      <c r="E16726" s="169"/>
    </row>
    <row r="16727" spans="2:5">
      <c r="B16727" s="187"/>
      <c r="C16727" s="169"/>
      <c r="D16727" s="169"/>
      <c r="E16727" s="169"/>
    </row>
    <row r="16728" spans="2:5">
      <c r="B16728" s="187"/>
      <c r="C16728" s="169"/>
      <c r="D16728" s="169"/>
      <c r="E16728" s="169"/>
    </row>
    <row r="16729" spans="2:5">
      <c r="B16729" s="187"/>
      <c r="C16729" s="169"/>
      <c r="D16729" s="169"/>
      <c r="E16729" s="169"/>
    </row>
    <row r="16730" spans="2:5">
      <c r="B16730" s="187"/>
      <c r="C16730" s="169"/>
      <c r="D16730" s="169"/>
      <c r="E16730" s="169"/>
    </row>
    <row r="16731" spans="2:5">
      <c r="B16731" s="187"/>
      <c r="C16731" s="169"/>
      <c r="D16731" s="169"/>
      <c r="E16731" s="169"/>
    </row>
    <row r="16732" spans="2:5">
      <c r="B16732" s="187"/>
      <c r="C16732" s="169"/>
      <c r="D16732" s="169"/>
      <c r="E16732" s="169"/>
    </row>
    <row r="16733" spans="2:5">
      <c r="B16733" s="187"/>
      <c r="C16733" s="169"/>
      <c r="D16733" s="169"/>
      <c r="E16733" s="169"/>
    </row>
    <row r="16734" spans="2:5">
      <c r="B16734" s="187"/>
      <c r="C16734" s="169"/>
      <c r="D16734" s="169"/>
      <c r="E16734" s="169"/>
    </row>
    <row r="16735" spans="2:5">
      <c r="B16735" s="187"/>
      <c r="C16735" s="169"/>
      <c r="D16735" s="169"/>
      <c r="E16735" s="169"/>
    </row>
    <row r="16736" spans="2:5">
      <c r="B16736" s="187"/>
      <c r="C16736" s="169"/>
      <c r="D16736" s="169"/>
      <c r="E16736" s="169"/>
    </row>
    <row r="16737" spans="2:5">
      <c r="B16737" s="187"/>
      <c r="C16737" s="169"/>
      <c r="D16737" s="169"/>
      <c r="E16737" s="169"/>
    </row>
    <row r="16738" spans="2:5">
      <c r="B16738" s="187"/>
      <c r="C16738" s="169"/>
      <c r="D16738" s="169"/>
      <c r="E16738" s="169"/>
    </row>
    <row r="16739" spans="2:5">
      <c r="B16739" s="187"/>
      <c r="C16739" s="169"/>
      <c r="D16739" s="169"/>
      <c r="E16739" s="169"/>
    </row>
    <row r="16740" spans="2:5">
      <c r="B16740" s="187"/>
      <c r="C16740" s="169"/>
      <c r="D16740" s="169"/>
      <c r="E16740" s="169"/>
    </row>
    <row r="16741" spans="2:5">
      <c r="B16741" s="187"/>
      <c r="C16741" s="169"/>
      <c r="D16741" s="169"/>
      <c r="E16741" s="169"/>
    </row>
    <row r="16742" spans="2:5">
      <c r="B16742" s="187"/>
      <c r="C16742" s="169"/>
      <c r="D16742" s="169"/>
      <c r="E16742" s="169"/>
    </row>
    <row r="16743" spans="2:5">
      <c r="B16743" s="187"/>
      <c r="C16743" s="169"/>
      <c r="D16743" s="169"/>
      <c r="E16743" s="169"/>
    </row>
    <row r="16744" spans="2:5">
      <c r="B16744" s="187"/>
      <c r="C16744" s="169"/>
      <c r="D16744" s="169"/>
      <c r="E16744" s="169"/>
    </row>
    <row r="16745" spans="2:5">
      <c r="B16745" s="187"/>
      <c r="C16745" s="169"/>
      <c r="D16745" s="169"/>
      <c r="E16745" s="169"/>
    </row>
    <row r="16746" spans="2:5">
      <c r="B16746" s="187"/>
      <c r="C16746" s="169"/>
      <c r="D16746" s="169"/>
      <c r="E16746" s="169"/>
    </row>
    <row r="16747" spans="2:5">
      <c r="B16747" s="187"/>
      <c r="C16747" s="169"/>
      <c r="D16747" s="169"/>
      <c r="E16747" s="169"/>
    </row>
    <row r="16748" spans="2:5">
      <c r="B16748" s="187"/>
      <c r="C16748" s="169"/>
      <c r="D16748" s="169"/>
      <c r="E16748" s="169"/>
    </row>
    <row r="16749" spans="2:5">
      <c r="B16749" s="187"/>
      <c r="C16749" s="169"/>
      <c r="D16749" s="169"/>
      <c r="E16749" s="169"/>
    </row>
    <row r="16750" spans="2:5">
      <c r="B16750" s="187"/>
      <c r="C16750" s="169"/>
      <c r="D16750" s="169"/>
      <c r="E16750" s="169"/>
    </row>
    <row r="16751" spans="2:5">
      <c r="B16751" s="187"/>
      <c r="C16751" s="169"/>
      <c r="D16751" s="169"/>
      <c r="E16751" s="169"/>
    </row>
    <row r="16752" spans="2:5">
      <c r="B16752" s="187"/>
      <c r="C16752" s="169"/>
      <c r="D16752" s="169"/>
      <c r="E16752" s="169"/>
    </row>
    <row r="16753" spans="2:5">
      <c r="B16753" s="187"/>
      <c r="C16753" s="169"/>
      <c r="D16753" s="169"/>
      <c r="E16753" s="169"/>
    </row>
    <row r="16754" spans="2:5">
      <c r="B16754" s="187"/>
      <c r="C16754" s="169"/>
      <c r="D16754" s="169"/>
      <c r="E16754" s="169"/>
    </row>
    <row r="16755" spans="2:5">
      <c r="B16755" s="187"/>
      <c r="C16755" s="169"/>
      <c r="D16755" s="169"/>
      <c r="E16755" s="169"/>
    </row>
    <row r="16756" spans="2:5">
      <c r="B16756" s="187"/>
      <c r="C16756" s="169"/>
      <c r="D16756" s="169"/>
      <c r="E16756" s="169"/>
    </row>
    <row r="16757" spans="2:5">
      <c r="B16757" s="187"/>
      <c r="C16757" s="169"/>
      <c r="D16757" s="169"/>
      <c r="E16757" s="169"/>
    </row>
    <row r="16758" spans="2:5">
      <c r="B16758" s="187"/>
      <c r="C16758" s="169"/>
      <c r="D16758" s="169"/>
      <c r="E16758" s="169"/>
    </row>
    <row r="16759" spans="2:5">
      <c r="B16759" s="187"/>
      <c r="C16759" s="169"/>
      <c r="D16759" s="169"/>
      <c r="E16759" s="169"/>
    </row>
    <row r="16760" spans="2:5">
      <c r="B16760" s="187"/>
      <c r="C16760" s="169"/>
      <c r="D16760" s="169"/>
      <c r="E16760" s="169"/>
    </row>
    <row r="16761" spans="2:5">
      <c r="B16761" s="187"/>
      <c r="C16761" s="169"/>
      <c r="D16761" s="169"/>
      <c r="E16761" s="169"/>
    </row>
    <row r="16762" spans="2:5">
      <c r="B16762" s="187"/>
      <c r="C16762" s="169"/>
      <c r="D16762" s="169"/>
      <c r="E16762" s="169"/>
    </row>
    <row r="16763" spans="2:5">
      <c r="B16763" s="187"/>
      <c r="C16763" s="169"/>
      <c r="D16763" s="169"/>
      <c r="E16763" s="169"/>
    </row>
    <row r="16764" spans="2:5">
      <c r="B16764" s="187"/>
      <c r="C16764" s="169"/>
      <c r="D16764" s="169"/>
      <c r="E16764" s="169"/>
    </row>
    <row r="16765" spans="2:5">
      <c r="B16765" s="187"/>
      <c r="C16765" s="169"/>
      <c r="D16765" s="169"/>
      <c r="E16765" s="169"/>
    </row>
    <row r="16766" spans="2:5">
      <c r="B16766" s="187"/>
      <c r="C16766" s="169"/>
      <c r="D16766" s="169"/>
      <c r="E16766" s="169"/>
    </row>
    <row r="16767" spans="2:5">
      <c r="B16767" s="187"/>
      <c r="C16767" s="169"/>
      <c r="D16767" s="169"/>
      <c r="E16767" s="169"/>
    </row>
    <row r="16768" spans="2:5">
      <c r="B16768" s="187"/>
      <c r="C16768" s="169"/>
      <c r="D16768" s="169"/>
      <c r="E16768" s="169"/>
    </row>
    <row r="16769" spans="2:5">
      <c r="B16769" s="187"/>
      <c r="C16769" s="169"/>
      <c r="D16769" s="169"/>
      <c r="E16769" s="169"/>
    </row>
    <row r="16770" spans="2:5">
      <c r="B16770" s="187"/>
      <c r="C16770" s="169"/>
      <c r="D16770" s="169"/>
      <c r="E16770" s="169"/>
    </row>
    <row r="16771" spans="2:5">
      <c r="B16771" s="187"/>
      <c r="C16771" s="169"/>
      <c r="D16771" s="169"/>
      <c r="E16771" s="169"/>
    </row>
    <row r="16772" spans="2:5">
      <c r="B16772" s="187"/>
      <c r="C16772" s="169"/>
      <c r="D16772" s="169"/>
      <c r="E16772" s="169"/>
    </row>
    <row r="16773" spans="2:5">
      <c r="B16773" s="187"/>
      <c r="C16773" s="169"/>
      <c r="D16773" s="169"/>
      <c r="E16773" s="169"/>
    </row>
    <row r="16774" spans="2:5">
      <c r="B16774" s="187"/>
      <c r="C16774" s="169"/>
      <c r="D16774" s="169"/>
      <c r="E16774" s="169"/>
    </row>
    <row r="16775" spans="2:5">
      <c r="B16775" s="187"/>
      <c r="C16775" s="169"/>
      <c r="D16775" s="169"/>
      <c r="E16775" s="169"/>
    </row>
    <row r="16776" spans="2:5">
      <c r="B16776" s="187"/>
      <c r="C16776" s="169"/>
      <c r="D16776" s="169"/>
      <c r="E16776" s="169"/>
    </row>
    <row r="16777" spans="2:5">
      <c r="B16777" s="187"/>
      <c r="C16777" s="169"/>
      <c r="D16777" s="169"/>
      <c r="E16777" s="169"/>
    </row>
    <row r="16778" spans="2:5">
      <c r="B16778" s="187"/>
      <c r="C16778" s="169"/>
      <c r="D16778" s="169"/>
      <c r="E16778" s="169"/>
    </row>
    <row r="16779" spans="2:5">
      <c r="B16779" s="187"/>
      <c r="C16779" s="169"/>
      <c r="D16779" s="169"/>
      <c r="E16779" s="169"/>
    </row>
    <row r="16780" spans="2:5">
      <c r="B16780" s="187"/>
      <c r="C16780" s="169"/>
      <c r="D16780" s="169"/>
      <c r="E16780" s="169"/>
    </row>
    <row r="16781" spans="2:5">
      <c r="B16781" s="187"/>
      <c r="C16781" s="169"/>
      <c r="D16781" s="169"/>
      <c r="E16781" s="169"/>
    </row>
    <row r="16782" spans="2:5">
      <c r="B16782" s="187"/>
      <c r="C16782" s="169"/>
      <c r="D16782" s="169"/>
      <c r="E16782" s="169"/>
    </row>
    <row r="16783" spans="2:5">
      <c r="B16783" s="187"/>
      <c r="C16783" s="169"/>
      <c r="D16783" s="169"/>
      <c r="E16783" s="169"/>
    </row>
    <row r="16784" spans="2:5">
      <c r="B16784" s="187"/>
      <c r="C16784" s="169"/>
      <c r="D16784" s="169"/>
      <c r="E16784" s="169"/>
    </row>
    <row r="16785" spans="2:5">
      <c r="B16785" s="187"/>
      <c r="C16785" s="169"/>
      <c r="D16785" s="169"/>
      <c r="E16785" s="169"/>
    </row>
    <row r="16786" spans="2:5">
      <c r="B16786" s="187"/>
      <c r="C16786" s="169"/>
      <c r="D16786" s="169"/>
      <c r="E16786" s="169"/>
    </row>
    <row r="16787" spans="2:5">
      <c r="B16787" s="187"/>
      <c r="C16787" s="169"/>
      <c r="D16787" s="169"/>
      <c r="E16787" s="169"/>
    </row>
    <row r="16788" spans="2:5">
      <c r="B16788" s="187"/>
      <c r="C16788" s="169"/>
      <c r="D16788" s="169"/>
      <c r="E16788" s="169"/>
    </row>
    <row r="16789" spans="2:5">
      <c r="B16789" s="187"/>
      <c r="C16789" s="169"/>
      <c r="D16789" s="169"/>
      <c r="E16789" s="169"/>
    </row>
    <row r="16790" spans="2:5">
      <c r="B16790" s="187"/>
      <c r="C16790" s="169"/>
      <c r="D16790" s="169"/>
      <c r="E16790" s="169"/>
    </row>
    <row r="16791" spans="2:5">
      <c r="B16791" s="187"/>
      <c r="C16791" s="169"/>
      <c r="D16791" s="169"/>
      <c r="E16791" s="169"/>
    </row>
    <row r="16792" spans="2:5">
      <c r="B16792" s="187"/>
      <c r="C16792" s="169"/>
      <c r="D16792" s="169"/>
      <c r="E16792" s="169"/>
    </row>
    <row r="16793" spans="2:5">
      <c r="B16793" s="187"/>
      <c r="C16793" s="169"/>
      <c r="D16793" s="169"/>
      <c r="E16793" s="169"/>
    </row>
    <row r="16794" spans="2:5">
      <c r="B16794" s="187"/>
      <c r="C16794" s="169"/>
      <c r="D16794" s="169"/>
      <c r="E16794" s="169"/>
    </row>
    <row r="16795" spans="2:5">
      <c r="B16795" s="187"/>
      <c r="C16795" s="169"/>
      <c r="D16795" s="169"/>
      <c r="E16795" s="169"/>
    </row>
    <row r="16796" spans="2:5">
      <c r="B16796" s="187"/>
      <c r="C16796" s="169"/>
      <c r="D16796" s="169"/>
      <c r="E16796" s="169"/>
    </row>
    <row r="16797" spans="2:5">
      <c r="B16797" s="187"/>
      <c r="C16797" s="169"/>
      <c r="D16797" s="169"/>
      <c r="E16797" s="169"/>
    </row>
    <row r="16798" spans="2:5">
      <c r="B16798" s="187"/>
      <c r="C16798" s="169"/>
      <c r="D16798" s="169"/>
      <c r="E16798" s="169"/>
    </row>
    <row r="16799" spans="2:5">
      <c r="B16799" s="187"/>
      <c r="C16799" s="169"/>
      <c r="D16799" s="169"/>
      <c r="E16799" s="169"/>
    </row>
    <row r="16800" spans="2:5">
      <c r="B16800" s="187"/>
      <c r="C16800" s="169"/>
      <c r="D16800" s="169"/>
      <c r="E16800" s="169"/>
    </row>
    <row r="16801" spans="2:5">
      <c r="B16801" s="187"/>
      <c r="C16801" s="169"/>
      <c r="D16801" s="169"/>
      <c r="E16801" s="169"/>
    </row>
    <row r="16802" spans="2:5">
      <c r="B16802" s="187"/>
      <c r="C16802" s="169"/>
      <c r="D16802" s="169"/>
      <c r="E16802" s="169"/>
    </row>
    <row r="16803" spans="2:5">
      <c r="B16803" s="187"/>
      <c r="C16803" s="169"/>
      <c r="D16803" s="169"/>
      <c r="E16803" s="169"/>
    </row>
    <row r="16804" spans="2:5">
      <c r="B16804" s="187"/>
      <c r="C16804" s="169"/>
      <c r="D16804" s="169"/>
      <c r="E16804" s="169"/>
    </row>
    <row r="16805" spans="2:5">
      <c r="B16805" s="187"/>
      <c r="C16805" s="169"/>
      <c r="D16805" s="169"/>
      <c r="E16805" s="169"/>
    </row>
    <row r="16806" spans="2:5">
      <c r="B16806" s="187"/>
      <c r="C16806" s="169"/>
      <c r="D16806" s="169"/>
      <c r="E16806" s="169"/>
    </row>
    <row r="16807" spans="2:5">
      <c r="B16807" s="187"/>
      <c r="C16807" s="169"/>
      <c r="D16807" s="169"/>
      <c r="E16807" s="169"/>
    </row>
    <row r="16808" spans="2:5">
      <c r="B16808" s="187"/>
      <c r="C16808" s="169"/>
      <c r="D16808" s="169"/>
      <c r="E16808" s="169"/>
    </row>
    <row r="16809" spans="2:5">
      <c r="B16809" s="187"/>
      <c r="C16809" s="169"/>
      <c r="D16809" s="169"/>
      <c r="E16809" s="169"/>
    </row>
    <row r="16810" spans="2:5">
      <c r="B16810" s="187"/>
      <c r="C16810" s="169"/>
      <c r="D16810" s="169"/>
      <c r="E16810" s="169"/>
    </row>
    <row r="16811" spans="2:5">
      <c r="B16811" s="187"/>
      <c r="C16811" s="169"/>
      <c r="D16811" s="169"/>
      <c r="E16811" s="169"/>
    </row>
    <row r="16812" spans="2:5">
      <c r="B16812" s="187"/>
      <c r="C16812" s="169"/>
      <c r="D16812" s="169"/>
      <c r="E16812" s="169"/>
    </row>
    <row r="16813" spans="2:5">
      <c r="B16813" s="187"/>
      <c r="C16813" s="169"/>
      <c r="D16813" s="169"/>
      <c r="E16813" s="169"/>
    </row>
    <row r="16814" spans="2:5">
      <c r="B16814" s="187"/>
      <c r="C16814" s="169"/>
      <c r="D16814" s="169"/>
      <c r="E16814" s="169"/>
    </row>
    <row r="16815" spans="2:5">
      <c r="B16815" s="187"/>
      <c r="C16815" s="169"/>
      <c r="D16815" s="169"/>
      <c r="E16815" s="169"/>
    </row>
    <row r="16816" spans="2:5">
      <c r="B16816" s="187"/>
      <c r="C16816" s="169"/>
      <c r="D16816" s="169"/>
      <c r="E16816" s="169"/>
    </row>
    <row r="16817" spans="2:5">
      <c r="B16817" s="187"/>
      <c r="C16817" s="169"/>
      <c r="D16817" s="169"/>
      <c r="E16817" s="169"/>
    </row>
    <row r="16818" spans="2:5">
      <c r="B16818" s="187"/>
      <c r="C16818" s="169"/>
      <c r="D16818" s="169"/>
      <c r="E16818" s="169"/>
    </row>
    <row r="16819" spans="2:5">
      <c r="B16819" s="187"/>
      <c r="C16819" s="169"/>
      <c r="D16819" s="169"/>
      <c r="E16819" s="169"/>
    </row>
    <row r="16820" spans="2:5">
      <c r="B16820" s="187"/>
      <c r="C16820" s="169"/>
      <c r="D16820" s="169"/>
      <c r="E16820" s="169"/>
    </row>
    <row r="16821" spans="2:5">
      <c r="B16821" s="187"/>
      <c r="C16821" s="169"/>
      <c r="D16821" s="169"/>
      <c r="E16821" s="169"/>
    </row>
    <row r="16822" spans="2:5">
      <c r="B16822" s="187"/>
      <c r="C16822" s="169"/>
      <c r="D16822" s="169"/>
      <c r="E16822" s="169"/>
    </row>
    <row r="16823" spans="2:5">
      <c r="B16823" s="187"/>
      <c r="C16823" s="169"/>
      <c r="D16823" s="169"/>
      <c r="E16823" s="169"/>
    </row>
    <row r="16824" spans="2:5">
      <c r="B16824" s="187"/>
      <c r="C16824" s="169"/>
      <c r="D16824" s="169"/>
      <c r="E16824" s="169"/>
    </row>
    <row r="16825" spans="2:5">
      <c r="B16825" s="187"/>
      <c r="C16825" s="169"/>
      <c r="D16825" s="169"/>
      <c r="E16825" s="169"/>
    </row>
    <row r="16826" spans="2:5">
      <c r="B16826" s="187"/>
      <c r="C16826" s="169"/>
      <c r="D16826" s="169"/>
      <c r="E16826" s="169"/>
    </row>
    <row r="16827" spans="2:5">
      <c r="B16827" s="187"/>
      <c r="C16827" s="169"/>
      <c r="D16827" s="169"/>
      <c r="E16827" s="169"/>
    </row>
    <row r="16828" spans="2:5">
      <c r="B16828" s="187"/>
      <c r="C16828" s="169"/>
      <c r="D16828" s="169"/>
      <c r="E16828" s="169"/>
    </row>
    <row r="16829" spans="2:5">
      <c r="B16829" s="187"/>
      <c r="C16829" s="169"/>
      <c r="D16829" s="169"/>
      <c r="E16829" s="169"/>
    </row>
    <row r="16830" spans="2:5">
      <c r="B16830" s="187"/>
      <c r="C16830" s="169"/>
      <c r="D16830" s="169"/>
      <c r="E16830" s="169"/>
    </row>
    <row r="16831" spans="2:5">
      <c r="B16831" s="187"/>
      <c r="C16831" s="169"/>
      <c r="D16831" s="169"/>
      <c r="E16831" s="169"/>
    </row>
    <row r="16832" spans="2:5">
      <c r="B16832" s="187"/>
      <c r="C16832" s="169"/>
      <c r="D16832" s="169"/>
      <c r="E16832" s="169"/>
    </row>
    <row r="16833" spans="2:5">
      <c r="B16833" s="187"/>
      <c r="C16833" s="169"/>
      <c r="D16833" s="169"/>
      <c r="E16833" s="169"/>
    </row>
    <row r="16834" spans="2:5">
      <c r="B16834" s="187"/>
      <c r="C16834" s="169"/>
      <c r="D16834" s="169"/>
      <c r="E16834" s="169"/>
    </row>
    <row r="16835" spans="2:5">
      <c r="B16835" s="187"/>
      <c r="C16835" s="169"/>
      <c r="D16835" s="169"/>
      <c r="E16835" s="169"/>
    </row>
    <row r="16836" spans="2:5">
      <c r="B16836" s="187"/>
      <c r="C16836" s="169"/>
      <c r="D16836" s="169"/>
      <c r="E16836" s="169"/>
    </row>
    <row r="16837" spans="2:5">
      <c r="B16837" s="187"/>
      <c r="C16837" s="169"/>
      <c r="D16837" s="169"/>
      <c r="E16837" s="169"/>
    </row>
    <row r="16838" spans="2:5">
      <c r="B16838" s="187"/>
      <c r="C16838" s="169"/>
      <c r="D16838" s="169"/>
      <c r="E16838" s="169"/>
    </row>
    <row r="16839" spans="2:5">
      <c r="B16839" s="187"/>
      <c r="C16839" s="169"/>
      <c r="D16839" s="169"/>
      <c r="E16839" s="169"/>
    </row>
    <row r="16840" spans="2:5">
      <c r="B16840" s="187"/>
      <c r="C16840" s="169"/>
      <c r="D16840" s="169"/>
      <c r="E16840" s="169"/>
    </row>
    <row r="16841" spans="2:5">
      <c r="B16841" s="187"/>
      <c r="C16841" s="169"/>
      <c r="D16841" s="169"/>
      <c r="E16841" s="169"/>
    </row>
    <row r="16842" spans="2:5">
      <c r="B16842" s="187"/>
      <c r="C16842" s="169"/>
      <c r="D16842" s="169"/>
      <c r="E16842" s="169"/>
    </row>
    <row r="16843" spans="2:5">
      <c r="B16843" s="187"/>
      <c r="C16843" s="169"/>
      <c r="D16843" s="169"/>
      <c r="E16843" s="169"/>
    </row>
    <row r="16844" spans="2:5">
      <c r="B16844" s="187"/>
      <c r="C16844" s="169"/>
      <c r="D16844" s="169"/>
      <c r="E16844" s="169"/>
    </row>
    <row r="16845" spans="2:5">
      <c r="B16845" s="187"/>
      <c r="C16845" s="169"/>
      <c r="D16845" s="169"/>
      <c r="E16845" s="169"/>
    </row>
    <row r="16846" spans="2:5">
      <c r="B16846" s="187"/>
      <c r="C16846" s="169"/>
      <c r="D16846" s="169"/>
      <c r="E16846" s="169"/>
    </row>
    <row r="16847" spans="2:5">
      <c r="B16847" s="187"/>
      <c r="C16847" s="169"/>
      <c r="D16847" s="169"/>
      <c r="E16847" s="169"/>
    </row>
    <row r="16848" spans="2:5">
      <c r="B16848" s="187"/>
      <c r="C16848" s="169"/>
      <c r="D16848" s="169"/>
      <c r="E16848" s="169"/>
    </row>
    <row r="16849" spans="2:5">
      <c r="B16849" s="187"/>
      <c r="C16849" s="169"/>
      <c r="D16849" s="169"/>
      <c r="E16849" s="169"/>
    </row>
    <row r="16850" spans="2:5">
      <c r="B16850" s="187"/>
      <c r="C16850" s="169"/>
      <c r="D16850" s="169"/>
      <c r="E16850" s="169"/>
    </row>
    <row r="16851" spans="2:5">
      <c r="B16851" s="187"/>
      <c r="C16851" s="169"/>
      <c r="D16851" s="169"/>
      <c r="E16851" s="169"/>
    </row>
    <row r="16852" spans="2:5">
      <c r="B16852" s="187"/>
      <c r="C16852" s="169"/>
      <c r="D16852" s="169"/>
      <c r="E16852" s="169"/>
    </row>
    <row r="16853" spans="2:5">
      <c r="B16853" s="187"/>
      <c r="C16853" s="169"/>
      <c r="D16853" s="169"/>
      <c r="E16853" s="169"/>
    </row>
    <row r="16854" spans="2:5">
      <c r="B16854" s="187"/>
      <c r="C16854" s="169"/>
      <c r="D16854" s="169"/>
      <c r="E16854" s="169"/>
    </row>
    <row r="16855" spans="2:5">
      <c r="B16855" s="187"/>
      <c r="C16855" s="169"/>
      <c r="D16855" s="169"/>
      <c r="E16855" s="169"/>
    </row>
    <row r="16856" spans="2:5">
      <c r="B16856" s="187"/>
      <c r="C16856" s="169"/>
      <c r="D16856" s="169"/>
      <c r="E16856" s="169"/>
    </row>
    <row r="16857" spans="2:5">
      <c r="B16857" s="187"/>
      <c r="C16857" s="169"/>
      <c r="D16857" s="169"/>
      <c r="E16857" s="169"/>
    </row>
    <row r="16858" spans="2:5">
      <c r="B16858" s="187"/>
      <c r="C16858" s="169"/>
      <c r="D16858" s="169"/>
      <c r="E16858" s="169"/>
    </row>
    <row r="16859" spans="2:5">
      <c r="B16859" s="187"/>
      <c r="C16859" s="169"/>
      <c r="D16859" s="169"/>
      <c r="E16859" s="169"/>
    </row>
    <row r="16860" spans="2:5">
      <c r="B16860" s="187"/>
      <c r="C16860" s="169"/>
      <c r="D16860" s="169"/>
      <c r="E16860" s="169"/>
    </row>
    <row r="16861" spans="2:5">
      <c r="B16861" s="187"/>
      <c r="C16861" s="169"/>
      <c r="D16861" s="169"/>
      <c r="E16861" s="169"/>
    </row>
    <row r="16862" spans="2:5">
      <c r="B16862" s="187"/>
      <c r="C16862" s="169"/>
      <c r="D16862" s="169"/>
      <c r="E16862" s="169"/>
    </row>
    <row r="16863" spans="2:5">
      <c r="B16863" s="187"/>
      <c r="C16863" s="169"/>
      <c r="D16863" s="169"/>
      <c r="E16863" s="169"/>
    </row>
    <row r="16864" spans="2:5">
      <c r="B16864" s="187"/>
      <c r="C16864" s="169"/>
      <c r="D16864" s="169"/>
      <c r="E16864" s="169"/>
    </row>
    <row r="16865" spans="2:5">
      <c r="B16865" s="187"/>
      <c r="C16865" s="169"/>
      <c r="D16865" s="169"/>
      <c r="E16865" s="169"/>
    </row>
    <row r="16866" spans="2:5">
      <c r="B16866" s="187"/>
      <c r="C16866" s="169"/>
      <c r="D16866" s="169"/>
      <c r="E16866" s="169"/>
    </row>
    <row r="16867" spans="2:5">
      <c r="B16867" s="187"/>
      <c r="C16867" s="169"/>
      <c r="D16867" s="169"/>
      <c r="E16867" s="169"/>
    </row>
    <row r="16868" spans="2:5">
      <c r="B16868" s="187"/>
      <c r="C16868" s="169"/>
      <c r="D16868" s="169"/>
      <c r="E16868" s="169"/>
    </row>
    <row r="16869" spans="2:5">
      <c r="B16869" s="187"/>
      <c r="C16869" s="169"/>
      <c r="D16869" s="169"/>
      <c r="E16869" s="169"/>
    </row>
    <row r="16870" spans="2:5">
      <c r="B16870" s="187"/>
      <c r="C16870" s="169"/>
      <c r="D16870" s="169"/>
      <c r="E16870" s="169"/>
    </row>
    <row r="16871" spans="2:5">
      <c r="B16871" s="187"/>
      <c r="C16871" s="169"/>
      <c r="D16871" s="169"/>
      <c r="E16871" s="169"/>
    </row>
    <row r="16872" spans="2:5">
      <c r="B16872" s="187"/>
      <c r="C16872" s="169"/>
      <c r="D16872" s="169"/>
      <c r="E16872" s="169"/>
    </row>
    <row r="16873" spans="2:5">
      <c r="B16873" s="187"/>
      <c r="C16873" s="169"/>
      <c r="D16873" s="169"/>
      <c r="E16873" s="169"/>
    </row>
    <row r="16874" spans="2:5">
      <c r="B16874" s="187"/>
      <c r="C16874" s="169"/>
      <c r="D16874" s="169"/>
      <c r="E16874" s="169"/>
    </row>
    <row r="16875" spans="2:5">
      <c r="B16875" s="187"/>
      <c r="C16875" s="169"/>
      <c r="D16875" s="169"/>
      <c r="E16875" s="169"/>
    </row>
    <row r="16876" spans="2:5">
      <c r="B16876" s="187"/>
      <c r="C16876" s="169"/>
      <c r="D16876" s="169"/>
      <c r="E16876" s="169"/>
    </row>
    <row r="16877" spans="2:5">
      <c r="B16877" s="187"/>
      <c r="C16877" s="169"/>
      <c r="D16877" s="169"/>
      <c r="E16877" s="169"/>
    </row>
    <row r="16878" spans="2:5">
      <c r="B16878" s="187"/>
      <c r="C16878" s="169"/>
      <c r="D16878" s="169"/>
      <c r="E16878" s="169"/>
    </row>
    <row r="16879" spans="2:5">
      <c r="B16879" s="187"/>
      <c r="C16879" s="169"/>
      <c r="D16879" s="169"/>
      <c r="E16879" s="169"/>
    </row>
    <row r="16880" spans="2:5">
      <c r="B16880" s="187"/>
      <c r="C16880" s="169"/>
      <c r="D16880" s="169"/>
      <c r="E16880" s="169"/>
    </row>
    <row r="16881" spans="2:5">
      <c r="B16881" s="187"/>
      <c r="C16881" s="169"/>
      <c r="D16881" s="169"/>
      <c r="E16881" s="169"/>
    </row>
    <row r="16882" spans="2:5">
      <c r="B16882" s="187"/>
      <c r="C16882" s="169"/>
      <c r="D16882" s="169"/>
      <c r="E16882" s="169"/>
    </row>
    <row r="16883" spans="2:5">
      <c r="B16883" s="187"/>
      <c r="C16883" s="169"/>
      <c r="D16883" s="169"/>
      <c r="E16883" s="169"/>
    </row>
    <row r="16884" spans="2:5">
      <c r="B16884" s="187"/>
      <c r="C16884" s="169"/>
      <c r="D16884" s="169"/>
      <c r="E16884" s="169"/>
    </row>
    <row r="16885" spans="2:5">
      <c r="B16885" s="187"/>
      <c r="C16885" s="169"/>
      <c r="D16885" s="169"/>
      <c r="E16885" s="169"/>
    </row>
    <row r="16886" spans="2:5">
      <c r="B16886" s="187"/>
      <c r="C16886" s="169"/>
      <c r="D16886" s="169"/>
      <c r="E16886" s="169"/>
    </row>
    <row r="16887" spans="2:5">
      <c r="B16887" s="187"/>
      <c r="C16887" s="169"/>
      <c r="D16887" s="169"/>
      <c r="E16887" s="169"/>
    </row>
    <row r="16888" spans="2:5">
      <c r="B16888" s="187"/>
      <c r="C16888" s="169"/>
      <c r="D16888" s="169"/>
      <c r="E16888" s="169"/>
    </row>
    <row r="16889" spans="2:5">
      <c r="B16889" s="187"/>
      <c r="C16889" s="169"/>
      <c r="D16889" s="169"/>
      <c r="E16889" s="169"/>
    </row>
    <row r="16890" spans="2:5">
      <c r="B16890" s="187"/>
      <c r="C16890" s="169"/>
      <c r="D16890" s="169"/>
      <c r="E16890" s="169"/>
    </row>
    <row r="16891" spans="2:5">
      <c r="B16891" s="187"/>
      <c r="C16891" s="169"/>
      <c r="D16891" s="169"/>
      <c r="E16891" s="169"/>
    </row>
    <row r="16892" spans="2:5">
      <c r="B16892" s="187"/>
      <c r="C16892" s="169"/>
      <c r="D16892" s="169"/>
      <c r="E16892" s="169"/>
    </row>
    <row r="16893" spans="2:5">
      <c r="B16893" s="187"/>
      <c r="C16893" s="169"/>
      <c r="D16893" s="169"/>
      <c r="E16893" s="169"/>
    </row>
    <row r="16894" spans="2:5">
      <c r="B16894" s="187"/>
      <c r="C16894" s="169"/>
      <c r="D16894" s="169"/>
      <c r="E16894" s="169"/>
    </row>
    <row r="16895" spans="2:5">
      <c r="B16895" s="187"/>
      <c r="C16895" s="169"/>
      <c r="D16895" s="169"/>
      <c r="E16895" s="169"/>
    </row>
    <row r="16896" spans="2:5">
      <c r="B16896" s="187"/>
      <c r="C16896" s="169"/>
      <c r="D16896" s="169"/>
      <c r="E16896" s="169"/>
    </row>
    <row r="16897" spans="2:5">
      <c r="B16897" s="187"/>
      <c r="C16897" s="169"/>
      <c r="D16897" s="169"/>
      <c r="E16897" s="169"/>
    </row>
    <row r="16898" spans="2:5">
      <c r="B16898" s="187"/>
      <c r="C16898" s="169"/>
      <c r="D16898" s="169"/>
      <c r="E16898" s="169"/>
    </row>
    <row r="16899" spans="2:5">
      <c r="B16899" s="187"/>
      <c r="C16899" s="169"/>
      <c r="D16899" s="169"/>
      <c r="E16899" s="169"/>
    </row>
    <row r="16900" spans="2:5">
      <c r="B16900" s="187"/>
      <c r="C16900" s="169"/>
      <c r="D16900" s="169"/>
      <c r="E16900" s="169"/>
    </row>
    <row r="16901" spans="2:5">
      <c r="B16901" s="187"/>
      <c r="C16901" s="169"/>
      <c r="D16901" s="169"/>
      <c r="E16901" s="169"/>
    </row>
    <row r="16902" spans="2:5">
      <c r="B16902" s="187"/>
      <c r="C16902" s="169"/>
      <c r="D16902" s="169"/>
      <c r="E16902" s="169"/>
    </row>
    <row r="16903" spans="2:5">
      <c r="B16903" s="187"/>
      <c r="C16903" s="169"/>
      <c r="D16903" s="169"/>
      <c r="E16903" s="169"/>
    </row>
    <row r="16904" spans="2:5">
      <c r="B16904" s="187"/>
      <c r="C16904" s="169"/>
      <c r="D16904" s="169"/>
      <c r="E16904" s="169"/>
    </row>
    <row r="16905" spans="2:5">
      <c r="B16905" s="187"/>
      <c r="C16905" s="169"/>
      <c r="D16905" s="169"/>
      <c r="E16905" s="169"/>
    </row>
    <row r="16906" spans="2:5">
      <c r="B16906" s="187"/>
      <c r="C16906" s="169"/>
      <c r="D16906" s="169"/>
      <c r="E16906" s="169"/>
    </row>
    <row r="16907" spans="2:5">
      <c r="B16907" s="187"/>
      <c r="C16907" s="169"/>
      <c r="D16907" s="169"/>
      <c r="E16907" s="169"/>
    </row>
    <row r="16908" spans="2:5">
      <c r="B16908" s="187"/>
      <c r="C16908" s="169"/>
      <c r="D16908" s="169"/>
      <c r="E16908" s="169"/>
    </row>
    <row r="16909" spans="2:5">
      <c r="B16909" s="187"/>
      <c r="C16909" s="169"/>
      <c r="D16909" s="169"/>
      <c r="E16909" s="169"/>
    </row>
    <row r="16910" spans="2:5">
      <c r="B16910" s="187"/>
      <c r="C16910" s="169"/>
      <c r="D16910" s="169"/>
      <c r="E16910" s="169"/>
    </row>
    <row r="16911" spans="2:5">
      <c r="B16911" s="187"/>
      <c r="C16911" s="169"/>
      <c r="D16911" s="169"/>
      <c r="E16911" s="169"/>
    </row>
    <row r="16912" spans="2:5">
      <c r="B16912" s="187"/>
      <c r="C16912" s="169"/>
      <c r="D16912" s="169"/>
      <c r="E16912" s="169"/>
    </row>
    <row r="16913" spans="2:5">
      <c r="B16913" s="187"/>
      <c r="C16913" s="169"/>
      <c r="D16913" s="169"/>
      <c r="E16913" s="169"/>
    </row>
    <row r="16914" spans="2:5">
      <c r="B16914" s="187"/>
      <c r="C16914" s="169"/>
      <c r="D16914" s="169"/>
      <c r="E16914" s="169"/>
    </row>
    <row r="16915" spans="2:5">
      <c r="B16915" s="187"/>
      <c r="C16915" s="169"/>
      <c r="D16915" s="169"/>
      <c r="E16915" s="169"/>
    </row>
    <row r="16916" spans="2:5">
      <c r="B16916" s="187"/>
      <c r="C16916" s="169"/>
      <c r="D16916" s="169"/>
      <c r="E16916" s="169"/>
    </row>
    <row r="16917" spans="2:5">
      <c r="B16917" s="187"/>
      <c r="C16917" s="169"/>
      <c r="D16917" s="169"/>
      <c r="E16917" s="169"/>
    </row>
    <row r="16918" spans="2:5">
      <c r="B16918" s="187"/>
      <c r="C16918" s="169"/>
      <c r="D16918" s="169"/>
      <c r="E16918" s="169"/>
    </row>
    <row r="16919" spans="2:5">
      <c r="B16919" s="187"/>
      <c r="C16919" s="169"/>
      <c r="D16919" s="169"/>
      <c r="E16919" s="169"/>
    </row>
    <row r="16920" spans="2:5">
      <c r="B16920" s="187"/>
      <c r="C16920" s="169"/>
      <c r="D16920" s="169"/>
      <c r="E16920" s="169"/>
    </row>
    <row r="16921" spans="2:5">
      <c r="B16921" s="187"/>
      <c r="C16921" s="169"/>
      <c r="D16921" s="169"/>
      <c r="E16921" s="169"/>
    </row>
    <row r="16922" spans="2:5">
      <c r="B16922" s="187"/>
      <c r="C16922" s="169"/>
      <c r="D16922" s="169"/>
      <c r="E16922" s="169"/>
    </row>
    <row r="16923" spans="2:5">
      <c r="B16923" s="187"/>
      <c r="C16923" s="169"/>
      <c r="D16923" s="169"/>
      <c r="E16923" s="169"/>
    </row>
    <row r="16924" spans="2:5">
      <c r="B16924" s="187"/>
      <c r="C16924" s="169"/>
      <c r="D16924" s="169"/>
      <c r="E16924" s="169"/>
    </row>
    <row r="16925" spans="2:5">
      <c r="B16925" s="187"/>
      <c r="C16925" s="169"/>
      <c r="D16925" s="169"/>
      <c r="E16925" s="169"/>
    </row>
    <row r="16926" spans="2:5">
      <c r="B16926" s="187"/>
      <c r="C16926" s="169"/>
      <c r="D16926" s="169"/>
      <c r="E16926" s="169"/>
    </row>
    <row r="16927" spans="2:5">
      <c r="B16927" s="187"/>
      <c r="C16927" s="169"/>
      <c r="D16927" s="169"/>
      <c r="E16927" s="169"/>
    </row>
    <row r="16928" spans="2:5">
      <c r="B16928" s="187"/>
      <c r="C16928" s="169"/>
      <c r="D16928" s="169"/>
      <c r="E16928" s="169"/>
    </row>
    <row r="16929" spans="2:5">
      <c r="B16929" s="187"/>
      <c r="C16929" s="169"/>
      <c r="D16929" s="169"/>
      <c r="E16929" s="169"/>
    </row>
    <row r="16930" spans="2:5">
      <c r="B16930" s="187"/>
      <c r="C16930" s="169"/>
      <c r="D16930" s="169"/>
      <c r="E16930" s="169"/>
    </row>
    <row r="16931" spans="2:5">
      <c r="B16931" s="187"/>
      <c r="C16931" s="169"/>
      <c r="D16931" s="169"/>
      <c r="E16931" s="169"/>
    </row>
    <row r="16932" spans="2:5">
      <c r="B16932" s="187"/>
      <c r="C16932" s="169"/>
      <c r="D16932" s="169"/>
      <c r="E16932" s="169"/>
    </row>
    <row r="16933" spans="2:5">
      <c r="B16933" s="187"/>
      <c r="C16933" s="169"/>
      <c r="D16933" s="169"/>
      <c r="E16933" s="169"/>
    </row>
    <row r="16934" spans="2:5">
      <c r="B16934" s="187"/>
      <c r="C16934" s="169"/>
      <c r="D16934" s="169"/>
      <c r="E16934" s="169"/>
    </row>
    <row r="16935" spans="2:5">
      <c r="B16935" s="187"/>
      <c r="C16935" s="169"/>
      <c r="D16935" s="169"/>
      <c r="E16935" s="169"/>
    </row>
    <row r="16936" spans="2:5">
      <c r="B16936" s="187"/>
      <c r="C16936" s="169"/>
      <c r="D16936" s="169"/>
      <c r="E16936" s="169"/>
    </row>
    <row r="16937" spans="2:5">
      <c r="B16937" s="187"/>
      <c r="C16937" s="169"/>
      <c r="D16937" s="169"/>
      <c r="E16937" s="169"/>
    </row>
    <row r="16938" spans="2:5">
      <c r="B16938" s="187"/>
      <c r="C16938" s="169"/>
      <c r="D16938" s="169"/>
      <c r="E16938" s="169"/>
    </row>
    <row r="16939" spans="2:5">
      <c r="B16939" s="187"/>
      <c r="C16939" s="169"/>
      <c r="D16939" s="169"/>
      <c r="E16939" s="169"/>
    </row>
    <row r="16940" spans="2:5">
      <c r="B16940" s="187"/>
      <c r="C16940" s="169"/>
      <c r="D16940" s="169"/>
      <c r="E16940" s="169"/>
    </row>
    <row r="16941" spans="2:5">
      <c r="B16941" s="187"/>
      <c r="C16941" s="169"/>
      <c r="D16941" s="169"/>
      <c r="E16941" s="169"/>
    </row>
    <row r="16942" spans="2:5">
      <c r="B16942" s="187"/>
      <c r="C16942" s="169"/>
      <c r="D16942" s="169"/>
      <c r="E16942" s="169"/>
    </row>
    <row r="16943" spans="2:5">
      <c r="B16943" s="187"/>
      <c r="C16943" s="169"/>
      <c r="D16943" s="169"/>
      <c r="E16943" s="169"/>
    </row>
    <row r="16944" spans="2:5">
      <c r="B16944" s="187"/>
      <c r="C16944" s="169"/>
      <c r="D16944" s="169"/>
      <c r="E16944" s="169"/>
    </row>
    <row r="16945" spans="2:5">
      <c r="B16945" s="187"/>
      <c r="C16945" s="169"/>
      <c r="D16945" s="169"/>
      <c r="E16945" s="169"/>
    </row>
    <row r="16946" spans="2:5">
      <c r="B16946" s="187"/>
      <c r="C16946" s="169"/>
      <c r="D16946" s="169"/>
      <c r="E16946" s="169"/>
    </row>
    <row r="16947" spans="2:5">
      <c r="B16947" s="187"/>
      <c r="C16947" s="169"/>
      <c r="D16947" s="169"/>
      <c r="E16947" s="169"/>
    </row>
    <row r="16948" spans="2:5">
      <c r="B16948" s="187"/>
      <c r="C16948" s="169"/>
      <c r="D16948" s="169"/>
      <c r="E16948" s="169"/>
    </row>
    <row r="16949" spans="2:5">
      <c r="B16949" s="187"/>
      <c r="C16949" s="169"/>
      <c r="D16949" s="169"/>
      <c r="E16949" s="169"/>
    </row>
    <row r="16950" spans="2:5">
      <c r="B16950" s="187"/>
      <c r="C16950" s="169"/>
      <c r="D16950" s="169"/>
      <c r="E16950" s="169"/>
    </row>
    <row r="16951" spans="2:5">
      <c r="B16951" s="187"/>
      <c r="C16951" s="169"/>
      <c r="D16951" s="169"/>
      <c r="E16951" s="169"/>
    </row>
    <row r="16952" spans="2:5">
      <c r="B16952" s="187"/>
      <c r="C16952" s="169"/>
      <c r="D16952" s="169"/>
      <c r="E16952" s="169"/>
    </row>
    <row r="16953" spans="2:5">
      <c r="B16953" s="187"/>
      <c r="C16953" s="169"/>
      <c r="D16953" s="169"/>
      <c r="E16953" s="169"/>
    </row>
    <row r="16954" spans="2:5">
      <c r="B16954" s="187"/>
      <c r="C16954" s="169"/>
      <c r="D16954" s="169"/>
      <c r="E16954" s="169"/>
    </row>
    <row r="16955" spans="2:5">
      <c r="B16955" s="187"/>
      <c r="C16955" s="169"/>
      <c r="D16955" s="169"/>
      <c r="E16955" s="169"/>
    </row>
    <row r="16956" spans="2:5">
      <c r="B16956" s="187"/>
      <c r="C16956" s="169"/>
      <c r="D16956" s="169"/>
      <c r="E16956" s="169"/>
    </row>
    <row r="16957" spans="2:5">
      <c r="B16957" s="187"/>
      <c r="C16957" s="169"/>
      <c r="D16957" s="169"/>
      <c r="E16957" s="169"/>
    </row>
    <row r="16958" spans="2:5">
      <c r="B16958" s="187"/>
      <c r="C16958" s="169"/>
      <c r="D16958" s="169"/>
      <c r="E16958" s="169"/>
    </row>
    <row r="16959" spans="2:5">
      <c r="B16959" s="187"/>
      <c r="C16959" s="169"/>
      <c r="D16959" s="169"/>
      <c r="E16959" s="169"/>
    </row>
    <row r="16960" spans="2:5">
      <c r="B16960" s="187"/>
      <c r="C16960" s="169"/>
      <c r="D16960" s="169"/>
      <c r="E16960" s="169"/>
    </row>
    <row r="16961" spans="2:5">
      <c r="B16961" s="187"/>
      <c r="C16961" s="169"/>
      <c r="D16961" s="169"/>
      <c r="E16961" s="169"/>
    </row>
    <row r="16962" spans="2:5">
      <c r="B16962" s="187"/>
      <c r="C16962" s="169"/>
      <c r="D16962" s="169"/>
      <c r="E16962" s="169"/>
    </row>
    <row r="16963" spans="2:5">
      <c r="B16963" s="187"/>
      <c r="C16963" s="169"/>
      <c r="D16963" s="169"/>
      <c r="E16963" s="169"/>
    </row>
    <row r="16964" spans="2:5">
      <c r="B16964" s="187"/>
      <c r="C16964" s="169"/>
      <c r="D16964" s="169"/>
      <c r="E16964" s="169"/>
    </row>
    <row r="16965" spans="2:5">
      <c r="B16965" s="187"/>
      <c r="C16965" s="169"/>
      <c r="D16965" s="169"/>
      <c r="E16965" s="169"/>
    </row>
    <row r="16966" spans="2:5">
      <c r="B16966" s="187"/>
      <c r="C16966" s="169"/>
      <c r="D16966" s="169"/>
      <c r="E16966" s="169"/>
    </row>
    <row r="16967" spans="2:5">
      <c r="B16967" s="187"/>
      <c r="C16967" s="169"/>
      <c r="D16967" s="169"/>
      <c r="E16967" s="169"/>
    </row>
    <row r="16968" spans="2:5">
      <c r="B16968" s="187"/>
      <c r="C16968" s="169"/>
      <c r="D16968" s="169"/>
      <c r="E16968" s="169"/>
    </row>
    <row r="16969" spans="2:5">
      <c r="B16969" s="187"/>
      <c r="C16969" s="169"/>
      <c r="D16969" s="169"/>
      <c r="E16969" s="169"/>
    </row>
    <row r="16970" spans="2:5">
      <c r="B16970" s="187"/>
      <c r="C16970" s="169"/>
      <c r="D16970" s="169"/>
      <c r="E16970" s="169"/>
    </row>
    <row r="16971" spans="2:5">
      <c r="B16971" s="187"/>
      <c r="C16971" s="169"/>
      <c r="D16971" s="169"/>
      <c r="E16971" s="169"/>
    </row>
    <row r="16972" spans="2:5">
      <c r="B16972" s="187"/>
      <c r="C16972" s="169"/>
      <c r="D16972" s="169"/>
      <c r="E16972" s="169"/>
    </row>
    <row r="16973" spans="2:5">
      <c r="B16973" s="187"/>
      <c r="C16973" s="169"/>
      <c r="D16973" s="169"/>
      <c r="E16973" s="169"/>
    </row>
    <row r="16974" spans="2:5">
      <c r="B16974" s="187"/>
      <c r="C16974" s="169"/>
      <c r="D16974" s="169"/>
      <c r="E16974" s="169"/>
    </row>
    <row r="16975" spans="2:5">
      <c r="B16975" s="187"/>
      <c r="C16975" s="169"/>
      <c r="D16975" s="169"/>
      <c r="E16975" s="169"/>
    </row>
    <row r="16976" spans="2:5">
      <c r="B16976" s="187"/>
      <c r="C16976" s="169"/>
      <c r="D16976" s="169"/>
      <c r="E16976" s="169"/>
    </row>
    <row r="16977" spans="2:5">
      <c r="B16977" s="187"/>
      <c r="C16977" s="169"/>
      <c r="D16977" s="169"/>
      <c r="E16977" s="169"/>
    </row>
    <row r="16978" spans="2:5">
      <c r="B16978" s="187"/>
      <c r="C16978" s="169"/>
      <c r="D16978" s="169"/>
      <c r="E16978" s="169"/>
    </row>
    <row r="16979" spans="2:5">
      <c r="B16979" s="187"/>
      <c r="C16979" s="169"/>
      <c r="D16979" s="169"/>
      <c r="E16979" s="169"/>
    </row>
    <row r="16980" spans="2:5">
      <c r="B16980" s="187"/>
      <c r="C16980" s="169"/>
      <c r="D16980" s="169"/>
      <c r="E16980" s="169"/>
    </row>
    <row r="16981" spans="2:5">
      <c r="B16981" s="187"/>
      <c r="C16981" s="169"/>
      <c r="D16981" s="169"/>
      <c r="E16981" s="169"/>
    </row>
    <row r="16982" spans="2:5">
      <c r="B16982" s="187"/>
      <c r="C16982" s="169"/>
      <c r="D16982" s="169"/>
      <c r="E16982" s="169"/>
    </row>
    <row r="16983" spans="2:5">
      <c r="B16983" s="187"/>
      <c r="C16983" s="169"/>
      <c r="D16983" s="169"/>
      <c r="E16983" s="169"/>
    </row>
    <row r="16984" spans="2:5">
      <c r="B16984" s="187"/>
      <c r="C16984" s="169"/>
      <c r="D16984" s="169"/>
      <c r="E16984" s="169"/>
    </row>
    <row r="16985" spans="2:5">
      <c r="B16985" s="187"/>
      <c r="C16985" s="169"/>
      <c r="D16985" s="169"/>
      <c r="E16985" s="169"/>
    </row>
    <row r="16986" spans="2:5">
      <c r="B16986" s="187"/>
      <c r="C16986" s="169"/>
      <c r="D16986" s="169"/>
      <c r="E16986" s="169"/>
    </row>
    <row r="16987" spans="2:5">
      <c r="B16987" s="187"/>
      <c r="C16987" s="169"/>
      <c r="D16987" s="169"/>
      <c r="E16987" s="169"/>
    </row>
    <row r="16988" spans="2:5">
      <c r="B16988" s="187"/>
      <c r="C16988" s="169"/>
      <c r="D16988" s="169"/>
      <c r="E16988" s="169"/>
    </row>
    <row r="16989" spans="2:5">
      <c r="B16989" s="187"/>
      <c r="C16989" s="169"/>
      <c r="D16989" s="169"/>
      <c r="E16989" s="169"/>
    </row>
    <row r="16990" spans="2:5">
      <c r="B16990" s="187"/>
      <c r="C16990" s="169"/>
      <c r="D16990" s="169"/>
      <c r="E16990" s="169"/>
    </row>
    <row r="16991" spans="2:5">
      <c r="B16991" s="187"/>
      <c r="C16991" s="169"/>
      <c r="D16991" s="169"/>
      <c r="E16991" s="169"/>
    </row>
    <row r="16992" spans="2:5">
      <c r="B16992" s="187"/>
      <c r="C16992" s="169"/>
      <c r="D16992" s="169"/>
      <c r="E16992" s="169"/>
    </row>
    <row r="16993" spans="2:5">
      <c r="B16993" s="187"/>
      <c r="C16993" s="169"/>
      <c r="D16993" s="169"/>
      <c r="E16993" s="169"/>
    </row>
    <row r="16994" spans="2:5">
      <c r="B16994" s="187"/>
      <c r="C16994" s="169"/>
      <c r="D16994" s="169"/>
      <c r="E16994" s="169"/>
    </row>
    <row r="16995" spans="2:5">
      <c r="B16995" s="187"/>
      <c r="C16995" s="169"/>
      <c r="D16995" s="169"/>
      <c r="E16995" s="169"/>
    </row>
    <row r="16996" spans="2:5">
      <c r="B16996" s="187"/>
      <c r="C16996" s="169"/>
      <c r="D16996" s="169"/>
      <c r="E16996" s="169"/>
    </row>
    <row r="16997" spans="2:5">
      <c r="B16997" s="187"/>
      <c r="C16997" s="169"/>
      <c r="D16997" s="169"/>
      <c r="E16997" s="169"/>
    </row>
    <row r="16998" spans="2:5">
      <c r="B16998" s="187"/>
      <c r="C16998" s="169"/>
      <c r="D16998" s="169"/>
      <c r="E16998" s="169"/>
    </row>
    <row r="16999" spans="2:5">
      <c r="B16999" s="187"/>
      <c r="C16999" s="169"/>
      <c r="D16999" s="169"/>
      <c r="E16999" s="169"/>
    </row>
    <row r="17000" spans="2:5">
      <c r="B17000" s="187"/>
      <c r="C17000" s="169"/>
      <c r="D17000" s="169"/>
      <c r="E17000" s="169"/>
    </row>
    <row r="17001" spans="2:5">
      <c r="B17001" s="187"/>
      <c r="C17001" s="169"/>
      <c r="D17001" s="169"/>
      <c r="E17001" s="169"/>
    </row>
    <row r="17002" spans="2:5">
      <c r="B17002" s="187"/>
      <c r="C17002" s="169"/>
      <c r="D17002" s="169"/>
      <c r="E17002" s="169"/>
    </row>
    <row r="17003" spans="2:5">
      <c r="B17003" s="187"/>
      <c r="C17003" s="169"/>
      <c r="D17003" s="169"/>
      <c r="E17003" s="169"/>
    </row>
    <row r="17004" spans="2:5">
      <c r="B17004" s="187"/>
      <c r="C17004" s="169"/>
      <c r="D17004" s="169"/>
      <c r="E17004" s="169"/>
    </row>
    <row r="17005" spans="2:5">
      <c r="B17005" s="187"/>
      <c r="C17005" s="169"/>
      <c r="D17005" s="169"/>
      <c r="E17005" s="169"/>
    </row>
    <row r="17006" spans="2:5">
      <c r="B17006" s="187"/>
      <c r="C17006" s="169"/>
      <c r="D17006" s="169"/>
      <c r="E17006" s="169"/>
    </row>
    <row r="17007" spans="2:5">
      <c r="B17007" s="187"/>
      <c r="C17007" s="169"/>
      <c r="D17007" s="169"/>
      <c r="E17007" s="169"/>
    </row>
    <row r="17008" spans="2:5">
      <c r="B17008" s="187"/>
      <c r="C17008" s="169"/>
      <c r="D17008" s="169"/>
      <c r="E17008" s="169"/>
    </row>
    <row r="17009" spans="2:5">
      <c r="B17009" s="187"/>
      <c r="C17009" s="169"/>
      <c r="D17009" s="169"/>
      <c r="E17009" s="169"/>
    </row>
    <row r="17010" spans="2:5">
      <c r="B17010" s="187"/>
      <c r="C17010" s="169"/>
      <c r="D17010" s="169"/>
      <c r="E17010" s="169"/>
    </row>
    <row r="17011" spans="2:5">
      <c r="B17011" s="187"/>
      <c r="C17011" s="169"/>
      <c r="D17011" s="169"/>
      <c r="E17011" s="169"/>
    </row>
    <row r="17012" spans="2:5">
      <c r="B17012" s="187"/>
      <c r="C17012" s="169"/>
      <c r="D17012" s="169"/>
      <c r="E17012" s="169"/>
    </row>
    <row r="17013" spans="2:5">
      <c r="B17013" s="187"/>
      <c r="C17013" s="169"/>
      <c r="D17013" s="169"/>
      <c r="E17013" s="169"/>
    </row>
    <row r="17014" spans="2:5">
      <c r="B17014" s="187"/>
      <c r="C17014" s="169"/>
      <c r="D17014" s="169"/>
      <c r="E17014" s="169"/>
    </row>
    <row r="17015" spans="2:5">
      <c r="B17015" s="187"/>
      <c r="C17015" s="169"/>
      <c r="D17015" s="169"/>
      <c r="E17015" s="169"/>
    </row>
    <row r="17016" spans="2:5">
      <c r="B17016" s="187"/>
      <c r="C17016" s="169"/>
      <c r="D17016" s="169"/>
      <c r="E17016" s="169"/>
    </row>
    <row r="17017" spans="2:5">
      <c r="B17017" s="187"/>
      <c r="C17017" s="169"/>
      <c r="D17017" s="169"/>
      <c r="E17017" s="169"/>
    </row>
    <row r="17018" spans="2:5">
      <c r="B17018" s="187"/>
      <c r="C17018" s="169"/>
      <c r="D17018" s="169"/>
      <c r="E17018" s="169"/>
    </row>
    <row r="17019" spans="2:5">
      <c r="B17019" s="187"/>
      <c r="C17019" s="169"/>
      <c r="D17019" s="169"/>
      <c r="E17019" s="169"/>
    </row>
    <row r="17020" spans="2:5">
      <c r="B17020" s="187"/>
      <c r="C17020" s="169"/>
      <c r="D17020" s="169"/>
      <c r="E17020" s="169"/>
    </row>
    <row r="17021" spans="2:5">
      <c r="B17021" s="187"/>
      <c r="C17021" s="169"/>
      <c r="D17021" s="169"/>
      <c r="E17021" s="169"/>
    </row>
    <row r="17022" spans="2:5">
      <c r="B17022" s="187"/>
      <c r="C17022" s="169"/>
      <c r="D17022" s="169"/>
      <c r="E17022" s="169"/>
    </row>
    <row r="17023" spans="2:5">
      <c r="B17023" s="187"/>
      <c r="C17023" s="169"/>
      <c r="D17023" s="169"/>
      <c r="E17023" s="169"/>
    </row>
    <row r="17024" spans="2:5">
      <c r="B17024" s="187"/>
      <c r="C17024" s="169"/>
      <c r="D17024" s="169"/>
      <c r="E17024" s="169"/>
    </row>
    <row r="17025" spans="2:5">
      <c r="B17025" s="187"/>
      <c r="C17025" s="169"/>
      <c r="D17025" s="169"/>
      <c r="E17025" s="169"/>
    </row>
    <row r="17026" spans="2:5">
      <c r="B17026" s="187"/>
      <c r="C17026" s="169"/>
      <c r="D17026" s="169"/>
      <c r="E17026" s="169"/>
    </row>
    <row r="17027" spans="2:5">
      <c r="B17027" s="187"/>
      <c r="C17027" s="169"/>
      <c r="D17027" s="169"/>
      <c r="E17027" s="169"/>
    </row>
    <row r="17028" spans="2:5">
      <c r="B17028" s="187"/>
      <c r="C17028" s="169"/>
      <c r="D17028" s="169"/>
      <c r="E17028" s="169"/>
    </row>
    <row r="17029" spans="2:5">
      <c r="B17029" s="187"/>
      <c r="C17029" s="169"/>
      <c r="D17029" s="169"/>
      <c r="E17029" s="169"/>
    </row>
    <row r="17030" spans="2:5">
      <c r="B17030" s="187"/>
      <c r="C17030" s="169"/>
      <c r="D17030" s="169"/>
      <c r="E17030" s="169"/>
    </row>
    <row r="17031" spans="2:5">
      <c r="B17031" s="187"/>
      <c r="C17031" s="169"/>
      <c r="D17031" s="169"/>
      <c r="E17031" s="169"/>
    </row>
    <row r="17032" spans="2:5">
      <c r="B17032" s="187"/>
      <c r="C17032" s="169"/>
      <c r="D17032" s="169"/>
      <c r="E17032" s="169"/>
    </row>
    <row r="17033" spans="2:5">
      <c r="B17033" s="187"/>
      <c r="C17033" s="169"/>
      <c r="D17033" s="169"/>
      <c r="E17033" s="169"/>
    </row>
    <row r="17034" spans="2:5">
      <c r="B17034" s="187"/>
      <c r="C17034" s="169"/>
      <c r="D17034" s="169"/>
      <c r="E17034" s="169"/>
    </row>
    <row r="17035" spans="2:5">
      <c r="B17035" s="187"/>
      <c r="C17035" s="169"/>
      <c r="D17035" s="169"/>
      <c r="E17035" s="169"/>
    </row>
    <row r="17036" spans="2:5">
      <c r="B17036" s="187"/>
      <c r="C17036" s="169"/>
      <c r="D17036" s="169"/>
      <c r="E17036" s="169"/>
    </row>
    <row r="17037" spans="2:5">
      <c r="B17037" s="187"/>
      <c r="C17037" s="169"/>
      <c r="D17037" s="169"/>
      <c r="E17037" s="169"/>
    </row>
    <row r="17038" spans="2:5">
      <c r="B17038" s="187"/>
      <c r="C17038" s="169"/>
      <c r="D17038" s="169"/>
      <c r="E17038" s="169"/>
    </row>
    <row r="17039" spans="2:5">
      <c r="B17039" s="187"/>
      <c r="C17039" s="169"/>
      <c r="D17039" s="169"/>
      <c r="E17039" s="169"/>
    </row>
    <row r="17040" spans="2:5">
      <c r="B17040" s="187"/>
      <c r="C17040" s="169"/>
      <c r="D17040" s="169"/>
      <c r="E17040" s="169"/>
    </row>
    <row r="17041" spans="2:5">
      <c r="B17041" s="187"/>
      <c r="C17041" s="169"/>
      <c r="D17041" s="169"/>
      <c r="E17041" s="169"/>
    </row>
    <row r="17042" spans="2:5">
      <c r="B17042" s="187"/>
      <c r="C17042" s="169"/>
      <c r="D17042" s="169"/>
      <c r="E17042" s="169"/>
    </row>
    <row r="17043" spans="2:5">
      <c r="B17043" s="187"/>
      <c r="C17043" s="169"/>
      <c r="D17043" s="169"/>
      <c r="E17043" s="169"/>
    </row>
    <row r="17044" spans="2:5">
      <c r="B17044" s="187"/>
      <c r="C17044" s="169"/>
      <c r="D17044" s="169"/>
      <c r="E17044" s="169"/>
    </row>
    <row r="17045" spans="2:5">
      <c r="B17045" s="187"/>
      <c r="C17045" s="169"/>
      <c r="D17045" s="169"/>
      <c r="E17045" s="169"/>
    </row>
    <row r="17046" spans="2:5">
      <c r="B17046" s="187"/>
      <c r="C17046" s="169"/>
      <c r="D17046" s="169"/>
      <c r="E17046" s="169"/>
    </row>
    <row r="17047" spans="2:5">
      <c r="B17047" s="187"/>
      <c r="C17047" s="169"/>
      <c r="D17047" s="169"/>
      <c r="E17047" s="169"/>
    </row>
    <row r="17048" spans="2:5">
      <c r="B17048" s="187"/>
      <c r="C17048" s="169"/>
      <c r="D17048" s="169"/>
      <c r="E17048" s="169"/>
    </row>
    <row r="17049" spans="2:5">
      <c r="B17049" s="187"/>
      <c r="C17049" s="169"/>
      <c r="D17049" s="169"/>
      <c r="E17049" s="169"/>
    </row>
    <row r="17050" spans="2:5">
      <c r="B17050" s="187"/>
      <c r="C17050" s="169"/>
      <c r="D17050" s="169"/>
      <c r="E17050" s="169"/>
    </row>
    <row r="17051" spans="2:5">
      <c r="B17051" s="187"/>
      <c r="C17051" s="169"/>
      <c r="D17051" s="169"/>
      <c r="E17051" s="169"/>
    </row>
    <row r="17052" spans="2:5">
      <c r="B17052" s="187"/>
      <c r="C17052" s="169"/>
      <c r="D17052" s="169"/>
      <c r="E17052" s="169"/>
    </row>
    <row r="17053" spans="2:5">
      <c r="B17053" s="187"/>
      <c r="C17053" s="169"/>
      <c r="D17053" s="169"/>
      <c r="E17053" s="169"/>
    </row>
    <row r="17054" spans="2:5">
      <c r="B17054" s="187"/>
      <c r="C17054" s="169"/>
      <c r="D17054" s="169"/>
      <c r="E17054" s="169"/>
    </row>
    <row r="17055" spans="2:5">
      <c r="B17055" s="187"/>
      <c r="C17055" s="169"/>
      <c r="D17055" s="169"/>
      <c r="E17055" s="169"/>
    </row>
    <row r="17056" spans="2:5">
      <c r="B17056" s="187"/>
      <c r="C17056" s="169"/>
      <c r="D17056" s="169"/>
      <c r="E17056" s="169"/>
    </row>
    <row r="17057" spans="2:5">
      <c r="B17057" s="187"/>
      <c r="C17057" s="169"/>
      <c r="D17057" s="169"/>
      <c r="E17057" s="169"/>
    </row>
    <row r="17058" spans="2:5">
      <c r="B17058" s="187"/>
      <c r="C17058" s="169"/>
      <c r="D17058" s="169"/>
      <c r="E17058" s="169"/>
    </row>
    <row r="17059" spans="2:5">
      <c r="B17059" s="187"/>
      <c r="C17059" s="169"/>
      <c r="D17059" s="169"/>
      <c r="E17059" s="169"/>
    </row>
    <row r="17060" spans="2:5">
      <c r="B17060" s="187"/>
      <c r="C17060" s="169"/>
      <c r="D17060" s="169"/>
      <c r="E17060" s="169"/>
    </row>
    <row r="17061" spans="2:5">
      <c r="B17061" s="187"/>
      <c r="C17061" s="169"/>
      <c r="D17061" s="169"/>
      <c r="E17061" s="169"/>
    </row>
    <row r="17062" spans="2:5">
      <c r="B17062" s="187"/>
      <c r="C17062" s="169"/>
      <c r="D17062" s="169"/>
      <c r="E17062" s="169"/>
    </row>
    <row r="17063" spans="2:5">
      <c r="B17063" s="187"/>
      <c r="C17063" s="169"/>
      <c r="D17063" s="169"/>
      <c r="E17063" s="169"/>
    </row>
    <row r="17064" spans="2:5">
      <c r="B17064" s="187"/>
      <c r="C17064" s="169"/>
      <c r="D17064" s="169"/>
      <c r="E17064" s="169"/>
    </row>
    <row r="17065" spans="2:5">
      <c r="B17065" s="187"/>
      <c r="C17065" s="169"/>
      <c r="D17065" s="169"/>
      <c r="E17065" s="169"/>
    </row>
    <row r="17066" spans="2:5">
      <c r="B17066" s="187"/>
      <c r="C17066" s="169"/>
      <c r="D17066" s="169"/>
      <c r="E17066" s="169"/>
    </row>
    <row r="17067" spans="2:5">
      <c r="B17067" s="187"/>
      <c r="C17067" s="169"/>
      <c r="D17067" s="169"/>
      <c r="E17067" s="169"/>
    </row>
    <row r="17068" spans="2:5">
      <c r="B17068" s="187"/>
      <c r="C17068" s="169"/>
      <c r="D17068" s="169"/>
      <c r="E17068" s="169"/>
    </row>
    <row r="17069" spans="2:5">
      <c r="B17069" s="187"/>
      <c r="C17069" s="169"/>
      <c r="D17069" s="169"/>
      <c r="E17069" s="169"/>
    </row>
    <row r="17070" spans="2:5">
      <c r="B17070" s="187"/>
      <c r="C17070" s="169"/>
      <c r="D17070" s="169"/>
      <c r="E17070" s="169"/>
    </row>
    <row r="17071" spans="2:5">
      <c r="B17071" s="187"/>
      <c r="C17071" s="169"/>
      <c r="D17071" s="169"/>
      <c r="E17071" s="169"/>
    </row>
    <row r="17072" spans="2:5">
      <c r="B17072" s="187"/>
      <c r="C17072" s="169"/>
      <c r="D17072" s="169"/>
      <c r="E17072" s="169"/>
    </row>
    <row r="17073" spans="2:5">
      <c r="B17073" s="187"/>
      <c r="C17073" s="169"/>
      <c r="D17073" s="169"/>
      <c r="E17073" s="169"/>
    </row>
    <row r="17074" spans="2:5">
      <c r="B17074" s="187"/>
      <c r="C17074" s="169"/>
      <c r="D17074" s="169"/>
      <c r="E17074" s="169"/>
    </row>
    <row r="17075" spans="2:5">
      <c r="B17075" s="187"/>
      <c r="C17075" s="169"/>
      <c r="D17075" s="169"/>
      <c r="E17075" s="169"/>
    </row>
    <row r="17076" spans="2:5">
      <c r="B17076" s="187"/>
      <c r="C17076" s="169"/>
      <c r="D17076" s="169"/>
      <c r="E17076" s="169"/>
    </row>
    <row r="17077" spans="2:5">
      <c r="B17077" s="187"/>
      <c r="C17077" s="169"/>
      <c r="D17077" s="169"/>
      <c r="E17077" s="169"/>
    </row>
    <row r="17078" spans="2:5">
      <c r="B17078" s="187"/>
      <c r="C17078" s="169"/>
      <c r="D17078" s="169"/>
      <c r="E17078" s="169"/>
    </row>
    <row r="17079" spans="2:5">
      <c r="B17079" s="187"/>
      <c r="C17079" s="169"/>
      <c r="D17079" s="169"/>
      <c r="E17079" s="169"/>
    </row>
    <row r="17080" spans="2:5">
      <c r="B17080" s="187"/>
      <c r="C17080" s="169"/>
      <c r="D17080" s="169"/>
      <c r="E17080" s="169"/>
    </row>
    <row r="17081" spans="2:5">
      <c r="B17081" s="187"/>
      <c r="C17081" s="169"/>
      <c r="D17081" s="169"/>
      <c r="E17081" s="169"/>
    </row>
    <row r="17082" spans="2:5">
      <c r="B17082" s="187"/>
      <c r="C17082" s="169"/>
      <c r="D17082" s="169"/>
      <c r="E17082" s="169"/>
    </row>
    <row r="17083" spans="2:5">
      <c r="B17083" s="187"/>
      <c r="C17083" s="169"/>
      <c r="D17083" s="169"/>
      <c r="E17083" s="169"/>
    </row>
    <row r="17084" spans="2:5">
      <c r="B17084" s="187"/>
      <c r="C17084" s="169"/>
      <c r="D17084" s="169"/>
      <c r="E17084" s="169"/>
    </row>
    <row r="17085" spans="2:5">
      <c r="B17085" s="187"/>
      <c r="C17085" s="169"/>
      <c r="D17085" s="169"/>
      <c r="E17085" s="169"/>
    </row>
    <row r="17086" spans="2:5">
      <c r="B17086" s="187"/>
      <c r="C17086" s="169"/>
      <c r="D17086" s="169"/>
      <c r="E17086" s="169"/>
    </row>
    <row r="17087" spans="2:5">
      <c r="B17087" s="187"/>
      <c r="C17087" s="169"/>
      <c r="D17087" s="169"/>
      <c r="E17087" s="169"/>
    </row>
    <row r="17088" spans="2:5">
      <c r="B17088" s="187"/>
      <c r="C17088" s="169"/>
      <c r="D17088" s="169"/>
      <c r="E17088" s="169"/>
    </row>
    <row r="17089" spans="2:5">
      <c r="B17089" s="187"/>
      <c r="C17089" s="169"/>
      <c r="D17089" s="169"/>
      <c r="E17089" s="169"/>
    </row>
    <row r="17090" spans="2:5">
      <c r="B17090" s="187"/>
      <c r="C17090" s="169"/>
      <c r="D17090" s="169"/>
      <c r="E17090" s="169"/>
    </row>
    <row r="17091" spans="2:5">
      <c r="B17091" s="187"/>
      <c r="C17091" s="169"/>
      <c r="D17091" s="169"/>
      <c r="E17091" s="169"/>
    </row>
    <row r="17092" spans="2:5">
      <c r="B17092" s="187"/>
      <c r="C17092" s="169"/>
      <c r="D17092" s="169"/>
      <c r="E17092" s="169"/>
    </row>
    <row r="17093" spans="2:5">
      <c r="B17093" s="187"/>
      <c r="C17093" s="169"/>
      <c r="D17093" s="169"/>
      <c r="E17093" s="169"/>
    </row>
    <row r="17094" spans="2:5">
      <c r="B17094" s="187"/>
      <c r="C17094" s="169"/>
      <c r="D17094" s="169"/>
      <c r="E17094" s="169"/>
    </row>
    <row r="17095" spans="2:5">
      <c r="B17095" s="187"/>
      <c r="C17095" s="169"/>
      <c r="D17095" s="169"/>
      <c r="E17095" s="169"/>
    </row>
    <row r="17096" spans="2:5">
      <c r="B17096" s="187"/>
      <c r="C17096" s="169"/>
      <c r="D17096" s="169"/>
      <c r="E17096" s="169"/>
    </row>
    <row r="17097" spans="2:5">
      <c r="B17097" s="187"/>
      <c r="C17097" s="169"/>
      <c r="D17097" s="169"/>
      <c r="E17097" s="169"/>
    </row>
    <row r="17098" spans="2:5">
      <c r="B17098" s="187"/>
      <c r="C17098" s="169"/>
      <c r="D17098" s="169"/>
      <c r="E17098" s="169"/>
    </row>
    <row r="17099" spans="2:5">
      <c r="B17099" s="187"/>
      <c r="C17099" s="169"/>
      <c r="D17099" s="169"/>
      <c r="E17099" s="169"/>
    </row>
    <row r="17100" spans="2:5">
      <c r="B17100" s="187"/>
      <c r="C17100" s="169"/>
      <c r="D17100" s="169"/>
      <c r="E17100" s="169"/>
    </row>
    <row r="17101" spans="2:5">
      <c r="B17101" s="187"/>
      <c r="C17101" s="169"/>
      <c r="D17101" s="169"/>
      <c r="E17101" s="169"/>
    </row>
    <row r="17102" spans="2:5">
      <c r="B17102" s="187"/>
      <c r="C17102" s="169"/>
      <c r="D17102" s="169"/>
      <c r="E17102" s="169"/>
    </row>
    <row r="17103" spans="2:5">
      <c r="B17103" s="187"/>
      <c r="C17103" s="169"/>
      <c r="D17103" s="169"/>
      <c r="E17103" s="169"/>
    </row>
    <row r="17104" spans="2:5">
      <c r="B17104" s="187"/>
      <c r="C17104" s="169"/>
      <c r="D17104" s="169"/>
      <c r="E17104" s="169"/>
    </row>
    <row r="17105" spans="2:5">
      <c r="B17105" s="187"/>
      <c r="C17105" s="169"/>
      <c r="D17105" s="169"/>
      <c r="E17105" s="169"/>
    </row>
    <row r="17106" spans="2:5">
      <c r="B17106" s="187"/>
      <c r="C17106" s="169"/>
      <c r="D17106" s="169"/>
      <c r="E17106" s="169"/>
    </row>
    <row r="17107" spans="2:5">
      <c r="B17107" s="187"/>
      <c r="C17107" s="169"/>
      <c r="D17107" s="169"/>
      <c r="E17107" s="169"/>
    </row>
    <row r="17108" spans="2:5">
      <c r="B17108" s="187"/>
      <c r="C17108" s="169"/>
      <c r="D17108" s="169"/>
      <c r="E17108" s="169"/>
    </row>
    <row r="17109" spans="2:5">
      <c r="B17109" s="187"/>
      <c r="C17109" s="169"/>
      <c r="D17109" s="169"/>
      <c r="E17109" s="169"/>
    </row>
    <row r="17110" spans="2:5">
      <c r="B17110" s="187"/>
      <c r="C17110" s="169"/>
      <c r="D17110" s="169"/>
      <c r="E17110" s="169"/>
    </row>
    <row r="17111" spans="2:5">
      <c r="B17111" s="187"/>
      <c r="C17111" s="169"/>
      <c r="D17111" s="169"/>
      <c r="E17111" s="169"/>
    </row>
    <row r="17112" spans="2:5">
      <c r="B17112" s="187"/>
      <c r="C17112" s="169"/>
      <c r="D17112" s="169"/>
      <c r="E17112" s="169"/>
    </row>
    <row r="17113" spans="2:5">
      <c r="B17113" s="187"/>
      <c r="C17113" s="169"/>
      <c r="D17113" s="169"/>
      <c r="E17113" s="169"/>
    </row>
    <row r="17114" spans="2:5">
      <c r="B17114" s="187"/>
      <c r="C17114" s="169"/>
      <c r="D17114" s="169"/>
      <c r="E17114" s="169"/>
    </row>
    <row r="17115" spans="2:5">
      <c r="B17115" s="187"/>
      <c r="C17115" s="169"/>
      <c r="D17115" s="169"/>
      <c r="E17115" s="169"/>
    </row>
    <row r="17116" spans="2:5">
      <c r="B17116" s="187"/>
      <c r="C17116" s="169"/>
      <c r="D17116" s="169"/>
      <c r="E17116" s="169"/>
    </row>
    <row r="17117" spans="2:5">
      <c r="B17117" s="187"/>
      <c r="C17117" s="169"/>
      <c r="D17117" s="169"/>
      <c r="E17117" s="169"/>
    </row>
    <row r="17118" spans="2:5">
      <c r="B17118" s="187"/>
      <c r="C17118" s="169"/>
      <c r="D17118" s="169"/>
      <c r="E17118" s="169"/>
    </row>
    <row r="17119" spans="2:5">
      <c r="B17119" s="187"/>
      <c r="C17119" s="169"/>
      <c r="D17119" s="169"/>
      <c r="E17119" s="169"/>
    </row>
    <row r="17120" spans="2:5">
      <c r="B17120" s="187"/>
      <c r="C17120" s="169"/>
      <c r="D17120" s="169"/>
      <c r="E17120" s="169"/>
    </row>
    <row r="17121" spans="2:5">
      <c r="B17121" s="187"/>
      <c r="C17121" s="169"/>
      <c r="D17121" s="169"/>
      <c r="E17121" s="169"/>
    </row>
    <row r="17122" spans="2:5">
      <c r="B17122" s="187"/>
      <c r="C17122" s="169"/>
      <c r="D17122" s="169"/>
      <c r="E17122" s="169"/>
    </row>
    <row r="17123" spans="2:5">
      <c r="B17123" s="187"/>
      <c r="C17123" s="169"/>
      <c r="D17123" s="169"/>
      <c r="E17123" s="169"/>
    </row>
    <row r="17124" spans="2:5">
      <c r="B17124" s="187"/>
      <c r="C17124" s="169"/>
      <c r="D17124" s="169"/>
      <c r="E17124" s="169"/>
    </row>
    <row r="17125" spans="2:5">
      <c r="B17125" s="187"/>
      <c r="C17125" s="169"/>
      <c r="D17125" s="169"/>
      <c r="E17125" s="169"/>
    </row>
    <row r="17126" spans="2:5">
      <c r="B17126" s="187"/>
      <c r="C17126" s="169"/>
      <c r="D17126" s="169"/>
      <c r="E17126" s="169"/>
    </row>
    <row r="17127" spans="2:5">
      <c r="B17127" s="187"/>
      <c r="C17127" s="169"/>
      <c r="D17127" s="169"/>
      <c r="E17127" s="169"/>
    </row>
    <row r="17128" spans="2:5">
      <c r="B17128" s="187"/>
      <c r="C17128" s="169"/>
      <c r="D17128" s="169"/>
      <c r="E17128" s="169"/>
    </row>
    <row r="17129" spans="2:5">
      <c r="B17129" s="187"/>
      <c r="C17129" s="169"/>
      <c r="D17129" s="169"/>
      <c r="E17129" s="169"/>
    </row>
    <row r="17130" spans="2:5">
      <c r="B17130" s="187"/>
      <c r="C17130" s="169"/>
      <c r="D17130" s="169"/>
      <c r="E17130" s="169"/>
    </row>
    <row r="17131" spans="2:5">
      <c r="B17131" s="187"/>
      <c r="C17131" s="169"/>
      <c r="D17131" s="169"/>
      <c r="E17131" s="169"/>
    </row>
    <row r="17132" spans="2:5">
      <c r="B17132" s="187"/>
      <c r="C17132" s="169"/>
      <c r="D17132" s="169"/>
      <c r="E17132" s="169"/>
    </row>
    <row r="17133" spans="2:5">
      <c r="B17133" s="187"/>
      <c r="C17133" s="169"/>
      <c r="D17133" s="169"/>
      <c r="E17133" s="169"/>
    </row>
    <row r="17134" spans="2:5">
      <c r="B17134" s="187"/>
      <c r="C17134" s="169"/>
      <c r="D17134" s="169"/>
      <c r="E17134" s="169"/>
    </row>
    <row r="17135" spans="2:5">
      <c r="B17135" s="187"/>
      <c r="C17135" s="169"/>
      <c r="D17135" s="169"/>
      <c r="E17135" s="169"/>
    </row>
    <row r="17136" spans="2:5">
      <c r="B17136" s="187"/>
      <c r="C17136" s="169"/>
      <c r="D17136" s="169"/>
      <c r="E17136" s="169"/>
    </row>
    <row r="17137" spans="2:5">
      <c r="B17137" s="187"/>
      <c r="C17137" s="169"/>
      <c r="D17137" s="169"/>
      <c r="E17137" s="169"/>
    </row>
    <row r="17138" spans="2:5">
      <c r="B17138" s="187"/>
      <c r="C17138" s="169"/>
      <c r="D17138" s="169"/>
      <c r="E17138" s="169"/>
    </row>
    <row r="17139" spans="2:5">
      <c r="B17139" s="187"/>
      <c r="C17139" s="169"/>
      <c r="D17139" s="169"/>
      <c r="E17139" s="169"/>
    </row>
    <row r="17140" spans="2:5">
      <c r="B17140" s="187"/>
      <c r="C17140" s="169"/>
      <c r="D17140" s="169"/>
      <c r="E17140" s="169"/>
    </row>
    <row r="17141" spans="2:5">
      <c r="B17141" s="187"/>
      <c r="C17141" s="169"/>
      <c r="D17141" s="169"/>
      <c r="E17141" s="169"/>
    </row>
    <row r="17142" spans="2:5">
      <c r="B17142" s="187"/>
      <c r="C17142" s="169"/>
      <c r="D17142" s="169"/>
      <c r="E17142" s="169"/>
    </row>
    <row r="17143" spans="2:5">
      <c r="B17143" s="187"/>
      <c r="C17143" s="169"/>
      <c r="D17143" s="169"/>
      <c r="E17143" s="169"/>
    </row>
    <row r="17144" spans="2:5">
      <c r="B17144" s="187"/>
      <c r="C17144" s="169"/>
      <c r="D17144" s="169"/>
      <c r="E17144" s="169"/>
    </row>
    <row r="17145" spans="2:5">
      <c r="B17145" s="187"/>
      <c r="C17145" s="169"/>
      <c r="D17145" s="169"/>
      <c r="E17145" s="169"/>
    </row>
    <row r="17146" spans="2:5">
      <c r="B17146" s="187"/>
      <c r="C17146" s="169"/>
      <c r="D17146" s="169"/>
      <c r="E17146" s="169"/>
    </row>
    <row r="17147" spans="2:5">
      <c r="B17147" s="187"/>
      <c r="C17147" s="169"/>
      <c r="D17147" s="169"/>
      <c r="E17147" s="169"/>
    </row>
    <row r="17148" spans="2:5">
      <c r="B17148" s="187"/>
      <c r="C17148" s="169"/>
      <c r="D17148" s="169"/>
      <c r="E17148" s="169"/>
    </row>
    <row r="17149" spans="2:5">
      <c r="B17149" s="187"/>
      <c r="C17149" s="169"/>
      <c r="D17149" s="169"/>
      <c r="E17149" s="169"/>
    </row>
    <row r="17150" spans="2:5">
      <c r="B17150" s="187"/>
      <c r="C17150" s="169"/>
      <c r="D17150" s="169"/>
      <c r="E17150" s="169"/>
    </row>
    <row r="17151" spans="2:5">
      <c r="B17151" s="187"/>
      <c r="C17151" s="169"/>
      <c r="D17151" s="169"/>
      <c r="E17151" s="169"/>
    </row>
    <row r="17152" spans="2:5">
      <c r="B17152" s="187"/>
      <c r="C17152" s="169"/>
      <c r="D17152" s="169"/>
      <c r="E17152" s="169"/>
    </row>
    <row r="17153" spans="2:5">
      <c r="B17153" s="187"/>
      <c r="C17153" s="169"/>
      <c r="D17153" s="169"/>
      <c r="E17153" s="169"/>
    </row>
    <row r="17154" spans="2:5">
      <c r="B17154" s="187"/>
      <c r="C17154" s="169"/>
      <c r="D17154" s="169"/>
      <c r="E17154" s="169"/>
    </row>
    <row r="17155" spans="2:5">
      <c r="B17155" s="187"/>
      <c r="C17155" s="169"/>
      <c r="D17155" s="169"/>
      <c r="E17155" s="169"/>
    </row>
    <row r="17156" spans="2:5">
      <c r="B17156" s="187"/>
      <c r="C17156" s="169"/>
      <c r="D17156" s="169"/>
      <c r="E17156" s="169"/>
    </row>
    <row r="17157" spans="2:5">
      <c r="B17157" s="187"/>
      <c r="C17157" s="169"/>
      <c r="D17157" s="169"/>
      <c r="E17157" s="169"/>
    </row>
    <row r="17158" spans="2:5">
      <c r="B17158" s="187"/>
      <c r="C17158" s="169"/>
      <c r="D17158" s="169"/>
      <c r="E17158" s="169"/>
    </row>
    <row r="17159" spans="2:5">
      <c r="B17159" s="187"/>
      <c r="C17159" s="169"/>
      <c r="D17159" s="169"/>
      <c r="E17159" s="169"/>
    </row>
    <row r="17160" spans="2:5">
      <c r="B17160" s="187"/>
      <c r="C17160" s="169"/>
      <c r="D17160" s="169"/>
      <c r="E17160" s="169"/>
    </row>
    <row r="17161" spans="2:5">
      <c r="B17161" s="187"/>
      <c r="C17161" s="169"/>
      <c r="D17161" s="169"/>
      <c r="E17161" s="169"/>
    </row>
    <row r="17162" spans="2:5">
      <c r="B17162" s="187"/>
      <c r="C17162" s="169"/>
      <c r="D17162" s="169"/>
      <c r="E17162" s="169"/>
    </row>
    <row r="17163" spans="2:5">
      <c r="B17163" s="187"/>
      <c r="C17163" s="169"/>
      <c r="D17163" s="169"/>
      <c r="E17163" s="169"/>
    </row>
    <row r="17164" spans="2:5">
      <c r="B17164" s="187"/>
      <c r="C17164" s="169"/>
      <c r="D17164" s="169"/>
      <c r="E17164" s="169"/>
    </row>
    <row r="17165" spans="2:5">
      <c r="B17165" s="187"/>
      <c r="C17165" s="169"/>
      <c r="D17165" s="169"/>
      <c r="E17165" s="169"/>
    </row>
    <row r="17166" spans="2:5">
      <c r="B17166" s="187"/>
      <c r="C17166" s="169"/>
      <c r="D17166" s="169"/>
      <c r="E17166" s="169"/>
    </row>
    <row r="17167" spans="2:5">
      <c r="B17167" s="187"/>
      <c r="C17167" s="169"/>
      <c r="D17167" s="169"/>
      <c r="E17167" s="169"/>
    </row>
    <row r="17168" spans="2:5">
      <c r="B17168" s="187"/>
      <c r="C17168" s="169"/>
      <c r="D17168" s="169"/>
      <c r="E17168" s="169"/>
    </row>
    <row r="17169" spans="2:5">
      <c r="B17169" s="187"/>
      <c r="C17169" s="169"/>
      <c r="D17169" s="169"/>
      <c r="E17169" s="169"/>
    </row>
    <row r="17170" spans="2:5">
      <c r="B17170" s="187"/>
      <c r="C17170" s="169"/>
      <c r="D17170" s="169"/>
      <c r="E17170" s="169"/>
    </row>
    <row r="17171" spans="2:5">
      <c r="B17171" s="187"/>
      <c r="C17171" s="169"/>
      <c r="D17171" s="169"/>
      <c r="E17171" s="169"/>
    </row>
    <row r="17172" spans="2:5">
      <c r="B17172" s="187"/>
      <c r="C17172" s="169"/>
      <c r="D17172" s="169"/>
      <c r="E17172" s="169"/>
    </row>
    <row r="17173" spans="2:5">
      <c r="B17173" s="187"/>
      <c r="C17173" s="169"/>
      <c r="D17173" s="169"/>
      <c r="E17173" s="169"/>
    </row>
    <row r="17174" spans="2:5">
      <c r="B17174" s="187"/>
      <c r="C17174" s="169"/>
      <c r="D17174" s="169"/>
      <c r="E17174" s="169"/>
    </row>
    <row r="17175" spans="2:5">
      <c r="B17175" s="187"/>
      <c r="C17175" s="169"/>
      <c r="D17175" s="169"/>
      <c r="E17175" s="169"/>
    </row>
    <row r="17176" spans="2:5">
      <c r="B17176" s="187"/>
      <c r="C17176" s="169"/>
      <c r="D17176" s="169"/>
      <c r="E17176" s="169"/>
    </row>
    <row r="17177" spans="2:5">
      <c r="B17177" s="187"/>
      <c r="C17177" s="169"/>
      <c r="D17177" s="169"/>
      <c r="E17177" s="169"/>
    </row>
    <row r="17178" spans="2:5">
      <c r="B17178" s="187"/>
      <c r="C17178" s="169"/>
      <c r="D17178" s="169"/>
      <c r="E17178" s="169"/>
    </row>
    <row r="17179" spans="2:5">
      <c r="B17179" s="187"/>
      <c r="C17179" s="169"/>
      <c r="D17179" s="169"/>
      <c r="E17179" s="169"/>
    </row>
    <row r="17180" spans="2:5">
      <c r="B17180" s="187"/>
      <c r="C17180" s="169"/>
      <c r="D17180" s="169"/>
      <c r="E17180" s="169"/>
    </row>
    <row r="17181" spans="2:5">
      <c r="B17181" s="187"/>
      <c r="C17181" s="169"/>
      <c r="D17181" s="169"/>
      <c r="E17181" s="169"/>
    </row>
    <row r="17182" spans="2:5">
      <c r="B17182" s="187"/>
      <c r="C17182" s="169"/>
      <c r="D17182" s="169"/>
      <c r="E17182" s="169"/>
    </row>
    <row r="17183" spans="2:5">
      <c r="B17183" s="187"/>
      <c r="C17183" s="169"/>
      <c r="D17183" s="169"/>
      <c r="E17183" s="169"/>
    </row>
    <row r="17184" spans="2:5">
      <c r="B17184" s="187"/>
      <c r="C17184" s="169"/>
      <c r="D17184" s="169"/>
      <c r="E17184" s="169"/>
    </row>
    <row r="17185" spans="2:5">
      <c r="B17185" s="187"/>
      <c r="C17185" s="169"/>
      <c r="D17185" s="169"/>
      <c r="E17185" s="169"/>
    </row>
    <row r="17186" spans="2:5">
      <c r="B17186" s="187"/>
      <c r="C17186" s="169"/>
      <c r="D17186" s="169"/>
      <c r="E17186" s="169"/>
    </row>
    <row r="17187" spans="2:5">
      <c r="B17187" s="187"/>
      <c r="C17187" s="169"/>
      <c r="D17187" s="169"/>
      <c r="E17187" s="169"/>
    </row>
    <row r="17188" spans="2:5">
      <c r="B17188" s="187"/>
      <c r="C17188" s="169"/>
      <c r="D17188" s="169"/>
      <c r="E17188" s="169"/>
    </row>
    <row r="17189" spans="2:5">
      <c r="B17189" s="187"/>
      <c r="C17189" s="169"/>
      <c r="D17189" s="169"/>
      <c r="E17189" s="169"/>
    </row>
    <row r="17190" spans="2:5">
      <c r="B17190" s="187"/>
      <c r="C17190" s="169"/>
      <c r="D17190" s="169"/>
      <c r="E17190" s="169"/>
    </row>
    <row r="17191" spans="2:5">
      <c r="B17191" s="187"/>
      <c r="C17191" s="169"/>
      <c r="D17191" s="169"/>
      <c r="E17191" s="169"/>
    </row>
    <row r="17192" spans="2:5">
      <c r="B17192" s="187"/>
      <c r="C17192" s="169"/>
      <c r="D17192" s="169"/>
      <c r="E17192" s="169"/>
    </row>
    <row r="17193" spans="2:5">
      <c r="B17193" s="187"/>
      <c r="C17193" s="169"/>
      <c r="D17193" s="169"/>
      <c r="E17193" s="169"/>
    </row>
    <row r="17194" spans="2:5">
      <c r="B17194" s="187"/>
      <c r="C17194" s="169"/>
      <c r="D17194" s="169"/>
      <c r="E17194" s="169"/>
    </row>
    <row r="17195" spans="2:5">
      <c r="B17195" s="187"/>
      <c r="C17195" s="169"/>
      <c r="D17195" s="169"/>
      <c r="E17195" s="169"/>
    </row>
    <row r="17196" spans="2:5">
      <c r="B17196" s="187"/>
      <c r="C17196" s="169"/>
      <c r="D17196" s="169"/>
      <c r="E17196" s="169"/>
    </row>
    <row r="17197" spans="2:5">
      <c r="B17197" s="187"/>
      <c r="C17197" s="169"/>
      <c r="D17197" s="169"/>
      <c r="E17197" s="169"/>
    </row>
    <row r="17198" spans="2:5">
      <c r="B17198" s="187"/>
      <c r="C17198" s="169"/>
      <c r="D17198" s="169"/>
      <c r="E17198" s="169"/>
    </row>
    <row r="17199" spans="2:5">
      <c r="B17199" s="187"/>
      <c r="C17199" s="169"/>
      <c r="D17199" s="169"/>
      <c r="E17199" s="169"/>
    </row>
    <row r="17200" spans="2:5">
      <c r="B17200" s="187"/>
      <c r="C17200" s="169"/>
      <c r="D17200" s="169"/>
      <c r="E17200" s="169"/>
    </row>
    <row r="17201" spans="2:5">
      <c r="B17201" s="187"/>
      <c r="C17201" s="169"/>
      <c r="D17201" s="169"/>
      <c r="E17201" s="169"/>
    </row>
    <row r="17202" spans="2:5">
      <c r="B17202" s="187"/>
      <c r="C17202" s="169"/>
      <c r="D17202" s="169"/>
      <c r="E17202" s="169"/>
    </row>
    <row r="17203" spans="2:5">
      <c r="B17203" s="187"/>
      <c r="C17203" s="169"/>
      <c r="D17203" s="169"/>
      <c r="E17203" s="169"/>
    </row>
    <row r="17204" spans="2:5">
      <c r="B17204" s="187"/>
      <c r="C17204" s="169"/>
      <c r="D17204" s="169"/>
      <c r="E17204" s="169"/>
    </row>
    <row r="17205" spans="2:5">
      <c r="B17205" s="187"/>
      <c r="C17205" s="169"/>
      <c r="D17205" s="169"/>
      <c r="E17205" s="169"/>
    </row>
    <row r="17206" spans="2:5">
      <c r="B17206" s="187"/>
      <c r="C17206" s="169"/>
      <c r="D17206" s="169"/>
      <c r="E17206" s="169"/>
    </row>
    <row r="17207" spans="2:5">
      <c r="B17207" s="187"/>
      <c r="C17207" s="169"/>
      <c r="D17207" s="169"/>
      <c r="E17207" s="169"/>
    </row>
    <row r="17208" spans="2:5">
      <c r="B17208" s="187"/>
      <c r="C17208" s="169"/>
      <c r="D17208" s="169"/>
      <c r="E17208" s="169"/>
    </row>
    <row r="17209" spans="2:5">
      <c r="B17209" s="187"/>
      <c r="C17209" s="169"/>
      <c r="D17209" s="169"/>
      <c r="E17209" s="169"/>
    </row>
    <row r="17210" spans="2:5">
      <c r="B17210" s="187"/>
      <c r="C17210" s="169"/>
      <c r="D17210" s="169"/>
      <c r="E17210" s="169"/>
    </row>
    <row r="17211" spans="2:5">
      <c r="B17211" s="187"/>
      <c r="C17211" s="169"/>
      <c r="D17211" s="169"/>
      <c r="E17211" s="169"/>
    </row>
    <row r="17212" spans="2:5">
      <c r="B17212" s="187"/>
      <c r="C17212" s="169"/>
      <c r="D17212" s="169"/>
      <c r="E17212" s="169"/>
    </row>
    <row r="17213" spans="2:5">
      <c r="B17213" s="187"/>
      <c r="C17213" s="169"/>
      <c r="D17213" s="169"/>
      <c r="E17213" s="169"/>
    </row>
    <row r="17214" spans="2:5">
      <c r="B17214" s="187"/>
      <c r="C17214" s="169"/>
      <c r="D17214" s="169"/>
      <c r="E17214" s="169"/>
    </row>
    <row r="17215" spans="2:5">
      <c r="B17215" s="187"/>
      <c r="C17215" s="169"/>
      <c r="D17215" s="169"/>
      <c r="E17215" s="169"/>
    </row>
    <row r="17216" spans="2:5">
      <c r="B17216" s="187"/>
      <c r="C17216" s="169"/>
      <c r="D17216" s="169"/>
      <c r="E17216" s="169"/>
    </row>
    <row r="17217" spans="2:5">
      <c r="B17217" s="187"/>
      <c r="C17217" s="169"/>
      <c r="D17217" s="169"/>
      <c r="E17217" s="169"/>
    </row>
    <row r="17218" spans="2:5">
      <c r="B17218" s="187"/>
      <c r="C17218" s="169"/>
      <c r="D17218" s="169"/>
      <c r="E17218" s="169"/>
    </row>
    <row r="17219" spans="2:5">
      <c r="B17219" s="187"/>
      <c r="C17219" s="169"/>
      <c r="D17219" s="169"/>
      <c r="E17219" s="169"/>
    </row>
    <row r="17220" spans="2:5">
      <c r="B17220" s="187"/>
      <c r="C17220" s="169"/>
      <c r="D17220" s="169"/>
      <c r="E17220" s="169"/>
    </row>
    <row r="17221" spans="2:5">
      <c r="B17221" s="187"/>
      <c r="C17221" s="169"/>
      <c r="D17221" s="169"/>
      <c r="E17221" s="169"/>
    </row>
    <row r="17222" spans="2:5">
      <c r="B17222" s="187"/>
      <c r="C17222" s="169"/>
      <c r="D17222" s="169"/>
      <c r="E17222" s="169"/>
    </row>
    <row r="17223" spans="2:5">
      <c r="B17223" s="187"/>
      <c r="C17223" s="169"/>
      <c r="D17223" s="169"/>
      <c r="E17223" s="169"/>
    </row>
    <row r="17224" spans="2:5">
      <c r="B17224" s="187"/>
      <c r="C17224" s="169"/>
      <c r="D17224" s="169"/>
      <c r="E17224" s="169"/>
    </row>
    <row r="17225" spans="2:5">
      <c r="B17225" s="187"/>
      <c r="C17225" s="169"/>
      <c r="D17225" s="169"/>
      <c r="E17225" s="169"/>
    </row>
    <row r="17226" spans="2:5">
      <c r="B17226" s="187"/>
      <c r="C17226" s="169"/>
      <c r="D17226" s="169"/>
      <c r="E17226" s="169"/>
    </row>
    <row r="17227" spans="2:5">
      <c r="B17227" s="187"/>
      <c r="C17227" s="169"/>
      <c r="D17227" s="169"/>
      <c r="E17227" s="169"/>
    </row>
    <row r="17228" spans="2:5">
      <c r="B17228" s="187"/>
      <c r="C17228" s="169"/>
      <c r="D17228" s="169"/>
      <c r="E17228" s="169"/>
    </row>
    <row r="17229" spans="2:5">
      <c r="B17229" s="187"/>
      <c r="C17229" s="169"/>
      <c r="D17229" s="169"/>
      <c r="E17229" s="169"/>
    </row>
    <row r="17230" spans="2:5">
      <c r="B17230" s="187"/>
      <c r="C17230" s="169"/>
      <c r="D17230" s="169"/>
      <c r="E17230" s="169"/>
    </row>
    <row r="17231" spans="2:5">
      <c r="B17231" s="187"/>
      <c r="C17231" s="169"/>
      <c r="D17231" s="169"/>
      <c r="E17231" s="169"/>
    </row>
    <row r="17232" spans="2:5">
      <c r="B17232" s="187"/>
      <c r="C17232" s="169"/>
      <c r="D17232" s="169"/>
      <c r="E17232" s="169"/>
    </row>
    <row r="17233" spans="2:5">
      <c r="B17233" s="187"/>
      <c r="C17233" s="169"/>
      <c r="D17233" s="169"/>
      <c r="E17233" s="169"/>
    </row>
    <row r="17234" spans="2:5">
      <c r="B17234" s="187"/>
      <c r="C17234" s="169"/>
      <c r="D17234" s="169"/>
      <c r="E17234" s="169"/>
    </row>
    <row r="17235" spans="2:5">
      <c r="B17235" s="187"/>
      <c r="C17235" s="169"/>
      <c r="D17235" s="169"/>
      <c r="E17235" s="169"/>
    </row>
    <row r="17236" spans="2:5">
      <c r="B17236" s="187"/>
      <c r="C17236" s="169"/>
      <c r="D17236" s="169"/>
      <c r="E17236" s="169"/>
    </row>
    <row r="17237" spans="2:5">
      <c r="B17237" s="187"/>
      <c r="C17237" s="169"/>
      <c r="D17237" s="169"/>
      <c r="E17237" s="169"/>
    </row>
    <row r="17238" spans="2:5">
      <c r="B17238" s="187"/>
      <c r="C17238" s="169"/>
      <c r="D17238" s="169"/>
      <c r="E17238" s="169"/>
    </row>
    <row r="17239" spans="2:5">
      <c r="B17239" s="187"/>
      <c r="C17239" s="169"/>
      <c r="D17239" s="169"/>
      <c r="E17239" s="169"/>
    </row>
    <row r="17240" spans="2:5">
      <c r="B17240" s="187"/>
      <c r="C17240" s="169"/>
      <c r="D17240" s="169"/>
      <c r="E17240" s="169"/>
    </row>
    <row r="17241" spans="2:5">
      <c r="B17241" s="187"/>
      <c r="C17241" s="169"/>
      <c r="D17241" s="169"/>
      <c r="E17241" s="169"/>
    </row>
    <row r="17242" spans="2:5">
      <c r="B17242" s="187"/>
      <c r="C17242" s="169"/>
      <c r="D17242" s="169"/>
      <c r="E17242" s="169"/>
    </row>
    <row r="17243" spans="2:5">
      <c r="B17243" s="187"/>
      <c r="C17243" s="169"/>
      <c r="D17243" s="169"/>
      <c r="E17243" s="169"/>
    </row>
    <row r="17244" spans="2:5">
      <c r="B17244" s="187"/>
      <c r="C17244" s="169"/>
      <c r="D17244" s="169"/>
      <c r="E17244" s="169"/>
    </row>
    <row r="17245" spans="2:5">
      <c r="B17245" s="187"/>
      <c r="C17245" s="169"/>
      <c r="D17245" s="169"/>
      <c r="E17245" s="169"/>
    </row>
    <row r="17246" spans="2:5">
      <c r="B17246" s="187"/>
      <c r="C17246" s="169"/>
      <c r="D17246" s="169"/>
      <c r="E17246" s="169"/>
    </row>
    <row r="17247" spans="2:5">
      <c r="B17247" s="187"/>
      <c r="C17247" s="169"/>
      <c r="D17247" s="169"/>
      <c r="E17247" s="169"/>
    </row>
    <row r="17248" spans="2:5">
      <c r="B17248" s="187"/>
      <c r="C17248" s="169"/>
      <c r="D17248" s="169"/>
      <c r="E17248" s="169"/>
    </row>
    <row r="17249" spans="2:5">
      <c r="B17249" s="187"/>
      <c r="C17249" s="169"/>
      <c r="D17249" s="169"/>
      <c r="E17249" s="169"/>
    </row>
    <row r="17250" spans="2:5">
      <c r="B17250" s="187"/>
      <c r="C17250" s="169"/>
      <c r="D17250" s="169"/>
      <c r="E17250" s="169"/>
    </row>
    <row r="17251" spans="2:5">
      <c r="B17251" s="187"/>
      <c r="C17251" s="169"/>
      <c r="D17251" s="169"/>
      <c r="E17251" s="169"/>
    </row>
    <row r="17252" spans="2:5">
      <c r="B17252" s="187"/>
      <c r="C17252" s="169"/>
      <c r="D17252" s="169"/>
      <c r="E17252" s="169"/>
    </row>
    <row r="17253" spans="2:5">
      <c r="B17253" s="187"/>
      <c r="C17253" s="169"/>
      <c r="D17253" s="169"/>
      <c r="E17253" s="169"/>
    </row>
    <row r="17254" spans="2:5">
      <c r="B17254" s="187"/>
      <c r="C17254" s="169"/>
      <c r="D17254" s="169"/>
      <c r="E17254" s="169"/>
    </row>
    <row r="17255" spans="2:5">
      <c r="B17255" s="187"/>
      <c r="C17255" s="169"/>
      <c r="D17255" s="169"/>
      <c r="E17255" s="169"/>
    </row>
    <row r="17256" spans="2:5">
      <c r="B17256" s="187"/>
      <c r="C17256" s="169"/>
      <c r="D17256" s="169"/>
      <c r="E17256" s="169"/>
    </row>
    <row r="17257" spans="2:5">
      <c r="B17257" s="187"/>
      <c r="C17257" s="169"/>
      <c r="D17257" s="169"/>
      <c r="E17257" s="169"/>
    </row>
    <row r="17258" spans="2:5">
      <c r="B17258" s="187"/>
      <c r="C17258" s="169"/>
      <c r="D17258" s="169"/>
      <c r="E17258" s="169"/>
    </row>
    <row r="17259" spans="2:5">
      <c r="B17259" s="187"/>
      <c r="C17259" s="169"/>
      <c r="D17259" s="169"/>
      <c r="E17259" s="169"/>
    </row>
    <row r="17260" spans="2:5">
      <c r="B17260" s="187"/>
      <c r="C17260" s="169"/>
      <c r="D17260" s="169"/>
      <c r="E17260" s="169"/>
    </row>
    <row r="17261" spans="2:5">
      <c r="B17261" s="187"/>
      <c r="C17261" s="169"/>
      <c r="D17261" s="169"/>
      <c r="E17261" s="169"/>
    </row>
    <row r="17262" spans="2:5">
      <c r="B17262" s="187"/>
      <c r="C17262" s="169"/>
      <c r="D17262" s="169"/>
      <c r="E17262" s="169"/>
    </row>
    <row r="17263" spans="2:5">
      <c r="B17263" s="187"/>
      <c r="C17263" s="169"/>
      <c r="D17263" s="169"/>
      <c r="E17263" s="169"/>
    </row>
    <row r="17264" spans="2:5">
      <c r="B17264" s="187"/>
      <c r="C17264" s="169"/>
      <c r="D17264" s="169"/>
      <c r="E17264" s="169"/>
    </row>
    <row r="17265" spans="2:5">
      <c r="B17265" s="187"/>
      <c r="C17265" s="169"/>
      <c r="D17265" s="169"/>
      <c r="E17265" s="169"/>
    </row>
    <row r="17266" spans="2:5">
      <c r="B17266" s="187"/>
      <c r="C17266" s="169"/>
      <c r="D17266" s="169"/>
      <c r="E17266" s="169"/>
    </row>
    <row r="17267" spans="2:5">
      <c r="B17267" s="187"/>
      <c r="C17267" s="169"/>
      <c r="D17267" s="169"/>
      <c r="E17267" s="169"/>
    </row>
    <row r="17268" spans="2:5">
      <c r="B17268" s="187"/>
      <c r="C17268" s="169"/>
      <c r="D17268" s="169"/>
      <c r="E17268" s="169"/>
    </row>
    <row r="17269" spans="2:5">
      <c r="B17269" s="187"/>
      <c r="C17269" s="169"/>
      <c r="D17269" s="169"/>
      <c r="E17269" s="169"/>
    </row>
    <row r="17270" spans="2:5">
      <c r="B17270" s="187"/>
      <c r="C17270" s="169"/>
      <c r="D17270" s="169"/>
      <c r="E17270" s="169"/>
    </row>
    <row r="17271" spans="2:5">
      <c r="B17271" s="187"/>
      <c r="C17271" s="169"/>
      <c r="D17271" s="169"/>
      <c r="E17271" s="169"/>
    </row>
    <row r="17272" spans="2:5">
      <c r="B17272" s="187"/>
      <c r="C17272" s="169"/>
      <c r="D17272" s="169"/>
      <c r="E17272" s="169"/>
    </row>
    <row r="17273" spans="2:5">
      <c r="B17273" s="187"/>
      <c r="C17273" s="169"/>
      <c r="D17273" s="169"/>
      <c r="E17273" s="169"/>
    </row>
    <row r="17274" spans="2:5">
      <c r="B17274" s="187"/>
      <c r="C17274" s="169"/>
      <c r="D17274" s="169"/>
      <c r="E17274" s="169"/>
    </row>
    <row r="17275" spans="2:5">
      <c r="B17275" s="187"/>
      <c r="C17275" s="169"/>
      <c r="D17275" s="169"/>
      <c r="E17275" s="169"/>
    </row>
    <row r="17276" spans="2:5">
      <c r="B17276" s="187"/>
      <c r="C17276" s="169"/>
      <c r="D17276" s="169"/>
      <c r="E17276" s="169"/>
    </row>
    <row r="17277" spans="2:5">
      <c r="B17277" s="187"/>
      <c r="C17277" s="169"/>
      <c r="D17277" s="169"/>
      <c r="E17277" s="169"/>
    </row>
    <row r="17278" spans="2:5">
      <c r="B17278" s="187"/>
      <c r="C17278" s="169"/>
      <c r="D17278" s="169"/>
      <c r="E17278" s="169"/>
    </row>
    <row r="17279" spans="2:5">
      <c r="B17279" s="187"/>
      <c r="C17279" s="169"/>
      <c r="D17279" s="169"/>
      <c r="E17279" s="169"/>
    </row>
    <row r="17280" spans="2:5">
      <c r="B17280" s="187"/>
      <c r="C17280" s="169"/>
      <c r="D17280" s="169"/>
      <c r="E17280" s="169"/>
    </row>
    <row r="17281" spans="2:5">
      <c r="B17281" s="187"/>
      <c r="C17281" s="169"/>
      <c r="D17281" s="169"/>
      <c r="E17281" s="169"/>
    </row>
    <row r="17282" spans="2:5">
      <c r="B17282" s="187"/>
      <c r="C17282" s="169"/>
      <c r="D17282" s="169"/>
      <c r="E17282" s="169"/>
    </row>
    <row r="17283" spans="2:5">
      <c r="B17283" s="187"/>
      <c r="C17283" s="169"/>
      <c r="D17283" s="169"/>
      <c r="E17283" s="169"/>
    </row>
    <row r="17284" spans="2:5">
      <c r="B17284" s="187"/>
      <c r="C17284" s="169"/>
      <c r="D17284" s="169"/>
      <c r="E17284" s="169"/>
    </row>
    <row r="17285" spans="2:5">
      <c r="B17285" s="187"/>
      <c r="C17285" s="169"/>
      <c r="D17285" s="169"/>
      <c r="E17285" s="169"/>
    </row>
    <row r="17286" spans="2:5">
      <c r="B17286" s="187"/>
      <c r="C17286" s="169"/>
      <c r="D17286" s="169"/>
      <c r="E17286" s="169"/>
    </row>
    <row r="17287" spans="2:5">
      <c r="B17287" s="187"/>
      <c r="C17287" s="169"/>
      <c r="D17287" s="169"/>
      <c r="E17287" s="169"/>
    </row>
    <row r="17288" spans="2:5">
      <c r="B17288" s="187"/>
      <c r="C17288" s="169"/>
      <c r="D17288" s="169"/>
      <c r="E17288" s="169"/>
    </row>
    <row r="17289" spans="2:5">
      <c r="B17289" s="187"/>
      <c r="C17289" s="169"/>
      <c r="D17289" s="169"/>
      <c r="E17289" s="169"/>
    </row>
    <row r="17290" spans="2:5">
      <c r="B17290" s="187"/>
      <c r="C17290" s="169"/>
      <c r="D17290" s="169"/>
      <c r="E17290" s="169"/>
    </row>
    <row r="17291" spans="2:5">
      <c r="B17291" s="187"/>
      <c r="C17291" s="169"/>
      <c r="D17291" s="169"/>
      <c r="E17291" s="169"/>
    </row>
    <row r="17292" spans="2:5">
      <c r="B17292" s="187"/>
      <c r="C17292" s="169"/>
      <c r="D17292" s="169"/>
      <c r="E17292" s="169"/>
    </row>
    <row r="17293" spans="2:5">
      <c r="B17293" s="187"/>
      <c r="C17293" s="169"/>
      <c r="D17293" s="169"/>
      <c r="E17293" s="169"/>
    </row>
    <row r="17294" spans="2:5">
      <c r="B17294" s="187"/>
      <c r="C17294" s="169"/>
      <c r="D17294" s="169"/>
      <c r="E17294" s="169"/>
    </row>
    <row r="17295" spans="2:5">
      <c r="B17295" s="187"/>
      <c r="C17295" s="169"/>
      <c r="D17295" s="169"/>
      <c r="E17295" s="169"/>
    </row>
    <row r="17296" spans="2:5">
      <c r="B17296" s="187"/>
      <c r="C17296" s="169"/>
      <c r="D17296" s="169"/>
      <c r="E17296" s="169"/>
    </row>
    <row r="17297" spans="2:5">
      <c r="B17297" s="187"/>
      <c r="C17297" s="169"/>
      <c r="D17297" s="169"/>
      <c r="E17297" s="169"/>
    </row>
    <row r="17298" spans="2:5">
      <c r="B17298" s="187"/>
      <c r="C17298" s="169"/>
      <c r="D17298" s="169"/>
      <c r="E17298" s="169"/>
    </row>
    <row r="17299" spans="2:5">
      <c r="B17299" s="187"/>
      <c r="C17299" s="169"/>
      <c r="D17299" s="169"/>
      <c r="E17299" s="169"/>
    </row>
    <row r="17300" spans="2:5">
      <c r="B17300" s="187"/>
      <c r="C17300" s="169"/>
      <c r="D17300" s="169"/>
      <c r="E17300" s="169"/>
    </row>
    <row r="17301" spans="2:5">
      <c r="B17301" s="187"/>
      <c r="C17301" s="169"/>
      <c r="D17301" s="169"/>
      <c r="E17301" s="169"/>
    </row>
    <row r="17302" spans="2:5">
      <c r="B17302" s="187"/>
      <c r="C17302" s="169"/>
      <c r="D17302" s="169"/>
      <c r="E17302" s="169"/>
    </row>
    <row r="17303" spans="2:5">
      <c r="B17303" s="187"/>
      <c r="C17303" s="169"/>
      <c r="D17303" s="169"/>
      <c r="E17303" s="169"/>
    </row>
    <row r="17304" spans="2:5">
      <c r="B17304" s="187"/>
      <c r="C17304" s="169"/>
      <c r="D17304" s="169"/>
      <c r="E17304" s="169"/>
    </row>
    <row r="17305" spans="2:5">
      <c r="B17305" s="187"/>
      <c r="C17305" s="169"/>
      <c r="D17305" s="169"/>
      <c r="E17305" s="169"/>
    </row>
    <row r="17306" spans="2:5">
      <c r="B17306" s="187"/>
      <c r="C17306" s="169"/>
      <c r="D17306" s="169"/>
      <c r="E17306" s="169"/>
    </row>
    <row r="17307" spans="2:5">
      <c r="B17307" s="187"/>
      <c r="C17307" s="169"/>
      <c r="D17307" s="169"/>
      <c r="E17307" s="169"/>
    </row>
    <row r="17308" spans="2:5">
      <c r="B17308" s="187"/>
      <c r="C17308" s="169"/>
      <c r="D17308" s="169"/>
      <c r="E17308" s="169"/>
    </row>
    <row r="17309" spans="2:5">
      <c r="B17309" s="187"/>
      <c r="C17309" s="169"/>
      <c r="D17309" s="169"/>
      <c r="E17309" s="169"/>
    </row>
    <row r="17310" spans="2:5">
      <c r="B17310" s="187"/>
      <c r="C17310" s="169"/>
      <c r="D17310" s="169"/>
      <c r="E17310" s="169"/>
    </row>
    <row r="17311" spans="2:5">
      <c r="B17311" s="187"/>
      <c r="C17311" s="169"/>
      <c r="D17311" s="169"/>
      <c r="E17311" s="169"/>
    </row>
    <row r="17312" spans="2:5">
      <c r="B17312" s="187"/>
      <c r="C17312" s="169"/>
      <c r="D17312" s="169"/>
      <c r="E17312" s="169"/>
    </row>
    <row r="17313" spans="2:5">
      <c r="B17313" s="187"/>
      <c r="C17313" s="169"/>
      <c r="D17313" s="169"/>
      <c r="E17313" s="169"/>
    </row>
    <row r="17314" spans="2:5">
      <c r="B17314" s="187"/>
      <c r="C17314" s="169"/>
      <c r="D17314" s="169"/>
      <c r="E17314" s="169"/>
    </row>
    <row r="17315" spans="2:5">
      <c r="B17315" s="187"/>
      <c r="C17315" s="169"/>
      <c r="D17315" s="169"/>
      <c r="E17315" s="169"/>
    </row>
    <row r="17316" spans="2:5">
      <c r="B17316" s="187"/>
      <c r="C17316" s="169"/>
      <c r="D17316" s="169"/>
      <c r="E17316" s="169"/>
    </row>
    <row r="17317" spans="2:5">
      <c r="B17317" s="187"/>
      <c r="C17317" s="169"/>
      <c r="D17317" s="169"/>
      <c r="E17317" s="169"/>
    </row>
    <row r="17318" spans="2:5">
      <c r="B17318" s="187"/>
      <c r="C17318" s="169"/>
      <c r="D17318" s="169"/>
      <c r="E17318" s="169"/>
    </row>
    <row r="17319" spans="2:5">
      <c r="B17319" s="187"/>
      <c r="C17319" s="169"/>
      <c r="D17319" s="169"/>
      <c r="E17319" s="169"/>
    </row>
    <row r="17320" spans="2:5">
      <c r="B17320" s="187"/>
      <c r="C17320" s="169"/>
      <c r="D17320" s="169"/>
      <c r="E17320" s="169"/>
    </row>
    <row r="17321" spans="2:5">
      <c r="B17321" s="187"/>
      <c r="C17321" s="169"/>
      <c r="D17321" s="169"/>
      <c r="E17321" s="169"/>
    </row>
    <row r="17322" spans="2:5">
      <c r="B17322" s="187"/>
      <c r="C17322" s="169"/>
      <c r="D17322" s="169"/>
      <c r="E17322" s="169"/>
    </row>
    <row r="17323" spans="2:5">
      <c r="B17323" s="187"/>
      <c r="C17323" s="169"/>
      <c r="D17323" s="169"/>
      <c r="E17323" s="169"/>
    </row>
    <row r="17324" spans="2:5">
      <c r="B17324" s="187"/>
      <c r="C17324" s="169"/>
      <c r="D17324" s="169"/>
      <c r="E17324" s="169"/>
    </row>
    <row r="17325" spans="2:5">
      <c r="B17325" s="187"/>
      <c r="C17325" s="169"/>
      <c r="D17325" s="169"/>
      <c r="E17325" s="169"/>
    </row>
    <row r="17326" spans="2:5">
      <c r="B17326" s="187"/>
      <c r="C17326" s="169"/>
      <c r="D17326" s="169"/>
      <c r="E17326" s="169"/>
    </row>
    <row r="17327" spans="2:5">
      <c r="B17327" s="187"/>
      <c r="C17327" s="169"/>
      <c r="D17327" s="169"/>
      <c r="E17327" s="169"/>
    </row>
    <row r="17328" spans="2:5">
      <c r="B17328" s="187"/>
      <c r="C17328" s="169"/>
      <c r="D17328" s="169"/>
      <c r="E17328" s="169"/>
    </row>
    <row r="17329" spans="2:5">
      <c r="B17329" s="187"/>
      <c r="C17329" s="169"/>
      <c r="D17329" s="169"/>
      <c r="E17329" s="169"/>
    </row>
    <row r="17330" spans="2:5">
      <c r="B17330" s="187"/>
      <c r="C17330" s="169"/>
      <c r="D17330" s="169"/>
      <c r="E17330" s="169"/>
    </row>
    <row r="17331" spans="2:5">
      <c r="B17331" s="187"/>
      <c r="C17331" s="169"/>
      <c r="D17331" s="169"/>
      <c r="E17331" s="169"/>
    </row>
    <row r="17332" spans="2:5">
      <c r="B17332" s="187"/>
      <c r="C17332" s="169"/>
      <c r="D17332" s="169"/>
      <c r="E17332" s="169"/>
    </row>
    <row r="17333" spans="2:5">
      <c r="B17333" s="187"/>
      <c r="C17333" s="169"/>
      <c r="D17333" s="169"/>
      <c r="E17333" s="169"/>
    </row>
    <row r="17334" spans="2:5">
      <c r="B17334" s="187"/>
      <c r="C17334" s="169"/>
      <c r="D17334" s="169"/>
      <c r="E17334" s="169"/>
    </row>
    <row r="17335" spans="2:5">
      <c r="B17335" s="187"/>
      <c r="C17335" s="169"/>
      <c r="D17335" s="169"/>
      <c r="E17335" s="169"/>
    </row>
    <row r="17336" spans="2:5">
      <c r="B17336" s="187"/>
      <c r="C17336" s="169"/>
      <c r="D17336" s="169"/>
      <c r="E17336" s="169"/>
    </row>
    <row r="17337" spans="2:5">
      <c r="B17337" s="187"/>
      <c r="C17337" s="169"/>
      <c r="D17337" s="169"/>
      <c r="E17337" s="169"/>
    </row>
    <row r="17338" spans="2:5">
      <c r="B17338" s="187"/>
      <c r="C17338" s="169"/>
      <c r="D17338" s="169"/>
      <c r="E17338" s="169"/>
    </row>
    <row r="17339" spans="2:5">
      <c r="B17339" s="187"/>
      <c r="C17339" s="169"/>
      <c r="D17339" s="169"/>
      <c r="E17339" s="169"/>
    </row>
    <row r="17340" spans="2:5">
      <c r="B17340" s="187"/>
      <c r="C17340" s="169"/>
      <c r="D17340" s="169"/>
      <c r="E17340" s="169"/>
    </row>
    <row r="17341" spans="2:5">
      <c r="B17341" s="187"/>
      <c r="C17341" s="169"/>
      <c r="D17341" s="169"/>
      <c r="E17341" s="169"/>
    </row>
    <row r="17342" spans="2:5">
      <c r="B17342" s="187"/>
      <c r="C17342" s="169"/>
      <c r="D17342" s="169"/>
      <c r="E17342" s="169"/>
    </row>
    <row r="17343" spans="2:5">
      <c r="B17343" s="187"/>
      <c r="C17343" s="169"/>
      <c r="D17343" s="169"/>
      <c r="E17343" s="169"/>
    </row>
    <row r="17344" spans="2:5">
      <c r="B17344" s="187"/>
      <c r="C17344" s="169"/>
      <c r="D17344" s="169"/>
      <c r="E17344" s="169"/>
    </row>
    <row r="17345" spans="2:5">
      <c r="B17345" s="187"/>
      <c r="C17345" s="169"/>
      <c r="D17345" s="169"/>
      <c r="E17345" s="169"/>
    </row>
    <row r="17346" spans="2:5">
      <c r="B17346" s="187"/>
      <c r="C17346" s="169"/>
      <c r="D17346" s="169"/>
      <c r="E17346" s="169"/>
    </row>
    <row r="17347" spans="2:5">
      <c r="B17347" s="187"/>
      <c r="C17347" s="169"/>
      <c r="D17347" s="169"/>
      <c r="E17347" s="169"/>
    </row>
    <row r="17348" spans="2:5">
      <c r="B17348" s="187"/>
      <c r="C17348" s="169"/>
      <c r="D17348" s="169"/>
      <c r="E17348" s="169"/>
    </row>
    <row r="17349" spans="2:5">
      <c r="B17349" s="187"/>
      <c r="C17349" s="169"/>
      <c r="D17349" s="169"/>
      <c r="E17349" s="169"/>
    </row>
    <row r="17350" spans="2:5">
      <c r="B17350" s="187"/>
      <c r="C17350" s="169"/>
      <c r="D17350" s="169"/>
      <c r="E17350" s="169"/>
    </row>
    <row r="17351" spans="2:5">
      <c r="B17351" s="187"/>
      <c r="C17351" s="169"/>
      <c r="D17351" s="169"/>
      <c r="E17351" s="169"/>
    </row>
    <row r="17352" spans="2:5">
      <c r="B17352" s="187"/>
      <c r="C17352" s="169"/>
      <c r="D17352" s="169"/>
      <c r="E17352" s="169"/>
    </row>
    <row r="17353" spans="2:5">
      <c r="B17353" s="187"/>
      <c r="C17353" s="169"/>
      <c r="D17353" s="169"/>
      <c r="E17353" s="169"/>
    </row>
    <row r="17354" spans="2:5">
      <c r="B17354" s="187"/>
      <c r="C17354" s="169"/>
      <c r="D17354" s="169"/>
      <c r="E17354" s="169"/>
    </row>
    <row r="17355" spans="2:5">
      <c r="B17355" s="187"/>
      <c r="C17355" s="169"/>
      <c r="D17355" s="169"/>
      <c r="E17355" s="169"/>
    </row>
    <row r="17356" spans="2:5">
      <c r="B17356" s="187"/>
      <c r="C17356" s="169"/>
      <c r="D17356" s="169"/>
      <c r="E17356" s="169"/>
    </row>
    <row r="17357" spans="2:5">
      <c r="B17357" s="187"/>
      <c r="C17357" s="169"/>
      <c r="D17357" s="169"/>
      <c r="E17357" s="169"/>
    </row>
    <row r="17358" spans="2:5">
      <c r="B17358" s="187"/>
      <c r="C17358" s="169"/>
      <c r="D17358" s="169"/>
      <c r="E17358" s="169"/>
    </row>
    <row r="17359" spans="2:5">
      <c r="B17359" s="187"/>
      <c r="C17359" s="169"/>
      <c r="D17359" s="169"/>
      <c r="E17359" s="169"/>
    </row>
    <row r="17360" spans="2:5">
      <c r="B17360" s="187"/>
      <c r="C17360" s="169"/>
      <c r="D17360" s="169"/>
      <c r="E17360" s="169"/>
    </row>
    <row r="17361" spans="2:5">
      <c r="B17361" s="187"/>
      <c r="C17361" s="169"/>
      <c r="D17361" s="169"/>
      <c r="E17361" s="169"/>
    </row>
    <row r="17362" spans="2:5">
      <c r="B17362" s="187"/>
      <c r="C17362" s="169"/>
      <c r="D17362" s="169"/>
      <c r="E17362" s="169"/>
    </row>
    <row r="17363" spans="2:5">
      <c r="B17363" s="187"/>
      <c r="C17363" s="169"/>
      <c r="D17363" s="169"/>
      <c r="E17363" s="169"/>
    </row>
    <row r="17364" spans="2:5">
      <c r="B17364" s="187"/>
      <c r="C17364" s="169"/>
      <c r="D17364" s="169"/>
      <c r="E17364" s="169"/>
    </row>
    <row r="17365" spans="2:5">
      <c r="B17365" s="187"/>
      <c r="C17365" s="169"/>
      <c r="D17365" s="169"/>
      <c r="E17365" s="169"/>
    </row>
    <row r="17366" spans="2:5">
      <c r="B17366" s="187"/>
      <c r="C17366" s="169"/>
      <c r="D17366" s="169"/>
      <c r="E17366" s="169"/>
    </row>
    <row r="17367" spans="2:5">
      <c r="B17367" s="187"/>
      <c r="C17367" s="169"/>
      <c r="D17367" s="169"/>
      <c r="E17367" s="169"/>
    </row>
    <row r="17368" spans="2:5">
      <c r="B17368" s="187"/>
      <c r="C17368" s="169"/>
      <c r="D17368" s="169"/>
      <c r="E17368" s="169"/>
    </row>
    <row r="17369" spans="2:5">
      <c r="B17369" s="187"/>
      <c r="C17369" s="169"/>
      <c r="D17369" s="169"/>
      <c r="E17369" s="169"/>
    </row>
    <row r="17370" spans="2:5">
      <c r="B17370" s="187"/>
      <c r="C17370" s="169"/>
      <c r="D17370" s="169"/>
      <c r="E17370" s="169"/>
    </row>
    <row r="17371" spans="2:5">
      <c r="B17371" s="187"/>
      <c r="C17371" s="169"/>
      <c r="D17371" s="169"/>
      <c r="E17371" s="169"/>
    </row>
    <row r="17372" spans="2:5">
      <c r="B17372" s="187"/>
      <c r="C17372" s="169"/>
      <c r="D17372" s="169"/>
      <c r="E17372" s="169"/>
    </row>
    <row r="17373" spans="2:5">
      <c r="B17373" s="187"/>
      <c r="C17373" s="169"/>
      <c r="D17373" s="169"/>
      <c r="E17373" s="169"/>
    </row>
    <row r="17374" spans="2:5">
      <c r="B17374" s="187"/>
      <c r="C17374" s="169"/>
      <c r="D17374" s="169"/>
      <c r="E17374" s="169"/>
    </row>
    <row r="17375" spans="2:5">
      <c r="B17375" s="187"/>
      <c r="C17375" s="169"/>
      <c r="D17375" s="169"/>
      <c r="E17375" s="169"/>
    </row>
    <row r="17376" spans="2:5">
      <c r="B17376" s="187"/>
      <c r="C17376" s="169"/>
      <c r="D17376" s="169"/>
      <c r="E17376" s="169"/>
    </row>
    <row r="17377" spans="2:5">
      <c r="B17377" s="187"/>
      <c r="C17377" s="169"/>
      <c r="D17377" s="169"/>
      <c r="E17377" s="169"/>
    </row>
    <row r="17378" spans="2:5">
      <c r="B17378" s="187"/>
      <c r="C17378" s="169"/>
      <c r="D17378" s="169"/>
      <c r="E17378" s="169"/>
    </row>
    <row r="17379" spans="2:5">
      <c r="B17379" s="187"/>
      <c r="C17379" s="169"/>
      <c r="D17379" s="169"/>
      <c r="E17379" s="169"/>
    </row>
    <row r="17380" spans="2:5">
      <c r="B17380" s="187"/>
      <c r="C17380" s="169"/>
      <c r="D17380" s="169"/>
      <c r="E17380" s="169"/>
    </row>
    <row r="17381" spans="2:5">
      <c r="B17381" s="187"/>
      <c r="C17381" s="169"/>
      <c r="D17381" s="169"/>
      <c r="E17381" s="169"/>
    </row>
    <row r="17382" spans="2:5">
      <c r="B17382" s="187"/>
      <c r="C17382" s="169"/>
      <c r="D17382" s="169"/>
      <c r="E17382" s="169"/>
    </row>
    <row r="17383" spans="2:5">
      <c r="B17383" s="187"/>
      <c r="C17383" s="169"/>
      <c r="D17383" s="169"/>
      <c r="E17383" s="169"/>
    </row>
    <row r="17384" spans="2:5">
      <c r="B17384" s="187"/>
      <c r="C17384" s="169"/>
      <c r="D17384" s="169"/>
      <c r="E17384" s="169"/>
    </row>
    <row r="17385" spans="2:5">
      <c r="B17385" s="187"/>
      <c r="C17385" s="169"/>
      <c r="D17385" s="169"/>
      <c r="E17385" s="169"/>
    </row>
    <row r="17386" spans="2:5">
      <c r="B17386" s="187"/>
      <c r="C17386" s="169"/>
      <c r="D17386" s="169"/>
      <c r="E17386" s="169"/>
    </row>
    <row r="17387" spans="2:5">
      <c r="B17387" s="187"/>
      <c r="C17387" s="169"/>
      <c r="D17387" s="169"/>
      <c r="E17387" s="169"/>
    </row>
    <row r="17388" spans="2:5">
      <c r="B17388" s="187"/>
      <c r="C17388" s="169"/>
      <c r="D17388" s="169"/>
      <c r="E17388" s="169"/>
    </row>
    <row r="17389" spans="2:5">
      <c r="B17389" s="187"/>
      <c r="C17389" s="169"/>
      <c r="D17389" s="169"/>
      <c r="E17389" s="169"/>
    </row>
    <row r="17390" spans="2:5">
      <c r="B17390" s="187"/>
      <c r="C17390" s="169"/>
      <c r="D17390" s="169"/>
      <c r="E17390" s="169"/>
    </row>
    <row r="17391" spans="2:5">
      <c r="B17391" s="187"/>
      <c r="C17391" s="169"/>
      <c r="D17391" s="169"/>
      <c r="E17391" s="169"/>
    </row>
    <row r="17392" spans="2:5">
      <c r="B17392" s="187"/>
      <c r="C17392" s="169"/>
      <c r="D17392" s="169"/>
      <c r="E17392" s="169"/>
    </row>
    <row r="17393" spans="2:5">
      <c r="B17393" s="187"/>
      <c r="C17393" s="169"/>
      <c r="D17393" s="169"/>
      <c r="E17393" s="169"/>
    </row>
    <row r="17394" spans="2:5">
      <c r="B17394" s="187"/>
      <c r="C17394" s="169"/>
      <c r="D17394" s="169"/>
      <c r="E17394" s="169"/>
    </row>
    <row r="17395" spans="2:5">
      <c r="B17395" s="187"/>
      <c r="C17395" s="169"/>
      <c r="D17395" s="169"/>
      <c r="E17395" s="169"/>
    </row>
    <row r="17396" spans="2:5">
      <c r="B17396" s="187"/>
      <c r="C17396" s="169"/>
      <c r="D17396" s="169"/>
      <c r="E17396" s="169"/>
    </row>
    <row r="17397" spans="2:5">
      <c r="B17397" s="187"/>
      <c r="C17397" s="169"/>
      <c r="D17397" s="169"/>
      <c r="E17397" s="169"/>
    </row>
    <row r="17398" spans="2:5">
      <c r="B17398" s="187"/>
      <c r="C17398" s="169"/>
      <c r="D17398" s="169"/>
      <c r="E17398" s="169"/>
    </row>
    <row r="17399" spans="2:5">
      <c r="B17399" s="187"/>
      <c r="C17399" s="169"/>
      <c r="D17399" s="169"/>
      <c r="E17399" s="169"/>
    </row>
    <row r="17400" spans="2:5">
      <c r="B17400" s="187"/>
      <c r="C17400" s="169"/>
      <c r="D17400" s="169"/>
      <c r="E17400" s="169"/>
    </row>
    <row r="17401" spans="2:5">
      <c r="B17401" s="187"/>
      <c r="C17401" s="169"/>
      <c r="D17401" s="169"/>
      <c r="E17401" s="169"/>
    </row>
    <row r="17402" spans="2:5">
      <c r="B17402" s="187"/>
      <c r="C17402" s="169"/>
      <c r="D17402" s="169"/>
      <c r="E17402" s="169"/>
    </row>
    <row r="17403" spans="2:5">
      <c r="B17403" s="187"/>
      <c r="C17403" s="169"/>
      <c r="D17403" s="169"/>
      <c r="E17403" s="169"/>
    </row>
    <row r="17404" spans="2:5">
      <c r="B17404" s="187"/>
      <c r="C17404" s="169"/>
      <c r="D17404" s="169"/>
      <c r="E17404" s="169"/>
    </row>
    <row r="17405" spans="2:5">
      <c r="B17405" s="187"/>
      <c r="C17405" s="169"/>
      <c r="D17405" s="169"/>
      <c r="E17405" s="169"/>
    </row>
    <row r="17406" spans="2:5">
      <c r="B17406" s="187"/>
      <c r="C17406" s="169"/>
      <c r="D17406" s="169"/>
      <c r="E17406" s="169"/>
    </row>
    <row r="17407" spans="2:5">
      <c r="B17407" s="187"/>
      <c r="C17407" s="169"/>
      <c r="D17407" s="169"/>
      <c r="E17407" s="169"/>
    </row>
    <row r="17408" spans="2:5">
      <c r="B17408" s="187"/>
      <c r="C17408" s="169"/>
      <c r="D17408" s="169"/>
      <c r="E17408" s="169"/>
    </row>
    <row r="17409" spans="2:5">
      <c r="B17409" s="187"/>
      <c r="C17409" s="169"/>
      <c r="D17409" s="169"/>
      <c r="E17409" s="169"/>
    </row>
    <row r="17410" spans="2:5">
      <c r="B17410" s="187"/>
      <c r="C17410" s="169"/>
      <c r="D17410" s="169"/>
      <c r="E17410" s="169"/>
    </row>
    <row r="17411" spans="2:5">
      <c r="B17411" s="187"/>
      <c r="C17411" s="169"/>
      <c r="D17411" s="169"/>
      <c r="E17411" s="169"/>
    </row>
    <row r="17412" spans="2:5">
      <c r="B17412" s="187"/>
      <c r="C17412" s="169"/>
      <c r="D17412" s="169"/>
      <c r="E17412" s="169"/>
    </row>
    <row r="17413" spans="2:5">
      <c r="B17413" s="187"/>
      <c r="C17413" s="169"/>
      <c r="D17413" s="169"/>
      <c r="E17413" s="169"/>
    </row>
    <row r="17414" spans="2:5">
      <c r="B17414" s="187"/>
      <c r="C17414" s="169"/>
      <c r="D17414" s="169"/>
      <c r="E17414" s="169"/>
    </row>
    <row r="17415" spans="2:5">
      <c r="B17415" s="187"/>
      <c r="C17415" s="169"/>
      <c r="D17415" s="169"/>
      <c r="E17415" s="169"/>
    </row>
    <row r="17416" spans="2:5">
      <c r="B17416" s="187"/>
      <c r="C17416" s="169"/>
      <c r="D17416" s="169"/>
      <c r="E17416" s="169"/>
    </row>
    <row r="17417" spans="2:5">
      <c r="B17417" s="187"/>
      <c r="C17417" s="169"/>
      <c r="D17417" s="169"/>
      <c r="E17417" s="169"/>
    </row>
    <row r="17418" spans="2:5">
      <c r="B17418" s="187"/>
      <c r="C17418" s="169"/>
      <c r="D17418" s="169"/>
      <c r="E17418" s="169"/>
    </row>
    <row r="17419" spans="2:5">
      <c r="B17419" s="187"/>
      <c r="C17419" s="169"/>
      <c r="D17419" s="169"/>
      <c r="E17419" s="169"/>
    </row>
    <row r="17420" spans="2:5">
      <c r="B17420" s="187"/>
      <c r="C17420" s="169"/>
      <c r="D17420" s="169"/>
      <c r="E17420" s="169"/>
    </row>
    <row r="17421" spans="2:5">
      <c r="B17421" s="187"/>
      <c r="C17421" s="169"/>
      <c r="D17421" s="169"/>
      <c r="E17421" s="169"/>
    </row>
    <row r="17422" spans="2:5">
      <c r="B17422" s="187"/>
      <c r="C17422" s="169"/>
      <c r="D17422" s="169"/>
      <c r="E17422" s="169"/>
    </row>
    <row r="17423" spans="2:5">
      <c r="B17423" s="187"/>
      <c r="C17423" s="169"/>
      <c r="D17423" s="169"/>
      <c r="E17423" s="169"/>
    </row>
    <row r="17424" spans="2:5">
      <c r="B17424" s="187"/>
      <c r="C17424" s="169"/>
      <c r="D17424" s="169"/>
      <c r="E17424" s="169"/>
    </row>
    <row r="17425" spans="2:5">
      <c r="B17425" s="187"/>
      <c r="C17425" s="169"/>
      <c r="D17425" s="169"/>
      <c r="E17425" s="169"/>
    </row>
    <row r="17426" spans="2:5">
      <c r="B17426" s="187"/>
      <c r="C17426" s="169"/>
      <c r="D17426" s="169"/>
      <c r="E17426" s="169"/>
    </row>
    <row r="17427" spans="2:5">
      <c r="B17427" s="187"/>
      <c r="C17427" s="169"/>
      <c r="D17427" s="169"/>
      <c r="E17427" s="169"/>
    </row>
    <row r="17428" spans="2:5">
      <c r="B17428" s="187"/>
      <c r="C17428" s="169"/>
      <c r="D17428" s="169"/>
      <c r="E17428" s="169"/>
    </row>
    <row r="17429" spans="2:5">
      <c r="B17429" s="187"/>
      <c r="C17429" s="169"/>
      <c r="D17429" s="169"/>
      <c r="E17429" s="169"/>
    </row>
    <row r="17430" spans="2:5">
      <c r="B17430" s="187"/>
      <c r="C17430" s="169"/>
      <c r="D17430" s="169"/>
      <c r="E17430" s="169"/>
    </row>
    <row r="17431" spans="2:5">
      <c r="B17431" s="187"/>
      <c r="C17431" s="169"/>
      <c r="D17431" s="169"/>
      <c r="E17431" s="169"/>
    </row>
    <row r="17432" spans="2:5">
      <c r="B17432" s="187"/>
      <c r="C17432" s="169"/>
      <c r="D17432" s="169"/>
      <c r="E17432" s="169"/>
    </row>
    <row r="17433" spans="2:5">
      <c r="B17433" s="187"/>
      <c r="C17433" s="169"/>
      <c r="D17433" s="169"/>
      <c r="E17433" s="169"/>
    </row>
    <row r="17434" spans="2:5">
      <c r="B17434" s="187"/>
      <c r="C17434" s="169"/>
      <c r="D17434" s="169"/>
      <c r="E17434" s="169"/>
    </row>
    <row r="17435" spans="2:5">
      <c r="B17435" s="187"/>
      <c r="C17435" s="169"/>
      <c r="D17435" s="169"/>
      <c r="E17435" s="169"/>
    </row>
    <row r="17436" spans="2:5">
      <c r="B17436" s="187"/>
      <c r="C17436" s="169"/>
      <c r="D17436" s="169"/>
      <c r="E17436" s="169"/>
    </row>
    <row r="17437" spans="2:5">
      <c r="B17437" s="187"/>
      <c r="C17437" s="169"/>
      <c r="D17437" s="169"/>
      <c r="E17437" s="169"/>
    </row>
    <row r="17438" spans="2:5">
      <c r="B17438" s="187"/>
      <c r="C17438" s="169"/>
      <c r="D17438" s="169"/>
      <c r="E17438" s="169"/>
    </row>
    <row r="17439" spans="2:5">
      <c r="B17439" s="187"/>
      <c r="C17439" s="169"/>
      <c r="D17439" s="169"/>
      <c r="E17439" s="169"/>
    </row>
    <row r="17440" spans="2:5">
      <c r="B17440" s="187"/>
      <c r="C17440" s="169"/>
      <c r="D17440" s="169"/>
      <c r="E17440" s="169"/>
    </row>
    <row r="17441" spans="2:5">
      <c r="B17441" s="187"/>
      <c r="C17441" s="169"/>
      <c r="D17441" s="169"/>
      <c r="E17441" s="169"/>
    </row>
    <row r="17442" spans="2:5">
      <c r="B17442" s="187"/>
      <c r="C17442" s="169"/>
      <c r="D17442" s="169"/>
      <c r="E17442" s="169"/>
    </row>
    <row r="17443" spans="2:5">
      <c r="B17443" s="187"/>
      <c r="C17443" s="169"/>
      <c r="D17443" s="169"/>
      <c r="E17443" s="169"/>
    </row>
    <row r="17444" spans="2:5">
      <c r="B17444" s="187"/>
      <c r="C17444" s="169"/>
      <c r="D17444" s="169"/>
      <c r="E17444" s="169"/>
    </row>
    <row r="17445" spans="2:5">
      <c r="B17445" s="187"/>
      <c r="C17445" s="169"/>
      <c r="D17445" s="169"/>
      <c r="E17445" s="169"/>
    </row>
    <row r="17446" spans="2:5">
      <c r="B17446" s="187"/>
      <c r="C17446" s="169"/>
      <c r="D17446" s="169"/>
      <c r="E17446" s="169"/>
    </row>
    <row r="17447" spans="2:5">
      <c r="B17447" s="187"/>
      <c r="C17447" s="169"/>
      <c r="D17447" s="169"/>
      <c r="E17447" s="169"/>
    </row>
    <row r="17448" spans="2:5">
      <c r="B17448" s="187"/>
      <c r="C17448" s="169"/>
      <c r="D17448" s="169"/>
      <c r="E17448" s="169"/>
    </row>
    <row r="17449" spans="2:5">
      <c r="B17449" s="187"/>
      <c r="C17449" s="169"/>
      <c r="D17449" s="169"/>
      <c r="E17449" s="169"/>
    </row>
    <row r="17450" spans="2:5">
      <c r="B17450" s="187"/>
      <c r="C17450" s="169"/>
      <c r="D17450" s="169"/>
      <c r="E17450" s="169"/>
    </row>
    <row r="17451" spans="2:5">
      <c r="B17451" s="187"/>
      <c r="C17451" s="169"/>
      <c r="D17451" s="169"/>
      <c r="E17451" s="169"/>
    </row>
    <row r="17452" spans="2:5">
      <c r="B17452" s="187"/>
      <c r="C17452" s="169"/>
      <c r="D17452" s="169"/>
      <c r="E17452" s="169"/>
    </row>
    <row r="17453" spans="2:5">
      <c r="B17453" s="187"/>
      <c r="C17453" s="169"/>
      <c r="D17453" s="169"/>
      <c r="E17453" s="169"/>
    </row>
    <row r="17454" spans="2:5">
      <c r="B17454" s="187"/>
      <c r="C17454" s="169"/>
      <c r="D17454" s="169"/>
      <c r="E17454" s="169"/>
    </row>
    <row r="17455" spans="2:5">
      <c r="B17455" s="187"/>
      <c r="C17455" s="169"/>
      <c r="D17455" s="169"/>
      <c r="E17455" s="169"/>
    </row>
    <row r="17456" spans="2:5">
      <c r="B17456" s="187"/>
      <c r="C17456" s="169"/>
      <c r="D17456" s="169"/>
      <c r="E17456" s="169"/>
    </row>
    <row r="17457" spans="2:5">
      <c r="B17457" s="187"/>
      <c r="C17457" s="169"/>
      <c r="D17457" s="169"/>
      <c r="E17457" s="169"/>
    </row>
    <row r="17458" spans="2:5">
      <c r="B17458" s="187"/>
      <c r="C17458" s="169"/>
      <c r="D17458" s="169"/>
      <c r="E17458" s="169"/>
    </row>
    <row r="17459" spans="2:5">
      <c r="B17459" s="187"/>
      <c r="C17459" s="169"/>
      <c r="D17459" s="169"/>
      <c r="E17459" s="169"/>
    </row>
    <row r="17460" spans="2:5">
      <c r="B17460" s="187"/>
      <c r="C17460" s="169"/>
      <c r="D17460" s="169"/>
      <c r="E17460" s="169"/>
    </row>
    <row r="17461" spans="2:5">
      <c r="B17461" s="187"/>
      <c r="C17461" s="169"/>
      <c r="D17461" s="169"/>
      <c r="E17461" s="169"/>
    </row>
    <row r="17462" spans="2:5">
      <c r="B17462" s="187"/>
      <c r="C17462" s="169"/>
      <c r="D17462" s="169"/>
      <c r="E17462" s="169"/>
    </row>
    <row r="17463" spans="2:5">
      <c r="B17463" s="187"/>
      <c r="C17463" s="169"/>
      <c r="D17463" s="169"/>
      <c r="E17463" s="169"/>
    </row>
    <row r="17464" spans="2:5">
      <c r="B17464" s="187"/>
      <c r="C17464" s="169"/>
      <c r="D17464" s="169"/>
      <c r="E17464" s="169"/>
    </row>
    <row r="17465" spans="2:5">
      <c r="B17465" s="187"/>
      <c r="C17465" s="169"/>
      <c r="D17465" s="169"/>
      <c r="E17465" s="169"/>
    </row>
    <row r="17466" spans="2:5">
      <c r="B17466" s="187"/>
      <c r="C17466" s="169"/>
      <c r="D17466" s="169"/>
      <c r="E17466" s="169"/>
    </row>
    <row r="17467" spans="2:5">
      <c r="B17467" s="187"/>
      <c r="C17467" s="169"/>
      <c r="D17467" s="169"/>
      <c r="E17467" s="169"/>
    </row>
    <row r="17468" spans="2:5">
      <c r="B17468" s="187"/>
      <c r="C17468" s="169"/>
      <c r="D17468" s="169"/>
      <c r="E17468" s="169"/>
    </row>
    <row r="17469" spans="2:5">
      <c r="B17469" s="187"/>
      <c r="C17469" s="169"/>
      <c r="D17469" s="169"/>
      <c r="E17469" s="169"/>
    </row>
    <row r="17470" spans="2:5">
      <c r="B17470" s="187"/>
      <c r="C17470" s="169"/>
      <c r="D17470" s="169"/>
      <c r="E17470" s="169"/>
    </row>
    <row r="17471" spans="2:5">
      <c r="B17471" s="187"/>
      <c r="C17471" s="169"/>
      <c r="D17471" s="169"/>
      <c r="E17471" s="169"/>
    </row>
    <row r="17472" spans="2:5">
      <c r="B17472" s="187"/>
      <c r="C17472" s="169"/>
      <c r="D17472" s="169"/>
      <c r="E17472" s="169"/>
    </row>
    <row r="17473" spans="2:5">
      <c r="B17473" s="187"/>
      <c r="C17473" s="169"/>
      <c r="D17473" s="169"/>
      <c r="E17473" s="169"/>
    </row>
    <row r="17474" spans="2:5">
      <c r="B17474" s="187"/>
      <c r="C17474" s="169"/>
      <c r="D17474" s="169"/>
      <c r="E17474" s="169"/>
    </row>
    <row r="17475" spans="2:5">
      <c r="B17475" s="187"/>
      <c r="C17475" s="169"/>
      <c r="D17475" s="169"/>
      <c r="E17475" s="169"/>
    </row>
    <row r="17476" spans="2:5">
      <c r="B17476" s="187"/>
      <c r="C17476" s="169"/>
      <c r="D17476" s="169"/>
      <c r="E17476" s="169"/>
    </row>
    <row r="17477" spans="2:5">
      <c r="B17477" s="187"/>
      <c r="C17477" s="169"/>
      <c r="D17477" s="169"/>
      <c r="E17477" s="169"/>
    </row>
    <row r="17478" spans="2:5">
      <c r="B17478" s="187"/>
      <c r="C17478" s="169"/>
      <c r="D17478" s="169"/>
      <c r="E17478" s="169"/>
    </row>
    <row r="17479" spans="2:5">
      <c r="B17479" s="187"/>
      <c r="C17479" s="169"/>
      <c r="D17479" s="169"/>
      <c r="E17479" s="169"/>
    </row>
    <row r="17480" spans="2:5">
      <c r="B17480" s="187"/>
      <c r="C17480" s="169"/>
      <c r="D17480" s="169"/>
      <c r="E17480" s="169"/>
    </row>
    <row r="17481" spans="2:5">
      <c r="B17481" s="187"/>
      <c r="C17481" s="169"/>
      <c r="D17481" s="169"/>
      <c r="E17481" s="169"/>
    </row>
    <row r="17482" spans="2:5">
      <c r="B17482" s="187"/>
      <c r="C17482" s="169"/>
      <c r="D17482" s="169"/>
      <c r="E17482" s="169"/>
    </row>
    <row r="17483" spans="2:5">
      <c r="B17483" s="187"/>
      <c r="C17483" s="169"/>
      <c r="D17483" s="169"/>
      <c r="E17483" s="169"/>
    </row>
    <row r="17484" spans="2:5">
      <c r="B17484" s="187"/>
      <c r="C17484" s="169"/>
      <c r="D17484" s="169"/>
      <c r="E17484" s="169"/>
    </row>
    <row r="17485" spans="2:5">
      <c r="B17485" s="187"/>
      <c r="C17485" s="169"/>
      <c r="D17485" s="169"/>
      <c r="E17485" s="169"/>
    </row>
    <row r="17486" spans="2:5">
      <c r="B17486" s="187"/>
      <c r="C17486" s="169"/>
      <c r="D17486" s="169"/>
      <c r="E17486" s="169"/>
    </row>
    <row r="17487" spans="2:5">
      <c r="B17487" s="187"/>
      <c r="C17487" s="169"/>
      <c r="D17487" s="169"/>
      <c r="E17487" s="169"/>
    </row>
    <row r="17488" spans="2:5">
      <c r="B17488" s="187"/>
      <c r="C17488" s="169"/>
      <c r="D17488" s="169"/>
      <c r="E17488" s="169"/>
    </row>
    <row r="17489" spans="2:5">
      <c r="B17489" s="187"/>
      <c r="C17489" s="169"/>
      <c r="D17489" s="169"/>
      <c r="E17489" s="169"/>
    </row>
    <row r="17490" spans="2:5">
      <c r="B17490" s="187"/>
      <c r="C17490" s="169"/>
      <c r="D17490" s="169"/>
      <c r="E17490" s="169"/>
    </row>
    <row r="17491" spans="2:5">
      <c r="B17491" s="187"/>
      <c r="C17491" s="169"/>
      <c r="D17491" s="169"/>
      <c r="E17491" s="169"/>
    </row>
    <row r="17492" spans="2:5">
      <c r="B17492" s="187"/>
      <c r="C17492" s="169"/>
      <c r="D17492" s="169"/>
      <c r="E17492" s="169"/>
    </row>
    <row r="17493" spans="2:5">
      <c r="B17493" s="187"/>
      <c r="C17493" s="169"/>
      <c r="D17493" s="169"/>
      <c r="E17493" s="169"/>
    </row>
    <row r="17494" spans="2:5">
      <c r="B17494" s="187"/>
      <c r="C17494" s="169"/>
      <c r="D17494" s="169"/>
      <c r="E17494" s="169"/>
    </row>
    <row r="17495" spans="2:5">
      <c r="B17495" s="187"/>
      <c r="C17495" s="169"/>
      <c r="D17495" s="169"/>
      <c r="E17495" s="169"/>
    </row>
    <row r="17496" spans="2:5">
      <c r="B17496" s="187"/>
      <c r="C17496" s="169"/>
      <c r="D17496" s="169"/>
      <c r="E17496" s="169"/>
    </row>
    <row r="17497" spans="2:5">
      <c r="B17497" s="187"/>
      <c r="C17497" s="169"/>
      <c r="D17497" s="169"/>
      <c r="E17497" s="169"/>
    </row>
    <row r="17498" spans="2:5">
      <c r="B17498" s="187"/>
      <c r="C17498" s="169"/>
      <c r="D17498" s="169"/>
      <c r="E17498" s="169"/>
    </row>
    <row r="17499" spans="2:5">
      <c r="B17499" s="187"/>
      <c r="C17499" s="169"/>
      <c r="D17499" s="169"/>
      <c r="E17499" s="169"/>
    </row>
    <row r="17500" spans="2:5">
      <c r="B17500" s="187"/>
      <c r="C17500" s="169"/>
      <c r="D17500" s="169"/>
      <c r="E17500" s="169"/>
    </row>
    <row r="17501" spans="2:5">
      <c r="B17501" s="187"/>
      <c r="C17501" s="169"/>
      <c r="D17501" s="169"/>
      <c r="E17501" s="169"/>
    </row>
    <row r="17502" spans="2:5">
      <c r="B17502" s="187"/>
      <c r="C17502" s="169"/>
      <c r="D17502" s="169"/>
      <c r="E17502" s="169"/>
    </row>
    <row r="17503" spans="2:5">
      <c r="B17503" s="187"/>
      <c r="C17503" s="169"/>
      <c r="D17503" s="169"/>
      <c r="E17503" s="169"/>
    </row>
    <row r="17504" spans="2:5">
      <c r="B17504" s="187"/>
      <c r="C17504" s="169"/>
      <c r="D17504" s="169"/>
      <c r="E17504" s="169"/>
    </row>
    <row r="17505" spans="2:5">
      <c r="B17505" s="187"/>
      <c r="C17505" s="169"/>
      <c r="D17505" s="169"/>
      <c r="E17505" s="169"/>
    </row>
    <row r="17506" spans="2:5">
      <c r="B17506" s="187"/>
      <c r="C17506" s="169"/>
      <c r="D17506" s="169"/>
      <c r="E17506" s="169"/>
    </row>
    <row r="17507" spans="2:5">
      <c r="B17507" s="187"/>
      <c r="C17507" s="169"/>
      <c r="D17507" s="169"/>
      <c r="E17507" s="169"/>
    </row>
    <row r="17508" spans="2:5">
      <c r="B17508" s="187"/>
      <c r="C17508" s="169"/>
      <c r="D17508" s="169"/>
      <c r="E17508" s="169"/>
    </row>
    <row r="17509" spans="2:5">
      <c r="B17509" s="187"/>
      <c r="C17509" s="169"/>
      <c r="D17509" s="169"/>
      <c r="E17509" s="169"/>
    </row>
    <row r="17510" spans="2:5">
      <c r="B17510" s="187"/>
      <c r="C17510" s="169"/>
      <c r="D17510" s="169"/>
      <c r="E17510" s="169"/>
    </row>
    <row r="17511" spans="2:5">
      <c r="B17511" s="187"/>
      <c r="C17511" s="169"/>
      <c r="D17511" s="169"/>
      <c r="E17511" s="169"/>
    </row>
    <row r="17512" spans="2:5">
      <c r="B17512" s="187"/>
      <c r="C17512" s="169"/>
      <c r="D17512" s="169"/>
      <c r="E17512" s="169"/>
    </row>
    <row r="17513" spans="2:5">
      <c r="B17513" s="187"/>
      <c r="C17513" s="169"/>
      <c r="D17513" s="169"/>
      <c r="E17513" s="169"/>
    </row>
    <row r="17514" spans="2:5">
      <c r="B17514" s="187"/>
      <c r="C17514" s="169"/>
      <c r="D17514" s="169"/>
      <c r="E17514" s="169"/>
    </row>
    <row r="17515" spans="2:5">
      <c r="B17515" s="187"/>
      <c r="C17515" s="169"/>
      <c r="D17515" s="169"/>
      <c r="E17515" s="169"/>
    </row>
    <row r="17516" spans="2:5">
      <c r="B17516" s="187"/>
      <c r="C17516" s="169"/>
      <c r="D17516" s="169"/>
      <c r="E17516" s="169"/>
    </row>
    <row r="17517" spans="2:5">
      <c r="B17517" s="187"/>
      <c r="C17517" s="169"/>
      <c r="D17517" s="169"/>
      <c r="E17517" s="169"/>
    </row>
    <row r="17518" spans="2:5">
      <c r="B17518" s="187"/>
      <c r="C17518" s="169"/>
      <c r="D17518" s="169"/>
      <c r="E17518" s="169"/>
    </row>
    <row r="17519" spans="2:5">
      <c r="B17519" s="187"/>
      <c r="C17519" s="169"/>
      <c r="D17519" s="169"/>
      <c r="E17519" s="169"/>
    </row>
    <row r="17520" spans="2:5">
      <c r="B17520" s="187"/>
      <c r="C17520" s="169"/>
      <c r="D17520" s="169"/>
      <c r="E17520" s="169"/>
    </row>
    <row r="17521" spans="2:5">
      <c r="B17521" s="187"/>
      <c r="C17521" s="169"/>
      <c r="D17521" s="169"/>
      <c r="E17521" s="169"/>
    </row>
    <row r="17522" spans="2:5">
      <c r="B17522" s="187"/>
      <c r="C17522" s="169"/>
      <c r="D17522" s="169"/>
      <c r="E17522" s="169"/>
    </row>
    <row r="17523" spans="2:5">
      <c r="B17523" s="187"/>
      <c r="C17523" s="169"/>
      <c r="D17523" s="169"/>
      <c r="E17523" s="169"/>
    </row>
    <row r="17524" spans="2:5">
      <c r="B17524" s="187"/>
      <c r="C17524" s="169"/>
      <c r="D17524" s="169"/>
      <c r="E17524" s="169"/>
    </row>
    <row r="17525" spans="2:5">
      <c r="B17525" s="187"/>
      <c r="C17525" s="169"/>
      <c r="D17525" s="169"/>
      <c r="E17525" s="169"/>
    </row>
    <row r="17526" spans="2:5">
      <c r="B17526" s="187"/>
      <c r="C17526" s="169"/>
      <c r="D17526" s="169"/>
      <c r="E17526" s="169"/>
    </row>
    <row r="17527" spans="2:5">
      <c r="B17527" s="187"/>
      <c r="C17527" s="169"/>
      <c r="D17527" s="169"/>
      <c r="E17527" s="169"/>
    </row>
    <row r="17528" spans="2:5">
      <c r="B17528" s="187"/>
      <c r="C17528" s="169"/>
      <c r="D17528" s="169"/>
      <c r="E17528" s="169"/>
    </row>
    <row r="17529" spans="2:5">
      <c r="B17529" s="187"/>
      <c r="C17529" s="169"/>
      <c r="D17529" s="169"/>
      <c r="E17529" s="169"/>
    </row>
    <row r="17530" spans="2:5">
      <c r="B17530" s="187"/>
      <c r="C17530" s="169"/>
      <c r="D17530" s="169"/>
      <c r="E17530" s="169"/>
    </row>
    <row r="17531" spans="2:5">
      <c r="B17531" s="187"/>
      <c r="C17531" s="169"/>
      <c r="D17531" s="169"/>
      <c r="E17531" s="169"/>
    </row>
    <row r="17532" spans="2:5">
      <c r="B17532" s="187"/>
      <c r="C17532" s="169"/>
      <c r="D17532" s="169"/>
      <c r="E17532" s="169"/>
    </row>
    <row r="17533" spans="2:5">
      <c r="B17533" s="187"/>
      <c r="C17533" s="169"/>
      <c r="D17533" s="169"/>
      <c r="E17533" s="169"/>
    </row>
    <row r="17534" spans="2:5">
      <c r="B17534" s="187"/>
      <c r="C17534" s="169"/>
      <c r="D17534" s="169"/>
      <c r="E17534" s="169"/>
    </row>
    <row r="17535" spans="2:5">
      <c r="B17535" s="187"/>
      <c r="C17535" s="169"/>
      <c r="D17535" s="169"/>
      <c r="E17535" s="169"/>
    </row>
    <row r="17536" spans="2:5">
      <c r="B17536" s="187"/>
      <c r="C17536" s="169"/>
      <c r="D17536" s="169"/>
      <c r="E17536" s="169"/>
    </row>
    <row r="17537" spans="2:5">
      <c r="B17537" s="187"/>
      <c r="C17537" s="169"/>
      <c r="D17537" s="169"/>
      <c r="E17537" s="169"/>
    </row>
    <row r="17538" spans="2:5">
      <c r="B17538" s="187"/>
      <c r="C17538" s="169"/>
      <c r="D17538" s="169"/>
      <c r="E17538" s="169"/>
    </row>
    <row r="17539" spans="2:5">
      <c r="B17539" s="187"/>
      <c r="C17539" s="169"/>
      <c r="D17539" s="169"/>
      <c r="E17539" s="169"/>
    </row>
    <row r="17540" spans="2:5">
      <c r="B17540" s="187"/>
      <c r="C17540" s="169"/>
      <c r="D17540" s="169"/>
      <c r="E17540" s="169"/>
    </row>
    <row r="17541" spans="2:5">
      <c r="B17541" s="187"/>
      <c r="C17541" s="169"/>
      <c r="D17541" s="169"/>
      <c r="E17541" s="169"/>
    </row>
    <row r="17542" spans="2:5">
      <c r="B17542" s="187"/>
      <c r="C17542" s="169"/>
      <c r="D17542" s="169"/>
      <c r="E17542" s="169"/>
    </row>
    <row r="17543" spans="2:5">
      <c r="B17543" s="187"/>
      <c r="C17543" s="169"/>
      <c r="D17543" s="169"/>
      <c r="E17543" s="169"/>
    </row>
    <row r="17544" spans="2:5">
      <c r="B17544" s="187"/>
      <c r="C17544" s="169"/>
      <c r="D17544" s="169"/>
      <c r="E17544" s="169"/>
    </row>
    <row r="17545" spans="2:5">
      <c r="B17545" s="187"/>
      <c r="C17545" s="169"/>
      <c r="D17545" s="169"/>
      <c r="E17545" s="169"/>
    </row>
    <row r="17546" spans="2:5">
      <c r="B17546" s="187"/>
      <c r="C17546" s="169"/>
      <c r="D17546" s="169"/>
      <c r="E17546" s="169"/>
    </row>
    <row r="17547" spans="2:5">
      <c r="B17547" s="187"/>
      <c r="C17547" s="169"/>
      <c r="D17547" s="169"/>
      <c r="E17547" s="169"/>
    </row>
    <row r="17548" spans="2:5">
      <c r="B17548" s="187"/>
      <c r="C17548" s="169"/>
      <c r="D17548" s="169"/>
      <c r="E17548" s="169"/>
    </row>
    <row r="17549" spans="2:5">
      <c r="B17549" s="187"/>
      <c r="C17549" s="169"/>
      <c r="D17549" s="169"/>
      <c r="E17549" s="169"/>
    </row>
    <row r="17550" spans="2:5">
      <c r="B17550" s="187"/>
      <c r="C17550" s="169"/>
      <c r="D17550" s="169"/>
      <c r="E17550" s="169"/>
    </row>
    <row r="17551" spans="2:5">
      <c r="B17551" s="187"/>
      <c r="C17551" s="169"/>
      <c r="D17551" s="169"/>
      <c r="E17551" s="169"/>
    </row>
    <row r="17552" spans="2:5">
      <c r="B17552" s="187"/>
      <c r="C17552" s="169"/>
      <c r="D17552" s="169"/>
      <c r="E17552" s="169"/>
    </row>
    <row r="17553" spans="2:5">
      <c r="B17553" s="187"/>
      <c r="C17553" s="169"/>
      <c r="D17553" s="169"/>
      <c r="E17553" s="169"/>
    </row>
    <row r="17554" spans="2:5">
      <c r="B17554" s="187"/>
      <c r="C17554" s="169"/>
      <c r="D17554" s="169"/>
      <c r="E17554" s="169"/>
    </row>
    <row r="17555" spans="2:5">
      <c r="B17555" s="187"/>
      <c r="C17555" s="169"/>
      <c r="D17555" s="169"/>
      <c r="E17555" s="169"/>
    </row>
    <row r="17556" spans="2:5">
      <c r="B17556" s="187"/>
      <c r="C17556" s="169"/>
      <c r="D17556" s="169"/>
      <c r="E17556" s="169"/>
    </row>
    <row r="17557" spans="2:5">
      <c r="B17557" s="187"/>
      <c r="C17557" s="169"/>
      <c r="D17557" s="169"/>
      <c r="E17557" s="169"/>
    </row>
    <row r="17558" spans="2:5">
      <c r="B17558" s="187"/>
      <c r="C17558" s="169"/>
      <c r="D17558" s="169"/>
      <c r="E17558" s="169"/>
    </row>
    <row r="17559" spans="2:5">
      <c r="B17559" s="187"/>
      <c r="C17559" s="169"/>
      <c r="D17559" s="169"/>
      <c r="E17559" s="169"/>
    </row>
    <row r="17560" spans="2:5">
      <c r="B17560" s="187"/>
      <c r="C17560" s="169"/>
      <c r="D17560" s="169"/>
      <c r="E17560" s="169"/>
    </row>
    <row r="17561" spans="2:5">
      <c r="B17561" s="187"/>
      <c r="C17561" s="169"/>
      <c r="D17561" s="169"/>
      <c r="E17561" s="169"/>
    </row>
    <row r="17562" spans="2:5">
      <c r="B17562" s="187"/>
      <c r="C17562" s="169"/>
      <c r="D17562" s="169"/>
      <c r="E17562" s="169"/>
    </row>
    <row r="17563" spans="2:5">
      <c r="B17563" s="187"/>
      <c r="C17563" s="169"/>
      <c r="D17563" s="169"/>
      <c r="E17563" s="169"/>
    </row>
    <row r="17564" spans="2:5">
      <c r="B17564" s="187"/>
      <c r="C17564" s="169"/>
      <c r="D17564" s="169"/>
      <c r="E17564" s="169"/>
    </row>
    <row r="17565" spans="2:5">
      <c r="B17565" s="187"/>
      <c r="C17565" s="169"/>
      <c r="D17565" s="169"/>
      <c r="E17565" s="169"/>
    </row>
    <row r="17566" spans="2:5">
      <c r="B17566" s="187"/>
      <c r="C17566" s="169"/>
      <c r="D17566" s="169"/>
      <c r="E17566" s="169"/>
    </row>
    <row r="17567" spans="2:5">
      <c r="B17567" s="187"/>
      <c r="C17567" s="169"/>
      <c r="D17567" s="169"/>
      <c r="E17567" s="169"/>
    </row>
    <row r="17568" spans="2:5">
      <c r="B17568" s="187"/>
      <c r="C17568" s="169"/>
      <c r="D17568" s="169"/>
      <c r="E17568" s="169"/>
    </row>
    <row r="17569" spans="2:5">
      <c r="B17569" s="187"/>
      <c r="C17569" s="169"/>
      <c r="D17569" s="169"/>
      <c r="E17569" s="169"/>
    </row>
    <row r="17570" spans="2:5">
      <c r="B17570" s="187"/>
      <c r="C17570" s="169"/>
      <c r="D17570" s="169"/>
      <c r="E17570" s="169"/>
    </row>
    <row r="17571" spans="2:5">
      <c r="B17571" s="187"/>
      <c r="C17571" s="169"/>
      <c r="D17571" s="169"/>
      <c r="E17571" s="169"/>
    </row>
    <row r="17572" spans="2:5">
      <c r="B17572" s="187"/>
      <c r="C17572" s="169"/>
      <c r="D17572" s="169"/>
      <c r="E17572" s="169"/>
    </row>
    <row r="17573" spans="2:5">
      <c r="B17573" s="187"/>
      <c r="C17573" s="169"/>
      <c r="D17573" s="169"/>
      <c r="E17573" s="169"/>
    </row>
    <row r="17574" spans="2:5">
      <c r="B17574" s="187"/>
      <c r="C17574" s="169"/>
      <c r="D17574" s="169"/>
      <c r="E17574" s="169"/>
    </row>
    <row r="17575" spans="2:5">
      <c r="B17575" s="187"/>
      <c r="C17575" s="169"/>
      <c r="D17575" s="169"/>
      <c r="E17575" s="169"/>
    </row>
    <row r="17576" spans="2:5">
      <c r="B17576" s="187"/>
      <c r="C17576" s="169"/>
      <c r="D17576" s="169"/>
      <c r="E17576" s="169"/>
    </row>
    <row r="17577" spans="2:5">
      <c r="B17577" s="187"/>
      <c r="C17577" s="169"/>
      <c r="D17577" s="169"/>
      <c r="E17577" s="169"/>
    </row>
    <row r="17578" spans="2:5">
      <c r="B17578" s="187"/>
      <c r="C17578" s="169"/>
      <c r="D17578" s="169"/>
      <c r="E17578" s="169"/>
    </row>
    <row r="17579" spans="2:5">
      <c r="B17579" s="187"/>
      <c r="C17579" s="169"/>
      <c r="D17579" s="169"/>
      <c r="E17579" s="169"/>
    </row>
    <row r="17580" spans="2:5">
      <c r="B17580" s="187"/>
      <c r="C17580" s="169"/>
      <c r="D17580" s="169"/>
      <c r="E17580" s="169"/>
    </row>
    <row r="17581" spans="2:5">
      <c r="B17581" s="187"/>
      <c r="C17581" s="169"/>
      <c r="D17581" s="169"/>
      <c r="E17581" s="169"/>
    </row>
    <row r="17582" spans="2:5">
      <c r="B17582" s="187"/>
      <c r="C17582" s="169"/>
      <c r="D17582" s="169"/>
      <c r="E17582" s="169"/>
    </row>
    <row r="17583" spans="2:5">
      <c r="B17583" s="187"/>
      <c r="C17583" s="169"/>
      <c r="D17583" s="169"/>
      <c r="E17583" s="169"/>
    </row>
    <row r="17584" spans="2:5">
      <c r="B17584" s="187"/>
      <c r="C17584" s="169"/>
      <c r="D17584" s="169"/>
      <c r="E17584" s="169"/>
    </row>
    <row r="17585" spans="2:5">
      <c r="B17585" s="187"/>
      <c r="C17585" s="169"/>
      <c r="D17585" s="169"/>
      <c r="E17585" s="169"/>
    </row>
    <row r="17586" spans="2:5">
      <c r="B17586" s="187"/>
      <c r="C17586" s="169"/>
      <c r="D17586" s="169"/>
      <c r="E17586" s="169"/>
    </row>
    <row r="17587" spans="2:5">
      <c r="B17587" s="187"/>
      <c r="C17587" s="169"/>
      <c r="D17587" s="169"/>
      <c r="E17587" s="169"/>
    </row>
    <row r="17588" spans="2:5">
      <c r="B17588" s="187"/>
      <c r="C17588" s="169"/>
      <c r="D17588" s="169"/>
      <c r="E17588" s="169"/>
    </row>
    <row r="17589" spans="2:5">
      <c r="B17589" s="187"/>
      <c r="C17589" s="169"/>
      <c r="D17589" s="169"/>
      <c r="E17589" s="169"/>
    </row>
    <row r="17590" spans="2:5">
      <c r="B17590" s="187"/>
      <c r="C17590" s="169"/>
      <c r="D17590" s="169"/>
      <c r="E17590" s="169"/>
    </row>
    <row r="17591" spans="2:5">
      <c r="B17591" s="187"/>
      <c r="C17591" s="169"/>
      <c r="D17591" s="169"/>
      <c r="E17591" s="169"/>
    </row>
    <row r="17592" spans="2:5">
      <c r="B17592" s="187"/>
      <c r="C17592" s="169"/>
      <c r="D17592" s="169"/>
      <c r="E17592" s="169"/>
    </row>
    <row r="17593" spans="2:5">
      <c r="B17593" s="187"/>
      <c r="C17593" s="169"/>
      <c r="D17593" s="169"/>
      <c r="E17593" s="169"/>
    </row>
    <row r="17594" spans="2:5">
      <c r="B17594" s="187"/>
      <c r="C17594" s="169"/>
      <c r="D17594" s="169"/>
      <c r="E17594" s="169"/>
    </row>
    <row r="17595" spans="2:5">
      <c r="B17595" s="187"/>
      <c r="C17595" s="169"/>
      <c r="D17595" s="169"/>
      <c r="E17595" s="169"/>
    </row>
    <row r="17596" spans="2:5">
      <c r="B17596" s="187"/>
      <c r="C17596" s="169"/>
      <c r="D17596" s="169"/>
      <c r="E17596" s="169"/>
    </row>
    <row r="17597" spans="2:5">
      <c r="B17597" s="187"/>
      <c r="C17597" s="169"/>
      <c r="D17597" s="169"/>
      <c r="E17597" s="169"/>
    </row>
    <row r="17598" spans="2:5">
      <c r="B17598" s="187"/>
      <c r="C17598" s="169"/>
      <c r="D17598" s="169"/>
      <c r="E17598" s="169"/>
    </row>
    <row r="17599" spans="2:5">
      <c r="B17599" s="187"/>
      <c r="C17599" s="169"/>
      <c r="D17599" s="169"/>
      <c r="E17599" s="169"/>
    </row>
    <row r="17600" spans="2:5">
      <c r="B17600" s="187"/>
      <c r="C17600" s="169"/>
      <c r="D17600" s="169"/>
      <c r="E17600" s="169"/>
    </row>
    <row r="17601" spans="2:5">
      <c r="B17601" s="187"/>
      <c r="C17601" s="169"/>
      <c r="D17601" s="169"/>
      <c r="E17601" s="169"/>
    </row>
    <row r="17602" spans="2:5">
      <c r="B17602" s="187"/>
      <c r="C17602" s="169"/>
      <c r="D17602" s="169"/>
      <c r="E17602" s="169"/>
    </row>
    <row r="17603" spans="2:5">
      <c r="B17603" s="187"/>
      <c r="C17603" s="169"/>
      <c r="D17603" s="169"/>
      <c r="E17603" s="169"/>
    </row>
    <row r="17604" spans="2:5">
      <c r="B17604" s="187"/>
      <c r="C17604" s="169"/>
      <c r="D17604" s="169"/>
      <c r="E17604" s="169"/>
    </row>
    <row r="17605" spans="2:5">
      <c r="B17605" s="187"/>
      <c r="C17605" s="169"/>
      <c r="D17605" s="169"/>
      <c r="E17605" s="169"/>
    </row>
    <row r="17606" spans="2:5">
      <c r="B17606" s="187"/>
      <c r="C17606" s="169"/>
      <c r="D17606" s="169"/>
      <c r="E17606" s="169"/>
    </row>
    <row r="17607" spans="2:5">
      <c r="B17607" s="187"/>
      <c r="C17607" s="169"/>
      <c r="D17607" s="169"/>
      <c r="E17607" s="169"/>
    </row>
    <row r="17608" spans="2:5">
      <c r="B17608" s="187"/>
      <c r="C17608" s="169"/>
      <c r="D17608" s="169"/>
      <c r="E17608" s="169"/>
    </row>
    <row r="17609" spans="2:5">
      <c r="B17609" s="187"/>
      <c r="C17609" s="169"/>
      <c r="D17609" s="169"/>
      <c r="E17609" s="169"/>
    </row>
    <row r="17610" spans="2:5">
      <c r="B17610" s="187"/>
      <c r="C17610" s="169"/>
      <c r="D17610" s="169"/>
      <c r="E17610" s="169"/>
    </row>
    <row r="17611" spans="2:5">
      <c r="B17611" s="187"/>
      <c r="C17611" s="169"/>
      <c r="D17611" s="169"/>
      <c r="E17611" s="169"/>
    </row>
    <row r="17612" spans="2:5">
      <c r="B17612" s="187"/>
      <c r="C17612" s="169"/>
      <c r="D17612" s="169"/>
      <c r="E17612" s="169"/>
    </row>
    <row r="17613" spans="2:5">
      <c r="B17613" s="187"/>
      <c r="C17613" s="169"/>
      <c r="D17613" s="169"/>
      <c r="E17613" s="169"/>
    </row>
    <row r="17614" spans="2:5">
      <c r="B17614" s="187"/>
      <c r="C17614" s="169"/>
      <c r="D17614" s="169"/>
      <c r="E17614" s="169"/>
    </row>
    <row r="17615" spans="2:5">
      <c r="B17615" s="187"/>
      <c r="C17615" s="169"/>
      <c r="D17615" s="169"/>
      <c r="E17615" s="169"/>
    </row>
    <row r="17616" spans="2:5">
      <c r="B17616" s="187"/>
      <c r="C17616" s="169"/>
      <c r="D17616" s="169"/>
      <c r="E17616" s="169"/>
    </row>
    <row r="17617" spans="2:5">
      <c r="B17617" s="187"/>
      <c r="C17617" s="169"/>
      <c r="D17617" s="169"/>
      <c r="E17617" s="169"/>
    </row>
    <row r="17618" spans="2:5">
      <c r="B17618" s="187"/>
      <c r="C17618" s="169"/>
      <c r="D17618" s="169"/>
      <c r="E17618" s="169"/>
    </row>
    <row r="17619" spans="2:5">
      <c r="B17619" s="187"/>
      <c r="C17619" s="169"/>
      <c r="D17619" s="169"/>
      <c r="E17619" s="169"/>
    </row>
    <row r="17620" spans="2:5">
      <c r="B17620" s="187"/>
      <c r="C17620" s="169"/>
      <c r="D17620" s="169"/>
      <c r="E17620" s="169"/>
    </row>
    <row r="17621" spans="2:5">
      <c r="B17621" s="187"/>
      <c r="C17621" s="169"/>
      <c r="D17621" s="169"/>
      <c r="E17621" s="169"/>
    </row>
    <row r="17622" spans="2:5">
      <c r="B17622" s="187"/>
      <c r="C17622" s="169"/>
      <c r="D17622" s="169"/>
      <c r="E17622" s="169"/>
    </row>
    <row r="17623" spans="2:5">
      <c r="B17623" s="187"/>
      <c r="C17623" s="169"/>
      <c r="D17623" s="169"/>
      <c r="E17623" s="169"/>
    </row>
    <row r="17624" spans="2:5">
      <c r="B17624" s="187"/>
      <c r="C17624" s="169"/>
      <c r="D17624" s="169"/>
      <c r="E17624" s="169"/>
    </row>
    <row r="17625" spans="2:5">
      <c r="B17625" s="187"/>
      <c r="C17625" s="169"/>
      <c r="D17625" s="169"/>
      <c r="E17625" s="169"/>
    </row>
    <row r="17626" spans="2:5">
      <c r="B17626" s="187"/>
      <c r="C17626" s="169"/>
      <c r="D17626" s="169"/>
      <c r="E17626" s="169"/>
    </row>
    <row r="17627" spans="2:5">
      <c r="B17627" s="187"/>
      <c r="C17627" s="169"/>
      <c r="D17627" s="169"/>
      <c r="E17627" s="169"/>
    </row>
    <row r="17628" spans="2:5">
      <c r="B17628" s="187"/>
      <c r="C17628" s="169"/>
      <c r="D17628" s="169"/>
      <c r="E17628" s="169"/>
    </row>
    <row r="17629" spans="2:5">
      <c r="B17629" s="187"/>
      <c r="C17629" s="169"/>
      <c r="D17629" s="169"/>
      <c r="E17629" s="169"/>
    </row>
    <row r="17630" spans="2:5">
      <c r="B17630" s="187"/>
      <c r="C17630" s="169"/>
      <c r="D17630" s="169"/>
      <c r="E17630" s="169"/>
    </row>
    <row r="17631" spans="2:5">
      <c r="B17631" s="187"/>
      <c r="C17631" s="169"/>
      <c r="D17631" s="169"/>
      <c r="E17631" s="169"/>
    </row>
    <row r="17632" spans="2:5">
      <c r="B17632" s="187"/>
      <c r="C17632" s="169"/>
      <c r="D17632" s="169"/>
      <c r="E17632" s="169"/>
    </row>
    <row r="17633" spans="2:5">
      <c r="B17633" s="187"/>
      <c r="C17633" s="169"/>
      <c r="D17633" s="169"/>
      <c r="E17633" s="169"/>
    </row>
    <row r="17634" spans="2:5">
      <c r="B17634" s="187"/>
      <c r="C17634" s="169"/>
      <c r="D17634" s="169"/>
      <c r="E17634" s="169"/>
    </row>
    <row r="17635" spans="2:5">
      <c r="B17635" s="187"/>
      <c r="C17635" s="169"/>
      <c r="D17635" s="169"/>
      <c r="E17635" s="169"/>
    </row>
    <row r="17636" spans="2:5">
      <c r="B17636" s="187"/>
      <c r="C17636" s="169"/>
      <c r="D17636" s="169"/>
      <c r="E17636" s="169"/>
    </row>
    <row r="17637" spans="2:5">
      <c r="B17637" s="187"/>
      <c r="C17637" s="169"/>
      <c r="D17637" s="169"/>
      <c r="E17637" s="169"/>
    </row>
    <row r="17638" spans="2:5">
      <c r="B17638" s="187"/>
      <c r="C17638" s="169"/>
      <c r="D17638" s="169"/>
      <c r="E17638" s="169"/>
    </row>
    <row r="17639" spans="2:5">
      <c r="B17639" s="187"/>
      <c r="C17639" s="169"/>
      <c r="D17639" s="169"/>
      <c r="E17639" s="169"/>
    </row>
    <row r="17640" spans="2:5">
      <c r="B17640" s="187"/>
      <c r="C17640" s="169"/>
      <c r="D17640" s="169"/>
      <c r="E17640" s="169"/>
    </row>
    <row r="17641" spans="2:5">
      <c r="B17641" s="187"/>
      <c r="C17641" s="169"/>
      <c r="D17641" s="169"/>
      <c r="E17641" s="169"/>
    </row>
    <row r="17642" spans="2:5">
      <c r="B17642" s="187"/>
      <c r="C17642" s="169"/>
      <c r="D17642" s="169"/>
      <c r="E17642" s="169"/>
    </row>
    <row r="17643" spans="2:5">
      <c r="B17643" s="187"/>
      <c r="C17643" s="169"/>
      <c r="D17643" s="169"/>
      <c r="E17643" s="169"/>
    </row>
    <row r="17644" spans="2:5">
      <c r="B17644" s="187"/>
      <c r="C17644" s="169"/>
      <c r="D17644" s="169"/>
      <c r="E17644" s="169"/>
    </row>
    <row r="17645" spans="2:5">
      <c r="B17645" s="187"/>
      <c r="C17645" s="169"/>
      <c r="D17645" s="169"/>
      <c r="E17645" s="169"/>
    </row>
    <row r="17646" spans="2:5">
      <c r="B17646" s="187"/>
      <c r="C17646" s="169"/>
      <c r="D17646" s="169"/>
      <c r="E17646" s="169"/>
    </row>
    <row r="17647" spans="2:5">
      <c r="B17647" s="187"/>
      <c r="C17647" s="169"/>
      <c r="D17647" s="169"/>
      <c r="E17647" s="169"/>
    </row>
    <row r="17648" spans="2:5">
      <c r="B17648" s="187"/>
      <c r="C17648" s="169"/>
      <c r="D17648" s="169"/>
      <c r="E17648" s="169"/>
    </row>
    <row r="17649" spans="2:5">
      <c r="B17649" s="187"/>
      <c r="C17649" s="169"/>
      <c r="D17649" s="169"/>
      <c r="E17649" s="169"/>
    </row>
    <row r="17650" spans="2:5">
      <c r="B17650" s="187"/>
      <c r="C17650" s="169"/>
      <c r="D17650" s="169"/>
      <c r="E17650" s="169"/>
    </row>
    <row r="17651" spans="2:5">
      <c r="B17651" s="187"/>
      <c r="C17651" s="169"/>
      <c r="D17651" s="169"/>
      <c r="E17651" s="169"/>
    </row>
    <row r="17652" spans="2:5">
      <c r="B17652" s="187"/>
      <c r="C17652" s="169"/>
      <c r="D17652" s="169"/>
      <c r="E17652" s="169"/>
    </row>
    <row r="17653" spans="2:5">
      <c r="B17653" s="187"/>
      <c r="C17653" s="169"/>
      <c r="D17653" s="169"/>
      <c r="E17653" s="169"/>
    </row>
    <row r="17654" spans="2:5">
      <c r="B17654" s="187"/>
      <c r="C17654" s="169"/>
      <c r="D17654" s="169"/>
      <c r="E17654" s="169"/>
    </row>
    <row r="17655" spans="2:5">
      <c r="B17655" s="187"/>
      <c r="C17655" s="169"/>
      <c r="D17655" s="169"/>
      <c r="E17655" s="169"/>
    </row>
    <row r="17656" spans="2:5">
      <c r="B17656" s="187"/>
      <c r="C17656" s="169"/>
      <c r="D17656" s="169"/>
      <c r="E17656" s="169"/>
    </row>
    <row r="17657" spans="2:5">
      <c r="B17657" s="187"/>
      <c r="C17657" s="169"/>
      <c r="D17657" s="169"/>
      <c r="E17657" s="169"/>
    </row>
    <row r="17658" spans="2:5">
      <c r="B17658" s="187"/>
      <c r="C17658" s="169"/>
      <c r="D17658" s="169"/>
      <c r="E17658" s="169"/>
    </row>
    <row r="17659" spans="2:5">
      <c r="B17659" s="187"/>
      <c r="C17659" s="169"/>
      <c r="D17659" s="169"/>
      <c r="E17659" s="169"/>
    </row>
    <row r="17660" spans="2:5">
      <c r="B17660" s="187"/>
      <c r="C17660" s="169"/>
      <c r="D17660" s="169"/>
      <c r="E17660" s="169"/>
    </row>
    <row r="17661" spans="2:5">
      <c r="B17661" s="187"/>
      <c r="C17661" s="169"/>
      <c r="D17661" s="169"/>
      <c r="E17661" s="169"/>
    </row>
    <row r="17662" spans="2:5">
      <c r="B17662" s="187"/>
      <c r="C17662" s="169"/>
      <c r="D17662" s="169"/>
      <c r="E17662" s="169"/>
    </row>
    <row r="17663" spans="2:5">
      <c r="B17663" s="187"/>
      <c r="C17663" s="169"/>
      <c r="D17663" s="169"/>
      <c r="E17663" s="169"/>
    </row>
    <row r="17664" spans="2:5">
      <c r="B17664" s="187"/>
      <c r="C17664" s="169"/>
      <c r="D17664" s="169"/>
      <c r="E17664" s="169"/>
    </row>
    <row r="17665" spans="2:5">
      <c r="B17665" s="187"/>
      <c r="C17665" s="169"/>
      <c r="D17665" s="169"/>
      <c r="E17665" s="169"/>
    </row>
    <row r="17666" spans="2:5">
      <c r="B17666" s="187"/>
      <c r="C17666" s="169"/>
      <c r="D17666" s="169"/>
      <c r="E17666" s="169"/>
    </row>
    <row r="17667" spans="2:5">
      <c r="B17667" s="187"/>
      <c r="C17667" s="169"/>
      <c r="D17667" s="169"/>
      <c r="E17667" s="169"/>
    </row>
    <row r="17668" spans="2:5">
      <c r="B17668" s="187"/>
      <c r="C17668" s="169"/>
      <c r="D17668" s="169"/>
      <c r="E17668" s="169"/>
    </row>
    <row r="17669" spans="2:5">
      <c r="B17669" s="187"/>
      <c r="C17669" s="169"/>
      <c r="D17669" s="169"/>
      <c r="E17669" s="169"/>
    </row>
    <row r="17670" spans="2:5">
      <c r="B17670" s="187"/>
      <c r="C17670" s="169"/>
      <c r="D17670" s="169"/>
      <c r="E17670" s="169"/>
    </row>
    <row r="17671" spans="2:5">
      <c r="B17671" s="187"/>
      <c r="C17671" s="169"/>
      <c r="D17671" s="169"/>
      <c r="E17671" s="169"/>
    </row>
    <row r="17672" spans="2:5">
      <c r="B17672" s="187"/>
      <c r="C17672" s="169"/>
      <c r="D17672" s="169"/>
      <c r="E17672" s="169"/>
    </row>
    <row r="17673" spans="2:5">
      <c r="B17673" s="187"/>
      <c r="C17673" s="169"/>
      <c r="D17673" s="169"/>
      <c r="E17673" s="169"/>
    </row>
    <row r="17674" spans="2:5">
      <c r="B17674" s="187"/>
      <c r="C17674" s="169"/>
      <c r="D17674" s="169"/>
      <c r="E17674" s="169"/>
    </row>
    <row r="17675" spans="2:5">
      <c r="B17675" s="187"/>
      <c r="C17675" s="169"/>
      <c r="D17675" s="169"/>
      <c r="E17675" s="169"/>
    </row>
    <row r="17676" spans="2:5">
      <c r="B17676" s="187"/>
      <c r="C17676" s="169"/>
      <c r="D17676" s="169"/>
      <c r="E17676" s="169"/>
    </row>
    <row r="17677" spans="2:5">
      <c r="B17677" s="187"/>
      <c r="C17677" s="169"/>
      <c r="D17677" s="169"/>
      <c r="E17677" s="169"/>
    </row>
    <row r="17678" spans="2:5">
      <c r="B17678" s="187"/>
      <c r="C17678" s="169"/>
      <c r="D17678" s="169"/>
      <c r="E17678" s="169"/>
    </row>
    <row r="17679" spans="2:5">
      <c r="B17679" s="187"/>
      <c r="C17679" s="169"/>
      <c r="D17679" s="169"/>
      <c r="E17679" s="169"/>
    </row>
    <row r="17680" spans="2:5">
      <c r="B17680" s="187"/>
      <c r="C17680" s="169"/>
      <c r="D17680" s="169"/>
      <c r="E17680" s="169"/>
    </row>
    <row r="17681" spans="2:5">
      <c r="B17681" s="187"/>
      <c r="C17681" s="169"/>
      <c r="D17681" s="169"/>
      <c r="E17681" s="169"/>
    </row>
    <row r="17682" spans="2:5">
      <c r="B17682" s="187"/>
      <c r="C17682" s="169"/>
      <c r="D17682" s="169"/>
      <c r="E17682" s="169"/>
    </row>
    <row r="17683" spans="2:5">
      <c r="B17683" s="187"/>
      <c r="C17683" s="169"/>
      <c r="D17683" s="169"/>
      <c r="E17683" s="169"/>
    </row>
    <row r="17684" spans="2:5">
      <c r="B17684" s="187"/>
      <c r="C17684" s="169"/>
      <c r="D17684" s="169"/>
      <c r="E17684" s="169"/>
    </row>
    <row r="17685" spans="2:5">
      <c r="B17685" s="187"/>
      <c r="C17685" s="169"/>
      <c r="D17685" s="169"/>
      <c r="E17685" s="169"/>
    </row>
    <row r="17686" spans="2:5">
      <c r="B17686" s="187"/>
      <c r="C17686" s="169"/>
      <c r="D17686" s="169"/>
      <c r="E17686" s="169"/>
    </row>
    <row r="17687" spans="2:5">
      <c r="B17687" s="187"/>
      <c r="C17687" s="169"/>
      <c r="D17687" s="169"/>
      <c r="E17687" s="169"/>
    </row>
    <row r="17688" spans="2:5">
      <c r="B17688" s="187"/>
      <c r="C17688" s="169"/>
      <c r="D17688" s="169"/>
      <c r="E17688" s="169"/>
    </row>
    <row r="17689" spans="2:5">
      <c r="B17689" s="187"/>
      <c r="C17689" s="169"/>
      <c r="D17689" s="169"/>
      <c r="E17689" s="169"/>
    </row>
    <row r="17690" spans="2:5">
      <c r="B17690" s="187"/>
      <c r="C17690" s="169"/>
      <c r="D17690" s="169"/>
      <c r="E17690" s="169"/>
    </row>
    <row r="17691" spans="2:5">
      <c r="B17691" s="187"/>
      <c r="C17691" s="169"/>
      <c r="D17691" s="169"/>
      <c r="E17691" s="169"/>
    </row>
    <row r="17692" spans="2:5">
      <c r="B17692" s="187"/>
      <c r="C17692" s="169"/>
      <c r="D17692" s="169"/>
      <c r="E17692" s="169"/>
    </row>
    <row r="17693" spans="2:5">
      <c r="B17693" s="187"/>
      <c r="C17693" s="169"/>
      <c r="D17693" s="169"/>
      <c r="E17693" s="169"/>
    </row>
    <row r="17694" spans="2:5">
      <c r="B17694" s="187"/>
      <c r="C17694" s="169"/>
      <c r="D17694" s="169"/>
      <c r="E17694" s="169"/>
    </row>
    <row r="17695" spans="2:5">
      <c r="B17695" s="187"/>
      <c r="C17695" s="169"/>
      <c r="D17695" s="169"/>
      <c r="E17695" s="169"/>
    </row>
    <row r="17696" spans="2:5">
      <c r="B17696" s="187"/>
      <c r="C17696" s="169"/>
      <c r="D17696" s="169"/>
      <c r="E17696" s="169"/>
    </row>
    <row r="17697" spans="2:5">
      <c r="B17697" s="187"/>
      <c r="C17697" s="169"/>
      <c r="D17697" s="169"/>
      <c r="E17697" s="169"/>
    </row>
    <row r="17698" spans="2:5">
      <c r="B17698" s="187"/>
      <c r="C17698" s="169"/>
      <c r="D17698" s="169"/>
      <c r="E17698" s="169"/>
    </row>
    <row r="17699" spans="2:5">
      <c r="B17699" s="187"/>
      <c r="C17699" s="169"/>
      <c r="D17699" s="169"/>
      <c r="E17699" s="169"/>
    </row>
    <row r="17700" spans="2:5">
      <c r="B17700" s="187"/>
      <c r="C17700" s="169"/>
      <c r="D17700" s="169"/>
      <c r="E17700" s="169"/>
    </row>
    <row r="17701" spans="2:5">
      <c r="B17701" s="187"/>
      <c r="C17701" s="169"/>
      <c r="D17701" s="169"/>
      <c r="E17701" s="169"/>
    </row>
    <row r="17702" spans="2:5">
      <c r="B17702" s="187"/>
      <c r="C17702" s="169"/>
      <c r="D17702" s="169"/>
      <c r="E17702" s="169"/>
    </row>
    <row r="17703" spans="2:5">
      <c r="B17703" s="187"/>
      <c r="C17703" s="169"/>
      <c r="D17703" s="169"/>
      <c r="E17703" s="169"/>
    </row>
    <row r="17704" spans="2:5">
      <c r="B17704" s="187"/>
      <c r="C17704" s="169"/>
      <c r="D17704" s="169"/>
      <c r="E17704" s="169"/>
    </row>
    <row r="17705" spans="2:5">
      <c r="B17705" s="187"/>
      <c r="C17705" s="169"/>
      <c r="D17705" s="169"/>
      <c r="E17705" s="169"/>
    </row>
    <row r="17706" spans="2:5">
      <c r="B17706" s="187"/>
      <c r="C17706" s="169"/>
      <c r="D17706" s="169"/>
      <c r="E17706" s="169"/>
    </row>
    <row r="17707" spans="2:5">
      <c r="B17707" s="187"/>
      <c r="C17707" s="169"/>
      <c r="D17707" s="169"/>
      <c r="E17707" s="169"/>
    </row>
    <row r="17708" spans="2:5">
      <c r="B17708" s="187"/>
      <c r="C17708" s="169"/>
      <c r="D17708" s="169"/>
      <c r="E17708" s="169"/>
    </row>
    <row r="17709" spans="2:5">
      <c r="B17709" s="187"/>
      <c r="C17709" s="169"/>
      <c r="D17709" s="169"/>
      <c r="E17709" s="169"/>
    </row>
    <row r="17710" spans="2:5">
      <c r="B17710" s="187"/>
      <c r="C17710" s="169"/>
      <c r="D17710" s="169"/>
      <c r="E17710" s="169"/>
    </row>
    <row r="17711" spans="2:5">
      <c r="B17711" s="187"/>
      <c r="C17711" s="169"/>
      <c r="D17711" s="169"/>
      <c r="E17711" s="169"/>
    </row>
    <row r="17712" spans="2:5">
      <c r="B17712" s="187"/>
      <c r="C17712" s="169"/>
      <c r="D17712" s="169"/>
      <c r="E17712" s="169"/>
    </row>
    <row r="17713" spans="2:5">
      <c r="B17713" s="187"/>
      <c r="C17713" s="169"/>
      <c r="D17713" s="169"/>
      <c r="E17713" s="169"/>
    </row>
    <row r="17714" spans="2:5">
      <c r="B17714" s="187"/>
      <c r="C17714" s="169"/>
      <c r="D17714" s="169"/>
      <c r="E17714" s="169"/>
    </row>
    <row r="17715" spans="2:5">
      <c r="B17715" s="187"/>
      <c r="C17715" s="169"/>
      <c r="D17715" s="169"/>
      <c r="E17715" s="169"/>
    </row>
    <row r="17716" spans="2:5">
      <c r="B17716" s="187"/>
      <c r="C17716" s="169"/>
      <c r="D17716" s="169"/>
      <c r="E17716" s="169"/>
    </row>
    <row r="17717" spans="2:5">
      <c r="B17717" s="187"/>
      <c r="C17717" s="169"/>
      <c r="D17717" s="169"/>
      <c r="E17717" s="169"/>
    </row>
    <row r="17718" spans="2:5">
      <c r="B17718" s="187"/>
      <c r="C17718" s="169"/>
      <c r="D17718" s="169"/>
      <c r="E17718" s="169"/>
    </row>
    <row r="17719" spans="2:5">
      <c r="B17719" s="187"/>
      <c r="C17719" s="169"/>
      <c r="D17719" s="169"/>
      <c r="E17719" s="169"/>
    </row>
    <row r="17720" spans="2:5">
      <c r="B17720" s="187"/>
      <c r="C17720" s="169"/>
      <c r="D17720" s="169"/>
      <c r="E17720" s="169"/>
    </row>
    <row r="17721" spans="2:5">
      <c r="B17721" s="187"/>
      <c r="C17721" s="169"/>
      <c r="D17721" s="169"/>
      <c r="E17721" s="169"/>
    </row>
    <row r="17722" spans="2:5">
      <c r="B17722" s="187"/>
      <c r="C17722" s="169"/>
      <c r="D17722" s="169"/>
      <c r="E17722" s="169"/>
    </row>
    <row r="17723" spans="2:5">
      <c r="B17723" s="187"/>
      <c r="C17723" s="169"/>
      <c r="D17723" s="169"/>
      <c r="E17723" s="169"/>
    </row>
    <row r="17724" spans="2:5">
      <c r="B17724" s="187"/>
      <c r="C17724" s="169"/>
      <c r="D17724" s="169"/>
      <c r="E17724" s="169"/>
    </row>
    <row r="17725" spans="2:5">
      <c r="B17725" s="187"/>
      <c r="C17725" s="169"/>
      <c r="D17725" s="169"/>
      <c r="E17725" s="169"/>
    </row>
    <row r="17726" spans="2:5">
      <c r="B17726" s="187"/>
      <c r="C17726" s="169"/>
      <c r="D17726" s="169"/>
      <c r="E17726" s="169"/>
    </row>
    <row r="17727" spans="2:5">
      <c r="B17727" s="187"/>
      <c r="C17727" s="169"/>
      <c r="D17727" s="169"/>
      <c r="E17727" s="169"/>
    </row>
    <row r="17728" spans="2:5">
      <c r="B17728" s="187"/>
      <c r="C17728" s="169"/>
      <c r="D17728" s="169"/>
      <c r="E17728" s="169"/>
    </row>
    <row r="17729" spans="2:5">
      <c r="B17729" s="187"/>
      <c r="C17729" s="169"/>
      <c r="D17729" s="169"/>
      <c r="E17729" s="169"/>
    </row>
    <row r="17730" spans="2:5">
      <c r="B17730" s="187"/>
      <c r="C17730" s="169"/>
      <c r="D17730" s="169"/>
      <c r="E17730" s="169"/>
    </row>
    <row r="17731" spans="2:5">
      <c r="B17731" s="187"/>
      <c r="C17731" s="169"/>
      <c r="D17731" s="169"/>
      <c r="E17731" s="169"/>
    </row>
    <row r="17732" spans="2:5">
      <c r="B17732" s="187"/>
      <c r="C17732" s="169"/>
      <c r="D17732" s="169"/>
      <c r="E17732" s="169"/>
    </row>
    <row r="17733" spans="2:5">
      <c r="B17733" s="187"/>
      <c r="C17733" s="169"/>
      <c r="D17733" s="169"/>
      <c r="E17733" s="169"/>
    </row>
    <row r="17734" spans="2:5">
      <c r="B17734" s="187"/>
      <c r="C17734" s="169"/>
      <c r="D17734" s="169"/>
      <c r="E17734" s="169"/>
    </row>
    <row r="17735" spans="2:5">
      <c r="B17735" s="187"/>
      <c r="C17735" s="169"/>
      <c r="D17735" s="169"/>
      <c r="E17735" s="169"/>
    </row>
    <row r="17736" spans="2:5">
      <c r="B17736" s="187"/>
      <c r="C17736" s="169"/>
      <c r="D17736" s="169"/>
      <c r="E17736" s="169"/>
    </row>
    <row r="17737" spans="2:5">
      <c r="B17737" s="187"/>
      <c r="C17737" s="169"/>
      <c r="D17737" s="169"/>
      <c r="E17737" s="169"/>
    </row>
    <row r="17738" spans="2:5">
      <c r="B17738" s="187"/>
      <c r="C17738" s="169"/>
      <c r="D17738" s="169"/>
      <c r="E17738" s="169"/>
    </row>
    <row r="17739" spans="2:5">
      <c r="B17739" s="187"/>
      <c r="C17739" s="169"/>
      <c r="D17739" s="169"/>
      <c r="E17739" s="169"/>
    </row>
    <row r="17740" spans="2:5">
      <c r="B17740" s="187"/>
      <c r="C17740" s="169"/>
      <c r="D17740" s="169"/>
      <c r="E17740" s="169"/>
    </row>
    <row r="17741" spans="2:5">
      <c r="B17741" s="187"/>
      <c r="C17741" s="169"/>
      <c r="D17741" s="169"/>
      <c r="E17741" s="169"/>
    </row>
    <row r="17742" spans="2:5">
      <c r="B17742" s="187"/>
      <c r="C17742" s="169"/>
      <c r="D17742" s="169"/>
      <c r="E17742" s="169"/>
    </row>
    <row r="17743" spans="2:5">
      <c r="B17743" s="187"/>
      <c r="C17743" s="169"/>
      <c r="D17743" s="169"/>
      <c r="E17743" s="169"/>
    </row>
    <row r="17744" spans="2:5">
      <c r="B17744" s="187"/>
      <c r="C17744" s="169"/>
      <c r="D17744" s="169"/>
      <c r="E17744" s="169"/>
    </row>
    <row r="17745" spans="2:5">
      <c r="B17745" s="187"/>
      <c r="C17745" s="169"/>
      <c r="D17745" s="169"/>
      <c r="E17745" s="169"/>
    </row>
    <row r="17746" spans="2:5">
      <c r="B17746" s="187"/>
      <c r="C17746" s="169"/>
      <c r="D17746" s="169"/>
      <c r="E17746" s="169"/>
    </row>
    <row r="17747" spans="2:5">
      <c r="B17747" s="187"/>
      <c r="C17747" s="169"/>
      <c r="D17747" s="169"/>
      <c r="E17747" s="169"/>
    </row>
    <row r="17748" spans="2:5">
      <c r="B17748" s="187"/>
      <c r="C17748" s="169"/>
      <c r="D17748" s="169"/>
      <c r="E17748" s="169"/>
    </row>
    <row r="17749" spans="2:5">
      <c r="B17749" s="187"/>
      <c r="C17749" s="169"/>
      <c r="D17749" s="169"/>
      <c r="E17749" s="169"/>
    </row>
    <row r="17750" spans="2:5">
      <c r="B17750" s="187"/>
      <c r="C17750" s="169"/>
      <c r="D17750" s="169"/>
      <c r="E17750" s="169"/>
    </row>
    <row r="17751" spans="2:5">
      <c r="B17751" s="187"/>
      <c r="C17751" s="169"/>
      <c r="D17751" s="169"/>
      <c r="E17751" s="169"/>
    </row>
    <row r="17752" spans="2:5">
      <c r="B17752" s="187"/>
      <c r="C17752" s="169"/>
      <c r="D17752" s="169"/>
      <c r="E17752" s="169"/>
    </row>
    <row r="17753" spans="2:5">
      <c r="B17753" s="187"/>
      <c r="C17753" s="169"/>
      <c r="D17753" s="169"/>
      <c r="E17753" s="169"/>
    </row>
    <row r="17754" spans="2:5">
      <c r="B17754" s="187"/>
      <c r="C17754" s="169"/>
      <c r="D17754" s="169"/>
      <c r="E17754" s="169"/>
    </row>
    <row r="17755" spans="2:5">
      <c r="B17755" s="187"/>
      <c r="C17755" s="169"/>
      <c r="D17755" s="169"/>
      <c r="E17755" s="169"/>
    </row>
    <row r="17756" spans="2:5">
      <c r="B17756" s="187"/>
      <c r="C17756" s="169"/>
      <c r="D17756" s="169"/>
      <c r="E17756" s="169"/>
    </row>
    <row r="17757" spans="2:5">
      <c r="B17757" s="187"/>
      <c r="C17757" s="169"/>
      <c r="D17757" s="169"/>
      <c r="E17757" s="169"/>
    </row>
    <row r="17758" spans="2:5">
      <c r="B17758" s="187"/>
      <c r="C17758" s="169"/>
      <c r="D17758" s="169"/>
      <c r="E17758" s="169"/>
    </row>
    <row r="17759" spans="2:5">
      <c r="B17759" s="187"/>
      <c r="C17759" s="169"/>
      <c r="D17759" s="169"/>
      <c r="E17759" s="169"/>
    </row>
    <row r="17760" spans="2:5">
      <c r="B17760" s="187"/>
      <c r="C17760" s="169"/>
      <c r="D17760" s="169"/>
      <c r="E17760" s="169"/>
    </row>
    <row r="17761" spans="2:5">
      <c r="B17761" s="187"/>
      <c r="C17761" s="169"/>
      <c r="D17761" s="169"/>
      <c r="E17761" s="169"/>
    </row>
    <row r="17762" spans="2:5">
      <c r="B17762" s="187"/>
      <c r="C17762" s="169"/>
      <c r="D17762" s="169"/>
      <c r="E17762" s="169"/>
    </row>
    <row r="17763" spans="2:5">
      <c r="B17763" s="187"/>
      <c r="C17763" s="169"/>
      <c r="D17763" s="169"/>
      <c r="E17763" s="169"/>
    </row>
    <row r="17764" spans="2:5">
      <c r="B17764" s="187"/>
      <c r="C17764" s="169"/>
      <c r="D17764" s="169"/>
      <c r="E17764" s="169"/>
    </row>
    <row r="17765" spans="2:5">
      <c r="B17765" s="187"/>
      <c r="C17765" s="169"/>
      <c r="D17765" s="169"/>
      <c r="E17765" s="169"/>
    </row>
    <row r="17766" spans="2:5">
      <c r="B17766" s="187"/>
      <c r="C17766" s="169"/>
      <c r="D17766" s="169"/>
      <c r="E17766" s="169"/>
    </row>
    <row r="17767" spans="2:5">
      <c r="B17767" s="187"/>
      <c r="C17767" s="169"/>
      <c r="D17767" s="169"/>
      <c r="E17767" s="169"/>
    </row>
    <row r="17768" spans="2:5">
      <c r="B17768" s="187"/>
      <c r="C17768" s="169"/>
      <c r="D17768" s="169"/>
      <c r="E17768" s="169"/>
    </row>
    <row r="17769" spans="2:5">
      <c r="B17769" s="187"/>
      <c r="C17769" s="169"/>
      <c r="D17769" s="169"/>
      <c r="E17769" s="169"/>
    </row>
    <row r="17770" spans="2:5">
      <c r="B17770" s="187"/>
      <c r="C17770" s="169"/>
      <c r="D17770" s="169"/>
      <c r="E17770" s="169"/>
    </row>
    <row r="17771" spans="2:5">
      <c r="B17771" s="187"/>
      <c r="C17771" s="169"/>
      <c r="D17771" s="169"/>
      <c r="E17771" s="169"/>
    </row>
    <row r="17772" spans="2:5">
      <c r="B17772" s="187"/>
      <c r="C17772" s="169"/>
      <c r="D17772" s="169"/>
      <c r="E17772" s="169"/>
    </row>
    <row r="17773" spans="2:5">
      <c r="B17773" s="187"/>
      <c r="C17773" s="169"/>
      <c r="D17773" s="169"/>
      <c r="E17773" s="169"/>
    </row>
    <row r="17774" spans="2:5">
      <c r="B17774" s="187"/>
      <c r="C17774" s="169"/>
      <c r="D17774" s="169"/>
      <c r="E17774" s="169"/>
    </row>
    <row r="17775" spans="2:5">
      <c r="B17775" s="187"/>
      <c r="C17775" s="169"/>
      <c r="D17775" s="169"/>
      <c r="E17775" s="169"/>
    </row>
    <row r="17776" spans="2:5">
      <c r="B17776" s="187"/>
      <c r="C17776" s="169"/>
      <c r="D17776" s="169"/>
      <c r="E17776" s="169"/>
    </row>
    <row r="17777" spans="2:5">
      <c r="B17777" s="187"/>
      <c r="C17777" s="169"/>
      <c r="D17777" s="169"/>
      <c r="E17777" s="169"/>
    </row>
    <row r="17778" spans="2:5">
      <c r="B17778" s="187"/>
      <c r="C17778" s="169"/>
      <c r="D17778" s="169"/>
      <c r="E17778" s="169"/>
    </row>
    <row r="17779" spans="2:5">
      <c r="B17779" s="187"/>
      <c r="C17779" s="169"/>
      <c r="D17779" s="169"/>
      <c r="E17779" s="169"/>
    </row>
    <row r="17780" spans="2:5">
      <c r="B17780" s="187"/>
      <c r="C17780" s="169"/>
      <c r="D17780" s="169"/>
      <c r="E17780" s="169"/>
    </row>
    <row r="17781" spans="2:5">
      <c r="B17781" s="187"/>
      <c r="C17781" s="169"/>
      <c r="D17781" s="169"/>
      <c r="E17781" s="169"/>
    </row>
    <row r="17782" spans="2:5">
      <c r="B17782" s="187"/>
      <c r="C17782" s="169"/>
      <c r="D17782" s="169"/>
      <c r="E17782" s="169"/>
    </row>
    <row r="17783" spans="2:5">
      <c r="B17783" s="187"/>
      <c r="C17783" s="169"/>
      <c r="D17783" s="169"/>
      <c r="E17783" s="169"/>
    </row>
    <row r="17784" spans="2:5">
      <c r="B17784" s="187"/>
      <c r="C17784" s="169"/>
      <c r="D17784" s="169"/>
      <c r="E17784" s="169"/>
    </row>
    <row r="17785" spans="2:5">
      <c r="B17785" s="187"/>
      <c r="C17785" s="169"/>
      <c r="D17785" s="169"/>
      <c r="E17785" s="169"/>
    </row>
    <row r="17786" spans="2:5">
      <c r="B17786" s="187"/>
      <c r="C17786" s="169"/>
      <c r="D17786" s="169"/>
      <c r="E17786" s="169"/>
    </row>
    <row r="17787" spans="2:5">
      <c r="B17787" s="187"/>
      <c r="C17787" s="169"/>
      <c r="D17787" s="169"/>
      <c r="E17787" s="169"/>
    </row>
    <row r="17788" spans="2:5">
      <c r="B17788" s="187"/>
      <c r="C17788" s="169"/>
      <c r="D17788" s="169"/>
      <c r="E17788" s="169"/>
    </row>
    <row r="17789" spans="2:5">
      <c r="B17789" s="187"/>
      <c r="C17789" s="169"/>
      <c r="D17789" s="169"/>
      <c r="E17789" s="169"/>
    </row>
    <row r="17790" spans="2:5">
      <c r="B17790" s="187"/>
      <c r="C17790" s="169"/>
      <c r="D17790" s="169"/>
      <c r="E17790" s="169"/>
    </row>
    <row r="17791" spans="2:5">
      <c r="B17791" s="187"/>
      <c r="C17791" s="169"/>
      <c r="D17791" s="169"/>
      <c r="E17791" s="169"/>
    </row>
    <row r="17792" spans="2:5">
      <c r="B17792" s="187"/>
      <c r="C17792" s="169"/>
      <c r="D17792" s="169"/>
      <c r="E17792" s="169"/>
    </row>
    <row r="17793" spans="2:5">
      <c r="B17793" s="187"/>
      <c r="C17793" s="169"/>
      <c r="D17793" s="169"/>
      <c r="E17793" s="169"/>
    </row>
    <row r="17794" spans="2:5">
      <c r="B17794" s="187"/>
      <c r="C17794" s="169"/>
      <c r="D17794" s="169"/>
      <c r="E17794" s="169"/>
    </row>
    <row r="17795" spans="2:5">
      <c r="B17795" s="187"/>
      <c r="C17795" s="169"/>
      <c r="D17795" s="169"/>
      <c r="E17795" s="169"/>
    </row>
    <row r="17796" spans="2:5">
      <c r="B17796" s="187"/>
      <c r="C17796" s="169"/>
      <c r="D17796" s="169"/>
      <c r="E17796" s="169"/>
    </row>
    <row r="17797" spans="2:5">
      <c r="B17797" s="187"/>
      <c r="C17797" s="169"/>
      <c r="D17797" s="169"/>
      <c r="E17797" s="169"/>
    </row>
    <row r="17798" spans="2:5">
      <c r="B17798" s="187"/>
      <c r="C17798" s="169"/>
      <c r="D17798" s="169"/>
      <c r="E17798" s="169"/>
    </row>
    <row r="17799" spans="2:5">
      <c r="B17799" s="187"/>
      <c r="C17799" s="169"/>
      <c r="D17799" s="169"/>
      <c r="E17799" s="169"/>
    </row>
    <row r="17800" spans="2:5">
      <c r="B17800" s="187"/>
      <c r="C17800" s="169"/>
      <c r="D17800" s="169"/>
      <c r="E17800" s="169"/>
    </row>
    <row r="17801" spans="2:5">
      <c r="B17801" s="187"/>
      <c r="C17801" s="169"/>
      <c r="D17801" s="169"/>
      <c r="E17801" s="169"/>
    </row>
    <row r="17802" spans="2:5">
      <c r="B17802" s="187"/>
      <c r="C17802" s="169"/>
      <c r="D17802" s="169"/>
      <c r="E17802" s="169"/>
    </row>
    <row r="17803" spans="2:5">
      <c r="B17803" s="187"/>
      <c r="C17803" s="169"/>
      <c r="D17803" s="169"/>
      <c r="E17803" s="169"/>
    </row>
    <row r="17804" spans="2:5">
      <c r="B17804" s="187"/>
      <c r="C17804" s="169"/>
      <c r="D17804" s="169"/>
      <c r="E17804" s="169"/>
    </row>
    <row r="17805" spans="2:5">
      <c r="B17805" s="187"/>
      <c r="C17805" s="169"/>
      <c r="D17805" s="169"/>
      <c r="E17805" s="169"/>
    </row>
    <row r="17806" spans="2:5">
      <c r="B17806" s="187"/>
      <c r="C17806" s="169"/>
      <c r="D17806" s="169"/>
      <c r="E17806" s="169"/>
    </row>
    <row r="17807" spans="2:5">
      <c r="B17807" s="187"/>
      <c r="C17807" s="169"/>
      <c r="D17807" s="169"/>
      <c r="E17807" s="169"/>
    </row>
    <row r="17808" spans="2:5">
      <c r="B17808" s="187"/>
      <c r="C17808" s="169"/>
      <c r="D17808" s="169"/>
      <c r="E17808" s="169"/>
    </row>
    <row r="17809" spans="2:5">
      <c r="B17809" s="187"/>
      <c r="C17809" s="169"/>
      <c r="D17809" s="169"/>
      <c r="E17809" s="169"/>
    </row>
    <row r="17810" spans="2:5">
      <c r="B17810" s="187"/>
      <c r="C17810" s="169"/>
      <c r="D17810" s="169"/>
      <c r="E17810" s="169"/>
    </row>
    <row r="17811" spans="2:5">
      <c r="B17811" s="187"/>
      <c r="C17811" s="169"/>
      <c r="D17811" s="169"/>
      <c r="E17811" s="169"/>
    </row>
    <row r="17812" spans="2:5">
      <c r="B17812" s="187"/>
      <c r="C17812" s="169"/>
      <c r="D17812" s="169"/>
      <c r="E17812" s="169"/>
    </row>
    <row r="17813" spans="2:5">
      <c r="B17813" s="187"/>
      <c r="C17813" s="169"/>
      <c r="D17813" s="169"/>
      <c r="E17813" s="169"/>
    </row>
    <row r="17814" spans="2:5">
      <c r="B17814" s="187"/>
      <c r="C17814" s="169"/>
      <c r="D17814" s="169"/>
      <c r="E17814" s="169"/>
    </row>
    <row r="17815" spans="2:5">
      <c r="B17815" s="187"/>
      <c r="C17815" s="169"/>
      <c r="D17815" s="169"/>
      <c r="E17815" s="169"/>
    </row>
    <row r="17816" spans="2:5">
      <c r="B17816" s="187"/>
      <c r="C17816" s="169"/>
      <c r="D17816" s="169"/>
      <c r="E17816" s="169"/>
    </row>
    <row r="17817" spans="2:5">
      <c r="B17817" s="187"/>
      <c r="C17817" s="169"/>
      <c r="D17817" s="169"/>
      <c r="E17817" s="169"/>
    </row>
    <row r="17818" spans="2:5">
      <c r="B17818" s="187"/>
      <c r="C17818" s="169"/>
      <c r="D17818" s="169"/>
      <c r="E17818" s="169"/>
    </row>
    <row r="17819" spans="2:5">
      <c r="B17819" s="187"/>
      <c r="C17819" s="169"/>
      <c r="D17819" s="169"/>
      <c r="E17819" s="169"/>
    </row>
    <row r="17820" spans="2:5">
      <c r="B17820" s="187"/>
      <c r="C17820" s="169"/>
      <c r="D17820" s="169"/>
      <c r="E17820" s="169"/>
    </row>
    <row r="17821" spans="2:5">
      <c r="B17821" s="187"/>
      <c r="C17821" s="169"/>
      <c r="D17821" s="169"/>
      <c r="E17821" s="169"/>
    </row>
    <row r="17822" spans="2:5">
      <c r="B17822" s="187"/>
      <c r="C17822" s="169"/>
      <c r="D17822" s="169"/>
      <c r="E17822" s="169"/>
    </row>
    <row r="17823" spans="2:5">
      <c r="B17823" s="187"/>
      <c r="C17823" s="169"/>
      <c r="D17823" s="169"/>
      <c r="E17823" s="169"/>
    </row>
    <row r="17824" spans="2:5">
      <c r="B17824" s="187"/>
      <c r="C17824" s="169"/>
      <c r="D17824" s="169"/>
      <c r="E17824" s="169"/>
    </row>
    <row r="17825" spans="2:5">
      <c r="B17825" s="187"/>
      <c r="C17825" s="169"/>
      <c r="D17825" s="169"/>
      <c r="E17825" s="169"/>
    </row>
    <row r="17826" spans="2:5">
      <c r="B17826" s="187"/>
      <c r="C17826" s="169"/>
      <c r="D17826" s="169"/>
      <c r="E17826" s="169"/>
    </row>
    <row r="17827" spans="2:5">
      <c r="B17827" s="187"/>
      <c r="C17827" s="169"/>
      <c r="D17827" s="169"/>
      <c r="E17827" s="169"/>
    </row>
    <row r="17828" spans="2:5">
      <c r="B17828" s="187"/>
      <c r="C17828" s="169"/>
      <c r="D17828" s="169"/>
      <c r="E17828" s="169"/>
    </row>
    <row r="17829" spans="2:5">
      <c r="B17829" s="187"/>
      <c r="C17829" s="169"/>
      <c r="D17829" s="169"/>
      <c r="E17829" s="169"/>
    </row>
    <row r="17830" spans="2:5">
      <c r="B17830" s="187"/>
      <c r="C17830" s="169"/>
      <c r="D17830" s="169"/>
      <c r="E17830" s="169"/>
    </row>
    <row r="17831" spans="2:5">
      <c r="B17831" s="187"/>
      <c r="C17831" s="169"/>
      <c r="D17831" s="169"/>
      <c r="E17831" s="169"/>
    </row>
    <row r="17832" spans="2:5">
      <c r="B17832" s="187"/>
      <c r="C17832" s="169"/>
      <c r="D17832" s="169"/>
      <c r="E17832" s="169"/>
    </row>
    <row r="17833" spans="2:5">
      <c r="B17833" s="187"/>
      <c r="C17833" s="169"/>
      <c r="D17833" s="169"/>
      <c r="E17833" s="169"/>
    </row>
    <row r="17834" spans="2:5">
      <c r="B17834" s="187"/>
      <c r="C17834" s="169"/>
      <c r="D17834" s="169"/>
      <c r="E17834" s="169"/>
    </row>
    <row r="17835" spans="2:5">
      <c r="B17835" s="187"/>
      <c r="C17835" s="169"/>
      <c r="D17835" s="169"/>
      <c r="E17835" s="169"/>
    </row>
    <row r="17836" spans="2:5">
      <c r="B17836" s="187"/>
      <c r="C17836" s="169"/>
      <c r="D17836" s="169"/>
      <c r="E17836" s="169"/>
    </row>
    <row r="17837" spans="2:5">
      <c r="B17837" s="187"/>
      <c r="C17837" s="169"/>
      <c r="D17837" s="169"/>
      <c r="E17837" s="169"/>
    </row>
    <row r="17838" spans="2:5">
      <c r="B17838" s="187"/>
      <c r="C17838" s="169"/>
      <c r="D17838" s="169"/>
      <c r="E17838" s="169"/>
    </row>
    <row r="17839" spans="2:5">
      <c r="B17839" s="187"/>
      <c r="C17839" s="169"/>
      <c r="D17839" s="169"/>
      <c r="E17839" s="169"/>
    </row>
    <row r="17840" spans="2:5">
      <c r="B17840" s="187"/>
      <c r="C17840" s="169"/>
      <c r="D17840" s="169"/>
      <c r="E17840" s="169"/>
    </row>
    <row r="17841" spans="2:5">
      <c r="B17841" s="187"/>
      <c r="C17841" s="169"/>
      <c r="D17841" s="169"/>
      <c r="E17841" s="169"/>
    </row>
    <row r="17842" spans="2:5">
      <c r="B17842" s="187"/>
      <c r="C17842" s="169"/>
      <c r="D17842" s="169"/>
      <c r="E17842" s="169"/>
    </row>
    <row r="17843" spans="2:5">
      <c r="B17843" s="187"/>
      <c r="C17843" s="169"/>
      <c r="D17843" s="169"/>
      <c r="E17843" s="169"/>
    </row>
    <row r="17844" spans="2:5">
      <c r="B17844" s="187"/>
      <c r="C17844" s="169"/>
      <c r="D17844" s="169"/>
      <c r="E17844" s="169"/>
    </row>
    <row r="17845" spans="2:5">
      <c r="B17845" s="187"/>
      <c r="C17845" s="169"/>
      <c r="D17845" s="169"/>
      <c r="E17845" s="169"/>
    </row>
    <row r="17846" spans="2:5">
      <c r="B17846" s="187"/>
      <c r="C17846" s="169"/>
      <c r="D17846" s="169"/>
      <c r="E17846" s="169"/>
    </row>
    <row r="17847" spans="2:5">
      <c r="B17847" s="187"/>
      <c r="C17847" s="169"/>
      <c r="D17847" s="169"/>
      <c r="E17847" s="169"/>
    </row>
    <row r="17848" spans="2:5">
      <c r="B17848" s="187"/>
      <c r="C17848" s="169"/>
      <c r="D17848" s="169"/>
      <c r="E17848" s="169"/>
    </row>
    <row r="17849" spans="2:5">
      <c r="B17849" s="187"/>
      <c r="C17849" s="169"/>
      <c r="D17849" s="169"/>
      <c r="E17849" s="169"/>
    </row>
    <row r="17850" spans="2:5">
      <c r="B17850" s="187"/>
      <c r="C17850" s="169"/>
      <c r="D17850" s="169"/>
      <c r="E17850" s="169"/>
    </row>
    <row r="17851" spans="2:5">
      <c r="B17851" s="187"/>
      <c r="C17851" s="169"/>
      <c r="D17851" s="169"/>
      <c r="E17851" s="169"/>
    </row>
    <row r="17852" spans="2:5">
      <c r="B17852" s="187"/>
      <c r="C17852" s="169"/>
      <c r="D17852" s="169"/>
      <c r="E17852" s="169"/>
    </row>
    <row r="17853" spans="2:5">
      <c r="B17853" s="187"/>
      <c r="C17853" s="169"/>
      <c r="D17853" s="169"/>
      <c r="E17853" s="169"/>
    </row>
    <row r="17854" spans="2:5">
      <c r="B17854" s="187"/>
      <c r="C17854" s="169"/>
      <c r="D17854" s="169"/>
      <c r="E17854" s="169"/>
    </row>
    <row r="17855" spans="2:5">
      <c r="B17855" s="187"/>
      <c r="C17855" s="169"/>
      <c r="D17855" s="169"/>
      <c r="E17855" s="169"/>
    </row>
    <row r="17856" spans="2:5">
      <c r="B17856" s="187"/>
      <c r="C17856" s="169"/>
      <c r="D17856" s="169"/>
      <c r="E17856" s="169"/>
    </row>
    <row r="17857" spans="2:5">
      <c r="B17857" s="187"/>
      <c r="C17857" s="169"/>
      <c r="D17857" s="169"/>
      <c r="E17857" s="169"/>
    </row>
    <row r="17858" spans="2:5">
      <c r="B17858" s="187"/>
      <c r="C17858" s="169"/>
      <c r="D17858" s="169"/>
      <c r="E17858" s="169"/>
    </row>
    <row r="17859" spans="2:5">
      <c r="B17859" s="187"/>
      <c r="C17859" s="169"/>
      <c r="D17859" s="169"/>
      <c r="E17859" s="169"/>
    </row>
    <row r="17860" spans="2:5">
      <c r="B17860" s="187"/>
      <c r="C17860" s="169"/>
      <c r="D17860" s="169"/>
      <c r="E17860" s="169"/>
    </row>
    <row r="17861" spans="2:5">
      <c r="B17861" s="187"/>
      <c r="C17861" s="169"/>
      <c r="D17861" s="169"/>
      <c r="E17861" s="169"/>
    </row>
    <row r="17862" spans="2:5">
      <c r="B17862" s="187"/>
      <c r="C17862" s="169"/>
      <c r="D17862" s="169"/>
      <c r="E17862" s="169"/>
    </row>
    <row r="17863" spans="2:5">
      <c r="B17863" s="187"/>
      <c r="C17863" s="169"/>
      <c r="D17863" s="169"/>
      <c r="E17863" s="169"/>
    </row>
    <row r="17864" spans="2:5">
      <c r="B17864" s="187"/>
      <c r="C17864" s="169"/>
      <c r="D17864" s="169"/>
      <c r="E17864" s="169"/>
    </row>
    <row r="17865" spans="2:5">
      <c r="B17865" s="187"/>
      <c r="C17865" s="169"/>
      <c r="D17865" s="169"/>
      <c r="E17865" s="169"/>
    </row>
    <row r="17866" spans="2:5">
      <c r="B17866" s="187"/>
      <c r="C17866" s="169"/>
      <c r="D17866" s="169"/>
      <c r="E17866" s="169"/>
    </row>
    <row r="17867" spans="2:5">
      <c r="B17867" s="187"/>
      <c r="C17867" s="169"/>
      <c r="D17867" s="169"/>
      <c r="E17867" s="169"/>
    </row>
    <row r="17868" spans="2:5">
      <c r="B17868" s="187"/>
      <c r="C17868" s="169"/>
      <c r="D17868" s="169"/>
      <c r="E17868" s="169"/>
    </row>
    <row r="17869" spans="2:5">
      <c r="B17869" s="187"/>
      <c r="C17869" s="169"/>
      <c r="D17869" s="169"/>
      <c r="E17869" s="169"/>
    </row>
    <row r="17870" spans="2:5">
      <c r="B17870" s="187"/>
      <c r="C17870" s="169"/>
      <c r="D17870" s="169"/>
      <c r="E17870" s="169"/>
    </row>
    <row r="17871" spans="2:5">
      <c r="B17871" s="187"/>
      <c r="C17871" s="169"/>
      <c r="D17871" s="169"/>
      <c r="E17871" s="169"/>
    </row>
    <row r="17872" spans="2:5">
      <c r="B17872" s="187"/>
      <c r="C17872" s="169"/>
      <c r="D17872" s="169"/>
      <c r="E17872" s="169"/>
    </row>
    <row r="17873" spans="2:5">
      <c r="B17873" s="187"/>
      <c r="C17873" s="169"/>
      <c r="D17873" s="169"/>
      <c r="E17873" s="169"/>
    </row>
    <row r="17874" spans="2:5">
      <c r="B17874" s="187"/>
      <c r="C17874" s="169"/>
      <c r="D17874" s="169"/>
      <c r="E17874" s="169"/>
    </row>
    <row r="17875" spans="2:5">
      <c r="B17875" s="187"/>
      <c r="C17875" s="169"/>
      <c r="D17875" s="169"/>
      <c r="E17875" s="169"/>
    </row>
    <row r="17876" spans="2:5">
      <c r="B17876" s="187"/>
      <c r="C17876" s="169"/>
      <c r="D17876" s="169"/>
      <c r="E17876" s="169"/>
    </row>
    <row r="17877" spans="2:5">
      <c r="B17877" s="187"/>
      <c r="C17877" s="169"/>
      <c r="D17877" s="169"/>
      <c r="E17877" s="169"/>
    </row>
    <row r="17878" spans="2:5">
      <c r="B17878" s="187"/>
      <c r="C17878" s="169"/>
      <c r="D17878" s="169"/>
      <c r="E17878" s="169"/>
    </row>
    <row r="17879" spans="2:5">
      <c r="B17879" s="187"/>
      <c r="C17879" s="169"/>
      <c r="D17879" s="169"/>
      <c r="E17879" s="169"/>
    </row>
    <row r="17880" spans="2:5">
      <c r="B17880" s="187"/>
      <c r="C17880" s="169"/>
      <c r="D17880" s="169"/>
      <c r="E17880" s="169"/>
    </row>
    <row r="17881" spans="2:5">
      <c r="B17881" s="187"/>
      <c r="C17881" s="169"/>
      <c r="D17881" s="169"/>
      <c r="E17881" s="169"/>
    </row>
    <row r="17882" spans="2:5">
      <c r="B17882" s="187"/>
      <c r="C17882" s="169"/>
      <c r="D17882" s="169"/>
      <c r="E17882" s="169"/>
    </row>
    <row r="17883" spans="2:5">
      <c r="B17883" s="187"/>
      <c r="C17883" s="169"/>
      <c r="D17883" s="169"/>
      <c r="E17883" s="169"/>
    </row>
    <row r="17884" spans="2:5">
      <c r="B17884" s="187"/>
      <c r="C17884" s="169"/>
      <c r="D17884" s="169"/>
      <c r="E17884" s="169"/>
    </row>
    <row r="17885" spans="2:5">
      <c r="B17885" s="187"/>
      <c r="C17885" s="169"/>
      <c r="D17885" s="169"/>
      <c r="E17885" s="169"/>
    </row>
    <row r="17886" spans="2:5">
      <c r="B17886" s="187"/>
      <c r="C17886" s="169"/>
      <c r="D17886" s="169"/>
      <c r="E17886" s="169"/>
    </row>
    <row r="17887" spans="2:5">
      <c r="B17887" s="187"/>
      <c r="C17887" s="169"/>
      <c r="D17887" s="169"/>
      <c r="E17887" s="169"/>
    </row>
    <row r="17888" spans="2:5">
      <c r="B17888" s="187"/>
      <c r="C17888" s="169"/>
      <c r="D17888" s="169"/>
      <c r="E17888" s="169"/>
    </row>
    <row r="17889" spans="2:5">
      <c r="B17889" s="187"/>
      <c r="C17889" s="169"/>
      <c r="D17889" s="169"/>
      <c r="E17889" s="169"/>
    </row>
    <row r="17890" spans="2:5">
      <c r="B17890" s="187"/>
      <c r="C17890" s="169"/>
      <c r="D17890" s="169"/>
      <c r="E17890" s="169"/>
    </row>
    <row r="17891" spans="2:5">
      <c r="B17891" s="187"/>
      <c r="C17891" s="169"/>
      <c r="D17891" s="169"/>
      <c r="E17891" s="169"/>
    </row>
    <row r="17892" spans="2:5">
      <c r="B17892" s="187"/>
      <c r="C17892" s="169"/>
      <c r="D17892" s="169"/>
      <c r="E17892" s="169"/>
    </row>
    <row r="17893" spans="2:5">
      <c r="B17893" s="187"/>
      <c r="C17893" s="169"/>
      <c r="D17893" s="169"/>
      <c r="E17893" s="169"/>
    </row>
    <row r="17894" spans="2:5">
      <c r="B17894" s="187"/>
      <c r="C17894" s="169"/>
      <c r="D17894" s="169"/>
      <c r="E17894" s="169"/>
    </row>
    <row r="17895" spans="2:5">
      <c r="B17895" s="187"/>
      <c r="C17895" s="169"/>
      <c r="D17895" s="169"/>
      <c r="E17895" s="169"/>
    </row>
    <row r="17896" spans="2:5">
      <c r="B17896" s="187"/>
      <c r="C17896" s="169"/>
      <c r="D17896" s="169"/>
      <c r="E17896" s="169"/>
    </row>
    <row r="17897" spans="2:5">
      <c r="B17897" s="187"/>
      <c r="C17897" s="169"/>
      <c r="D17897" s="169"/>
      <c r="E17897" s="169"/>
    </row>
    <row r="17898" spans="2:5">
      <c r="B17898" s="187"/>
      <c r="C17898" s="169"/>
      <c r="D17898" s="169"/>
      <c r="E17898" s="169"/>
    </row>
    <row r="17899" spans="2:5">
      <c r="B17899" s="187"/>
      <c r="C17899" s="169"/>
      <c r="D17899" s="169"/>
      <c r="E17899" s="169"/>
    </row>
    <row r="17900" spans="2:5">
      <c r="B17900" s="187"/>
      <c r="C17900" s="169"/>
      <c r="D17900" s="169"/>
      <c r="E17900" s="169"/>
    </row>
    <row r="17901" spans="2:5">
      <c r="B17901" s="187"/>
      <c r="C17901" s="169"/>
      <c r="D17901" s="169"/>
      <c r="E17901" s="169"/>
    </row>
    <row r="17902" spans="2:5">
      <c r="B17902" s="187"/>
      <c r="C17902" s="169"/>
      <c r="D17902" s="169"/>
      <c r="E17902" s="169"/>
    </row>
    <row r="17903" spans="2:5">
      <c r="B17903" s="187"/>
      <c r="C17903" s="169"/>
      <c r="D17903" s="169"/>
      <c r="E17903" s="169"/>
    </row>
    <row r="17904" spans="2:5">
      <c r="B17904" s="187"/>
      <c r="C17904" s="169"/>
      <c r="D17904" s="169"/>
      <c r="E17904" s="169"/>
    </row>
    <row r="17905" spans="2:5">
      <c r="B17905" s="187"/>
      <c r="C17905" s="169"/>
      <c r="D17905" s="169"/>
      <c r="E17905" s="169"/>
    </row>
    <row r="17906" spans="2:5">
      <c r="B17906" s="187"/>
      <c r="C17906" s="169"/>
      <c r="D17906" s="169"/>
      <c r="E17906" s="169"/>
    </row>
    <row r="17907" spans="2:5">
      <c r="B17907" s="187"/>
      <c r="C17907" s="169"/>
      <c r="D17907" s="169"/>
      <c r="E17907" s="169"/>
    </row>
    <row r="17908" spans="2:5">
      <c r="B17908" s="187"/>
      <c r="C17908" s="169"/>
      <c r="D17908" s="169"/>
      <c r="E17908" s="169"/>
    </row>
    <row r="17909" spans="2:5">
      <c r="B17909" s="187"/>
      <c r="C17909" s="169"/>
      <c r="D17909" s="169"/>
      <c r="E17909" s="169"/>
    </row>
    <row r="17910" spans="2:5">
      <c r="B17910" s="187"/>
      <c r="C17910" s="169"/>
      <c r="D17910" s="169"/>
      <c r="E17910" s="169"/>
    </row>
    <row r="17911" spans="2:5">
      <c r="B17911" s="187"/>
      <c r="C17911" s="169"/>
      <c r="D17911" s="169"/>
      <c r="E17911" s="169"/>
    </row>
    <row r="17912" spans="2:5">
      <c r="B17912" s="187"/>
      <c r="C17912" s="169"/>
      <c r="D17912" s="169"/>
      <c r="E17912" s="169"/>
    </row>
    <row r="17913" spans="2:5">
      <c r="B17913" s="187"/>
      <c r="C17913" s="169"/>
      <c r="D17913" s="169"/>
      <c r="E17913" s="169"/>
    </row>
    <row r="17914" spans="2:5">
      <c r="B17914" s="187"/>
      <c r="C17914" s="169"/>
      <c r="D17914" s="169"/>
      <c r="E17914" s="169"/>
    </row>
    <row r="17915" spans="2:5">
      <c r="B17915" s="187"/>
      <c r="C17915" s="169"/>
      <c r="D17915" s="169"/>
      <c r="E17915" s="169"/>
    </row>
    <row r="17916" spans="2:5">
      <c r="B17916" s="187"/>
      <c r="C17916" s="169"/>
      <c r="D17916" s="169"/>
      <c r="E17916" s="169"/>
    </row>
    <row r="17917" spans="2:5">
      <c r="B17917" s="187"/>
      <c r="C17917" s="169"/>
      <c r="D17917" s="169"/>
      <c r="E17917" s="169"/>
    </row>
    <row r="17918" spans="2:5">
      <c r="B17918" s="187"/>
      <c r="C17918" s="169"/>
      <c r="D17918" s="169"/>
      <c r="E17918" s="169"/>
    </row>
    <row r="17919" spans="2:5">
      <c r="B17919" s="187"/>
      <c r="C17919" s="169"/>
      <c r="D17919" s="169"/>
      <c r="E17919" s="169"/>
    </row>
    <row r="17920" spans="2:5">
      <c r="B17920" s="187"/>
      <c r="C17920" s="169"/>
      <c r="D17920" s="169"/>
      <c r="E17920" s="169"/>
    </row>
    <row r="17921" spans="2:5">
      <c r="B17921" s="187"/>
      <c r="C17921" s="169"/>
      <c r="D17921" s="169"/>
      <c r="E17921" s="169"/>
    </row>
    <row r="17922" spans="2:5">
      <c r="B17922" s="187"/>
      <c r="C17922" s="169"/>
      <c r="D17922" s="169"/>
      <c r="E17922" s="169"/>
    </row>
    <row r="17923" spans="2:5">
      <c r="B17923" s="187"/>
      <c r="C17923" s="169"/>
      <c r="D17923" s="169"/>
      <c r="E17923" s="169"/>
    </row>
    <row r="17924" spans="2:5">
      <c r="B17924" s="187"/>
      <c r="C17924" s="169"/>
      <c r="D17924" s="169"/>
      <c r="E17924" s="169"/>
    </row>
    <row r="17925" spans="2:5">
      <c r="B17925" s="187"/>
      <c r="C17925" s="169"/>
      <c r="D17925" s="169"/>
      <c r="E17925" s="169"/>
    </row>
    <row r="17926" spans="2:5">
      <c r="B17926" s="187"/>
      <c r="C17926" s="169"/>
      <c r="D17926" s="169"/>
      <c r="E17926" s="169"/>
    </row>
    <row r="17927" spans="2:5">
      <c r="B17927" s="187"/>
      <c r="C17927" s="169"/>
      <c r="D17927" s="169"/>
      <c r="E17927" s="169"/>
    </row>
    <row r="17928" spans="2:5">
      <c r="B17928" s="187"/>
      <c r="C17928" s="169"/>
      <c r="D17928" s="169"/>
      <c r="E17928" s="169"/>
    </row>
    <row r="17929" spans="2:5">
      <c r="B17929" s="187"/>
      <c r="C17929" s="169"/>
      <c r="D17929" s="169"/>
      <c r="E17929" s="169"/>
    </row>
    <row r="17930" spans="2:5">
      <c r="B17930" s="187"/>
      <c r="C17930" s="169"/>
      <c r="D17930" s="169"/>
      <c r="E17930" s="169"/>
    </row>
    <row r="17931" spans="2:5">
      <c r="B17931" s="187"/>
      <c r="C17931" s="169"/>
      <c r="D17931" s="169"/>
      <c r="E17931" s="169"/>
    </row>
    <row r="17932" spans="2:5">
      <c r="B17932" s="187"/>
      <c r="C17932" s="169"/>
      <c r="D17932" s="169"/>
      <c r="E17932" s="169"/>
    </row>
    <row r="17933" spans="2:5">
      <c r="B17933" s="187"/>
      <c r="C17933" s="169"/>
      <c r="D17933" s="169"/>
      <c r="E17933" s="169"/>
    </row>
    <row r="17934" spans="2:5">
      <c r="B17934" s="187"/>
      <c r="C17934" s="169"/>
      <c r="D17934" s="169"/>
      <c r="E17934" s="169"/>
    </row>
    <row r="17935" spans="2:5">
      <c r="B17935" s="187"/>
      <c r="C17935" s="169"/>
      <c r="D17935" s="169"/>
      <c r="E17935" s="169"/>
    </row>
    <row r="17936" spans="2:5">
      <c r="B17936" s="187"/>
      <c r="C17936" s="169"/>
      <c r="D17936" s="169"/>
      <c r="E17936" s="169"/>
    </row>
    <row r="17937" spans="2:5">
      <c r="B17937" s="187"/>
      <c r="C17937" s="169"/>
      <c r="D17937" s="169"/>
      <c r="E17937" s="169"/>
    </row>
    <row r="17938" spans="2:5">
      <c r="B17938" s="187"/>
      <c r="C17938" s="169"/>
      <c r="D17938" s="169"/>
      <c r="E17938" s="169"/>
    </row>
    <row r="17939" spans="2:5">
      <c r="B17939" s="187"/>
      <c r="C17939" s="169"/>
      <c r="D17939" s="169"/>
      <c r="E17939" s="169"/>
    </row>
    <row r="17940" spans="2:5">
      <c r="B17940" s="187"/>
      <c r="C17940" s="169"/>
      <c r="D17940" s="169"/>
      <c r="E17940" s="169"/>
    </row>
    <row r="17941" spans="2:5">
      <c r="B17941" s="187"/>
      <c r="C17941" s="169"/>
      <c r="D17941" s="169"/>
      <c r="E17941" s="169"/>
    </row>
    <row r="17942" spans="2:5">
      <c r="B17942" s="187"/>
      <c r="C17942" s="169"/>
      <c r="D17942" s="169"/>
      <c r="E17942" s="169"/>
    </row>
    <row r="17943" spans="2:5">
      <c r="B17943" s="187"/>
      <c r="C17943" s="169"/>
      <c r="D17943" s="169"/>
      <c r="E17943" s="169"/>
    </row>
    <row r="17944" spans="2:5">
      <c r="B17944" s="187"/>
      <c r="C17944" s="169"/>
      <c r="D17944" s="169"/>
      <c r="E17944" s="169"/>
    </row>
    <row r="17945" spans="2:5">
      <c r="B17945" s="187"/>
      <c r="C17945" s="169"/>
      <c r="D17945" s="169"/>
      <c r="E17945" s="169"/>
    </row>
    <row r="17946" spans="2:5">
      <c r="B17946" s="187"/>
      <c r="C17946" s="169"/>
      <c r="D17946" s="169"/>
      <c r="E17946" s="169"/>
    </row>
    <row r="17947" spans="2:5">
      <c r="B17947" s="187"/>
      <c r="C17947" s="169"/>
      <c r="D17947" s="169"/>
      <c r="E17947" s="169"/>
    </row>
    <row r="17948" spans="2:5">
      <c r="B17948" s="187"/>
      <c r="C17948" s="169"/>
      <c r="D17948" s="169"/>
      <c r="E17948" s="169"/>
    </row>
    <row r="17949" spans="2:5">
      <c r="B17949" s="187"/>
      <c r="C17949" s="169"/>
      <c r="D17949" s="169"/>
      <c r="E17949" s="169"/>
    </row>
    <row r="17950" spans="2:5">
      <c r="B17950" s="187"/>
      <c r="C17950" s="169"/>
      <c r="D17950" s="169"/>
      <c r="E17950" s="169"/>
    </row>
    <row r="17951" spans="2:5">
      <c r="B17951" s="187"/>
      <c r="C17951" s="169"/>
      <c r="D17951" s="169"/>
      <c r="E17951" s="169"/>
    </row>
    <row r="17952" spans="2:5">
      <c r="B17952" s="187"/>
      <c r="C17952" s="169"/>
      <c r="D17952" s="169"/>
      <c r="E17952" s="169"/>
    </row>
    <row r="17953" spans="2:5">
      <c r="B17953" s="187"/>
      <c r="C17953" s="169"/>
      <c r="D17953" s="169"/>
      <c r="E17953" s="169"/>
    </row>
    <row r="17954" spans="2:5">
      <c r="B17954" s="187"/>
      <c r="C17954" s="169"/>
      <c r="D17954" s="169"/>
      <c r="E17954" s="169"/>
    </row>
    <row r="17955" spans="2:5">
      <c r="B17955" s="187"/>
      <c r="C17955" s="169"/>
      <c r="D17955" s="169"/>
      <c r="E17955" s="169"/>
    </row>
    <row r="17956" spans="2:5">
      <c r="B17956" s="187"/>
      <c r="C17956" s="169"/>
      <c r="D17956" s="169"/>
      <c r="E17956" s="169"/>
    </row>
    <row r="17957" spans="2:5">
      <c r="B17957" s="187"/>
      <c r="C17957" s="169"/>
      <c r="D17957" s="169"/>
      <c r="E17957" s="169"/>
    </row>
    <row r="17958" spans="2:5">
      <c r="B17958" s="187"/>
      <c r="C17958" s="169"/>
      <c r="D17958" s="169"/>
      <c r="E17958" s="169"/>
    </row>
    <row r="17959" spans="2:5">
      <c r="B17959" s="187"/>
      <c r="C17959" s="169"/>
      <c r="D17959" s="169"/>
      <c r="E17959" s="169"/>
    </row>
    <row r="17960" spans="2:5">
      <c r="B17960" s="187"/>
      <c r="C17960" s="169"/>
      <c r="D17960" s="169"/>
      <c r="E17960" s="169"/>
    </row>
    <row r="17961" spans="2:5">
      <c r="B17961" s="187"/>
      <c r="C17961" s="169"/>
      <c r="D17961" s="169"/>
      <c r="E17961" s="169"/>
    </row>
    <row r="17962" spans="2:5">
      <c r="B17962" s="187"/>
      <c r="C17962" s="169"/>
      <c r="D17962" s="169"/>
      <c r="E17962" s="169"/>
    </row>
    <row r="17963" spans="2:5">
      <c r="B17963" s="187"/>
      <c r="C17963" s="169"/>
      <c r="D17963" s="169"/>
      <c r="E17963" s="169"/>
    </row>
    <row r="17964" spans="2:5">
      <c r="B17964" s="187"/>
      <c r="C17964" s="169"/>
      <c r="D17964" s="169"/>
      <c r="E17964" s="169"/>
    </row>
    <row r="17965" spans="2:5">
      <c r="B17965" s="187"/>
      <c r="C17965" s="169"/>
      <c r="D17965" s="169"/>
      <c r="E17965" s="169"/>
    </row>
    <row r="17966" spans="2:5">
      <c r="B17966" s="187"/>
      <c r="C17966" s="169"/>
      <c r="D17966" s="169"/>
      <c r="E17966" s="169"/>
    </row>
    <row r="17967" spans="2:5">
      <c r="B17967" s="187"/>
      <c r="C17967" s="169"/>
      <c r="D17967" s="169"/>
      <c r="E17967" s="169"/>
    </row>
    <row r="17968" spans="2:5">
      <c r="B17968" s="187"/>
      <c r="C17968" s="169"/>
      <c r="D17968" s="169"/>
      <c r="E17968" s="169"/>
    </row>
    <row r="17969" spans="2:5">
      <c r="B17969" s="187"/>
      <c r="C17969" s="169"/>
      <c r="D17969" s="169"/>
      <c r="E17969" s="169"/>
    </row>
    <row r="17970" spans="2:5">
      <c r="B17970" s="187"/>
      <c r="C17970" s="169"/>
      <c r="D17970" s="169"/>
      <c r="E17970" s="169"/>
    </row>
    <row r="17971" spans="2:5">
      <c r="B17971" s="187"/>
      <c r="C17971" s="169"/>
      <c r="D17971" s="169"/>
      <c r="E17971" s="169"/>
    </row>
    <row r="17972" spans="2:5">
      <c r="B17972" s="187"/>
      <c r="C17972" s="169"/>
      <c r="D17972" s="169"/>
      <c r="E17972" s="169"/>
    </row>
    <row r="17973" spans="2:5">
      <c r="B17973" s="187"/>
      <c r="C17973" s="169"/>
      <c r="D17973" s="169"/>
      <c r="E17973" s="169"/>
    </row>
    <row r="17974" spans="2:5">
      <c r="B17974" s="187"/>
      <c r="C17974" s="169"/>
      <c r="D17974" s="169"/>
      <c r="E17974" s="169"/>
    </row>
    <row r="17975" spans="2:5">
      <c r="B17975" s="187"/>
      <c r="C17975" s="169"/>
      <c r="D17975" s="169"/>
      <c r="E17975" s="169"/>
    </row>
    <row r="17976" spans="2:5">
      <c r="B17976" s="187"/>
      <c r="C17976" s="169"/>
      <c r="D17976" s="169"/>
      <c r="E17976" s="169"/>
    </row>
    <row r="17977" spans="2:5">
      <c r="B17977" s="187"/>
      <c r="C17977" s="169"/>
      <c r="D17977" s="169"/>
      <c r="E17977" s="169"/>
    </row>
    <row r="17978" spans="2:5">
      <c r="B17978" s="187"/>
      <c r="C17978" s="169"/>
      <c r="D17978" s="169"/>
      <c r="E17978" s="169"/>
    </row>
    <row r="17979" spans="2:5">
      <c r="B17979" s="187"/>
      <c r="C17979" s="169"/>
      <c r="D17979" s="169"/>
      <c r="E17979" s="169"/>
    </row>
    <row r="17980" spans="2:5">
      <c r="B17980" s="187"/>
      <c r="C17980" s="169"/>
      <c r="D17980" s="169"/>
      <c r="E17980" s="169"/>
    </row>
    <row r="17981" spans="2:5">
      <c r="B17981" s="187"/>
      <c r="C17981" s="169"/>
      <c r="D17981" s="169"/>
      <c r="E17981" s="169"/>
    </row>
    <row r="17982" spans="2:5">
      <c r="B17982" s="187"/>
      <c r="C17982" s="169"/>
      <c r="D17982" s="169"/>
      <c r="E17982" s="169"/>
    </row>
    <row r="17983" spans="2:5">
      <c r="B17983" s="187"/>
      <c r="C17983" s="169"/>
      <c r="D17983" s="169"/>
      <c r="E17983" s="169"/>
    </row>
    <row r="17984" spans="2:5">
      <c r="B17984" s="187"/>
      <c r="C17984" s="169"/>
      <c r="D17984" s="169"/>
      <c r="E17984" s="169"/>
    </row>
    <row r="17985" spans="2:5">
      <c r="B17985" s="187"/>
      <c r="C17985" s="169"/>
      <c r="D17985" s="169"/>
      <c r="E17985" s="169"/>
    </row>
    <row r="17986" spans="2:5">
      <c r="B17986" s="187"/>
      <c r="C17986" s="169"/>
      <c r="D17986" s="169"/>
      <c r="E17986" s="169"/>
    </row>
    <row r="17987" spans="2:5">
      <c r="B17987" s="187"/>
      <c r="C17987" s="169"/>
      <c r="D17987" s="169"/>
      <c r="E17987" s="169"/>
    </row>
    <row r="17988" spans="2:5">
      <c r="B17988" s="187"/>
      <c r="C17988" s="169"/>
      <c r="D17988" s="169"/>
      <c r="E17988" s="169"/>
    </row>
    <row r="17989" spans="2:5">
      <c r="B17989" s="187"/>
      <c r="C17989" s="169"/>
      <c r="D17989" s="169"/>
      <c r="E17989" s="169"/>
    </row>
    <row r="17990" spans="2:5">
      <c r="B17990" s="187"/>
      <c r="C17990" s="169"/>
      <c r="D17990" s="169"/>
      <c r="E17990" s="169"/>
    </row>
    <row r="17991" spans="2:5">
      <c r="B17991" s="187"/>
      <c r="C17991" s="169"/>
      <c r="D17991" s="169"/>
      <c r="E17991" s="169"/>
    </row>
    <row r="17992" spans="2:5">
      <c r="B17992" s="187"/>
      <c r="C17992" s="169"/>
      <c r="D17992" s="169"/>
      <c r="E17992" s="169"/>
    </row>
    <row r="17993" spans="2:5">
      <c r="B17993" s="187"/>
      <c r="C17993" s="169"/>
      <c r="D17993" s="169"/>
      <c r="E17993" s="169"/>
    </row>
    <row r="17994" spans="2:5">
      <c r="B17994" s="187"/>
      <c r="C17994" s="169"/>
      <c r="D17994" s="169"/>
      <c r="E17994" s="169"/>
    </row>
    <row r="17995" spans="2:5">
      <c r="B17995" s="187"/>
      <c r="C17995" s="169"/>
      <c r="D17995" s="169"/>
      <c r="E17995" s="169"/>
    </row>
    <row r="17996" spans="2:5">
      <c r="B17996" s="187"/>
      <c r="C17996" s="169"/>
      <c r="D17996" s="169"/>
      <c r="E17996" s="169"/>
    </row>
    <row r="17997" spans="2:5">
      <c r="B17997" s="187"/>
      <c r="C17997" s="169"/>
      <c r="D17997" s="169"/>
      <c r="E17997" s="169"/>
    </row>
    <row r="17998" spans="2:5">
      <c r="B17998" s="187"/>
      <c r="C17998" s="169"/>
      <c r="D17998" s="169"/>
      <c r="E17998" s="169"/>
    </row>
    <row r="17999" spans="2:5">
      <c r="B17999" s="187"/>
      <c r="C17999" s="169"/>
      <c r="D17999" s="169"/>
      <c r="E17999" s="169"/>
    </row>
    <row r="18000" spans="2:5">
      <c r="B18000" s="187"/>
      <c r="C18000" s="169"/>
      <c r="D18000" s="169"/>
      <c r="E18000" s="169"/>
    </row>
    <row r="18001" spans="2:5">
      <c r="B18001" s="187"/>
      <c r="C18001" s="169"/>
      <c r="D18001" s="169"/>
      <c r="E18001" s="169"/>
    </row>
    <row r="18002" spans="2:5">
      <c r="B18002" s="187"/>
      <c r="C18002" s="169"/>
      <c r="D18002" s="169"/>
      <c r="E18002" s="169"/>
    </row>
    <row r="18003" spans="2:5">
      <c r="B18003" s="187"/>
      <c r="C18003" s="169"/>
      <c r="D18003" s="169"/>
      <c r="E18003" s="169"/>
    </row>
    <row r="18004" spans="2:5">
      <c r="B18004" s="187"/>
      <c r="C18004" s="169"/>
      <c r="D18004" s="169"/>
      <c r="E18004" s="169"/>
    </row>
    <row r="18005" spans="2:5">
      <c r="B18005" s="187"/>
      <c r="C18005" s="169"/>
      <c r="D18005" s="169"/>
      <c r="E18005" s="169"/>
    </row>
    <row r="18006" spans="2:5">
      <c r="B18006" s="187"/>
      <c r="C18006" s="169"/>
      <c r="D18006" s="169"/>
      <c r="E18006" s="169"/>
    </row>
    <row r="18007" spans="2:5">
      <c r="B18007" s="187"/>
      <c r="C18007" s="169"/>
      <c r="D18007" s="169"/>
      <c r="E18007" s="169"/>
    </row>
    <row r="18008" spans="2:5">
      <c r="B18008" s="187"/>
      <c r="C18008" s="169"/>
      <c r="D18008" s="169"/>
      <c r="E18008" s="169"/>
    </row>
    <row r="18009" spans="2:5">
      <c r="B18009" s="187"/>
      <c r="C18009" s="169"/>
      <c r="D18009" s="169"/>
      <c r="E18009" s="169"/>
    </row>
    <row r="18010" spans="2:5">
      <c r="B18010" s="187"/>
      <c r="C18010" s="169"/>
      <c r="D18010" s="169"/>
      <c r="E18010" s="169"/>
    </row>
    <row r="18011" spans="2:5">
      <c r="B18011" s="187"/>
      <c r="C18011" s="169"/>
      <c r="D18011" s="169"/>
      <c r="E18011" s="169"/>
    </row>
    <row r="18012" spans="2:5">
      <c r="B18012" s="187"/>
      <c r="C18012" s="169"/>
      <c r="D18012" s="169"/>
      <c r="E18012" s="169"/>
    </row>
    <row r="18013" spans="2:5">
      <c r="B18013" s="187"/>
      <c r="C18013" s="169"/>
      <c r="D18013" s="169"/>
      <c r="E18013" s="169"/>
    </row>
    <row r="18014" spans="2:5">
      <c r="B18014" s="187"/>
      <c r="C18014" s="169"/>
      <c r="D18014" s="169"/>
      <c r="E18014" s="169"/>
    </row>
    <row r="18015" spans="2:5">
      <c r="B18015" s="187"/>
      <c r="C18015" s="169"/>
      <c r="D18015" s="169"/>
      <c r="E18015" s="169"/>
    </row>
    <row r="18016" spans="2:5">
      <c r="B18016" s="187"/>
      <c r="C18016" s="169"/>
      <c r="D18016" s="169"/>
      <c r="E18016" s="169"/>
    </row>
    <row r="18017" spans="2:5">
      <c r="B18017" s="187"/>
      <c r="C18017" s="169"/>
      <c r="D18017" s="169"/>
      <c r="E18017" s="169"/>
    </row>
    <row r="18018" spans="2:5">
      <c r="B18018" s="187"/>
      <c r="C18018" s="169"/>
      <c r="D18018" s="169"/>
      <c r="E18018" s="169"/>
    </row>
    <row r="18019" spans="2:5">
      <c r="B18019" s="187"/>
      <c r="C18019" s="169"/>
      <c r="D18019" s="169"/>
      <c r="E18019" s="169"/>
    </row>
    <row r="18020" spans="2:5">
      <c r="B18020" s="187"/>
      <c r="C18020" s="169"/>
      <c r="D18020" s="169"/>
      <c r="E18020" s="169"/>
    </row>
    <row r="18021" spans="2:5">
      <c r="B18021" s="187"/>
      <c r="C18021" s="169"/>
      <c r="D18021" s="169"/>
      <c r="E18021" s="169"/>
    </row>
    <row r="18022" spans="2:5">
      <c r="B18022" s="187"/>
      <c r="C18022" s="169"/>
      <c r="D18022" s="169"/>
      <c r="E18022" s="169"/>
    </row>
    <row r="18023" spans="2:5">
      <c r="B18023" s="187"/>
      <c r="C18023" s="169"/>
      <c r="D18023" s="169"/>
      <c r="E18023" s="169"/>
    </row>
    <row r="18024" spans="2:5">
      <c r="B18024" s="187"/>
      <c r="C18024" s="169"/>
      <c r="D18024" s="169"/>
      <c r="E18024" s="169"/>
    </row>
    <row r="18025" spans="2:5">
      <c r="B18025" s="187"/>
      <c r="C18025" s="169"/>
      <c r="D18025" s="169"/>
      <c r="E18025" s="169"/>
    </row>
    <row r="18026" spans="2:5">
      <c r="B18026" s="187"/>
      <c r="C18026" s="169"/>
      <c r="D18026" s="169"/>
      <c r="E18026" s="169"/>
    </row>
    <row r="18027" spans="2:5">
      <c r="B18027" s="187"/>
      <c r="C18027" s="169"/>
      <c r="D18027" s="169"/>
      <c r="E18027" s="169"/>
    </row>
    <row r="18028" spans="2:5">
      <c r="B18028" s="187"/>
      <c r="C18028" s="169"/>
      <c r="D18028" s="169"/>
      <c r="E18028" s="169"/>
    </row>
    <row r="18029" spans="2:5">
      <c r="B18029" s="187"/>
      <c r="C18029" s="169"/>
      <c r="D18029" s="169"/>
      <c r="E18029" s="169"/>
    </row>
    <row r="18030" spans="2:5">
      <c r="B18030" s="187"/>
      <c r="C18030" s="169"/>
      <c r="D18030" s="169"/>
      <c r="E18030" s="169"/>
    </row>
    <row r="18031" spans="2:5">
      <c r="B18031" s="187"/>
      <c r="C18031" s="169"/>
      <c r="D18031" s="169"/>
      <c r="E18031" s="169"/>
    </row>
    <row r="18032" spans="2:5">
      <c r="B18032" s="187"/>
      <c r="C18032" s="169"/>
      <c r="D18032" s="169"/>
      <c r="E18032" s="169"/>
    </row>
    <row r="18033" spans="2:5">
      <c r="B18033" s="187"/>
      <c r="C18033" s="169"/>
      <c r="D18033" s="169"/>
      <c r="E18033" s="169"/>
    </row>
    <row r="18034" spans="2:5">
      <c r="B18034" s="187"/>
      <c r="C18034" s="169"/>
      <c r="D18034" s="169"/>
      <c r="E18034" s="169"/>
    </row>
    <row r="18035" spans="2:5">
      <c r="B18035" s="187"/>
      <c r="C18035" s="169"/>
      <c r="D18035" s="169"/>
      <c r="E18035" s="169"/>
    </row>
    <row r="18036" spans="2:5">
      <c r="B18036" s="187"/>
      <c r="C18036" s="169"/>
      <c r="D18036" s="169"/>
      <c r="E18036" s="169"/>
    </row>
    <row r="18037" spans="2:5">
      <c r="B18037" s="187"/>
      <c r="C18037" s="169"/>
      <c r="D18037" s="169"/>
      <c r="E18037" s="169"/>
    </row>
    <row r="18038" spans="2:5">
      <c r="B18038" s="187"/>
      <c r="C18038" s="169"/>
      <c r="D18038" s="169"/>
      <c r="E18038" s="169"/>
    </row>
    <row r="18039" spans="2:5">
      <c r="B18039" s="187"/>
      <c r="C18039" s="169"/>
      <c r="D18039" s="169"/>
      <c r="E18039" s="169"/>
    </row>
    <row r="18040" spans="2:5">
      <c r="B18040" s="187"/>
      <c r="C18040" s="169"/>
      <c r="D18040" s="169"/>
      <c r="E18040" s="169"/>
    </row>
    <row r="18041" spans="2:5">
      <c r="B18041" s="187"/>
      <c r="C18041" s="169"/>
      <c r="D18041" s="169"/>
      <c r="E18041" s="169"/>
    </row>
    <row r="18042" spans="2:5">
      <c r="B18042" s="187"/>
      <c r="C18042" s="169"/>
      <c r="D18042" s="169"/>
      <c r="E18042" s="169"/>
    </row>
    <row r="18043" spans="2:5">
      <c r="B18043" s="187"/>
      <c r="C18043" s="169"/>
      <c r="D18043" s="169"/>
      <c r="E18043" s="169"/>
    </row>
    <row r="18044" spans="2:5">
      <c r="B18044" s="187"/>
      <c r="C18044" s="169"/>
      <c r="D18044" s="169"/>
      <c r="E18044" s="169"/>
    </row>
    <row r="18045" spans="2:5">
      <c r="B18045" s="187"/>
      <c r="C18045" s="169"/>
      <c r="D18045" s="169"/>
      <c r="E18045" s="169"/>
    </row>
    <row r="18046" spans="2:5">
      <c r="B18046" s="187"/>
      <c r="C18046" s="169"/>
      <c r="D18046" s="169"/>
      <c r="E18046" s="169"/>
    </row>
    <row r="18047" spans="2:5">
      <c r="B18047" s="187"/>
      <c r="C18047" s="169"/>
      <c r="D18047" s="169"/>
      <c r="E18047" s="169"/>
    </row>
    <row r="18048" spans="2:5">
      <c r="B18048" s="187"/>
      <c r="C18048" s="169"/>
      <c r="D18048" s="169"/>
      <c r="E18048" s="169"/>
    </row>
    <row r="18049" spans="2:5">
      <c r="B18049" s="187"/>
      <c r="C18049" s="169"/>
      <c r="D18049" s="169"/>
      <c r="E18049" s="169"/>
    </row>
    <row r="18050" spans="2:5">
      <c r="B18050" s="187"/>
      <c r="C18050" s="169"/>
      <c r="D18050" s="169"/>
      <c r="E18050" s="169"/>
    </row>
    <row r="18051" spans="2:5">
      <c r="B18051" s="187"/>
      <c r="C18051" s="169"/>
      <c r="D18051" s="169"/>
      <c r="E18051" s="169"/>
    </row>
    <row r="18052" spans="2:5">
      <c r="B18052" s="187"/>
      <c r="C18052" s="169"/>
      <c r="D18052" s="169"/>
      <c r="E18052" s="169"/>
    </row>
    <row r="18053" spans="2:5">
      <c r="B18053" s="187"/>
      <c r="C18053" s="169"/>
      <c r="D18053" s="169"/>
      <c r="E18053" s="169"/>
    </row>
    <row r="18054" spans="2:5">
      <c r="B18054" s="187"/>
      <c r="C18054" s="169"/>
      <c r="D18054" s="169"/>
      <c r="E18054" s="169"/>
    </row>
    <row r="18055" spans="2:5">
      <c r="B18055" s="187"/>
      <c r="C18055" s="169"/>
      <c r="D18055" s="169"/>
      <c r="E18055" s="169"/>
    </row>
    <row r="18056" spans="2:5">
      <c r="B18056" s="187"/>
      <c r="C18056" s="169"/>
      <c r="D18056" s="169"/>
      <c r="E18056" s="169"/>
    </row>
    <row r="18057" spans="2:5">
      <c r="B18057" s="187"/>
      <c r="C18057" s="169"/>
      <c r="D18057" s="169"/>
      <c r="E18057" s="169"/>
    </row>
    <row r="18058" spans="2:5">
      <c r="B18058" s="187"/>
      <c r="C18058" s="169"/>
      <c r="D18058" s="169"/>
      <c r="E18058" s="169"/>
    </row>
    <row r="18059" spans="2:5">
      <c r="B18059" s="187"/>
      <c r="C18059" s="169"/>
      <c r="D18059" s="169"/>
      <c r="E18059" s="169"/>
    </row>
    <row r="18060" spans="2:5">
      <c r="B18060" s="187"/>
      <c r="C18060" s="169"/>
      <c r="D18060" s="169"/>
      <c r="E18060" s="169"/>
    </row>
    <row r="18061" spans="2:5">
      <c r="B18061" s="187"/>
      <c r="C18061" s="169"/>
      <c r="D18061" s="169"/>
      <c r="E18061" s="169"/>
    </row>
    <row r="18062" spans="2:5">
      <c r="B18062" s="187"/>
      <c r="C18062" s="169"/>
      <c r="D18062" s="169"/>
      <c r="E18062" s="169"/>
    </row>
    <row r="18063" spans="2:5">
      <c r="B18063" s="187"/>
      <c r="C18063" s="169"/>
      <c r="D18063" s="169"/>
      <c r="E18063" s="169"/>
    </row>
    <row r="18064" spans="2:5">
      <c r="B18064" s="187"/>
      <c r="C18064" s="169"/>
      <c r="D18064" s="169"/>
      <c r="E18064" s="169"/>
    </row>
    <row r="18065" spans="2:5">
      <c r="B18065" s="187"/>
      <c r="C18065" s="169"/>
      <c r="D18065" s="169"/>
      <c r="E18065" s="169"/>
    </row>
    <row r="18066" spans="2:5">
      <c r="B18066" s="187"/>
      <c r="C18066" s="169"/>
      <c r="D18066" s="169"/>
      <c r="E18066" s="169"/>
    </row>
    <row r="18067" spans="2:5">
      <c r="B18067" s="187"/>
      <c r="C18067" s="169"/>
      <c r="D18067" s="169"/>
      <c r="E18067" s="169"/>
    </row>
    <row r="18068" spans="2:5">
      <c r="B18068" s="187"/>
      <c r="C18068" s="169"/>
      <c r="D18068" s="169"/>
      <c r="E18068" s="169"/>
    </row>
    <row r="18069" spans="2:5">
      <c r="B18069" s="187"/>
      <c r="C18069" s="169"/>
      <c r="D18069" s="169"/>
      <c r="E18069" s="169"/>
    </row>
    <row r="18070" spans="2:5">
      <c r="B18070" s="187"/>
      <c r="C18070" s="169"/>
      <c r="D18070" s="169"/>
      <c r="E18070" s="169"/>
    </row>
    <row r="18071" spans="2:5">
      <c r="B18071" s="187"/>
      <c r="C18071" s="169"/>
      <c r="D18071" s="169"/>
      <c r="E18071" s="169"/>
    </row>
    <row r="18072" spans="2:5">
      <c r="B18072" s="187"/>
      <c r="C18072" s="169"/>
      <c r="D18072" s="169"/>
      <c r="E18072" s="169"/>
    </row>
    <row r="18073" spans="2:5">
      <c r="B18073" s="187"/>
      <c r="C18073" s="169"/>
      <c r="D18073" s="169"/>
      <c r="E18073" s="169"/>
    </row>
    <row r="18074" spans="2:5">
      <c r="B18074" s="187"/>
      <c r="C18074" s="169"/>
      <c r="D18074" s="169"/>
      <c r="E18074" s="169"/>
    </row>
    <row r="18075" spans="2:5">
      <c r="B18075" s="187"/>
      <c r="C18075" s="169"/>
      <c r="D18075" s="169"/>
      <c r="E18075" s="169"/>
    </row>
    <row r="18076" spans="2:5">
      <c r="B18076" s="187"/>
      <c r="C18076" s="169"/>
      <c r="D18076" s="169"/>
      <c r="E18076" s="169"/>
    </row>
    <row r="18077" spans="2:5">
      <c r="B18077" s="187"/>
      <c r="C18077" s="169"/>
      <c r="D18077" s="169"/>
      <c r="E18077" s="169"/>
    </row>
    <row r="18078" spans="2:5">
      <c r="B18078" s="187"/>
      <c r="C18078" s="169"/>
      <c r="D18078" s="169"/>
      <c r="E18078" s="169"/>
    </row>
    <row r="18079" spans="2:5">
      <c r="B18079" s="187"/>
      <c r="C18079" s="169"/>
      <c r="D18079" s="169"/>
      <c r="E18079" s="169"/>
    </row>
    <row r="18080" spans="2:5">
      <c r="B18080" s="187"/>
      <c r="C18080" s="169"/>
      <c r="D18080" s="169"/>
      <c r="E18080" s="169"/>
    </row>
    <row r="18081" spans="2:5">
      <c r="B18081" s="187"/>
      <c r="C18081" s="169"/>
      <c r="D18081" s="169"/>
      <c r="E18081" s="169"/>
    </row>
    <row r="18082" spans="2:5">
      <c r="B18082" s="187"/>
      <c r="C18082" s="169"/>
      <c r="D18082" s="169"/>
      <c r="E18082" s="169"/>
    </row>
    <row r="18083" spans="2:5">
      <c r="B18083" s="187"/>
      <c r="C18083" s="169"/>
      <c r="D18083" s="169"/>
      <c r="E18083" s="169"/>
    </row>
    <row r="18084" spans="2:5">
      <c r="B18084" s="187"/>
      <c r="C18084" s="169"/>
      <c r="D18084" s="169"/>
      <c r="E18084" s="169"/>
    </row>
    <row r="18085" spans="2:5">
      <c r="B18085" s="187"/>
      <c r="C18085" s="169"/>
      <c r="D18085" s="169"/>
      <c r="E18085" s="169"/>
    </row>
    <row r="18086" spans="2:5">
      <c r="B18086" s="187"/>
      <c r="C18086" s="169"/>
      <c r="D18086" s="169"/>
      <c r="E18086" s="169"/>
    </row>
    <row r="18087" spans="2:5">
      <c r="B18087" s="187"/>
      <c r="C18087" s="169"/>
      <c r="D18087" s="169"/>
      <c r="E18087" s="169"/>
    </row>
    <row r="18088" spans="2:5">
      <c r="B18088" s="187"/>
      <c r="C18088" s="169"/>
      <c r="D18088" s="169"/>
      <c r="E18088" s="169"/>
    </row>
    <row r="18089" spans="2:5">
      <c r="B18089" s="187"/>
      <c r="C18089" s="169"/>
      <c r="D18089" s="169"/>
      <c r="E18089" s="169"/>
    </row>
    <row r="18090" spans="2:5">
      <c r="B18090" s="187"/>
      <c r="C18090" s="169"/>
      <c r="D18090" s="169"/>
      <c r="E18090" s="169"/>
    </row>
    <row r="18091" spans="2:5">
      <c r="B18091" s="187"/>
      <c r="C18091" s="169"/>
      <c r="D18091" s="169"/>
      <c r="E18091" s="169"/>
    </row>
    <row r="18092" spans="2:5">
      <c r="B18092" s="187"/>
      <c r="C18092" s="169"/>
      <c r="D18092" s="169"/>
      <c r="E18092" s="169"/>
    </row>
    <row r="18093" spans="2:5">
      <c r="B18093" s="187"/>
      <c r="C18093" s="169"/>
      <c r="D18093" s="169"/>
      <c r="E18093" s="169"/>
    </row>
    <row r="18094" spans="2:5">
      <c r="B18094" s="187"/>
      <c r="C18094" s="169"/>
      <c r="D18094" s="169"/>
      <c r="E18094" s="169"/>
    </row>
    <row r="18095" spans="2:5">
      <c r="B18095" s="187"/>
      <c r="C18095" s="169"/>
      <c r="D18095" s="169"/>
      <c r="E18095" s="169"/>
    </row>
    <row r="18096" spans="2:5">
      <c r="B18096" s="187"/>
      <c r="C18096" s="169"/>
      <c r="D18096" s="169"/>
      <c r="E18096" s="169"/>
    </row>
    <row r="18097" spans="2:5">
      <c r="B18097" s="187"/>
      <c r="C18097" s="169"/>
      <c r="D18097" s="169"/>
      <c r="E18097" s="169"/>
    </row>
    <row r="18098" spans="2:5">
      <c r="B18098" s="187"/>
      <c r="C18098" s="169"/>
      <c r="D18098" s="169"/>
      <c r="E18098" s="169"/>
    </row>
    <row r="18099" spans="2:5">
      <c r="B18099" s="187"/>
      <c r="C18099" s="169"/>
      <c r="D18099" s="169"/>
      <c r="E18099" s="169"/>
    </row>
    <row r="18100" spans="2:5">
      <c r="B18100" s="187"/>
      <c r="C18100" s="169"/>
      <c r="D18100" s="169"/>
      <c r="E18100" s="169"/>
    </row>
    <row r="18101" spans="2:5">
      <c r="B18101" s="187"/>
      <c r="C18101" s="169"/>
      <c r="D18101" s="169"/>
      <c r="E18101" s="169"/>
    </row>
    <row r="18102" spans="2:5">
      <c r="B18102" s="187"/>
      <c r="C18102" s="169"/>
      <c r="D18102" s="169"/>
      <c r="E18102" s="169"/>
    </row>
    <row r="18103" spans="2:5">
      <c r="B18103" s="187"/>
      <c r="C18103" s="169"/>
      <c r="D18103" s="169"/>
      <c r="E18103" s="169"/>
    </row>
    <row r="18104" spans="2:5">
      <c r="B18104" s="187"/>
      <c r="C18104" s="169"/>
      <c r="D18104" s="169"/>
      <c r="E18104" s="169"/>
    </row>
    <row r="18105" spans="2:5">
      <c r="B18105" s="187"/>
      <c r="C18105" s="169"/>
      <c r="D18105" s="169"/>
      <c r="E18105" s="169"/>
    </row>
    <row r="18106" spans="2:5">
      <c r="B18106" s="187"/>
      <c r="C18106" s="169"/>
      <c r="D18106" s="169"/>
      <c r="E18106" s="169"/>
    </row>
    <row r="18107" spans="2:5">
      <c r="B18107" s="187"/>
      <c r="C18107" s="169"/>
      <c r="D18107" s="169"/>
      <c r="E18107" s="169"/>
    </row>
    <row r="18108" spans="2:5">
      <c r="B18108" s="187"/>
      <c r="C18108" s="169"/>
      <c r="D18108" s="169"/>
      <c r="E18108" s="169"/>
    </row>
    <row r="18109" spans="2:5">
      <c r="B18109" s="187"/>
      <c r="C18109" s="169"/>
      <c r="D18109" s="169"/>
      <c r="E18109" s="169"/>
    </row>
    <row r="18110" spans="2:5">
      <c r="B18110" s="187"/>
      <c r="C18110" s="169"/>
      <c r="D18110" s="169"/>
      <c r="E18110" s="169"/>
    </row>
    <row r="18111" spans="2:5">
      <c r="B18111" s="187"/>
      <c r="C18111" s="169"/>
      <c r="D18111" s="169"/>
      <c r="E18111" s="169"/>
    </row>
    <row r="18112" spans="2:5">
      <c r="B18112" s="187"/>
      <c r="C18112" s="169"/>
      <c r="D18112" s="169"/>
      <c r="E18112" s="169"/>
    </row>
    <row r="18113" spans="2:5">
      <c r="B18113" s="187"/>
      <c r="C18113" s="169"/>
      <c r="D18113" s="169"/>
      <c r="E18113" s="169"/>
    </row>
    <row r="18114" spans="2:5">
      <c r="B18114" s="187"/>
      <c r="C18114" s="169"/>
      <c r="D18114" s="169"/>
      <c r="E18114" s="169"/>
    </row>
    <row r="18115" spans="2:5">
      <c r="B18115" s="187"/>
      <c r="C18115" s="169"/>
      <c r="D18115" s="169"/>
      <c r="E18115" s="169"/>
    </row>
    <row r="18116" spans="2:5">
      <c r="B18116" s="187"/>
      <c r="C18116" s="169"/>
      <c r="D18116" s="169"/>
      <c r="E18116" s="169"/>
    </row>
    <row r="18117" spans="2:5">
      <c r="B18117" s="187"/>
      <c r="C18117" s="169"/>
      <c r="D18117" s="169"/>
      <c r="E18117" s="169"/>
    </row>
    <row r="18118" spans="2:5">
      <c r="B18118" s="187"/>
      <c r="C18118" s="169"/>
      <c r="D18118" s="169"/>
      <c r="E18118" s="169"/>
    </row>
    <row r="18119" spans="2:5">
      <c r="B18119" s="187"/>
      <c r="C18119" s="169"/>
      <c r="D18119" s="169"/>
      <c r="E18119" s="169"/>
    </row>
    <row r="18120" spans="2:5">
      <c r="B18120" s="187"/>
      <c r="C18120" s="169"/>
      <c r="D18120" s="169"/>
      <c r="E18120" s="169"/>
    </row>
    <row r="18121" spans="2:5">
      <c r="B18121" s="187"/>
      <c r="C18121" s="169"/>
      <c r="D18121" s="169"/>
      <c r="E18121" s="169"/>
    </row>
    <row r="18122" spans="2:5">
      <c r="B18122" s="187"/>
      <c r="C18122" s="169"/>
      <c r="D18122" s="169"/>
      <c r="E18122" s="169"/>
    </row>
    <row r="18123" spans="2:5">
      <c r="B18123" s="187"/>
      <c r="C18123" s="169"/>
      <c r="D18123" s="169"/>
      <c r="E18123" s="169"/>
    </row>
    <row r="18124" spans="2:5">
      <c r="B18124" s="187"/>
      <c r="C18124" s="169"/>
      <c r="D18124" s="169"/>
      <c r="E18124" s="169"/>
    </row>
    <row r="18125" spans="2:5">
      <c r="B18125" s="187"/>
      <c r="C18125" s="169"/>
      <c r="D18125" s="169"/>
      <c r="E18125" s="169"/>
    </row>
    <row r="18126" spans="2:5">
      <c r="B18126" s="187"/>
      <c r="C18126" s="169"/>
      <c r="D18126" s="169"/>
      <c r="E18126" s="169"/>
    </row>
    <row r="18127" spans="2:5">
      <c r="B18127" s="187"/>
      <c r="C18127" s="169"/>
      <c r="D18127" s="169"/>
      <c r="E18127" s="169"/>
    </row>
    <row r="18128" spans="2:5">
      <c r="B18128" s="187"/>
      <c r="C18128" s="169"/>
      <c r="D18128" s="169"/>
      <c r="E18128" s="169"/>
    </row>
    <row r="18129" spans="2:5">
      <c r="B18129" s="187"/>
      <c r="C18129" s="169"/>
      <c r="D18129" s="169"/>
      <c r="E18129" s="169"/>
    </row>
    <row r="18130" spans="2:5">
      <c r="B18130" s="187"/>
      <c r="C18130" s="169"/>
      <c r="D18130" s="169"/>
      <c r="E18130" s="169"/>
    </row>
    <row r="18131" spans="2:5">
      <c r="B18131" s="187"/>
      <c r="C18131" s="169"/>
      <c r="D18131" s="169"/>
      <c r="E18131" s="169"/>
    </row>
    <row r="18132" spans="2:5">
      <c r="B18132" s="187"/>
      <c r="C18132" s="169"/>
      <c r="D18132" s="169"/>
      <c r="E18132" s="169"/>
    </row>
    <row r="18133" spans="2:5">
      <c r="B18133" s="187"/>
      <c r="C18133" s="169"/>
      <c r="D18133" s="169"/>
      <c r="E18133" s="169"/>
    </row>
    <row r="18134" spans="2:5">
      <c r="B18134" s="187"/>
      <c r="C18134" s="169"/>
      <c r="D18134" s="169"/>
      <c r="E18134" s="169"/>
    </row>
    <row r="18135" spans="2:5">
      <c r="B18135" s="187"/>
      <c r="C18135" s="169"/>
      <c r="D18135" s="169"/>
      <c r="E18135" s="169"/>
    </row>
    <row r="18136" spans="2:5">
      <c r="B18136" s="187"/>
      <c r="C18136" s="169"/>
      <c r="D18136" s="169"/>
      <c r="E18136" s="169"/>
    </row>
    <row r="18137" spans="2:5">
      <c r="B18137" s="187"/>
      <c r="C18137" s="169"/>
      <c r="D18137" s="169"/>
      <c r="E18137" s="169"/>
    </row>
    <row r="18138" spans="2:5">
      <c r="B18138" s="187"/>
      <c r="C18138" s="169"/>
      <c r="D18138" s="169"/>
      <c r="E18138" s="169"/>
    </row>
    <row r="18139" spans="2:5">
      <c r="B18139" s="187"/>
      <c r="C18139" s="169"/>
      <c r="D18139" s="169"/>
      <c r="E18139" s="169"/>
    </row>
    <row r="18140" spans="2:5">
      <c r="B18140" s="187"/>
      <c r="C18140" s="169"/>
      <c r="D18140" s="169"/>
      <c r="E18140" s="169"/>
    </row>
    <row r="18141" spans="2:5">
      <c r="B18141" s="187"/>
      <c r="C18141" s="169"/>
      <c r="D18141" s="169"/>
      <c r="E18141" s="169"/>
    </row>
    <row r="18142" spans="2:5">
      <c r="B18142" s="187"/>
      <c r="C18142" s="169"/>
      <c r="D18142" s="169"/>
      <c r="E18142" s="169"/>
    </row>
    <row r="18143" spans="2:5">
      <c r="B18143" s="187"/>
      <c r="C18143" s="169"/>
      <c r="D18143" s="169"/>
      <c r="E18143" s="169"/>
    </row>
    <row r="18144" spans="2:5">
      <c r="B18144" s="187"/>
      <c r="C18144" s="169"/>
      <c r="D18144" s="169"/>
      <c r="E18144" s="169"/>
    </row>
    <row r="18145" spans="2:5">
      <c r="B18145" s="187"/>
      <c r="C18145" s="169"/>
      <c r="D18145" s="169"/>
      <c r="E18145" s="169"/>
    </row>
    <row r="18146" spans="2:5">
      <c r="B18146" s="187"/>
      <c r="C18146" s="169"/>
      <c r="D18146" s="169"/>
      <c r="E18146" s="169"/>
    </row>
    <row r="18147" spans="2:5">
      <c r="B18147" s="187"/>
      <c r="C18147" s="169"/>
      <c r="D18147" s="169"/>
      <c r="E18147" s="169"/>
    </row>
    <row r="18148" spans="2:5">
      <c r="B18148" s="187"/>
      <c r="C18148" s="169"/>
      <c r="D18148" s="169"/>
      <c r="E18148" s="169"/>
    </row>
    <row r="18149" spans="2:5">
      <c r="B18149" s="187"/>
      <c r="C18149" s="169"/>
      <c r="D18149" s="169"/>
      <c r="E18149" s="169"/>
    </row>
    <row r="18150" spans="2:5">
      <c r="B18150" s="187"/>
      <c r="C18150" s="169"/>
      <c r="D18150" s="169"/>
      <c r="E18150" s="169"/>
    </row>
    <row r="18151" spans="2:5">
      <c r="B18151" s="187"/>
      <c r="C18151" s="169"/>
      <c r="D18151" s="169"/>
      <c r="E18151" s="169"/>
    </row>
    <row r="18152" spans="2:5">
      <c r="B18152" s="187"/>
      <c r="C18152" s="169"/>
      <c r="D18152" s="169"/>
      <c r="E18152" s="169"/>
    </row>
    <row r="18153" spans="2:5">
      <c r="B18153" s="187"/>
      <c r="C18153" s="169"/>
      <c r="D18153" s="169"/>
      <c r="E18153" s="169"/>
    </row>
    <row r="18154" spans="2:5">
      <c r="B18154" s="187"/>
      <c r="C18154" s="169"/>
      <c r="D18154" s="169"/>
      <c r="E18154" s="169"/>
    </row>
    <row r="18155" spans="2:5">
      <c r="B18155" s="187"/>
      <c r="C18155" s="169"/>
      <c r="D18155" s="169"/>
      <c r="E18155" s="169"/>
    </row>
    <row r="18156" spans="2:5">
      <c r="B18156" s="187"/>
      <c r="C18156" s="169"/>
      <c r="D18156" s="169"/>
      <c r="E18156" s="169"/>
    </row>
    <row r="18157" spans="2:5">
      <c r="B18157" s="187"/>
      <c r="C18157" s="169"/>
      <c r="D18157" s="169"/>
      <c r="E18157" s="169"/>
    </row>
    <row r="18158" spans="2:5">
      <c r="B18158" s="187"/>
      <c r="C18158" s="169"/>
      <c r="D18158" s="169"/>
      <c r="E18158" s="169"/>
    </row>
    <row r="18159" spans="2:5">
      <c r="B18159" s="187"/>
      <c r="C18159" s="169"/>
      <c r="D18159" s="169"/>
      <c r="E18159" s="169"/>
    </row>
    <row r="18160" spans="2:5">
      <c r="B18160" s="187"/>
      <c r="C18160" s="169"/>
      <c r="D18160" s="169"/>
      <c r="E18160" s="169"/>
    </row>
    <row r="18161" spans="2:5">
      <c r="B18161" s="187"/>
      <c r="C18161" s="169"/>
      <c r="D18161" s="169"/>
      <c r="E18161" s="169"/>
    </row>
    <row r="18162" spans="2:5">
      <c r="B18162" s="187"/>
      <c r="C18162" s="169"/>
      <c r="D18162" s="169"/>
      <c r="E18162" s="169"/>
    </row>
    <row r="18163" spans="2:5">
      <c r="B18163" s="187"/>
      <c r="C18163" s="169"/>
      <c r="D18163" s="169"/>
      <c r="E18163" s="169"/>
    </row>
    <row r="18164" spans="2:5">
      <c r="B18164" s="187"/>
      <c r="C18164" s="169"/>
      <c r="D18164" s="169"/>
      <c r="E18164" s="169"/>
    </row>
    <row r="18165" spans="2:5">
      <c r="B18165" s="187"/>
      <c r="C18165" s="169"/>
      <c r="D18165" s="169"/>
      <c r="E18165" s="169"/>
    </row>
    <row r="18166" spans="2:5">
      <c r="B18166" s="187"/>
      <c r="C18166" s="169"/>
      <c r="D18166" s="169"/>
      <c r="E18166" s="169"/>
    </row>
    <row r="18167" spans="2:5">
      <c r="B18167" s="187"/>
      <c r="C18167" s="169"/>
      <c r="D18167" s="169"/>
      <c r="E18167" s="169"/>
    </row>
    <row r="18168" spans="2:5">
      <c r="B18168" s="187"/>
      <c r="C18168" s="169"/>
      <c r="D18168" s="169"/>
      <c r="E18168" s="169"/>
    </row>
    <row r="18169" spans="2:5">
      <c r="B18169" s="187"/>
      <c r="C18169" s="169"/>
      <c r="D18169" s="169"/>
      <c r="E18169" s="169"/>
    </row>
    <row r="18170" spans="2:5">
      <c r="B18170" s="187"/>
      <c r="C18170" s="169"/>
      <c r="D18170" s="169"/>
      <c r="E18170" s="169"/>
    </row>
    <row r="18171" spans="2:5">
      <c r="B18171" s="187"/>
      <c r="C18171" s="169"/>
      <c r="D18171" s="169"/>
      <c r="E18171" s="169"/>
    </row>
    <row r="18172" spans="2:5">
      <c r="B18172" s="187"/>
      <c r="C18172" s="169"/>
      <c r="D18172" s="169"/>
      <c r="E18172" s="169"/>
    </row>
    <row r="18173" spans="2:5">
      <c r="B18173" s="187"/>
      <c r="C18173" s="169"/>
      <c r="D18173" s="169"/>
      <c r="E18173" s="169"/>
    </row>
    <row r="18174" spans="2:5">
      <c r="B18174" s="187"/>
      <c r="C18174" s="169"/>
      <c r="D18174" s="169"/>
      <c r="E18174" s="169"/>
    </row>
    <row r="18175" spans="2:5">
      <c r="B18175" s="187"/>
      <c r="C18175" s="169"/>
      <c r="D18175" s="169"/>
      <c r="E18175" s="169"/>
    </row>
    <row r="18176" spans="2:5">
      <c r="B18176" s="187"/>
      <c r="C18176" s="169"/>
      <c r="D18176" s="169"/>
      <c r="E18176" s="169"/>
    </row>
    <row r="18177" spans="2:5">
      <c r="B18177" s="187"/>
      <c r="C18177" s="169"/>
      <c r="D18177" s="169"/>
      <c r="E18177" s="169"/>
    </row>
    <row r="18178" spans="2:5">
      <c r="B18178" s="187"/>
      <c r="C18178" s="169"/>
      <c r="D18178" s="169"/>
      <c r="E18178" s="169"/>
    </row>
    <row r="18179" spans="2:5">
      <c r="B18179" s="187"/>
      <c r="C18179" s="169"/>
      <c r="D18179" s="169"/>
      <c r="E18179" s="169"/>
    </row>
    <row r="18180" spans="2:5">
      <c r="B18180" s="187"/>
      <c r="C18180" s="169"/>
      <c r="D18180" s="169"/>
      <c r="E18180" s="169"/>
    </row>
    <row r="18181" spans="2:5">
      <c r="B18181" s="187"/>
      <c r="C18181" s="169"/>
      <c r="D18181" s="169"/>
      <c r="E18181" s="169"/>
    </row>
    <row r="18182" spans="2:5">
      <c r="B18182" s="187"/>
      <c r="C18182" s="169"/>
      <c r="D18182" s="169"/>
      <c r="E18182" s="169"/>
    </row>
    <row r="18183" spans="2:5">
      <c r="B18183" s="187"/>
      <c r="C18183" s="169"/>
      <c r="D18183" s="169"/>
      <c r="E18183" s="169"/>
    </row>
    <row r="18184" spans="2:5">
      <c r="B18184" s="187"/>
      <c r="C18184" s="169"/>
      <c r="D18184" s="169"/>
      <c r="E18184" s="169"/>
    </row>
    <row r="18185" spans="2:5">
      <c r="B18185" s="187"/>
      <c r="C18185" s="169"/>
      <c r="D18185" s="169"/>
      <c r="E18185" s="169"/>
    </row>
    <row r="18186" spans="2:5">
      <c r="B18186" s="187"/>
      <c r="C18186" s="169"/>
      <c r="D18186" s="169"/>
      <c r="E18186" s="169"/>
    </row>
    <row r="18187" spans="2:5">
      <c r="B18187" s="187"/>
      <c r="C18187" s="169"/>
      <c r="D18187" s="169"/>
      <c r="E18187" s="169"/>
    </row>
    <row r="18188" spans="2:5">
      <c r="B18188" s="187"/>
      <c r="C18188" s="169"/>
      <c r="D18188" s="169"/>
      <c r="E18188" s="169"/>
    </row>
    <row r="18189" spans="2:5">
      <c r="B18189" s="187"/>
      <c r="C18189" s="169"/>
      <c r="D18189" s="169"/>
      <c r="E18189" s="169"/>
    </row>
    <row r="18190" spans="2:5">
      <c r="B18190" s="187"/>
      <c r="C18190" s="169"/>
      <c r="D18190" s="169"/>
      <c r="E18190" s="169"/>
    </row>
    <row r="18191" spans="2:5">
      <c r="B18191" s="187"/>
      <c r="C18191" s="169"/>
      <c r="D18191" s="169"/>
      <c r="E18191" s="169"/>
    </row>
    <row r="18192" spans="2:5">
      <c r="B18192" s="187"/>
      <c r="C18192" s="169"/>
      <c r="D18192" s="169"/>
      <c r="E18192" s="169"/>
    </row>
    <row r="18193" spans="2:5">
      <c r="B18193" s="187"/>
      <c r="C18193" s="169"/>
      <c r="D18193" s="169"/>
      <c r="E18193" s="169"/>
    </row>
    <row r="18194" spans="2:5">
      <c r="B18194" s="187"/>
      <c r="C18194" s="169"/>
      <c r="D18194" s="169"/>
      <c r="E18194" s="169"/>
    </row>
    <row r="18195" spans="2:5">
      <c r="B18195" s="187"/>
      <c r="C18195" s="169"/>
      <c r="D18195" s="169"/>
      <c r="E18195" s="169"/>
    </row>
    <row r="18196" spans="2:5">
      <c r="B18196" s="187"/>
      <c r="C18196" s="169"/>
      <c r="D18196" s="169"/>
      <c r="E18196" s="169"/>
    </row>
    <row r="18197" spans="2:5">
      <c r="B18197" s="187"/>
      <c r="C18197" s="169"/>
      <c r="D18197" s="169"/>
      <c r="E18197" s="169"/>
    </row>
    <row r="18198" spans="2:5">
      <c r="B18198" s="187"/>
      <c r="C18198" s="169"/>
      <c r="D18198" s="169"/>
      <c r="E18198" s="169"/>
    </row>
    <row r="18199" spans="2:5">
      <c r="B18199" s="187"/>
      <c r="C18199" s="169"/>
      <c r="D18199" s="169"/>
      <c r="E18199" s="169"/>
    </row>
    <row r="18200" spans="2:5">
      <c r="B18200" s="187"/>
      <c r="C18200" s="169"/>
      <c r="D18200" s="169"/>
      <c r="E18200" s="169"/>
    </row>
    <row r="18201" spans="2:5">
      <c r="B18201" s="187"/>
      <c r="C18201" s="169"/>
      <c r="D18201" s="169"/>
      <c r="E18201" s="169"/>
    </row>
    <row r="18202" spans="2:5">
      <c r="B18202" s="187"/>
      <c r="C18202" s="169"/>
      <c r="D18202" s="169"/>
      <c r="E18202" s="169"/>
    </row>
    <row r="18203" spans="2:5">
      <c r="B18203" s="187"/>
      <c r="C18203" s="169"/>
      <c r="D18203" s="169"/>
      <c r="E18203" s="169"/>
    </row>
    <row r="18204" spans="2:5">
      <c r="B18204" s="187"/>
      <c r="C18204" s="169"/>
      <c r="D18204" s="169"/>
      <c r="E18204" s="169"/>
    </row>
    <row r="18205" spans="2:5">
      <c r="B18205" s="187"/>
      <c r="C18205" s="169"/>
      <c r="D18205" s="169"/>
      <c r="E18205" s="169"/>
    </row>
    <row r="18206" spans="2:5">
      <c r="B18206" s="187"/>
      <c r="C18206" s="169"/>
      <c r="D18206" s="169"/>
      <c r="E18206" s="169"/>
    </row>
    <row r="18207" spans="2:5">
      <c r="B18207" s="187"/>
      <c r="C18207" s="169"/>
      <c r="D18207" s="169"/>
      <c r="E18207" s="169"/>
    </row>
    <row r="18208" spans="2:5">
      <c r="B18208" s="187"/>
      <c r="C18208" s="169"/>
      <c r="D18208" s="169"/>
      <c r="E18208" s="169"/>
    </row>
    <row r="18209" spans="2:5">
      <c r="B18209" s="187"/>
      <c r="C18209" s="169"/>
      <c r="D18209" s="169"/>
      <c r="E18209" s="169"/>
    </row>
    <row r="18210" spans="2:5">
      <c r="B18210" s="187"/>
      <c r="C18210" s="169"/>
      <c r="D18210" s="169"/>
      <c r="E18210" s="169"/>
    </row>
    <row r="18211" spans="2:5">
      <c r="B18211" s="187"/>
      <c r="C18211" s="169"/>
      <c r="D18211" s="169"/>
      <c r="E18211" s="169"/>
    </row>
    <row r="18212" spans="2:5">
      <c r="B18212" s="187"/>
      <c r="C18212" s="169"/>
      <c r="D18212" s="169"/>
      <c r="E18212" s="169"/>
    </row>
    <row r="18213" spans="2:5">
      <c r="B18213" s="187"/>
      <c r="C18213" s="169"/>
      <c r="D18213" s="169"/>
      <c r="E18213" s="169"/>
    </row>
    <row r="18214" spans="2:5">
      <c r="B18214" s="187"/>
      <c r="C18214" s="169"/>
      <c r="D18214" s="169"/>
      <c r="E18214" s="169"/>
    </row>
    <row r="18215" spans="2:5">
      <c r="B18215" s="187"/>
      <c r="C18215" s="169"/>
      <c r="D18215" s="169"/>
      <c r="E18215" s="169"/>
    </row>
    <row r="18216" spans="2:5">
      <c r="B18216" s="187"/>
      <c r="C18216" s="169"/>
      <c r="D18216" s="169"/>
      <c r="E18216" s="169"/>
    </row>
    <row r="18217" spans="2:5">
      <c r="B18217" s="187"/>
      <c r="C18217" s="169"/>
      <c r="D18217" s="169"/>
      <c r="E18217" s="169"/>
    </row>
    <row r="18218" spans="2:5">
      <c r="B18218" s="187"/>
      <c r="C18218" s="169"/>
      <c r="D18218" s="169"/>
      <c r="E18218" s="169"/>
    </row>
    <row r="18219" spans="2:5">
      <c r="B18219" s="187"/>
      <c r="C18219" s="169"/>
      <c r="D18219" s="169"/>
      <c r="E18219" s="169"/>
    </row>
    <row r="18220" spans="2:5">
      <c r="B18220" s="187"/>
      <c r="C18220" s="169"/>
      <c r="D18220" s="169"/>
      <c r="E18220" s="169"/>
    </row>
    <row r="18221" spans="2:5">
      <c r="B18221" s="187"/>
      <c r="C18221" s="169"/>
      <c r="D18221" s="169"/>
      <c r="E18221" s="169"/>
    </row>
    <row r="18222" spans="2:5">
      <c r="B18222" s="187"/>
      <c r="C18222" s="169"/>
      <c r="D18222" s="169"/>
      <c r="E18222" s="169"/>
    </row>
    <row r="18223" spans="2:5">
      <c r="B18223" s="187"/>
      <c r="C18223" s="169"/>
      <c r="D18223" s="169"/>
      <c r="E18223" s="169"/>
    </row>
    <row r="18224" spans="2:5">
      <c r="B18224" s="187"/>
      <c r="C18224" s="169"/>
      <c r="D18224" s="169"/>
      <c r="E18224" s="169"/>
    </row>
    <row r="18225" spans="2:5">
      <c r="B18225" s="187"/>
      <c r="C18225" s="169"/>
      <c r="D18225" s="169"/>
      <c r="E18225" s="169"/>
    </row>
    <row r="18226" spans="2:5">
      <c r="B18226" s="187"/>
      <c r="C18226" s="169"/>
      <c r="D18226" s="169"/>
      <c r="E18226" s="169"/>
    </row>
    <row r="18227" spans="2:5">
      <c r="B18227" s="187"/>
      <c r="C18227" s="169"/>
      <c r="D18227" s="169"/>
      <c r="E18227" s="169"/>
    </row>
    <row r="18228" spans="2:5">
      <c r="B18228" s="187"/>
      <c r="C18228" s="169"/>
      <c r="D18228" s="169"/>
      <c r="E18228" s="169"/>
    </row>
    <row r="18229" spans="2:5">
      <c r="B18229" s="187"/>
      <c r="C18229" s="169"/>
      <c r="D18229" s="169"/>
      <c r="E18229" s="169"/>
    </row>
    <row r="18230" spans="2:5">
      <c r="B18230" s="187"/>
      <c r="C18230" s="169"/>
      <c r="D18230" s="169"/>
      <c r="E18230" s="169"/>
    </row>
    <row r="18231" spans="2:5">
      <c r="B18231" s="187"/>
      <c r="C18231" s="169"/>
      <c r="D18231" s="169"/>
      <c r="E18231" s="169"/>
    </row>
    <row r="18232" spans="2:5">
      <c r="B18232" s="187"/>
      <c r="C18232" s="169"/>
      <c r="D18232" s="169"/>
      <c r="E18232" s="169"/>
    </row>
    <row r="18233" spans="2:5">
      <c r="B18233" s="187"/>
      <c r="C18233" s="169"/>
      <c r="D18233" s="169"/>
      <c r="E18233" s="169"/>
    </row>
    <row r="18234" spans="2:5">
      <c r="B18234" s="187"/>
      <c r="C18234" s="169"/>
      <c r="D18234" s="169"/>
      <c r="E18234" s="169"/>
    </row>
    <row r="18235" spans="2:5">
      <c r="B18235" s="187"/>
      <c r="C18235" s="169"/>
      <c r="D18235" s="169"/>
      <c r="E18235" s="169"/>
    </row>
    <row r="18236" spans="2:5">
      <c r="B18236" s="187"/>
      <c r="C18236" s="169"/>
      <c r="D18236" s="169"/>
      <c r="E18236" s="169"/>
    </row>
    <row r="18237" spans="2:5">
      <c r="B18237" s="187"/>
      <c r="C18237" s="169"/>
      <c r="D18237" s="169"/>
      <c r="E18237" s="169"/>
    </row>
    <row r="18238" spans="2:5">
      <c r="B18238" s="187"/>
      <c r="C18238" s="169"/>
      <c r="D18238" s="169"/>
      <c r="E18238" s="169"/>
    </row>
    <row r="18239" spans="2:5">
      <c r="B18239" s="187"/>
      <c r="C18239" s="169"/>
      <c r="D18239" s="169"/>
      <c r="E18239" s="169"/>
    </row>
    <row r="18240" spans="2:5">
      <c r="B18240" s="187"/>
      <c r="C18240" s="169"/>
      <c r="D18240" s="169"/>
      <c r="E18240" s="169"/>
    </row>
    <row r="18241" spans="2:5">
      <c r="B18241" s="187"/>
      <c r="C18241" s="169"/>
      <c r="D18241" s="169"/>
      <c r="E18241" s="169"/>
    </row>
    <row r="18242" spans="2:5">
      <c r="B18242" s="187"/>
      <c r="C18242" s="169"/>
      <c r="D18242" s="169"/>
      <c r="E18242" s="169"/>
    </row>
    <row r="18243" spans="2:5">
      <c r="B18243" s="187"/>
      <c r="C18243" s="169"/>
      <c r="D18243" s="169"/>
      <c r="E18243" s="169"/>
    </row>
    <row r="18244" spans="2:5">
      <c r="B18244" s="187"/>
      <c r="C18244" s="169"/>
      <c r="D18244" s="169"/>
      <c r="E18244" s="169"/>
    </row>
    <row r="18245" spans="2:5">
      <c r="B18245" s="187"/>
      <c r="C18245" s="169"/>
      <c r="D18245" s="169"/>
      <c r="E18245" s="169"/>
    </row>
    <row r="18246" spans="2:5">
      <c r="B18246" s="187"/>
      <c r="C18246" s="169"/>
      <c r="D18246" s="169"/>
      <c r="E18246" s="169"/>
    </row>
    <row r="18247" spans="2:5">
      <c r="B18247" s="187"/>
      <c r="C18247" s="169"/>
      <c r="D18247" s="169"/>
      <c r="E18247" s="169"/>
    </row>
    <row r="18248" spans="2:5">
      <c r="B18248" s="187"/>
      <c r="C18248" s="169"/>
      <c r="D18248" s="169"/>
      <c r="E18248" s="169"/>
    </row>
    <row r="18249" spans="2:5">
      <c r="B18249" s="187"/>
      <c r="C18249" s="169"/>
      <c r="D18249" s="169"/>
      <c r="E18249" s="169"/>
    </row>
    <row r="18250" spans="2:5">
      <c r="B18250" s="187"/>
      <c r="C18250" s="169"/>
      <c r="D18250" s="169"/>
      <c r="E18250" s="169"/>
    </row>
    <row r="18251" spans="2:5">
      <c r="B18251" s="187"/>
      <c r="C18251" s="169"/>
      <c r="D18251" s="169"/>
      <c r="E18251" s="169"/>
    </row>
    <row r="18252" spans="2:5">
      <c r="B18252" s="187"/>
      <c r="C18252" s="169"/>
      <c r="D18252" s="169"/>
      <c r="E18252" s="169"/>
    </row>
    <row r="18253" spans="2:5">
      <c r="B18253" s="187"/>
      <c r="C18253" s="169"/>
      <c r="D18253" s="169"/>
      <c r="E18253" s="169"/>
    </row>
    <row r="18254" spans="2:5">
      <c r="B18254" s="187"/>
      <c r="C18254" s="169"/>
      <c r="D18254" s="169"/>
      <c r="E18254" s="169"/>
    </row>
    <row r="18255" spans="2:5">
      <c r="B18255" s="187"/>
      <c r="C18255" s="169"/>
      <c r="D18255" s="169"/>
      <c r="E18255" s="169"/>
    </row>
    <row r="18256" spans="2:5">
      <c r="B18256" s="187"/>
      <c r="C18256" s="169"/>
      <c r="D18256" s="169"/>
      <c r="E18256" s="169"/>
    </row>
    <row r="18257" spans="2:5">
      <c r="B18257" s="187"/>
      <c r="C18257" s="169"/>
      <c r="D18257" s="169"/>
      <c r="E18257" s="169"/>
    </row>
    <row r="18258" spans="2:5">
      <c r="B18258" s="187"/>
      <c r="C18258" s="169"/>
      <c r="D18258" s="169"/>
      <c r="E18258" s="169"/>
    </row>
    <row r="18259" spans="2:5">
      <c r="B18259" s="187"/>
      <c r="C18259" s="169"/>
      <c r="D18259" s="169"/>
      <c r="E18259" s="169"/>
    </row>
    <row r="18260" spans="2:5">
      <c r="B18260" s="187"/>
      <c r="C18260" s="169"/>
      <c r="D18260" s="169"/>
      <c r="E18260" s="169"/>
    </row>
    <row r="18261" spans="2:5">
      <c r="B18261" s="187"/>
      <c r="C18261" s="169"/>
      <c r="D18261" s="169"/>
      <c r="E18261" s="169"/>
    </row>
    <row r="18262" spans="2:5">
      <c r="B18262" s="187"/>
      <c r="C18262" s="169"/>
      <c r="D18262" s="169"/>
      <c r="E18262" s="169"/>
    </row>
    <row r="18263" spans="2:5">
      <c r="B18263" s="187"/>
      <c r="C18263" s="169"/>
      <c r="D18263" s="169"/>
      <c r="E18263" s="169"/>
    </row>
    <row r="18264" spans="2:5">
      <c r="B18264" s="187"/>
      <c r="C18264" s="169"/>
      <c r="D18264" s="169"/>
      <c r="E18264" s="169"/>
    </row>
    <row r="18265" spans="2:5">
      <c r="B18265" s="187"/>
      <c r="C18265" s="169"/>
      <c r="D18265" s="169"/>
      <c r="E18265" s="169"/>
    </row>
    <row r="18266" spans="2:5">
      <c r="B18266" s="187"/>
      <c r="C18266" s="169"/>
      <c r="D18266" s="169"/>
      <c r="E18266" s="169"/>
    </row>
    <row r="18267" spans="2:5">
      <c r="B18267" s="187"/>
      <c r="C18267" s="169"/>
      <c r="D18267" s="169"/>
      <c r="E18267" s="169"/>
    </row>
    <row r="18268" spans="2:5">
      <c r="B18268" s="187"/>
      <c r="C18268" s="169"/>
      <c r="D18268" s="169"/>
      <c r="E18268" s="169"/>
    </row>
  </sheetData>
  <mergeCells count="3">
    <mergeCell ref="G7:I7"/>
    <mergeCell ref="G11:I11"/>
    <mergeCell ref="G18:I1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14B64-6C53-5F43-9FE6-B2E80F3F6FEB}">
  <dimension ref="A1:U21"/>
  <sheetViews>
    <sheetView zoomScale="144" workbookViewId="0">
      <selection activeCell="F12" sqref="F12"/>
    </sheetView>
  </sheetViews>
  <sheetFormatPr baseColWidth="10" defaultColWidth="8.83203125" defaultRowHeight="16"/>
  <cols>
    <col min="1" max="1" width="11.6640625" bestFit="1" customWidth="1"/>
    <col min="2" max="2" width="14.83203125" bestFit="1" customWidth="1"/>
    <col min="3" max="4" width="12.83203125" bestFit="1" customWidth="1"/>
    <col min="5" max="5" width="9.33203125" bestFit="1" customWidth="1"/>
    <col min="6" max="6" width="10.5" bestFit="1" customWidth="1"/>
    <col min="7" max="8" width="9.33203125" customWidth="1"/>
    <col min="9" max="9" width="11.5" bestFit="1" customWidth="1"/>
    <col min="10" max="10" width="14.83203125" bestFit="1" customWidth="1"/>
    <col min="11" max="11" width="12.6640625" customWidth="1"/>
    <col min="12" max="12" width="11.5" bestFit="1" customWidth="1"/>
    <col min="13" max="13" width="24.33203125" customWidth="1"/>
  </cols>
  <sheetData>
    <row r="1" spans="1:21" ht="17" thickBot="1">
      <c r="A1" s="336" t="s">
        <v>305</v>
      </c>
      <c r="B1" s="337"/>
      <c r="C1" s="337"/>
      <c r="D1" s="337"/>
      <c r="E1" s="337"/>
      <c r="F1" s="337"/>
      <c r="G1" s="337"/>
      <c r="H1" s="338"/>
      <c r="L1" s="387"/>
      <c r="M1" s="387"/>
    </row>
    <row r="2" spans="1:21" ht="17" thickBot="1">
      <c r="A2" s="388" t="s">
        <v>306</v>
      </c>
      <c r="B2" s="389"/>
      <c r="C2" s="390"/>
      <c r="L2" s="387"/>
      <c r="M2" s="387"/>
    </row>
    <row r="3" spans="1:21" ht="17" thickBot="1">
      <c r="B3" s="312" t="s">
        <v>307</v>
      </c>
      <c r="L3" s="96"/>
      <c r="M3" s="308"/>
    </row>
    <row r="4" spans="1:21" ht="17" thickBot="1">
      <c r="B4" s="313" t="s">
        <v>309</v>
      </c>
      <c r="L4" s="96"/>
      <c r="M4" s="70"/>
      <c r="Q4" t="s">
        <v>310</v>
      </c>
      <c r="R4" s="175"/>
      <c r="T4" t="s">
        <v>307</v>
      </c>
      <c r="U4" t="s">
        <v>309</v>
      </c>
    </row>
    <row r="5" spans="1:21">
      <c r="T5" t="s">
        <v>311</v>
      </c>
      <c r="U5" t="s">
        <v>312</v>
      </c>
    </row>
    <row r="6" spans="1:21" ht="17" thickBot="1">
      <c r="L6" s="17"/>
      <c r="M6" s="17"/>
      <c r="T6" t="s">
        <v>313</v>
      </c>
    </row>
    <row r="7" spans="1:21" ht="17" thickBot="1">
      <c r="B7" s="267" t="s">
        <v>308</v>
      </c>
      <c r="C7" s="268" t="s">
        <v>314</v>
      </c>
      <c r="L7" s="309"/>
      <c r="M7" s="310"/>
      <c r="T7" t="s">
        <v>315</v>
      </c>
    </row>
    <row r="8" spans="1:21">
      <c r="A8" s="318" t="s">
        <v>316</v>
      </c>
      <c r="B8" s="314">
        <v>995.2885</v>
      </c>
      <c r="C8" s="315">
        <v>59.804299999999998</v>
      </c>
      <c r="L8" s="311"/>
      <c r="M8" s="310"/>
    </row>
    <row r="9" spans="1:21" ht="17" thickBot="1">
      <c r="A9" s="13" t="s">
        <v>317</v>
      </c>
      <c r="B9" s="316">
        <f ca="1">'BOND-1.2'!G7</f>
        <v>995.28846987436896</v>
      </c>
      <c r="C9" s="317">
        <f ca="1">'SWAP-1.2'!I6</f>
        <v>59.804305654767063</v>
      </c>
      <c r="L9" s="309"/>
      <c r="M9" s="310"/>
    </row>
    <row r="10" spans="1:21" ht="17" thickBot="1">
      <c r="B10" s="362" t="s">
        <v>318</v>
      </c>
      <c r="C10" s="363"/>
      <c r="D10" s="386" t="s">
        <v>319</v>
      </c>
      <c r="E10" s="363"/>
      <c r="F10" s="362" t="s">
        <v>320</v>
      </c>
      <c r="G10" s="363"/>
      <c r="H10" s="9"/>
      <c r="L10" s="17"/>
      <c r="M10" s="310"/>
    </row>
    <row r="11" spans="1:21" ht="17" thickBot="1">
      <c r="A11" s="148"/>
      <c r="B11" s="206" t="s">
        <v>321</v>
      </c>
      <c r="C11" s="148" t="s">
        <v>322</v>
      </c>
      <c r="D11" s="291" t="s">
        <v>321</v>
      </c>
      <c r="E11" s="148" t="s">
        <v>322</v>
      </c>
      <c r="F11" s="206" t="s">
        <v>321</v>
      </c>
      <c r="G11" s="148" t="s">
        <v>322</v>
      </c>
      <c r="H11" s="249" t="s">
        <v>323</v>
      </c>
    </row>
    <row r="12" spans="1:21">
      <c r="A12" s="290" t="s">
        <v>311</v>
      </c>
      <c r="B12" s="297">
        <v>993.52089999999998</v>
      </c>
      <c r="C12" s="298">
        <v>59.500700000000002</v>
      </c>
      <c r="D12" s="299">
        <v>998.04459999999995</v>
      </c>
      <c r="E12" s="298">
        <v>60.109900000000003</v>
      </c>
      <c r="F12" s="300">
        <f t="shared" ref="F12:G14" si="0">-(B12-D12)</f>
        <v>4.5236999999999625</v>
      </c>
      <c r="G12" s="301">
        <f t="shared" si="0"/>
        <v>0.6092000000000013</v>
      </c>
      <c r="H12" s="292">
        <f>-(F12/G12)</f>
        <v>-7.4256401838475918</v>
      </c>
    </row>
    <row r="13" spans="1:21">
      <c r="A13" s="184" t="s">
        <v>313</v>
      </c>
      <c r="B13" s="302">
        <v>994.33759999999995</v>
      </c>
      <c r="C13" s="301">
        <v>59.652200000000001</v>
      </c>
      <c r="D13" s="303">
        <v>996.49659999999994</v>
      </c>
      <c r="E13" s="301">
        <v>59.956899999999997</v>
      </c>
      <c r="F13" s="300">
        <f t="shared" si="0"/>
        <v>2.1589999999999918</v>
      </c>
      <c r="G13" s="301">
        <f t="shared" si="0"/>
        <v>0.30469999999999686</v>
      </c>
      <c r="H13" s="292">
        <f>-(F13/G13)</f>
        <v>-7.0856580242862295</v>
      </c>
    </row>
    <row r="14" spans="1:21" ht="17" thickBot="1">
      <c r="A14" s="293" t="s">
        <v>315</v>
      </c>
      <c r="B14" s="304">
        <v>995.18359999999996</v>
      </c>
      <c r="C14" s="305">
        <v>59.789099999999998</v>
      </c>
      <c r="D14" s="306">
        <v>995.39599999999996</v>
      </c>
      <c r="E14" s="305">
        <v>59.819499999999998</v>
      </c>
      <c r="F14" s="307">
        <f t="shared" si="0"/>
        <v>0.21240000000000236</v>
      </c>
      <c r="G14" s="305">
        <f t="shared" si="0"/>
        <v>3.0400000000000205E-2</v>
      </c>
      <c r="H14" s="294">
        <f>-(F14/G14)</f>
        <v>-6.9868421052631886</v>
      </c>
    </row>
    <row r="21" spans="2:2">
      <c r="B21" s="25"/>
    </row>
  </sheetData>
  <mergeCells count="7">
    <mergeCell ref="L1:M1"/>
    <mergeCell ref="A2:C2"/>
    <mergeCell ref="B10:C10"/>
    <mergeCell ref="D10:E10"/>
    <mergeCell ref="F10:G10"/>
    <mergeCell ref="L2:M2"/>
    <mergeCell ref="A1:H1"/>
  </mergeCells>
  <dataValidations count="2">
    <dataValidation type="list" allowBlank="1" showInputMessage="1" showErrorMessage="1" sqref="B3" xr:uid="{C32CAE7C-E225-4A4C-AE4C-FB881B0E1D2D}">
      <formula1>$T$4:$T$7</formula1>
    </dataValidation>
    <dataValidation type="list" allowBlank="1" showInputMessage="1" showErrorMessage="1" sqref="B4" xr:uid="{E2205B72-A46D-0E4F-A89D-16830594029C}">
      <formula1>$U$4:$U$5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DATA-1.1</vt:lpstr>
      <vt:lpstr>CALCS-1.1</vt:lpstr>
      <vt:lpstr>COUPONS-1.1</vt:lpstr>
      <vt:lpstr>DATA-1.3</vt:lpstr>
      <vt:lpstr>BOOT_SWAP_RATES-1.3</vt:lpstr>
      <vt:lpstr>FRN-1.2</vt:lpstr>
      <vt:lpstr>IVOL-C-1.4</vt:lpstr>
      <vt:lpstr>IVOL-F-1.4</vt:lpstr>
      <vt:lpstr>CAP-1.2</vt:lpstr>
      <vt:lpstr>FLOOR-1.2</vt:lpstr>
      <vt:lpstr>IVOL-B-1.2</vt:lpstr>
      <vt:lpstr>INTER-FWD-1.2</vt:lpstr>
      <vt:lpstr>SUR-PROB-1.10</vt:lpstr>
      <vt:lpstr>BOND-1.2</vt:lpstr>
      <vt:lpstr>SWAP-1.2</vt:lpstr>
      <vt:lpstr>SHIFTS-1.8</vt:lpstr>
      <vt:lpstr>SENSITIVITY-1.8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PG-Patel, Prachin</dc:creator>
  <cp:keywords/>
  <dc:description/>
  <cp:lastModifiedBy>PG-Patel, Prachin</cp:lastModifiedBy>
  <cp:revision/>
  <dcterms:created xsi:type="dcterms:W3CDTF">2024-02-19T15:20:33Z</dcterms:created>
  <dcterms:modified xsi:type="dcterms:W3CDTF">2024-03-22T14:45:03Z</dcterms:modified>
  <cp:category/>
  <cp:contentStatus/>
</cp:coreProperties>
</file>